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6.xml" ContentType="application/vnd.openxmlformats-officedocument.themeOverrid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7.xml" ContentType="application/vnd.openxmlformats-officedocument.themeOverrid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8.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9.xml" ContentType="application/vnd.openxmlformats-officedocument.themeOverrid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5.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7.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codeName="ThisWorkbook" hidePivotFieldList="1"/>
  <mc:AlternateContent xmlns:mc="http://schemas.openxmlformats.org/markup-compatibility/2006">
    <mc:Choice Requires="x15">
      <x15ac:absPath xmlns:x15ac="http://schemas.microsoft.com/office/spreadsheetml/2010/11/ac" url="C:\Users\Olivia Ashmoore\Documents\EPS_Models by Region\United States\us-eps\"/>
    </mc:Choice>
  </mc:AlternateContent>
  <xr:revisionPtr revIDLastSave="0" documentId="13_ncr:1_{A65F31AA-9292-4CB1-8B80-AD0555576FA0}" xr6:coauthVersionLast="47" xr6:coauthVersionMax="47" xr10:uidLastSave="{00000000-0000-0000-0000-000000000000}"/>
  <bookViews>
    <workbookView xWindow="-90" yWindow="-90" windowWidth="19380" windowHeight="10260" firstSheet="2" activeTab="6" xr2:uid="{186111B4-E830-488D-9E13-FACF983A362A}"/>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Table 3-14" sheetId="16" r:id="rId22"/>
    <sheet name="Table 3-15" sheetId="17" r:id="rId23"/>
    <sheet name="Table 3-66, 3-68" sheetId="47" r:id="rId24"/>
    <sheet name="Table 4-1" sheetId="19" r:id="rId25"/>
    <sheet name="Table 5-1" sheetId="20" r:id="rId26"/>
    <sheet name="Table 6-1" sheetId="26" r:id="rId27"/>
    <sheet name="Table 7-1" sheetId="21" r:id="rId28"/>
    <sheet name="EIA" sheetId="29" r:id="rId29"/>
    <sheet name="Table 18" sheetId="27" r:id="rId30"/>
    <sheet name="Table 54" sheetId="30" r:id="rId31"/>
    <sheet name="Table 11.1" sheetId="31" r:id="rId32"/>
    <sheet name="Table 11.2" sheetId="32" r:id="rId33"/>
    <sheet name="Table 11.3" sheetId="33" r:id="rId34"/>
    <sheet name="Table 11.4" sheetId="34" r:id="rId35"/>
    <sheet name="Table 11.5" sheetId="35" r:id="rId36"/>
    <sheet name="Table 11.6" sheetId="36" r:id="rId37"/>
    <sheet name="Table 11.7" sheetId="37" r:id="rId38"/>
    <sheet name="NEI 2017" sheetId="40" r:id="rId39"/>
    <sheet name="2017 EPA Data" sheetId="39" r:id="rId40"/>
    <sheet name="Crosswalk Particulates" sheetId="42" r:id="rId41"/>
    <sheet name="EPA Data_by prim poll" sheetId="44" state="hidden" r:id="rId42"/>
  </sheets>
  <definedNames>
    <definedName name="_xlnm._FilterDatabase" localSheetId="39" hidden="1">'2017 EPA Data'!$A$3:$H$5846</definedName>
    <definedName name="_xlnm._FilterDatabase" localSheetId="40" hidden="1">'Crosswalk Particulates'!$A$1:$E$61</definedName>
    <definedName name="_xlnm._FilterDatabase" localSheetId="8" hidden="1">EPS!$A$1:$N$5875</definedName>
    <definedName name="_xlnm._FilterDatabase" localSheetId="10" hidden="1">NoSettings!$A$1:$AF$5867</definedName>
    <definedName name="CH4_Ar4_to_AR5">Overview!$B$25</definedName>
    <definedName name="gwp_ch4">Overview!$B$21</definedName>
    <definedName name="gwp_n2o">Overview!$B$20</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Overview!$B$19</definedName>
    <definedName name="million">Overview!$B$22</definedName>
    <definedName name="N2O_AR4_to_AR5">Overview!$B$26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L6" i="47" l="1"/>
  <c r="AL5" i="47"/>
  <c r="K44" i="18"/>
  <c r="K51" i="18" s="1"/>
  <c r="K46" i="25"/>
  <c r="K46" i="18"/>
  <c r="K49" i="18"/>
  <c r="K48" i="18"/>
  <c r="K47" i="18"/>
  <c r="G25" i="22"/>
  <c r="K10" i="18"/>
  <c r="K56" i="25" l="1"/>
  <c r="K55" i="25"/>
  <c r="K51" i="25"/>
  <c r="K50" i="25"/>
  <c r="K42" i="25"/>
  <c r="K41" i="25"/>
  <c r="K37" i="25"/>
  <c r="K36" i="25"/>
  <c r="K11" i="18"/>
  <c r="M28" i="9"/>
  <c r="M27" i="9"/>
  <c r="M11" i="9"/>
  <c r="M10" i="9"/>
  <c r="N73" i="10"/>
  <c r="N72" i="10"/>
  <c r="N70" i="10"/>
  <c r="N69" i="10"/>
  <c r="N68" i="10"/>
  <c r="N67" i="10"/>
  <c r="N66" i="10"/>
  <c r="N55" i="10"/>
  <c r="N54" i="10"/>
  <c r="N53" i="10"/>
  <c r="N12" i="10"/>
  <c r="N11" i="10"/>
  <c r="L56" i="8"/>
  <c r="L53" i="8"/>
  <c r="L49" i="8"/>
  <c r="L46" i="8"/>
  <c r="L11" i="8"/>
  <c r="L10" i="8"/>
  <c r="L11" i="4"/>
  <c r="L10" i="4"/>
  <c r="J2" i="3"/>
  <c r="I5717" i="3"/>
  <c r="N26" i="9" l="1"/>
  <c r="N9" i="9"/>
  <c r="O38" i="10"/>
  <c r="O37" i="10"/>
  <c r="O36" i="10"/>
  <c r="O35" i="10"/>
  <c r="O34" i="10"/>
  <c r="O33" i="10"/>
  <c r="O32" i="10"/>
  <c r="O31" i="10"/>
  <c r="O30" i="10"/>
  <c r="O10" i="10"/>
  <c r="M33" i="8"/>
  <c r="M32" i="8"/>
  <c r="M31" i="8"/>
  <c r="M30" i="8"/>
  <c r="M28" i="8"/>
  <c r="M9" i="8"/>
  <c r="M12" i="4"/>
  <c r="M38" i="4"/>
  <c r="M33" i="4"/>
  <c r="M32" i="4"/>
  <c r="M31" i="4"/>
  <c r="M30" i="4"/>
  <c r="M29" i="4"/>
  <c r="M28" i="4"/>
  <c r="M27" i="4"/>
  <c r="L9" i="4" l="1"/>
  <c r="L39" i="4"/>
  <c r="M38" i="10" l="1"/>
  <c r="N31" i="10"/>
  <c r="N10" i="10"/>
  <c r="L32" i="4"/>
  <c r="E1" i="22" l="1"/>
  <c r="K32" i="18" s="1"/>
  <c r="K17" i="25" s="1"/>
  <c r="G13" i="22"/>
  <c r="AH32" i="47"/>
  <c r="AH31" i="47"/>
  <c r="AJ15" i="47"/>
  <c r="AI10" i="47"/>
  <c r="AI9" i="47"/>
  <c r="AI6" i="47"/>
  <c r="AI5" i="47"/>
  <c r="AI14" i="47" s="1"/>
  <c r="K33" i="18"/>
  <c r="K16" i="25" s="1"/>
  <c r="C2" i="46"/>
  <c r="K28" i="18" l="1"/>
  <c r="K27" i="18"/>
  <c r="K31" i="18"/>
  <c r="K29" i="18"/>
  <c r="K30" i="18"/>
  <c r="K34" i="18"/>
  <c r="K30" i="4"/>
  <c r="K38" i="4"/>
  <c r="K12" i="25"/>
  <c r="K35" i="18" l="1"/>
  <c r="K14" i="25" s="1"/>
  <c r="N71" i="10"/>
  <c r="C11" i="46"/>
  <c r="C12" i="46"/>
  <c r="C13" i="46"/>
  <c r="K9" i="18"/>
  <c r="K12" i="18"/>
  <c r="J148" i="41" l="1"/>
  <c r="J144" i="41"/>
  <c r="J130" i="41"/>
  <c r="J126" i="41"/>
  <c r="J111" i="41"/>
  <c r="J107" i="41"/>
  <c r="J95" i="41"/>
  <c r="J91" i="41"/>
  <c r="J80" i="41"/>
  <c r="J76" i="41"/>
  <c r="J61" i="41"/>
  <c r="J57" i="41"/>
  <c r="J40" i="41"/>
  <c r="J36" i="41"/>
  <c r="J15" i="41"/>
  <c r="J19" i="41"/>
  <c r="J5380" i="3"/>
  <c r="M67" i="8"/>
  <c r="M66" i="8"/>
  <c r="M65" i="8"/>
  <c r="M64" i="8"/>
  <c r="M63" i="8"/>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D2" i="39"/>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J12" i="25" s="1"/>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M37" i="10" s="1"/>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M69" i="8"/>
  <c r="J2909" i="3"/>
  <c r="J106" i="41" s="1"/>
  <c r="M60" i="10" l="1"/>
  <c r="M59" i="10"/>
  <c r="M36" i="10"/>
  <c r="M71" i="10"/>
  <c r="M72" i="10"/>
  <c r="M58" i="10"/>
  <c r="M73" i="10"/>
  <c r="M55" i="10"/>
  <c r="M67" i="10"/>
  <c r="M35" i="10"/>
  <c r="M32"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550" i="39"/>
  <c r="H551" i="39"/>
  <c r="H552" i="39"/>
  <c r="H553" i="39"/>
  <c r="H554" i="39"/>
  <c r="H555" i="39"/>
  <c r="H556" i="39"/>
  <c r="H557" i="39"/>
  <c r="H558" i="39"/>
  <c r="H559" i="39"/>
  <c r="H560" i="39"/>
  <c r="H561" i="39"/>
  <c r="H562" i="39"/>
  <c r="H563" i="39"/>
  <c r="H564" i="39"/>
  <c r="H565" i="39"/>
  <c r="H566" i="39"/>
  <c r="H567" i="39"/>
  <c r="H568" i="39"/>
  <c r="H569" i="39"/>
  <c r="H570" i="39"/>
  <c r="H571" i="39"/>
  <c r="H572" i="39"/>
  <c r="H573" i="39"/>
  <c r="H574" i="39"/>
  <c r="H575" i="39"/>
  <c r="H576" i="39"/>
  <c r="H577" i="39"/>
  <c r="H578" i="39"/>
  <c r="H579" i="39"/>
  <c r="H580" i="39"/>
  <c r="H581" i="39"/>
  <c r="H582" i="39"/>
  <c r="H583" i="39"/>
  <c r="H584" i="39"/>
  <c r="H585" i="39"/>
  <c r="H586" i="39"/>
  <c r="H587" i="39"/>
  <c r="H588" i="39"/>
  <c r="H589" i="39"/>
  <c r="H590" i="39"/>
  <c r="H591" i="39"/>
  <c r="H592" i="39"/>
  <c r="H593" i="39"/>
  <c r="H594" i="39"/>
  <c r="H595" i="39"/>
  <c r="H596" i="39"/>
  <c r="H597" i="39"/>
  <c r="H598" i="39"/>
  <c r="H599" i="39"/>
  <c r="H600" i="39"/>
  <c r="H601" i="39"/>
  <c r="H602" i="39"/>
  <c r="H603" i="39"/>
  <c r="H604" i="39"/>
  <c r="H605" i="39"/>
  <c r="H606" i="39"/>
  <c r="H607" i="39"/>
  <c r="H608" i="39"/>
  <c r="H609" i="39"/>
  <c r="H610" i="39"/>
  <c r="H611" i="39"/>
  <c r="H612" i="39"/>
  <c r="H613" i="39"/>
  <c r="H614" i="39"/>
  <c r="H615" i="39"/>
  <c r="H616" i="39"/>
  <c r="H617" i="39"/>
  <c r="H618" i="39"/>
  <c r="H619" i="39"/>
  <c r="H620" i="39"/>
  <c r="H621" i="39"/>
  <c r="H622" i="39"/>
  <c r="H623" i="39"/>
  <c r="H624" i="39"/>
  <c r="H625" i="39"/>
  <c r="H626" i="39"/>
  <c r="H627" i="39"/>
  <c r="H628" i="39"/>
  <c r="H629" i="39"/>
  <c r="H630" i="39"/>
  <c r="H631" i="39"/>
  <c r="H632" i="39"/>
  <c r="H633" i="39"/>
  <c r="H634" i="39"/>
  <c r="H635" i="39"/>
  <c r="H636" i="39"/>
  <c r="H637" i="39"/>
  <c r="H638" i="39"/>
  <c r="H639" i="39"/>
  <c r="H640" i="39"/>
  <c r="H641" i="39"/>
  <c r="H642" i="39"/>
  <c r="H643" i="39"/>
  <c r="H644" i="39"/>
  <c r="H645" i="39"/>
  <c r="H646" i="39"/>
  <c r="H647" i="39"/>
  <c r="H648" i="39"/>
  <c r="H649" i="39"/>
  <c r="H650" i="39"/>
  <c r="H651" i="39"/>
  <c r="H652" i="39"/>
  <c r="H653" i="39"/>
  <c r="H654" i="39"/>
  <c r="H655" i="39"/>
  <c r="H656" i="39"/>
  <c r="H657" i="39"/>
  <c r="H658" i="39"/>
  <c r="H659" i="39"/>
  <c r="H660" i="39"/>
  <c r="H661" i="39"/>
  <c r="H662" i="39"/>
  <c r="H663" i="39"/>
  <c r="H664" i="39"/>
  <c r="H665" i="39"/>
  <c r="H666" i="39"/>
  <c r="H667" i="39"/>
  <c r="H668" i="39"/>
  <c r="H669" i="39"/>
  <c r="H670" i="39"/>
  <c r="H671" i="39"/>
  <c r="H672" i="39"/>
  <c r="H673" i="39"/>
  <c r="H674" i="39"/>
  <c r="H675" i="39"/>
  <c r="H676" i="39"/>
  <c r="H677" i="39"/>
  <c r="H678" i="39"/>
  <c r="H679" i="39"/>
  <c r="H680" i="39"/>
  <c r="H681" i="39"/>
  <c r="H682" i="39"/>
  <c r="H683" i="39"/>
  <c r="H684" i="39"/>
  <c r="H685" i="39"/>
  <c r="H686" i="39"/>
  <c r="H687" i="39"/>
  <c r="H688" i="39"/>
  <c r="H689" i="39"/>
  <c r="H690" i="39"/>
  <c r="H691" i="39"/>
  <c r="H692" i="39"/>
  <c r="H693" i="39"/>
  <c r="H694" i="39"/>
  <c r="H695" i="39"/>
  <c r="H696" i="39"/>
  <c r="H697" i="39"/>
  <c r="H698" i="39"/>
  <c r="H699" i="39"/>
  <c r="H700" i="39"/>
  <c r="H701" i="39"/>
  <c r="H702" i="39"/>
  <c r="H703" i="39"/>
  <c r="H704" i="39"/>
  <c r="H705" i="39"/>
  <c r="H706" i="39"/>
  <c r="H707" i="39"/>
  <c r="H708" i="39"/>
  <c r="H709" i="39"/>
  <c r="H710" i="39"/>
  <c r="H711" i="39"/>
  <c r="H712" i="39"/>
  <c r="H713" i="39"/>
  <c r="H714" i="39"/>
  <c r="H715" i="39"/>
  <c r="H716" i="39"/>
  <c r="H717" i="39"/>
  <c r="H718" i="39"/>
  <c r="H719" i="39"/>
  <c r="H720" i="39"/>
  <c r="H721" i="39"/>
  <c r="H722" i="39"/>
  <c r="H723" i="39"/>
  <c r="H724" i="39"/>
  <c r="H725" i="39"/>
  <c r="H726" i="39"/>
  <c r="H727" i="39"/>
  <c r="H728" i="39"/>
  <c r="H729" i="39"/>
  <c r="H730" i="39"/>
  <c r="H731" i="39"/>
  <c r="H732" i="39"/>
  <c r="H733" i="39"/>
  <c r="H734" i="39"/>
  <c r="H735" i="39"/>
  <c r="H736" i="39"/>
  <c r="H737" i="39"/>
  <c r="H738" i="39"/>
  <c r="H739" i="39"/>
  <c r="H740" i="39"/>
  <c r="H741" i="39"/>
  <c r="H742" i="39"/>
  <c r="H743" i="39"/>
  <c r="H744" i="39"/>
  <c r="H745" i="39"/>
  <c r="H746" i="39"/>
  <c r="H747" i="39"/>
  <c r="H748" i="39"/>
  <c r="H749" i="39"/>
  <c r="H750" i="39"/>
  <c r="H751" i="39"/>
  <c r="H752" i="39"/>
  <c r="H753" i="39"/>
  <c r="H754" i="39"/>
  <c r="H755" i="39"/>
  <c r="H756" i="39"/>
  <c r="H757" i="39"/>
  <c r="H758" i="39"/>
  <c r="H759" i="39"/>
  <c r="H760" i="39"/>
  <c r="H761" i="39"/>
  <c r="H762" i="39"/>
  <c r="H763" i="39"/>
  <c r="H764" i="39"/>
  <c r="H765" i="39"/>
  <c r="H766" i="39"/>
  <c r="H767" i="39"/>
  <c r="H768" i="39"/>
  <c r="H769" i="39"/>
  <c r="H770" i="39"/>
  <c r="H771" i="39"/>
  <c r="H772" i="39"/>
  <c r="H773" i="39"/>
  <c r="H774" i="39"/>
  <c r="H775" i="39"/>
  <c r="H776" i="39"/>
  <c r="H777" i="39"/>
  <c r="H778" i="39"/>
  <c r="H779" i="39"/>
  <c r="H780" i="39"/>
  <c r="H781" i="39"/>
  <c r="H782" i="39"/>
  <c r="H783" i="39"/>
  <c r="H784" i="39"/>
  <c r="H785" i="39"/>
  <c r="H786" i="39"/>
  <c r="H787" i="39"/>
  <c r="H788" i="39"/>
  <c r="H789" i="39"/>
  <c r="H790" i="39"/>
  <c r="H791" i="39"/>
  <c r="H792" i="39"/>
  <c r="H793" i="39"/>
  <c r="H794" i="39"/>
  <c r="H795" i="39"/>
  <c r="H796" i="39"/>
  <c r="H797" i="39"/>
  <c r="H798" i="39"/>
  <c r="H799" i="39"/>
  <c r="H800" i="39"/>
  <c r="H801" i="39"/>
  <c r="H802" i="39"/>
  <c r="H803" i="39"/>
  <c r="H804" i="39"/>
  <c r="H805" i="39"/>
  <c r="H806" i="39"/>
  <c r="H807" i="39"/>
  <c r="H808" i="39"/>
  <c r="H809" i="39"/>
  <c r="H810" i="39"/>
  <c r="H811" i="39"/>
  <c r="H812" i="39"/>
  <c r="H813" i="39"/>
  <c r="H814" i="39"/>
  <c r="H815" i="39"/>
  <c r="H816" i="39"/>
  <c r="H817" i="39"/>
  <c r="H818" i="39"/>
  <c r="H819" i="39"/>
  <c r="H820" i="39"/>
  <c r="H821" i="39"/>
  <c r="H822" i="39"/>
  <c r="H823" i="39"/>
  <c r="H824" i="39"/>
  <c r="H825" i="39"/>
  <c r="H826" i="39"/>
  <c r="H827" i="39"/>
  <c r="H828" i="39"/>
  <c r="H829" i="39"/>
  <c r="H830" i="39"/>
  <c r="H831" i="39"/>
  <c r="H832" i="39"/>
  <c r="H833" i="39"/>
  <c r="H834" i="39"/>
  <c r="H835" i="39"/>
  <c r="H836" i="39"/>
  <c r="H837" i="39"/>
  <c r="H838" i="39"/>
  <c r="H839" i="39"/>
  <c r="H840" i="39"/>
  <c r="H841" i="39"/>
  <c r="H842" i="39"/>
  <c r="H843" i="39"/>
  <c r="H844" i="39"/>
  <c r="H845" i="39"/>
  <c r="H846" i="39"/>
  <c r="H847" i="39"/>
  <c r="H848" i="39"/>
  <c r="H849" i="39"/>
  <c r="H850" i="39"/>
  <c r="H851" i="39"/>
  <c r="H852" i="39"/>
  <c r="H853" i="39"/>
  <c r="H854" i="39"/>
  <c r="H855" i="39"/>
  <c r="H856" i="39"/>
  <c r="H857" i="39"/>
  <c r="H858" i="39"/>
  <c r="H859" i="39"/>
  <c r="H860" i="39"/>
  <c r="H861" i="39"/>
  <c r="H862" i="39"/>
  <c r="H863" i="39"/>
  <c r="H864" i="39"/>
  <c r="H865" i="39"/>
  <c r="H866" i="39"/>
  <c r="H867" i="39"/>
  <c r="H868" i="39"/>
  <c r="H869" i="39"/>
  <c r="H870" i="39"/>
  <c r="H871" i="39"/>
  <c r="H872" i="39"/>
  <c r="H873" i="39"/>
  <c r="H874" i="39"/>
  <c r="H875" i="39"/>
  <c r="H876" i="39"/>
  <c r="H877" i="39"/>
  <c r="H878" i="39"/>
  <c r="H879" i="39"/>
  <c r="H880" i="39"/>
  <c r="H881" i="39"/>
  <c r="H882" i="39"/>
  <c r="H883" i="39"/>
  <c r="H884" i="39"/>
  <c r="H885" i="39"/>
  <c r="H886" i="39"/>
  <c r="H887" i="39"/>
  <c r="H888" i="39"/>
  <c r="H889" i="39"/>
  <c r="H890" i="39"/>
  <c r="H891" i="39"/>
  <c r="H892" i="39"/>
  <c r="H893" i="39"/>
  <c r="H894" i="39"/>
  <c r="H895" i="39"/>
  <c r="H896" i="39"/>
  <c r="H897" i="39"/>
  <c r="H898" i="39"/>
  <c r="H899" i="39"/>
  <c r="H900" i="39"/>
  <c r="H901" i="39"/>
  <c r="H902" i="39"/>
  <c r="H903" i="39"/>
  <c r="H904" i="39"/>
  <c r="H905" i="39"/>
  <c r="H906" i="39"/>
  <c r="H907" i="39"/>
  <c r="H908" i="39"/>
  <c r="H909" i="39"/>
  <c r="H910" i="39"/>
  <c r="H911" i="39"/>
  <c r="H912" i="39"/>
  <c r="H913" i="39"/>
  <c r="H914" i="39"/>
  <c r="H915" i="39"/>
  <c r="H916" i="39"/>
  <c r="H917" i="39"/>
  <c r="H918" i="39"/>
  <c r="H919" i="39"/>
  <c r="H920" i="39"/>
  <c r="H921" i="39"/>
  <c r="H922" i="39"/>
  <c r="H923" i="39"/>
  <c r="H924" i="39"/>
  <c r="H925" i="39"/>
  <c r="H926" i="39"/>
  <c r="H927" i="39"/>
  <c r="H928" i="39"/>
  <c r="H929" i="39"/>
  <c r="H930" i="39"/>
  <c r="H931" i="39"/>
  <c r="H932" i="39"/>
  <c r="H933" i="39"/>
  <c r="H934" i="39"/>
  <c r="H935" i="39"/>
  <c r="H936" i="39"/>
  <c r="H937" i="39"/>
  <c r="H938" i="39"/>
  <c r="H939" i="39"/>
  <c r="H940" i="39"/>
  <c r="H941" i="39"/>
  <c r="H942" i="39"/>
  <c r="H943" i="39"/>
  <c r="H944" i="39"/>
  <c r="H945" i="39"/>
  <c r="H946" i="39"/>
  <c r="H947" i="39"/>
  <c r="H948" i="39"/>
  <c r="H949" i="39"/>
  <c r="H950" i="39"/>
  <c r="H951" i="39"/>
  <c r="H952" i="39"/>
  <c r="H953" i="39"/>
  <c r="H954" i="39"/>
  <c r="H955" i="39"/>
  <c r="H956" i="39"/>
  <c r="H957" i="39"/>
  <c r="H958" i="39"/>
  <c r="H959" i="39"/>
  <c r="H960" i="39"/>
  <c r="H961" i="39"/>
  <c r="H962" i="39"/>
  <c r="H963" i="39"/>
  <c r="H964" i="39"/>
  <c r="H965" i="39"/>
  <c r="H966" i="39"/>
  <c r="H967" i="39"/>
  <c r="H968" i="39"/>
  <c r="H969" i="39"/>
  <c r="H970" i="39"/>
  <c r="H971" i="39"/>
  <c r="H972" i="39"/>
  <c r="H973" i="39"/>
  <c r="H974" i="39"/>
  <c r="H975" i="39"/>
  <c r="H976" i="39"/>
  <c r="H977" i="39"/>
  <c r="H978" i="39"/>
  <c r="H979" i="39"/>
  <c r="H980" i="39"/>
  <c r="H981" i="39"/>
  <c r="H982" i="39"/>
  <c r="H983" i="39"/>
  <c r="H984" i="39"/>
  <c r="H985" i="39"/>
  <c r="H986" i="39"/>
  <c r="H987" i="39"/>
  <c r="H988" i="39"/>
  <c r="H989" i="39"/>
  <c r="H990" i="39"/>
  <c r="H991" i="39"/>
  <c r="H992" i="39"/>
  <c r="H993" i="39"/>
  <c r="H994" i="39"/>
  <c r="H995" i="39"/>
  <c r="H996" i="39"/>
  <c r="H997" i="39"/>
  <c r="H998" i="39"/>
  <c r="H999" i="39"/>
  <c r="H1000" i="39"/>
  <c r="H1001" i="39"/>
  <c r="H1002" i="39"/>
  <c r="H1003" i="39"/>
  <c r="H1004" i="39"/>
  <c r="H1005" i="39"/>
  <c r="H1006" i="39"/>
  <c r="H1007" i="39"/>
  <c r="H1008" i="39"/>
  <c r="H1009" i="39"/>
  <c r="H1010" i="39"/>
  <c r="H1011" i="39"/>
  <c r="H1012" i="39"/>
  <c r="H1013" i="39"/>
  <c r="H1014" i="39"/>
  <c r="H1015" i="39"/>
  <c r="H1016" i="39"/>
  <c r="H1017" i="39"/>
  <c r="H1018" i="39"/>
  <c r="H1019" i="39"/>
  <c r="H1020" i="39"/>
  <c r="H1021" i="39"/>
  <c r="H1022" i="39"/>
  <c r="H1023" i="39"/>
  <c r="H1024" i="39"/>
  <c r="H1025" i="39"/>
  <c r="H1026" i="39"/>
  <c r="H1027" i="39"/>
  <c r="H1028" i="39"/>
  <c r="H1029" i="39"/>
  <c r="H1030" i="39"/>
  <c r="H1031" i="39"/>
  <c r="H1032" i="39"/>
  <c r="H1033" i="39"/>
  <c r="H1034" i="39"/>
  <c r="H1035" i="39"/>
  <c r="H1036" i="39"/>
  <c r="H1037" i="39"/>
  <c r="H1038" i="39"/>
  <c r="H1039" i="39"/>
  <c r="H1040" i="39"/>
  <c r="H1041" i="39"/>
  <c r="H1042" i="39"/>
  <c r="H1043" i="39"/>
  <c r="H1044" i="39"/>
  <c r="H1045" i="39"/>
  <c r="H1046" i="39"/>
  <c r="H1047" i="39"/>
  <c r="H1048" i="39"/>
  <c r="H1049" i="39"/>
  <c r="H1050" i="39"/>
  <c r="H1051" i="39"/>
  <c r="H1052" i="39"/>
  <c r="H1053" i="39"/>
  <c r="H1054" i="39"/>
  <c r="H1055" i="39"/>
  <c r="H1056" i="39"/>
  <c r="H1057" i="39"/>
  <c r="H1058" i="39"/>
  <c r="H1059" i="39"/>
  <c r="H1060" i="39"/>
  <c r="H1061" i="39"/>
  <c r="H1062" i="39"/>
  <c r="H1063" i="39"/>
  <c r="H1064" i="39"/>
  <c r="H1065" i="39"/>
  <c r="H1066" i="39"/>
  <c r="H1067" i="39"/>
  <c r="H1068" i="39"/>
  <c r="H1069" i="39"/>
  <c r="H1070" i="39"/>
  <c r="H1071" i="39"/>
  <c r="H1072" i="39"/>
  <c r="H1073" i="39"/>
  <c r="H1074" i="39"/>
  <c r="H1075" i="39"/>
  <c r="H1076" i="39"/>
  <c r="H1077" i="39"/>
  <c r="H1078" i="39"/>
  <c r="H1079" i="39"/>
  <c r="H1080" i="39"/>
  <c r="H1081" i="39"/>
  <c r="H1082" i="39"/>
  <c r="H1083" i="39"/>
  <c r="H1084" i="39"/>
  <c r="H1085" i="39"/>
  <c r="H1086" i="39"/>
  <c r="H1087" i="39"/>
  <c r="H1088" i="39"/>
  <c r="H1089" i="39"/>
  <c r="H1090" i="39"/>
  <c r="H1091" i="39"/>
  <c r="H1092" i="39"/>
  <c r="H1093" i="39"/>
  <c r="H1094" i="39"/>
  <c r="H1095" i="39"/>
  <c r="H1096" i="39"/>
  <c r="H1097" i="39"/>
  <c r="H1098" i="39"/>
  <c r="H1099" i="39"/>
  <c r="H1100" i="39"/>
  <c r="H1101" i="39"/>
  <c r="H1102" i="39"/>
  <c r="H1103" i="39"/>
  <c r="H1104" i="39"/>
  <c r="H1105" i="39"/>
  <c r="H1106" i="39"/>
  <c r="H1107" i="39"/>
  <c r="H1108" i="39"/>
  <c r="H1109" i="39"/>
  <c r="H1110" i="39"/>
  <c r="H1111" i="39"/>
  <c r="H1112" i="39"/>
  <c r="H1113" i="39"/>
  <c r="H1114" i="39"/>
  <c r="H1115" i="39"/>
  <c r="H1116" i="39"/>
  <c r="H1117" i="39"/>
  <c r="H1118" i="39"/>
  <c r="H1119" i="39"/>
  <c r="H1120" i="39"/>
  <c r="H1121" i="39"/>
  <c r="H1122" i="39"/>
  <c r="H1123" i="39"/>
  <c r="H1124" i="39"/>
  <c r="H1125" i="39"/>
  <c r="H1126" i="39"/>
  <c r="H1127" i="39"/>
  <c r="H1128" i="39"/>
  <c r="H1129" i="39"/>
  <c r="H1130" i="39"/>
  <c r="H1131" i="39"/>
  <c r="H1132" i="39"/>
  <c r="H1133" i="39"/>
  <c r="H1134" i="39"/>
  <c r="H1135" i="39"/>
  <c r="H1136" i="39"/>
  <c r="H1137" i="39"/>
  <c r="H1138" i="39"/>
  <c r="H1139" i="39"/>
  <c r="H1140" i="39"/>
  <c r="H1141" i="39"/>
  <c r="H1142" i="39"/>
  <c r="H1143" i="39"/>
  <c r="H1144" i="39"/>
  <c r="H1145" i="39"/>
  <c r="H1146" i="39"/>
  <c r="H1147" i="39"/>
  <c r="H1148" i="39"/>
  <c r="H1149" i="39"/>
  <c r="H1150" i="39"/>
  <c r="H1151" i="39"/>
  <c r="H1152" i="39"/>
  <c r="H1153" i="39"/>
  <c r="H1154" i="39"/>
  <c r="H1155" i="39"/>
  <c r="H1156" i="39"/>
  <c r="H1157" i="39"/>
  <c r="H1158" i="39"/>
  <c r="H1159" i="39"/>
  <c r="H1160" i="39"/>
  <c r="H1161" i="39"/>
  <c r="H1162" i="39"/>
  <c r="H1163" i="39"/>
  <c r="H1164" i="39"/>
  <c r="H1165" i="39"/>
  <c r="H1166" i="39"/>
  <c r="H1167" i="39"/>
  <c r="H1168" i="39"/>
  <c r="H1169" i="39"/>
  <c r="H1170" i="39"/>
  <c r="H1171" i="39"/>
  <c r="H1172" i="39"/>
  <c r="H1173" i="39"/>
  <c r="H1174" i="39"/>
  <c r="H1175" i="39"/>
  <c r="H1176" i="39"/>
  <c r="H1177" i="39"/>
  <c r="H1178" i="39"/>
  <c r="H1179" i="39"/>
  <c r="H1180" i="39"/>
  <c r="H1181" i="39"/>
  <c r="H1182" i="39"/>
  <c r="H1183" i="39"/>
  <c r="H1184" i="39"/>
  <c r="H1185" i="39"/>
  <c r="H1186" i="39"/>
  <c r="H1187" i="39"/>
  <c r="H1188" i="39"/>
  <c r="H1189" i="39"/>
  <c r="H1190" i="39"/>
  <c r="H1191" i="39"/>
  <c r="H1192" i="39"/>
  <c r="H1193" i="39"/>
  <c r="H1194" i="39"/>
  <c r="H1195" i="39"/>
  <c r="H1196" i="39"/>
  <c r="H1197" i="39"/>
  <c r="H1198" i="39"/>
  <c r="H1199" i="39"/>
  <c r="H1200" i="39"/>
  <c r="H1201" i="39"/>
  <c r="H1202" i="39"/>
  <c r="H1203" i="39"/>
  <c r="H1204" i="39"/>
  <c r="H1205" i="39"/>
  <c r="H1206" i="39"/>
  <c r="H1207" i="39"/>
  <c r="H1208" i="39"/>
  <c r="H1209" i="39"/>
  <c r="H1210" i="39"/>
  <c r="H1211" i="39"/>
  <c r="H1212" i="39"/>
  <c r="H1213" i="39"/>
  <c r="H1214" i="39"/>
  <c r="H1215" i="39"/>
  <c r="H1216" i="39"/>
  <c r="H1217" i="39"/>
  <c r="H1218" i="39"/>
  <c r="H1219" i="39"/>
  <c r="H1220" i="39"/>
  <c r="H1221" i="39"/>
  <c r="H1222" i="39"/>
  <c r="H1223" i="39"/>
  <c r="H1224" i="39"/>
  <c r="H1225" i="39"/>
  <c r="H1226" i="39"/>
  <c r="H1227" i="39"/>
  <c r="H1228" i="39"/>
  <c r="H1229" i="39"/>
  <c r="H1230" i="39"/>
  <c r="H1231" i="39"/>
  <c r="H1232" i="39"/>
  <c r="H1233" i="39"/>
  <c r="H1234" i="39"/>
  <c r="H1235" i="39"/>
  <c r="H1236" i="39"/>
  <c r="H1237" i="39"/>
  <c r="H1238" i="39"/>
  <c r="H1239" i="39"/>
  <c r="H1240" i="39"/>
  <c r="H1241" i="39"/>
  <c r="H1242" i="39"/>
  <c r="H1243" i="39"/>
  <c r="H1244" i="39"/>
  <c r="H1245" i="39"/>
  <c r="H1246" i="39"/>
  <c r="H1247" i="39"/>
  <c r="H1248" i="39"/>
  <c r="H1249" i="39"/>
  <c r="H1250" i="39"/>
  <c r="H1251" i="39"/>
  <c r="H1252" i="39"/>
  <c r="H1253" i="39"/>
  <c r="H1254" i="39"/>
  <c r="H1255" i="39"/>
  <c r="H1256" i="39"/>
  <c r="H1257" i="39"/>
  <c r="H1258" i="39"/>
  <c r="H1259" i="39"/>
  <c r="H1260" i="39"/>
  <c r="H1261" i="39"/>
  <c r="H1262" i="39"/>
  <c r="H1263" i="39"/>
  <c r="H1264" i="39"/>
  <c r="H1265" i="39"/>
  <c r="H1266" i="39"/>
  <c r="H1267" i="39"/>
  <c r="H1268" i="39"/>
  <c r="H1269" i="39"/>
  <c r="H1270" i="39"/>
  <c r="H1271" i="39"/>
  <c r="H1272" i="39"/>
  <c r="H1273" i="39"/>
  <c r="H1274" i="39"/>
  <c r="H1275" i="39"/>
  <c r="H1276" i="39"/>
  <c r="H1277" i="39"/>
  <c r="H1278" i="39"/>
  <c r="H1279" i="39"/>
  <c r="H1280" i="39"/>
  <c r="H1281" i="39"/>
  <c r="H1282" i="39"/>
  <c r="H1283" i="39"/>
  <c r="H1284" i="39"/>
  <c r="H1285" i="39"/>
  <c r="H1286" i="39"/>
  <c r="H1287" i="39"/>
  <c r="H1288" i="39"/>
  <c r="H1289" i="39"/>
  <c r="H1290" i="39"/>
  <c r="H1291" i="39"/>
  <c r="H1292" i="39"/>
  <c r="H1293" i="39"/>
  <c r="H1294" i="39"/>
  <c r="H1295" i="39"/>
  <c r="H1296" i="39"/>
  <c r="H1297" i="39"/>
  <c r="H1298" i="39"/>
  <c r="H1299" i="39"/>
  <c r="H1300" i="39"/>
  <c r="H1301" i="39"/>
  <c r="H1302" i="39"/>
  <c r="H1303" i="39"/>
  <c r="H1304" i="39"/>
  <c r="H1305" i="39"/>
  <c r="H1306" i="39"/>
  <c r="H1307" i="39"/>
  <c r="H1308" i="39"/>
  <c r="H1309" i="39"/>
  <c r="H1310" i="39"/>
  <c r="H1311" i="39"/>
  <c r="H1312" i="39"/>
  <c r="H1313" i="39"/>
  <c r="H1314" i="39"/>
  <c r="H1315" i="39"/>
  <c r="H1316" i="39"/>
  <c r="H1317" i="39"/>
  <c r="H1318" i="39"/>
  <c r="H1319" i="39"/>
  <c r="H1320" i="39"/>
  <c r="H1321" i="39"/>
  <c r="H1322" i="39"/>
  <c r="H1323" i="39"/>
  <c r="H1324" i="39"/>
  <c r="H1325" i="39"/>
  <c r="H1326" i="39"/>
  <c r="H1327" i="39"/>
  <c r="H1328" i="39"/>
  <c r="H1329" i="39"/>
  <c r="H1330" i="39"/>
  <c r="H1331" i="39"/>
  <c r="H1332" i="39"/>
  <c r="H1333" i="39"/>
  <c r="H1334" i="39"/>
  <c r="H1335" i="39"/>
  <c r="H1336" i="39"/>
  <c r="H1337" i="39"/>
  <c r="H1338" i="39"/>
  <c r="H1339" i="39"/>
  <c r="H1340" i="39"/>
  <c r="H1341" i="39"/>
  <c r="H1342" i="39"/>
  <c r="H1343" i="39"/>
  <c r="H1344" i="39"/>
  <c r="H1345" i="39"/>
  <c r="H1346" i="39"/>
  <c r="H1347" i="39"/>
  <c r="H1348" i="39"/>
  <c r="H1349" i="39"/>
  <c r="H1350" i="39"/>
  <c r="H1351" i="39"/>
  <c r="H1352" i="39"/>
  <c r="H1353" i="39"/>
  <c r="H1354" i="39"/>
  <c r="H1355" i="39"/>
  <c r="H1356" i="39"/>
  <c r="H1357" i="39"/>
  <c r="H1358" i="39"/>
  <c r="H1359" i="39"/>
  <c r="H1360" i="39"/>
  <c r="H1361" i="39"/>
  <c r="H1362" i="39"/>
  <c r="H1363" i="39"/>
  <c r="H1364" i="39"/>
  <c r="H1365" i="39"/>
  <c r="H1366" i="39"/>
  <c r="H1367" i="39"/>
  <c r="H1368" i="39"/>
  <c r="H1369" i="39"/>
  <c r="H1370" i="39"/>
  <c r="H1371" i="39"/>
  <c r="H1372" i="39"/>
  <c r="H1373" i="39"/>
  <c r="H1374" i="39"/>
  <c r="H1375" i="39"/>
  <c r="H1376" i="39"/>
  <c r="H1377" i="39"/>
  <c r="H1378" i="39"/>
  <c r="H1379" i="39"/>
  <c r="H1380" i="39"/>
  <c r="H1381" i="39"/>
  <c r="H1382" i="39"/>
  <c r="H1383" i="39"/>
  <c r="H1384" i="39"/>
  <c r="H1385" i="39"/>
  <c r="H1386" i="39"/>
  <c r="H1387" i="39"/>
  <c r="H1388" i="39"/>
  <c r="H1389" i="39"/>
  <c r="H1390" i="39"/>
  <c r="H1391" i="39"/>
  <c r="H1392" i="39"/>
  <c r="H1393" i="39"/>
  <c r="H1394" i="39"/>
  <c r="H1395" i="39"/>
  <c r="H1396" i="39"/>
  <c r="H1397" i="39"/>
  <c r="H1398" i="39"/>
  <c r="H1399" i="39"/>
  <c r="H1400" i="39"/>
  <c r="H1401" i="39"/>
  <c r="H1402" i="39"/>
  <c r="H1403" i="39"/>
  <c r="H1404" i="39"/>
  <c r="H1405" i="39"/>
  <c r="H1406" i="39"/>
  <c r="H1407" i="39"/>
  <c r="H1408" i="39"/>
  <c r="H1409" i="39"/>
  <c r="H1410" i="39"/>
  <c r="H1411" i="39"/>
  <c r="H1412" i="39"/>
  <c r="H1413" i="39"/>
  <c r="H1414" i="39"/>
  <c r="H1415" i="39"/>
  <c r="H1416" i="39"/>
  <c r="H1417" i="39"/>
  <c r="H1418" i="39"/>
  <c r="H1419" i="39"/>
  <c r="H1420" i="39"/>
  <c r="H1421" i="39"/>
  <c r="H1422" i="39"/>
  <c r="H1423" i="39"/>
  <c r="H1424" i="39"/>
  <c r="H1425" i="39"/>
  <c r="H1426" i="39"/>
  <c r="H1427" i="39"/>
  <c r="H1428" i="39"/>
  <c r="H1429" i="39"/>
  <c r="H1430" i="39"/>
  <c r="H1431" i="39"/>
  <c r="H1432" i="39"/>
  <c r="H1433" i="39"/>
  <c r="H1434" i="39"/>
  <c r="H1435" i="39"/>
  <c r="H1436" i="39"/>
  <c r="H1437" i="39"/>
  <c r="H1438" i="39"/>
  <c r="H1439" i="39"/>
  <c r="H1440" i="39"/>
  <c r="H1441" i="39"/>
  <c r="H1442" i="39"/>
  <c r="H1443" i="39"/>
  <c r="H1444" i="39"/>
  <c r="H1445" i="39"/>
  <c r="H1446" i="39"/>
  <c r="H1447" i="39"/>
  <c r="H1448" i="39"/>
  <c r="H1449" i="39"/>
  <c r="H1450" i="39"/>
  <c r="H1451" i="39"/>
  <c r="H1452" i="39"/>
  <c r="H1453" i="39"/>
  <c r="H1454" i="39"/>
  <c r="H1455" i="39"/>
  <c r="H1456" i="39"/>
  <c r="H1457" i="39"/>
  <c r="H1458" i="39"/>
  <c r="H1459" i="39"/>
  <c r="H1460" i="39"/>
  <c r="H1461" i="39"/>
  <c r="H1462" i="39"/>
  <c r="H1463" i="39"/>
  <c r="H1464" i="39"/>
  <c r="H1465" i="39"/>
  <c r="H1466" i="39"/>
  <c r="H1467" i="39"/>
  <c r="H1468" i="39"/>
  <c r="H1469" i="39"/>
  <c r="H1470" i="39"/>
  <c r="H1471" i="39"/>
  <c r="H1472" i="39"/>
  <c r="H1473" i="39"/>
  <c r="H1474" i="39"/>
  <c r="H1475" i="39"/>
  <c r="H1476" i="39"/>
  <c r="H1477" i="39"/>
  <c r="H1478" i="39"/>
  <c r="H1479" i="39"/>
  <c r="H1480" i="39"/>
  <c r="H1481" i="39"/>
  <c r="H1482" i="39"/>
  <c r="H1483" i="39"/>
  <c r="H1484" i="39"/>
  <c r="H1485" i="39"/>
  <c r="H1486" i="39"/>
  <c r="H1487" i="39"/>
  <c r="H1488" i="39"/>
  <c r="H1489" i="39"/>
  <c r="H1490" i="39"/>
  <c r="H1491" i="39"/>
  <c r="H1492" i="39"/>
  <c r="H1493" i="39"/>
  <c r="H1494" i="39"/>
  <c r="H1495" i="39"/>
  <c r="H1496" i="39"/>
  <c r="H1497" i="39"/>
  <c r="H1498" i="39"/>
  <c r="H1499" i="39"/>
  <c r="H1500" i="39"/>
  <c r="H1501" i="39"/>
  <c r="H1502" i="39"/>
  <c r="H1503" i="39"/>
  <c r="H1504" i="39"/>
  <c r="H1505" i="39"/>
  <c r="H1506" i="39"/>
  <c r="H1507" i="39"/>
  <c r="H1508" i="39"/>
  <c r="H1509" i="39"/>
  <c r="H1510" i="39"/>
  <c r="H1511" i="39"/>
  <c r="H1512" i="39"/>
  <c r="H1513" i="39"/>
  <c r="H1514" i="39"/>
  <c r="H1515" i="39"/>
  <c r="H1516" i="39"/>
  <c r="H1517" i="39"/>
  <c r="H1518" i="39"/>
  <c r="H1519" i="39"/>
  <c r="H1520" i="39"/>
  <c r="H1521" i="39"/>
  <c r="H1522" i="39"/>
  <c r="H1523" i="39"/>
  <c r="H1524" i="39"/>
  <c r="H1525" i="39"/>
  <c r="H1526" i="39"/>
  <c r="H1527" i="39"/>
  <c r="H1528" i="39"/>
  <c r="H1529" i="39"/>
  <c r="H1530" i="39"/>
  <c r="H1531" i="39"/>
  <c r="H1532" i="39"/>
  <c r="H1533" i="39"/>
  <c r="H1534" i="39"/>
  <c r="H1535" i="39"/>
  <c r="H1536" i="39"/>
  <c r="H1537" i="39"/>
  <c r="H1538" i="39"/>
  <c r="H1539" i="39"/>
  <c r="H1540" i="39"/>
  <c r="H1541" i="39"/>
  <c r="H1542" i="39"/>
  <c r="H1543" i="39"/>
  <c r="H1544" i="39"/>
  <c r="H1545" i="39"/>
  <c r="H1546" i="39"/>
  <c r="H1547" i="39"/>
  <c r="H1548" i="39"/>
  <c r="H1549" i="39"/>
  <c r="H1550" i="39"/>
  <c r="H1551" i="39"/>
  <c r="H1552" i="39"/>
  <c r="H1553" i="39"/>
  <c r="H1554" i="39"/>
  <c r="H1555" i="39"/>
  <c r="H1556" i="39"/>
  <c r="H1557" i="39"/>
  <c r="H1558" i="39"/>
  <c r="H1559" i="39"/>
  <c r="H1560" i="39"/>
  <c r="H1561" i="39"/>
  <c r="H1562" i="39"/>
  <c r="H1563" i="39"/>
  <c r="H1564" i="39"/>
  <c r="H1565" i="39"/>
  <c r="H1566" i="39"/>
  <c r="H1567" i="39"/>
  <c r="H1568" i="39"/>
  <c r="H1569" i="39"/>
  <c r="H1570" i="39"/>
  <c r="H1571" i="39"/>
  <c r="H1572" i="39"/>
  <c r="H1573" i="39"/>
  <c r="H1574" i="39"/>
  <c r="H1575" i="39"/>
  <c r="H1576" i="39"/>
  <c r="H1577" i="39"/>
  <c r="H1578" i="39"/>
  <c r="H1579" i="39"/>
  <c r="H1580" i="39"/>
  <c r="H1581" i="39"/>
  <c r="H1582" i="39"/>
  <c r="H1583" i="39"/>
  <c r="H1584" i="39"/>
  <c r="H1585" i="39"/>
  <c r="H1586" i="39"/>
  <c r="H1587" i="39"/>
  <c r="H1588" i="39"/>
  <c r="H1589" i="39"/>
  <c r="H1590" i="39"/>
  <c r="H1591" i="39"/>
  <c r="H1592" i="39"/>
  <c r="H1593" i="39"/>
  <c r="H1594" i="39"/>
  <c r="H1595" i="39"/>
  <c r="H1596" i="39"/>
  <c r="H1597" i="39"/>
  <c r="H1598" i="39"/>
  <c r="H1599" i="39"/>
  <c r="H1600" i="39"/>
  <c r="H1601" i="39"/>
  <c r="H1602" i="39"/>
  <c r="H1603" i="39"/>
  <c r="H1604" i="39"/>
  <c r="H1605" i="39"/>
  <c r="H1606" i="39"/>
  <c r="H1607" i="39"/>
  <c r="H1608" i="39"/>
  <c r="H1609" i="39"/>
  <c r="H1610" i="39"/>
  <c r="H1611" i="39"/>
  <c r="H1612" i="39"/>
  <c r="H1613" i="39"/>
  <c r="H1614" i="39"/>
  <c r="H1615" i="39"/>
  <c r="H1616" i="39"/>
  <c r="H1617" i="39"/>
  <c r="H1618" i="39"/>
  <c r="H1619" i="39"/>
  <c r="H1620" i="39"/>
  <c r="H1621" i="39"/>
  <c r="H1622" i="39"/>
  <c r="H1623" i="39"/>
  <c r="H1624" i="39"/>
  <c r="H1625" i="39"/>
  <c r="H1626" i="39"/>
  <c r="H1627" i="39"/>
  <c r="H1628" i="39"/>
  <c r="H1629" i="39"/>
  <c r="H1630" i="39"/>
  <c r="H1631" i="39"/>
  <c r="H1632" i="39"/>
  <c r="H1633" i="39"/>
  <c r="H1634" i="39"/>
  <c r="H1635" i="39"/>
  <c r="H1636" i="39"/>
  <c r="H1637" i="39"/>
  <c r="H1638" i="39"/>
  <c r="H1639" i="39"/>
  <c r="H1640" i="39"/>
  <c r="H1641" i="39"/>
  <c r="H1642" i="39"/>
  <c r="H1643" i="39"/>
  <c r="H1644" i="39"/>
  <c r="H1645" i="39"/>
  <c r="H1646" i="39"/>
  <c r="H1647" i="39"/>
  <c r="H1648" i="39"/>
  <c r="H1649" i="39"/>
  <c r="H1650" i="39"/>
  <c r="H1651" i="39"/>
  <c r="H1652" i="39"/>
  <c r="H1653" i="39"/>
  <c r="H1654" i="39"/>
  <c r="H1655" i="39"/>
  <c r="H1656" i="39"/>
  <c r="H1657" i="39"/>
  <c r="H1658" i="39"/>
  <c r="H1659" i="39"/>
  <c r="H1660" i="39"/>
  <c r="H1661" i="39"/>
  <c r="H1662" i="39"/>
  <c r="H1663" i="39"/>
  <c r="H1664" i="39"/>
  <c r="H1665" i="39"/>
  <c r="H1666" i="39"/>
  <c r="H1667" i="39"/>
  <c r="H1668" i="39"/>
  <c r="H1669" i="39"/>
  <c r="H1670" i="39"/>
  <c r="H1671" i="39"/>
  <c r="H1672" i="39"/>
  <c r="H1673" i="39"/>
  <c r="H1674" i="39"/>
  <c r="H1675" i="39"/>
  <c r="H1676" i="39"/>
  <c r="H1677" i="39"/>
  <c r="H1678" i="39"/>
  <c r="H1679" i="39"/>
  <c r="H1680" i="39"/>
  <c r="H1681" i="39"/>
  <c r="H1682" i="39"/>
  <c r="H1683" i="39"/>
  <c r="H1684" i="39"/>
  <c r="H1685" i="39"/>
  <c r="H1686" i="39"/>
  <c r="H1687" i="39"/>
  <c r="H1688" i="39"/>
  <c r="H1689" i="39"/>
  <c r="H1690" i="39"/>
  <c r="H1691" i="39"/>
  <c r="H1692" i="39"/>
  <c r="H1693" i="39"/>
  <c r="H1694" i="39"/>
  <c r="H1695" i="39"/>
  <c r="H1696" i="39"/>
  <c r="H1697" i="39"/>
  <c r="H1698" i="39"/>
  <c r="H1699" i="39"/>
  <c r="H1700" i="39"/>
  <c r="H1701" i="39"/>
  <c r="H1702" i="39"/>
  <c r="H1703" i="39"/>
  <c r="H1704" i="39"/>
  <c r="H1705" i="39"/>
  <c r="H1706" i="39"/>
  <c r="H1707" i="39"/>
  <c r="H1708" i="39"/>
  <c r="H1709" i="39"/>
  <c r="H1710" i="39"/>
  <c r="H1711" i="39"/>
  <c r="H1712" i="39"/>
  <c r="H1713" i="39"/>
  <c r="H1714" i="39"/>
  <c r="H1715" i="39"/>
  <c r="H1716" i="39"/>
  <c r="H1717" i="39"/>
  <c r="H1718" i="39"/>
  <c r="H1719" i="39"/>
  <c r="H1720" i="39"/>
  <c r="H1721" i="39"/>
  <c r="H1722" i="39"/>
  <c r="H1723" i="39"/>
  <c r="H1724" i="39"/>
  <c r="H1725" i="39"/>
  <c r="H1726" i="39"/>
  <c r="H1727" i="39"/>
  <c r="H1728" i="39"/>
  <c r="H1729" i="39"/>
  <c r="H1730" i="39"/>
  <c r="H1731" i="39"/>
  <c r="H1732" i="39"/>
  <c r="H1733" i="39"/>
  <c r="H1734" i="39"/>
  <c r="H1735" i="39"/>
  <c r="H1736" i="39"/>
  <c r="H1737" i="39"/>
  <c r="H1738" i="39"/>
  <c r="H1739" i="39"/>
  <c r="H1740" i="39"/>
  <c r="H1741" i="39"/>
  <c r="H1742" i="39"/>
  <c r="H1743" i="39"/>
  <c r="H1744" i="39"/>
  <c r="H1745" i="39"/>
  <c r="H1746" i="39"/>
  <c r="H1747" i="39"/>
  <c r="H1748" i="39"/>
  <c r="H1749" i="39"/>
  <c r="H1750" i="39"/>
  <c r="H1751" i="39"/>
  <c r="H1752" i="39"/>
  <c r="H1753" i="39"/>
  <c r="H1754" i="39"/>
  <c r="H1755" i="39"/>
  <c r="H1756" i="39"/>
  <c r="H1757" i="39"/>
  <c r="H1758" i="39"/>
  <c r="H1759" i="39"/>
  <c r="H1760" i="39"/>
  <c r="H1761" i="39"/>
  <c r="H1762" i="39"/>
  <c r="H1763" i="39"/>
  <c r="H1764" i="39"/>
  <c r="H1765" i="39"/>
  <c r="H1766" i="39"/>
  <c r="H1767" i="39"/>
  <c r="H1768" i="39"/>
  <c r="H1769" i="39"/>
  <c r="H1770" i="39"/>
  <c r="H1771" i="39"/>
  <c r="H1772" i="39"/>
  <c r="H1773" i="39"/>
  <c r="H1774" i="39"/>
  <c r="H1775" i="39"/>
  <c r="H1776" i="39"/>
  <c r="H1777" i="39"/>
  <c r="H1778" i="39"/>
  <c r="H1779" i="39"/>
  <c r="H1780" i="39"/>
  <c r="H1781" i="39"/>
  <c r="H1782" i="39"/>
  <c r="H1783" i="39"/>
  <c r="H1784" i="39"/>
  <c r="H1785" i="39"/>
  <c r="H1786" i="39"/>
  <c r="H1787" i="39"/>
  <c r="H1788" i="39"/>
  <c r="H1789" i="39"/>
  <c r="H1790" i="39"/>
  <c r="H1791" i="39"/>
  <c r="H1792" i="39"/>
  <c r="H1793" i="39"/>
  <c r="H1794" i="39"/>
  <c r="H1795" i="39"/>
  <c r="H1796" i="39"/>
  <c r="H1797" i="39"/>
  <c r="H1798" i="39"/>
  <c r="H1799" i="39"/>
  <c r="H1800" i="39"/>
  <c r="H1801" i="39"/>
  <c r="H1802" i="39"/>
  <c r="H1803" i="39"/>
  <c r="H1804" i="39"/>
  <c r="H1805" i="39"/>
  <c r="H1806" i="39"/>
  <c r="H1807" i="39"/>
  <c r="H1808" i="39"/>
  <c r="H1809" i="39"/>
  <c r="H1810" i="39"/>
  <c r="H1811" i="39"/>
  <c r="H1812" i="39"/>
  <c r="H1813" i="39"/>
  <c r="H1814" i="39"/>
  <c r="H1815" i="39"/>
  <c r="H1816" i="39"/>
  <c r="H1817" i="39"/>
  <c r="H1818" i="39"/>
  <c r="H1819" i="39"/>
  <c r="H1820" i="39"/>
  <c r="H1821" i="39"/>
  <c r="H1822" i="39"/>
  <c r="H1823" i="39"/>
  <c r="H1824" i="39"/>
  <c r="H1825" i="39"/>
  <c r="H1826" i="39"/>
  <c r="H1827" i="39"/>
  <c r="H1828" i="39"/>
  <c r="H1829" i="39"/>
  <c r="H1830" i="39"/>
  <c r="H1831" i="39"/>
  <c r="H1832" i="39"/>
  <c r="H1833" i="39"/>
  <c r="H1834" i="39"/>
  <c r="H1835" i="39"/>
  <c r="H1836" i="39"/>
  <c r="H1837" i="39"/>
  <c r="H1838" i="39"/>
  <c r="H1839" i="39"/>
  <c r="H1840" i="39"/>
  <c r="H1841" i="39"/>
  <c r="H1842" i="39"/>
  <c r="H1843" i="39"/>
  <c r="H1844" i="39"/>
  <c r="H1845" i="39"/>
  <c r="H1846" i="39"/>
  <c r="H1847" i="39"/>
  <c r="H1848" i="39"/>
  <c r="H1849" i="39"/>
  <c r="H1850" i="39"/>
  <c r="H1851" i="39"/>
  <c r="H1852" i="39"/>
  <c r="H1853" i="39"/>
  <c r="H1854" i="39"/>
  <c r="H1855" i="39"/>
  <c r="H1856" i="39"/>
  <c r="H1857" i="39"/>
  <c r="H1858" i="39"/>
  <c r="H1859" i="39"/>
  <c r="H1860" i="39"/>
  <c r="H1861" i="39"/>
  <c r="H1862" i="39"/>
  <c r="H1863" i="39"/>
  <c r="H1864" i="39"/>
  <c r="H1865" i="39"/>
  <c r="H1866" i="39"/>
  <c r="H1867" i="39"/>
  <c r="H1868" i="39"/>
  <c r="H1869" i="39"/>
  <c r="H1870" i="39"/>
  <c r="H1871" i="39"/>
  <c r="H1872" i="39"/>
  <c r="H1873" i="39"/>
  <c r="H1874" i="39"/>
  <c r="H1875" i="39"/>
  <c r="H1876" i="39"/>
  <c r="H1877" i="39"/>
  <c r="H1878" i="39"/>
  <c r="H1879" i="39"/>
  <c r="H1880" i="39"/>
  <c r="H1881" i="39"/>
  <c r="H1882" i="39"/>
  <c r="H1883" i="39"/>
  <c r="H1884" i="39"/>
  <c r="H1885" i="39"/>
  <c r="H1886" i="39"/>
  <c r="H1887" i="39"/>
  <c r="H1888" i="39"/>
  <c r="H1889" i="39"/>
  <c r="H1890" i="39"/>
  <c r="H1891" i="39"/>
  <c r="H1892" i="39"/>
  <c r="H1893" i="39"/>
  <c r="H1894" i="39"/>
  <c r="H1895" i="39"/>
  <c r="H1896" i="39"/>
  <c r="H1897" i="39"/>
  <c r="H1898" i="39"/>
  <c r="H1899" i="39"/>
  <c r="H1900" i="39"/>
  <c r="H1901" i="39"/>
  <c r="H1902" i="39"/>
  <c r="H1903" i="39"/>
  <c r="H1904" i="39"/>
  <c r="H1905" i="39"/>
  <c r="H1906" i="39"/>
  <c r="H1907" i="39"/>
  <c r="H1908" i="39"/>
  <c r="H1909" i="39"/>
  <c r="H1910" i="39"/>
  <c r="H1911" i="39"/>
  <c r="H1912" i="39"/>
  <c r="H1913" i="39"/>
  <c r="H1914" i="39"/>
  <c r="H1915" i="39"/>
  <c r="H1916" i="39"/>
  <c r="H1917" i="39"/>
  <c r="H1918" i="39"/>
  <c r="H1919" i="39"/>
  <c r="H1920" i="39"/>
  <c r="H1921" i="39"/>
  <c r="H1922" i="39"/>
  <c r="H1923" i="39"/>
  <c r="H1924" i="39"/>
  <c r="H1925" i="39"/>
  <c r="H1926" i="39"/>
  <c r="H1927" i="39"/>
  <c r="H1928" i="39"/>
  <c r="H1929" i="39"/>
  <c r="H1930" i="39"/>
  <c r="H1931" i="39"/>
  <c r="H1932" i="39"/>
  <c r="H1933" i="39"/>
  <c r="H1934" i="39"/>
  <c r="H1935" i="39"/>
  <c r="H1936" i="39"/>
  <c r="H1937" i="39"/>
  <c r="H1938" i="39"/>
  <c r="H1939" i="39"/>
  <c r="H1940" i="39"/>
  <c r="H1941" i="39"/>
  <c r="H1942" i="39"/>
  <c r="H1943" i="39"/>
  <c r="H1944" i="39"/>
  <c r="H1945" i="39"/>
  <c r="H1946" i="39"/>
  <c r="H1947" i="39"/>
  <c r="H1948" i="39"/>
  <c r="H1949" i="39"/>
  <c r="H1950" i="39"/>
  <c r="H1951" i="39"/>
  <c r="H1952" i="39"/>
  <c r="H1953" i="39"/>
  <c r="H1954" i="39"/>
  <c r="H1955" i="39"/>
  <c r="H1956" i="39"/>
  <c r="H1957" i="39"/>
  <c r="H1958" i="39"/>
  <c r="H1959" i="39"/>
  <c r="H1960" i="39"/>
  <c r="H1961" i="39"/>
  <c r="H1962" i="39"/>
  <c r="H1963" i="39"/>
  <c r="H1964" i="39"/>
  <c r="H1965" i="39"/>
  <c r="H1966" i="39"/>
  <c r="H1967" i="39"/>
  <c r="H1968" i="39"/>
  <c r="H1969" i="39"/>
  <c r="H1970" i="39"/>
  <c r="H1971" i="39"/>
  <c r="H1972" i="39"/>
  <c r="H1973" i="39"/>
  <c r="H1974" i="39"/>
  <c r="H1975" i="39"/>
  <c r="H1976" i="39"/>
  <c r="H1977" i="39"/>
  <c r="H1978" i="39"/>
  <c r="H1979" i="39"/>
  <c r="H1980" i="39"/>
  <c r="H1981" i="39"/>
  <c r="H1982" i="39"/>
  <c r="H1983" i="39"/>
  <c r="H1984" i="39"/>
  <c r="H1985" i="39"/>
  <c r="H1986" i="39"/>
  <c r="H1987" i="39"/>
  <c r="H1988" i="39"/>
  <c r="H1989" i="39"/>
  <c r="H1990" i="39"/>
  <c r="H1991" i="39"/>
  <c r="H1992" i="39"/>
  <c r="H1993" i="39"/>
  <c r="H1994" i="39"/>
  <c r="H1995" i="39"/>
  <c r="H1996" i="39"/>
  <c r="H1997" i="39"/>
  <c r="H1998" i="39"/>
  <c r="H1999" i="39"/>
  <c r="H2000" i="39"/>
  <c r="H2001" i="39"/>
  <c r="H2002" i="39"/>
  <c r="H2003" i="39"/>
  <c r="H2004" i="39"/>
  <c r="H2005" i="39"/>
  <c r="H2006" i="39"/>
  <c r="H2007" i="39"/>
  <c r="H2008" i="39"/>
  <c r="H2009" i="39"/>
  <c r="H2010" i="39"/>
  <c r="H2011" i="39"/>
  <c r="H2012" i="39"/>
  <c r="H2013" i="39"/>
  <c r="H2014" i="39"/>
  <c r="H2015" i="39"/>
  <c r="H2016" i="39"/>
  <c r="H2017" i="39"/>
  <c r="H2018" i="39"/>
  <c r="H2019" i="39"/>
  <c r="H2020" i="39"/>
  <c r="H2021" i="39"/>
  <c r="H2022" i="39"/>
  <c r="H2023" i="39"/>
  <c r="H2024" i="39"/>
  <c r="H2025" i="39"/>
  <c r="H2026" i="39"/>
  <c r="H2027" i="39"/>
  <c r="H2028" i="39"/>
  <c r="H2029" i="39"/>
  <c r="H2030" i="39"/>
  <c r="H2031" i="39"/>
  <c r="H2032" i="39"/>
  <c r="H2033" i="39"/>
  <c r="H2034" i="39"/>
  <c r="H2035" i="39"/>
  <c r="H2036" i="39"/>
  <c r="H2037" i="39"/>
  <c r="H2038" i="39"/>
  <c r="H2039" i="39"/>
  <c r="H2040" i="39"/>
  <c r="H2041" i="39"/>
  <c r="H2042" i="39"/>
  <c r="H2043" i="39"/>
  <c r="H2044" i="39"/>
  <c r="H2045" i="39"/>
  <c r="H2046" i="39"/>
  <c r="H2047" i="39"/>
  <c r="H2048" i="39"/>
  <c r="H2049" i="39"/>
  <c r="H2050" i="39"/>
  <c r="H2051" i="39"/>
  <c r="H2052" i="39"/>
  <c r="H2053" i="39"/>
  <c r="H2054" i="39"/>
  <c r="H2055" i="39"/>
  <c r="H2056" i="39"/>
  <c r="H2057" i="39"/>
  <c r="H2058" i="39"/>
  <c r="H2059" i="39"/>
  <c r="H2060" i="39"/>
  <c r="H2061" i="39"/>
  <c r="H2062" i="39"/>
  <c r="H2063" i="39"/>
  <c r="H2064" i="39"/>
  <c r="H2065" i="39"/>
  <c r="H2066" i="39"/>
  <c r="H2067" i="39"/>
  <c r="H2068" i="39"/>
  <c r="H2069" i="39"/>
  <c r="H2070" i="39"/>
  <c r="H2071" i="39"/>
  <c r="H2072" i="39"/>
  <c r="H2073" i="39"/>
  <c r="H2074" i="39"/>
  <c r="H2075" i="39"/>
  <c r="H2076" i="39"/>
  <c r="H2077" i="39"/>
  <c r="H2078" i="39"/>
  <c r="H2079" i="39"/>
  <c r="H2080" i="39"/>
  <c r="H2081" i="39"/>
  <c r="H2082" i="39"/>
  <c r="H2083" i="39"/>
  <c r="H2084" i="39"/>
  <c r="H2085" i="39"/>
  <c r="H2086" i="39"/>
  <c r="H2087" i="39"/>
  <c r="H2088" i="39"/>
  <c r="H2089" i="39"/>
  <c r="H2090" i="39"/>
  <c r="H2091" i="39"/>
  <c r="H2092" i="39"/>
  <c r="H2093" i="39"/>
  <c r="H2094" i="39"/>
  <c r="H2095" i="39"/>
  <c r="H2096" i="39"/>
  <c r="H2097" i="39"/>
  <c r="H2098" i="39"/>
  <c r="H2099" i="39"/>
  <c r="H2100" i="39"/>
  <c r="H2101" i="39"/>
  <c r="H2102" i="39"/>
  <c r="H2103" i="39"/>
  <c r="H2104" i="39"/>
  <c r="H2105" i="39"/>
  <c r="H2106" i="39"/>
  <c r="H2107" i="39"/>
  <c r="H2108" i="39"/>
  <c r="H2109" i="39"/>
  <c r="H2110" i="39"/>
  <c r="H2111" i="39"/>
  <c r="H2112" i="39"/>
  <c r="H2113" i="39"/>
  <c r="H2114" i="39"/>
  <c r="H2115" i="39"/>
  <c r="H2116" i="39"/>
  <c r="H2117" i="39"/>
  <c r="H2118" i="39"/>
  <c r="H2119" i="39"/>
  <c r="H2120" i="39"/>
  <c r="H2121" i="39"/>
  <c r="H2122" i="39"/>
  <c r="H2123" i="39"/>
  <c r="H2124" i="39"/>
  <c r="H2125" i="39"/>
  <c r="H2126" i="39"/>
  <c r="H2127" i="39"/>
  <c r="H2128" i="39"/>
  <c r="H2129" i="39"/>
  <c r="H2130" i="39"/>
  <c r="H2131" i="39"/>
  <c r="H2132" i="39"/>
  <c r="H2133" i="39"/>
  <c r="H2134" i="39"/>
  <c r="H2135" i="39"/>
  <c r="H2136" i="39"/>
  <c r="H2137" i="39"/>
  <c r="H2138" i="39"/>
  <c r="H2139" i="39"/>
  <c r="H2140" i="39"/>
  <c r="H2141" i="39"/>
  <c r="H2142" i="39"/>
  <c r="H2143" i="39"/>
  <c r="H2144" i="39"/>
  <c r="H2145" i="39"/>
  <c r="H2146" i="39"/>
  <c r="H2147" i="39"/>
  <c r="H2148" i="39"/>
  <c r="H2149" i="39"/>
  <c r="H2150" i="39"/>
  <c r="H2151" i="39"/>
  <c r="H2152" i="39"/>
  <c r="H2153" i="39"/>
  <c r="H2154" i="39"/>
  <c r="H2155" i="39"/>
  <c r="H2156" i="39"/>
  <c r="H2157" i="39"/>
  <c r="H2158" i="39"/>
  <c r="H2159" i="39"/>
  <c r="H2160" i="39"/>
  <c r="H2161" i="39"/>
  <c r="H2162" i="39"/>
  <c r="H2163" i="39"/>
  <c r="H2164" i="39"/>
  <c r="H2165" i="39"/>
  <c r="H2166" i="39"/>
  <c r="H2167" i="39"/>
  <c r="H2168" i="39"/>
  <c r="H2169" i="39"/>
  <c r="H2170" i="39"/>
  <c r="H2171" i="39"/>
  <c r="H2172" i="39"/>
  <c r="H2173" i="39"/>
  <c r="H2174" i="39"/>
  <c r="H2175" i="39"/>
  <c r="H2176" i="39"/>
  <c r="H2177" i="39"/>
  <c r="H2178" i="39"/>
  <c r="H2179" i="39"/>
  <c r="H2180" i="39"/>
  <c r="H2181" i="39"/>
  <c r="H2182" i="39"/>
  <c r="H2183" i="39"/>
  <c r="H2184" i="39"/>
  <c r="H2185" i="39"/>
  <c r="H2186" i="39"/>
  <c r="H2187" i="39"/>
  <c r="H2188" i="39"/>
  <c r="H2189" i="39"/>
  <c r="H2190" i="39"/>
  <c r="H2191" i="39"/>
  <c r="H2192" i="39"/>
  <c r="H2193" i="39"/>
  <c r="H2194" i="39"/>
  <c r="H2195" i="39"/>
  <c r="H2196" i="39"/>
  <c r="H2197" i="39"/>
  <c r="H2198" i="39"/>
  <c r="H2199" i="39"/>
  <c r="H2200" i="39"/>
  <c r="H2201" i="39"/>
  <c r="H2202" i="39"/>
  <c r="H2203" i="39"/>
  <c r="H2204" i="39"/>
  <c r="H2205" i="39"/>
  <c r="H2206" i="39"/>
  <c r="H2207" i="39"/>
  <c r="H2208" i="39"/>
  <c r="H2209" i="39"/>
  <c r="H2210" i="39"/>
  <c r="H2211" i="39"/>
  <c r="H2212" i="39"/>
  <c r="H2213" i="39"/>
  <c r="H2214" i="39"/>
  <c r="H2215" i="39"/>
  <c r="H2216" i="39"/>
  <c r="H2217" i="39"/>
  <c r="H2218" i="39"/>
  <c r="H2219" i="39"/>
  <c r="H2220" i="39"/>
  <c r="H2221" i="39"/>
  <c r="H2222" i="39"/>
  <c r="H2223" i="39"/>
  <c r="H2224" i="39"/>
  <c r="H2225" i="39"/>
  <c r="H2226" i="39"/>
  <c r="H2227" i="39"/>
  <c r="H2228" i="39"/>
  <c r="H2229" i="39"/>
  <c r="H2230" i="39"/>
  <c r="H2231" i="39"/>
  <c r="H2232" i="39"/>
  <c r="H2233" i="39"/>
  <c r="H2234" i="39"/>
  <c r="H2235" i="39"/>
  <c r="H2236" i="39"/>
  <c r="H2237" i="39"/>
  <c r="H2238" i="39"/>
  <c r="H2239" i="39"/>
  <c r="H2240" i="39"/>
  <c r="H2241" i="39"/>
  <c r="H2242" i="39"/>
  <c r="H2243" i="39"/>
  <c r="H2244" i="39"/>
  <c r="H2245" i="39"/>
  <c r="H2246" i="39"/>
  <c r="H2247" i="39"/>
  <c r="H2248" i="39"/>
  <c r="H2249" i="39"/>
  <c r="H2250" i="39"/>
  <c r="H2251" i="39"/>
  <c r="H2252" i="39"/>
  <c r="H2253" i="39"/>
  <c r="H2254" i="39"/>
  <c r="H2255" i="39"/>
  <c r="H2256" i="39"/>
  <c r="H2257" i="39"/>
  <c r="H2258" i="39"/>
  <c r="H2259" i="39"/>
  <c r="H2260" i="39"/>
  <c r="H2261" i="39"/>
  <c r="H2262" i="39"/>
  <c r="H2263" i="39"/>
  <c r="H2264" i="39"/>
  <c r="H2265" i="39"/>
  <c r="H2266" i="39"/>
  <c r="H2267" i="39"/>
  <c r="H2268" i="39"/>
  <c r="H2269" i="39"/>
  <c r="H2270" i="39"/>
  <c r="H2271" i="39"/>
  <c r="H2272" i="39"/>
  <c r="H2273" i="39"/>
  <c r="H2274" i="39"/>
  <c r="H2275" i="39"/>
  <c r="H2276" i="39"/>
  <c r="H2277" i="39"/>
  <c r="H2278" i="39"/>
  <c r="H2279" i="39"/>
  <c r="H2280" i="39"/>
  <c r="H2281" i="39"/>
  <c r="H2282" i="39"/>
  <c r="H2283" i="39"/>
  <c r="H2284" i="39"/>
  <c r="H2285" i="39"/>
  <c r="H2286" i="39"/>
  <c r="H2287" i="39"/>
  <c r="H2288" i="39"/>
  <c r="H2289" i="39"/>
  <c r="H2290" i="39"/>
  <c r="H2291" i="39"/>
  <c r="H2292" i="39"/>
  <c r="H2293" i="39"/>
  <c r="H2294" i="39"/>
  <c r="H2295" i="39"/>
  <c r="H2296" i="39"/>
  <c r="H2297" i="39"/>
  <c r="H2298" i="39"/>
  <c r="H2299" i="39"/>
  <c r="H2300" i="39"/>
  <c r="H2301" i="39"/>
  <c r="H2302" i="39"/>
  <c r="H2303" i="39"/>
  <c r="H2304" i="39"/>
  <c r="H2305" i="39"/>
  <c r="H2306" i="39"/>
  <c r="H2307" i="39"/>
  <c r="H2308" i="39"/>
  <c r="H2309" i="39"/>
  <c r="H2310" i="39"/>
  <c r="H2311" i="39"/>
  <c r="H2312" i="39"/>
  <c r="H2313" i="39"/>
  <c r="H2314" i="39"/>
  <c r="H2315" i="39"/>
  <c r="H2316" i="39"/>
  <c r="H2317" i="39"/>
  <c r="H2318" i="39"/>
  <c r="H2319" i="39"/>
  <c r="H2320" i="39"/>
  <c r="H2321" i="39"/>
  <c r="H2322" i="39"/>
  <c r="H2323" i="39"/>
  <c r="H2324" i="39"/>
  <c r="H2325" i="39"/>
  <c r="H2326" i="39"/>
  <c r="H2327" i="39"/>
  <c r="H2328" i="39"/>
  <c r="H2329" i="39"/>
  <c r="H2330" i="39"/>
  <c r="H2331" i="39"/>
  <c r="H2332" i="39"/>
  <c r="H2333" i="39"/>
  <c r="H2334" i="39"/>
  <c r="H2335" i="39"/>
  <c r="H2336" i="39"/>
  <c r="H2337" i="39"/>
  <c r="H2338" i="39"/>
  <c r="H2339" i="39"/>
  <c r="H2340" i="39"/>
  <c r="H2341" i="39"/>
  <c r="H2342" i="39"/>
  <c r="H2343" i="39"/>
  <c r="H2344" i="39"/>
  <c r="H2345" i="39"/>
  <c r="H2346" i="39"/>
  <c r="H2347" i="39"/>
  <c r="H2348" i="39"/>
  <c r="H2349" i="39"/>
  <c r="H2350" i="39"/>
  <c r="H2351" i="39"/>
  <c r="H2352" i="39"/>
  <c r="H2353" i="39"/>
  <c r="H2354" i="39"/>
  <c r="H2355" i="39"/>
  <c r="H2356" i="39"/>
  <c r="H2357" i="39"/>
  <c r="H2358" i="39"/>
  <c r="H2359" i="39"/>
  <c r="H2360" i="39"/>
  <c r="H2361" i="39"/>
  <c r="H2362" i="39"/>
  <c r="H2363" i="39"/>
  <c r="H2364" i="39"/>
  <c r="H2365" i="39"/>
  <c r="H2366" i="39"/>
  <c r="H2367" i="39"/>
  <c r="H2368" i="39"/>
  <c r="H2369" i="39"/>
  <c r="H2370" i="39"/>
  <c r="H2371" i="39"/>
  <c r="H2372" i="39"/>
  <c r="H2373" i="39"/>
  <c r="H2374" i="39"/>
  <c r="H2375" i="39"/>
  <c r="H2376" i="39"/>
  <c r="H2377" i="39"/>
  <c r="H2378" i="39"/>
  <c r="H2379" i="39"/>
  <c r="H2380" i="39"/>
  <c r="H2381" i="39"/>
  <c r="H2382" i="39"/>
  <c r="H2383" i="39"/>
  <c r="H2384" i="39"/>
  <c r="H2385" i="39"/>
  <c r="H2386" i="39"/>
  <c r="H2387" i="39"/>
  <c r="H2388" i="39"/>
  <c r="H2389" i="39"/>
  <c r="H2390" i="39"/>
  <c r="H2391" i="39"/>
  <c r="H2392" i="39"/>
  <c r="H2393" i="39"/>
  <c r="H2394" i="39"/>
  <c r="H2395" i="39"/>
  <c r="H2396" i="39"/>
  <c r="H2397" i="39"/>
  <c r="H2398" i="39"/>
  <c r="H2399" i="39"/>
  <c r="H2400" i="39"/>
  <c r="H2401" i="39"/>
  <c r="H2402" i="39"/>
  <c r="H2403" i="39"/>
  <c r="H2404" i="39"/>
  <c r="H2405" i="39"/>
  <c r="H2406" i="39"/>
  <c r="H2407" i="39"/>
  <c r="H2408" i="39"/>
  <c r="H2409" i="39"/>
  <c r="H2410" i="39"/>
  <c r="H2411" i="39"/>
  <c r="H2412" i="39"/>
  <c r="H2413" i="39"/>
  <c r="H2414" i="39"/>
  <c r="H2415" i="39"/>
  <c r="H2416" i="39"/>
  <c r="H2417" i="39"/>
  <c r="H2418" i="39"/>
  <c r="H2419" i="39"/>
  <c r="H2420" i="39"/>
  <c r="H2421" i="39"/>
  <c r="H2422" i="39"/>
  <c r="H2423" i="39"/>
  <c r="H2424" i="39"/>
  <c r="H2425" i="39"/>
  <c r="H2426" i="39"/>
  <c r="H2427" i="39"/>
  <c r="H2428" i="39"/>
  <c r="H2429" i="39"/>
  <c r="H2430" i="39"/>
  <c r="H2431" i="39"/>
  <c r="H2432" i="39"/>
  <c r="H2433" i="39"/>
  <c r="H2434" i="39"/>
  <c r="H2435" i="39"/>
  <c r="H2436" i="39"/>
  <c r="H2437" i="39"/>
  <c r="H2438" i="39"/>
  <c r="H2439" i="39"/>
  <c r="H2440" i="39"/>
  <c r="H2441" i="39"/>
  <c r="H2442" i="39"/>
  <c r="H2443" i="39"/>
  <c r="H2444" i="39"/>
  <c r="H2445" i="39"/>
  <c r="H2446" i="39"/>
  <c r="H2447" i="39"/>
  <c r="H2448" i="39"/>
  <c r="H2449" i="39"/>
  <c r="H2450" i="39"/>
  <c r="H2451" i="39"/>
  <c r="H2452" i="39"/>
  <c r="H2453" i="39"/>
  <c r="H2454" i="39"/>
  <c r="H2455" i="39"/>
  <c r="H2456" i="39"/>
  <c r="H2457" i="39"/>
  <c r="H2458" i="39"/>
  <c r="H2459" i="39"/>
  <c r="H2460" i="39"/>
  <c r="H2461" i="39"/>
  <c r="H2462" i="39"/>
  <c r="H2463" i="39"/>
  <c r="H2464" i="39"/>
  <c r="H2465" i="39"/>
  <c r="H2466" i="39"/>
  <c r="H2467" i="39"/>
  <c r="H2468" i="39"/>
  <c r="H2469" i="39"/>
  <c r="H2470" i="39"/>
  <c r="H2471" i="39"/>
  <c r="H2472" i="39"/>
  <c r="H2473" i="39"/>
  <c r="H2474" i="39"/>
  <c r="H2475" i="39"/>
  <c r="H2476" i="39"/>
  <c r="H2477" i="39"/>
  <c r="H2478" i="39"/>
  <c r="H2479" i="39"/>
  <c r="H2480" i="39"/>
  <c r="H2481" i="39"/>
  <c r="H2482" i="39"/>
  <c r="H2483" i="39"/>
  <c r="H2484" i="39"/>
  <c r="H2485" i="39"/>
  <c r="H2486" i="39"/>
  <c r="H2487" i="39"/>
  <c r="H2488" i="39"/>
  <c r="H2489" i="39"/>
  <c r="H2490" i="39"/>
  <c r="H2491" i="39"/>
  <c r="H2492" i="39"/>
  <c r="H2493" i="39"/>
  <c r="H2494" i="39"/>
  <c r="H2495" i="39"/>
  <c r="H2496" i="39"/>
  <c r="H2497" i="39"/>
  <c r="H2498" i="39"/>
  <c r="H2499" i="39"/>
  <c r="H2500" i="39"/>
  <c r="H2501" i="39"/>
  <c r="H2502" i="39"/>
  <c r="H2503" i="39"/>
  <c r="H2504" i="39"/>
  <c r="H2505" i="39"/>
  <c r="H2506" i="39"/>
  <c r="H2507" i="39"/>
  <c r="H2508" i="39"/>
  <c r="H2509" i="39"/>
  <c r="H2510" i="39"/>
  <c r="H2511" i="39"/>
  <c r="H2512" i="39"/>
  <c r="H2513" i="39"/>
  <c r="H2514" i="39"/>
  <c r="H2515" i="39"/>
  <c r="H2516" i="39"/>
  <c r="H2517" i="39"/>
  <c r="H2518" i="39"/>
  <c r="H2519" i="39"/>
  <c r="H2520" i="39"/>
  <c r="H2521" i="39"/>
  <c r="H2522" i="39"/>
  <c r="H2523" i="39"/>
  <c r="H2524" i="39"/>
  <c r="H2525" i="39"/>
  <c r="H2526" i="39"/>
  <c r="H2527" i="39"/>
  <c r="H2528" i="39"/>
  <c r="H2529" i="39"/>
  <c r="H2530" i="39"/>
  <c r="H2531" i="39"/>
  <c r="H2532" i="39"/>
  <c r="H2533" i="39"/>
  <c r="H2534" i="39"/>
  <c r="H2535" i="39"/>
  <c r="H2536" i="39"/>
  <c r="H2537" i="39"/>
  <c r="H2538" i="39"/>
  <c r="H2539" i="39"/>
  <c r="H2540" i="39"/>
  <c r="H2541" i="39"/>
  <c r="H2542" i="39"/>
  <c r="H2543" i="39"/>
  <c r="H2544" i="39"/>
  <c r="H2545" i="39"/>
  <c r="H2546" i="39"/>
  <c r="H2547" i="39"/>
  <c r="H2548" i="39"/>
  <c r="H2549" i="39"/>
  <c r="H2550" i="39"/>
  <c r="H2551" i="39"/>
  <c r="H2552" i="39"/>
  <c r="H2553" i="39"/>
  <c r="H2554" i="39"/>
  <c r="H2555" i="39"/>
  <c r="H2556" i="39"/>
  <c r="H2557" i="39"/>
  <c r="H2558" i="39"/>
  <c r="H2559" i="39"/>
  <c r="H2560" i="39"/>
  <c r="H2561" i="39"/>
  <c r="H2562" i="39"/>
  <c r="H2563" i="39"/>
  <c r="H2564" i="39"/>
  <c r="H2565" i="39"/>
  <c r="H2566" i="39"/>
  <c r="H2567" i="39"/>
  <c r="H2568" i="39"/>
  <c r="H2569" i="39"/>
  <c r="H2570" i="39"/>
  <c r="H2571" i="39"/>
  <c r="H2572" i="39"/>
  <c r="H2573" i="39"/>
  <c r="H2574" i="39"/>
  <c r="H2575" i="39"/>
  <c r="H2576" i="39"/>
  <c r="H2577" i="39"/>
  <c r="H2578" i="39"/>
  <c r="H2579" i="39"/>
  <c r="H2580" i="39"/>
  <c r="H2581" i="39"/>
  <c r="H2582" i="39"/>
  <c r="H2583" i="39"/>
  <c r="H2584" i="39"/>
  <c r="H2585" i="39"/>
  <c r="H2586" i="39"/>
  <c r="H2587" i="39"/>
  <c r="H2588" i="39"/>
  <c r="H2589" i="39"/>
  <c r="H2590" i="39"/>
  <c r="H2591" i="39"/>
  <c r="H2592" i="39"/>
  <c r="H2593" i="39"/>
  <c r="H2594" i="39"/>
  <c r="H2595" i="39"/>
  <c r="H2596" i="39"/>
  <c r="H2597" i="39"/>
  <c r="H2598" i="39"/>
  <c r="H2599" i="39"/>
  <c r="H2600" i="39"/>
  <c r="H2601" i="39"/>
  <c r="H2602" i="39"/>
  <c r="H2603" i="39"/>
  <c r="H2604" i="39"/>
  <c r="H2605" i="39"/>
  <c r="H2606" i="39"/>
  <c r="H2607" i="39"/>
  <c r="H2608" i="39"/>
  <c r="H2609" i="39"/>
  <c r="H2610" i="39"/>
  <c r="H2611" i="39"/>
  <c r="H2612" i="39"/>
  <c r="H2613" i="39"/>
  <c r="H2614" i="39"/>
  <c r="H2615" i="39"/>
  <c r="H2616" i="39"/>
  <c r="H2617" i="39"/>
  <c r="H2618" i="39"/>
  <c r="H2619" i="39"/>
  <c r="H2620" i="39"/>
  <c r="H2621" i="39"/>
  <c r="H2622" i="39"/>
  <c r="H2623" i="39"/>
  <c r="H2624" i="39"/>
  <c r="H2625" i="39"/>
  <c r="H2626" i="39"/>
  <c r="H2627" i="39"/>
  <c r="H2628" i="39"/>
  <c r="H2629" i="39"/>
  <c r="H2630" i="39"/>
  <c r="H2631" i="39"/>
  <c r="H2632" i="39"/>
  <c r="H2633" i="39"/>
  <c r="H2634" i="39"/>
  <c r="H2635" i="39"/>
  <c r="H2636" i="39"/>
  <c r="H2637" i="39"/>
  <c r="H2638" i="39"/>
  <c r="H2639" i="39"/>
  <c r="H2640" i="39"/>
  <c r="H2641" i="39"/>
  <c r="H2642" i="39"/>
  <c r="H2643" i="39"/>
  <c r="H2644" i="39"/>
  <c r="H2645" i="39"/>
  <c r="H2646" i="39"/>
  <c r="H2647" i="39"/>
  <c r="H2648" i="39"/>
  <c r="H2649" i="39"/>
  <c r="H2650" i="39"/>
  <c r="H2651" i="39"/>
  <c r="H2652" i="39"/>
  <c r="H2653" i="39"/>
  <c r="H2654" i="39"/>
  <c r="H2655" i="39"/>
  <c r="H2656" i="39"/>
  <c r="H2657" i="39"/>
  <c r="H2658" i="39"/>
  <c r="H2659" i="39"/>
  <c r="H2660" i="39"/>
  <c r="H2661" i="39"/>
  <c r="H2662" i="39"/>
  <c r="H2663" i="39"/>
  <c r="H2664" i="39"/>
  <c r="H2665" i="39"/>
  <c r="H2666" i="39"/>
  <c r="H2667" i="39"/>
  <c r="H2668" i="39"/>
  <c r="H2669" i="39"/>
  <c r="H2670" i="39"/>
  <c r="H2671" i="39"/>
  <c r="H2672" i="39"/>
  <c r="H2673" i="39"/>
  <c r="H2674" i="39"/>
  <c r="H2675" i="39"/>
  <c r="H2676" i="39"/>
  <c r="H2677" i="39"/>
  <c r="H2678" i="39"/>
  <c r="H2679" i="39"/>
  <c r="H2680" i="39"/>
  <c r="H2681" i="39"/>
  <c r="H2682" i="39"/>
  <c r="H2683" i="39"/>
  <c r="H2684" i="39"/>
  <c r="H2685" i="39"/>
  <c r="H2686" i="39"/>
  <c r="H2687" i="39"/>
  <c r="H2688" i="39"/>
  <c r="H2689" i="39"/>
  <c r="H2690" i="39"/>
  <c r="H2691" i="39"/>
  <c r="H2692" i="39"/>
  <c r="H2693" i="39"/>
  <c r="H2694" i="39"/>
  <c r="H2695" i="39"/>
  <c r="H2696" i="39"/>
  <c r="H2697" i="39"/>
  <c r="H2698" i="39"/>
  <c r="H2699" i="39"/>
  <c r="H2700" i="39"/>
  <c r="H2701" i="39"/>
  <c r="H2702" i="39"/>
  <c r="H2703" i="39"/>
  <c r="H2704" i="39"/>
  <c r="H2705" i="39"/>
  <c r="H2706" i="39"/>
  <c r="H2707" i="39"/>
  <c r="H2708" i="39"/>
  <c r="H2709" i="39"/>
  <c r="H2710" i="39"/>
  <c r="H2711" i="39"/>
  <c r="H2712" i="39"/>
  <c r="H2713" i="39"/>
  <c r="H2714" i="39"/>
  <c r="H2715" i="39"/>
  <c r="H2716" i="39"/>
  <c r="H2717" i="39"/>
  <c r="H2718" i="39"/>
  <c r="H2719" i="39"/>
  <c r="H2720" i="39"/>
  <c r="H2721" i="39"/>
  <c r="H2722" i="39"/>
  <c r="H2723" i="39"/>
  <c r="H2724" i="39"/>
  <c r="H2725" i="39"/>
  <c r="H2726" i="39"/>
  <c r="H2727" i="39"/>
  <c r="H2728" i="39"/>
  <c r="H2729" i="39"/>
  <c r="H2730" i="39"/>
  <c r="H2731" i="39"/>
  <c r="H2732" i="39"/>
  <c r="H2733" i="39"/>
  <c r="H2734" i="39"/>
  <c r="H2735" i="39"/>
  <c r="H2736" i="39"/>
  <c r="H2737" i="39"/>
  <c r="H2738" i="39"/>
  <c r="H2739" i="39"/>
  <c r="H2740" i="39"/>
  <c r="H2741" i="39"/>
  <c r="H2742" i="39"/>
  <c r="H2743" i="39"/>
  <c r="H2744" i="39"/>
  <c r="H2745" i="39"/>
  <c r="H2746" i="39"/>
  <c r="H2747" i="39"/>
  <c r="H2748" i="39"/>
  <c r="H2749" i="39"/>
  <c r="H2750" i="39"/>
  <c r="H2751" i="39"/>
  <c r="H2752" i="39"/>
  <c r="H2753" i="39"/>
  <c r="H2754" i="39"/>
  <c r="H2755" i="39"/>
  <c r="H2756" i="39"/>
  <c r="H2757" i="39"/>
  <c r="H2758" i="39"/>
  <c r="H2759" i="39"/>
  <c r="H2760" i="39"/>
  <c r="H2761" i="39"/>
  <c r="H2762" i="39"/>
  <c r="H2763" i="39"/>
  <c r="H2764" i="39"/>
  <c r="H2765" i="39"/>
  <c r="H2766" i="39"/>
  <c r="H2767" i="39"/>
  <c r="H2768" i="39"/>
  <c r="H2769" i="39"/>
  <c r="H2770" i="39"/>
  <c r="H2771" i="39"/>
  <c r="H2772" i="39"/>
  <c r="H2773" i="39"/>
  <c r="H2774" i="39"/>
  <c r="H2775" i="39"/>
  <c r="H2776" i="39"/>
  <c r="H2777" i="39"/>
  <c r="H2778" i="39"/>
  <c r="H2779" i="39"/>
  <c r="H2780" i="39"/>
  <c r="H2781" i="39"/>
  <c r="H2782" i="39"/>
  <c r="H2783" i="39"/>
  <c r="H2784" i="39"/>
  <c r="H2785" i="39"/>
  <c r="H2786" i="39"/>
  <c r="H2787" i="39"/>
  <c r="H2788" i="39"/>
  <c r="H2789" i="39"/>
  <c r="H2790" i="39"/>
  <c r="H2791" i="39"/>
  <c r="H2792" i="39"/>
  <c r="H2793" i="39"/>
  <c r="H2794" i="39"/>
  <c r="H2795" i="39"/>
  <c r="H2796" i="39"/>
  <c r="H2797" i="39"/>
  <c r="H2798" i="39"/>
  <c r="H2799" i="39"/>
  <c r="H2800" i="39"/>
  <c r="H2801" i="39"/>
  <c r="H2802" i="39"/>
  <c r="H2803" i="39"/>
  <c r="H2804" i="39"/>
  <c r="H2805" i="39"/>
  <c r="H2806" i="39"/>
  <c r="H2807" i="39"/>
  <c r="H2808" i="39"/>
  <c r="H2809" i="39"/>
  <c r="H2810" i="39"/>
  <c r="H2811" i="39"/>
  <c r="H2812" i="39"/>
  <c r="H2813" i="39"/>
  <c r="H2814" i="39"/>
  <c r="H2815" i="39"/>
  <c r="H2816" i="39"/>
  <c r="H2817" i="39"/>
  <c r="H2818" i="39"/>
  <c r="H2819" i="39"/>
  <c r="H2820" i="39"/>
  <c r="H2821" i="39"/>
  <c r="H2822" i="39"/>
  <c r="H2823" i="39"/>
  <c r="H2824" i="39"/>
  <c r="H2825" i="39"/>
  <c r="H2826" i="39"/>
  <c r="H2827" i="39"/>
  <c r="H2828" i="39"/>
  <c r="H2829" i="39"/>
  <c r="H2830" i="39"/>
  <c r="H2831" i="39"/>
  <c r="H2832" i="39"/>
  <c r="H2833" i="39"/>
  <c r="H2834" i="39"/>
  <c r="H2835" i="39"/>
  <c r="H2836" i="39"/>
  <c r="H2837" i="39"/>
  <c r="H2838" i="39"/>
  <c r="H2839" i="39"/>
  <c r="H2840" i="39"/>
  <c r="H2841" i="39"/>
  <c r="H2842" i="39"/>
  <c r="H2843" i="39"/>
  <c r="H2844" i="39"/>
  <c r="H2845" i="39"/>
  <c r="H2846" i="39"/>
  <c r="H2847" i="39"/>
  <c r="H2848" i="39"/>
  <c r="H2849" i="39"/>
  <c r="H2850" i="39"/>
  <c r="H2851" i="39"/>
  <c r="H2852" i="39"/>
  <c r="H2853" i="39"/>
  <c r="H2854" i="39"/>
  <c r="H2855" i="39"/>
  <c r="H2856" i="39"/>
  <c r="H2857" i="39"/>
  <c r="H2858" i="39"/>
  <c r="H2859" i="39"/>
  <c r="H2860" i="39"/>
  <c r="H2861" i="39"/>
  <c r="H2862" i="39"/>
  <c r="H2863" i="39"/>
  <c r="H2864" i="39"/>
  <c r="H2865" i="39"/>
  <c r="H2866" i="39"/>
  <c r="H2867" i="39"/>
  <c r="H2868" i="39"/>
  <c r="H2869" i="39"/>
  <c r="H2870" i="39"/>
  <c r="H2871" i="39"/>
  <c r="H2872" i="39"/>
  <c r="H2873" i="39"/>
  <c r="H2874" i="39"/>
  <c r="H2875" i="39"/>
  <c r="H2876" i="39"/>
  <c r="H2877" i="39"/>
  <c r="H2878" i="39"/>
  <c r="H2879" i="39"/>
  <c r="H2880" i="39"/>
  <c r="H2881" i="39"/>
  <c r="H2882" i="39"/>
  <c r="H2883" i="39"/>
  <c r="H2884" i="39"/>
  <c r="H2885" i="39"/>
  <c r="H2886" i="39"/>
  <c r="H2887" i="39"/>
  <c r="H2888" i="39"/>
  <c r="H2889" i="39"/>
  <c r="H2890" i="39"/>
  <c r="H2891" i="39"/>
  <c r="H2892" i="39"/>
  <c r="H2893" i="39"/>
  <c r="H2894" i="39"/>
  <c r="H2895" i="39"/>
  <c r="H2896" i="39"/>
  <c r="H2897" i="39"/>
  <c r="H2898" i="39"/>
  <c r="H2899" i="39"/>
  <c r="H2900" i="39"/>
  <c r="H2901" i="39"/>
  <c r="H2902" i="39"/>
  <c r="H2903" i="39"/>
  <c r="H2904" i="39"/>
  <c r="H2905" i="39"/>
  <c r="H2906" i="39"/>
  <c r="H2907" i="39"/>
  <c r="H2908" i="39"/>
  <c r="H2909" i="39"/>
  <c r="H2910" i="39"/>
  <c r="H2911" i="39"/>
  <c r="H2912" i="39"/>
  <c r="H2913" i="39"/>
  <c r="H2914" i="39"/>
  <c r="H2915" i="39"/>
  <c r="H2916" i="39"/>
  <c r="H2917" i="39"/>
  <c r="H2918" i="39"/>
  <c r="H2919" i="39"/>
  <c r="H2920" i="39"/>
  <c r="H2921" i="39"/>
  <c r="H2922" i="39"/>
  <c r="H2923" i="39"/>
  <c r="H2924" i="39"/>
  <c r="H2925" i="39"/>
  <c r="H2926" i="39"/>
  <c r="H2927" i="39"/>
  <c r="H2928" i="39"/>
  <c r="H2929" i="39"/>
  <c r="H2930" i="39"/>
  <c r="H2931" i="39"/>
  <c r="H2932" i="39"/>
  <c r="H2933" i="39"/>
  <c r="H2934" i="39"/>
  <c r="H2935" i="39"/>
  <c r="H2936" i="39"/>
  <c r="H2937" i="39"/>
  <c r="H2938" i="39"/>
  <c r="H2939" i="39"/>
  <c r="H2940" i="39"/>
  <c r="H2941" i="39"/>
  <c r="H2942" i="39"/>
  <c r="H2943" i="39"/>
  <c r="H2944" i="39"/>
  <c r="H2945" i="39"/>
  <c r="H2946" i="39"/>
  <c r="H2947" i="39"/>
  <c r="H2948" i="39"/>
  <c r="H2949" i="39"/>
  <c r="H2950" i="39"/>
  <c r="H2951" i="39"/>
  <c r="H2952" i="39"/>
  <c r="H2953" i="39"/>
  <c r="H2954" i="39"/>
  <c r="H2955" i="39"/>
  <c r="H2956" i="39"/>
  <c r="H2957" i="39"/>
  <c r="H2958" i="39"/>
  <c r="H2959" i="39"/>
  <c r="H2960" i="39"/>
  <c r="H2961" i="39"/>
  <c r="H2962" i="39"/>
  <c r="H2963" i="39"/>
  <c r="H2964" i="39"/>
  <c r="H2965" i="39"/>
  <c r="H2966" i="39"/>
  <c r="H2967" i="39"/>
  <c r="H2968" i="39"/>
  <c r="H2969" i="39"/>
  <c r="H2970" i="39"/>
  <c r="H2971" i="39"/>
  <c r="H2972" i="39"/>
  <c r="H2973" i="39"/>
  <c r="H2974" i="39"/>
  <c r="H2975" i="39"/>
  <c r="H2976" i="39"/>
  <c r="H2977" i="39"/>
  <c r="H2978" i="39"/>
  <c r="H2979" i="39"/>
  <c r="H2980" i="39"/>
  <c r="H2981" i="39"/>
  <c r="H2982" i="39"/>
  <c r="H2983" i="39"/>
  <c r="H2984" i="39"/>
  <c r="H2985" i="39"/>
  <c r="H2986" i="39"/>
  <c r="H2987" i="39"/>
  <c r="H2988" i="39"/>
  <c r="H2989" i="39"/>
  <c r="H2990" i="39"/>
  <c r="H2991" i="39"/>
  <c r="H2992" i="39"/>
  <c r="H2993" i="39"/>
  <c r="H2994" i="39"/>
  <c r="H2995" i="39"/>
  <c r="H2996" i="39"/>
  <c r="H2997" i="39"/>
  <c r="H2998" i="39"/>
  <c r="H2999" i="39"/>
  <c r="H3000" i="39"/>
  <c r="H3001" i="39"/>
  <c r="H3002" i="39"/>
  <c r="H3003" i="39"/>
  <c r="H3004" i="39"/>
  <c r="H3005" i="39"/>
  <c r="H3006" i="39"/>
  <c r="H3007" i="39"/>
  <c r="H3008" i="39"/>
  <c r="H3009" i="39"/>
  <c r="H3010" i="39"/>
  <c r="H3011" i="39"/>
  <c r="H3012" i="39"/>
  <c r="H3013" i="39"/>
  <c r="H3014" i="39"/>
  <c r="H3015" i="39"/>
  <c r="H3016" i="39"/>
  <c r="H3017" i="39"/>
  <c r="H3018" i="39"/>
  <c r="H3019" i="39"/>
  <c r="H3020" i="39"/>
  <c r="H3021" i="39"/>
  <c r="H3022" i="39"/>
  <c r="H3023" i="39"/>
  <c r="H3024" i="39"/>
  <c r="H3025" i="39"/>
  <c r="H3026" i="39"/>
  <c r="H3027" i="39"/>
  <c r="H3028" i="39"/>
  <c r="H3029" i="39"/>
  <c r="H3030" i="39"/>
  <c r="H3031" i="39"/>
  <c r="H3032" i="39"/>
  <c r="H3033" i="39"/>
  <c r="H3034" i="39"/>
  <c r="H3035" i="39"/>
  <c r="H3036" i="39"/>
  <c r="H3037" i="39"/>
  <c r="H3038" i="39"/>
  <c r="H3039" i="39"/>
  <c r="H3040" i="39"/>
  <c r="H3041" i="39"/>
  <c r="H3042" i="39"/>
  <c r="H3043" i="39"/>
  <c r="H3044" i="39"/>
  <c r="H3045" i="39"/>
  <c r="H3046" i="39"/>
  <c r="H3047" i="39"/>
  <c r="H3048" i="39"/>
  <c r="H3049" i="39"/>
  <c r="H3050" i="39"/>
  <c r="H3051" i="39"/>
  <c r="H3052" i="39"/>
  <c r="H3053" i="39"/>
  <c r="H3054" i="39"/>
  <c r="H3055" i="39"/>
  <c r="H3056" i="39"/>
  <c r="H3057" i="39"/>
  <c r="H3058" i="39"/>
  <c r="H3059" i="39"/>
  <c r="H3060" i="39"/>
  <c r="H3061" i="39"/>
  <c r="H3062" i="39"/>
  <c r="H3063" i="39"/>
  <c r="H3064" i="39"/>
  <c r="H3065" i="39"/>
  <c r="H3066" i="39"/>
  <c r="H3067" i="39"/>
  <c r="H3068" i="39"/>
  <c r="H3069" i="39"/>
  <c r="H3070" i="39"/>
  <c r="H3071" i="39"/>
  <c r="H3072" i="39"/>
  <c r="H3073" i="39"/>
  <c r="H3074" i="39"/>
  <c r="H3075" i="39"/>
  <c r="H3076" i="39"/>
  <c r="H3077" i="39"/>
  <c r="H3078" i="39"/>
  <c r="H3079" i="39"/>
  <c r="H3080" i="39"/>
  <c r="H3081" i="39"/>
  <c r="H3082" i="39"/>
  <c r="H3083" i="39"/>
  <c r="H3084" i="39"/>
  <c r="H3085" i="39"/>
  <c r="H3086" i="39"/>
  <c r="H3087" i="39"/>
  <c r="H3088" i="39"/>
  <c r="H3089" i="39"/>
  <c r="H3090" i="39"/>
  <c r="H3091" i="39"/>
  <c r="H3092" i="39"/>
  <c r="H3093" i="39"/>
  <c r="H3094" i="39"/>
  <c r="H3095" i="39"/>
  <c r="H3096" i="39"/>
  <c r="H3097" i="39"/>
  <c r="H3098" i="39"/>
  <c r="H3099" i="39"/>
  <c r="H3100" i="39"/>
  <c r="H3101" i="39"/>
  <c r="H3102" i="39"/>
  <c r="H3103" i="39"/>
  <c r="H3104" i="39"/>
  <c r="H3105" i="39"/>
  <c r="H3106" i="39"/>
  <c r="H3107" i="39"/>
  <c r="H3108" i="39"/>
  <c r="H3109" i="39"/>
  <c r="H3110" i="39"/>
  <c r="H3111" i="39"/>
  <c r="H3112" i="39"/>
  <c r="H3113" i="39"/>
  <c r="H3114" i="39"/>
  <c r="H3115" i="39"/>
  <c r="H3116" i="39"/>
  <c r="H3117" i="39"/>
  <c r="H3118" i="39"/>
  <c r="H3119" i="39"/>
  <c r="H3120" i="39"/>
  <c r="H3121" i="39"/>
  <c r="H3122" i="39"/>
  <c r="H3123" i="39"/>
  <c r="H3124" i="39"/>
  <c r="H3125" i="39"/>
  <c r="H3126" i="39"/>
  <c r="H3127" i="39"/>
  <c r="H3128" i="39"/>
  <c r="H3129" i="39"/>
  <c r="H3130" i="39"/>
  <c r="H3131" i="39"/>
  <c r="H3132" i="39"/>
  <c r="H3133" i="39"/>
  <c r="H3134" i="39"/>
  <c r="H3135" i="39"/>
  <c r="H3136" i="39"/>
  <c r="H3137" i="39"/>
  <c r="H3138" i="39"/>
  <c r="H3139" i="39"/>
  <c r="H3140" i="39"/>
  <c r="H3141" i="39"/>
  <c r="H3142" i="39"/>
  <c r="H3143" i="39"/>
  <c r="H3144" i="39"/>
  <c r="H3145" i="39"/>
  <c r="H3146" i="39"/>
  <c r="H3147" i="39"/>
  <c r="H3148" i="39"/>
  <c r="H3149" i="39"/>
  <c r="H3150" i="39"/>
  <c r="H3151" i="39"/>
  <c r="H3152" i="39"/>
  <c r="H3153" i="39"/>
  <c r="H3154" i="39"/>
  <c r="H3155" i="39"/>
  <c r="H3156" i="39"/>
  <c r="H3157" i="39"/>
  <c r="H3158" i="39"/>
  <c r="H3159" i="39"/>
  <c r="H3160" i="39"/>
  <c r="H3161" i="39"/>
  <c r="H3162" i="39"/>
  <c r="H3163" i="39"/>
  <c r="H3164" i="39"/>
  <c r="H3165" i="39"/>
  <c r="H3166" i="39"/>
  <c r="H3167" i="39"/>
  <c r="H3168" i="39"/>
  <c r="H3169" i="39"/>
  <c r="H3170" i="39"/>
  <c r="H3171" i="39"/>
  <c r="H3172" i="39"/>
  <c r="H3173" i="39"/>
  <c r="H3174" i="39"/>
  <c r="H3175" i="39"/>
  <c r="H3176" i="39"/>
  <c r="H3177" i="39"/>
  <c r="H3178" i="39"/>
  <c r="H3179" i="39"/>
  <c r="H3180" i="39"/>
  <c r="H3181" i="39"/>
  <c r="H3182" i="39"/>
  <c r="H3183" i="39"/>
  <c r="H3184" i="39"/>
  <c r="H3185" i="39"/>
  <c r="H3186" i="39"/>
  <c r="H3187" i="39"/>
  <c r="H3188" i="39"/>
  <c r="H3189" i="39"/>
  <c r="H3190" i="39"/>
  <c r="H3191" i="39"/>
  <c r="H3192" i="39"/>
  <c r="H3193" i="39"/>
  <c r="H3194" i="39"/>
  <c r="H3195" i="39"/>
  <c r="H3196" i="39"/>
  <c r="H3197" i="39"/>
  <c r="H3198" i="39"/>
  <c r="H3199" i="39"/>
  <c r="H3200" i="39"/>
  <c r="H3201" i="39"/>
  <c r="H3202" i="39"/>
  <c r="H3203" i="39"/>
  <c r="H3204" i="39"/>
  <c r="H3205" i="39"/>
  <c r="H3206" i="39"/>
  <c r="H3207" i="39"/>
  <c r="H3208" i="39"/>
  <c r="H3209" i="39"/>
  <c r="H3210" i="39"/>
  <c r="H3211" i="39"/>
  <c r="H3212" i="39"/>
  <c r="H3213" i="39"/>
  <c r="H3214" i="39"/>
  <c r="H3215" i="39"/>
  <c r="H3216" i="39"/>
  <c r="H3217" i="39"/>
  <c r="H3218" i="39"/>
  <c r="H3219" i="39"/>
  <c r="H3220" i="39"/>
  <c r="H3221" i="39"/>
  <c r="H3222" i="39"/>
  <c r="H3223" i="39"/>
  <c r="H3224" i="39"/>
  <c r="H3225" i="39"/>
  <c r="H3226" i="39"/>
  <c r="H3227" i="39"/>
  <c r="H3228" i="39"/>
  <c r="H3229" i="39"/>
  <c r="H3230" i="39"/>
  <c r="H3231" i="39"/>
  <c r="H3232" i="39"/>
  <c r="H3233" i="39"/>
  <c r="H3234" i="39"/>
  <c r="H3235" i="39"/>
  <c r="H3236" i="39"/>
  <c r="H3237" i="39"/>
  <c r="H3238" i="39"/>
  <c r="H3239" i="39"/>
  <c r="H3240" i="39"/>
  <c r="H3241" i="39"/>
  <c r="H3242" i="39"/>
  <c r="H3243" i="39"/>
  <c r="H3244" i="39"/>
  <c r="H3245" i="39"/>
  <c r="H3246" i="39"/>
  <c r="H3247" i="39"/>
  <c r="H3248" i="39"/>
  <c r="H3249" i="39"/>
  <c r="H3250" i="39"/>
  <c r="H3251" i="39"/>
  <c r="H3252" i="39"/>
  <c r="H3253" i="39"/>
  <c r="H3254" i="39"/>
  <c r="H3255" i="39"/>
  <c r="H3256" i="39"/>
  <c r="H3257" i="39"/>
  <c r="H3258" i="39"/>
  <c r="H3259" i="39"/>
  <c r="H3260" i="39"/>
  <c r="H3261" i="39"/>
  <c r="H3262" i="39"/>
  <c r="H3263" i="39"/>
  <c r="H3264" i="39"/>
  <c r="H3265" i="39"/>
  <c r="H3266" i="39"/>
  <c r="H3267" i="39"/>
  <c r="H3268" i="39"/>
  <c r="H3269" i="39"/>
  <c r="H3270" i="39"/>
  <c r="H3271" i="39"/>
  <c r="H3272" i="39"/>
  <c r="H3273" i="39"/>
  <c r="H3274" i="39"/>
  <c r="H3275" i="39"/>
  <c r="H3276" i="39"/>
  <c r="H3277" i="39"/>
  <c r="H3278" i="39"/>
  <c r="H3279" i="39"/>
  <c r="H3280" i="39"/>
  <c r="H3281" i="39"/>
  <c r="H3282" i="39"/>
  <c r="H3283" i="39"/>
  <c r="H3284" i="39"/>
  <c r="H3285" i="39"/>
  <c r="H3286" i="39"/>
  <c r="H3287" i="39"/>
  <c r="H3288" i="39"/>
  <c r="H3289" i="39"/>
  <c r="H3290" i="39"/>
  <c r="H3291" i="39"/>
  <c r="H3292" i="39"/>
  <c r="H3293" i="39"/>
  <c r="H3294" i="39"/>
  <c r="H3295" i="39"/>
  <c r="H3296" i="39"/>
  <c r="H3297" i="39"/>
  <c r="H3298" i="39"/>
  <c r="H3299" i="39"/>
  <c r="H3300" i="39"/>
  <c r="H3301" i="39"/>
  <c r="H3302" i="39"/>
  <c r="H3303" i="39"/>
  <c r="H3304" i="39"/>
  <c r="H3305" i="39"/>
  <c r="H3306" i="39"/>
  <c r="H3307" i="39"/>
  <c r="H3308" i="39"/>
  <c r="H3309" i="39"/>
  <c r="H3310" i="39"/>
  <c r="H3311" i="39"/>
  <c r="H3312" i="39"/>
  <c r="H3313" i="39"/>
  <c r="H3314" i="39"/>
  <c r="H3315" i="39"/>
  <c r="H3316" i="39"/>
  <c r="H3317" i="39"/>
  <c r="H3318" i="39"/>
  <c r="H3319" i="39"/>
  <c r="H3320" i="39"/>
  <c r="H3321" i="39"/>
  <c r="H3322" i="39"/>
  <c r="H3323" i="39"/>
  <c r="H3324" i="39"/>
  <c r="H3325" i="39"/>
  <c r="H3326" i="39"/>
  <c r="H3327" i="39"/>
  <c r="H3328" i="39"/>
  <c r="H3329" i="39"/>
  <c r="H3330" i="39"/>
  <c r="H3331" i="39"/>
  <c r="H3332" i="39"/>
  <c r="H3333" i="39"/>
  <c r="H3334" i="39"/>
  <c r="H3335" i="39"/>
  <c r="H3336" i="39"/>
  <c r="H3337" i="39"/>
  <c r="H3338" i="39"/>
  <c r="H3339" i="39"/>
  <c r="H3340" i="39"/>
  <c r="H3341" i="39"/>
  <c r="H3342" i="39"/>
  <c r="H3343" i="39"/>
  <c r="H3344" i="39"/>
  <c r="H3345" i="39"/>
  <c r="H3346" i="39"/>
  <c r="H3347" i="39"/>
  <c r="H3348" i="39"/>
  <c r="H3349" i="39"/>
  <c r="H3350" i="39"/>
  <c r="H3351" i="39"/>
  <c r="H3352" i="39"/>
  <c r="H3353" i="39"/>
  <c r="H3354" i="39"/>
  <c r="H3355" i="39"/>
  <c r="H3356" i="39"/>
  <c r="H3357" i="39"/>
  <c r="H3358" i="39"/>
  <c r="H3359" i="39"/>
  <c r="H3360" i="39"/>
  <c r="H3361" i="39"/>
  <c r="H3362" i="39"/>
  <c r="H3363" i="39"/>
  <c r="H3364" i="39"/>
  <c r="H3365" i="39"/>
  <c r="H3366" i="39"/>
  <c r="H3367" i="39"/>
  <c r="H3368" i="39"/>
  <c r="H3369" i="39"/>
  <c r="H3370" i="39"/>
  <c r="H3371" i="39"/>
  <c r="H3372" i="39"/>
  <c r="H3373" i="39"/>
  <c r="H3374" i="39"/>
  <c r="H3375" i="39"/>
  <c r="H3376" i="39"/>
  <c r="H3377" i="39"/>
  <c r="H3378" i="39"/>
  <c r="H3379" i="39"/>
  <c r="H3380" i="39"/>
  <c r="H3381" i="39"/>
  <c r="H3382" i="39"/>
  <c r="H3383" i="39"/>
  <c r="H3384" i="39"/>
  <c r="H3385" i="39"/>
  <c r="H3386" i="39"/>
  <c r="H3387" i="39"/>
  <c r="H3388" i="39"/>
  <c r="H3389" i="39"/>
  <c r="H3390" i="39"/>
  <c r="H3391" i="39"/>
  <c r="H3392" i="39"/>
  <c r="H3393" i="39"/>
  <c r="H3394" i="39"/>
  <c r="H3395" i="39"/>
  <c r="H3396" i="39"/>
  <c r="H3397" i="39"/>
  <c r="H3398" i="39"/>
  <c r="H3399" i="39"/>
  <c r="H3400" i="39"/>
  <c r="H3401" i="39"/>
  <c r="H3402" i="39"/>
  <c r="H3403" i="39"/>
  <c r="H3404" i="39"/>
  <c r="H3405" i="39"/>
  <c r="H3406" i="39"/>
  <c r="H3407" i="39"/>
  <c r="H3408" i="39"/>
  <c r="H3409" i="39"/>
  <c r="H3410" i="39"/>
  <c r="H3411" i="39"/>
  <c r="H3412" i="39"/>
  <c r="H3413" i="39"/>
  <c r="H3414" i="39"/>
  <c r="H3415" i="39"/>
  <c r="H3416" i="39"/>
  <c r="H3417" i="39"/>
  <c r="H3418" i="39"/>
  <c r="H3419" i="39"/>
  <c r="H3420" i="39"/>
  <c r="H3421" i="39"/>
  <c r="H3422" i="39"/>
  <c r="H3423" i="39"/>
  <c r="H3424" i="39"/>
  <c r="H3425" i="39"/>
  <c r="H3426" i="39"/>
  <c r="H3427" i="39"/>
  <c r="H3428" i="39"/>
  <c r="H3429" i="39"/>
  <c r="H3430" i="39"/>
  <c r="H3431" i="39"/>
  <c r="H3432" i="39"/>
  <c r="H3433" i="39"/>
  <c r="H3434" i="39"/>
  <c r="H3435" i="39"/>
  <c r="H3436" i="39"/>
  <c r="H3437" i="39"/>
  <c r="H3438" i="39"/>
  <c r="H3439" i="39"/>
  <c r="H3440" i="39"/>
  <c r="H3441" i="39"/>
  <c r="H3442" i="39"/>
  <c r="H3443" i="39"/>
  <c r="H3444" i="39"/>
  <c r="H3445" i="39"/>
  <c r="H3446" i="39"/>
  <c r="H3447" i="39"/>
  <c r="H3448" i="39"/>
  <c r="H3449" i="39"/>
  <c r="H3450" i="39"/>
  <c r="H3451" i="39"/>
  <c r="H3452" i="39"/>
  <c r="H3453" i="39"/>
  <c r="H3454" i="39"/>
  <c r="H3455" i="39"/>
  <c r="H3456" i="39"/>
  <c r="H3457" i="39"/>
  <c r="H3458" i="39"/>
  <c r="H3459" i="39"/>
  <c r="H3460" i="39"/>
  <c r="H3461" i="39"/>
  <c r="H3462" i="39"/>
  <c r="H3463" i="39"/>
  <c r="H3464" i="39"/>
  <c r="H3465" i="39"/>
  <c r="H3466" i="39"/>
  <c r="H3467" i="39"/>
  <c r="H3468" i="39"/>
  <c r="H3469" i="39"/>
  <c r="H3470" i="39"/>
  <c r="H3471" i="39"/>
  <c r="H3472" i="39"/>
  <c r="H3473" i="39"/>
  <c r="H3474" i="39"/>
  <c r="H3475" i="39"/>
  <c r="H3476" i="39"/>
  <c r="H3477" i="39"/>
  <c r="H3478" i="39"/>
  <c r="H3479" i="39"/>
  <c r="H3480" i="39"/>
  <c r="H3481" i="39"/>
  <c r="H3482" i="39"/>
  <c r="H3483" i="39"/>
  <c r="H3484" i="39"/>
  <c r="H3485" i="39"/>
  <c r="H3486" i="39"/>
  <c r="H3487" i="39"/>
  <c r="H3488" i="39"/>
  <c r="H3489" i="39"/>
  <c r="H3490" i="39"/>
  <c r="H3491" i="39"/>
  <c r="H3492" i="39"/>
  <c r="H3493" i="39"/>
  <c r="H3494" i="39"/>
  <c r="H3495" i="39"/>
  <c r="H3496" i="39"/>
  <c r="H3497" i="39"/>
  <c r="H3498" i="39"/>
  <c r="H3499" i="39"/>
  <c r="H3500" i="39"/>
  <c r="H3501" i="39"/>
  <c r="H3502" i="39"/>
  <c r="H3503" i="39"/>
  <c r="H3504" i="39"/>
  <c r="H3505" i="39"/>
  <c r="H3506" i="39"/>
  <c r="H3507" i="39"/>
  <c r="H3508" i="39"/>
  <c r="H3509" i="39"/>
  <c r="H3510" i="39"/>
  <c r="H3511" i="39"/>
  <c r="H3512" i="39"/>
  <c r="H3513" i="39"/>
  <c r="H3514" i="39"/>
  <c r="H3515" i="39"/>
  <c r="H3516" i="39"/>
  <c r="H3517" i="39"/>
  <c r="H3518" i="39"/>
  <c r="H3519" i="39"/>
  <c r="H3520" i="39"/>
  <c r="H3521" i="39"/>
  <c r="H3522" i="39"/>
  <c r="H3523" i="39"/>
  <c r="H3524" i="39"/>
  <c r="H3525" i="39"/>
  <c r="H3526" i="39"/>
  <c r="H3527" i="39"/>
  <c r="H3528" i="39"/>
  <c r="H3529" i="39"/>
  <c r="H3530" i="39"/>
  <c r="H3531" i="39"/>
  <c r="H3532" i="39"/>
  <c r="H3533" i="39"/>
  <c r="H3534" i="39"/>
  <c r="H3535" i="39"/>
  <c r="H3536" i="39"/>
  <c r="H3537" i="39"/>
  <c r="H3538" i="39"/>
  <c r="H3539" i="39"/>
  <c r="H3540" i="39"/>
  <c r="H3541" i="39"/>
  <c r="H3542" i="39"/>
  <c r="H3543" i="39"/>
  <c r="H3544" i="39"/>
  <c r="H3545" i="39"/>
  <c r="H3546" i="39"/>
  <c r="H3547" i="39"/>
  <c r="H3548" i="39"/>
  <c r="H3549" i="39"/>
  <c r="H3550" i="39"/>
  <c r="H3551" i="39"/>
  <c r="H3552" i="39"/>
  <c r="H3553" i="39"/>
  <c r="H3554" i="39"/>
  <c r="H3555" i="39"/>
  <c r="H3556" i="39"/>
  <c r="H3557" i="39"/>
  <c r="H3558" i="39"/>
  <c r="H3559" i="39"/>
  <c r="H3560" i="39"/>
  <c r="H3561" i="39"/>
  <c r="H3562" i="39"/>
  <c r="H3563" i="39"/>
  <c r="H3564" i="39"/>
  <c r="H3565" i="39"/>
  <c r="H3566" i="39"/>
  <c r="H3567" i="39"/>
  <c r="H3568" i="39"/>
  <c r="H3569" i="39"/>
  <c r="H3570" i="39"/>
  <c r="H3571" i="39"/>
  <c r="H3572" i="39"/>
  <c r="H3573" i="39"/>
  <c r="H3574" i="39"/>
  <c r="H3575" i="39"/>
  <c r="H3576" i="39"/>
  <c r="H3577" i="39"/>
  <c r="H3578" i="39"/>
  <c r="H3579" i="39"/>
  <c r="H3580" i="39"/>
  <c r="H3581" i="39"/>
  <c r="H3582" i="39"/>
  <c r="H3583" i="39"/>
  <c r="H3584" i="39"/>
  <c r="H3585" i="39"/>
  <c r="H3586" i="39"/>
  <c r="H3587" i="39"/>
  <c r="H3588" i="39"/>
  <c r="H3589" i="39"/>
  <c r="H3590" i="39"/>
  <c r="H3591" i="39"/>
  <c r="H3592" i="39"/>
  <c r="H3593" i="39"/>
  <c r="H3594" i="39"/>
  <c r="H3595" i="39"/>
  <c r="H3596" i="39"/>
  <c r="H3597" i="39"/>
  <c r="H3598" i="39"/>
  <c r="H3599" i="39"/>
  <c r="H3600" i="39"/>
  <c r="H3601" i="39"/>
  <c r="H3602" i="39"/>
  <c r="H3603" i="39"/>
  <c r="H3604" i="39"/>
  <c r="H3605" i="39"/>
  <c r="H3606" i="39"/>
  <c r="H3607" i="39"/>
  <c r="H3608" i="39"/>
  <c r="H3609" i="39"/>
  <c r="H3610" i="39"/>
  <c r="H3611" i="39"/>
  <c r="H3612" i="39"/>
  <c r="H3613" i="39"/>
  <c r="H3614" i="39"/>
  <c r="H3615" i="39"/>
  <c r="H3616" i="39"/>
  <c r="H3617" i="39"/>
  <c r="H3618" i="39"/>
  <c r="H3619" i="39"/>
  <c r="H3620" i="39"/>
  <c r="H3621" i="39"/>
  <c r="H3622" i="39"/>
  <c r="H3623" i="39"/>
  <c r="H3624" i="39"/>
  <c r="H3625" i="39"/>
  <c r="H3626" i="39"/>
  <c r="H3627" i="39"/>
  <c r="H3628" i="39"/>
  <c r="H3629" i="39"/>
  <c r="H3630" i="39"/>
  <c r="H3631" i="39"/>
  <c r="H3632" i="39"/>
  <c r="H3633" i="39"/>
  <c r="H3634" i="39"/>
  <c r="H3635" i="39"/>
  <c r="H3636" i="39"/>
  <c r="H3637" i="39"/>
  <c r="H3638" i="39"/>
  <c r="H3639" i="39"/>
  <c r="H3640" i="39"/>
  <c r="H3641" i="39"/>
  <c r="H3642" i="39"/>
  <c r="H3643" i="39"/>
  <c r="H3644" i="39"/>
  <c r="H3645" i="39"/>
  <c r="H3646" i="39"/>
  <c r="H3647" i="39"/>
  <c r="H3648" i="39"/>
  <c r="H3649" i="39"/>
  <c r="H3650" i="39"/>
  <c r="H3651" i="39"/>
  <c r="H3652" i="39"/>
  <c r="H3653" i="39"/>
  <c r="H3654" i="39"/>
  <c r="H3655" i="39"/>
  <c r="H3656" i="39"/>
  <c r="H3657" i="39"/>
  <c r="H3658" i="39"/>
  <c r="H3659" i="39"/>
  <c r="H3660" i="39"/>
  <c r="H3661" i="39"/>
  <c r="H3662" i="39"/>
  <c r="H3663" i="39"/>
  <c r="H3664" i="39"/>
  <c r="H3665" i="39"/>
  <c r="H3666" i="39"/>
  <c r="H3667" i="39"/>
  <c r="H3668" i="39"/>
  <c r="H3669" i="39"/>
  <c r="H3670" i="39"/>
  <c r="H3671" i="39"/>
  <c r="H3672" i="39"/>
  <c r="H3673" i="39"/>
  <c r="H3674" i="39"/>
  <c r="H3675" i="39"/>
  <c r="H3676" i="39"/>
  <c r="H3677" i="39"/>
  <c r="H3678" i="39"/>
  <c r="H3679" i="39"/>
  <c r="H3680" i="39"/>
  <c r="H3681" i="39"/>
  <c r="H3682" i="39"/>
  <c r="H3683" i="39"/>
  <c r="H3684" i="39"/>
  <c r="H3685" i="39"/>
  <c r="H3686" i="39"/>
  <c r="H3687" i="39"/>
  <c r="H3688" i="39"/>
  <c r="H3689" i="39"/>
  <c r="H3690" i="39"/>
  <c r="H3691" i="39"/>
  <c r="H3692" i="39"/>
  <c r="H3693" i="39"/>
  <c r="H3694" i="39"/>
  <c r="H3695" i="39"/>
  <c r="H3696" i="39"/>
  <c r="H3697" i="39"/>
  <c r="H3698" i="39"/>
  <c r="H3699" i="39"/>
  <c r="H3700" i="39"/>
  <c r="H3701" i="39"/>
  <c r="H3702" i="39"/>
  <c r="H3703" i="39"/>
  <c r="H3704" i="39"/>
  <c r="H3705" i="39"/>
  <c r="H3706" i="39"/>
  <c r="H3707" i="39"/>
  <c r="H3708" i="39"/>
  <c r="H3709" i="39"/>
  <c r="H3710" i="39"/>
  <c r="H3711" i="39"/>
  <c r="H3712" i="39"/>
  <c r="H3713" i="39"/>
  <c r="H3714" i="39"/>
  <c r="H3715" i="39"/>
  <c r="H3716" i="39"/>
  <c r="H3717" i="39"/>
  <c r="H3718" i="39"/>
  <c r="H3719" i="39"/>
  <c r="H3720" i="39"/>
  <c r="H3721" i="39"/>
  <c r="H3722" i="39"/>
  <c r="H3723" i="39"/>
  <c r="H3724" i="39"/>
  <c r="H3725" i="39"/>
  <c r="H3726" i="39"/>
  <c r="H3727" i="39"/>
  <c r="H3728" i="39"/>
  <c r="H3729" i="39"/>
  <c r="H3730" i="39"/>
  <c r="H3731" i="39"/>
  <c r="H3732" i="39"/>
  <c r="H3733" i="39"/>
  <c r="H3734" i="39"/>
  <c r="H3735" i="39"/>
  <c r="H3736" i="39"/>
  <c r="H3737" i="39"/>
  <c r="H3738" i="39"/>
  <c r="H3739" i="39"/>
  <c r="H3740" i="39"/>
  <c r="H3741" i="39"/>
  <c r="H3742" i="39"/>
  <c r="H3743" i="39"/>
  <c r="H3744" i="39"/>
  <c r="H3745" i="39"/>
  <c r="H3746" i="39"/>
  <c r="H3747" i="39"/>
  <c r="H3748" i="39"/>
  <c r="H3749" i="39"/>
  <c r="H3750" i="39"/>
  <c r="H3751" i="39"/>
  <c r="H3752" i="39"/>
  <c r="H3753" i="39"/>
  <c r="H3754" i="39"/>
  <c r="H3755" i="39"/>
  <c r="H3756" i="39"/>
  <c r="H3757" i="39"/>
  <c r="H3758" i="39"/>
  <c r="H3759" i="39"/>
  <c r="H3760" i="39"/>
  <c r="H3761" i="39"/>
  <c r="H3762" i="39"/>
  <c r="H3763" i="39"/>
  <c r="H3764" i="39"/>
  <c r="H3765" i="39"/>
  <c r="H3766" i="39"/>
  <c r="H3767" i="39"/>
  <c r="H3768" i="39"/>
  <c r="H3769" i="39"/>
  <c r="H3770" i="39"/>
  <c r="H3771" i="39"/>
  <c r="H3772" i="39"/>
  <c r="H3773" i="39"/>
  <c r="H3774" i="39"/>
  <c r="H3775" i="39"/>
  <c r="H3776" i="39"/>
  <c r="H3777" i="39"/>
  <c r="H3778" i="39"/>
  <c r="H3779" i="39"/>
  <c r="H3780" i="39"/>
  <c r="H3781" i="39"/>
  <c r="H3782" i="39"/>
  <c r="H3783" i="39"/>
  <c r="H3784" i="39"/>
  <c r="H3785" i="39"/>
  <c r="H3786" i="39"/>
  <c r="H3787" i="39"/>
  <c r="H3788" i="39"/>
  <c r="H3789" i="39"/>
  <c r="H3790" i="39"/>
  <c r="H3791" i="39"/>
  <c r="H3792" i="39"/>
  <c r="H3793" i="39"/>
  <c r="H3794" i="39"/>
  <c r="H3795" i="39"/>
  <c r="H3796" i="39"/>
  <c r="H3797" i="39"/>
  <c r="H3798" i="39"/>
  <c r="H3799" i="39"/>
  <c r="H3800" i="39"/>
  <c r="H3801" i="39"/>
  <c r="H3802" i="39"/>
  <c r="H3803" i="39"/>
  <c r="H3804" i="39"/>
  <c r="H3805" i="39"/>
  <c r="H3806" i="39"/>
  <c r="H3807" i="39"/>
  <c r="H3808" i="39"/>
  <c r="H3809" i="39"/>
  <c r="H3810" i="39"/>
  <c r="H3811" i="39"/>
  <c r="H3812" i="39"/>
  <c r="H3813" i="39"/>
  <c r="H3814" i="39"/>
  <c r="H3815" i="39"/>
  <c r="H3816" i="39"/>
  <c r="H3817" i="39"/>
  <c r="H3818" i="39"/>
  <c r="H3819" i="39"/>
  <c r="H3820" i="39"/>
  <c r="H3821" i="39"/>
  <c r="H3822" i="39"/>
  <c r="H3823" i="39"/>
  <c r="H3824" i="39"/>
  <c r="H3825" i="39"/>
  <c r="H3826" i="39"/>
  <c r="H3827" i="39"/>
  <c r="H3828" i="39"/>
  <c r="H3829" i="39"/>
  <c r="H3830" i="39"/>
  <c r="H3831" i="39"/>
  <c r="H3832" i="39"/>
  <c r="H3833" i="39"/>
  <c r="H3834" i="39"/>
  <c r="H3835" i="39"/>
  <c r="H3836" i="39"/>
  <c r="H3837" i="39"/>
  <c r="H3838" i="39"/>
  <c r="H3839" i="39"/>
  <c r="H3840" i="39"/>
  <c r="H3841" i="39"/>
  <c r="H3842" i="39"/>
  <c r="H3843" i="39"/>
  <c r="H3844" i="39"/>
  <c r="H3845" i="39"/>
  <c r="H3846" i="39"/>
  <c r="H3847" i="39"/>
  <c r="H3848" i="39"/>
  <c r="H3849" i="39"/>
  <c r="H3850" i="39"/>
  <c r="H3851" i="39"/>
  <c r="H3852" i="39"/>
  <c r="H3853" i="39"/>
  <c r="H3854" i="39"/>
  <c r="H3855" i="39"/>
  <c r="H3856" i="39"/>
  <c r="H3857" i="39"/>
  <c r="H3858" i="39"/>
  <c r="H3859" i="39"/>
  <c r="H3860" i="39"/>
  <c r="H3861" i="39"/>
  <c r="H3862" i="39"/>
  <c r="H3863" i="39"/>
  <c r="H3864" i="39"/>
  <c r="H3865" i="39"/>
  <c r="H3866" i="39"/>
  <c r="H3867" i="39"/>
  <c r="H3868" i="39"/>
  <c r="H3869" i="39"/>
  <c r="H3870" i="39"/>
  <c r="H3871" i="39"/>
  <c r="H3872" i="39"/>
  <c r="H3873" i="39"/>
  <c r="H3874" i="39"/>
  <c r="H3875" i="39"/>
  <c r="H3876" i="39"/>
  <c r="H3877" i="39"/>
  <c r="H3878" i="39"/>
  <c r="H3879" i="39"/>
  <c r="H3880" i="39"/>
  <c r="H3881" i="39"/>
  <c r="H3882" i="39"/>
  <c r="H3883" i="39"/>
  <c r="H3884" i="39"/>
  <c r="H3885" i="39"/>
  <c r="H3886" i="39"/>
  <c r="H3887" i="39"/>
  <c r="H3888" i="39"/>
  <c r="H3889" i="39"/>
  <c r="H3890" i="39"/>
  <c r="H3891" i="39"/>
  <c r="H3892" i="39"/>
  <c r="H3893" i="39"/>
  <c r="H3894" i="39"/>
  <c r="H3895" i="39"/>
  <c r="H3896" i="39"/>
  <c r="H3897" i="39"/>
  <c r="H3898" i="39"/>
  <c r="H3899" i="39"/>
  <c r="H3900" i="39"/>
  <c r="H3901" i="39"/>
  <c r="H3902" i="39"/>
  <c r="H3903" i="39"/>
  <c r="H3904" i="39"/>
  <c r="H3905" i="39"/>
  <c r="H3906" i="39"/>
  <c r="H3907" i="39"/>
  <c r="H3908" i="39"/>
  <c r="H3909" i="39"/>
  <c r="H3910" i="39"/>
  <c r="H3911" i="39"/>
  <c r="H3912" i="39"/>
  <c r="H3913" i="39"/>
  <c r="H3914" i="39"/>
  <c r="H3915" i="39"/>
  <c r="H3916" i="39"/>
  <c r="H3917" i="39"/>
  <c r="H3918" i="39"/>
  <c r="H3919" i="39"/>
  <c r="H3920" i="39"/>
  <c r="H3921" i="39"/>
  <c r="H3922" i="39"/>
  <c r="H3923" i="39"/>
  <c r="H3924" i="39"/>
  <c r="H3925" i="39"/>
  <c r="H3926" i="39"/>
  <c r="H3927" i="39"/>
  <c r="H3928" i="39"/>
  <c r="H3929" i="39"/>
  <c r="H3930" i="39"/>
  <c r="H3931" i="39"/>
  <c r="H3932" i="39"/>
  <c r="H3933" i="39"/>
  <c r="H3934" i="39"/>
  <c r="H3935" i="39"/>
  <c r="H3936" i="39"/>
  <c r="H3937" i="39"/>
  <c r="H3938" i="39"/>
  <c r="H3939" i="39"/>
  <c r="H3940" i="39"/>
  <c r="H3941" i="39"/>
  <c r="H3942" i="39"/>
  <c r="H3943" i="39"/>
  <c r="H3944" i="39"/>
  <c r="H3945" i="39"/>
  <c r="H3946" i="39"/>
  <c r="H3947" i="39"/>
  <c r="H3948" i="39"/>
  <c r="H3949" i="39"/>
  <c r="H3950" i="39"/>
  <c r="H3951" i="39"/>
  <c r="H3952" i="39"/>
  <c r="H3953" i="39"/>
  <c r="H3954" i="39"/>
  <c r="H3955" i="39"/>
  <c r="H3956" i="39"/>
  <c r="H3957" i="39"/>
  <c r="H3958" i="39"/>
  <c r="H3959" i="39"/>
  <c r="H3960" i="39"/>
  <c r="H3961" i="39"/>
  <c r="H3962" i="39"/>
  <c r="H3963" i="39"/>
  <c r="H3964" i="39"/>
  <c r="H3965" i="39"/>
  <c r="H3966" i="39"/>
  <c r="H3967" i="39"/>
  <c r="H3968" i="39"/>
  <c r="H3969" i="39"/>
  <c r="H3970" i="39"/>
  <c r="H3971" i="39"/>
  <c r="H3972" i="39"/>
  <c r="H3973" i="39"/>
  <c r="H3974" i="39"/>
  <c r="H3975" i="39"/>
  <c r="H3976" i="39"/>
  <c r="H3977" i="39"/>
  <c r="H3978" i="39"/>
  <c r="H3979" i="39"/>
  <c r="H3980" i="39"/>
  <c r="H3981" i="39"/>
  <c r="H3982" i="39"/>
  <c r="H3983" i="39"/>
  <c r="H3984" i="39"/>
  <c r="H3985" i="39"/>
  <c r="H3986" i="39"/>
  <c r="H3987" i="39"/>
  <c r="H3988" i="39"/>
  <c r="H3989" i="39"/>
  <c r="H3990" i="39"/>
  <c r="H3991" i="39"/>
  <c r="H3992" i="39"/>
  <c r="H3993" i="39"/>
  <c r="H3994" i="39"/>
  <c r="H3995" i="39"/>
  <c r="H3996" i="39"/>
  <c r="H3997" i="39"/>
  <c r="H3998" i="39"/>
  <c r="H3999" i="39"/>
  <c r="H4000" i="39"/>
  <c r="H4001" i="39"/>
  <c r="H4002" i="39"/>
  <c r="H4003" i="39"/>
  <c r="H4004" i="39"/>
  <c r="H4005" i="39"/>
  <c r="H4006" i="39"/>
  <c r="H4007" i="39"/>
  <c r="H4008" i="39"/>
  <c r="H4009" i="39"/>
  <c r="H4010" i="39"/>
  <c r="H4011" i="39"/>
  <c r="H4012" i="39"/>
  <c r="H4013" i="39"/>
  <c r="H4014" i="39"/>
  <c r="H4015" i="39"/>
  <c r="H4016" i="39"/>
  <c r="H4017" i="39"/>
  <c r="H4018" i="39"/>
  <c r="H4019" i="39"/>
  <c r="H4020" i="39"/>
  <c r="H4021" i="39"/>
  <c r="H4022" i="39"/>
  <c r="H4023" i="39"/>
  <c r="H4024" i="39"/>
  <c r="H4025" i="39"/>
  <c r="H4026" i="39"/>
  <c r="H4027" i="39"/>
  <c r="H4028" i="39"/>
  <c r="H4029" i="39"/>
  <c r="H4030" i="39"/>
  <c r="H4031" i="39"/>
  <c r="H4032" i="39"/>
  <c r="H4033" i="39"/>
  <c r="H4034" i="39"/>
  <c r="H4035" i="39"/>
  <c r="H4036" i="39"/>
  <c r="H4037" i="39"/>
  <c r="H4038" i="39"/>
  <c r="H4039" i="39"/>
  <c r="H4040" i="39"/>
  <c r="H4041" i="39"/>
  <c r="H4042" i="39"/>
  <c r="H4043" i="39"/>
  <c r="H4044" i="39"/>
  <c r="H4045" i="39"/>
  <c r="H4046" i="39"/>
  <c r="H4047" i="39"/>
  <c r="H4048" i="39"/>
  <c r="H4049" i="39"/>
  <c r="H4050" i="39"/>
  <c r="H4051" i="39"/>
  <c r="H4052" i="39"/>
  <c r="H4053" i="39"/>
  <c r="H4054" i="39"/>
  <c r="H4055" i="39"/>
  <c r="H4056" i="39"/>
  <c r="H4057" i="39"/>
  <c r="H4058" i="39"/>
  <c r="H4059" i="39"/>
  <c r="H4060" i="39"/>
  <c r="H4061" i="39"/>
  <c r="H4062" i="39"/>
  <c r="H4063" i="39"/>
  <c r="H4064" i="39"/>
  <c r="H4065" i="39"/>
  <c r="H4066" i="39"/>
  <c r="H4067" i="39"/>
  <c r="H4068" i="39"/>
  <c r="H4069" i="39"/>
  <c r="H4070" i="39"/>
  <c r="H4071" i="39"/>
  <c r="H4072" i="39"/>
  <c r="H4073" i="39"/>
  <c r="H4074" i="39"/>
  <c r="H4075" i="39"/>
  <c r="H4076" i="39"/>
  <c r="H4077" i="39"/>
  <c r="H4078" i="39"/>
  <c r="H4079" i="39"/>
  <c r="H4080" i="39"/>
  <c r="H4081" i="39"/>
  <c r="H4082" i="39"/>
  <c r="H4083" i="39"/>
  <c r="H4084" i="39"/>
  <c r="H4085" i="39"/>
  <c r="H4086" i="39"/>
  <c r="H4087" i="39"/>
  <c r="H4088" i="39"/>
  <c r="H4089" i="39"/>
  <c r="H4090" i="39"/>
  <c r="H4091" i="39"/>
  <c r="H4092" i="39"/>
  <c r="H4093" i="39"/>
  <c r="H4094" i="39"/>
  <c r="H4095" i="39"/>
  <c r="H4096" i="39"/>
  <c r="H4097" i="39"/>
  <c r="H4098" i="39"/>
  <c r="H4099" i="39"/>
  <c r="H4100" i="39"/>
  <c r="H4101" i="39"/>
  <c r="H4102" i="39"/>
  <c r="H4103" i="39"/>
  <c r="H4104" i="39"/>
  <c r="H4105" i="39"/>
  <c r="H4106" i="39"/>
  <c r="H4107" i="39"/>
  <c r="H4108" i="39"/>
  <c r="H4109" i="39"/>
  <c r="H4110" i="39"/>
  <c r="H4111" i="39"/>
  <c r="H4112" i="39"/>
  <c r="H4113" i="39"/>
  <c r="H4114" i="39"/>
  <c r="H4115" i="39"/>
  <c r="H4116" i="39"/>
  <c r="H4117" i="39"/>
  <c r="H4118" i="39"/>
  <c r="H4119" i="39"/>
  <c r="H4120" i="39"/>
  <c r="H4121" i="39"/>
  <c r="H4122" i="39"/>
  <c r="H4123" i="39"/>
  <c r="H4124" i="39"/>
  <c r="H4125" i="39"/>
  <c r="H4126" i="39"/>
  <c r="H4127" i="39"/>
  <c r="H4128" i="39"/>
  <c r="H4129" i="39"/>
  <c r="H4130" i="39"/>
  <c r="H4131" i="39"/>
  <c r="H4132" i="39"/>
  <c r="H4133" i="39"/>
  <c r="H4134" i="39"/>
  <c r="H4135" i="39"/>
  <c r="H4136" i="39"/>
  <c r="H4137" i="39"/>
  <c r="H4138" i="39"/>
  <c r="H4139" i="39"/>
  <c r="H4140" i="39"/>
  <c r="H4141" i="39"/>
  <c r="H4142" i="39"/>
  <c r="H4143" i="39"/>
  <c r="H4144" i="39"/>
  <c r="H4145" i="39"/>
  <c r="H4146" i="39"/>
  <c r="H4147" i="39"/>
  <c r="H4148" i="39"/>
  <c r="H4149" i="39"/>
  <c r="H4150" i="39"/>
  <c r="H4151" i="39"/>
  <c r="H4152" i="39"/>
  <c r="H4153" i="39"/>
  <c r="H4154" i="39"/>
  <c r="H4155" i="39"/>
  <c r="H4156" i="39"/>
  <c r="H4157" i="39"/>
  <c r="H4158" i="39"/>
  <c r="H4159" i="39"/>
  <c r="H4160" i="39"/>
  <c r="H4161" i="39"/>
  <c r="H4162" i="39"/>
  <c r="H4163" i="39"/>
  <c r="H4164" i="39"/>
  <c r="H4165" i="39"/>
  <c r="H4166" i="39"/>
  <c r="H4167" i="39"/>
  <c r="H4168" i="39"/>
  <c r="H4169" i="39"/>
  <c r="H4170" i="39"/>
  <c r="H4171" i="39"/>
  <c r="H4172" i="39"/>
  <c r="H4173" i="39"/>
  <c r="H4174" i="39"/>
  <c r="H4175" i="39"/>
  <c r="H4176" i="39"/>
  <c r="H4177" i="39"/>
  <c r="H4178" i="39"/>
  <c r="H4179" i="39"/>
  <c r="H4180" i="39"/>
  <c r="H4181" i="39"/>
  <c r="H4182" i="39"/>
  <c r="H4183" i="39"/>
  <c r="H4184" i="39"/>
  <c r="H4185" i="39"/>
  <c r="H4186" i="39"/>
  <c r="H4187" i="39"/>
  <c r="H4188" i="39"/>
  <c r="H4189" i="39"/>
  <c r="H4190" i="39"/>
  <c r="H4191" i="39"/>
  <c r="H4192" i="39"/>
  <c r="H4193" i="39"/>
  <c r="H4194" i="39"/>
  <c r="H4195" i="39"/>
  <c r="H4196" i="39"/>
  <c r="H4197" i="39"/>
  <c r="H4198" i="39"/>
  <c r="H4199" i="39"/>
  <c r="H4200" i="39"/>
  <c r="H4201" i="39"/>
  <c r="H4202" i="39"/>
  <c r="H4203" i="39"/>
  <c r="H4204" i="39"/>
  <c r="H4205" i="39"/>
  <c r="H4206" i="39"/>
  <c r="H4207" i="39"/>
  <c r="H4208" i="39"/>
  <c r="H4209" i="39"/>
  <c r="H4210" i="39"/>
  <c r="H4211" i="39"/>
  <c r="H4212" i="39"/>
  <c r="H4213" i="39"/>
  <c r="H4214" i="39"/>
  <c r="H4215" i="39"/>
  <c r="H4216" i="39"/>
  <c r="H4217" i="39"/>
  <c r="H4218" i="39"/>
  <c r="H4219" i="39"/>
  <c r="H4220" i="39"/>
  <c r="H4221" i="39"/>
  <c r="H4222" i="39"/>
  <c r="H4223" i="39"/>
  <c r="H4224" i="39"/>
  <c r="H4225" i="39"/>
  <c r="H4226" i="39"/>
  <c r="H4227" i="39"/>
  <c r="H4228" i="39"/>
  <c r="H4229" i="39"/>
  <c r="H4230" i="39"/>
  <c r="H4231" i="39"/>
  <c r="H4232" i="39"/>
  <c r="H4233" i="39"/>
  <c r="H4234" i="39"/>
  <c r="H4235" i="39"/>
  <c r="H4236" i="39"/>
  <c r="H4237" i="39"/>
  <c r="H4238" i="39"/>
  <c r="H4239" i="39"/>
  <c r="H4240" i="39"/>
  <c r="H4241" i="39"/>
  <c r="H4242" i="39"/>
  <c r="H4243" i="39"/>
  <c r="H4244" i="39"/>
  <c r="H4245" i="39"/>
  <c r="H4246" i="39"/>
  <c r="H4247" i="39"/>
  <c r="H4248" i="39"/>
  <c r="H4249" i="39"/>
  <c r="H4250" i="39"/>
  <c r="H4251" i="39"/>
  <c r="H4252" i="39"/>
  <c r="H4253" i="39"/>
  <c r="H4254" i="39"/>
  <c r="H4255" i="39"/>
  <c r="H4256" i="39"/>
  <c r="H4257" i="39"/>
  <c r="H4258" i="39"/>
  <c r="H4259" i="39"/>
  <c r="H4260" i="39"/>
  <c r="H4261" i="39"/>
  <c r="H4262" i="39"/>
  <c r="H4263" i="39"/>
  <c r="H4264" i="39"/>
  <c r="H4265" i="39"/>
  <c r="H4266" i="39"/>
  <c r="H4267" i="39"/>
  <c r="H4268" i="39"/>
  <c r="H4269" i="39"/>
  <c r="H4270" i="39"/>
  <c r="H4271" i="39"/>
  <c r="H4272" i="39"/>
  <c r="H4273" i="39"/>
  <c r="H4274" i="39"/>
  <c r="H4275" i="39"/>
  <c r="H4276" i="39"/>
  <c r="H4277" i="39"/>
  <c r="H4278" i="39"/>
  <c r="H4279" i="39"/>
  <c r="H4280" i="39"/>
  <c r="H4281" i="39"/>
  <c r="H4282" i="39"/>
  <c r="H4283" i="39"/>
  <c r="H4284" i="39"/>
  <c r="H4285" i="39"/>
  <c r="H4286" i="39"/>
  <c r="H4287" i="39"/>
  <c r="H4288" i="39"/>
  <c r="H4289" i="39"/>
  <c r="H4290" i="39"/>
  <c r="H4291" i="39"/>
  <c r="H4292" i="39"/>
  <c r="H4293" i="39"/>
  <c r="H4294" i="39"/>
  <c r="H4295" i="39"/>
  <c r="H4296" i="39"/>
  <c r="H4297" i="39"/>
  <c r="H4298" i="39"/>
  <c r="H4299" i="39"/>
  <c r="H4300" i="39"/>
  <c r="H4301" i="39"/>
  <c r="H4302" i="39"/>
  <c r="H4303" i="39"/>
  <c r="H4304" i="39"/>
  <c r="H4305" i="39"/>
  <c r="H4306" i="39"/>
  <c r="H4307" i="39"/>
  <c r="H4308" i="39"/>
  <c r="H4309" i="39"/>
  <c r="H4310" i="39"/>
  <c r="H4311" i="39"/>
  <c r="H4312" i="39"/>
  <c r="H4313" i="39"/>
  <c r="H4314" i="39"/>
  <c r="H4315" i="39"/>
  <c r="H4316" i="39"/>
  <c r="H4317" i="39"/>
  <c r="H4318" i="39"/>
  <c r="H4319" i="39"/>
  <c r="H4320" i="39"/>
  <c r="H4321" i="39"/>
  <c r="H4322" i="39"/>
  <c r="H4323" i="39"/>
  <c r="H4324" i="39"/>
  <c r="H4325" i="39"/>
  <c r="H4326" i="39"/>
  <c r="H4327" i="39"/>
  <c r="H4328" i="39"/>
  <c r="H4329" i="39"/>
  <c r="H4330" i="39"/>
  <c r="H4331" i="39"/>
  <c r="H4332" i="39"/>
  <c r="H4333" i="39"/>
  <c r="H4334" i="39"/>
  <c r="H4335" i="39"/>
  <c r="H4336" i="39"/>
  <c r="H4337" i="39"/>
  <c r="H4338" i="39"/>
  <c r="H4339" i="39"/>
  <c r="H4340" i="39"/>
  <c r="H4341" i="39"/>
  <c r="H4342" i="39"/>
  <c r="H4343" i="39"/>
  <c r="H4344" i="39"/>
  <c r="H4345" i="39"/>
  <c r="H4346" i="39"/>
  <c r="H4347" i="39"/>
  <c r="H4348" i="39"/>
  <c r="H4349" i="39"/>
  <c r="H4350" i="39"/>
  <c r="H4351" i="39"/>
  <c r="H4352" i="39"/>
  <c r="H4353" i="39"/>
  <c r="H4354" i="39"/>
  <c r="H4355" i="39"/>
  <c r="H4356" i="39"/>
  <c r="H4357" i="39"/>
  <c r="H4358" i="39"/>
  <c r="H4359" i="39"/>
  <c r="H4360" i="39"/>
  <c r="H4361" i="39"/>
  <c r="H4362" i="39"/>
  <c r="H4363" i="39"/>
  <c r="H4364" i="39"/>
  <c r="H4365" i="39"/>
  <c r="H4366" i="39"/>
  <c r="H4367" i="39"/>
  <c r="H4368" i="39"/>
  <c r="H4369" i="39"/>
  <c r="H4370" i="39"/>
  <c r="H4371" i="39"/>
  <c r="H4372" i="39"/>
  <c r="H4373" i="39"/>
  <c r="H4374" i="39"/>
  <c r="H4375" i="39"/>
  <c r="H4376" i="39"/>
  <c r="H4377" i="39"/>
  <c r="H4378" i="39"/>
  <c r="H4379" i="39"/>
  <c r="H4380" i="39"/>
  <c r="H4381" i="39"/>
  <c r="H4382" i="39"/>
  <c r="H4383" i="39"/>
  <c r="H4384" i="39"/>
  <c r="H4385" i="39"/>
  <c r="H4386" i="39"/>
  <c r="H4387" i="39"/>
  <c r="H4388" i="39"/>
  <c r="H4389" i="39"/>
  <c r="H4390" i="39"/>
  <c r="H4391" i="39"/>
  <c r="H4392" i="39"/>
  <c r="H4393" i="39"/>
  <c r="H4394" i="39"/>
  <c r="H4395" i="39"/>
  <c r="H4396" i="39"/>
  <c r="H4397" i="39"/>
  <c r="H4398" i="39"/>
  <c r="H4399" i="39"/>
  <c r="H4400" i="39"/>
  <c r="H4401" i="39"/>
  <c r="H4402" i="39"/>
  <c r="H4403" i="39"/>
  <c r="H4404" i="39"/>
  <c r="H4405" i="39"/>
  <c r="H4406" i="39"/>
  <c r="H4407" i="39"/>
  <c r="H4408" i="39"/>
  <c r="H4409" i="39"/>
  <c r="H4410" i="39"/>
  <c r="H4411" i="39"/>
  <c r="H4412" i="39"/>
  <c r="H4413" i="39"/>
  <c r="H4414" i="39"/>
  <c r="H4415" i="39"/>
  <c r="H4416" i="39"/>
  <c r="H4417" i="39"/>
  <c r="H4418" i="39"/>
  <c r="H4419" i="39"/>
  <c r="H4420" i="39"/>
  <c r="H4421" i="39"/>
  <c r="H4422" i="39"/>
  <c r="H4423" i="39"/>
  <c r="H4424" i="39"/>
  <c r="H4425" i="39"/>
  <c r="H4426" i="39"/>
  <c r="H4427" i="39"/>
  <c r="H4428" i="39"/>
  <c r="H4429" i="39"/>
  <c r="H4430" i="39"/>
  <c r="H4431" i="39"/>
  <c r="H4432" i="39"/>
  <c r="H4433" i="39"/>
  <c r="H4434" i="39"/>
  <c r="H4435" i="39"/>
  <c r="H4436" i="39"/>
  <c r="H4437" i="39"/>
  <c r="H4438" i="39"/>
  <c r="H4439" i="39"/>
  <c r="H4440" i="39"/>
  <c r="H4441" i="39"/>
  <c r="H4442" i="39"/>
  <c r="H4443" i="39"/>
  <c r="H4444" i="39"/>
  <c r="H4445" i="39"/>
  <c r="H4446" i="39"/>
  <c r="H4447" i="39"/>
  <c r="H4448" i="39"/>
  <c r="H4449" i="39"/>
  <c r="H4450" i="39"/>
  <c r="H4451" i="39"/>
  <c r="H4452" i="39"/>
  <c r="H4453" i="39"/>
  <c r="H4454" i="39"/>
  <c r="H4455" i="39"/>
  <c r="H4456" i="39"/>
  <c r="H4457" i="39"/>
  <c r="H4458" i="39"/>
  <c r="H4459" i="39"/>
  <c r="H4460" i="39"/>
  <c r="H4461" i="39"/>
  <c r="H4462" i="39"/>
  <c r="H4463" i="39"/>
  <c r="H4464" i="39"/>
  <c r="H4465" i="39"/>
  <c r="H4466" i="39"/>
  <c r="H4467" i="39"/>
  <c r="H4468" i="39"/>
  <c r="H4469" i="39"/>
  <c r="H4470" i="39"/>
  <c r="H4471" i="39"/>
  <c r="H4472" i="39"/>
  <c r="H4473" i="39"/>
  <c r="H4474" i="39"/>
  <c r="H4475" i="39"/>
  <c r="H4476" i="39"/>
  <c r="H4477" i="39"/>
  <c r="H4478" i="39"/>
  <c r="H4479" i="39"/>
  <c r="H4480" i="39"/>
  <c r="H4481" i="39"/>
  <c r="H4482" i="39"/>
  <c r="H4483" i="39"/>
  <c r="H4484" i="39"/>
  <c r="H4485" i="39"/>
  <c r="H4486" i="39"/>
  <c r="H4487" i="39"/>
  <c r="H4488" i="39"/>
  <c r="H4489" i="39"/>
  <c r="H4490" i="39"/>
  <c r="H4491" i="39"/>
  <c r="H4492" i="39"/>
  <c r="H4493" i="39"/>
  <c r="H4494" i="39"/>
  <c r="H4495" i="39"/>
  <c r="H4496" i="39"/>
  <c r="H4497" i="39"/>
  <c r="H4498" i="39"/>
  <c r="H4499" i="39"/>
  <c r="H4500" i="39"/>
  <c r="H4501" i="39"/>
  <c r="H4502" i="39"/>
  <c r="H4503" i="39"/>
  <c r="H4504" i="39"/>
  <c r="H4505" i="39"/>
  <c r="H4506" i="39"/>
  <c r="H4507" i="39"/>
  <c r="H4508" i="39"/>
  <c r="H4509" i="39"/>
  <c r="H4510" i="39"/>
  <c r="H4511" i="39"/>
  <c r="H4512" i="39"/>
  <c r="H4513" i="39"/>
  <c r="H4514" i="39"/>
  <c r="H4515" i="39"/>
  <c r="H4516" i="39"/>
  <c r="H4517" i="39"/>
  <c r="H4518" i="39"/>
  <c r="H4519" i="39"/>
  <c r="H4520" i="39"/>
  <c r="H4521" i="39"/>
  <c r="H4522" i="39"/>
  <c r="H4523" i="39"/>
  <c r="H4524" i="39"/>
  <c r="H4525" i="39"/>
  <c r="H4526" i="39"/>
  <c r="H4527" i="39"/>
  <c r="H4528" i="39"/>
  <c r="H4529" i="39"/>
  <c r="H4530" i="39"/>
  <c r="H4531" i="39"/>
  <c r="H4532" i="39"/>
  <c r="H4533" i="39"/>
  <c r="H4534" i="39"/>
  <c r="H4535" i="39"/>
  <c r="H4536" i="39"/>
  <c r="H4537" i="39"/>
  <c r="H4538" i="39"/>
  <c r="H4539" i="39"/>
  <c r="H4540" i="39"/>
  <c r="H4541" i="39"/>
  <c r="H4542" i="39"/>
  <c r="H4543" i="39"/>
  <c r="H4544" i="39"/>
  <c r="H4545" i="39"/>
  <c r="H4546" i="39"/>
  <c r="H4547" i="39"/>
  <c r="H4548" i="39"/>
  <c r="H4549" i="39"/>
  <c r="H4550" i="39"/>
  <c r="H4551" i="39"/>
  <c r="H4552" i="39"/>
  <c r="H4553" i="39"/>
  <c r="H4554" i="39"/>
  <c r="H4555" i="39"/>
  <c r="H4556" i="39"/>
  <c r="H4557" i="39"/>
  <c r="H4558" i="39"/>
  <c r="H4559" i="39"/>
  <c r="H4560" i="39"/>
  <c r="H4561" i="39"/>
  <c r="H4562" i="39"/>
  <c r="H4563" i="39"/>
  <c r="H4564" i="39"/>
  <c r="H4565" i="39"/>
  <c r="H4566" i="39"/>
  <c r="H4567" i="39"/>
  <c r="H4568" i="39"/>
  <c r="H4569" i="39"/>
  <c r="H4570" i="39"/>
  <c r="H4571" i="39"/>
  <c r="H4572" i="39"/>
  <c r="H4573" i="39"/>
  <c r="H4574" i="39"/>
  <c r="H4575" i="39"/>
  <c r="H4576" i="39"/>
  <c r="H4577" i="39"/>
  <c r="H4578" i="39"/>
  <c r="H4579" i="39"/>
  <c r="H4580" i="39"/>
  <c r="H4581" i="39"/>
  <c r="H4582" i="39"/>
  <c r="H4583" i="39"/>
  <c r="H4584" i="39"/>
  <c r="H4585" i="39"/>
  <c r="H4586" i="39"/>
  <c r="H4587" i="39"/>
  <c r="H4588" i="39"/>
  <c r="H4589" i="39"/>
  <c r="H4590" i="39"/>
  <c r="H4591" i="39"/>
  <c r="H4592" i="39"/>
  <c r="H4593" i="39"/>
  <c r="H4594" i="39"/>
  <c r="H4595" i="39"/>
  <c r="H4596" i="39"/>
  <c r="H4597" i="39"/>
  <c r="H4598" i="39"/>
  <c r="H4599" i="39"/>
  <c r="H4600" i="39"/>
  <c r="H4601" i="39"/>
  <c r="H4602" i="39"/>
  <c r="H4603" i="39"/>
  <c r="H4604" i="39"/>
  <c r="H4605" i="39"/>
  <c r="H4606" i="39"/>
  <c r="H4607" i="39"/>
  <c r="H4608" i="39"/>
  <c r="H4609" i="39"/>
  <c r="H4610" i="39"/>
  <c r="H4611" i="39"/>
  <c r="H4612" i="39"/>
  <c r="H4613" i="39"/>
  <c r="H4614" i="39"/>
  <c r="H4615" i="39"/>
  <c r="H4616" i="39"/>
  <c r="H4617" i="39"/>
  <c r="H4618" i="39"/>
  <c r="H4619" i="39"/>
  <c r="H4620" i="39"/>
  <c r="H4621" i="39"/>
  <c r="H4622" i="39"/>
  <c r="H4623" i="39"/>
  <c r="H4624" i="39"/>
  <c r="H4625" i="39"/>
  <c r="H4626" i="39"/>
  <c r="H4627" i="39"/>
  <c r="H4628" i="39"/>
  <c r="H4629" i="39"/>
  <c r="H4630" i="39"/>
  <c r="H4631" i="39"/>
  <c r="H4632" i="39"/>
  <c r="H4633" i="39"/>
  <c r="H4634" i="39"/>
  <c r="H4635" i="39"/>
  <c r="H4636" i="39"/>
  <c r="H4637" i="39"/>
  <c r="H4638" i="39"/>
  <c r="H4639" i="39"/>
  <c r="H4640" i="39"/>
  <c r="H4641" i="39"/>
  <c r="H4642" i="39"/>
  <c r="H4643" i="39"/>
  <c r="H4644" i="39"/>
  <c r="H4645" i="39"/>
  <c r="H4646" i="39"/>
  <c r="H4647" i="39"/>
  <c r="H4648" i="39"/>
  <c r="H4649" i="39"/>
  <c r="H4650" i="39"/>
  <c r="H4651" i="39"/>
  <c r="H4652" i="39"/>
  <c r="H4653" i="39"/>
  <c r="H4654" i="39"/>
  <c r="H4655" i="39"/>
  <c r="H4656" i="39"/>
  <c r="H4657" i="39"/>
  <c r="H4658" i="39"/>
  <c r="H4659" i="39"/>
  <c r="H4660" i="39"/>
  <c r="H4661" i="39"/>
  <c r="H4662" i="39"/>
  <c r="H4663" i="39"/>
  <c r="H4664" i="39"/>
  <c r="H4665" i="39"/>
  <c r="H4666" i="39"/>
  <c r="H4667" i="39"/>
  <c r="H4668" i="39"/>
  <c r="H4669" i="39"/>
  <c r="H4670" i="39"/>
  <c r="H4671" i="39"/>
  <c r="H4672" i="39"/>
  <c r="H4673" i="39"/>
  <c r="H4674" i="39"/>
  <c r="H4675" i="39"/>
  <c r="H4676" i="39"/>
  <c r="H4677" i="39"/>
  <c r="H4678" i="39"/>
  <c r="H4679" i="39"/>
  <c r="H4680" i="39"/>
  <c r="H4681" i="39"/>
  <c r="H4682" i="39"/>
  <c r="H4683" i="39"/>
  <c r="H4684" i="39"/>
  <c r="H4685" i="39"/>
  <c r="H4686" i="39"/>
  <c r="H4687" i="39"/>
  <c r="H4688" i="39"/>
  <c r="H4689" i="39"/>
  <c r="H4690" i="39"/>
  <c r="H4691" i="39"/>
  <c r="H4692" i="39"/>
  <c r="H4693" i="39"/>
  <c r="H4694" i="39"/>
  <c r="H4695" i="39"/>
  <c r="H4696" i="39"/>
  <c r="H4697" i="39"/>
  <c r="H4698" i="39"/>
  <c r="H4699" i="39"/>
  <c r="H4700" i="39"/>
  <c r="H4701" i="39"/>
  <c r="H4702" i="39"/>
  <c r="H4703" i="39"/>
  <c r="H4704" i="39"/>
  <c r="H4705" i="39"/>
  <c r="H4706" i="39"/>
  <c r="H4707" i="39"/>
  <c r="H4708" i="39"/>
  <c r="H4709" i="39"/>
  <c r="H4710" i="39"/>
  <c r="H4711" i="39"/>
  <c r="H4712" i="39"/>
  <c r="H4713" i="39"/>
  <c r="H4714" i="39"/>
  <c r="H4715" i="39"/>
  <c r="H4716" i="39"/>
  <c r="H4717" i="39"/>
  <c r="H4718" i="39"/>
  <c r="H4719" i="39"/>
  <c r="H4720" i="39"/>
  <c r="H4721" i="39"/>
  <c r="H4722" i="39"/>
  <c r="H4723" i="39"/>
  <c r="H4724" i="39"/>
  <c r="H4725" i="39"/>
  <c r="H4726" i="39"/>
  <c r="H4727" i="39"/>
  <c r="H4728" i="39"/>
  <c r="H4729" i="39"/>
  <c r="H4730" i="39"/>
  <c r="H4731" i="39"/>
  <c r="H4732" i="39"/>
  <c r="H4733" i="39"/>
  <c r="H4734" i="39"/>
  <c r="H4735" i="39"/>
  <c r="H4736" i="39"/>
  <c r="H4737" i="39"/>
  <c r="H4738" i="39"/>
  <c r="H4739" i="39"/>
  <c r="H4740" i="39"/>
  <c r="H4741" i="39"/>
  <c r="H4742" i="39"/>
  <c r="H4743" i="39"/>
  <c r="H4744" i="39"/>
  <c r="H4745" i="39"/>
  <c r="H4746" i="39"/>
  <c r="H4747" i="39"/>
  <c r="H4748" i="39"/>
  <c r="H4749" i="39"/>
  <c r="H4750" i="39"/>
  <c r="H4751" i="39"/>
  <c r="H4752" i="39"/>
  <c r="H4753" i="39"/>
  <c r="H4754" i="39"/>
  <c r="H4755" i="39"/>
  <c r="H4756" i="39"/>
  <c r="H4757" i="39"/>
  <c r="H4758" i="39"/>
  <c r="H4759" i="39"/>
  <c r="H4760" i="39"/>
  <c r="H4761" i="39"/>
  <c r="H4762" i="39"/>
  <c r="H4763" i="39"/>
  <c r="H4764" i="39"/>
  <c r="H4765" i="39"/>
  <c r="H4766" i="39"/>
  <c r="H4767" i="39"/>
  <c r="H4768" i="39"/>
  <c r="H4769" i="39"/>
  <c r="H4770" i="39"/>
  <c r="H4771" i="39"/>
  <c r="H4772" i="39"/>
  <c r="H4773" i="39"/>
  <c r="H4774" i="39"/>
  <c r="H4775" i="39"/>
  <c r="H4776" i="39"/>
  <c r="H4777" i="39"/>
  <c r="H4778" i="39"/>
  <c r="H4779" i="39"/>
  <c r="H4780" i="39"/>
  <c r="H4781" i="39"/>
  <c r="H4782" i="39"/>
  <c r="H4783" i="39"/>
  <c r="H4784" i="39"/>
  <c r="H4785" i="39"/>
  <c r="H4786" i="39"/>
  <c r="H4787" i="39"/>
  <c r="H4788" i="39"/>
  <c r="H4789" i="39"/>
  <c r="H4790" i="39"/>
  <c r="H4791" i="39"/>
  <c r="H4792" i="39"/>
  <c r="H4793" i="39"/>
  <c r="H4794" i="39"/>
  <c r="H4795" i="39"/>
  <c r="H4796" i="39"/>
  <c r="H4797" i="39"/>
  <c r="H4798" i="39"/>
  <c r="H4799" i="39"/>
  <c r="H4800" i="39"/>
  <c r="H4801" i="39"/>
  <c r="H4802" i="39"/>
  <c r="H4803" i="39"/>
  <c r="H4804" i="39"/>
  <c r="H4805" i="39"/>
  <c r="H4806" i="39"/>
  <c r="H4807" i="39"/>
  <c r="H4808" i="39"/>
  <c r="H4809" i="39"/>
  <c r="H4810" i="39"/>
  <c r="H4811" i="39"/>
  <c r="H4812" i="39"/>
  <c r="H4813" i="39"/>
  <c r="H4814" i="39"/>
  <c r="H4815" i="39"/>
  <c r="H4816" i="39"/>
  <c r="H4817" i="39"/>
  <c r="H4818" i="39"/>
  <c r="H4819" i="39"/>
  <c r="H4820" i="39"/>
  <c r="H4821" i="39"/>
  <c r="H4822" i="39"/>
  <c r="H4823" i="39"/>
  <c r="H4824" i="39"/>
  <c r="H4825" i="39"/>
  <c r="H4826" i="39"/>
  <c r="H4827" i="39"/>
  <c r="H4828" i="39"/>
  <c r="H4829" i="39"/>
  <c r="H4830" i="39"/>
  <c r="H4831" i="39"/>
  <c r="H4832" i="39"/>
  <c r="H4833" i="39"/>
  <c r="H4834" i="39"/>
  <c r="H4835" i="39"/>
  <c r="H4836" i="39"/>
  <c r="H4837" i="39"/>
  <c r="H4838" i="39"/>
  <c r="H4839" i="39"/>
  <c r="H4840" i="39"/>
  <c r="H4841" i="39"/>
  <c r="H4842" i="39"/>
  <c r="H4843" i="39"/>
  <c r="H4844" i="39"/>
  <c r="H4845" i="39"/>
  <c r="H4846" i="39"/>
  <c r="H4847" i="39"/>
  <c r="H4848" i="39"/>
  <c r="H4849" i="39"/>
  <c r="H4850" i="39"/>
  <c r="H4851" i="39"/>
  <c r="H4852" i="39"/>
  <c r="H4853" i="39"/>
  <c r="H4854" i="39"/>
  <c r="H4855" i="39"/>
  <c r="H4856" i="39"/>
  <c r="H4857" i="39"/>
  <c r="H4858" i="39"/>
  <c r="H4859" i="39"/>
  <c r="H4860" i="39"/>
  <c r="H4861" i="39"/>
  <c r="H4862" i="39"/>
  <c r="H4863" i="39"/>
  <c r="H4864" i="39"/>
  <c r="H4865" i="39"/>
  <c r="H4866" i="39"/>
  <c r="H4867" i="39"/>
  <c r="H4868" i="39"/>
  <c r="H4869" i="39"/>
  <c r="H4870" i="39"/>
  <c r="H4871" i="39"/>
  <c r="H4872" i="39"/>
  <c r="H4873" i="39"/>
  <c r="H4874" i="39"/>
  <c r="H4875" i="39"/>
  <c r="H4876" i="39"/>
  <c r="H4877" i="39"/>
  <c r="H4878" i="39"/>
  <c r="H4879" i="39"/>
  <c r="H4880" i="39"/>
  <c r="H4881" i="39"/>
  <c r="H4882" i="39"/>
  <c r="H4883" i="39"/>
  <c r="H4884" i="39"/>
  <c r="H4885" i="39"/>
  <c r="H4886" i="39"/>
  <c r="H4887" i="39"/>
  <c r="H4888" i="39"/>
  <c r="H4889" i="39"/>
  <c r="H4890" i="39"/>
  <c r="H4891" i="39"/>
  <c r="H4892" i="39"/>
  <c r="H4893" i="39"/>
  <c r="H4894" i="39"/>
  <c r="H4895" i="39"/>
  <c r="H4896" i="39"/>
  <c r="H4897" i="39"/>
  <c r="H4898" i="39"/>
  <c r="H4899" i="39"/>
  <c r="H4900" i="39"/>
  <c r="H4901" i="39"/>
  <c r="H4902" i="39"/>
  <c r="H4903" i="39"/>
  <c r="H4904" i="39"/>
  <c r="H4905" i="39"/>
  <c r="H4906" i="39"/>
  <c r="H4907" i="39"/>
  <c r="H4908" i="39"/>
  <c r="H4909" i="39"/>
  <c r="H4910" i="39"/>
  <c r="H4911" i="39"/>
  <c r="H4912" i="39"/>
  <c r="H4913" i="39"/>
  <c r="H4914" i="39"/>
  <c r="H4915" i="39"/>
  <c r="H4916" i="39"/>
  <c r="H4917" i="39"/>
  <c r="H4918" i="39"/>
  <c r="H4919" i="39"/>
  <c r="H4920" i="39"/>
  <c r="H4921" i="39"/>
  <c r="H4922" i="39"/>
  <c r="H4923" i="39"/>
  <c r="H4924" i="39"/>
  <c r="H4925" i="39"/>
  <c r="H4926" i="39"/>
  <c r="H4927" i="39"/>
  <c r="H4928" i="39"/>
  <c r="H4929" i="39"/>
  <c r="H4930" i="39"/>
  <c r="H4931" i="39"/>
  <c r="H4932" i="39"/>
  <c r="H4933" i="39"/>
  <c r="H4934" i="39"/>
  <c r="H4935" i="39"/>
  <c r="H4936" i="39"/>
  <c r="H4937" i="39"/>
  <c r="H4938" i="39"/>
  <c r="H4939" i="39"/>
  <c r="H4940" i="39"/>
  <c r="H4941" i="39"/>
  <c r="H4942" i="39"/>
  <c r="H4943" i="39"/>
  <c r="H4944" i="39"/>
  <c r="H4945" i="39"/>
  <c r="H4946" i="39"/>
  <c r="H4947" i="39"/>
  <c r="H4948" i="39"/>
  <c r="H4949" i="39"/>
  <c r="H4950" i="39"/>
  <c r="H4951" i="39"/>
  <c r="H4952" i="39"/>
  <c r="H4953" i="39"/>
  <c r="H4954" i="39"/>
  <c r="H4955" i="39"/>
  <c r="H4956" i="39"/>
  <c r="H4957" i="39"/>
  <c r="H4958" i="39"/>
  <c r="H4959" i="39"/>
  <c r="H4960" i="39"/>
  <c r="H4961" i="39"/>
  <c r="H4962" i="39"/>
  <c r="H4963" i="39"/>
  <c r="H4964" i="39"/>
  <c r="H4965" i="39"/>
  <c r="H4966" i="39"/>
  <c r="H4967" i="39"/>
  <c r="H4968" i="39"/>
  <c r="H4969" i="39"/>
  <c r="H4970" i="39"/>
  <c r="H4971" i="39"/>
  <c r="H4972" i="39"/>
  <c r="H4973" i="39"/>
  <c r="H4974" i="39"/>
  <c r="H4975" i="39"/>
  <c r="H4976" i="39"/>
  <c r="H4977" i="39"/>
  <c r="H4978" i="39"/>
  <c r="H4979" i="39"/>
  <c r="H4980" i="39"/>
  <c r="H4981" i="39"/>
  <c r="H4982" i="39"/>
  <c r="H4983" i="39"/>
  <c r="H4984" i="39"/>
  <c r="H4985" i="39"/>
  <c r="H4986" i="39"/>
  <c r="H4987" i="39"/>
  <c r="H4988" i="39"/>
  <c r="H4989" i="39"/>
  <c r="H4990" i="39"/>
  <c r="H4991" i="39"/>
  <c r="H4992" i="39"/>
  <c r="H4993" i="39"/>
  <c r="H4994" i="39"/>
  <c r="H4995" i="39"/>
  <c r="H4996" i="39"/>
  <c r="H4997" i="39"/>
  <c r="H4998" i="39"/>
  <c r="H4999" i="39"/>
  <c r="H5000" i="39"/>
  <c r="H5001" i="39"/>
  <c r="H5002" i="39"/>
  <c r="H5003" i="39"/>
  <c r="H5004" i="39"/>
  <c r="H5005" i="39"/>
  <c r="H5006" i="39"/>
  <c r="H5007" i="39"/>
  <c r="H5008" i="39"/>
  <c r="H5009" i="39"/>
  <c r="H5010" i="39"/>
  <c r="H5011" i="39"/>
  <c r="H5012" i="39"/>
  <c r="H5013" i="39"/>
  <c r="H5014" i="39"/>
  <c r="H5015" i="39"/>
  <c r="H5016" i="39"/>
  <c r="H5017" i="39"/>
  <c r="H5018" i="39"/>
  <c r="H5019" i="39"/>
  <c r="H5020" i="39"/>
  <c r="H5021" i="39"/>
  <c r="H5022" i="39"/>
  <c r="H5023" i="39"/>
  <c r="H5024" i="39"/>
  <c r="H5025" i="39"/>
  <c r="H5026" i="39"/>
  <c r="H5027" i="39"/>
  <c r="H5028" i="39"/>
  <c r="H5029" i="39"/>
  <c r="H5030" i="39"/>
  <c r="H5031" i="39"/>
  <c r="H5032" i="39"/>
  <c r="H5033" i="39"/>
  <c r="H5034" i="39"/>
  <c r="H5035" i="39"/>
  <c r="H5036" i="39"/>
  <c r="H5037" i="39"/>
  <c r="H5038" i="39"/>
  <c r="H5039" i="39"/>
  <c r="H5040" i="39"/>
  <c r="H5041" i="39"/>
  <c r="H5042" i="39"/>
  <c r="H5043" i="39"/>
  <c r="H5044" i="39"/>
  <c r="H5045" i="39"/>
  <c r="H5046" i="39"/>
  <c r="H5047" i="39"/>
  <c r="H5048" i="39"/>
  <c r="H5049" i="39"/>
  <c r="H5050" i="39"/>
  <c r="H5051" i="39"/>
  <c r="H5052" i="39"/>
  <c r="H5053" i="39"/>
  <c r="H5054" i="39"/>
  <c r="H5055" i="39"/>
  <c r="H5056" i="39"/>
  <c r="H5057" i="39"/>
  <c r="H5058" i="39"/>
  <c r="H5059" i="39"/>
  <c r="H5060" i="39"/>
  <c r="H5061" i="39"/>
  <c r="H5062" i="39"/>
  <c r="H5063" i="39"/>
  <c r="H5064" i="39"/>
  <c r="H5065" i="39"/>
  <c r="H5066" i="39"/>
  <c r="H5067" i="39"/>
  <c r="H5068" i="39"/>
  <c r="H5069" i="39"/>
  <c r="H5070" i="39"/>
  <c r="H5071" i="39"/>
  <c r="H5072" i="39"/>
  <c r="H5073" i="39"/>
  <c r="H5074" i="39"/>
  <c r="H5075" i="39"/>
  <c r="H5076" i="39"/>
  <c r="H5077" i="39"/>
  <c r="H5078" i="39"/>
  <c r="H5079" i="39"/>
  <c r="H5080" i="39"/>
  <c r="H5081" i="39"/>
  <c r="H5082" i="39"/>
  <c r="H5083" i="39"/>
  <c r="H5084" i="39"/>
  <c r="H5085" i="39"/>
  <c r="H5086" i="39"/>
  <c r="H5087" i="39"/>
  <c r="H5088" i="39"/>
  <c r="H5089" i="39"/>
  <c r="H5090" i="39"/>
  <c r="H5091" i="39"/>
  <c r="H5092" i="39"/>
  <c r="H5093" i="39"/>
  <c r="H5094" i="39"/>
  <c r="H5095" i="39"/>
  <c r="H5096" i="39"/>
  <c r="H5097" i="39"/>
  <c r="H5098" i="39"/>
  <c r="H5099" i="39"/>
  <c r="H5100" i="39"/>
  <c r="H5101" i="39"/>
  <c r="H5102" i="39"/>
  <c r="H5103" i="39"/>
  <c r="H5104" i="39"/>
  <c r="H5105" i="39"/>
  <c r="H5106" i="39"/>
  <c r="H5107" i="39"/>
  <c r="H5108" i="39"/>
  <c r="H5109" i="39"/>
  <c r="H5110" i="39"/>
  <c r="H5111" i="39"/>
  <c r="H5112" i="39"/>
  <c r="H5113" i="39"/>
  <c r="H5114" i="39"/>
  <c r="H5115" i="39"/>
  <c r="H5116" i="39"/>
  <c r="H5117" i="39"/>
  <c r="H5118" i="39"/>
  <c r="H5119" i="39"/>
  <c r="H5120" i="39"/>
  <c r="H5121" i="39"/>
  <c r="H5122" i="39"/>
  <c r="H5123" i="39"/>
  <c r="H5124" i="39"/>
  <c r="H5125" i="39"/>
  <c r="H5126" i="39"/>
  <c r="H5127" i="39"/>
  <c r="H5128" i="39"/>
  <c r="H5129" i="39"/>
  <c r="H5130" i="39"/>
  <c r="H5131" i="39"/>
  <c r="H5132" i="39"/>
  <c r="H5133" i="39"/>
  <c r="H5134" i="39"/>
  <c r="H5135" i="39"/>
  <c r="H5136" i="39"/>
  <c r="H5137" i="39"/>
  <c r="H5138" i="39"/>
  <c r="H5139" i="39"/>
  <c r="H5140" i="39"/>
  <c r="H5141" i="39"/>
  <c r="H5142" i="39"/>
  <c r="H5143" i="39"/>
  <c r="H5144" i="39"/>
  <c r="H5145" i="39"/>
  <c r="H5146" i="39"/>
  <c r="H5147" i="39"/>
  <c r="H5148" i="39"/>
  <c r="H5149" i="39"/>
  <c r="H5150" i="39"/>
  <c r="H5151" i="39"/>
  <c r="H5152" i="39"/>
  <c r="H5153" i="39"/>
  <c r="H5154" i="39"/>
  <c r="H5155" i="39"/>
  <c r="H5156" i="39"/>
  <c r="H5157" i="39"/>
  <c r="H5158" i="39"/>
  <c r="H5159" i="39"/>
  <c r="H5160" i="39"/>
  <c r="H5161" i="39"/>
  <c r="H5162" i="39"/>
  <c r="H5163" i="39"/>
  <c r="H5164" i="39"/>
  <c r="H5165" i="39"/>
  <c r="H5166" i="39"/>
  <c r="H5167" i="39"/>
  <c r="H5168" i="39"/>
  <c r="H5169" i="39"/>
  <c r="H5170" i="39"/>
  <c r="H5171" i="39"/>
  <c r="H5172" i="39"/>
  <c r="H5173" i="39"/>
  <c r="H5174" i="39"/>
  <c r="H5175" i="39"/>
  <c r="H5176" i="39"/>
  <c r="H5177" i="39"/>
  <c r="H5178" i="39"/>
  <c r="H5179" i="39"/>
  <c r="H5180" i="39"/>
  <c r="H5181" i="39"/>
  <c r="H5182" i="39"/>
  <c r="H5183" i="39"/>
  <c r="H5184" i="39"/>
  <c r="H5185" i="39"/>
  <c r="H5186" i="39"/>
  <c r="H5187" i="39"/>
  <c r="H5188" i="39"/>
  <c r="H5189" i="39"/>
  <c r="H5190" i="39"/>
  <c r="H5191" i="39"/>
  <c r="H5192" i="39"/>
  <c r="H5193" i="39"/>
  <c r="H5194" i="39"/>
  <c r="H5195" i="39"/>
  <c r="H5196" i="39"/>
  <c r="H5197" i="39"/>
  <c r="H5198" i="39"/>
  <c r="H5199" i="39"/>
  <c r="H5200" i="39"/>
  <c r="H5201" i="39"/>
  <c r="H5202" i="39"/>
  <c r="H5203" i="39"/>
  <c r="H5204" i="39"/>
  <c r="H5205" i="39"/>
  <c r="H5206" i="39"/>
  <c r="H5207" i="39"/>
  <c r="H5208" i="39"/>
  <c r="H5209" i="39"/>
  <c r="H5210" i="39"/>
  <c r="H5211" i="39"/>
  <c r="H5212" i="39"/>
  <c r="H5213" i="39"/>
  <c r="H5214" i="39"/>
  <c r="H5215" i="39"/>
  <c r="H5216" i="39"/>
  <c r="H5217" i="39"/>
  <c r="H5218" i="39"/>
  <c r="H5219" i="39"/>
  <c r="H5220" i="39"/>
  <c r="H5221" i="39"/>
  <c r="H5222" i="39"/>
  <c r="H5223" i="39"/>
  <c r="H5224" i="39"/>
  <c r="H5225" i="39"/>
  <c r="H5226" i="39"/>
  <c r="H5227" i="39"/>
  <c r="H5228" i="39"/>
  <c r="H5229" i="39"/>
  <c r="H5230" i="39"/>
  <c r="H5231" i="39"/>
  <c r="H5232" i="39"/>
  <c r="H5233" i="39"/>
  <c r="H5234" i="39"/>
  <c r="H5235" i="39"/>
  <c r="H5236" i="39"/>
  <c r="H5237" i="39"/>
  <c r="H5238" i="39"/>
  <c r="H5239" i="39"/>
  <c r="H5240" i="39"/>
  <c r="H5241" i="39"/>
  <c r="H5242" i="39"/>
  <c r="H5243" i="39"/>
  <c r="H5244" i="39"/>
  <c r="H5245" i="39"/>
  <c r="H5246" i="39"/>
  <c r="H5247" i="39"/>
  <c r="H5248" i="39"/>
  <c r="H5249" i="39"/>
  <c r="H5250" i="39"/>
  <c r="H5251" i="39"/>
  <c r="H5252" i="39"/>
  <c r="H5253" i="39"/>
  <c r="H5254" i="39"/>
  <c r="H5255" i="39"/>
  <c r="H5256" i="39"/>
  <c r="H5257" i="39"/>
  <c r="H5258" i="39"/>
  <c r="H5259" i="39"/>
  <c r="H5260" i="39"/>
  <c r="H5261" i="39"/>
  <c r="H5262" i="39"/>
  <c r="H5263" i="39"/>
  <c r="H5264" i="39"/>
  <c r="H5265" i="39"/>
  <c r="H5266" i="39"/>
  <c r="H5267" i="39"/>
  <c r="H5268" i="39"/>
  <c r="H5269" i="39"/>
  <c r="H5270" i="39"/>
  <c r="H5271" i="39"/>
  <c r="H5272" i="39"/>
  <c r="H5273" i="39"/>
  <c r="H5274" i="39"/>
  <c r="H5275" i="39"/>
  <c r="H5276" i="39"/>
  <c r="H5277" i="39"/>
  <c r="H5278" i="39"/>
  <c r="H5279" i="39"/>
  <c r="H5280" i="39"/>
  <c r="H5281" i="39"/>
  <c r="H5282" i="39"/>
  <c r="H5283" i="39"/>
  <c r="H5284" i="39"/>
  <c r="H5285" i="39"/>
  <c r="H5286" i="39"/>
  <c r="H5287" i="39"/>
  <c r="H5288" i="39"/>
  <c r="H5289" i="39"/>
  <c r="H5290" i="39"/>
  <c r="H5291" i="39"/>
  <c r="H5292" i="39"/>
  <c r="H5293" i="39"/>
  <c r="H5294" i="39"/>
  <c r="H5295" i="39"/>
  <c r="H5296" i="39"/>
  <c r="H5297" i="39"/>
  <c r="H5298" i="39"/>
  <c r="H5299" i="39"/>
  <c r="H5300" i="39"/>
  <c r="H5301" i="39"/>
  <c r="H5302" i="39"/>
  <c r="H5303" i="39"/>
  <c r="H5304" i="39"/>
  <c r="H5305" i="39"/>
  <c r="H5306" i="39"/>
  <c r="H5307" i="39"/>
  <c r="H5308" i="39"/>
  <c r="H5309" i="39"/>
  <c r="H5310" i="39"/>
  <c r="H5311" i="39"/>
  <c r="H5312" i="39"/>
  <c r="H5313" i="39"/>
  <c r="H5314" i="39"/>
  <c r="H5315" i="39"/>
  <c r="H5316" i="39"/>
  <c r="H5317" i="39"/>
  <c r="H5318" i="39"/>
  <c r="H5319" i="39"/>
  <c r="H5320" i="39"/>
  <c r="H5321" i="39"/>
  <c r="H5322" i="39"/>
  <c r="H5323" i="39"/>
  <c r="H5324" i="39"/>
  <c r="H5325" i="39"/>
  <c r="H5326" i="39"/>
  <c r="H5327" i="39"/>
  <c r="H5328" i="39"/>
  <c r="H5329" i="39"/>
  <c r="H5330" i="39"/>
  <c r="H5331" i="39"/>
  <c r="H5332" i="39"/>
  <c r="H5333" i="39"/>
  <c r="H5334" i="39"/>
  <c r="H5335" i="39"/>
  <c r="H5336" i="39"/>
  <c r="H5337" i="39"/>
  <c r="H5338" i="39"/>
  <c r="H5339" i="39"/>
  <c r="H5340" i="39"/>
  <c r="H5341" i="39"/>
  <c r="H5342" i="39"/>
  <c r="H5343" i="39"/>
  <c r="H5344" i="39"/>
  <c r="H5345" i="39"/>
  <c r="H5346" i="39"/>
  <c r="H5347" i="39"/>
  <c r="H5348" i="39"/>
  <c r="H5349" i="39"/>
  <c r="H5350" i="39"/>
  <c r="H5351" i="39"/>
  <c r="H5352" i="39"/>
  <c r="H5353" i="39"/>
  <c r="H5354" i="39"/>
  <c r="H5355" i="39"/>
  <c r="H5356" i="39"/>
  <c r="H5357" i="39"/>
  <c r="H5358" i="39"/>
  <c r="H5359" i="39"/>
  <c r="H5360" i="39"/>
  <c r="H5361" i="39"/>
  <c r="H5362" i="39"/>
  <c r="H5363" i="39"/>
  <c r="H5364" i="39"/>
  <c r="H5365" i="39"/>
  <c r="H5366" i="39"/>
  <c r="H5367" i="39"/>
  <c r="H5368" i="39"/>
  <c r="H5369" i="39"/>
  <c r="H5370" i="39"/>
  <c r="H5371" i="39"/>
  <c r="H5372" i="39"/>
  <c r="H5373" i="39"/>
  <c r="H5374" i="39"/>
  <c r="H5375" i="39"/>
  <c r="H5376" i="39"/>
  <c r="H5377" i="39"/>
  <c r="H5378" i="39"/>
  <c r="H5379" i="39"/>
  <c r="H5380" i="39"/>
  <c r="H5381" i="39"/>
  <c r="H5382" i="39"/>
  <c r="H5383" i="39"/>
  <c r="H5384" i="39"/>
  <c r="H5385" i="39"/>
  <c r="H5386" i="39"/>
  <c r="H5387" i="39"/>
  <c r="H5388" i="39"/>
  <c r="H5389" i="39"/>
  <c r="H5390" i="39"/>
  <c r="H5391" i="39"/>
  <c r="H5392" i="39"/>
  <c r="H5393" i="39"/>
  <c r="H5394" i="39"/>
  <c r="H5395" i="39"/>
  <c r="H5396" i="39"/>
  <c r="H5397" i="39"/>
  <c r="H5398" i="39"/>
  <c r="H5399" i="39"/>
  <c r="H5400" i="39"/>
  <c r="H5401" i="39"/>
  <c r="H5402" i="39"/>
  <c r="H5403" i="39"/>
  <c r="H5404" i="39"/>
  <c r="H5405" i="39"/>
  <c r="H5406" i="39"/>
  <c r="H5407" i="39"/>
  <c r="H5408" i="39"/>
  <c r="H5409" i="39"/>
  <c r="H5410" i="39"/>
  <c r="H5411" i="39"/>
  <c r="H5412" i="39"/>
  <c r="H5413" i="39"/>
  <c r="H5414" i="39"/>
  <c r="H5415" i="39"/>
  <c r="H5416" i="39"/>
  <c r="H5417" i="39"/>
  <c r="H5418" i="39"/>
  <c r="H5419" i="39"/>
  <c r="H5420" i="39"/>
  <c r="H5421" i="39"/>
  <c r="H5422" i="39"/>
  <c r="H5423" i="39"/>
  <c r="H5424" i="39"/>
  <c r="H5425" i="39"/>
  <c r="H5426" i="39"/>
  <c r="H5427" i="39"/>
  <c r="H5428" i="39"/>
  <c r="H5429" i="39"/>
  <c r="H5430" i="39"/>
  <c r="H5431" i="39"/>
  <c r="H5432" i="39"/>
  <c r="H5433" i="39"/>
  <c r="H5434" i="39"/>
  <c r="H5435" i="39"/>
  <c r="H5436" i="39"/>
  <c r="H5437" i="39"/>
  <c r="H5438" i="39"/>
  <c r="H5439" i="39"/>
  <c r="H5440" i="39"/>
  <c r="H5441" i="39"/>
  <c r="H5442" i="39"/>
  <c r="H5443" i="39"/>
  <c r="H5444" i="39"/>
  <c r="H5445" i="39"/>
  <c r="H5446" i="39"/>
  <c r="H5447" i="39"/>
  <c r="H5448" i="39"/>
  <c r="H5449" i="39"/>
  <c r="H5450" i="39"/>
  <c r="H5451" i="39"/>
  <c r="H5452" i="39"/>
  <c r="H5453" i="39"/>
  <c r="H5454" i="39"/>
  <c r="H5455" i="39"/>
  <c r="H5456" i="39"/>
  <c r="H5457" i="39"/>
  <c r="H5458" i="39"/>
  <c r="H5459" i="39"/>
  <c r="H5460" i="39"/>
  <c r="H5461" i="39"/>
  <c r="H5462" i="39"/>
  <c r="H5463" i="39"/>
  <c r="H5464" i="39"/>
  <c r="H5465" i="39"/>
  <c r="H5466" i="39"/>
  <c r="H5467" i="39"/>
  <c r="H5468" i="39"/>
  <c r="H5469" i="39"/>
  <c r="H5470" i="39"/>
  <c r="H5471" i="39"/>
  <c r="H5472" i="39"/>
  <c r="H5473" i="39"/>
  <c r="H5474" i="39"/>
  <c r="H5475" i="39"/>
  <c r="H5476" i="39"/>
  <c r="H5477" i="39"/>
  <c r="H5478" i="39"/>
  <c r="H5479" i="39"/>
  <c r="H5480" i="39"/>
  <c r="H5481" i="39"/>
  <c r="H5482" i="39"/>
  <c r="H5483" i="39"/>
  <c r="H5484" i="39"/>
  <c r="H5485" i="39"/>
  <c r="H5486" i="39"/>
  <c r="H5487" i="39"/>
  <c r="H5488" i="39"/>
  <c r="H5489" i="39"/>
  <c r="H5490" i="39"/>
  <c r="H5491" i="39"/>
  <c r="H5492" i="39"/>
  <c r="H5493" i="39"/>
  <c r="H5494" i="39"/>
  <c r="H5495" i="39"/>
  <c r="H5496" i="39"/>
  <c r="H5497" i="39"/>
  <c r="H5498" i="39"/>
  <c r="H5499" i="39"/>
  <c r="H5500" i="39"/>
  <c r="H5501" i="39"/>
  <c r="H5502" i="39"/>
  <c r="H5503" i="39"/>
  <c r="H5504" i="39"/>
  <c r="H5505" i="39"/>
  <c r="H5506" i="39"/>
  <c r="H5507" i="39"/>
  <c r="H5508" i="39"/>
  <c r="H5509" i="39"/>
  <c r="H5510" i="39"/>
  <c r="H5511" i="39"/>
  <c r="H5512" i="39"/>
  <c r="H5513" i="39"/>
  <c r="H5514" i="39"/>
  <c r="H5515" i="39"/>
  <c r="H5516" i="39"/>
  <c r="H5517" i="39"/>
  <c r="H5518" i="39"/>
  <c r="H5519" i="39"/>
  <c r="H5520" i="39"/>
  <c r="H5521" i="39"/>
  <c r="H5522" i="39"/>
  <c r="H5523" i="39"/>
  <c r="H5524" i="39"/>
  <c r="H5525" i="39"/>
  <c r="H5526" i="39"/>
  <c r="H5527" i="39"/>
  <c r="H5528" i="39"/>
  <c r="H5529" i="39"/>
  <c r="H5530" i="39"/>
  <c r="H5531" i="39"/>
  <c r="H5532" i="39"/>
  <c r="H5533" i="39"/>
  <c r="H5534" i="39"/>
  <c r="H5535" i="39"/>
  <c r="H5536" i="39"/>
  <c r="H5537" i="39"/>
  <c r="H5538" i="39"/>
  <c r="H5539" i="39"/>
  <c r="H5540" i="39"/>
  <c r="H5541" i="39"/>
  <c r="H5542" i="39"/>
  <c r="H5543" i="39"/>
  <c r="H5544" i="39"/>
  <c r="H5545" i="39"/>
  <c r="H5546" i="39"/>
  <c r="H5547" i="39"/>
  <c r="H5548" i="39"/>
  <c r="H5549" i="39"/>
  <c r="H5550" i="39"/>
  <c r="H5551" i="39"/>
  <c r="H5552" i="39"/>
  <c r="H5553" i="39"/>
  <c r="H5554" i="39"/>
  <c r="H5555" i="39"/>
  <c r="H5556" i="39"/>
  <c r="H5557" i="39"/>
  <c r="H5558" i="39"/>
  <c r="H5559" i="39"/>
  <c r="H5560" i="39"/>
  <c r="H5561" i="39"/>
  <c r="H5562" i="39"/>
  <c r="H5563" i="39"/>
  <c r="H5564" i="39"/>
  <c r="H5565" i="39"/>
  <c r="H5566" i="39"/>
  <c r="H5567" i="39"/>
  <c r="H5568" i="39"/>
  <c r="H5569" i="39"/>
  <c r="H5570" i="39"/>
  <c r="H5571" i="39"/>
  <c r="H5572" i="39"/>
  <c r="H5573" i="39"/>
  <c r="H5574" i="39"/>
  <c r="H5575" i="39"/>
  <c r="H5576" i="39"/>
  <c r="H5577" i="39"/>
  <c r="H5578" i="39"/>
  <c r="H5579" i="39"/>
  <c r="H5580" i="39"/>
  <c r="H5581" i="39"/>
  <c r="H5582" i="39"/>
  <c r="H5583" i="39"/>
  <c r="H5584" i="39"/>
  <c r="H5585" i="39"/>
  <c r="H5586" i="39"/>
  <c r="H5587" i="39"/>
  <c r="H5588" i="39"/>
  <c r="H5589" i="39"/>
  <c r="H5590" i="39"/>
  <c r="H5591" i="39"/>
  <c r="H5592" i="39"/>
  <c r="H5593" i="39"/>
  <c r="H5594" i="39"/>
  <c r="H5595" i="39"/>
  <c r="H5596" i="39"/>
  <c r="H5597" i="39"/>
  <c r="H5598" i="39"/>
  <c r="H5599" i="39"/>
  <c r="H5600" i="39"/>
  <c r="H5601" i="39"/>
  <c r="H5602" i="39"/>
  <c r="H5603" i="39"/>
  <c r="H5604" i="39"/>
  <c r="H5605" i="39"/>
  <c r="H5606" i="39"/>
  <c r="H5607" i="39"/>
  <c r="H5608" i="39"/>
  <c r="H5609" i="39"/>
  <c r="H5610" i="39"/>
  <c r="H5611" i="39"/>
  <c r="H5612" i="39"/>
  <c r="H5613" i="39"/>
  <c r="H5614" i="39"/>
  <c r="H5615" i="39"/>
  <c r="H5616" i="39"/>
  <c r="H5617" i="39"/>
  <c r="H5618" i="39"/>
  <c r="H5619" i="39"/>
  <c r="H5620" i="39"/>
  <c r="H5621" i="39"/>
  <c r="H5622" i="39"/>
  <c r="H5623" i="39"/>
  <c r="H5624" i="39"/>
  <c r="H5625" i="39"/>
  <c r="H5626" i="39"/>
  <c r="H5627" i="39"/>
  <c r="H5628" i="39"/>
  <c r="H5629" i="39"/>
  <c r="H5630" i="39"/>
  <c r="H5631" i="39"/>
  <c r="H5632" i="39"/>
  <c r="H5633" i="39"/>
  <c r="H5634" i="39"/>
  <c r="H5635" i="39"/>
  <c r="H5636" i="39"/>
  <c r="H5637" i="39"/>
  <c r="H5638" i="39"/>
  <c r="H5639" i="39"/>
  <c r="H5640" i="39"/>
  <c r="H5641" i="39"/>
  <c r="H5642" i="39"/>
  <c r="H5643" i="39"/>
  <c r="H5644" i="39"/>
  <c r="H5645" i="39"/>
  <c r="H5646" i="39"/>
  <c r="H5647" i="39"/>
  <c r="H5648" i="39"/>
  <c r="H5649" i="39"/>
  <c r="H5650" i="39"/>
  <c r="H5651" i="39"/>
  <c r="H5652" i="39"/>
  <c r="H5653" i="39"/>
  <c r="H5654" i="39"/>
  <c r="H5655" i="39"/>
  <c r="H5656" i="39"/>
  <c r="H5657" i="39"/>
  <c r="H5658" i="39"/>
  <c r="H5659" i="39"/>
  <c r="H5660" i="39"/>
  <c r="H5661" i="39"/>
  <c r="H5662" i="39"/>
  <c r="H5663" i="39"/>
  <c r="H5664" i="39"/>
  <c r="H5665" i="39"/>
  <c r="H5666" i="39"/>
  <c r="H5667" i="39"/>
  <c r="H5668" i="39"/>
  <c r="H5669" i="39"/>
  <c r="H5670" i="39"/>
  <c r="H5671" i="39"/>
  <c r="H5672" i="39"/>
  <c r="H5673" i="39"/>
  <c r="H5674" i="39"/>
  <c r="H5675" i="39"/>
  <c r="H5676" i="39"/>
  <c r="H5677" i="39"/>
  <c r="H5678" i="39"/>
  <c r="H5679" i="39"/>
  <c r="H5680" i="39"/>
  <c r="H5681" i="39"/>
  <c r="H5682" i="39"/>
  <c r="H5683" i="39"/>
  <c r="H5684" i="39"/>
  <c r="H5685" i="39"/>
  <c r="H5686" i="39"/>
  <c r="H5687" i="39"/>
  <c r="H5688" i="39"/>
  <c r="H5689" i="39"/>
  <c r="H5690" i="39"/>
  <c r="H5691" i="39"/>
  <c r="H5692" i="39"/>
  <c r="H5693" i="39"/>
  <c r="H5694" i="39"/>
  <c r="H5695" i="39"/>
  <c r="H5696" i="39"/>
  <c r="H5697" i="39"/>
  <c r="H5698" i="39"/>
  <c r="H5699" i="39"/>
  <c r="H5700" i="39"/>
  <c r="H5701" i="39"/>
  <c r="H5702" i="39"/>
  <c r="H5703" i="39"/>
  <c r="H5704" i="39"/>
  <c r="H5705" i="39"/>
  <c r="H5706" i="39"/>
  <c r="H5707" i="39"/>
  <c r="H5708" i="39"/>
  <c r="H5709" i="39"/>
  <c r="H5710" i="39"/>
  <c r="H5711" i="39"/>
  <c r="H5712" i="39"/>
  <c r="H5713" i="39"/>
  <c r="H5714" i="39"/>
  <c r="H5715" i="39"/>
  <c r="H5716" i="39"/>
  <c r="H5717" i="39"/>
  <c r="H5718" i="39"/>
  <c r="H5719" i="39"/>
  <c r="H5720" i="39"/>
  <c r="H5721" i="39"/>
  <c r="H5722" i="39"/>
  <c r="H5723" i="39"/>
  <c r="H5724" i="39"/>
  <c r="H5725" i="39"/>
  <c r="H5726" i="39"/>
  <c r="H5727" i="39"/>
  <c r="H5728" i="39"/>
  <c r="H5729" i="39"/>
  <c r="H5730" i="39"/>
  <c r="H5731" i="39"/>
  <c r="H5732" i="39"/>
  <c r="H5733" i="39"/>
  <c r="H5734" i="39"/>
  <c r="H5735" i="39"/>
  <c r="H5736" i="39"/>
  <c r="H5737" i="39"/>
  <c r="H5738" i="39"/>
  <c r="H5739" i="39"/>
  <c r="H5740" i="39"/>
  <c r="H5741" i="39"/>
  <c r="H5742" i="39"/>
  <c r="H5743" i="39"/>
  <c r="H5744" i="39"/>
  <c r="H5745" i="39"/>
  <c r="H5746" i="39"/>
  <c r="H5747" i="39"/>
  <c r="H5748" i="39"/>
  <c r="H5749" i="39"/>
  <c r="H5750" i="39"/>
  <c r="H5751" i="39"/>
  <c r="H5752" i="39"/>
  <c r="H5753" i="39"/>
  <c r="H5754" i="39"/>
  <c r="H5755" i="39"/>
  <c r="H5756" i="39"/>
  <c r="H5757" i="39"/>
  <c r="H5758" i="39"/>
  <c r="H5759" i="39"/>
  <c r="H5760" i="39"/>
  <c r="H5761" i="39"/>
  <c r="H5762" i="39"/>
  <c r="H5763" i="39"/>
  <c r="H5764" i="39"/>
  <c r="H5765" i="39"/>
  <c r="H5766" i="39"/>
  <c r="H5767" i="39"/>
  <c r="H5768" i="39"/>
  <c r="H5769" i="39"/>
  <c r="H5770" i="39"/>
  <c r="H5771" i="39"/>
  <c r="H5772" i="39"/>
  <c r="H5773" i="39"/>
  <c r="H5774" i="39"/>
  <c r="H5775" i="39"/>
  <c r="H5776" i="39"/>
  <c r="H5777" i="39"/>
  <c r="H5778" i="39"/>
  <c r="H5779" i="39"/>
  <c r="H5780" i="39"/>
  <c r="H5781" i="39"/>
  <c r="H5782" i="39"/>
  <c r="H5783" i="39"/>
  <c r="H5784" i="39"/>
  <c r="H5785" i="39"/>
  <c r="H5786" i="39"/>
  <c r="H5787" i="39"/>
  <c r="H5788" i="39"/>
  <c r="H5789" i="39"/>
  <c r="H5790" i="39"/>
  <c r="H5791" i="39"/>
  <c r="H5792" i="39"/>
  <c r="H5793" i="39"/>
  <c r="H5794" i="39"/>
  <c r="H5795" i="39"/>
  <c r="H5796" i="39"/>
  <c r="H5797" i="39"/>
  <c r="H5798" i="39"/>
  <c r="H5799" i="39"/>
  <c r="H5800" i="39"/>
  <c r="H5801" i="39"/>
  <c r="H5802" i="39"/>
  <c r="H5803" i="39"/>
  <c r="H5804" i="39"/>
  <c r="H5805" i="39"/>
  <c r="H5806" i="39"/>
  <c r="H5807" i="39"/>
  <c r="H5808" i="39"/>
  <c r="H5809" i="39"/>
  <c r="H5810" i="39"/>
  <c r="H5811" i="39"/>
  <c r="H5812" i="39"/>
  <c r="H5813" i="39"/>
  <c r="H5814" i="39"/>
  <c r="H5815" i="39"/>
  <c r="H5816" i="39"/>
  <c r="H5817" i="39"/>
  <c r="H5818" i="39"/>
  <c r="H5819" i="39"/>
  <c r="H5820" i="39"/>
  <c r="H5821" i="39"/>
  <c r="H5822" i="39"/>
  <c r="H5823" i="39"/>
  <c r="H5824" i="39"/>
  <c r="H5825" i="39"/>
  <c r="H5826" i="39"/>
  <c r="H5827" i="39"/>
  <c r="H5828" i="39"/>
  <c r="H5829" i="39"/>
  <c r="H5830" i="39"/>
  <c r="H5831" i="39"/>
  <c r="H5832" i="39"/>
  <c r="H5833" i="39"/>
  <c r="H5834" i="39"/>
  <c r="H5835" i="39"/>
  <c r="H5836" i="39"/>
  <c r="H5837" i="39"/>
  <c r="H5838" i="39"/>
  <c r="H5839" i="39"/>
  <c r="H5840" i="39"/>
  <c r="H5841" i="39"/>
  <c r="H5842" i="39"/>
  <c r="H5843" i="39"/>
  <c r="H5844" i="39"/>
  <c r="H5845" i="39"/>
  <c r="H5846"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G550" i="39"/>
  <c r="G551" i="39"/>
  <c r="G552" i="39"/>
  <c r="G553" i="39"/>
  <c r="G554" i="39"/>
  <c r="G555" i="39"/>
  <c r="G556" i="39"/>
  <c r="G557" i="39"/>
  <c r="G558" i="39"/>
  <c r="G559" i="39"/>
  <c r="G560" i="39"/>
  <c r="G561" i="39"/>
  <c r="G562" i="39"/>
  <c r="G563" i="39"/>
  <c r="G564" i="39"/>
  <c r="G565" i="39"/>
  <c r="G566" i="39"/>
  <c r="G567" i="39"/>
  <c r="G568" i="39"/>
  <c r="G569" i="39"/>
  <c r="G570" i="39"/>
  <c r="G571" i="39"/>
  <c r="G572" i="39"/>
  <c r="G573" i="39"/>
  <c r="G574" i="39"/>
  <c r="G575" i="39"/>
  <c r="G576" i="39"/>
  <c r="G577" i="39"/>
  <c r="G578" i="39"/>
  <c r="G579" i="39"/>
  <c r="G580" i="39"/>
  <c r="G581" i="39"/>
  <c r="G582" i="39"/>
  <c r="G583" i="39"/>
  <c r="G584" i="39"/>
  <c r="G585" i="39"/>
  <c r="G586" i="39"/>
  <c r="G587" i="39"/>
  <c r="G588" i="39"/>
  <c r="G589" i="39"/>
  <c r="G590" i="39"/>
  <c r="G591" i="39"/>
  <c r="G592" i="39"/>
  <c r="G593" i="39"/>
  <c r="G594" i="39"/>
  <c r="G595" i="39"/>
  <c r="G596" i="39"/>
  <c r="G597" i="39"/>
  <c r="G598" i="39"/>
  <c r="G599" i="39"/>
  <c r="G600" i="39"/>
  <c r="G601" i="39"/>
  <c r="G602" i="39"/>
  <c r="G603" i="39"/>
  <c r="G604" i="39"/>
  <c r="G605" i="39"/>
  <c r="G606" i="39"/>
  <c r="G607" i="39"/>
  <c r="G608" i="39"/>
  <c r="G609" i="39"/>
  <c r="G610" i="39"/>
  <c r="G611" i="39"/>
  <c r="G612" i="39"/>
  <c r="G613" i="39"/>
  <c r="G614" i="39"/>
  <c r="G615" i="39"/>
  <c r="G616" i="39"/>
  <c r="G617" i="39"/>
  <c r="G618" i="39"/>
  <c r="G619" i="39"/>
  <c r="G620" i="39"/>
  <c r="G621" i="39"/>
  <c r="G622" i="39"/>
  <c r="G623" i="39"/>
  <c r="G624" i="39"/>
  <c r="G625" i="39"/>
  <c r="G626" i="39"/>
  <c r="G627" i="39"/>
  <c r="G628" i="39"/>
  <c r="G629" i="39"/>
  <c r="G630" i="39"/>
  <c r="G631" i="39"/>
  <c r="G632" i="39"/>
  <c r="G633" i="39"/>
  <c r="G634" i="39"/>
  <c r="G635" i="39"/>
  <c r="G636" i="39"/>
  <c r="G637" i="39"/>
  <c r="G638" i="39"/>
  <c r="G639" i="39"/>
  <c r="G640" i="39"/>
  <c r="G641" i="39"/>
  <c r="G642" i="39"/>
  <c r="G643" i="39"/>
  <c r="G644" i="39"/>
  <c r="G645" i="39"/>
  <c r="G646" i="39"/>
  <c r="G647" i="39"/>
  <c r="G648" i="39"/>
  <c r="G649" i="39"/>
  <c r="G650" i="39"/>
  <c r="G651" i="39"/>
  <c r="G652" i="39"/>
  <c r="G653" i="39"/>
  <c r="G654" i="39"/>
  <c r="G655" i="39"/>
  <c r="G656" i="39"/>
  <c r="G657" i="39"/>
  <c r="G658" i="39"/>
  <c r="G659" i="39"/>
  <c r="G660" i="39"/>
  <c r="G661" i="39"/>
  <c r="G662" i="39"/>
  <c r="G663" i="39"/>
  <c r="G664" i="39"/>
  <c r="G665" i="39"/>
  <c r="G666" i="39"/>
  <c r="G667" i="39"/>
  <c r="G668" i="39"/>
  <c r="G669" i="39"/>
  <c r="G670" i="39"/>
  <c r="G671" i="39"/>
  <c r="G672" i="39"/>
  <c r="G673" i="39"/>
  <c r="G674" i="39"/>
  <c r="G675" i="39"/>
  <c r="G676" i="39"/>
  <c r="G677" i="39"/>
  <c r="G678" i="39"/>
  <c r="G679" i="39"/>
  <c r="G680" i="39"/>
  <c r="G681" i="39"/>
  <c r="G682" i="39"/>
  <c r="G683" i="39"/>
  <c r="G684" i="39"/>
  <c r="G685" i="39"/>
  <c r="G686" i="39"/>
  <c r="G687" i="39"/>
  <c r="G688" i="39"/>
  <c r="G689" i="39"/>
  <c r="G690" i="39"/>
  <c r="G691" i="39"/>
  <c r="G692" i="39"/>
  <c r="G693" i="39"/>
  <c r="G694" i="39"/>
  <c r="G695" i="39"/>
  <c r="G696" i="39"/>
  <c r="G697" i="39"/>
  <c r="G698" i="39"/>
  <c r="G699" i="39"/>
  <c r="G700" i="39"/>
  <c r="G701" i="39"/>
  <c r="G702" i="39"/>
  <c r="G703" i="39"/>
  <c r="G704" i="39"/>
  <c r="G705" i="39"/>
  <c r="G706" i="39"/>
  <c r="G707" i="39"/>
  <c r="G708" i="39"/>
  <c r="G709" i="39"/>
  <c r="G710" i="39"/>
  <c r="G711" i="39"/>
  <c r="G712" i="39"/>
  <c r="G713" i="39"/>
  <c r="G714" i="39"/>
  <c r="G715" i="39"/>
  <c r="G716" i="39"/>
  <c r="G717" i="39"/>
  <c r="G718" i="39"/>
  <c r="G719" i="39"/>
  <c r="G720" i="39"/>
  <c r="G721" i="39"/>
  <c r="G722" i="39"/>
  <c r="G723" i="39"/>
  <c r="G724" i="39"/>
  <c r="G725" i="39"/>
  <c r="G726" i="39"/>
  <c r="G727" i="39"/>
  <c r="G728" i="39"/>
  <c r="G729" i="39"/>
  <c r="G730" i="39"/>
  <c r="G731" i="39"/>
  <c r="G732" i="39"/>
  <c r="G733" i="39"/>
  <c r="G734" i="39"/>
  <c r="G735" i="39"/>
  <c r="G736" i="39"/>
  <c r="G737" i="39"/>
  <c r="G738" i="39"/>
  <c r="G739" i="39"/>
  <c r="G740" i="39"/>
  <c r="G741" i="39"/>
  <c r="G742" i="39"/>
  <c r="G743" i="39"/>
  <c r="G744" i="39"/>
  <c r="G745" i="39"/>
  <c r="G746" i="39"/>
  <c r="G747" i="39"/>
  <c r="G748" i="39"/>
  <c r="G749" i="39"/>
  <c r="G750" i="39"/>
  <c r="G751" i="39"/>
  <c r="G752" i="39"/>
  <c r="G753" i="39"/>
  <c r="G754" i="39"/>
  <c r="G755" i="39"/>
  <c r="G756" i="39"/>
  <c r="G757" i="39"/>
  <c r="G758" i="39"/>
  <c r="G759" i="39"/>
  <c r="G760" i="39"/>
  <c r="G761" i="39"/>
  <c r="G762" i="39"/>
  <c r="G763" i="39"/>
  <c r="G764" i="39"/>
  <c r="G765" i="39"/>
  <c r="G766" i="39"/>
  <c r="G767" i="39"/>
  <c r="G768" i="39"/>
  <c r="G769" i="39"/>
  <c r="G770" i="39"/>
  <c r="G771" i="39"/>
  <c r="G772" i="39"/>
  <c r="G773" i="39"/>
  <c r="G774" i="39"/>
  <c r="G775" i="39"/>
  <c r="G776" i="39"/>
  <c r="G777" i="39"/>
  <c r="G778" i="39"/>
  <c r="G779" i="39"/>
  <c r="G780" i="39"/>
  <c r="G781" i="39"/>
  <c r="G782" i="39"/>
  <c r="G783" i="39"/>
  <c r="G784" i="39"/>
  <c r="G785" i="39"/>
  <c r="G786" i="39"/>
  <c r="G787" i="39"/>
  <c r="G788" i="39"/>
  <c r="G789" i="39"/>
  <c r="G790" i="39"/>
  <c r="G791" i="39"/>
  <c r="G792" i="39"/>
  <c r="G793" i="39"/>
  <c r="G794" i="39"/>
  <c r="G795" i="39"/>
  <c r="G796" i="39"/>
  <c r="G797" i="39"/>
  <c r="G798" i="39"/>
  <c r="G799" i="39"/>
  <c r="G800" i="39"/>
  <c r="G801" i="39"/>
  <c r="G802" i="39"/>
  <c r="G803" i="39"/>
  <c r="G804" i="39"/>
  <c r="G805" i="39"/>
  <c r="G806" i="39"/>
  <c r="G807" i="39"/>
  <c r="G808" i="39"/>
  <c r="G809" i="39"/>
  <c r="G810" i="39"/>
  <c r="G811" i="39"/>
  <c r="G812" i="39"/>
  <c r="G813" i="39"/>
  <c r="G814" i="39"/>
  <c r="G815" i="39"/>
  <c r="G816" i="39"/>
  <c r="G817" i="39"/>
  <c r="G818" i="39"/>
  <c r="G819" i="39"/>
  <c r="G820" i="39"/>
  <c r="G821" i="39"/>
  <c r="G822" i="39"/>
  <c r="G823" i="39"/>
  <c r="G824" i="39"/>
  <c r="G825" i="39"/>
  <c r="G826" i="39"/>
  <c r="G827" i="39"/>
  <c r="G828" i="39"/>
  <c r="G829" i="39"/>
  <c r="G830" i="39"/>
  <c r="G831" i="39"/>
  <c r="G832" i="39"/>
  <c r="G833" i="39"/>
  <c r="G834" i="39"/>
  <c r="G835" i="39"/>
  <c r="G836" i="39"/>
  <c r="G837" i="39"/>
  <c r="G838" i="39"/>
  <c r="G839" i="39"/>
  <c r="G840" i="39"/>
  <c r="G841" i="39"/>
  <c r="G842" i="39"/>
  <c r="G843" i="39"/>
  <c r="G844" i="39"/>
  <c r="G845" i="39"/>
  <c r="G846" i="39"/>
  <c r="G847" i="39"/>
  <c r="G848" i="39"/>
  <c r="G849" i="39"/>
  <c r="G850" i="39"/>
  <c r="G851" i="39"/>
  <c r="G852" i="39"/>
  <c r="G853" i="39"/>
  <c r="G854" i="39"/>
  <c r="G855" i="39"/>
  <c r="G856" i="39"/>
  <c r="G857" i="39"/>
  <c r="G858" i="39"/>
  <c r="G859" i="39"/>
  <c r="G860" i="39"/>
  <c r="G861" i="39"/>
  <c r="G862" i="39"/>
  <c r="G863" i="39"/>
  <c r="G864" i="39"/>
  <c r="G865" i="39"/>
  <c r="G866" i="39"/>
  <c r="G867" i="39"/>
  <c r="G868" i="39"/>
  <c r="G869" i="39"/>
  <c r="G870" i="39"/>
  <c r="G871" i="39"/>
  <c r="G872" i="39"/>
  <c r="G873" i="39"/>
  <c r="G874" i="39"/>
  <c r="G875" i="39"/>
  <c r="G876" i="39"/>
  <c r="G877" i="39"/>
  <c r="G878" i="39"/>
  <c r="G879" i="39"/>
  <c r="G880" i="39"/>
  <c r="G881" i="39"/>
  <c r="G882" i="39"/>
  <c r="G883" i="39"/>
  <c r="G884" i="39"/>
  <c r="G885" i="39"/>
  <c r="G886" i="39"/>
  <c r="G887" i="39"/>
  <c r="G888" i="39"/>
  <c r="G889" i="39"/>
  <c r="G890" i="39"/>
  <c r="G891" i="39"/>
  <c r="G892" i="39"/>
  <c r="G893" i="39"/>
  <c r="G894" i="39"/>
  <c r="G895" i="39"/>
  <c r="G896" i="39"/>
  <c r="G897" i="39"/>
  <c r="G898" i="39"/>
  <c r="G899" i="39"/>
  <c r="G900" i="39"/>
  <c r="G901" i="39"/>
  <c r="G902" i="39"/>
  <c r="G903" i="39"/>
  <c r="G904" i="39"/>
  <c r="G905" i="39"/>
  <c r="G906" i="39"/>
  <c r="G907" i="39"/>
  <c r="G908" i="39"/>
  <c r="G909" i="39"/>
  <c r="G910" i="39"/>
  <c r="G911" i="39"/>
  <c r="G912" i="39"/>
  <c r="G913" i="39"/>
  <c r="G914" i="39"/>
  <c r="G915" i="39"/>
  <c r="G916" i="39"/>
  <c r="G917" i="39"/>
  <c r="G918" i="39"/>
  <c r="G919" i="39"/>
  <c r="G920" i="39"/>
  <c r="G921" i="39"/>
  <c r="G922" i="39"/>
  <c r="G923" i="39"/>
  <c r="G924" i="39"/>
  <c r="G925" i="39"/>
  <c r="G926" i="39"/>
  <c r="G927" i="39"/>
  <c r="G928" i="39"/>
  <c r="G929" i="39"/>
  <c r="G930" i="39"/>
  <c r="G931" i="39"/>
  <c r="G932" i="39"/>
  <c r="G933" i="39"/>
  <c r="G934" i="39"/>
  <c r="G935" i="39"/>
  <c r="G936" i="39"/>
  <c r="G937" i="39"/>
  <c r="G938" i="39"/>
  <c r="G939" i="39"/>
  <c r="G940" i="39"/>
  <c r="G941" i="39"/>
  <c r="G942" i="39"/>
  <c r="G943" i="39"/>
  <c r="G944" i="39"/>
  <c r="G945" i="39"/>
  <c r="G946" i="39"/>
  <c r="G947" i="39"/>
  <c r="G948" i="39"/>
  <c r="G949" i="39"/>
  <c r="G950" i="39"/>
  <c r="G951" i="39"/>
  <c r="G952" i="39"/>
  <c r="G953" i="39"/>
  <c r="G954" i="39"/>
  <c r="G955" i="39"/>
  <c r="G956" i="39"/>
  <c r="G957" i="39"/>
  <c r="G958" i="39"/>
  <c r="G959" i="39"/>
  <c r="G960" i="39"/>
  <c r="G961" i="39"/>
  <c r="G962" i="39"/>
  <c r="G963" i="39"/>
  <c r="G964" i="39"/>
  <c r="G965" i="39"/>
  <c r="G966" i="39"/>
  <c r="G967" i="39"/>
  <c r="G968" i="39"/>
  <c r="G969" i="39"/>
  <c r="G970" i="39"/>
  <c r="G971" i="39"/>
  <c r="G972" i="39"/>
  <c r="G973" i="39"/>
  <c r="G974" i="39"/>
  <c r="G975" i="39"/>
  <c r="G976" i="39"/>
  <c r="G977" i="39"/>
  <c r="G978" i="39"/>
  <c r="G979" i="39"/>
  <c r="G980" i="39"/>
  <c r="G981" i="39"/>
  <c r="G982" i="39"/>
  <c r="G983" i="39"/>
  <c r="G984" i="39"/>
  <c r="G985" i="39"/>
  <c r="G986" i="39"/>
  <c r="G987" i="39"/>
  <c r="G988" i="39"/>
  <c r="G989" i="39"/>
  <c r="G990" i="39"/>
  <c r="G991" i="39"/>
  <c r="G992" i="39"/>
  <c r="G993" i="39"/>
  <c r="G994" i="39"/>
  <c r="G995" i="39"/>
  <c r="G996" i="39"/>
  <c r="G997" i="39"/>
  <c r="G998" i="39"/>
  <c r="G999" i="39"/>
  <c r="G1000" i="39"/>
  <c r="G1001" i="39"/>
  <c r="G1002" i="39"/>
  <c r="G1003" i="39"/>
  <c r="G1004" i="39"/>
  <c r="G1005" i="39"/>
  <c r="G1006" i="39"/>
  <c r="G1007" i="39"/>
  <c r="G1008" i="39"/>
  <c r="G1009" i="39"/>
  <c r="G1010" i="39"/>
  <c r="G1011" i="39"/>
  <c r="G1012" i="39"/>
  <c r="G1013" i="39"/>
  <c r="G1014" i="39"/>
  <c r="G1015" i="39"/>
  <c r="G1016" i="39"/>
  <c r="G1017" i="39"/>
  <c r="G1018" i="39"/>
  <c r="G1019" i="39"/>
  <c r="G1020" i="39"/>
  <c r="G1021" i="39"/>
  <c r="G1022" i="39"/>
  <c r="G1023" i="39"/>
  <c r="G1024" i="39"/>
  <c r="G1025" i="39"/>
  <c r="G1026" i="39"/>
  <c r="G1027" i="39"/>
  <c r="G1028" i="39"/>
  <c r="G1029" i="39"/>
  <c r="G1030" i="39"/>
  <c r="G1031" i="39"/>
  <c r="G1032" i="39"/>
  <c r="G1033" i="39"/>
  <c r="G1034" i="39"/>
  <c r="G1035" i="39"/>
  <c r="G1036" i="39"/>
  <c r="G1037" i="39"/>
  <c r="G1038" i="39"/>
  <c r="G1039" i="39"/>
  <c r="G1040" i="39"/>
  <c r="G1041" i="39"/>
  <c r="G1042" i="39"/>
  <c r="G1043" i="39"/>
  <c r="G1044" i="39"/>
  <c r="G1045" i="39"/>
  <c r="G1046" i="39"/>
  <c r="G1047" i="39"/>
  <c r="G1048" i="39"/>
  <c r="G1049" i="39"/>
  <c r="G1050" i="39"/>
  <c r="G1051" i="39"/>
  <c r="G1052" i="39"/>
  <c r="G1053" i="39"/>
  <c r="G1054" i="39"/>
  <c r="G1055" i="39"/>
  <c r="G1056" i="39"/>
  <c r="G1057" i="39"/>
  <c r="G1058" i="39"/>
  <c r="G1059" i="39"/>
  <c r="G1060" i="39"/>
  <c r="G1061" i="39"/>
  <c r="G1062" i="39"/>
  <c r="G1063" i="39"/>
  <c r="G1064" i="39"/>
  <c r="G1065" i="39"/>
  <c r="G1066" i="39"/>
  <c r="G1067" i="39"/>
  <c r="G1068" i="39"/>
  <c r="G1069" i="39"/>
  <c r="G1070" i="39"/>
  <c r="G1071" i="39"/>
  <c r="G1072" i="39"/>
  <c r="G1073" i="39"/>
  <c r="G1074" i="39"/>
  <c r="G1075" i="39"/>
  <c r="G1076" i="39"/>
  <c r="G1077" i="39"/>
  <c r="G1078" i="39"/>
  <c r="G1079" i="39"/>
  <c r="G1080" i="39"/>
  <c r="G1081" i="39"/>
  <c r="G1082" i="39"/>
  <c r="G1083" i="39"/>
  <c r="G1084" i="39"/>
  <c r="G1085" i="39"/>
  <c r="G1086" i="39"/>
  <c r="G1087" i="39"/>
  <c r="G1088" i="39"/>
  <c r="G1089" i="39"/>
  <c r="G1090" i="39"/>
  <c r="G1091" i="39"/>
  <c r="G1092" i="39"/>
  <c r="G1093" i="39"/>
  <c r="G1094" i="39"/>
  <c r="G1095" i="39"/>
  <c r="G1096" i="39"/>
  <c r="G1097" i="39"/>
  <c r="G1098" i="39"/>
  <c r="G1099" i="39"/>
  <c r="G1100" i="39"/>
  <c r="G1101" i="39"/>
  <c r="G1102" i="39"/>
  <c r="G1103" i="39"/>
  <c r="G1104" i="39"/>
  <c r="G1105" i="39"/>
  <c r="G1106" i="39"/>
  <c r="G1107" i="39"/>
  <c r="G1108" i="39"/>
  <c r="G1109" i="39"/>
  <c r="G1110" i="39"/>
  <c r="G1111" i="39"/>
  <c r="G1112" i="39"/>
  <c r="G1113" i="39"/>
  <c r="G1114" i="39"/>
  <c r="G1115" i="39"/>
  <c r="G1116" i="39"/>
  <c r="G1117" i="39"/>
  <c r="G1118" i="39"/>
  <c r="G1119" i="39"/>
  <c r="G1120" i="39"/>
  <c r="G1121" i="39"/>
  <c r="G1122" i="39"/>
  <c r="G1123" i="39"/>
  <c r="G1124" i="39"/>
  <c r="G1125" i="39"/>
  <c r="G1126" i="39"/>
  <c r="G1127" i="39"/>
  <c r="G1128" i="39"/>
  <c r="G1129" i="39"/>
  <c r="G1130" i="39"/>
  <c r="G1131" i="39"/>
  <c r="G1132" i="39"/>
  <c r="G1133" i="39"/>
  <c r="G1134" i="39"/>
  <c r="G1135" i="39"/>
  <c r="G1136" i="39"/>
  <c r="G1137" i="39"/>
  <c r="G1138" i="39"/>
  <c r="G1139" i="39"/>
  <c r="G1140" i="39"/>
  <c r="G1141" i="39"/>
  <c r="G1142" i="39"/>
  <c r="G1143" i="39"/>
  <c r="G1144" i="39"/>
  <c r="G1145" i="39"/>
  <c r="G1146" i="39"/>
  <c r="G1147" i="39"/>
  <c r="G1148" i="39"/>
  <c r="G1149" i="39"/>
  <c r="G1150" i="39"/>
  <c r="G1151" i="39"/>
  <c r="G1152" i="39"/>
  <c r="G1153" i="39"/>
  <c r="G1154" i="39"/>
  <c r="G1155" i="39"/>
  <c r="G1156" i="39"/>
  <c r="G1157" i="39"/>
  <c r="G1158" i="39"/>
  <c r="G1159" i="39"/>
  <c r="G1160" i="39"/>
  <c r="G1161" i="39"/>
  <c r="G1162" i="39"/>
  <c r="G1163" i="39"/>
  <c r="G1164" i="39"/>
  <c r="G1165" i="39"/>
  <c r="G1166" i="39"/>
  <c r="G1167" i="39"/>
  <c r="G1168" i="39"/>
  <c r="G1169" i="39"/>
  <c r="G1170" i="39"/>
  <c r="G1171" i="39"/>
  <c r="G1172" i="39"/>
  <c r="G1173" i="39"/>
  <c r="G1174" i="39"/>
  <c r="G1175" i="39"/>
  <c r="G1176" i="39"/>
  <c r="G1177" i="39"/>
  <c r="G1178" i="39"/>
  <c r="G1179" i="39"/>
  <c r="G1180" i="39"/>
  <c r="G1181" i="39"/>
  <c r="G1182" i="39"/>
  <c r="G1183" i="39"/>
  <c r="G1184" i="39"/>
  <c r="G1185" i="39"/>
  <c r="G1186" i="39"/>
  <c r="G1187" i="39"/>
  <c r="G1188" i="39"/>
  <c r="G1189" i="39"/>
  <c r="G1190" i="39"/>
  <c r="G1191" i="39"/>
  <c r="G1192" i="39"/>
  <c r="G1193" i="39"/>
  <c r="G1194" i="39"/>
  <c r="G1195" i="39"/>
  <c r="G1196" i="39"/>
  <c r="G1197" i="39"/>
  <c r="G1198" i="39"/>
  <c r="G1199" i="39"/>
  <c r="G1200" i="39"/>
  <c r="G1201" i="39"/>
  <c r="G1202" i="39"/>
  <c r="G1203" i="39"/>
  <c r="G1204" i="39"/>
  <c r="G1205" i="39"/>
  <c r="G1206" i="39"/>
  <c r="G1207" i="39"/>
  <c r="G1208" i="39"/>
  <c r="G1209" i="39"/>
  <c r="G1210" i="39"/>
  <c r="G1211" i="39"/>
  <c r="G1212" i="39"/>
  <c r="G1213" i="39"/>
  <c r="G1214" i="39"/>
  <c r="G1215" i="39"/>
  <c r="G1216" i="39"/>
  <c r="G1217" i="39"/>
  <c r="G1218" i="39"/>
  <c r="G1219" i="39"/>
  <c r="G1220" i="39"/>
  <c r="G1221" i="39"/>
  <c r="G1222" i="39"/>
  <c r="G1223" i="39"/>
  <c r="G1224" i="39"/>
  <c r="G1225" i="39"/>
  <c r="G1226" i="39"/>
  <c r="G1227" i="39"/>
  <c r="G1228" i="39"/>
  <c r="G1229" i="39"/>
  <c r="G1230" i="39"/>
  <c r="G1231" i="39"/>
  <c r="G1232" i="39"/>
  <c r="G1233" i="39"/>
  <c r="G1234" i="39"/>
  <c r="G1235" i="39"/>
  <c r="G1236" i="39"/>
  <c r="G1237" i="39"/>
  <c r="G1238" i="39"/>
  <c r="G1239" i="39"/>
  <c r="G1240" i="39"/>
  <c r="G1241" i="39"/>
  <c r="G1242" i="39"/>
  <c r="G1243" i="39"/>
  <c r="G1244" i="39"/>
  <c r="G1245" i="39"/>
  <c r="G1246" i="39"/>
  <c r="G1247" i="39"/>
  <c r="G1248" i="39"/>
  <c r="G1249" i="39"/>
  <c r="G1250" i="39"/>
  <c r="G1251" i="39"/>
  <c r="G1252" i="39"/>
  <c r="G1253" i="39"/>
  <c r="G1254" i="39"/>
  <c r="G1255" i="39"/>
  <c r="G1256" i="39"/>
  <c r="G1257" i="39"/>
  <c r="G1258" i="39"/>
  <c r="G1259" i="39"/>
  <c r="G1260" i="39"/>
  <c r="G1261" i="39"/>
  <c r="G1262" i="39"/>
  <c r="G1263" i="39"/>
  <c r="G1264" i="39"/>
  <c r="G1265" i="39"/>
  <c r="G1266" i="39"/>
  <c r="G1267" i="39"/>
  <c r="G1268" i="39"/>
  <c r="G1269" i="39"/>
  <c r="G1270" i="39"/>
  <c r="G1271" i="39"/>
  <c r="G1272" i="39"/>
  <c r="G1273" i="39"/>
  <c r="G1274" i="39"/>
  <c r="G1275" i="39"/>
  <c r="G1276" i="39"/>
  <c r="G1277" i="39"/>
  <c r="G1278" i="39"/>
  <c r="G1279" i="39"/>
  <c r="G1280" i="39"/>
  <c r="G1281" i="39"/>
  <c r="G1282" i="39"/>
  <c r="G1283" i="39"/>
  <c r="G1284" i="39"/>
  <c r="G1285" i="39"/>
  <c r="G1286" i="39"/>
  <c r="G1287" i="39"/>
  <c r="G1288" i="39"/>
  <c r="G1289" i="39"/>
  <c r="G1290" i="39"/>
  <c r="G1291" i="39"/>
  <c r="G1292" i="39"/>
  <c r="G1293" i="39"/>
  <c r="G1294" i="39"/>
  <c r="G1295" i="39"/>
  <c r="G1296" i="39"/>
  <c r="G1297" i="39"/>
  <c r="G1298" i="39"/>
  <c r="G1299" i="39"/>
  <c r="G1300" i="39"/>
  <c r="G1301" i="39"/>
  <c r="G1302" i="39"/>
  <c r="G1303" i="39"/>
  <c r="G1304" i="39"/>
  <c r="G1305" i="39"/>
  <c r="G1306" i="39"/>
  <c r="G1307" i="39"/>
  <c r="G1308" i="39"/>
  <c r="G1309" i="39"/>
  <c r="G1310" i="39"/>
  <c r="G1311" i="39"/>
  <c r="G1312" i="39"/>
  <c r="G1313" i="39"/>
  <c r="G1314" i="39"/>
  <c r="G1315" i="39"/>
  <c r="G1316" i="39"/>
  <c r="G1317" i="39"/>
  <c r="G1318" i="39"/>
  <c r="G1319" i="39"/>
  <c r="G1320" i="39"/>
  <c r="G1321" i="39"/>
  <c r="G1322" i="39"/>
  <c r="G1323" i="39"/>
  <c r="G1324" i="39"/>
  <c r="G1325" i="39"/>
  <c r="G1326" i="39"/>
  <c r="G1327" i="39"/>
  <c r="G1328" i="39"/>
  <c r="G1329" i="39"/>
  <c r="G1330" i="39"/>
  <c r="G1331" i="39"/>
  <c r="G1332" i="39"/>
  <c r="G1333" i="39"/>
  <c r="G1334" i="39"/>
  <c r="G1335" i="39"/>
  <c r="G1336" i="39"/>
  <c r="G1337" i="39"/>
  <c r="G1338" i="39"/>
  <c r="G1339" i="39"/>
  <c r="G1340" i="39"/>
  <c r="G1341" i="39"/>
  <c r="G1342" i="39"/>
  <c r="G1343" i="39"/>
  <c r="G1344" i="39"/>
  <c r="G1345" i="39"/>
  <c r="G1346" i="39"/>
  <c r="G1347" i="39"/>
  <c r="G1348" i="39"/>
  <c r="G1349" i="39"/>
  <c r="G1350" i="39"/>
  <c r="G1351" i="39"/>
  <c r="G1352" i="39"/>
  <c r="G1353" i="39"/>
  <c r="G1354" i="39"/>
  <c r="G1355" i="39"/>
  <c r="G1356" i="39"/>
  <c r="G1357" i="39"/>
  <c r="G1358" i="39"/>
  <c r="G1359" i="39"/>
  <c r="G1360" i="39"/>
  <c r="G1361" i="39"/>
  <c r="G1362" i="39"/>
  <c r="G1363" i="39"/>
  <c r="G1364" i="39"/>
  <c r="G1365" i="39"/>
  <c r="G1366" i="39"/>
  <c r="G1367" i="39"/>
  <c r="G1368" i="39"/>
  <c r="G1369" i="39"/>
  <c r="G1370" i="39"/>
  <c r="G1371" i="39"/>
  <c r="G1372" i="39"/>
  <c r="G1373" i="39"/>
  <c r="G1374" i="39"/>
  <c r="G1375" i="39"/>
  <c r="G1376" i="39"/>
  <c r="G1377" i="39"/>
  <c r="G1378" i="39"/>
  <c r="G1379" i="39"/>
  <c r="G1380" i="39"/>
  <c r="G1381" i="39"/>
  <c r="G1382" i="39"/>
  <c r="G1383" i="39"/>
  <c r="G1384" i="39"/>
  <c r="G1385" i="39"/>
  <c r="G1386" i="39"/>
  <c r="G1387" i="39"/>
  <c r="G1388" i="39"/>
  <c r="G1389" i="39"/>
  <c r="G1390" i="39"/>
  <c r="G1391" i="39"/>
  <c r="G1392" i="39"/>
  <c r="G1393" i="39"/>
  <c r="G1394" i="39"/>
  <c r="G1395" i="39"/>
  <c r="G1396" i="39"/>
  <c r="G1397" i="39"/>
  <c r="G1398" i="39"/>
  <c r="G1399" i="39"/>
  <c r="G1400" i="39"/>
  <c r="G1401" i="39"/>
  <c r="G1402" i="39"/>
  <c r="G1403" i="39"/>
  <c r="G1404" i="39"/>
  <c r="G1405" i="39"/>
  <c r="G1406" i="39"/>
  <c r="G1407" i="39"/>
  <c r="G1408" i="39"/>
  <c r="G1409" i="39"/>
  <c r="G1410" i="39"/>
  <c r="G1411" i="39"/>
  <c r="G1412" i="39"/>
  <c r="G1413" i="39"/>
  <c r="G1414" i="39"/>
  <c r="G1415" i="39"/>
  <c r="G1416" i="39"/>
  <c r="G1417" i="39"/>
  <c r="G1418" i="39"/>
  <c r="G1419" i="39"/>
  <c r="G1420" i="39"/>
  <c r="G1421" i="39"/>
  <c r="G1422" i="39"/>
  <c r="G1423" i="39"/>
  <c r="G1424" i="39"/>
  <c r="G1425" i="39"/>
  <c r="G1426" i="39"/>
  <c r="G1427" i="39"/>
  <c r="G1428" i="39"/>
  <c r="G1429" i="39"/>
  <c r="G1430" i="39"/>
  <c r="G1431" i="39"/>
  <c r="G1432" i="39"/>
  <c r="G1433" i="39"/>
  <c r="G1434" i="39"/>
  <c r="G1435" i="39"/>
  <c r="G1436" i="39"/>
  <c r="G1437" i="39"/>
  <c r="G1438" i="39"/>
  <c r="G1439" i="39"/>
  <c r="G1440" i="39"/>
  <c r="G1441" i="39"/>
  <c r="G1442" i="39"/>
  <c r="G1443" i="39"/>
  <c r="G1444" i="39"/>
  <c r="G1445" i="39"/>
  <c r="G1446" i="39"/>
  <c r="G1447" i="39"/>
  <c r="G1448" i="39"/>
  <c r="G1449" i="39"/>
  <c r="G1450" i="39"/>
  <c r="G1451" i="39"/>
  <c r="G1452" i="39"/>
  <c r="G1453" i="39"/>
  <c r="G1454" i="39"/>
  <c r="G1455" i="39"/>
  <c r="G1456" i="39"/>
  <c r="G1457" i="39"/>
  <c r="G1458" i="39"/>
  <c r="G1459" i="39"/>
  <c r="G1460" i="39"/>
  <c r="G1461" i="39"/>
  <c r="G1462" i="39"/>
  <c r="G1463" i="39"/>
  <c r="G1464" i="39"/>
  <c r="G1465" i="39"/>
  <c r="G1466" i="39"/>
  <c r="G1467" i="39"/>
  <c r="G1468" i="39"/>
  <c r="G1469" i="39"/>
  <c r="G1470" i="39"/>
  <c r="G1471" i="39"/>
  <c r="G1472" i="39"/>
  <c r="G1473" i="39"/>
  <c r="G1474" i="39"/>
  <c r="G1475" i="39"/>
  <c r="G1476" i="39"/>
  <c r="G1477" i="39"/>
  <c r="G1478" i="39"/>
  <c r="G1479" i="39"/>
  <c r="G1480" i="39"/>
  <c r="G1481" i="39"/>
  <c r="G1482" i="39"/>
  <c r="G1483" i="39"/>
  <c r="G1484" i="39"/>
  <c r="G1485" i="39"/>
  <c r="G1486" i="39"/>
  <c r="G1487" i="39"/>
  <c r="G1488" i="39"/>
  <c r="G1489" i="39"/>
  <c r="G1490" i="39"/>
  <c r="G1491" i="39"/>
  <c r="G1492" i="39"/>
  <c r="G1493" i="39"/>
  <c r="G1494" i="39"/>
  <c r="G1495" i="39"/>
  <c r="G1496" i="39"/>
  <c r="G1497" i="39"/>
  <c r="G1498" i="39"/>
  <c r="G1499" i="39"/>
  <c r="G1500" i="39"/>
  <c r="G1501" i="39"/>
  <c r="G1502" i="39"/>
  <c r="G1503" i="39"/>
  <c r="G1504" i="39"/>
  <c r="G1505" i="39"/>
  <c r="G1506" i="39"/>
  <c r="G1507" i="39"/>
  <c r="G1508" i="39"/>
  <c r="G1509" i="39"/>
  <c r="G1510" i="39"/>
  <c r="G1511" i="39"/>
  <c r="G1512" i="39"/>
  <c r="G1513" i="39"/>
  <c r="G1514" i="39"/>
  <c r="G1515" i="39"/>
  <c r="G1516" i="39"/>
  <c r="G1517" i="39"/>
  <c r="G1518" i="39"/>
  <c r="G1519" i="39"/>
  <c r="G1520" i="39"/>
  <c r="G1521" i="39"/>
  <c r="G1522" i="39"/>
  <c r="G1523" i="39"/>
  <c r="G1524" i="39"/>
  <c r="G1525" i="39"/>
  <c r="G1526" i="39"/>
  <c r="G1527" i="39"/>
  <c r="G1528" i="39"/>
  <c r="G1529" i="39"/>
  <c r="G1530" i="39"/>
  <c r="G1531" i="39"/>
  <c r="G1532" i="39"/>
  <c r="G1533" i="39"/>
  <c r="G1534" i="39"/>
  <c r="G1535" i="39"/>
  <c r="G1536" i="39"/>
  <c r="G1537" i="39"/>
  <c r="G1538" i="39"/>
  <c r="G1539" i="39"/>
  <c r="G1540" i="39"/>
  <c r="G1541" i="39"/>
  <c r="G1542" i="39"/>
  <c r="G1543" i="39"/>
  <c r="G1544" i="39"/>
  <c r="G1545" i="39"/>
  <c r="G1546" i="39"/>
  <c r="G1547" i="39"/>
  <c r="G1548" i="39"/>
  <c r="G1549" i="39"/>
  <c r="G1550" i="39"/>
  <c r="G1551" i="39"/>
  <c r="G1552" i="39"/>
  <c r="G1553" i="39"/>
  <c r="G1554" i="39"/>
  <c r="G1555" i="39"/>
  <c r="G1556" i="39"/>
  <c r="G1557" i="39"/>
  <c r="G1558" i="39"/>
  <c r="G1559" i="39"/>
  <c r="G1560" i="39"/>
  <c r="G1561" i="39"/>
  <c r="G1562" i="39"/>
  <c r="G1563" i="39"/>
  <c r="G1564" i="39"/>
  <c r="G1565" i="39"/>
  <c r="G1566" i="39"/>
  <c r="G1567" i="39"/>
  <c r="G1568" i="39"/>
  <c r="G1569" i="39"/>
  <c r="G1570" i="39"/>
  <c r="G1571" i="39"/>
  <c r="G1572" i="39"/>
  <c r="G1573" i="39"/>
  <c r="G1574" i="39"/>
  <c r="G1575" i="39"/>
  <c r="G1576" i="39"/>
  <c r="G1577" i="39"/>
  <c r="G1578" i="39"/>
  <c r="G1579" i="39"/>
  <c r="G1580" i="39"/>
  <c r="G1581" i="39"/>
  <c r="G1582" i="39"/>
  <c r="G1583" i="39"/>
  <c r="G1584" i="39"/>
  <c r="G1585" i="39"/>
  <c r="G1586" i="39"/>
  <c r="G1587" i="39"/>
  <c r="G1588" i="39"/>
  <c r="G1589" i="39"/>
  <c r="G1590" i="39"/>
  <c r="G1591" i="39"/>
  <c r="G1592" i="39"/>
  <c r="G1593" i="39"/>
  <c r="G1594" i="39"/>
  <c r="G1595" i="39"/>
  <c r="G1596" i="39"/>
  <c r="G1597" i="39"/>
  <c r="G1598" i="39"/>
  <c r="G1599" i="39"/>
  <c r="G1600" i="39"/>
  <c r="G1601" i="39"/>
  <c r="G1602" i="39"/>
  <c r="G1603" i="39"/>
  <c r="G1604" i="39"/>
  <c r="G1605" i="39"/>
  <c r="G1606" i="39"/>
  <c r="G1607" i="39"/>
  <c r="G1608" i="39"/>
  <c r="G1609" i="39"/>
  <c r="G1610" i="39"/>
  <c r="G1611" i="39"/>
  <c r="G1612" i="39"/>
  <c r="G1613" i="39"/>
  <c r="G1614" i="39"/>
  <c r="G1615" i="39"/>
  <c r="G1616" i="39"/>
  <c r="G1617" i="39"/>
  <c r="G1618" i="39"/>
  <c r="G1619" i="39"/>
  <c r="G1620" i="39"/>
  <c r="G1621" i="39"/>
  <c r="G1622" i="39"/>
  <c r="G1623" i="39"/>
  <c r="G1624" i="39"/>
  <c r="G1625" i="39"/>
  <c r="G1626" i="39"/>
  <c r="G1627" i="39"/>
  <c r="G1628" i="39"/>
  <c r="G1629" i="39"/>
  <c r="G1630" i="39"/>
  <c r="G1631" i="39"/>
  <c r="G1632" i="39"/>
  <c r="G1633" i="39"/>
  <c r="G1634" i="39"/>
  <c r="G1635" i="39"/>
  <c r="G1636" i="39"/>
  <c r="G1637" i="39"/>
  <c r="G1638" i="39"/>
  <c r="G1639" i="39"/>
  <c r="G1640" i="39"/>
  <c r="G1641" i="39"/>
  <c r="G1642" i="39"/>
  <c r="G1643" i="39"/>
  <c r="G1644" i="39"/>
  <c r="G1645" i="39"/>
  <c r="G1646" i="39"/>
  <c r="G1647" i="39"/>
  <c r="G1648" i="39"/>
  <c r="G1649" i="39"/>
  <c r="G1650" i="39"/>
  <c r="G1651" i="39"/>
  <c r="G1652" i="39"/>
  <c r="G1653" i="39"/>
  <c r="G1654" i="39"/>
  <c r="G1655" i="39"/>
  <c r="G1656" i="39"/>
  <c r="G1657" i="39"/>
  <c r="G1658" i="39"/>
  <c r="G1659" i="39"/>
  <c r="G1660" i="39"/>
  <c r="G1661" i="39"/>
  <c r="G1662" i="39"/>
  <c r="G1663" i="39"/>
  <c r="G1664" i="39"/>
  <c r="G1665" i="39"/>
  <c r="G1666" i="39"/>
  <c r="G1667" i="39"/>
  <c r="G1668" i="39"/>
  <c r="G1669" i="39"/>
  <c r="G1670" i="39"/>
  <c r="G1671" i="39"/>
  <c r="G1672" i="39"/>
  <c r="G1673" i="39"/>
  <c r="G1674" i="39"/>
  <c r="G1675" i="39"/>
  <c r="G1676" i="39"/>
  <c r="G1677" i="39"/>
  <c r="G1678" i="39"/>
  <c r="G1679" i="39"/>
  <c r="G1680" i="39"/>
  <c r="G1681" i="39"/>
  <c r="G1682" i="39"/>
  <c r="G1683" i="39"/>
  <c r="G1684" i="39"/>
  <c r="G1685" i="39"/>
  <c r="G1686" i="39"/>
  <c r="G1687" i="39"/>
  <c r="G1688" i="39"/>
  <c r="G1689" i="39"/>
  <c r="G1690" i="39"/>
  <c r="G1691" i="39"/>
  <c r="G1692" i="39"/>
  <c r="G1693" i="39"/>
  <c r="G1694" i="39"/>
  <c r="G1695" i="39"/>
  <c r="G1696" i="39"/>
  <c r="G1697" i="39"/>
  <c r="G1698" i="39"/>
  <c r="G1699" i="39"/>
  <c r="G1700" i="39"/>
  <c r="G1701" i="39"/>
  <c r="G1702" i="39"/>
  <c r="G1703" i="39"/>
  <c r="G1704" i="39"/>
  <c r="G1705" i="39"/>
  <c r="G1706" i="39"/>
  <c r="G1707" i="39"/>
  <c r="G1708" i="39"/>
  <c r="G1709" i="39"/>
  <c r="G1710" i="39"/>
  <c r="G1711" i="39"/>
  <c r="G1712" i="39"/>
  <c r="G1713" i="39"/>
  <c r="G1714" i="39"/>
  <c r="G1715" i="39"/>
  <c r="G1716" i="39"/>
  <c r="G1717" i="39"/>
  <c r="G1718" i="39"/>
  <c r="G1719" i="39"/>
  <c r="G1720" i="39"/>
  <c r="G1721" i="39"/>
  <c r="G1722" i="39"/>
  <c r="G1723" i="39"/>
  <c r="G1724" i="39"/>
  <c r="G1725" i="39"/>
  <c r="G1726" i="39"/>
  <c r="G1727" i="39"/>
  <c r="G1728" i="39"/>
  <c r="G1729" i="39"/>
  <c r="G1730" i="39"/>
  <c r="G1731" i="39"/>
  <c r="G1732" i="39"/>
  <c r="G1733" i="39"/>
  <c r="G1734" i="39"/>
  <c r="G1735" i="39"/>
  <c r="G1736" i="39"/>
  <c r="G1737" i="39"/>
  <c r="G1738" i="39"/>
  <c r="G1739" i="39"/>
  <c r="G1740" i="39"/>
  <c r="G1741" i="39"/>
  <c r="G1742" i="39"/>
  <c r="G1743" i="39"/>
  <c r="G1744" i="39"/>
  <c r="G1745" i="39"/>
  <c r="G1746" i="39"/>
  <c r="G1747" i="39"/>
  <c r="G1748" i="39"/>
  <c r="G1749" i="39"/>
  <c r="G1750" i="39"/>
  <c r="G1751" i="39"/>
  <c r="G1752" i="39"/>
  <c r="G1753" i="39"/>
  <c r="G1754" i="39"/>
  <c r="G1755" i="39"/>
  <c r="G1756" i="39"/>
  <c r="G1757" i="39"/>
  <c r="G1758" i="39"/>
  <c r="G1759" i="39"/>
  <c r="G1760" i="39"/>
  <c r="G1761" i="39"/>
  <c r="G1762" i="39"/>
  <c r="G1763" i="39"/>
  <c r="G1764" i="39"/>
  <c r="G1765" i="39"/>
  <c r="G1766" i="39"/>
  <c r="G1767" i="39"/>
  <c r="G1768" i="39"/>
  <c r="G1769" i="39"/>
  <c r="G1770" i="39"/>
  <c r="G1771" i="39"/>
  <c r="G1772" i="39"/>
  <c r="G1773" i="39"/>
  <c r="G1774" i="39"/>
  <c r="G1775" i="39"/>
  <c r="G1776" i="39"/>
  <c r="G1777" i="39"/>
  <c r="G1778" i="39"/>
  <c r="G1779" i="39"/>
  <c r="G1780" i="39"/>
  <c r="G1781" i="39"/>
  <c r="G1782" i="39"/>
  <c r="G1783" i="39"/>
  <c r="G1784" i="39"/>
  <c r="G1785" i="39"/>
  <c r="G1786" i="39"/>
  <c r="G1787" i="39"/>
  <c r="G1788" i="39"/>
  <c r="G1789" i="39"/>
  <c r="G1790" i="39"/>
  <c r="G1791" i="39"/>
  <c r="G1792" i="39"/>
  <c r="G1793" i="39"/>
  <c r="G1794" i="39"/>
  <c r="G1795" i="39"/>
  <c r="G1796" i="39"/>
  <c r="G1797" i="39"/>
  <c r="G1798" i="39"/>
  <c r="G1799" i="39"/>
  <c r="G1800" i="39"/>
  <c r="G1801" i="39"/>
  <c r="G1802" i="39"/>
  <c r="G1803" i="39"/>
  <c r="G1804" i="39"/>
  <c r="G1805" i="39"/>
  <c r="G1806" i="39"/>
  <c r="G1807" i="39"/>
  <c r="G1808" i="39"/>
  <c r="G1809" i="39"/>
  <c r="G1810" i="39"/>
  <c r="G1811" i="39"/>
  <c r="G1812" i="39"/>
  <c r="G1813" i="39"/>
  <c r="G1814" i="39"/>
  <c r="G1815" i="39"/>
  <c r="G1816" i="39"/>
  <c r="G1817" i="39"/>
  <c r="G1818" i="39"/>
  <c r="G1819" i="39"/>
  <c r="G1820" i="39"/>
  <c r="G1821" i="39"/>
  <c r="G1822" i="39"/>
  <c r="G1823" i="39"/>
  <c r="G1824" i="39"/>
  <c r="G1825" i="39"/>
  <c r="G1826" i="39"/>
  <c r="G1827" i="39"/>
  <c r="G1828" i="39"/>
  <c r="G1829" i="39"/>
  <c r="G1830" i="39"/>
  <c r="G1831" i="39"/>
  <c r="G1832" i="39"/>
  <c r="G1833" i="39"/>
  <c r="G1834" i="39"/>
  <c r="G1835" i="39"/>
  <c r="G1836" i="39"/>
  <c r="G1837" i="39"/>
  <c r="G1838" i="39"/>
  <c r="G1839" i="39"/>
  <c r="G1840" i="39"/>
  <c r="G1841" i="39"/>
  <c r="G1842" i="39"/>
  <c r="G1843" i="39"/>
  <c r="G1844" i="39"/>
  <c r="G1845" i="39"/>
  <c r="G1846" i="39"/>
  <c r="G1847" i="39"/>
  <c r="G1848" i="39"/>
  <c r="G1849" i="39"/>
  <c r="G1850" i="39"/>
  <c r="G1851" i="39"/>
  <c r="G1852" i="39"/>
  <c r="G1853" i="39"/>
  <c r="G1854" i="39"/>
  <c r="G1855" i="39"/>
  <c r="G1856" i="39"/>
  <c r="G1857" i="39"/>
  <c r="G1858" i="39"/>
  <c r="G1859" i="39"/>
  <c r="G1860" i="39"/>
  <c r="G1861" i="39"/>
  <c r="G1862" i="39"/>
  <c r="G1863" i="39"/>
  <c r="G1864" i="39"/>
  <c r="G1865" i="39"/>
  <c r="G1866" i="39"/>
  <c r="G1867" i="39"/>
  <c r="G1868" i="39"/>
  <c r="G1869" i="39"/>
  <c r="G1870" i="39"/>
  <c r="G1871" i="39"/>
  <c r="G1872" i="39"/>
  <c r="G1873" i="39"/>
  <c r="G1874" i="39"/>
  <c r="G1875" i="39"/>
  <c r="G1876" i="39"/>
  <c r="G1877" i="39"/>
  <c r="G1878" i="39"/>
  <c r="G1879" i="39"/>
  <c r="G1880" i="39"/>
  <c r="G1881" i="39"/>
  <c r="G1882" i="39"/>
  <c r="G1883" i="39"/>
  <c r="G1884" i="39"/>
  <c r="G1885" i="39"/>
  <c r="G1886" i="39"/>
  <c r="G1887" i="39"/>
  <c r="G1888" i="39"/>
  <c r="G1889" i="39"/>
  <c r="G1890" i="39"/>
  <c r="G1891" i="39"/>
  <c r="G1892" i="39"/>
  <c r="G1893" i="39"/>
  <c r="G1894" i="39"/>
  <c r="G1895" i="39"/>
  <c r="G1896" i="39"/>
  <c r="G1897" i="39"/>
  <c r="G1898" i="39"/>
  <c r="G1899" i="39"/>
  <c r="G1900" i="39"/>
  <c r="G1901" i="39"/>
  <c r="G1902" i="39"/>
  <c r="G1903" i="39"/>
  <c r="G1904" i="39"/>
  <c r="G1905" i="39"/>
  <c r="G1906" i="39"/>
  <c r="G1907" i="39"/>
  <c r="G1908" i="39"/>
  <c r="G1909" i="39"/>
  <c r="G1910" i="39"/>
  <c r="G1911" i="39"/>
  <c r="G1912" i="39"/>
  <c r="G1913" i="39"/>
  <c r="G1914" i="39"/>
  <c r="G1915" i="39"/>
  <c r="G1916" i="39"/>
  <c r="G1917" i="39"/>
  <c r="G1918" i="39"/>
  <c r="G1919" i="39"/>
  <c r="G1920" i="39"/>
  <c r="G1921" i="39"/>
  <c r="G1922" i="39"/>
  <c r="G1923" i="39"/>
  <c r="G1924" i="39"/>
  <c r="G1925" i="39"/>
  <c r="G1926" i="39"/>
  <c r="G1927" i="39"/>
  <c r="G1928" i="39"/>
  <c r="G1929" i="39"/>
  <c r="G1930" i="39"/>
  <c r="G1931" i="39"/>
  <c r="G1932" i="39"/>
  <c r="G1933" i="39"/>
  <c r="G1934" i="39"/>
  <c r="G1935" i="39"/>
  <c r="G1936" i="39"/>
  <c r="G1937" i="39"/>
  <c r="G1938" i="39"/>
  <c r="G1939" i="39"/>
  <c r="G1940" i="39"/>
  <c r="G1941" i="39"/>
  <c r="G1942" i="39"/>
  <c r="G1943" i="39"/>
  <c r="G1944" i="39"/>
  <c r="G1945" i="39"/>
  <c r="G1946" i="39"/>
  <c r="G1947" i="39"/>
  <c r="G1948" i="39"/>
  <c r="G1949" i="39"/>
  <c r="G1950" i="39"/>
  <c r="G1951" i="39"/>
  <c r="G1952" i="39"/>
  <c r="G1953" i="39"/>
  <c r="G1954" i="39"/>
  <c r="G1955" i="39"/>
  <c r="G1956" i="39"/>
  <c r="G1957" i="39"/>
  <c r="G1958" i="39"/>
  <c r="G1959" i="39"/>
  <c r="G1960" i="39"/>
  <c r="G1961" i="39"/>
  <c r="G1962" i="39"/>
  <c r="G1963" i="39"/>
  <c r="G1964" i="39"/>
  <c r="G1965" i="39"/>
  <c r="G1966" i="39"/>
  <c r="G1967" i="39"/>
  <c r="G1968" i="39"/>
  <c r="G1969" i="39"/>
  <c r="G1970" i="39"/>
  <c r="G1971" i="39"/>
  <c r="G1972" i="39"/>
  <c r="G1973" i="39"/>
  <c r="G1974" i="39"/>
  <c r="G1975" i="39"/>
  <c r="G1976" i="39"/>
  <c r="G1977" i="39"/>
  <c r="G1978" i="39"/>
  <c r="G1979" i="39"/>
  <c r="G1980" i="39"/>
  <c r="G1981" i="39"/>
  <c r="G1982" i="39"/>
  <c r="G1983" i="39"/>
  <c r="G1984" i="39"/>
  <c r="G1985" i="39"/>
  <c r="G1986" i="39"/>
  <c r="G1987" i="39"/>
  <c r="G1988" i="39"/>
  <c r="G1989" i="39"/>
  <c r="G1990" i="39"/>
  <c r="G1991" i="39"/>
  <c r="G1992" i="39"/>
  <c r="G1993" i="39"/>
  <c r="G1994" i="39"/>
  <c r="G1995" i="39"/>
  <c r="G1996" i="39"/>
  <c r="G1997" i="39"/>
  <c r="G1998" i="39"/>
  <c r="G1999" i="39"/>
  <c r="G2000" i="39"/>
  <c r="G2001" i="39"/>
  <c r="G2002" i="39"/>
  <c r="G2003" i="39"/>
  <c r="G2004" i="39"/>
  <c r="G2005" i="39"/>
  <c r="G2006" i="39"/>
  <c r="G2007" i="39"/>
  <c r="G2008" i="39"/>
  <c r="G2009" i="39"/>
  <c r="G2010" i="39"/>
  <c r="G2011" i="39"/>
  <c r="G2012" i="39"/>
  <c r="G2013" i="39"/>
  <c r="G2014" i="39"/>
  <c r="G2015" i="39"/>
  <c r="G2016" i="39"/>
  <c r="G2017" i="39"/>
  <c r="G2018" i="39"/>
  <c r="G2019" i="39"/>
  <c r="G2020" i="39"/>
  <c r="G2021" i="39"/>
  <c r="G2022" i="39"/>
  <c r="G2023" i="39"/>
  <c r="G2024" i="39"/>
  <c r="G2025" i="39"/>
  <c r="G2026" i="39"/>
  <c r="G2027" i="39"/>
  <c r="G2028" i="39"/>
  <c r="G2029" i="39"/>
  <c r="G2030" i="39"/>
  <c r="G2031" i="39"/>
  <c r="G2032" i="39"/>
  <c r="G2033" i="39"/>
  <c r="G2034" i="39"/>
  <c r="G2035" i="39"/>
  <c r="G2036" i="39"/>
  <c r="G2037" i="39"/>
  <c r="G2038" i="39"/>
  <c r="G2039" i="39"/>
  <c r="G2040" i="39"/>
  <c r="G2041" i="39"/>
  <c r="G2042" i="39"/>
  <c r="G2043" i="39"/>
  <c r="G2044" i="39"/>
  <c r="G2045" i="39"/>
  <c r="G2046" i="39"/>
  <c r="G2047" i="39"/>
  <c r="G2048" i="39"/>
  <c r="G2049" i="39"/>
  <c r="G2050" i="39"/>
  <c r="G2051" i="39"/>
  <c r="G2052" i="39"/>
  <c r="G2053" i="39"/>
  <c r="G2054" i="39"/>
  <c r="G2055" i="39"/>
  <c r="G2056" i="39"/>
  <c r="G2057" i="39"/>
  <c r="G2058" i="39"/>
  <c r="G2059" i="39"/>
  <c r="G2060" i="39"/>
  <c r="G2061" i="39"/>
  <c r="G2062" i="39"/>
  <c r="G2063" i="39"/>
  <c r="G2064" i="39"/>
  <c r="G2065" i="39"/>
  <c r="G2066" i="39"/>
  <c r="G2067" i="39"/>
  <c r="G2068" i="39"/>
  <c r="G2069" i="39"/>
  <c r="G2070" i="39"/>
  <c r="G2071" i="39"/>
  <c r="G2072" i="39"/>
  <c r="G2073" i="39"/>
  <c r="G2074" i="39"/>
  <c r="G2075" i="39"/>
  <c r="G2076" i="39"/>
  <c r="G2077" i="39"/>
  <c r="G2078" i="39"/>
  <c r="G2079" i="39"/>
  <c r="G2080" i="39"/>
  <c r="G2081" i="39"/>
  <c r="G2082" i="39"/>
  <c r="G2083" i="39"/>
  <c r="G2084" i="39"/>
  <c r="G2085" i="39"/>
  <c r="G2086" i="39"/>
  <c r="G2087" i="39"/>
  <c r="G2088" i="39"/>
  <c r="G2089" i="39"/>
  <c r="G2090" i="39"/>
  <c r="G2091" i="39"/>
  <c r="G2092" i="39"/>
  <c r="G2093" i="39"/>
  <c r="G2094" i="39"/>
  <c r="G2095" i="39"/>
  <c r="G2096" i="39"/>
  <c r="G2097" i="39"/>
  <c r="G2098" i="39"/>
  <c r="G2099" i="39"/>
  <c r="G2100" i="39"/>
  <c r="G2101" i="39"/>
  <c r="G2102" i="39"/>
  <c r="G2103" i="39"/>
  <c r="G2104" i="39"/>
  <c r="G2105" i="39"/>
  <c r="G2106" i="39"/>
  <c r="G2107" i="39"/>
  <c r="G2108" i="39"/>
  <c r="G2109" i="39"/>
  <c r="G2110" i="39"/>
  <c r="G2111" i="39"/>
  <c r="G2112" i="39"/>
  <c r="G2113" i="39"/>
  <c r="G2114" i="39"/>
  <c r="G2115" i="39"/>
  <c r="G2116" i="39"/>
  <c r="G2117" i="39"/>
  <c r="G2118" i="39"/>
  <c r="G2119" i="39"/>
  <c r="G2120" i="39"/>
  <c r="G2121" i="39"/>
  <c r="G2122" i="39"/>
  <c r="G2123" i="39"/>
  <c r="G2124" i="39"/>
  <c r="G2125" i="39"/>
  <c r="G2126" i="39"/>
  <c r="G2127" i="39"/>
  <c r="G2128" i="39"/>
  <c r="G2129" i="39"/>
  <c r="G2130" i="39"/>
  <c r="G2131" i="39"/>
  <c r="G2132" i="39"/>
  <c r="G2133" i="39"/>
  <c r="G2134" i="39"/>
  <c r="G2135" i="39"/>
  <c r="G2136" i="39"/>
  <c r="G2137" i="39"/>
  <c r="G2138" i="39"/>
  <c r="G2139" i="39"/>
  <c r="G2140" i="39"/>
  <c r="G2141" i="39"/>
  <c r="G2142" i="39"/>
  <c r="G2143" i="39"/>
  <c r="G2144" i="39"/>
  <c r="G2145" i="39"/>
  <c r="G2146" i="39"/>
  <c r="G2147" i="39"/>
  <c r="G2148" i="39"/>
  <c r="G2149" i="39"/>
  <c r="G2150" i="39"/>
  <c r="G2151" i="39"/>
  <c r="G2152" i="39"/>
  <c r="G2153" i="39"/>
  <c r="G2154" i="39"/>
  <c r="G2155" i="39"/>
  <c r="G2156" i="39"/>
  <c r="G2157" i="39"/>
  <c r="G2158" i="39"/>
  <c r="G2159" i="39"/>
  <c r="G2160" i="39"/>
  <c r="G2161" i="39"/>
  <c r="G2162" i="39"/>
  <c r="G2163" i="39"/>
  <c r="G2164" i="39"/>
  <c r="G2165" i="39"/>
  <c r="G2166" i="39"/>
  <c r="G2167" i="39"/>
  <c r="G2168" i="39"/>
  <c r="G2169" i="39"/>
  <c r="G2170" i="39"/>
  <c r="G2171" i="39"/>
  <c r="G2172" i="39"/>
  <c r="G2173" i="39"/>
  <c r="G2174" i="39"/>
  <c r="G2175" i="39"/>
  <c r="G2176" i="39"/>
  <c r="G2177" i="39"/>
  <c r="G2178" i="39"/>
  <c r="G2179" i="39"/>
  <c r="G2180" i="39"/>
  <c r="G2181" i="39"/>
  <c r="G2182" i="39"/>
  <c r="G2183" i="39"/>
  <c r="G2184" i="39"/>
  <c r="G2185" i="39"/>
  <c r="G2186" i="39"/>
  <c r="G2187" i="39"/>
  <c r="G2188" i="39"/>
  <c r="G2189" i="39"/>
  <c r="G2190" i="39"/>
  <c r="G2191" i="39"/>
  <c r="G2192" i="39"/>
  <c r="G2193" i="39"/>
  <c r="G2194" i="39"/>
  <c r="G2195" i="39"/>
  <c r="G2196" i="39"/>
  <c r="G2197" i="39"/>
  <c r="G2198" i="39"/>
  <c r="G2199" i="39"/>
  <c r="G2200" i="39"/>
  <c r="G2201" i="39"/>
  <c r="G2202" i="39"/>
  <c r="G2203" i="39"/>
  <c r="G2204" i="39"/>
  <c r="G2205" i="39"/>
  <c r="G2206" i="39"/>
  <c r="G2207" i="39"/>
  <c r="G2208" i="39"/>
  <c r="G2209" i="39"/>
  <c r="G2210" i="39"/>
  <c r="G2211" i="39"/>
  <c r="G2212" i="39"/>
  <c r="G2213" i="39"/>
  <c r="G2214" i="39"/>
  <c r="G2215" i="39"/>
  <c r="G2216" i="39"/>
  <c r="G2217" i="39"/>
  <c r="G2218" i="39"/>
  <c r="G2219" i="39"/>
  <c r="G2220" i="39"/>
  <c r="G2221" i="39"/>
  <c r="G2222" i="39"/>
  <c r="G2223" i="39"/>
  <c r="G2224" i="39"/>
  <c r="G2225" i="39"/>
  <c r="G2226" i="39"/>
  <c r="G2227" i="39"/>
  <c r="G2228" i="39"/>
  <c r="G2229" i="39"/>
  <c r="G2230" i="39"/>
  <c r="G2231" i="39"/>
  <c r="G2232" i="39"/>
  <c r="G2233" i="39"/>
  <c r="G2234" i="39"/>
  <c r="G2235" i="39"/>
  <c r="G2236" i="39"/>
  <c r="G2237" i="39"/>
  <c r="G2238" i="39"/>
  <c r="G2239" i="39"/>
  <c r="G2240" i="39"/>
  <c r="G2241" i="39"/>
  <c r="G2242" i="39"/>
  <c r="G2243" i="39"/>
  <c r="G2244" i="39"/>
  <c r="G2245" i="39"/>
  <c r="G2246" i="39"/>
  <c r="G2247" i="39"/>
  <c r="G2248" i="39"/>
  <c r="G2249" i="39"/>
  <c r="G2250" i="39"/>
  <c r="G2251" i="39"/>
  <c r="G2252" i="39"/>
  <c r="G2253" i="39"/>
  <c r="G2254" i="39"/>
  <c r="G2255" i="39"/>
  <c r="G2256" i="39"/>
  <c r="G2257" i="39"/>
  <c r="G2258" i="39"/>
  <c r="G2259" i="39"/>
  <c r="G2260" i="39"/>
  <c r="G2261" i="39"/>
  <c r="G2262" i="39"/>
  <c r="G2263" i="39"/>
  <c r="G2264" i="39"/>
  <c r="G2265" i="39"/>
  <c r="G2266" i="39"/>
  <c r="G2267" i="39"/>
  <c r="G2268" i="39"/>
  <c r="G2269" i="39"/>
  <c r="G2270" i="39"/>
  <c r="G2271" i="39"/>
  <c r="G2272" i="39"/>
  <c r="G2273" i="39"/>
  <c r="G2274" i="39"/>
  <c r="G2275" i="39"/>
  <c r="G2276" i="39"/>
  <c r="G2277" i="39"/>
  <c r="G2278" i="39"/>
  <c r="G2279" i="39"/>
  <c r="G2280" i="39"/>
  <c r="G2281" i="39"/>
  <c r="G2282" i="39"/>
  <c r="G2283" i="39"/>
  <c r="G2284" i="39"/>
  <c r="G2285" i="39"/>
  <c r="G2286" i="39"/>
  <c r="G2287" i="39"/>
  <c r="G2288" i="39"/>
  <c r="G2289" i="39"/>
  <c r="G2290" i="39"/>
  <c r="G2291" i="39"/>
  <c r="G2292" i="39"/>
  <c r="G2293" i="39"/>
  <c r="G2294" i="39"/>
  <c r="G2295" i="39"/>
  <c r="G2296" i="39"/>
  <c r="G2297" i="39"/>
  <c r="G2298" i="39"/>
  <c r="G2299" i="39"/>
  <c r="G2300" i="39"/>
  <c r="G2301" i="39"/>
  <c r="G2302" i="39"/>
  <c r="G2303" i="39"/>
  <c r="G2304" i="39"/>
  <c r="G2305" i="39"/>
  <c r="G2306" i="39"/>
  <c r="G2307" i="39"/>
  <c r="G2308" i="39"/>
  <c r="G2309" i="39"/>
  <c r="G2310" i="39"/>
  <c r="G2311" i="39"/>
  <c r="G2312" i="39"/>
  <c r="G2313" i="39"/>
  <c r="G2314" i="39"/>
  <c r="G2315" i="39"/>
  <c r="G2316" i="39"/>
  <c r="G2317" i="39"/>
  <c r="G2318" i="39"/>
  <c r="G2319" i="39"/>
  <c r="G2320" i="39"/>
  <c r="G2321" i="39"/>
  <c r="G2322" i="39"/>
  <c r="G2323" i="39"/>
  <c r="G2324" i="39"/>
  <c r="G2325" i="39"/>
  <c r="G2326" i="39"/>
  <c r="G2327" i="39"/>
  <c r="G2328" i="39"/>
  <c r="G2329" i="39"/>
  <c r="G2330" i="39"/>
  <c r="G2331" i="39"/>
  <c r="G2332" i="39"/>
  <c r="G2333" i="39"/>
  <c r="G2334" i="39"/>
  <c r="G2335" i="39"/>
  <c r="G2336" i="39"/>
  <c r="G2337" i="39"/>
  <c r="G2338" i="39"/>
  <c r="G2339" i="39"/>
  <c r="G2340" i="39"/>
  <c r="G2341" i="39"/>
  <c r="G2342" i="39"/>
  <c r="G2343" i="39"/>
  <c r="G2344" i="39"/>
  <c r="G2345" i="39"/>
  <c r="G2346" i="39"/>
  <c r="G2347" i="39"/>
  <c r="G2348" i="39"/>
  <c r="G2349" i="39"/>
  <c r="G2350" i="39"/>
  <c r="G2351" i="39"/>
  <c r="G2352" i="39"/>
  <c r="G2353" i="39"/>
  <c r="G2354" i="39"/>
  <c r="G2355" i="39"/>
  <c r="G2356" i="39"/>
  <c r="G2357" i="39"/>
  <c r="G2358" i="39"/>
  <c r="G2359" i="39"/>
  <c r="G2360" i="39"/>
  <c r="G2361" i="39"/>
  <c r="G2362" i="39"/>
  <c r="G2363" i="39"/>
  <c r="G2364" i="39"/>
  <c r="G2365" i="39"/>
  <c r="G2366" i="39"/>
  <c r="G2367" i="39"/>
  <c r="G2368" i="39"/>
  <c r="G2369" i="39"/>
  <c r="G2370" i="39"/>
  <c r="G2371" i="39"/>
  <c r="G2372" i="39"/>
  <c r="G2373" i="39"/>
  <c r="G2374" i="39"/>
  <c r="G2375" i="39"/>
  <c r="G2376" i="39"/>
  <c r="G2377" i="39"/>
  <c r="G2378" i="39"/>
  <c r="G2379" i="39"/>
  <c r="G2380" i="39"/>
  <c r="G2381" i="39"/>
  <c r="G2382" i="39"/>
  <c r="G2383" i="39"/>
  <c r="G2384" i="39"/>
  <c r="G2385" i="39"/>
  <c r="G2386" i="39"/>
  <c r="G2387" i="39"/>
  <c r="G2388" i="39"/>
  <c r="G2389" i="39"/>
  <c r="G2390" i="39"/>
  <c r="G2391" i="39"/>
  <c r="G2392" i="39"/>
  <c r="G2393" i="39"/>
  <c r="G2394" i="39"/>
  <c r="G2395" i="39"/>
  <c r="G2396" i="39"/>
  <c r="G2397" i="39"/>
  <c r="G2398" i="39"/>
  <c r="G2399" i="39"/>
  <c r="G2400" i="39"/>
  <c r="G2401" i="39"/>
  <c r="G2402" i="39"/>
  <c r="G2403" i="39"/>
  <c r="G2404" i="39"/>
  <c r="G2405" i="39"/>
  <c r="G2406" i="39"/>
  <c r="G2407" i="39"/>
  <c r="G2408" i="39"/>
  <c r="G2409" i="39"/>
  <c r="G2410" i="39"/>
  <c r="G2411" i="39"/>
  <c r="G2412" i="39"/>
  <c r="G2413" i="39"/>
  <c r="G2414" i="39"/>
  <c r="G2415" i="39"/>
  <c r="G2416" i="39"/>
  <c r="G2417" i="39"/>
  <c r="G2418" i="39"/>
  <c r="G2419" i="39"/>
  <c r="G2420" i="39"/>
  <c r="G2421" i="39"/>
  <c r="G2422" i="39"/>
  <c r="G2423" i="39"/>
  <c r="G2424" i="39"/>
  <c r="G2425" i="39"/>
  <c r="G2426" i="39"/>
  <c r="G2427" i="39"/>
  <c r="G2428" i="39"/>
  <c r="G2429" i="39"/>
  <c r="G2430" i="39"/>
  <c r="G2431" i="39"/>
  <c r="G2432" i="39"/>
  <c r="G2433" i="39"/>
  <c r="G2434" i="39"/>
  <c r="G2435" i="39"/>
  <c r="G2436" i="39"/>
  <c r="G2437" i="39"/>
  <c r="G2438" i="39"/>
  <c r="G2439" i="39"/>
  <c r="G2440" i="39"/>
  <c r="G2441" i="39"/>
  <c r="G2442" i="39"/>
  <c r="G2443" i="39"/>
  <c r="G2444" i="39"/>
  <c r="G2445" i="39"/>
  <c r="G2446" i="39"/>
  <c r="G2447" i="39"/>
  <c r="G2448" i="39"/>
  <c r="G2449" i="39"/>
  <c r="G2450" i="39"/>
  <c r="G2451" i="39"/>
  <c r="G2452" i="39"/>
  <c r="G2453" i="39"/>
  <c r="G2454" i="39"/>
  <c r="G2455" i="39"/>
  <c r="G2456" i="39"/>
  <c r="G2457" i="39"/>
  <c r="G2458" i="39"/>
  <c r="G2459" i="39"/>
  <c r="G2460" i="39"/>
  <c r="G2461" i="39"/>
  <c r="G2462" i="39"/>
  <c r="G2463" i="39"/>
  <c r="G2464" i="39"/>
  <c r="G2465" i="39"/>
  <c r="G2466" i="39"/>
  <c r="G2467" i="39"/>
  <c r="G2468" i="39"/>
  <c r="G2469" i="39"/>
  <c r="G2470" i="39"/>
  <c r="G2471" i="39"/>
  <c r="G2472" i="39"/>
  <c r="G2473" i="39"/>
  <c r="G2474" i="39"/>
  <c r="G2475" i="39"/>
  <c r="G2476" i="39"/>
  <c r="G2477" i="39"/>
  <c r="G2478" i="39"/>
  <c r="G2479" i="39"/>
  <c r="G2480" i="39"/>
  <c r="G2481" i="39"/>
  <c r="G2482" i="39"/>
  <c r="G2483" i="39"/>
  <c r="G2484" i="39"/>
  <c r="G2485" i="39"/>
  <c r="G2486" i="39"/>
  <c r="G2487" i="39"/>
  <c r="G2488" i="39"/>
  <c r="G2489" i="39"/>
  <c r="G2490" i="39"/>
  <c r="G2491" i="39"/>
  <c r="G2492" i="39"/>
  <c r="G2493" i="39"/>
  <c r="G2494" i="39"/>
  <c r="G2495" i="39"/>
  <c r="G2496" i="39"/>
  <c r="G2497" i="39"/>
  <c r="G2498" i="39"/>
  <c r="G2499" i="39"/>
  <c r="G2500" i="39"/>
  <c r="G2501" i="39"/>
  <c r="G2502" i="39"/>
  <c r="G2503" i="39"/>
  <c r="G2504" i="39"/>
  <c r="G2505" i="39"/>
  <c r="G2506" i="39"/>
  <c r="G2507" i="39"/>
  <c r="G2508" i="39"/>
  <c r="G2509" i="39"/>
  <c r="G2510" i="39"/>
  <c r="G2511" i="39"/>
  <c r="G2512" i="39"/>
  <c r="G2513" i="39"/>
  <c r="G2514" i="39"/>
  <c r="G2515" i="39"/>
  <c r="G2516" i="39"/>
  <c r="G2517" i="39"/>
  <c r="G2518" i="39"/>
  <c r="G2519" i="39"/>
  <c r="G2520" i="39"/>
  <c r="G2521" i="39"/>
  <c r="G2522" i="39"/>
  <c r="G2523" i="39"/>
  <c r="G2524" i="39"/>
  <c r="G2525" i="39"/>
  <c r="G2526" i="39"/>
  <c r="G2527" i="39"/>
  <c r="G2528" i="39"/>
  <c r="G2529" i="39"/>
  <c r="G2530" i="39"/>
  <c r="G2531" i="39"/>
  <c r="G2532" i="39"/>
  <c r="G2533" i="39"/>
  <c r="G2534" i="39"/>
  <c r="G2535" i="39"/>
  <c r="G2536" i="39"/>
  <c r="G2537" i="39"/>
  <c r="G2538" i="39"/>
  <c r="G2539" i="39"/>
  <c r="G2540" i="39"/>
  <c r="G2541" i="39"/>
  <c r="G2542" i="39"/>
  <c r="G2543" i="39"/>
  <c r="G2544" i="39"/>
  <c r="G2545" i="39"/>
  <c r="G2546" i="39"/>
  <c r="G2547" i="39"/>
  <c r="G2548" i="39"/>
  <c r="G2549" i="39"/>
  <c r="G2550" i="39"/>
  <c r="G2551" i="39"/>
  <c r="G2552" i="39"/>
  <c r="G2553" i="39"/>
  <c r="G2554" i="39"/>
  <c r="G2555" i="39"/>
  <c r="G2556" i="39"/>
  <c r="G2557" i="39"/>
  <c r="G2558" i="39"/>
  <c r="G2559" i="39"/>
  <c r="G2560" i="39"/>
  <c r="G2561" i="39"/>
  <c r="G2562" i="39"/>
  <c r="G2563" i="39"/>
  <c r="G2564" i="39"/>
  <c r="G2565" i="39"/>
  <c r="G2566" i="39"/>
  <c r="G2567" i="39"/>
  <c r="G2568" i="39"/>
  <c r="G2569" i="39"/>
  <c r="G2570" i="39"/>
  <c r="G2571" i="39"/>
  <c r="G2572" i="39"/>
  <c r="G2573" i="39"/>
  <c r="G2574" i="39"/>
  <c r="G2575" i="39"/>
  <c r="G2576" i="39"/>
  <c r="G2577" i="39"/>
  <c r="G2578" i="39"/>
  <c r="G2579" i="39"/>
  <c r="G2580" i="39"/>
  <c r="G2581" i="39"/>
  <c r="G2582" i="39"/>
  <c r="G2583" i="39"/>
  <c r="G2584" i="39"/>
  <c r="G2585" i="39"/>
  <c r="G2586" i="39"/>
  <c r="G2587" i="39"/>
  <c r="G2588" i="39"/>
  <c r="G2589" i="39"/>
  <c r="G2590" i="39"/>
  <c r="G2591" i="39"/>
  <c r="G2592" i="39"/>
  <c r="G2593" i="39"/>
  <c r="G2594" i="39"/>
  <c r="G2595" i="39"/>
  <c r="G2596" i="39"/>
  <c r="G2597" i="39"/>
  <c r="G2598" i="39"/>
  <c r="G2599" i="39"/>
  <c r="G2600" i="39"/>
  <c r="G2601" i="39"/>
  <c r="G2602" i="39"/>
  <c r="G2603" i="39"/>
  <c r="G2604" i="39"/>
  <c r="G2605" i="39"/>
  <c r="G2606" i="39"/>
  <c r="G2607" i="39"/>
  <c r="G2608" i="39"/>
  <c r="G2609" i="39"/>
  <c r="G2610" i="39"/>
  <c r="G2611" i="39"/>
  <c r="G2612" i="39"/>
  <c r="G2613" i="39"/>
  <c r="G2614" i="39"/>
  <c r="G2615" i="39"/>
  <c r="G2616" i="39"/>
  <c r="G2617" i="39"/>
  <c r="G2618" i="39"/>
  <c r="G2619" i="39"/>
  <c r="G2620" i="39"/>
  <c r="G2621" i="39"/>
  <c r="G2622" i="39"/>
  <c r="G2623" i="39"/>
  <c r="G2624" i="39"/>
  <c r="G2625" i="39"/>
  <c r="G2626" i="39"/>
  <c r="G2627" i="39"/>
  <c r="G2628" i="39"/>
  <c r="G2629" i="39"/>
  <c r="G2630" i="39"/>
  <c r="G2631" i="39"/>
  <c r="G2632" i="39"/>
  <c r="G2633" i="39"/>
  <c r="G2634" i="39"/>
  <c r="G2635" i="39"/>
  <c r="G2636" i="39"/>
  <c r="G2637" i="39"/>
  <c r="G2638" i="39"/>
  <c r="G2639" i="39"/>
  <c r="G2640" i="39"/>
  <c r="G2641" i="39"/>
  <c r="G2642" i="39"/>
  <c r="G2643" i="39"/>
  <c r="G2644" i="39"/>
  <c r="G2645" i="39"/>
  <c r="G2646" i="39"/>
  <c r="G2647" i="39"/>
  <c r="G2648" i="39"/>
  <c r="G2649" i="39"/>
  <c r="G2650" i="39"/>
  <c r="G2651" i="39"/>
  <c r="G2652" i="39"/>
  <c r="G2653" i="39"/>
  <c r="G2654" i="39"/>
  <c r="G2655" i="39"/>
  <c r="G2656" i="39"/>
  <c r="G2657" i="39"/>
  <c r="G2658" i="39"/>
  <c r="G2659" i="39"/>
  <c r="G2660" i="39"/>
  <c r="G2661" i="39"/>
  <c r="G2662" i="39"/>
  <c r="G2663" i="39"/>
  <c r="G2664" i="39"/>
  <c r="G2665" i="39"/>
  <c r="G2666" i="39"/>
  <c r="G2667" i="39"/>
  <c r="G2668" i="39"/>
  <c r="G2669" i="39"/>
  <c r="G2670" i="39"/>
  <c r="G2671" i="39"/>
  <c r="G2672" i="39"/>
  <c r="G2673" i="39"/>
  <c r="G2674" i="39"/>
  <c r="G2675" i="39"/>
  <c r="G2676" i="39"/>
  <c r="G2677" i="39"/>
  <c r="G2678" i="39"/>
  <c r="G2679" i="39"/>
  <c r="G2680" i="39"/>
  <c r="G2681" i="39"/>
  <c r="G2682" i="39"/>
  <c r="G2683" i="39"/>
  <c r="G2684" i="39"/>
  <c r="G2685" i="39"/>
  <c r="G2686" i="39"/>
  <c r="G2687" i="39"/>
  <c r="G2688" i="39"/>
  <c r="G2689" i="39"/>
  <c r="G2690" i="39"/>
  <c r="G2691" i="39"/>
  <c r="G2692" i="39"/>
  <c r="G2693" i="39"/>
  <c r="G2694" i="39"/>
  <c r="G2695" i="39"/>
  <c r="G2696" i="39"/>
  <c r="G2697" i="39"/>
  <c r="G2698" i="39"/>
  <c r="G2699" i="39"/>
  <c r="G2700" i="39"/>
  <c r="G2701" i="39"/>
  <c r="G2702" i="39"/>
  <c r="G2703" i="39"/>
  <c r="G2704" i="39"/>
  <c r="G2705" i="39"/>
  <c r="G2706" i="39"/>
  <c r="G2707" i="39"/>
  <c r="G2708" i="39"/>
  <c r="G2709" i="39"/>
  <c r="G2710" i="39"/>
  <c r="G2711" i="39"/>
  <c r="G2712" i="39"/>
  <c r="G2713" i="39"/>
  <c r="G2714" i="39"/>
  <c r="G2715" i="39"/>
  <c r="G2716" i="39"/>
  <c r="G2717" i="39"/>
  <c r="G2718" i="39"/>
  <c r="G2719" i="39"/>
  <c r="G2720" i="39"/>
  <c r="G2721" i="39"/>
  <c r="G2722" i="39"/>
  <c r="G2723" i="39"/>
  <c r="G2724" i="39"/>
  <c r="G2725" i="39"/>
  <c r="G2726" i="39"/>
  <c r="G2727" i="39"/>
  <c r="G2728" i="39"/>
  <c r="G2729" i="39"/>
  <c r="G2730" i="39"/>
  <c r="G2731" i="39"/>
  <c r="G2732" i="39"/>
  <c r="G2733" i="39"/>
  <c r="G2734" i="39"/>
  <c r="G2735" i="39"/>
  <c r="G2736" i="39"/>
  <c r="G2737" i="39"/>
  <c r="G2738" i="39"/>
  <c r="G2739" i="39"/>
  <c r="G2740" i="39"/>
  <c r="G2741" i="39"/>
  <c r="G2742" i="39"/>
  <c r="G2743" i="39"/>
  <c r="G2744" i="39"/>
  <c r="G2745" i="39"/>
  <c r="G2746" i="39"/>
  <c r="G2747" i="39"/>
  <c r="G2748" i="39"/>
  <c r="G2749" i="39"/>
  <c r="G2750" i="39"/>
  <c r="G2751" i="39"/>
  <c r="G2752" i="39"/>
  <c r="G2753" i="39"/>
  <c r="G2754" i="39"/>
  <c r="G2755" i="39"/>
  <c r="G2756" i="39"/>
  <c r="G2757" i="39"/>
  <c r="G2758" i="39"/>
  <c r="G2759" i="39"/>
  <c r="G2760" i="39"/>
  <c r="G2761" i="39"/>
  <c r="G2762" i="39"/>
  <c r="G2763" i="39"/>
  <c r="G2764" i="39"/>
  <c r="G2765" i="39"/>
  <c r="G2766" i="39"/>
  <c r="G2767" i="39"/>
  <c r="G2768" i="39"/>
  <c r="G2769" i="39"/>
  <c r="G2770" i="39"/>
  <c r="G2771" i="39"/>
  <c r="G2772" i="39"/>
  <c r="G2773" i="39"/>
  <c r="G2774" i="39"/>
  <c r="G2775" i="39"/>
  <c r="G2776" i="39"/>
  <c r="G2777" i="39"/>
  <c r="G2778" i="39"/>
  <c r="G2779" i="39"/>
  <c r="G2780" i="39"/>
  <c r="G2781" i="39"/>
  <c r="G2782" i="39"/>
  <c r="G2783" i="39"/>
  <c r="G2784" i="39"/>
  <c r="G2785" i="39"/>
  <c r="G2786" i="39"/>
  <c r="G2787" i="39"/>
  <c r="G2788" i="39"/>
  <c r="G2789" i="39"/>
  <c r="G2790" i="39"/>
  <c r="G2791" i="39"/>
  <c r="G2792" i="39"/>
  <c r="G2793" i="39"/>
  <c r="G2794" i="39"/>
  <c r="G2795" i="39"/>
  <c r="G2796" i="39"/>
  <c r="G2797" i="39"/>
  <c r="G2798" i="39"/>
  <c r="G2799" i="39"/>
  <c r="G2800" i="39"/>
  <c r="G2801" i="39"/>
  <c r="G2802" i="39"/>
  <c r="G2803" i="39"/>
  <c r="G2804" i="39"/>
  <c r="G2805" i="39"/>
  <c r="G2806" i="39"/>
  <c r="G2807" i="39"/>
  <c r="G2808" i="39"/>
  <c r="G2809" i="39"/>
  <c r="G2810" i="39"/>
  <c r="G2811" i="39"/>
  <c r="G2812" i="39"/>
  <c r="G2813" i="39"/>
  <c r="G2814" i="39"/>
  <c r="G2815" i="39"/>
  <c r="G2816" i="39"/>
  <c r="G2817" i="39"/>
  <c r="G2818" i="39"/>
  <c r="G2819" i="39"/>
  <c r="G2820" i="39"/>
  <c r="G2821" i="39"/>
  <c r="G2822" i="39"/>
  <c r="G2823" i="39"/>
  <c r="G2824" i="39"/>
  <c r="G2825" i="39"/>
  <c r="G2826" i="39"/>
  <c r="G2827" i="39"/>
  <c r="G2828" i="39"/>
  <c r="G2829" i="39"/>
  <c r="G2830" i="39"/>
  <c r="G2831" i="39"/>
  <c r="G2832" i="39"/>
  <c r="G2833" i="39"/>
  <c r="G2834" i="39"/>
  <c r="G2835" i="39"/>
  <c r="G2836" i="39"/>
  <c r="G2837" i="39"/>
  <c r="G2838" i="39"/>
  <c r="G2839" i="39"/>
  <c r="G2840" i="39"/>
  <c r="G2841" i="39"/>
  <c r="G2842" i="39"/>
  <c r="G2843" i="39"/>
  <c r="G2844" i="39"/>
  <c r="G2845" i="39"/>
  <c r="G2846" i="39"/>
  <c r="G2847" i="39"/>
  <c r="G2848" i="39"/>
  <c r="G2849" i="39"/>
  <c r="G2850" i="39"/>
  <c r="G2851" i="39"/>
  <c r="G2852" i="39"/>
  <c r="G2853" i="39"/>
  <c r="G2854" i="39"/>
  <c r="G2855" i="39"/>
  <c r="G2856" i="39"/>
  <c r="G2857" i="39"/>
  <c r="G2858" i="39"/>
  <c r="G2859" i="39"/>
  <c r="G2860" i="39"/>
  <c r="G2861" i="39"/>
  <c r="G2862" i="39"/>
  <c r="G2863" i="39"/>
  <c r="G2864" i="39"/>
  <c r="G2865" i="39"/>
  <c r="G2866" i="39"/>
  <c r="G2867" i="39"/>
  <c r="G2868" i="39"/>
  <c r="G2869" i="39"/>
  <c r="G2870" i="39"/>
  <c r="G2871" i="39"/>
  <c r="G2872" i="39"/>
  <c r="G2873" i="39"/>
  <c r="G2874" i="39"/>
  <c r="G2875" i="39"/>
  <c r="G2876" i="39"/>
  <c r="G2877" i="39"/>
  <c r="G2878" i="39"/>
  <c r="G2879" i="39"/>
  <c r="G2880" i="39"/>
  <c r="G2881" i="39"/>
  <c r="G2882" i="39"/>
  <c r="G2883" i="39"/>
  <c r="G2884" i="39"/>
  <c r="G2885" i="39"/>
  <c r="G2886" i="39"/>
  <c r="G2887" i="39"/>
  <c r="G2888" i="39"/>
  <c r="G2889" i="39"/>
  <c r="G2890" i="39"/>
  <c r="G2891" i="39"/>
  <c r="G2892" i="39"/>
  <c r="G2893" i="39"/>
  <c r="G2894" i="39"/>
  <c r="G2895" i="39"/>
  <c r="G2896" i="39"/>
  <c r="G2897" i="39"/>
  <c r="G2898" i="39"/>
  <c r="G2899" i="39"/>
  <c r="G2900" i="39"/>
  <c r="G2901" i="39"/>
  <c r="G2902" i="39"/>
  <c r="G2903" i="39"/>
  <c r="G2904" i="39"/>
  <c r="G2905" i="39"/>
  <c r="G2906" i="39"/>
  <c r="G2907" i="39"/>
  <c r="G2908" i="39"/>
  <c r="G2909" i="39"/>
  <c r="G2910" i="39"/>
  <c r="G2911" i="39"/>
  <c r="G2912" i="39"/>
  <c r="G2913" i="39"/>
  <c r="G2914" i="39"/>
  <c r="G2915" i="39"/>
  <c r="G2916" i="39"/>
  <c r="G2917" i="39"/>
  <c r="G2918" i="39"/>
  <c r="G2919" i="39"/>
  <c r="G2920" i="39"/>
  <c r="G2921" i="39"/>
  <c r="G2922" i="39"/>
  <c r="G2923" i="39"/>
  <c r="G2924" i="39"/>
  <c r="G2925" i="39"/>
  <c r="G2926" i="39"/>
  <c r="G2927" i="39"/>
  <c r="G2928" i="39"/>
  <c r="G2929" i="39"/>
  <c r="G2930" i="39"/>
  <c r="G2931" i="39"/>
  <c r="G2932" i="39"/>
  <c r="G2933" i="39"/>
  <c r="G2934" i="39"/>
  <c r="G2935" i="39"/>
  <c r="G2936" i="39"/>
  <c r="G2937" i="39"/>
  <c r="G2938" i="39"/>
  <c r="G2939" i="39"/>
  <c r="G2940" i="39"/>
  <c r="G2941" i="39"/>
  <c r="G2942" i="39"/>
  <c r="G2943" i="39"/>
  <c r="G2944" i="39"/>
  <c r="G2945" i="39"/>
  <c r="G2946" i="39"/>
  <c r="G2947" i="39"/>
  <c r="G2948" i="39"/>
  <c r="G2949" i="39"/>
  <c r="G2950" i="39"/>
  <c r="G2951" i="39"/>
  <c r="G2952" i="39"/>
  <c r="G2953" i="39"/>
  <c r="G2954" i="39"/>
  <c r="G2955" i="39"/>
  <c r="G2956" i="39"/>
  <c r="G2957" i="39"/>
  <c r="G2958" i="39"/>
  <c r="G2959" i="39"/>
  <c r="G2960" i="39"/>
  <c r="G2961" i="39"/>
  <c r="G2962" i="39"/>
  <c r="G2963" i="39"/>
  <c r="G2964" i="39"/>
  <c r="G2965" i="39"/>
  <c r="G2966" i="39"/>
  <c r="G2967" i="39"/>
  <c r="G2968" i="39"/>
  <c r="G2969" i="39"/>
  <c r="G2970" i="39"/>
  <c r="G2971" i="39"/>
  <c r="G2972" i="39"/>
  <c r="G2973" i="39"/>
  <c r="G2974" i="39"/>
  <c r="G2975" i="39"/>
  <c r="G2976" i="39"/>
  <c r="G2977" i="39"/>
  <c r="G2978" i="39"/>
  <c r="G2979" i="39"/>
  <c r="G2980" i="39"/>
  <c r="G2981" i="39"/>
  <c r="G2982" i="39"/>
  <c r="G2983" i="39"/>
  <c r="G2984" i="39"/>
  <c r="G2985" i="39"/>
  <c r="G2986" i="39"/>
  <c r="G2987" i="39"/>
  <c r="G2988" i="39"/>
  <c r="G2989" i="39"/>
  <c r="G2990" i="39"/>
  <c r="G2991" i="39"/>
  <c r="G2992" i="39"/>
  <c r="G2993" i="39"/>
  <c r="G2994" i="39"/>
  <c r="G2995" i="39"/>
  <c r="G2996" i="39"/>
  <c r="G2997" i="39"/>
  <c r="G2998" i="39"/>
  <c r="G2999" i="39"/>
  <c r="G3000" i="39"/>
  <c r="G3001" i="39"/>
  <c r="G3002" i="39"/>
  <c r="G3003" i="39"/>
  <c r="G3004" i="39"/>
  <c r="G3005" i="39"/>
  <c r="G3006" i="39"/>
  <c r="G3007" i="39"/>
  <c r="G3008" i="39"/>
  <c r="G3009" i="39"/>
  <c r="G3010" i="39"/>
  <c r="G3011" i="39"/>
  <c r="G3012" i="39"/>
  <c r="G3013" i="39"/>
  <c r="G3014" i="39"/>
  <c r="G3015" i="39"/>
  <c r="G3016" i="39"/>
  <c r="G3017" i="39"/>
  <c r="G3018" i="39"/>
  <c r="G3019" i="39"/>
  <c r="G3020" i="39"/>
  <c r="G3021" i="39"/>
  <c r="G3022" i="39"/>
  <c r="G3023" i="39"/>
  <c r="G3024" i="39"/>
  <c r="G3025" i="39"/>
  <c r="G3026" i="39"/>
  <c r="G3027" i="39"/>
  <c r="G3028" i="39"/>
  <c r="G3029" i="39"/>
  <c r="G3030" i="39"/>
  <c r="G3031" i="39"/>
  <c r="G3032" i="39"/>
  <c r="G3033" i="39"/>
  <c r="G3034" i="39"/>
  <c r="G3035" i="39"/>
  <c r="G3036" i="39"/>
  <c r="G3037" i="39"/>
  <c r="G3038" i="39"/>
  <c r="G3039" i="39"/>
  <c r="G3040" i="39"/>
  <c r="G3041" i="39"/>
  <c r="G3042" i="39"/>
  <c r="G3043" i="39"/>
  <c r="G3044" i="39"/>
  <c r="G3045" i="39"/>
  <c r="G3046" i="39"/>
  <c r="G3047" i="39"/>
  <c r="G3048" i="39"/>
  <c r="G3049" i="39"/>
  <c r="G3050" i="39"/>
  <c r="G3051" i="39"/>
  <c r="G3052" i="39"/>
  <c r="G3053" i="39"/>
  <c r="G3054" i="39"/>
  <c r="G3055" i="39"/>
  <c r="G3056" i="39"/>
  <c r="G3057" i="39"/>
  <c r="G3058" i="39"/>
  <c r="G3059" i="39"/>
  <c r="G3060" i="39"/>
  <c r="G3061" i="39"/>
  <c r="G3062" i="39"/>
  <c r="G3063" i="39"/>
  <c r="G3064" i="39"/>
  <c r="G3065" i="39"/>
  <c r="G3066" i="39"/>
  <c r="G3067" i="39"/>
  <c r="G3068" i="39"/>
  <c r="G3069" i="39"/>
  <c r="G3070" i="39"/>
  <c r="G3071" i="39"/>
  <c r="G3072" i="39"/>
  <c r="G3073" i="39"/>
  <c r="G3074" i="39"/>
  <c r="G3075" i="39"/>
  <c r="G3076" i="39"/>
  <c r="G3077" i="39"/>
  <c r="G3078" i="39"/>
  <c r="G3079" i="39"/>
  <c r="G3080" i="39"/>
  <c r="G3081" i="39"/>
  <c r="G3082" i="39"/>
  <c r="G3083" i="39"/>
  <c r="G3084" i="39"/>
  <c r="G3085" i="39"/>
  <c r="G3086" i="39"/>
  <c r="G3087" i="39"/>
  <c r="G3088" i="39"/>
  <c r="G3089" i="39"/>
  <c r="G3090" i="39"/>
  <c r="G3091" i="39"/>
  <c r="G3092" i="39"/>
  <c r="G3093" i="39"/>
  <c r="G3094" i="39"/>
  <c r="G3095" i="39"/>
  <c r="G3096" i="39"/>
  <c r="G3097" i="39"/>
  <c r="G3098" i="39"/>
  <c r="G3099" i="39"/>
  <c r="G3100" i="39"/>
  <c r="G3101" i="39"/>
  <c r="G3102" i="39"/>
  <c r="G3103" i="39"/>
  <c r="G3104" i="39"/>
  <c r="G3105" i="39"/>
  <c r="G3106" i="39"/>
  <c r="G3107" i="39"/>
  <c r="G3108" i="39"/>
  <c r="G3109" i="39"/>
  <c r="G3110" i="39"/>
  <c r="G3111" i="39"/>
  <c r="G3112" i="39"/>
  <c r="G3113" i="39"/>
  <c r="G3114" i="39"/>
  <c r="G3115" i="39"/>
  <c r="G3116" i="39"/>
  <c r="G3117" i="39"/>
  <c r="G3118" i="39"/>
  <c r="G3119" i="39"/>
  <c r="G3120" i="39"/>
  <c r="G3121" i="39"/>
  <c r="G3122" i="39"/>
  <c r="G3123" i="39"/>
  <c r="G3124" i="39"/>
  <c r="G3125" i="39"/>
  <c r="G3126" i="39"/>
  <c r="G3127" i="39"/>
  <c r="G3128" i="39"/>
  <c r="G3129" i="39"/>
  <c r="G3130" i="39"/>
  <c r="G3131" i="39"/>
  <c r="G3132" i="39"/>
  <c r="G3133" i="39"/>
  <c r="G3134" i="39"/>
  <c r="G3135" i="39"/>
  <c r="G3136" i="39"/>
  <c r="G3137" i="39"/>
  <c r="G3138" i="39"/>
  <c r="G3139" i="39"/>
  <c r="G3140" i="39"/>
  <c r="G3141" i="39"/>
  <c r="G3142" i="39"/>
  <c r="G3143" i="39"/>
  <c r="G3144" i="39"/>
  <c r="G3145" i="39"/>
  <c r="G3146" i="39"/>
  <c r="G3147" i="39"/>
  <c r="G3148" i="39"/>
  <c r="G3149" i="39"/>
  <c r="G3150" i="39"/>
  <c r="G3151" i="39"/>
  <c r="G3152" i="39"/>
  <c r="G3153" i="39"/>
  <c r="G3154" i="39"/>
  <c r="G3155" i="39"/>
  <c r="G3156" i="39"/>
  <c r="G3157" i="39"/>
  <c r="G3158" i="39"/>
  <c r="G3159" i="39"/>
  <c r="G3160" i="39"/>
  <c r="G3161" i="39"/>
  <c r="G3162" i="39"/>
  <c r="G3163" i="39"/>
  <c r="G3164" i="39"/>
  <c r="G3165" i="39"/>
  <c r="G3166" i="39"/>
  <c r="G3167" i="39"/>
  <c r="G3168" i="39"/>
  <c r="G3169" i="39"/>
  <c r="G3170" i="39"/>
  <c r="G3171" i="39"/>
  <c r="G3172" i="39"/>
  <c r="G3173" i="39"/>
  <c r="G3174" i="39"/>
  <c r="G3175" i="39"/>
  <c r="G3176" i="39"/>
  <c r="G3177" i="39"/>
  <c r="G3178" i="39"/>
  <c r="G3179" i="39"/>
  <c r="G3180" i="39"/>
  <c r="G3181" i="39"/>
  <c r="G3182" i="39"/>
  <c r="G3183" i="39"/>
  <c r="G3184" i="39"/>
  <c r="G3185" i="39"/>
  <c r="G3186" i="39"/>
  <c r="G3187" i="39"/>
  <c r="G3188" i="39"/>
  <c r="G3189" i="39"/>
  <c r="G3190" i="39"/>
  <c r="G3191" i="39"/>
  <c r="G3192" i="39"/>
  <c r="G3193" i="39"/>
  <c r="G3194" i="39"/>
  <c r="G3195" i="39"/>
  <c r="G3196" i="39"/>
  <c r="G3197" i="39"/>
  <c r="G3198" i="39"/>
  <c r="G3199" i="39"/>
  <c r="G3200" i="39"/>
  <c r="G3201" i="39"/>
  <c r="G3202" i="39"/>
  <c r="G3203" i="39"/>
  <c r="G3204" i="39"/>
  <c r="G3205" i="39"/>
  <c r="G3206" i="39"/>
  <c r="G3207" i="39"/>
  <c r="G3208" i="39"/>
  <c r="G3209" i="39"/>
  <c r="G3210" i="39"/>
  <c r="G3211" i="39"/>
  <c r="G3212" i="39"/>
  <c r="G3213" i="39"/>
  <c r="G3214" i="39"/>
  <c r="G3215" i="39"/>
  <c r="G3216" i="39"/>
  <c r="G3217" i="39"/>
  <c r="G3218" i="39"/>
  <c r="G3219" i="39"/>
  <c r="G3220" i="39"/>
  <c r="G3221" i="39"/>
  <c r="G3222" i="39"/>
  <c r="G3223" i="39"/>
  <c r="G3224" i="39"/>
  <c r="G3225" i="39"/>
  <c r="G3226" i="39"/>
  <c r="G3227" i="39"/>
  <c r="G3228" i="39"/>
  <c r="G3229" i="39"/>
  <c r="G3230" i="39"/>
  <c r="G3231" i="39"/>
  <c r="G3232" i="39"/>
  <c r="G3233" i="39"/>
  <c r="G3234" i="39"/>
  <c r="G3235" i="39"/>
  <c r="G3236" i="39"/>
  <c r="G3237" i="39"/>
  <c r="G3238" i="39"/>
  <c r="G3239" i="39"/>
  <c r="G3240" i="39"/>
  <c r="G3241" i="39"/>
  <c r="G3242" i="39"/>
  <c r="G3243" i="39"/>
  <c r="G3244" i="39"/>
  <c r="G3245" i="39"/>
  <c r="G3246" i="39"/>
  <c r="G3247" i="39"/>
  <c r="G3248" i="39"/>
  <c r="G3249" i="39"/>
  <c r="G3250" i="39"/>
  <c r="G3251" i="39"/>
  <c r="G3252" i="39"/>
  <c r="G3253" i="39"/>
  <c r="G3254" i="39"/>
  <c r="G3255" i="39"/>
  <c r="G3256" i="39"/>
  <c r="G3257" i="39"/>
  <c r="G3258" i="39"/>
  <c r="G3259" i="39"/>
  <c r="G3260" i="39"/>
  <c r="G3261" i="39"/>
  <c r="G3262" i="39"/>
  <c r="G3263" i="39"/>
  <c r="G3264" i="39"/>
  <c r="G3265" i="39"/>
  <c r="G3266" i="39"/>
  <c r="G3267" i="39"/>
  <c r="G3268" i="39"/>
  <c r="G3269" i="39"/>
  <c r="G3270" i="39"/>
  <c r="G3271" i="39"/>
  <c r="G3272" i="39"/>
  <c r="G3273" i="39"/>
  <c r="G3274" i="39"/>
  <c r="G3275" i="39"/>
  <c r="G3276" i="39"/>
  <c r="G3277" i="39"/>
  <c r="G3278" i="39"/>
  <c r="G3279" i="39"/>
  <c r="G3280" i="39"/>
  <c r="G3281" i="39"/>
  <c r="G3282" i="39"/>
  <c r="G3283" i="39"/>
  <c r="G3284" i="39"/>
  <c r="G3285" i="39"/>
  <c r="G3286" i="39"/>
  <c r="G3287" i="39"/>
  <c r="G3288" i="39"/>
  <c r="G3289" i="39"/>
  <c r="G3290" i="39"/>
  <c r="G3291" i="39"/>
  <c r="G3292" i="39"/>
  <c r="G3293" i="39"/>
  <c r="G3294" i="39"/>
  <c r="G3295" i="39"/>
  <c r="G3296" i="39"/>
  <c r="G3297" i="39"/>
  <c r="G3298" i="39"/>
  <c r="G3299" i="39"/>
  <c r="G3300" i="39"/>
  <c r="G3301" i="39"/>
  <c r="G3302" i="39"/>
  <c r="G3303" i="39"/>
  <c r="G3304" i="39"/>
  <c r="G3305" i="39"/>
  <c r="G3306" i="39"/>
  <c r="G3307" i="39"/>
  <c r="G3308" i="39"/>
  <c r="G3309" i="39"/>
  <c r="G3310" i="39"/>
  <c r="G3311" i="39"/>
  <c r="G3312" i="39"/>
  <c r="G3313" i="39"/>
  <c r="G3314" i="39"/>
  <c r="G3315" i="39"/>
  <c r="G3316" i="39"/>
  <c r="G3317" i="39"/>
  <c r="G3318" i="39"/>
  <c r="G3319" i="39"/>
  <c r="G3320" i="39"/>
  <c r="G3321" i="39"/>
  <c r="G3322" i="39"/>
  <c r="G3323" i="39"/>
  <c r="G3324" i="39"/>
  <c r="G3325" i="39"/>
  <c r="G3326" i="39"/>
  <c r="G3327" i="39"/>
  <c r="G3328" i="39"/>
  <c r="G3329" i="39"/>
  <c r="G3330" i="39"/>
  <c r="G3331" i="39"/>
  <c r="G3332" i="39"/>
  <c r="G3333" i="39"/>
  <c r="G3334" i="39"/>
  <c r="G3335" i="39"/>
  <c r="G3336" i="39"/>
  <c r="G3337" i="39"/>
  <c r="G3338" i="39"/>
  <c r="G3339" i="39"/>
  <c r="G3340" i="39"/>
  <c r="G3341" i="39"/>
  <c r="G3342" i="39"/>
  <c r="G3343" i="39"/>
  <c r="G3344" i="39"/>
  <c r="G3345" i="39"/>
  <c r="G3346" i="39"/>
  <c r="G3347" i="39"/>
  <c r="G3348" i="39"/>
  <c r="G3349" i="39"/>
  <c r="G3350" i="39"/>
  <c r="G3351" i="39"/>
  <c r="G3352" i="39"/>
  <c r="G3353" i="39"/>
  <c r="G3354" i="39"/>
  <c r="G3355" i="39"/>
  <c r="G3356" i="39"/>
  <c r="G3357" i="39"/>
  <c r="G3358" i="39"/>
  <c r="G3359" i="39"/>
  <c r="G3360" i="39"/>
  <c r="G3361" i="39"/>
  <c r="G3362" i="39"/>
  <c r="G3363" i="39"/>
  <c r="G3364" i="39"/>
  <c r="G3365" i="39"/>
  <c r="G3366" i="39"/>
  <c r="G3367" i="39"/>
  <c r="G3368" i="39"/>
  <c r="G3369" i="39"/>
  <c r="G3370" i="39"/>
  <c r="G3371" i="39"/>
  <c r="G3372" i="39"/>
  <c r="G3373" i="39"/>
  <c r="G3374" i="39"/>
  <c r="G3375" i="39"/>
  <c r="G3376" i="39"/>
  <c r="G3377" i="39"/>
  <c r="G3378" i="39"/>
  <c r="G3379" i="39"/>
  <c r="G3380" i="39"/>
  <c r="G3381" i="39"/>
  <c r="G3382" i="39"/>
  <c r="G3383" i="39"/>
  <c r="G3384" i="39"/>
  <c r="G3385" i="39"/>
  <c r="G3386" i="39"/>
  <c r="G3387" i="39"/>
  <c r="G3388" i="39"/>
  <c r="G3389" i="39"/>
  <c r="G3390" i="39"/>
  <c r="G3391" i="39"/>
  <c r="G3392" i="39"/>
  <c r="G3393" i="39"/>
  <c r="G3394" i="39"/>
  <c r="G3395" i="39"/>
  <c r="G3396" i="39"/>
  <c r="G3397" i="39"/>
  <c r="G3398" i="39"/>
  <c r="G3399" i="39"/>
  <c r="G3400" i="39"/>
  <c r="G3401" i="39"/>
  <c r="G3402" i="39"/>
  <c r="G3403" i="39"/>
  <c r="G3404" i="39"/>
  <c r="G3405" i="39"/>
  <c r="G3406" i="39"/>
  <c r="G3407" i="39"/>
  <c r="G3408" i="39"/>
  <c r="G3409" i="39"/>
  <c r="G3410" i="39"/>
  <c r="G3411" i="39"/>
  <c r="G3412" i="39"/>
  <c r="G3413" i="39"/>
  <c r="G3414" i="39"/>
  <c r="G3415" i="39"/>
  <c r="G3416" i="39"/>
  <c r="G3417" i="39"/>
  <c r="G3418" i="39"/>
  <c r="G3419" i="39"/>
  <c r="G3420" i="39"/>
  <c r="G3421" i="39"/>
  <c r="G3422" i="39"/>
  <c r="G3423" i="39"/>
  <c r="G3424" i="39"/>
  <c r="G3425" i="39"/>
  <c r="G3426" i="39"/>
  <c r="G3427" i="39"/>
  <c r="G3428" i="39"/>
  <c r="G3429" i="39"/>
  <c r="G3430" i="39"/>
  <c r="G3431" i="39"/>
  <c r="G3432" i="39"/>
  <c r="G3433" i="39"/>
  <c r="G3434" i="39"/>
  <c r="G3435" i="39"/>
  <c r="G3436" i="39"/>
  <c r="G3437" i="39"/>
  <c r="G3438" i="39"/>
  <c r="G3439" i="39"/>
  <c r="G3440" i="39"/>
  <c r="G3441" i="39"/>
  <c r="G3442" i="39"/>
  <c r="G3443" i="39"/>
  <c r="G3444" i="39"/>
  <c r="G3445" i="39"/>
  <c r="G3446" i="39"/>
  <c r="G3447" i="39"/>
  <c r="G3448" i="39"/>
  <c r="G3449" i="39"/>
  <c r="G3450" i="39"/>
  <c r="G3451" i="39"/>
  <c r="G3452" i="39"/>
  <c r="G3453" i="39"/>
  <c r="G3454" i="39"/>
  <c r="G3455" i="39"/>
  <c r="G3456" i="39"/>
  <c r="G3457" i="39"/>
  <c r="G3458" i="39"/>
  <c r="G3459" i="39"/>
  <c r="G3460" i="39"/>
  <c r="G3461" i="39"/>
  <c r="G3462" i="39"/>
  <c r="G3463" i="39"/>
  <c r="G3464" i="39"/>
  <c r="G3465" i="39"/>
  <c r="G3466" i="39"/>
  <c r="G3467" i="39"/>
  <c r="G3468" i="39"/>
  <c r="G3469" i="39"/>
  <c r="G3470" i="39"/>
  <c r="G3471" i="39"/>
  <c r="G3472" i="39"/>
  <c r="G3473" i="39"/>
  <c r="G3474" i="39"/>
  <c r="G3475" i="39"/>
  <c r="G3476" i="39"/>
  <c r="G3477" i="39"/>
  <c r="G3478" i="39"/>
  <c r="G3479" i="39"/>
  <c r="G3480" i="39"/>
  <c r="G3481" i="39"/>
  <c r="G3482" i="39"/>
  <c r="G3483" i="39"/>
  <c r="G3484" i="39"/>
  <c r="G3485" i="39"/>
  <c r="G3486" i="39"/>
  <c r="G3487" i="39"/>
  <c r="G3488" i="39"/>
  <c r="G3489" i="39"/>
  <c r="G3490" i="39"/>
  <c r="G3491" i="39"/>
  <c r="G3492" i="39"/>
  <c r="G3493" i="39"/>
  <c r="G3494" i="39"/>
  <c r="G3495" i="39"/>
  <c r="G3496" i="39"/>
  <c r="G3497" i="39"/>
  <c r="G3498" i="39"/>
  <c r="G3499" i="39"/>
  <c r="G3500" i="39"/>
  <c r="G3501" i="39"/>
  <c r="G3502" i="39"/>
  <c r="G3503" i="39"/>
  <c r="G3504" i="39"/>
  <c r="G3505" i="39"/>
  <c r="G3506" i="39"/>
  <c r="G3507" i="39"/>
  <c r="G3508" i="39"/>
  <c r="G3509" i="39"/>
  <c r="G3510" i="39"/>
  <c r="G3511" i="39"/>
  <c r="G3512" i="39"/>
  <c r="G3513" i="39"/>
  <c r="G3514" i="39"/>
  <c r="G3515" i="39"/>
  <c r="G3516" i="39"/>
  <c r="G3517" i="39"/>
  <c r="G3518" i="39"/>
  <c r="G3519" i="39"/>
  <c r="G3520" i="39"/>
  <c r="G3521" i="39"/>
  <c r="G3522" i="39"/>
  <c r="G3523" i="39"/>
  <c r="G3524" i="39"/>
  <c r="G3525" i="39"/>
  <c r="G3526" i="39"/>
  <c r="G3527" i="39"/>
  <c r="G3528" i="39"/>
  <c r="G3529" i="39"/>
  <c r="G3530" i="39"/>
  <c r="G3531" i="39"/>
  <c r="G3532" i="39"/>
  <c r="G3533" i="39"/>
  <c r="G3534" i="39"/>
  <c r="G3535" i="39"/>
  <c r="G3536" i="39"/>
  <c r="G3537" i="39"/>
  <c r="G3538" i="39"/>
  <c r="G3539" i="39"/>
  <c r="G3540" i="39"/>
  <c r="G3541" i="39"/>
  <c r="G3542" i="39"/>
  <c r="G3543" i="39"/>
  <c r="G3544" i="39"/>
  <c r="G3545" i="39"/>
  <c r="G3546" i="39"/>
  <c r="G3547" i="39"/>
  <c r="G3548" i="39"/>
  <c r="G3549" i="39"/>
  <c r="G3550" i="39"/>
  <c r="G3551" i="39"/>
  <c r="G3552" i="39"/>
  <c r="G3553" i="39"/>
  <c r="G3554" i="39"/>
  <c r="G3555" i="39"/>
  <c r="G3556" i="39"/>
  <c r="G3557" i="39"/>
  <c r="G3558" i="39"/>
  <c r="G3559" i="39"/>
  <c r="G3560" i="39"/>
  <c r="G3561" i="39"/>
  <c r="G3562" i="39"/>
  <c r="G3563" i="39"/>
  <c r="G3564" i="39"/>
  <c r="G3565" i="39"/>
  <c r="G3566" i="39"/>
  <c r="G3567" i="39"/>
  <c r="G3568" i="39"/>
  <c r="G3569" i="39"/>
  <c r="G3570" i="39"/>
  <c r="G3571" i="39"/>
  <c r="G3572" i="39"/>
  <c r="G3573" i="39"/>
  <c r="G3574" i="39"/>
  <c r="G3575" i="39"/>
  <c r="G3576" i="39"/>
  <c r="G3577" i="39"/>
  <c r="G3578" i="39"/>
  <c r="G3579" i="39"/>
  <c r="G3580" i="39"/>
  <c r="G3581" i="39"/>
  <c r="G3582" i="39"/>
  <c r="G3583" i="39"/>
  <c r="G3584" i="39"/>
  <c r="G3585" i="39"/>
  <c r="G3586" i="39"/>
  <c r="G3587" i="39"/>
  <c r="G3588" i="39"/>
  <c r="G3589" i="39"/>
  <c r="G3590" i="39"/>
  <c r="G3591" i="39"/>
  <c r="G3592" i="39"/>
  <c r="G3593" i="39"/>
  <c r="G3594" i="39"/>
  <c r="G3595" i="39"/>
  <c r="G3596" i="39"/>
  <c r="G3597" i="39"/>
  <c r="G3598" i="39"/>
  <c r="G3599" i="39"/>
  <c r="G3600" i="39"/>
  <c r="G3601" i="39"/>
  <c r="G3602" i="39"/>
  <c r="G3603" i="39"/>
  <c r="G3604" i="39"/>
  <c r="G3605" i="39"/>
  <c r="G3606" i="39"/>
  <c r="G3607" i="39"/>
  <c r="G3608" i="39"/>
  <c r="G3609" i="39"/>
  <c r="G3610" i="39"/>
  <c r="G3611" i="39"/>
  <c r="G3612" i="39"/>
  <c r="G3613" i="39"/>
  <c r="G3614" i="39"/>
  <c r="G3615" i="39"/>
  <c r="G3616" i="39"/>
  <c r="G3617" i="39"/>
  <c r="G3618" i="39"/>
  <c r="G3619" i="39"/>
  <c r="G3620" i="39"/>
  <c r="G3621" i="39"/>
  <c r="G3622" i="39"/>
  <c r="G3623" i="39"/>
  <c r="G3624" i="39"/>
  <c r="G3625" i="39"/>
  <c r="G3626" i="39"/>
  <c r="G3627" i="39"/>
  <c r="G3628" i="39"/>
  <c r="G3629" i="39"/>
  <c r="G3630" i="39"/>
  <c r="G3631" i="39"/>
  <c r="G3632" i="39"/>
  <c r="G3633" i="39"/>
  <c r="G3634" i="39"/>
  <c r="G3635" i="39"/>
  <c r="G3636" i="39"/>
  <c r="G3637" i="39"/>
  <c r="G3638" i="39"/>
  <c r="G3639" i="39"/>
  <c r="G3640" i="39"/>
  <c r="G3641" i="39"/>
  <c r="G3642" i="39"/>
  <c r="G3643" i="39"/>
  <c r="G3644" i="39"/>
  <c r="G3645" i="39"/>
  <c r="G3646" i="39"/>
  <c r="G3647" i="39"/>
  <c r="G3648" i="39"/>
  <c r="G3649" i="39"/>
  <c r="G3650" i="39"/>
  <c r="G3651" i="39"/>
  <c r="G3652" i="39"/>
  <c r="G3653" i="39"/>
  <c r="G3654" i="39"/>
  <c r="G3655" i="39"/>
  <c r="G3656" i="39"/>
  <c r="G3657" i="39"/>
  <c r="G3658" i="39"/>
  <c r="G3659" i="39"/>
  <c r="G3660" i="39"/>
  <c r="G3661" i="39"/>
  <c r="G3662" i="39"/>
  <c r="G3663" i="39"/>
  <c r="G3664" i="39"/>
  <c r="G3665" i="39"/>
  <c r="G3666" i="39"/>
  <c r="G3667" i="39"/>
  <c r="G3668" i="39"/>
  <c r="G3669" i="39"/>
  <c r="G3670" i="39"/>
  <c r="G3671" i="39"/>
  <c r="G3672" i="39"/>
  <c r="G3673" i="39"/>
  <c r="G3674" i="39"/>
  <c r="G3675" i="39"/>
  <c r="G3676" i="39"/>
  <c r="G3677" i="39"/>
  <c r="G3678" i="39"/>
  <c r="G3679" i="39"/>
  <c r="G3680" i="39"/>
  <c r="G3681" i="39"/>
  <c r="G3682" i="39"/>
  <c r="G3683" i="39"/>
  <c r="G3684" i="39"/>
  <c r="G3685" i="39"/>
  <c r="G3686" i="39"/>
  <c r="G3687" i="39"/>
  <c r="G3688" i="39"/>
  <c r="G3689" i="39"/>
  <c r="G3690" i="39"/>
  <c r="G3691" i="39"/>
  <c r="G3692" i="39"/>
  <c r="G3693" i="39"/>
  <c r="G3694" i="39"/>
  <c r="G3695" i="39"/>
  <c r="G3696" i="39"/>
  <c r="G3697" i="39"/>
  <c r="G3698" i="39"/>
  <c r="G3699" i="39"/>
  <c r="G3700" i="39"/>
  <c r="G3701" i="39"/>
  <c r="G3702" i="39"/>
  <c r="G3703" i="39"/>
  <c r="G3704" i="39"/>
  <c r="G3705" i="39"/>
  <c r="G3706" i="39"/>
  <c r="G3707" i="39"/>
  <c r="G3708" i="39"/>
  <c r="G3709" i="39"/>
  <c r="G3710" i="39"/>
  <c r="G3711" i="39"/>
  <c r="G3712" i="39"/>
  <c r="G3713" i="39"/>
  <c r="G3714" i="39"/>
  <c r="G3715" i="39"/>
  <c r="G3716" i="39"/>
  <c r="G3717" i="39"/>
  <c r="G3718" i="39"/>
  <c r="G3719" i="39"/>
  <c r="G3720" i="39"/>
  <c r="G3721" i="39"/>
  <c r="G3722" i="39"/>
  <c r="G3723" i="39"/>
  <c r="G3724" i="39"/>
  <c r="G3725" i="39"/>
  <c r="G3726" i="39"/>
  <c r="G3727" i="39"/>
  <c r="G3728" i="39"/>
  <c r="G3729" i="39"/>
  <c r="G3730" i="39"/>
  <c r="G3731" i="39"/>
  <c r="G3732" i="39"/>
  <c r="G3733" i="39"/>
  <c r="G3734" i="39"/>
  <c r="G3735" i="39"/>
  <c r="G3736" i="39"/>
  <c r="G3737" i="39"/>
  <c r="G3738" i="39"/>
  <c r="G3739" i="39"/>
  <c r="G3740" i="39"/>
  <c r="G3741" i="39"/>
  <c r="G3742" i="39"/>
  <c r="G3743" i="39"/>
  <c r="G3744" i="39"/>
  <c r="G3745" i="39"/>
  <c r="G3746" i="39"/>
  <c r="G3747" i="39"/>
  <c r="G3748" i="39"/>
  <c r="G3749" i="39"/>
  <c r="G3750" i="39"/>
  <c r="G3751" i="39"/>
  <c r="G3752" i="39"/>
  <c r="G3753" i="39"/>
  <c r="G3754" i="39"/>
  <c r="G3755" i="39"/>
  <c r="G3756" i="39"/>
  <c r="G3757" i="39"/>
  <c r="G3758" i="39"/>
  <c r="G3759" i="39"/>
  <c r="G3760" i="39"/>
  <c r="G3761" i="39"/>
  <c r="G3762" i="39"/>
  <c r="G3763" i="39"/>
  <c r="G3764" i="39"/>
  <c r="G3765" i="39"/>
  <c r="G3766" i="39"/>
  <c r="G3767" i="39"/>
  <c r="G3768" i="39"/>
  <c r="G3769" i="39"/>
  <c r="G3770" i="39"/>
  <c r="G3771" i="39"/>
  <c r="G3772" i="39"/>
  <c r="G3773" i="39"/>
  <c r="G3774" i="39"/>
  <c r="G3775" i="39"/>
  <c r="G3776" i="39"/>
  <c r="G3777" i="39"/>
  <c r="G3778" i="39"/>
  <c r="G3779" i="39"/>
  <c r="G3780" i="39"/>
  <c r="G3781" i="39"/>
  <c r="G3782" i="39"/>
  <c r="G3783" i="39"/>
  <c r="G3784" i="39"/>
  <c r="G3785" i="39"/>
  <c r="G3786" i="39"/>
  <c r="G3787" i="39"/>
  <c r="G3788" i="39"/>
  <c r="G3789" i="39"/>
  <c r="G3790" i="39"/>
  <c r="G3791" i="39"/>
  <c r="G3792" i="39"/>
  <c r="G3793" i="39"/>
  <c r="G3794" i="39"/>
  <c r="G3795" i="39"/>
  <c r="G3796" i="39"/>
  <c r="G3797" i="39"/>
  <c r="G3798" i="39"/>
  <c r="G3799" i="39"/>
  <c r="G3800" i="39"/>
  <c r="G3801" i="39"/>
  <c r="G3802" i="39"/>
  <c r="G3803" i="39"/>
  <c r="G3804" i="39"/>
  <c r="G3805" i="39"/>
  <c r="G3806" i="39"/>
  <c r="G3807" i="39"/>
  <c r="G3808" i="39"/>
  <c r="G3809" i="39"/>
  <c r="G3810" i="39"/>
  <c r="G3811" i="39"/>
  <c r="G3812" i="39"/>
  <c r="G3813" i="39"/>
  <c r="G3814" i="39"/>
  <c r="G3815" i="39"/>
  <c r="G3816" i="39"/>
  <c r="G3817" i="39"/>
  <c r="G3818" i="39"/>
  <c r="G3819" i="39"/>
  <c r="G3820" i="39"/>
  <c r="G3821" i="39"/>
  <c r="G3822" i="39"/>
  <c r="G3823" i="39"/>
  <c r="G3824" i="39"/>
  <c r="G3825" i="39"/>
  <c r="G3826" i="39"/>
  <c r="G3827" i="39"/>
  <c r="G3828" i="39"/>
  <c r="G3829" i="39"/>
  <c r="G3830" i="39"/>
  <c r="G3831" i="39"/>
  <c r="G3832" i="39"/>
  <c r="G3833" i="39"/>
  <c r="G3834" i="39"/>
  <c r="G3835" i="39"/>
  <c r="G3836" i="39"/>
  <c r="G3837" i="39"/>
  <c r="G3838" i="39"/>
  <c r="G3839" i="39"/>
  <c r="G3840" i="39"/>
  <c r="G3841" i="39"/>
  <c r="G3842" i="39"/>
  <c r="G3843" i="39"/>
  <c r="G3844" i="39"/>
  <c r="G3845" i="39"/>
  <c r="G3846" i="39"/>
  <c r="G3847" i="39"/>
  <c r="G3848" i="39"/>
  <c r="G3849" i="39"/>
  <c r="G3850" i="39"/>
  <c r="G3851" i="39"/>
  <c r="G3852" i="39"/>
  <c r="G3853" i="39"/>
  <c r="G3854" i="39"/>
  <c r="G3855" i="39"/>
  <c r="G3856" i="39"/>
  <c r="G3857" i="39"/>
  <c r="G3858" i="39"/>
  <c r="G3859" i="39"/>
  <c r="G3860" i="39"/>
  <c r="G3861" i="39"/>
  <c r="G3862" i="39"/>
  <c r="G3863" i="39"/>
  <c r="G3864" i="39"/>
  <c r="G3865" i="39"/>
  <c r="G3866" i="39"/>
  <c r="G3867" i="39"/>
  <c r="G3868" i="39"/>
  <c r="G3869" i="39"/>
  <c r="G3870" i="39"/>
  <c r="G3871" i="39"/>
  <c r="G3872" i="39"/>
  <c r="G3873" i="39"/>
  <c r="G3874" i="39"/>
  <c r="G3875" i="39"/>
  <c r="G3876" i="39"/>
  <c r="G3877" i="39"/>
  <c r="G3878" i="39"/>
  <c r="G3879" i="39"/>
  <c r="G3880" i="39"/>
  <c r="G3881" i="39"/>
  <c r="G3882" i="39"/>
  <c r="G3883" i="39"/>
  <c r="G3884" i="39"/>
  <c r="G3885" i="39"/>
  <c r="G3886" i="39"/>
  <c r="G3887" i="39"/>
  <c r="G3888" i="39"/>
  <c r="G3889" i="39"/>
  <c r="G3890" i="39"/>
  <c r="G3891" i="39"/>
  <c r="G3892" i="39"/>
  <c r="G3893" i="39"/>
  <c r="G3894" i="39"/>
  <c r="G3895" i="39"/>
  <c r="G3896" i="39"/>
  <c r="G3897" i="39"/>
  <c r="G3898" i="39"/>
  <c r="G3899" i="39"/>
  <c r="G3900" i="39"/>
  <c r="G3901" i="39"/>
  <c r="G3902" i="39"/>
  <c r="G3903" i="39"/>
  <c r="G3904" i="39"/>
  <c r="G3905" i="39"/>
  <c r="G3906" i="39"/>
  <c r="G3907" i="39"/>
  <c r="G3908" i="39"/>
  <c r="G3909" i="39"/>
  <c r="G3910" i="39"/>
  <c r="G3911" i="39"/>
  <c r="G3912" i="39"/>
  <c r="G3913" i="39"/>
  <c r="G3914" i="39"/>
  <c r="G3915" i="39"/>
  <c r="G3916" i="39"/>
  <c r="G3917" i="39"/>
  <c r="G3918" i="39"/>
  <c r="G3919" i="39"/>
  <c r="G3920" i="39"/>
  <c r="G3921" i="39"/>
  <c r="G3922" i="39"/>
  <c r="G3923" i="39"/>
  <c r="G3924" i="39"/>
  <c r="G3925" i="39"/>
  <c r="G3926" i="39"/>
  <c r="G3927" i="39"/>
  <c r="G3928" i="39"/>
  <c r="G3929" i="39"/>
  <c r="G3930" i="39"/>
  <c r="G3931" i="39"/>
  <c r="G3932" i="39"/>
  <c r="G3933" i="39"/>
  <c r="G3934" i="39"/>
  <c r="G3935" i="39"/>
  <c r="G3936" i="39"/>
  <c r="G3937" i="39"/>
  <c r="G3938" i="39"/>
  <c r="G3939" i="39"/>
  <c r="G3940" i="39"/>
  <c r="G3941" i="39"/>
  <c r="G3942" i="39"/>
  <c r="G3943" i="39"/>
  <c r="G3944" i="39"/>
  <c r="G3945" i="39"/>
  <c r="G3946" i="39"/>
  <c r="G3947" i="39"/>
  <c r="G3948" i="39"/>
  <c r="G3949" i="39"/>
  <c r="G3950" i="39"/>
  <c r="G3951" i="39"/>
  <c r="G3952" i="39"/>
  <c r="G3953" i="39"/>
  <c r="G3954" i="39"/>
  <c r="G3955" i="39"/>
  <c r="G3956" i="39"/>
  <c r="G3957" i="39"/>
  <c r="G3958" i="39"/>
  <c r="G3959" i="39"/>
  <c r="G3960" i="39"/>
  <c r="G3961" i="39"/>
  <c r="G3962" i="39"/>
  <c r="G3963" i="39"/>
  <c r="G3964" i="39"/>
  <c r="G3965" i="39"/>
  <c r="G3966" i="39"/>
  <c r="G3967" i="39"/>
  <c r="G3968" i="39"/>
  <c r="G3969" i="39"/>
  <c r="G3970" i="39"/>
  <c r="G3971" i="39"/>
  <c r="G3972" i="39"/>
  <c r="G3973" i="39"/>
  <c r="G3974" i="39"/>
  <c r="G3975" i="39"/>
  <c r="G3976" i="39"/>
  <c r="G3977" i="39"/>
  <c r="G3978" i="39"/>
  <c r="G3979" i="39"/>
  <c r="G3980" i="39"/>
  <c r="G3981" i="39"/>
  <c r="G3982" i="39"/>
  <c r="G3983" i="39"/>
  <c r="G3984" i="39"/>
  <c r="G3985" i="39"/>
  <c r="G3986" i="39"/>
  <c r="G3987" i="39"/>
  <c r="G3988" i="39"/>
  <c r="G3989" i="39"/>
  <c r="G3990" i="39"/>
  <c r="G3991" i="39"/>
  <c r="G3992" i="39"/>
  <c r="G3993" i="39"/>
  <c r="G3994" i="39"/>
  <c r="G3995" i="39"/>
  <c r="G3996" i="39"/>
  <c r="G3997" i="39"/>
  <c r="G3998" i="39"/>
  <c r="G3999" i="39"/>
  <c r="G4000" i="39"/>
  <c r="G4001" i="39"/>
  <c r="G4002" i="39"/>
  <c r="G4003" i="39"/>
  <c r="G4004" i="39"/>
  <c r="G4005" i="39"/>
  <c r="G4006" i="39"/>
  <c r="G4007" i="39"/>
  <c r="G4008" i="39"/>
  <c r="G4009" i="39"/>
  <c r="G4010" i="39"/>
  <c r="G4011" i="39"/>
  <c r="G4012" i="39"/>
  <c r="G4013" i="39"/>
  <c r="G4014" i="39"/>
  <c r="G4015" i="39"/>
  <c r="G4016" i="39"/>
  <c r="G4017" i="39"/>
  <c r="G4018" i="39"/>
  <c r="G4019" i="39"/>
  <c r="G4020" i="39"/>
  <c r="G4021" i="39"/>
  <c r="G4022" i="39"/>
  <c r="G4023" i="39"/>
  <c r="G4024" i="39"/>
  <c r="G4025" i="39"/>
  <c r="G4026" i="39"/>
  <c r="G4027" i="39"/>
  <c r="G4028" i="39"/>
  <c r="G4029" i="39"/>
  <c r="G4030" i="39"/>
  <c r="G4031" i="39"/>
  <c r="G4032" i="39"/>
  <c r="G4033" i="39"/>
  <c r="G4034" i="39"/>
  <c r="G4035" i="39"/>
  <c r="G4036" i="39"/>
  <c r="G4037" i="39"/>
  <c r="G4038" i="39"/>
  <c r="G4039" i="39"/>
  <c r="G4040" i="39"/>
  <c r="G4041" i="39"/>
  <c r="G4042" i="39"/>
  <c r="G4043" i="39"/>
  <c r="G4044" i="39"/>
  <c r="G4045" i="39"/>
  <c r="G4046" i="39"/>
  <c r="G4047" i="39"/>
  <c r="G4048" i="39"/>
  <c r="G4049" i="39"/>
  <c r="G4050" i="39"/>
  <c r="G4051" i="39"/>
  <c r="G4052" i="39"/>
  <c r="G4053" i="39"/>
  <c r="G4054" i="39"/>
  <c r="G4055" i="39"/>
  <c r="G4056" i="39"/>
  <c r="G4057" i="39"/>
  <c r="G4058" i="39"/>
  <c r="G4059" i="39"/>
  <c r="G4060" i="39"/>
  <c r="G4061" i="39"/>
  <c r="G4062" i="39"/>
  <c r="G4063" i="39"/>
  <c r="G4064" i="39"/>
  <c r="G4065" i="39"/>
  <c r="G4066" i="39"/>
  <c r="G4067" i="39"/>
  <c r="G4068" i="39"/>
  <c r="G4069" i="39"/>
  <c r="G4070" i="39"/>
  <c r="G4071" i="39"/>
  <c r="G4072" i="39"/>
  <c r="G4073" i="39"/>
  <c r="G4074" i="39"/>
  <c r="G4075" i="39"/>
  <c r="G4076" i="39"/>
  <c r="G4077" i="39"/>
  <c r="G4078" i="39"/>
  <c r="G4079" i="39"/>
  <c r="G4080" i="39"/>
  <c r="G4081" i="39"/>
  <c r="G4082" i="39"/>
  <c r="G4083" i="39"/>
  <c r="G4084" i="39"/>
  <c r="G4085" i="39"/>
  <c r="G4086" i="39"/>
  <c r="G4087" i="39"/>
  <c r="G4088" i="39"/>
  <c r="G4089" i="39"/>
  <c r="G4090" i="39"/>
  <c r="G4091" i="39"/>
  <c r="G4092" i="39"/>
  <c r="G4093" i="39"/>
  <c r="G4094" i="39"/>
  <c r="G4095" i="39"/>
  <c r="G4096" i="39"/>
  <c r="G4097" i="39"/>
  <c r="G4098" i="39"/>
  <c r="G4099" i="39"/>
  <c r="G4100" i="39"/>
  <c r="G4101" i="39"/>
  <c r="G4102" i="39"/>
  <c r="G4103" i="39"/>
  <c r="G4104" i="39"/>
  <c r="G4105" i="39"/>
  <c r="G4106" i="39"/>
  <c r="G4107" i="39"/>
  <c r="G4108" i="39"/>
  <c r="G4109" i="39"/>
  <c r="G4110" i="39"/>
  <c r="G4111" i="39"/>
  <c r="G4112" i="39"/>
  <c r="G4113" i="39"/>
  <c r="G4114" i="39"/>
  <c r="G4115" i="39"/>
  <c r="G4116" i="39"/>
  <c r="G4117" i="39"/>
  <c r="G4118" i="39"/>
  <c r="G4119" i="39"/>
  <c r="G4120" i="39"/>
  <c r="G4121" i="39"/>
  <c r="G4122" i="39"/>
  <c r="G4123" i="39"/>
  <c r="G4124" i="39"/>
  <c r="G4125" i="39"/>
  <c r="G4126" i="39"/>
  <c r="G4127" i="39"/>
  <c r="G4128" i="39"/>
  <c r="G4129" i="39"/>
  <c r="G4130" i="39"/>
  <c r="G4131" i="39"/>
  <c r="G4132" i="39"/>
  <c r="G4133" i="39"/>
  <c r="G4134" i="39"/>
  <c r="G4135" i="39"/>
  <c r="G4136" i="39"/>
  <c r="G4137" i="39"/>
  <c r="G4138" i="39"/>
  <c r="G4139" i="39"/>
  <c r="G4140" i="39"/>
  <c r="G4141" i="39"/>
  <c r="G4142" i="39"/>
  <c r="G4143" i="39"/>
  <c r="G4144" i="39"/>
  <c r="G4145" i="39"/>
  <c r="G4146" i="39"/>
  <c r="G4147" i="39"/>
  <c r="G4148" i="39"/>
  <c r="G4149" i="39"/>
  <c r="G4150" i="39"/>
  <c r="G4151" i="39"/>
  <c r="G4152" i="39"/>
  <c r="G4153" i="39"/>
  <c r="G4154" i="39"/>
  <c r="G4155" i="39"/>
  <c r="G4156" i="39"/>
  <c r="G4157" i="39"/>
  <c r="G4158" i="39"/>
  <c r="G4159" i="39"/>
  <c r="G4160" i="39"/>
  <c r="G4161" i="39"/>
  <c r="G4162" i="39"/>
  <c r="G4163" i="39"/>
  <c r="G4164" i="39"/>
  <c r="G4165" i="39"/>
  <c r="G4166" i="39"/>
  <c r="G4167" i="39"/>
  <c r="G4168" i="39"/>
  <c r="G4169" i="39"/>
  <c r="G4170" i="39"/>
  <c r="G4171" i="39"/>
  <c r="G4172" i="39"/>
  <c r="G4173" i="39"/>
  <c r="G4174" i="39"/>
  <c r="G4175" i="39"/>
  <c r="G4176" i="39"/>
  <c r="G4177" i="39"/>
  <c r="G4178" i="39"/>
  <c r="G4179" i="39"/>
  <c r="G4180" i="39"/>
  <c r="G4181" i="39"/>
  <c r="G4182" i="39"/>
  <c r="G4183" i="39"/>
  <c r="G4184" i="39"/>
  <c r="G4185" i="39"/>
  <c r="G4186" i="39"/>
  <c r="G4187" i="39"/>
  <c r="G4188" i="39"/>
  <c r="G4189" i="39"/>
  <c r="G4190" i="39"/>
  <c r="G4191" i="39"/>
  <c r="G4192" i="39"/>
  <c r="G4193" i="39"/>
  <c r="G4194" i="39"/>
  <c r="G4195" i="39"/>
  <c r="G4196" i="39"/>
  <c r="G4197" i="39"/>
  <c r="G4198" i="39"/>
  <c r="G4199" i="39"/>
  <c r="G4200" i="39"/>
  <c r="G4201" i="39"/>
  <c r="G4202" i="39"/>
  <c r="G4203" i="39"/>
  <c r="G4204" i="39"/>
  <c r="G4205" i="39"/>
  <c r="G4206" i="39"/>
  <c r="G4207" i="39"/>
  <c r="G4208" i="39"/>
  <c r="G4209" i="39"/>
  <c r="G4210" i="39"/>
  <c r="G4211" i="39"/>
  <c r="G4212" i="39"/>
  <c r="G4213" i="39"/>
  <c r="G4214" i="39"/>
  <c r="G4215" i="39"/>
  <c r="G4216" i="39"/>
  <c r="G4217" i="39"/>
  <c r="G4218" i="39"/>
  <c r="G4219" i="39"/>
  <c r="G4220" i="39"/>
  <c r="G4221" i="39"/>
  <c r="G4222" i="39"/>
  <c r="G4223" i="39"/>
  <c r="G4224" i="39"/>
  <c r="G4225" i="39"/>
  <c r="G4226" i="39"/>
  <c r="G4227" i="39"/>
  <c r="G4228" i="39"/>
  <c r="G4229" i="39"/>
  <c r="G4230" i="39"/>
  <c r="G4231" i="39"/>
  <c r="G4232" i="39"/>
  <c r="G4233" i="39"/>
  <c r="G4234" i="39"/>
  <c r="G4235" i="39"/>
  <c r="G4236" i="39"/>
  <c r="G4237" i="39"/>
  <c r="G4238" i="39"/>
  <c r="G4239" i="39"/>
  <c r="G4240" i="39"/>
  <c r="G4241" i="39"/>
  <c r="G4242" i="39"/>
  <c r="G4243" i="39"/>
  <c r="G4244" i="39"/>
  <c r="G4245" i="39"/>
  <c r="G4246" i="39"/>
  <c r="G4247" i="39"/>
  <c r="G4248" i="39"/>
  <c r="G4249" i="39"/>
  <c r="G4250" i="39"/>
  <c r="G4251" i="39"/>
  <c r="G4252" i="39"/>
  <c r="G4253" i="39"/>
  <c r="G4254" i="39"/>
  <c r="G4255" i="39"/>
  <c r="G4256" i="39"/>
  <c r="G4257" i="39"/>
  <c r="G4258" i="39"/>
  <c r="G4259" i="39"/>
  <c r="G4260" i="39"/>
  <c r="G4261" i="39"/>
  <c r="G4262" i="39"/>
  <c r="G4263" i="39"/>
  <c r="G4264" i="39"/>
  <c r="G4265" i="39"/>
  <c r="G4266" i="39"/>
  <c r="G4267" i="39"/>
  <c r="G4268" i="39"/>
  <c r="G4269" i="39"/>
  <c r="G4270" i="39"/>
  <c r="G4271" i="39"/>
  <c r="G4272" i="39"/>
  <c r="G4273" i="39"/>
  <c r="G4274" i="39"/>
  <c r="G4275" i="39"/>
  <c r="G4276" i="39"/>
  <c r="G4277" i="39"/>
  <c r="G4278" i="39"/>
  <c r="G4279" i="39"/>
  <c r="G4280" i="39"/>
  <c r="G4281" i="39"/>
  <c r="G4282" i="39"/>
  <c r="G4283" i="39"/>
  <c r="G4284" i="39"/>
  <c r="G4285" i="39"/>
  <c r="G4286" i="39"/>
  <c r="G4287" i="39"/>
  <c r="G4288" i="39"/>
  <c r="G4289" i="39"/>
  <c r="G4290" i="39"/>
  <c r="G4291" i="39"/>
  <c r="G4292" i="39"/>
  <c r="G4293" i="39"/>
  <c r="G4294" i="39"/>
  <c r="G4295" i="39"/>
  <c r="G4296" i="39"/>
  <c r="G4297" i="39"/>
  <c r="G4298" i="39"/>
  <c r="G4299" i="39"/>
  <c r="G4300" i="39"/>
  <c r="G4301" i="39"/>
  <c r="G4302" i="39"/>
  <c r="G4303" i="39"/>
  <c r="G4304" i="39"/>
  <c r="G4305" i="39"/>
  <c r="G4306" i="39"/>
  <c r="G4307" i="39"/>
  <c r="G4308" i="39"/>
  <c r="G4309" i="39"/>
  <c r="G4310" i="39"/>
  <c r="G4311" i="39"/>
  <c r="G4312" i="39"/>
  <c r="G4313" i="39"/>
  <c r="G4314" i="39"/>
  <c r="G4315" i="39"/>
  <c r="G4316" i="39"/>
  <c r="G4317" i="39"/>
  <c r="G4318" i="39"/>
  <c r="G4319" i="39"/>
  <c r="G4320" i="39"/>
  <c r="G4321" i="39"/>
  <c r="G4322" i="39"/>
  <c r="G4323" i="39"/>
  <c r="G4324" i="39"/>
  <c r="G4325" i="39"/>
  <c r="G4326" i="39"/>
  <c r="G4327" i="39"/>
  <c r="G4328" i="39"/>
  <c r="G4329" i="39"/>
  <c r="G4330" i="39"/>
  <c r="G4331" i="39"/>
  <c r="G4332" i="39"/>
  <c r="G4333" i="39"/>
  <c r="G4334" i="39"/>
  <c r="G4335" i="39"/>
  <c r="G4336" i="39"/>
  <c r="G4337" i="39"/>
  <c r="G4338" i="39"/>
  <c r="G4339" i="39"/>
  <c r="G4340" i="39"/>
  <c r="G4341" i="39"/>
  <c r="G4342" i="39"/>
  <c r="G4343" i="39"/>
  <c r="G4344" i="39"/>
  <c r="G4345" i="39"/>
  <c r="G4346" i="39"/>
  <c r="G4347" i="39"/>
  <c r="G4348" i="39"/>
  <c r="G4349" i="39"/>
  <c r="G4350" i="39"/>
  <c r="G4351" i="39"/>
  <c r="G4352" i="39"/>
  <c r="G4353" i="39"/>
  <c r="G4354" i="39"/>
  <c r="G4355" i="39"/>
  <c r="G4356" i="39"/>
  <c r="G4357" i="39"/>
  <c r="G4358" i="39"/>
  <c r="G4359" i="39"/>
  <c r="G4360" i="39"/>
  <c r="G4361" i="39"/>
  <c r="G4362" i="39"/>
  <c r="G4363" i="39"/>
  <c r="G4364" i="39"/>
  <c r="G4365" i="39"/>
  <c r="G4366" i="39"/>
  <c r="G4367" i="39"/>
  <c r="G4368" i="39"/>
  <c r="G4369" i="39"/>
  <c r="G4370" i="39"/>
  <c r="G4371" i="39"/>
  <c r="G4372" i="39"/>
  <c r="G4373" i="39"/>
  <c r="G4374" i="39"/>
  <c r="G4375" i="39"/>
  <c r="G4376" i="39"/>
  <c r="G4377" i="39"/>
  <c r="G4378" i="39"/>
  <c r="G4379" i="39"/>
  <c r="G4380" i="39"/>
  <c r="G4381" i="39"/>
  <c r="G4382" i="39"/>
  <c r="G4383" i="39"/>
  <c r="G4384" i="39"/>
  <c r="G4385" i="39"/>
  <c r="G4386" i="39"/>
  <c r="G4387" i="39"/>
  <c r="G4388" i="39"/>
  <c r="G4389" i="39"/>
  <c r="G4390" i="39"/>
  <c r="G4391" i="39"/>
  <c r="G4392" i="39"/>
  <c r="G4393" i="39"/>
  <c r="G4394" i="39"/>
  <c r="G4395" i="39"/>
  <c r="G4396" i="39"/>
  <c r="G4397" i="39"/>
  <c r="G4398" i="39"/>
  <c r="G4399" i="39"/>
  <c r="G4400" i="39"/>
  <c r="G4401" i="39"/>
  <c r="G4402" i="39"/>
  <c r="G4403" i="39"/>
  <c r="G4404" i="39"/>
  <c r="G4405" i="39"/>
  <c r="G4406" i="39"/>
  <c r="G4407" i="39"/>
  <c r="G4408" i="39"/>
  <c r="G4409" i="39"/>
  <c r="G4410" i="39"/>
  <c r="G4411" i="39"/>
  <c r="G4412" i="39"/>
  <c r="G4413" i="39"/>
  <c r="G4414" i="39"/>
  <c r="G4415" i="39"/>
  <c r="G4416" i="39"/>
  <c r="G4417" i="39"/>
  <c r="G4418" i="39"/>
  <c r="G4419" i="39"/>
  <c r="G4420" i="39"/>
  <c r="G4421" i="39"/>
  <c r="G4422" i="39"/>
  <c r="G4423" i="39"/>
  <c r="G4424" i="39"/>
  <c r="G4425" i="39"/>
  <c r="G4426" i="39"/>
  <c r="G4427" i="39"/>
  <c r="G4428" i="39"/>
  <c r="G4429" i="39"/>
  <c r="G4430" i="39"/>
  <c r="G4431" i="39"/>
  <c r="G4432" i="39"/>
  <c r="G4433" i="39"/>
  <c r="G4434" i="39"/>
  <c r="G4435" i="39"/>
  <c r="G4436" i="39"/>
  <c r="G4437" i="39"/>
  <c r="G4438" i="39"/>
  <c r="G4439" i="39"/>
  <c r="G4440" i="39"/>
  <c r="G4441" i="39"/>
  <c r="G4442" i="39"/>
  <c r="G4443" i="39"/>
  <c r="G4444" i="39"/>
  <c r="G4445" i="39"/>
  <c r="G4446" i="39"/>
  <c r="G4447" i="39"/>
  <c r="G4448" i="39"/>
  <c r="G4449" i="39"/>
  <c r="G4450" i="39"/>
  <c r="G4451" i="39"/>
  <c r="G4452" i="39"/>
  <c r="G4453" i="39"/>
  <c r="G4454" i="39"/>
  <c r="G4455" i="39"/>
  <c r="G4456" i="39"/>
  <c r="G4457" i="39"/>
  <c r="G4458" i="39"/>
  <c r="G4459" i="39"/>
  <c r="G4460" i="39"/>
  <c r="G4461" i="39"/>
  <c r="G4462" i="39"/>
  <c r="G4463" i="39"/>
  <c r="G4464" i="39"/>
  <c r="G4465" i="39"/>
  <c r="G4466" i="39"/>
  <c r="G4467" i="39"/>
  <c r="G4468" i="39"/>
  <c r="G4469" i="39"/>
  <c r="G4470" i="39"/>
  <c r="G4471" i="39"/>
  <c r="G4472" i="39"/>
  <c r="G4473" i="39"/>
  <c r="G4474" i="39"/>
  <c r="G4475" i="39"/>
  <c r="G4476" i="39"/>
  <c r="G4477" i="39"/>
  <c r="G4478" i="39"/>
  <c r="G4479" i="39"/>
  <c r="G4480" i="39"/>
  <c r="G4481" i="39"/>
  <c r="G4482" i="39"/>
  <c r="G4483" i="39"/>
  <c r="G4484" i="39"/>
  <c r="G4485" i="39"/>
  <c r="G4486" i="39"/>
  <c r="G4487" i="39"/>
  <c r="G4488" i="39"/>
  <c r="G4489" i="39"/>
  <c r="G4490" i="39"/>
  <c r="G4491" i="39"/>
  <c r="G4492" i="39"/>
  <c r="G4493" i="39"/>
  <c r="G4494" i="39"/>
  <c r="G4495" i="39"/>
  <c r="G4496" i="39"/>
  <c r="G4497" i="39"/>
  <c r="G4498" i="39"/>
  <c r="G4499" i="39"/>
  <c r="G4500" i="39"/>
  <c r="G4501" i="39"/>
  <c r="G4502" i="39"/>
  <c r="G4503" i="39"/>
  <c r="G4504" i="39"/>
  <c r="G4505" i="39"/>
  <c r="G4506" i="39"/>
  <c r="G4507" i="39"/>
  <c r="G4508" i="39"/>
  <c r="G4509" i="39"/>
  <c r="G4510" i="39"/>
  <c r="G4511" i="39"/>
  <c r="G4512" i="39"/>
  <c r="G4513" i="39"/>
  <c r="G4514" i="39"/>
  <c r="G4515" i="39"/>
  <c r="G4516" i="39"/>
  <c r="G4517" i="39"/>
  <c r="G4518" i="39"/>
  <c r="G4519" i="39"/>
  <c r="G4520" i="39"/>
  <c r="G4521" i="39"/>
  <c r="G4522" i="39"/>
  <c r="G4523" i="39"/>
  <c r="G4524" i="39"/>
  <c r="G4525" i="39"/>
  <c r="G4526" i="39"/>
  <c r="G4527" i="39"/>
  <c r="G4528" i="39"/>
  <c r="G4529" i="39"/>
  <c r="G4530" i="39"/>
  <c r="G4531" i="39"/>
  <c r="G4532" i="39"/>
  <c r="G4533" i="39"/>
  <c r="G4534" i="39"/>
  <c r="G4535" i="39"/>
  <c r="G4536" i="39"/>
  <c r="G4537" i="39"/>
  <c r="G4538" i="39"/>
  <c r="G4539" i="39"/>
  <c r="G4540" i="39"/>
  <c r="G4541" i="39"/>
  <c r="G4542" i="39"/>
  <c r="G4543" i="39"/>
  <c r="G4544" i="39"/>
  <c r="G4545" i="39"/>
  <c r="G4546" i="39"/>
  <c r="G4547" i="39"/>
  <c r="G4548" i="39"/>
  <c r="G4549" i="39"/>
  <c r="G4550" i="39"/>
  <c r="G4551" i="39"/>
  <c r="G4552" i="39"/>
  <c r="G4553" i="39"/>
  <c r="G4554" i="39"/>
  <c r="G4555" i="39"/>
  <c r="G4556" i="39"/>
  <c r="G4557" i="39"/>
  <c r="G4558" i="39"/>
  <c r="G4559" i="39"/>
  <c r="G4560" i="39"/>
  <c r="G4561" i="39"/>
  <c r="G4562" i="39"/>
  <c r="G4563" i="39"/>
  <c r="G4564" i="39"/>
  <c r="G4565" i="39"/>
  <c r="G4566" i="39"/>
  <c r="G4567" i="39"/>
  <c r="G4568" i="39"/>
  <c r="G4569" i="39"/>
  <c r="G4570" i="39"/>
  <c r="G4571" i="39"/>
  <c r="G4572" i="39"/>
  <c r="G4573" i="39"/>
  <c r="G4574" i="39"/>
  <c r="G4575" i="39"/>
  <c r="G4576" i="39"/>
  <c r="G4577" i="39"/>
  <c r="G4578" i="39"/>
  <c r="G4579" i="39"/>
  <c r="G4580" i="39"/>
  <c r="G4581" i="39"/>
  <c r="G4582" i="39"/>
  <c r="G4583" i="39"/>
  <c r="G4584" i="39"/>
  <c r="G4585" i="39"/>
  <c r="G4586" i="39"/>
  <c r="G4587" i="39"/>
  <c r="G4588" i="39"/>
  <c r="G4589" i="39"/>
  <c r="G4590" i="39"/>
  <c r="G4591" i="39"/>
  <c r="G4592" i="39"/>
  <c r="G4593" i="39"/>
  <c r="G4594" i="39"/>
  <c r="G4595" i="39"/>
  <c r="G4596" i="39"/>
  <c r="G4597" i="39"/>
  <c r="G4598" i="39"/>
  <c r="G4599" i="39"/>
  <c r="G4600" i="39"/>
  <c r="G4601" i="39"/>
  <c r="G4602" i="39"/>
  <c r="G4603" i="39"/>
  <c r="G4604" i="39"/>
  <c r="G4605" i="39"/>
  <c r="G4606" i="39"/>
  <c r="G4607" i="39"/>
  <c r="G4608" i="39"/>
  <c r="G4609" i="39"/>
  <c r="G4610" i="39"/>
  <c r="G4611" i="39"/>
  <c r="G4612" i="39"/>
  <c r="G4613" i="39"/>
  <c r="G4614" i="39"/>
  <c r="G4615" i="39"/>
  <c r="G4616" i="39"/>
  <c r="G4617" i="39"/>
  <c r="G4618" i="39"/>
  <c r="G4619" i="39"/>
  <c r="G4620" i="39"/>
  <c r="G4621" i="39"/>
  <c r="G4622" i="39"/>
  <c r="G4623" i="39"/>
  <c r="G4624" i="39"/>
  <c r="G4625" i="39"/>
  <c r="G4626" i="39"/>
  <c r="G4627" i="39"/>
  <c r="G4628" i="39"/>
  <c r="G4629" i="39"/>
  <c r="G4630" i="39"/>
  <c r="G4631" i="39"/>
  <c r="G4632" i="39"/>
  <c r="G4633" i="39"/>
  <c r="G4634" i="39"/>
  <c r="G4635" i="39"/>
  <c r="G4636" i="39"/>
  <c r="G4637" i="39"/>
  <c r="G4638" i="39"/>
  <c r="G4639" i="39"/>
  <c r="G4640" i="39"/>
  <c r="G4641" i="39"/>
  <c r="G4642" i="39"/>
  <c r="G4643" i="39"/>
  <c r="G4644" i="39"/>
  <c r="G4645" i="39"/>
  <c r="G4646" i="39"/>
  <c r="G4647" i="39"/>
  <c r="G4648" i="39"/>
  <c r="G4649" i="39"/>
  <c r="G4650" i="39"/>
  <c r="G4651" i="39"/>
  <c r="G4652" i="39"/>
  <c r="G4653" i="39"/>
  <c r="G4654" i="39"/>
  <c r="G4655" i="39"/>
  <c r="G4656" i="39"/>
  <c r="G4657" i="39"/>
  <c r="G4658" i="39"/>
  <c r="G4659" i="39"/>
  <c r="G4660" i="39"/>
  <c r="G4661" i="39"/>
  <c r="G4662" i="39"/>
  <c r="G4663" i="39"/>
  <c r="G4664" i="39"/>
  <c r="G4665" i="39"/>
  <c r="G4666" i="39"/>
  <c r="G4667" i="39"/>
  <c r="G4668" i="39"/>
  <c r="G4669" i="39"/>
  <c r="G4670" i="39"/>
  <c r="G4671" i="39"/>
  <c r="G4672" i="39"/>
  <c r="G4673" i="39"/>
  <c r="G4674" i="39"/>
  <c r="G4675" i="39"/>
  <c r="G4676" i="39"/>
  <c r="G4677" i="39"/>
  <c r="G4678" i="39"/>
  <c r="G4679" i="39"/>
  <c r="G4680" i="39"/>
  <c r="G4681" i="39"/>
  <c r="G4682" i="39"/>
  <c r="G4683" i="39"/>
  <c r="G4684" i="39"/>
  <c r="G4685" i="39"/>
  <c r="G4686" i="39"/>
  <c r="G4687" i="39"/>
  <c r="G4688" i="39"/>
  <c r="G4689" i="39"/>
  <c r="G4690" i="39"/>
  <c r="G4691" i="39"/>
  <c r="G4692" i="39"/>
  <c r="G4693" i="39"/>
  <c r="G4694" i="39"/>
  <c r="G4695" i="39"/>
  <c r="G4696" i="39"/>
  <c r="G4697" i="39"/>
  <c r="G4698" i="39"/>
  <c r="G4699" i="39"/>
  <c r="G4700" i="39"/>
  <c r="G4701" i="39"/>
  <c r="G4702" i="39"/>
  <c r="G4703" i="39"/>
  <c r="G4704" i="39"/>
  <c r="G4705" i="39"/>
  <c r="G4706" i="39"/>
  <c r="G4707" i="39"/>
  <c r="G4708" i="39"/>
  <c r="G4709" i="39"/>
  <c r="G4710" i="39"/>
  <c r="G4711" i="39"/>
  <c r="G4712" i="39"/>
  <c r="G4713" i="39"/>
  <c r="G4714" i="39"/>
  <c r="G4715" i="39"/>
  <c r="G4716" i="39"/>
  <c r="G4717" i="39"/>
  <c r="G4718" i="39"/>
  <c r="G4719" i="39"/>
  <c r="G4720" i="39"/>
  <c r="G4721" i="39"/>
  <c r="G4722" i="39"/>
  <c r="G4723" i="39"/>
  <c r="G4724" i="39"/>
  <c r="G4725" i="39"/>
  <c r="G4726" i="39"/>
  <c r="G4727" i="39"/>
  <c r="G4728" i="39"/>
  <c r="G4729" i="39"/>
  <c r="G4730" i="39"/>
  <c r="G4731" i="39"/>
  <c r="G4732" i="39"/>
  <c r="G4733" i="39"/>
  <c r="G4734" i="39"/>
  <c r="G4735" i="39"/>
  <c r="G4736" i="39"/>
  <c r="G4737" i="39"/>
  <c r="G4738" i="39"/>
  <c r="G4739" i="39"/>
  <c r="G4740" i="39"/>
  <c r="G4741" i="39"/>
  <c r="G4742" i="39"/>
  <c r="G4743" i="39"/>
  <c r="G4744" i="39"/>
  <c r="G4745" i="39"/>
  <c r="G4746" i="39"/>
  <c r="G4747" i="39"/>
  <c r="G4748" i="39"/>
  <c r="G4749" i="39"/>
  <c r="G4750" i="39"/>
  <c r="G4751" i="39"/>
  <c r="G4752" i="39"/>
  <c r="G4753" i="39"/>
  <c r="G4754" i="39"/>
  <c r="G4755" i="39"/>
  <c r="G4756" i="39"/>
  <c r="G4757" i="39"/>
  <c r="G4758" i="39"/>
  <c r="G4759" i="39"/>
  <c r="G4760" i="39"/>
  <c r="G4761" i="39"/>
  <c r="G4762" i="39"/>
  <c r="G4763" i="39"/>
  <c r="G4764" i="39"/>
  <c r="G4765" i="39"/>
  <c r="G4766" i="39"/>
  <c r="G4767" i="39"/>
  <c r="G4768" i="39"/>
  <c r="G4769" i="39"/>
  <c r="G4770" i="39"/>
  <c r="G4771" i="39"/>
  <c r="G4772" i="39"/>
  <c r="G4773" i="39"/>
  <c r="G4774" i="39"/>
  <c r="G4775" i="39"/>
  <c r="G4776" i="39"/>
  <c r="G4777" i="39"/>
  <c r="G4778" i="39"/>
  <c r="G4779" i="39"/>
  <c r="G4780" i="39"/>
  <c r="G4781" i="39"/>
  <c r="G4782" i="39"/>
  <c r="G4783" i="39"/>
  <c r="G4784" i="39"/>
  <c r="G4785" i="39"/>
  <c r="G4786" i="39"/>
  <c r="G4787" i="39"/>
  <c r="G4788" i="39"/>
  <c r="G4789" i="39"/>
  <c r="G4790" i="39"/>
  <c r="G4791" i="39"/>
  <c r="G4792" i="39"/>
  <c r="G4793" i="39"/>
  <c r="G4794" i="39"/>
  <c r="G4795" i="39"/>
  <c r="G4796" i="39"/>
  <c r="G4797" i="39"/>
  <c r="G4798" i="39"/>
  <c r="G4799" i="39"/>
  <c r="G4800" i="39"/>
  <c r="G4801" i="39"/>
  <c r="G4802" i="39"/>
  <c r="G4803" i="39"/>
  <c r="G4804" i="39"/>
  <c r="G4805" i="39"/>
  <c r="G4806" i="39"/>
  <c r="G4807" i="39"/>
  <c r="G4808" i="39"/>
  <c r="G4809" i="39"/>
  <c r="G4810" i="39"/>
  <c r="G4811" i="39"/>
  <c r="G4812" i="39"/>
  <c r="G4813" i="39"/>
  <c r="G4814" i="39"/>
  <c r="G4815" i="39"/>
  <c r="G4816" i="39"/>
  <c r="G4817" i="39"/>
  <c r="G4818" i="39"/>
  <c r="G4819" i="39"/>
  <c r="G4820" i="39"/>
  <c r="G4821" i="39"/>
  <c r="G4822" i="39"/>
  <c r="G4823" i="39"/>
  <c r="G4824" i="39"/>
  <c r="G4825" i="39"/>
  <c r="G4826" i="39"/>
  <c r="G4827" i="39"/>
  <c r="G4828" i="39"/>
  <c r="G4829" i="39"/>
  <c r="G4830" i="39"/>
  <c r="G4831" i="39"/>
  <c r="G4832" i="39"/>
  <c r="G4833" i="39"/>
  <c r="G4834" i="39"/>
  <c r="G4835" i="39"/>
  <c r="G4836" i="39"/>
  <c r="G4837" i="39"/>
  <c r="G4838" i="39"/>
  <c r="G4839" i="39"/>
  <c r="G4840" i="39"/>
  <c r="G4841" i="39"/>
  <c r="G4842" i="39"/>
  <c r="G4843" i="39"/>
  <c r="G4844" i="39"/>
  <c r="G4845" i="39"/>
  <c r="G4846" i="39"/>
  <c r="G4847" i="39"/>
  <c r="G4848" i="39"/>
  <c r="G4849" i="39"/>
  <c r="G4850" i="39"/>
  <c r="G4851" i="39"/>
  <c r="G4852" i="39"/>
  <c r="G4853" i="39"/>
  <c r="G4854" i="39"/>
  <c r="G4855" i="39"/>
  <c r="G4856" i="39"/>
  <c r="G4857" i="39"/>
  <c r="G4858" i="39"/>
  <c r="G4859" i="39"/>
  <c r="G4860" i="39"/>
  <c r="G4861" i="39"/>
  <c r="G4862" i="39"/>
  <c r="G4863" i="39"/>
  <c r="G4864" i="39"/>
  <c r="G4865" i="39"/>
  <c r="G4866" i="39"/>
  <c r="G4867" i="39"/>
  <c r="G4868" i="39"/>
  <c r="G4869" i="39"/>
  <c r="G4870" i="39"/>
  <c r="G4871" i="39"/>
  <c r="G4872" i="39"/>
  <c r="G4873" i="39"/>
  <c r="G4874" i="39"/>
  <c r="G4875" i="39"/>
  <c r="G4876" i="39"/>
  <c r="G4877" i="39"/>
  <c r="G4878" i="39"/>
  <c r="G4879" i="39"/>
  <c r="G4880" i="39"/>
  <c r="G4881" i="39"/>
  <c r="G4882" i="39"/>
  <c r="G4883" i="39"/>
  <c r="G4884" i="39"/>
  <c r="G4885" i="39"/>
  <c r="G4886" i="39"/>
  <c r="G4887" i="39"/>
  <c r="G4888" i="39"/>
  <c r="G4889" i="39"/>
  <c r="G4890" i="39"/>
  <c r="G4891" i="39"/>
  <c r="G4892" i="39"/>
  <c r="G4893" i="39"/>
  <c r="G4894" i="39"/>
  <c r="G4895" i="39"/>
  <c r="G4896" i="39"/>
  <c r="G4897" i="39"/>
  <c r="G4898" i="39"/>
  <c r="G4899" i="39"/>
  <c r="G4900" i="39"/>
  <c r="G4901" i="39"/>
  <c r="G4902" i="39"/>
  <c r="G4903" i="39"/>
  <c r="G4904" i="39"/>
  <c r="G4905" i="39"/>
  <c r="G4906" i="39"/>
  <c r="G4907" i="39"/>
  <c r="G4908" i="39"/>
  <c r="G4909" i="39"/>
  <c r="G4910" i="39"/>
  <c r="G4911" i="39"/>
  <c r="G4912" i="39"/>
  <c r="G4913" i="39"/>
  <c r="G4914" i="39"/>
  <c r="G4915" i="39"/>
  <c r="G4916" i="39"/>
  <c r="G4917" i="39"/>
  <c r="G4918" i="39"/>
  <c r="G4919" i="39"/>
  <c r="G4920" i="39"/>
  <c r="G4921" i="39"/>
  <c r="G4922" i="39"/>
  <c r="G4923" i="39"/>
  <c r="G4924" i="39"/>
  <c r="G4925" i="39"/>
  <c r="G4926" i="39"/>
  <c r="G4927" i="39"/>
  <c r="G4928" i="39"/>
  <c r="G4929" i="39"/>
  <c r="G4930" i="39"/>
  <c r="G4931" i="39"/>
  <c r="G4932" i="39"/>
  <c r="G4933" i="39"/>
  <c r="G4934" i="39"/>
  <c r="G4935" i="39"/>
  <c r="G4936" i="39"/>
  <c r="G4937" i="39"/>
  <c r="G4938" i="39"/>
  <c r="G4939" i="39"/>
  <c r="G4940" i="39"/>
  <c r="G4941" i="39"/>
  <c r="G4942" i="39"/>
  <c r="G4943" i="39"/>
  <c r="G4944" i="39"/>
  <c r="G4945" i="39"/>
  <c r="G4946" i="39"/>
  <c r="G4947" i="39"/>
  <c r="G4948" i="39"/>
  <c r="G4949" i="39"/>
  <c r="G4950" i="39"/>
  <c r="G4951" i="39"/>
  <c r="G4952" i="39"/>
  <c r="G4953" i="39"/>
  <c r="G4954" i="39"/>
  <c r="G4955" i="39"/>
  <c r="G4956" i="39"/>
  <c r="G4957" i="39"/>
  <c r="G4958" i="39"/>
  <c r="G4959" i="39"/>
  <c r="G4960" i="39"/>
  <c r="G4961" i="39"/>
  <c r="G4962" i="39"/>
  <c r="G4963" i="39"/>
  <c r="G4964" i="39"/>
  <c r="G4965" i="39"/>
  <c r="G4966" i="39"/>
  <c r="G4967" i="39"/>
  <c r="G4968" i="39"/>
  <c r="G4969" i="39"/>
  <c r="G4970" i="39"/>
  <c r="G4971" i="39"/>
  <c r="G4972" i="39"/>
  <c r="G4973" i="39"/>
  <c r="G4974" i="39"/>
  <c r="G4975" i="39"/>
  <c r="G4976" i="39"/>
  <c r="G4977" i="39"/>
  <c r="G4978" i="39"/>
  <c r="G4979" i="39"/>
  <c r="G4980" i="39"/>
  <c r="G4981" i="39"/>
  <c r="G4982" i="39"/>
  <c r="G4983" i="39"/>
  <c r="G4984" i="39"/>
  <c r="G4985" i="39"/>
  <c r="G4986" i="39"/>
  <c r="G4987" i="39"/>
  <c r="G4988" i="39"/>
  <c r="G4989" i="39"/>
  <c r="G4990" i="39"/>
  <c r="G4991" i="39"/>
  <c r="G4992" i="39"/>
  <c r="G4993" i="39"/>
  <c r="G4994" i="39"/>
  <c r="G4995" i="39"/>
  <c r="G4996" i="39"/>
  <c r="G4997" i="39"/>
  <c r="G4998" i="39"/>
  <c r="G4999" i="39"/>
  <c r="G5000" i="39"/>
  <c r="G5001" i="39"/>
  <c r="G5002" i="39"/>
  <c r="G5003" i="39"/>
  <c r="G5004" i="39"/>
  <c r="G5005" i="39"/>
  <c r="G5006" i="39"/>
  <c r="G5007" i="39"/>
  <c r="G5008" i="39"/>
  <c r="G5009" i="39"/>
  <c r="G5010" i="39"/>
  <c r="G5011" i="39"/>
  <c r="G5012" i="39"/>
  <c r="G5013" i="39"/>
  <c r="G5014" i="39"/>
  <c r="G5015" i="39"/>
  <c r="G5016" i="39"/>
  <c r="G5017" i="39"/>
  <c r="G5018" i="39"/>
  <c r="G5019" i="39"/>
  <c r="G5020" i="39"/>
  <c r="G5021" i="39"/>
  <c r="G5022" i="39"/>
  <c r="G5023" i="39"/>
  <c r="G5024" i="39"/>
  <c r="G5025" i="39"/>
  <c r="G5026" i="39"/>
  <c r="G5027" i="39"/>
  <c r="G5028" i="39"/>
  <c r="G5029" i="39"/>
  <c r="G5030" i="39"/>
  <c r="G5031" i="39"/>
  <c r="G5032" i="39"/>
  <c r="G5033" i="39"/>
  <c r="G5034" i="39"/>
  <c r="G5035" i="39"/>
  <c r="G5036" i="39"/>
  <c r="G5037" i="39"/>
  <c r="G5038" i="39"/>
  <c r="G5039" i="39"/>
  <c r="G5040" i="39"/>
  <c r="G5041" i="39"/>
  <c r="G5042" i="39"/>
  <c r="G5043" i="39"/>
  <c r="G5044" i="39"/>
  <c r="G5045" i="39"/>
  <c r="G5046" i="39"/>
  <c r="G5047" i="39"/>
  <c r="G5048" i="39"/>
  <c r="G5049" i="39"/>
  <c r="G5050" i="39"/>
  <c r="G5051" i="39"/>
  <c r="G5052" i="39"/>
  <c r="G5053" i="39"/>
  <c r="G5054" i="39"/>
  <c r="G5055" i="39"/>
  <c r="G5056" i="39"/>
  <c r="G5057" i="39"/>
  <c r="G5058" i="39"/>
  <c r="G5059" i="39"/>
  <c r="G5060" i="39"/>
  <c r="G5061" i="39"/>
  <c r="G5062" i="39"/>
  <c r="G5063" i="39"/>
  <c r="G5064" i="39"/>
  <c r="G5065" i="39"/>
  <c r="G5066" i="39"/>
  <c r="G5067" i="39"/>
  <c r="G5068" i="39"/>
  <c r="G5069" i="39"/>
  <c r="G5070" i="39"/>
  <c r="G5071" i="39"/>
  <c r="G5072" i="39"/>
  <c r="G5073" i="39"/>
  <c r="G5074" i="39"/>
  <c r="G5075" i="39"/>
  <c r="G5076" i="39"/>
  <c r="G5077" i="39"/>
  <c r="G5078" i="39"/>
  <c r="G5079" i="39"/>
  <c r="G5080" i="39"/>
  <c r="G5081" i="39"/>
  <c r="G5082" i="39"/>
  <c r="G5083" i="39"/>
  <c r="G5084" i="39"/>
  <c r="G5085" i="39"/>
  <c r="G5086" i="39"/>
  <c r="G5087" i="39"/>
  <c r="G5088" i="39"/>
  <c r="G5089" i="39"/>
  <c r="G5090" i="39"/>
  <c r="G5091" i="39"/>
  <c r="G5092" i="39"/>
  <c r="G5093" i="39"/>
  <c r="G5094" i="39"/>
  <c r="G5095" i="39"/>
  <c r="G5096" i="39"/>
  <c r="G5097" i="39"/>
  <c r="G5098" i="39"/>
  <c r="G5099" i="39"/>
  <c r="G5100" i="39"/>
  <c r="G5101" i="39"/>
  <c r="G5102" i="39"/>
  <c r="G5103" i="39"/>
  <c r="G5104" i="39"/>
  <c r="G5105" i="39"/>
  <c r="G5106" i="39"/>
  <c r="G5107" i="39"/>
  <c r="G5108" i="39"/>
  <c r="G5109" i="39"/>
  <c r="G5110" i="39"/>
  <c r="G5111" i="39"/>
  <c r="G5112" i="39"/>
  <c r="G5113" i="39"/>
  <c r="G5114" i="39"/>
  <c r="G5115" i="39"/>
  <c r="G5116" i="39"/>
  <c r="G5117" i="39"/>
  <c r="G5118" i="39"/>
  <c r="G5119" i="39"/>
  <c r="G5120" i="39"/>
  <c r="G5121" i="39"/>
  <c r="G5122" i="39"/>
  <c r="G5123" i="39"/>
  <c r="G5124" i="39"/>
  <c r="G5125" i="39"/>
  <c r="G5126" i="39"/>
  <c r="G5127" i="39"/>
  <c r="G5128" i="39"/>
  <c r="G5129" i="39"/>
  <c r="G5130" i="39"/>
  <c r="G5131" i="39"/>
  <c r="G5132" i="39"/>
  <c r="G5133" i="39"/>
  <c r="G5134" i="39"/>
  <c r="G5135" i="39"/>
  <c r="G5136" i="39"/>
  <c r="G5137" i="39"/>
  <c r="G5138" i="39"/>
  <c r="G5139" i="39"/>
  <c r="G5140" i="39"/>
  <c r="G5141" i="39"/>
  <c r="G5142" i="39"/>
  <c r="G5143" i="39"/>
  <c r="G5144" i="39"/>
  <c r="G5145" i="39"/>
  <c r="G5146" i="39"/>
  <c r="G5147" i="39"/>
  <c r="G5148" i="39"/>
  <c r="G5149" i="39"/>
  <c r="G5150" i="39"/>
  <c r="G5151" i="39"/>
  <c r="G5152" i="39"/>
  <c r="G5153" i="39"/>
  <c r="G5154" i="39"/>
  <c r="G5155" i="39"/>
  <c r="G5156" i="39"/>
  <c r="G5157" i="39"/>
  <c r="G5158" i="39"/>
  <c r="G5159" i="39"/>
  <c r="G5160" i="39"/>
  <c r="G5161" i="39"/>
  <c r="G5162" i="39"/>
  <c r="G5163" i="39"/>
  <c r="G5164" i="39"/>
  <c r="G5165" i="39"/>
  <c r="G5166" i="39"/>
  <c r="G5167" i="39"/>
  <c r="G5168" i="39"/>
  <c r="G5169" i="39"/>
  <c r="G5170" i="39"/>
  <c r="G5171" i="39"/>
  <c r="G5172" i="39"/>
  <c r="G5173" i="39"/>
  <c r="G5174" i="39"/>
  <c r="G5175" i="39"/>
  <c r="G5176" i="39"/>
  <c r="G5177" i="39"/>
  <c r="G5178" i="39"/>
  <c r="G5179" i="39"/>
  <c r="G5180" i="39"/>
  <c r="G5181" i="39"/>
  <c r="G5182" i="39"/>
  <c r="G5183" i="39"/>
  <c r="G5184" i="39"/>
  <c r="G5185" i="39"/>
  <c r="G5186" i="39"/>
  <c r="G5187" i="39"/>
  <c r="G5188" i="39"/>
  <c r="G5189" i="39"/>
  <c r="G5190" i="39"/>
  <c r="G5191" i="39"/>
  <c r="G5192" i="39"/>
  <c r="G5193" i="39"/>
  <c r="G5194" i="39"/>
  <c r="G5195" i="39"/>
  <c r="G5196" i="39"/>
  <c r="G5197" i="39"/>
  <c r="G5198" i="39"/>
  <c r="G5199" i="39"/>
  <c r="G5200" i="39"/>
  <c r="G5201" i="39"/>
  <c r="G5202" i="39"/>
  <c r="G5203" i="39"/>
  <c r="G5204" i="39"/>
  <c r="G5205" i="39"/>
  <c r="G5206" i="39"/>
  <c r="G5207" i="39"/>
  <c r="G5208" i="39"/>
  <c r="G5209" i="39"/>
  <c r="G5210" i="39"/>
  <c r="G5211" i="39"/>
  <c r="G5212" i="39"/>
  <c r="G5213" i="39"/>
  <c r="G5214" i="39"/>
  <c r="G5215" i="39"/>
  <c r="G5216" i="39"/>
  <c r="G5217" i="39"/>
  <c r="G5218" i="39"/>
  <c r="G5219" i="39"/>
  <c r="G5220" i="39"/>
  <c r="G5221" i="39"/>
  <c r="G5222" i="39"/>
  <c r="G5223" i="39"/>
  <c r="G5224" i="39"/>
  <c r="G5225" i="39"/>
  <c r="G5226" i="39"/>
  <c r="G5227" i="39"/>
  <c r="G5228" i="39"/>
  <c r="G5229" i="39"/>
  <c r="G5230" i="39"/>
  <c r="G5231" i="39"/>
  <c r="G5232" i="39"/>
  <c r="G5233" i="39"/>
  <c r="G5234" i="39"/>
  <c r="G5235" i="39"/>
  <c r="G5236" i="39"/>
  <c r="G5237" i="39"/>
  <c r="G5238" i="39"/>
  <c r="G5239" i="39"/>
  <c r="G5240" i="39"/>
  <c r="G5241" i="39"/>
  <c r="G5242" i="39"/>
  <c r="G5243" i="39"/>
  <c r="G5244" i="39"/>
  <c r="G5245" i="39"/>
  <c r="G5246" i="39"/>
  <c r="G5247" i="39"/>
  <c r="G5248" i="39"/>
  <c r="G5249" i="39"/>
  <c r="G5250" i="39"/>
  <c r="G5251" i="39"/>
  <c r="G5252" i="39"/>
  <c r="G5253" i="39"/>
  <c r="G5254" i="39"/>
  <c r="G5255" i="39"/>
  <c r="G5256" i="39"/>
  <c r="G5257" i="39"/>
  <c r="G5258" i="39"/>
  <c r="G5259" i="39"/>
  <c r="G5260" i="39"/>
  <c r="G5261" i="39"/>
  <c r="G5262" i="39"/>
  <c r="G5263" i="39"/>
  <c r="G5264" i="39"/>
  <c r="G5265" i="39"/>
  <c r="G5266" i="39"/>
  <c r="G5267" i="39"/>
  <c r="G5268" i="39"/>
  <c r="G5269" i="39"/>
  <c r="G5270" i="39"/>
  <c r="G5271" i="39"/>
  <c r="G5272" i="39"/>
  <c r="G5273" i="39"/>
  <c r="G5274" i="39"/>
  <c r="G5275" i="39"/>
  <c r="G5276" i="39"/>
  <c r="G5277" i="39"/>
  <c r="G5278" i="39"/>
  <c r="G5279" i="39"/>
  <c r="G5280" i="39"/>
  <c r="G5281" i="39"/>
  <c r="G5282" i="39"/>
  <c r="G5283" i="39"/>
  <c r="G5284" i="39"/>
  <c r="G5285" i="39"/>
  <c r="G5286" i="39"/>
  <c r="G5287" i="39"/>
  <c r="G5288" i="39"/>
  <c r="G5289" i="39"/>
  <c r="G5290" i="39"/>
  <c r="G5291" i="39"/>
  <c r="G5292" i="39"/>
  <c r="G5293" i="39"/>
  <c r="G5294" i="39"/>
  <c r="G5295" i="39"/>
  <c r="G5296" i="39"/>
  <c r="G5297" i="39"/>
  <c r="G5298" i="39"/>
  <c r="G5299" i="39"/>
  <c r="G5300" i="39"/>
  <c r="G5301" i="39"/>
  <c r="G5302" i="39"/>
  <c r="G5303" i="39"/>
  <c r="G5304" i="39"/>
  <c r="G5305" i="39"/>
  <c r="G5306" i="39"/>
  <c r="G5307" i="39"/>
  <c r="G5308" i="39"/>
  <c r="G5309" i="39"/>
  <c r="G5310" i="39"/>
  <c r="G5311" i="39"/>
  <c r="G5312" i="39"/>
  <c r="G5313" i="39"/>
  <c r="G5314" i="39"/>
  <c r="G5315" i="39"/>
  <c r="G5316" i="39"/>
  <c r="G5317" i="39"/>
  <c r="G5318" i="39"/>
  <c r="G5319" i="39"/>
  <c r="G5320" i="39"/>
  <c r="G5321" i="39"/>
  <c r="G5322" i="39"/>
  <c r="G5323" i="39"/>
  <c r="G5324" i="39"/>
  <c r="G5325" i="39"/>
  <c r="G5326" i="39"/>
  <c r="G5327" i="39"/>
  <c r="G5328" i="39"/>
  <c r="G5329" i="39"/>
  <c r="G5330" i="39"/>
  <c r="G5331" i="39"/>
  <c r="G5332" i="39"/>
  <c r="G5333" i="39"/>
  <c r="G5334" i="39"/>
  <c r="G5335" i="39"/>
  <c r="G5336" i="39"/>
  <c r="G5337" i="39"/>
  <c r="G5338" i="39"/>
  <c r="G5339" i="39"/>
  <c r="G5340" i="39"/>
  <c r="G5341" i="39"/>
  <c r="G5342" i="39"/>
  <c r="G5343" i="39"/>
  <c r="G5344" i="39"/>
  <c r="G5345" i="39"/>
  <c r="G5346" i="39"/>
  <c r="G5347" i="39"/>
  <c r="G5348" i="39"/>
  <c r="G5349" i="39"/>
  <c r="G5350" i="39"/>
  <c r="G5351" i="39"/>
  <c r="G5352" i="39"/>
  <c r="G5353" i="39"/>
  <c r="G5354" i="39"/>
  <c r="G5355" i="39"/>
  <c r="G5356" i="39"/>
  <c r="G5357" i="39"/>
  <c r="G5358" i="39"/>
  <c r="G5359" i="39"/>
  <c r="G5360" i="39"/>
  <c r="G5361" i="39"/>
  <c r="G5362" i="39"/>
  <c r="G5363" i="39"/>
  <c r="G5364" i="39"/>
  <c r="G5365" i="39"/>
  <c r="G5366" i="39"/>
  <c r="G5367" i="39"/>
  <c r="G5368" i="39"/>
  <c r="G5369" i="39"/>
  <c r="G5370" i="39"/>
  <c r="G5371" i="39"/>
  <c r="G5372" i="39"/>
  <c r="G5373" i="39"/>
  <c r="G5374" i="39"/>
  <c r="G5375" i="39"/>
  <c r="G5376" i="39"/>
  <c r="G5377" i="39"/>
  <c r="G5378" i="39"/>
  <c r="G5379" i="39"/>
  <c r="G5380" i="39"/>
  <c r="G5381" i="39"/>
  <c r="G5382" i="39"/>
  <c r="G5383" i="39"/>
  <c r="G5384" i="39"/>
  <c r="G5385" i="39"/>
  <c r="G5386" i="39"/>
  <c r="G5387" i="39"/>
  <c r="G5388" i="39"/>
  <c r="G5389" i="39"/>
  <c r="G5390" i="39"/>
  <c r="G5391" i="39"/>
  <c r="G5392" i="39"/>
  <c r="G5393" i="39"/>
  <c r="G5394" i="39"/>
  <c r="G5395" i="39"/>
  <c r="G5396" i="39"/>
  <c r="G5397" i="39"/>
  <c r="G5398" i="39"/>
  <c r="G5399" i="39"/>
  <c r="G5400" i="39"/>
  <c r="G5401" i="39"/>
  <c r="G5402" i="39"/>
  <c r="G5403" i="39"/>
  <c r="G5404" i="39"/>
  <c r="G5405" i="39"/>
  <c r="G5406" i="39"/>
  <c r="G5407" i="39"/>
  <c r="G5408" i="39"/>
  <c r="G5409" i="39"/>
  <c r="G5410" i="39"/>
  <c r="G5411" i="39"/>
  <c r="G5412" i="39"/>
  <c r="G5413" i="39"/>
  <c r="G5414" i="39"/>
  <c r="G5415" i="39"/>
  <c r="G5416" i="39"/>
  <c r="G5417" i="39"/>
  <c r="G5418" i="39"/>
  <c r="G5419" i="39"/>
  <c r="G5420" i="39"/>
  <c r="G5421" i="39"/>
  <c r="G5422" i="39"/>
  <c r="G5423" i="39"/>
  <c r="G5424" i="39"/>
  <c r="G5425" i="39"/>
  <c r="G5426" i="39"/>
  <c r="G5427" i="39"/>
  <c r="G5428" i="39"/>
  <c r="G5429" i="39"/>
  <c r="G5430" i="39"/>
  <c r="G5431" i="39"/>
  <c r="G5432" i="39"/>
  <c r="G5433" i="39"/>
  <c r="G5434" i="39"/>
  <c r="G5435" i="39"/>
  <c r="G5436" i="39"/>
  <c r="G5437" i="39"/>
  <c r="G5438" i="39"/>
  <c r="G5439" i="39"/>
  <c r="G5440" i="39"/>
  <c r="G5441" i="39"/>
  <c r="G5442" i="39"/>
  <c r="G5443" i="39"/>
  <c r="G5444" i="39"/>
  <c r="G5445" i="39"/>
  <c r="G5446" i="39"/>
  <c r="G5447" i="39"/>
  <c r="G5448" i="39"/>
  <c r="G5449" i="39"/>
  <c r="G5450" i="39"/>
  <c r="G5451" i="39"/>
  <c r="G5452" i="39"/>
  <c r="G5453" i="39"/>
  <c r="G5454" i="39"/>
  <c r="G5455" i="39"/>
  <c r="G5456" i="39"/>
  <c r="G5457" i="39"/>
  <c r="G5458" i="39"/>
  <c r="G5459" i="39"/>
  <c r="G5460" i="39"/>
  <c r="G5461" i="39"/>
  <c r="G5462" i="39"/>
  <c r="G5463" i="39"/>
  <c r="G5464" i="39"/>
  <c r="G5465" i="39"/>
  <c r="G5466" i="39"/>
  <c r="G5467" i="39"/>
  <c r="G5468" i="39"/>
  <c r="G5469" i="39"/>
  <c r="G5470" i="39"/>
  <c r="G5471" i="39"/>
  <c r="G5472" i="39"/>
  <c r="G5473" i="39"/>
  <c r="G5474" i="39"/>
  <c r="G5475" i="39"/>
  <c r="G5476" i="39"/>
  <c r="G5477" i="39"/>
  <c r="G5478" i="39"/>
  <c r="G5479" i="39"/>
  <c r="G5480" i="39"/>
  <c r="G5481" i="39"/>
  <c r="G5482" i="39"/>
  <c r="G5483" i="39"/>
  <c r="G5484" i="39"/>
  <c r="G5485" i="39"/>
  <c r="G5486" i="39"/>
  <c r="G5487" i="39"/>
  <c r="G5488" i="39"/>
  <c r="G5489" i="39"/>
  <c r="G5490" i="39"/>
  <c r="G5491" i="39"/>
  <c r="G5492" i="39"/>
  <c r="G5493" i="39"/>
  <c r="G5494" i="39"/>
  <c r="G5495" i="39"/>
  <c r="G5496" i="39"/>
  <c r="G5497" i="39"/>
  <c r="G5498" i="39"/>
  <c r="G5499" i="39"/>
  <c r="G5500" i="39"/>
  <c r="G5501" i="39"/>
  <c r="G5502" i="39"/>
  <c r="G5503" i="39"/>
  <c r="G5504" i="39"/>
  <c r="G5505" i="39"/>
  <c r="G5506" i="39"/>
  <c r="G5507" i="39"/>
  <c r="G5508" i="39"/>
  <c r="G5509" i="39"/>
  <c r="G5510" i="39"/>
  <c r="G5511" i="39"/>
  <c r="G5512" i="39"/>
  <c r="G5513" i="39"/>
  <c r="G5514" i="39"/>
  <c r="G5515" i="39"/>
  <c r="G5516" i="39"/>
  <c r="G5517" i="39"/>
  <c r="G5518" i="39"/>
  <c r="G5519" i="39"/>
  <c r="G5520" i="39"/>
  <c r="G5521" i="39"/>
  <c r="G5522" i="39"/>
  <c r="G5523" i="39"/>
  <c r="G5524" i="39"/>
  <c r="G5525" i="39"/>
  <c r="G5526" i="39"/>
  <c r="G5527" i="39"/>
  <c r="G5528" i="39"/>
  <c r="G5529" i="39"/>
  <c r="G5530" i="39"/>
  <c r="G5531" i="39"/>
  <c r="G5532" i="39"/>
  <c r="G5533" i="39"/>
  <c r="G5534" i="39"/>
  <c r="G5535" i="39"/>
  <c r="G5536" i="39"/>
  <c r="G5537" i="39"/>
  <c r="G5538" i="39"/>
  <c r="G5539" i="39"/>
  <c r="G5540" i="39"/>
  <c r="G5541" i="39"/>
  <c r="G5542" i="39"/>
  <c r="G5543" i="39"/>
  <c r="G5544" i="39"/>
  <c r="G5545" i="39"/>
  <c r="G5546" i="39"/>
  <c r="G5547" i="39"/>
  <c r="G5548" i="39"/>
  <c r="G5549" i="39"/>
  <c r="G5550" i="39"/>
  <c r="G5551" i="39"/>
  <c r="G5552" i="39"/>
  <c r="G5553" i="39"/>
  <c r="G5554" i="39"/>
  <c r="G5555" i="39"/>
  <c r="G5556" i="39"/>
  <c r="G5557" i="39"/>
  <c r="G5558" i="39"/>
  <c r="G5559" i="39"/>
  <c r="G5560" i="39"/>
  <c r="G5561" i="39"/>
  <c r="G5562" i="39"/>
  <c r="G5563" i="39"/>
  <c r="G5564" i="39"/>
  <c r="G5565" i="39"/>
  <c r="G5566" i="39"/>
  <c r="G5567" i="39"/>
  <c r="G5568" i="39"/>
  <c r="G5569" i="39"/>
  <c r="G5570" i="39"/>
  <c r="G5571" i="39"/>
  <c r="G5572" i="39"/>
  <c r="G5573" i="39"/>
  <c r="G5574" i="39"/>
  <c r="G5575" i="39"/>
  <c r="G5576" i="39"/>
  <c r="G5577" i="39"/>
  <c r="G5578" i="39"/>
  <c r="G5579" i="39"/>
  <c r="G5580" i="39"/>
  <c r="G5581" i="39"/>
  <c r="G5582" i="39"/>
  <c r="G5583" i="39"/>
  <c r="G5584" i="39"/>
  <c r="G5585" i="39"/>
  <c r="G5586" i="39"/>
  <c r="G5587" i="39"/>
  <c r="G5588" i="39"/>
  <c r="G5589" i="39"/>
  <c r="G5590" i="39"/>
  <c r="G5591" i="39"/>
  <c r="G5592" i="39"/>
  <c r="G5593" i="39"/>
  <c r="G5594" i="39"/>
  <c r="G5595" i="39"/>
  <c r="G5596" i="39"/>
  <c r="G5597" i="39"/>
  <c r="G5598" i="39"/>
  <c r="G5599" i="39"/>
  <c r="G5600" i="39"/>
  <c r="G5601" i="39"/>
  <c r="G5602" i="39"/>
  <c r="G5603" i="39"/>
  <c r="G5604" i="39"/>
  <c r="G5605" i="39"/>
  <c r="G5606" i="39"/>
  <c r="G5607" i="39"/>
  <c r="G5608" i="39"/>
  <c r="G5609" i="39"/>
  <c r="G5610" i="39"/>
  <c r="G5611" i="39"/>
  <c r="G5612" i="39"/>
  <c r="G5613" i="39"/>
  <c r="G5614" i="39"/>
  <c r="G5615" i="39"/>
  <c r="G5616" i="39"/>
  <c r="G5617" i="39"/>
  <c r="G5618" i="39"/>
  <c r="G5619" i="39"/>
  <c r="G5620" i="39"/>
  <c r="G5621" i="39"/>
  <c r="G5622" i="39"/>
  <c r="G5623" i="39"/>
  <c r="G5624" i="39"/>
  <c r="G5625" i="39"/>
  <c r="G5626" i="39"/>
  <c r="G5627" i="39"/>
  <c r="G5628" i="39"/>
  <c r="G5629" i="39"/>
  <c r="G5630" i="39"/>
  <c r="G5631" i="39"/>
  <c r="G5632" i="39"/>
  <c r="G5633" i="39"/>
  <c r="G5634" i="39"/>
  <c r="G5635" i="39"/>
  <c r="G5636" i="39"/>
  <c r="G5637" i="39"/>
  <c r="G5638" i="39"/>
  <c r="G5639" i="39"/>
  <c r="G5640" i="39"/>
  <c r="G5641" i="39"/>
  <c r="G5642" i="39"/>
  <c r="G5643" i="39"/>
  <c r="G5644" i="39"/>
  <c r="G5645" i="39"/>
  <c r="G5646" i="39"/>
  <c r="G5647" i="39"/>
  <c r="G5648" i="39"/>
  <c r="G5649" i="39"/>
  <c r="G5650" i="39"/>
  <c r="G5651" i="39"/>
  <c r="G5652" i="39"/>
  <c r="G5653" i="39"/>
  <c r="G5654" i="39"/>
  <c r="G5655" i="39"/>
  <c r="G5656" i="39"/>
  <c r="G5657" i="39"/>
  <c r="G5658" i="39"/>
  <c r="G5659" i="39"/>
  <c r="G5660" i="39"/>
  <c r="G5661" i="39"/>
  <c r="G5662" i="39"/>
  <c r="G5663" i="39"/>
  <c r="G5664" i="39"/>
  <c r="G5665" i="39"/>
  <c r="G5666" i="39"/>
  <c r="G5667" i="39"/>
  <c r="G5668" i="39"/>
  <c r="G5669" i="39"/>
  <c r="G5670" i="39"/>
  <c r="G5671" i="39"/>
  <c r="G5672" i="39"/>
  <c r="G5673" i="39"/>
  <c r="G5674" i="39"/>
  <c r="G5675" i="39"/>
  <c r="G5676" i="39"/>
  <c r="G5677" i="39"/>
  <c r="G5678" i="39"/>
  <c r="G5679" i="39"/>
  <c r="G5680" i="39"/>
  <c r="G5681" i="39"/>
  <c r="G5682" i="39"/>
  <c r="G5683" i="39"/>
  <c r="G5684" i="39"/>
  <c r="G5685" i="39"/>
  <c r="G5686" i="39"/>
  <c r="G5687" i="39"/>
  <c r="G5688" i="39"/>
  <c r="G5689" i="39"/>
  <c r="G5690" i="39"/>
  <c r="G5691" i="39"/>
  <c r="G5692" i="39"/>
  <c r="G5693" i="39"/>
  <c r="G5694" i="39"/>
  <c r="G5695" i="39"/>
  <c r="G5696" i="39"/>
  <c r="G5697" i="39"/>
  <c r="G5698" i="39"/>
  <c r="G5699" i="39"/>
  <c r="G5700" i="39"/>
  <c r="G5701" i="39"/>
  <c r="G5702" i="39"/>
  <c r="G5703" i="39"/>
  <c r="G5704" i="39"/>
  <c r="G5705" i="39"/>
  <c r="G5706" i="39"/>
  <c r="G5707" i="39"/>
  <c r="G5708" i="39"/>
  <c r="G5709" i="39"/>
  <c r="G5710" i="39"/>
  <c r="G5711" i="39"/>
  <c r="G5712" i="39"/>
  <c r="G5713" i="39"/>
  <c r="G5714" i="39"/>
  <c r="G5715" i="39"/>
  <c r="G5716" i="39"/>
  <c r="G5717" i="39"/>
  <c r="G5718" i="39"/>
  <c r="G5719" i="39"/>
  <c r="G5720" i="39"/>
  <c r="G5721" i="39"/>
  <c r="G5722" i="39"/>
  <c r="G5723" i="39"/>
  <c r="G5724" i="39"/>
  <c r="G5725" i="39"/>
  <c r="G5726" i="39"/>
  <c r="G5727" i="39"/>
  <c r="G5728" i="39"/>
  <c r="G5729" i="39"/>
  <c r="G5730" i="39"/>
  <c r="G5731" i="39"/>
  <c r="G5732" i="39"/>
  <c r="G5733" i="39"/>
  <c r="G5734" i="39"/>
  <c r="G5735" i="39"/>
  <c r="G5736" i="39"/>
  <c r="G5737" i="39"/>
  <c r="G5738" i="39"/>
  <c r="G5739" i="39"/>
  <c r="G5740" i="39"/>
  <c r="G5741" i="39"/>
  <c r="G5742" i="39"/>
  <c r="G5743" i="39"/>
  <c r="G5744" i="39"/>
  <c r="G5745" i="39"/>
  <c r="G5746" i="39"/>
  <c r="G5747" i="39"/>
  <c r="G5748" i="39"/>
  <c r="G5749" i="39"/>
  <c r="G5750" i="39"/>
  <c r="G5751" i="39"/>
  <c r="G5752" i="39"/>
  <c r="G5753" i="39"/>
  <c r="G5754" i="39"/>
  <c r="G5755" i="39"/>
  <c r="G5756" i="39"/>
  <c r="G5757" i="39"/>
  <c r="G5758" i="39"/>
  <c r="G5759" i="39"/>
  <c r="G5760" i="39"/>
  <c r="G5761" i="39"/>
  <c r="G5762" i="39"/>
  <c r="G5763" i="39"/>
  <c r="G5764" i="39"/>
  <c r="G5765" i="39"/>
  <c r="G5766" i="39"/>
  <c r="G5767" i="39"/>
  <c r="G5768" i="39"/>
  <c r="G5769" i="39"/>
  <c r="G5770" i="39"/>
  <c r="G5771" i="39"/>
  <c r="G5772" i="39"/>
  <c r="G5773" i="39"/>
  <c r="G5774" i="39"/>
  <c r="G5775" i="39"/>
  <c r="G5776" i="39"/>
  <c r="G5777" i="39"/>
  <c r="G5778" i="39"/>
  <c r="G5779" i="39"/>
  <c r="G5780" i="39"/>
  <c r="G5781" i="39"/>
  <c r="G5782" i="39"/>
  <c r="G5783" i="39"/>
  <c r="G5784" i="39"/>
  <c r="G5785" i="39"/>
  <c r="G5786" i="39"/>
  <c r="G5787" i="39"/>
  <c r="G5788" i="39"/>
  <c r="G5789" i="39"/>
  <c r="G5790" i="39"/>
  <c r="G5791" i="39"/>
  <c r="G5792" i="39"/>
  <c r="G5793" i="39"/>
  <c r="G5794" i="39"/>
  <c r="G5795" i="39"/>
  <c r="G5796" i="39"/>
  <c r="G5797" i="39"/>
  <c r="G5798" i="39"/>
  <c r="G5799" i="39"/>
  <c r="G5800" i="39"/>
  <c r="G5801" i="39"/>
  <c r="G5802" i="39"/>
  <c r="G5803" i="39"/>
  <c r="G5804" i="39"/>
  <c r="G5805" i="39"/>
  <c r="G5806" i="39"/>
  <c r="G5807" i="39"/>
  <c r="G5808" i="39"/>
  <c r="G5809" i="39"/>
  <c r="G5810" i="39"/>
  <c r="G5811" i="39"/>
  <c r="G5812" i="39"/>
  <c r="G5813" i="39"/>
  <c r="G5814" i="39"/>
  <c r="G5815" i="39"/>
  <c r="G5816" i="39"/>
  <c r="G5817" i="39"/>
  <c r="G5818" i="39"/>
  <c r="G5819" i="39"/>
  <c r="G5820" i="39"/>
  <c r="G5821" i="39"/>
  <c r="G5822" i="39"/>
  <c r="G5823" i="39"/>
  <c r="G5824" i="39"/>
  <c r="G5825" i="39"/>
  <c r="G5826" i="39"/>
  <c r="G5827" i="39"/>
  <c r="G5828" i="39"/>
  <c r="G5829" i="39"/>
  <c r="G5830" i="39"/>
  <c r="G5831" i="39"/>
  <c r="G5832" i="39"/>
  <c r="G5833" i="39"/>
  <c r="G5834" i="39"/>
  <c r="G5835" i="39"/>
  <c r="G5836" i="39"/>
  <c r="G5837" i="39"/>
  <c r="G5838" i="39"/>
  <c r="G5839" i="39"/>
  <c r="G5840" i="39"/>
  <c r="G5841" i="39"/>
  <c r="G5842" i="39"/>
  <c r="G5843" i="39"/>
  <c r="G5844" i="39"/>
  <c r="G5845" i="39"/>
  <c r="G5846"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6"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3" i="39"/>
  <c r="F54" i="39"/>
  <c r="F55" i="39"/>
  <c r="F56" i="39"/>
  <c r="F57" i="39"/>
  <c r="F58" i="39"/>
  <c r="F59" i="39"/>
  <c r="F60" i="39"/>
  <c r="F61" i="39"/>
  <c r="F62" i="39"/>
  <c r="F63" i="39"/>
  <c r="F64" i="39"/>
  <c r="F65" i="39"/>
  <c r="F66" i="39"/>
  <c r="F67" i="39"/>
  <c r="F68" i="39"/>
  <c r="F69" i="39"/>
  <c r="F70" i="39"/>
  <c r="F71" i="39"/>
  <c r="F72" i="39"/>
  <c r="F73" i="39"/>
  <c r="F74" i="39"/>
  <c r="F75" i="39"/>
  <c r="F76" i="39"/>
  <c r="F77" i="39"/>
  <c r="F78" i="39"/>
  <c r="F79" i="39"/>
  <c r="F80" i="39"/>
  <c r="F81" i="39"/>
  <c r="F82" i="39"/>
  <c r="F83" i="39"/>
  <c r="F84" i="39"/>
  <c r="F85"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5"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550" i="39"/>
  <c r="F551" i="39"/>
  <c r="F552" i="39"/>
  <c r="F553" i="39"/>
  <c r="F554" i="39"/>
  <c r="F555" i="39"/>
  <c r="F556" i="39"/>
  <c r="F557" i="39"/>
  <c r="F558" i="39"/>
  <c r="F559" i="39"/>
  <c r="F560" i="39"/>
  <c r="F561" i="39"/>
  <c r="F562" i="39"/>
  <c r="F563" i="39"/>
  <c r="F564" i="39"/>
  <c r="F565" i="39"/>
  <c r="F566" i="39"/>
  <c r="F567" i="39"/>
  <c r="F568" i="39"/>
  <c r="F569" i="39"/>
  <c r="F570" i="39"/>
  <c r="F571" i="39"/>
  <c r="F572" i="39"/>
  <c r="F573" i="39"/>
  <c r="F574" i="39"/>
  <c r="F575" i="39"/>
  <c r="F576" i="39"/>
  <c r="F577" i="39"/>
  <c r="F578" i="39"/>
  <c r="F579" i="39"/>
  <c r="F580" i="39"/>
  <c r="F581" i="39"/>
  <c r="F582" i="39"/>
  <c r="F583" i="39"/>
  <c r="F584" i="39"/>
  <c r="F585" i="39"/>
  <c r="F586" i="39"/>
  <c r="F587" i="39"/>
  <c r="F588" i="39"/>
  <c r="F589" i="39"/>
  <c r="F590" i="39"/>
  <c r="F591" i="39"/>
  <c r="F592" i="39"/>
  <c r="F593" i="39"/>
  <c r="F594" i="39"/>
  <c r="F595" i="39"/>
  <c r="F596" i="39"/>
  <c r="F597" i="39"/>
  <c r="F598" i="39"/>
  <c r="F599" i="39"/>
  <c r="F600" i="39"/>
  <c r="F601" i="39"/>
  <c r="F602" i="39"/>
  <c r="F603" i="39"/>
  <c r="F604" i="39"/>
  <c r="F605" i="39"/>
  <c r="F606" i="39"/>
  <c r="F607" i="39"/>
  <c r="F608" i="39"/>
  <c r="F609" i="39"/>
  <c r="F610" i="39"/>
  <c r="F611" i="39"/>
  <c r="F612" i="39"/>
  <c r="F613" i="39"/>
  <c r="F614" i="39"/>
  <c r="F615" i="39"/>
  <c r="F616" i="39"/>
  <c r="F617" i="39"/>
  <c r="F618" i="39"/>
  <c r="F619" i="39"/>
  <c r="F620" i="39"/>
  <c r="F621" i="39"/>
  <c r="F622" i="39"/>
  <c r="F623" i="39"/>
  <c r="F624" i="39"/>
  <c r="F625" i="39"/>
  <c r="F626" i="39"/>
  <c r="F627" i="39"/>
  <c r="F628" i="39"/>
  <c r="F629" i="39"/>
  <c r="F630" i="39"/>
  <c r="F631" i="39"/>
  <c r="F632" i="39"/>
  <c r="F633" i="39"/>
  <c r="F634" i="39"/>
  <c r="F635" i="39"/>
  <c r="F636" i="39"/>
  <c r="F637" i="39"/>
  <c r="F638" i="39"/>
  <c r="F639" i="39"/>
  <c r="F640" i="39"/>
  <c r="F641" i="39"/>
  <c r="F642" i="39"/>
  <c r="F643" i="39"/>
  <c r="F644" i="39"/>
  <c r="F645" i="39"/>
  <c r="F646" i="39"/>
  <c r="F647" i="39"/>
  <c r="F648" i="39"/>
  <c r="F649" i="39"/>
  <c r="F650" i="39"/>
  <c r="F651" i="39"/>
  <c r="F652" i="39"/>
  <c r="F653" i="39"/>
  <c r="F654" i="39"/>
  <c r="F655" i="39"/>
  <c r="F656" i="39"/>
  <c r="F657" i="39"/>
  <c r="F658" i="39"/>
  <c r="F659" i="39"/>
  <c r="F660" i="39"/>
  <c r="F661" i="39"/>
  <c r="F662" i="39"/>
  <c r="F663" i="39"/>
  <c r="F664" i="39"/>
  <c r="F665" i="39"/>
  <c r="F666" i="39"/>
  <c r="F667" i="39"/>
  <c r="F668" i="39"/>
  <c r="F669" i="39"/>
  <c r="F670" i="39"/>
  <c r="F671" i="39"/>
  <c r="F672" i="39"/>
  <c r="F673" i="39"/>
  <c r="F674" i="39"/>
  <c r="F675" i="39"/>
  <c r="F676" i="39"/>
  <c r="F677" i="39"/>
  <c r="F678" i="39"/>
  <c r="F679" i="39"/>
  <c r="F680" i="39"/>
  <c r="F681" i="39"/>
  <c r="F682" i="39"/>
  <c r="F683" i="39"/>
  <c r="F684" i="39"/>
  <c r="F685" i="39"/>
  <c r="F686" i="39"/>
  <c r="F687" i="39"/>
  <c r="F688" i="39"/>
  <c r="F689" i="39"/>
  <c r="F690" i="39"/>
  <c r="F691" i="39"/>
  <c r="F692" i="39"/>
  <c r="F693" i="39"/>
  <c r="F694" i="39"/>
  <c r="F695" i="39"/>
  <c r="F696" i="39"/>
  <c r="F697" i="39"/>
  <c r="F698" i="39"/>
  <c r="F699" i="39"/>
  <c r="F700" i="39"/>
  <c r="F701" i="39"/>
  <c r="F702" i="39"/>
  <c r="F703" i="39"/>
  <c r="F704" i="39"/>
  <c r="F705" i="39"/>
  <c r="F706" i="39"/>
  <c r="F707" i="39"/>
  <c r="F708" i="39"/>
  <c r="F709" i="39"/>
  <c r="F710" i="39"/>
  <c r="F711" i="39"/>
  <c r="F712" i="39"/>
  <c r="F713" i="39"/>
  <c r="F714" i="39"/>
  <c r="F715" i="39"/>
  <c r="F716" i="39"/>
  <c r="F717" i="39"/>
  <c r="F718" i="39"/>
  <c r="F719" i="39"/>
  <c r="F720" i="39"/>
  <c r="F721" i="39"/>
  <c r="F722" i="39"/>
  <c r="F723" i="39"/>
  <c r="F724" i="39"/>
  <c r="F725" i="39"/>
  <c r="F726" i="39"/>
  <c r="F727" i="39"/>
  <c r="F728" i="39"/>
  <c r="F729" i="39"/>
  <c r="F730" i="39"/>
  <c r="F731" i="39"/>
  <c r="F732" i="39"/>
  <c r="F733" i="39"/>
  <c r="F734" i="39"/>
  <c r="F735" i="39"/>
  <c r="F736" i="39"/>
  <c r="F737" i="39"/>
  <c r="F738" i="39"/>
  <c r="F739" i="39"/>
  <c r="F740" i="39"/>
  <c r="F741" i="39"/>
  <c r="F742" i="39"/>
  <c r="F743" i="39"/>
  <c r="F744" i="39"/>
  <c r="F745" i="39"/>
  <c r="F746" i="39"/>
  <c r="F747" i="39"/>
  <c r="F748" i="39"/>
  <c r="F749" i="39"/>
  <c r="F750" i="39"/>
  <c r="F751" i="39"/>
  <c r="F752" i="39"/>
  <c r="F753" i="39"/>
  <c r="F754" i="39"/>
  <c r="F755" i="39"/>
  <c r="F756" i="39"/>
  <c r="F757" i="39"/>
  <c r="F758" i="39"/>
  <c r="F759" i="39"/>
  <c r="F760" i="39"/>
  <c r="F761" i="39"/>
  <c r="F762" i="39"/>
  <c r="F763" i="39"/>
  <c r="F764" i="39"/>
  <c r="F765" i="39"/>
  <c r="F766" i="39"/>
  <c r="F767" i="39"/>
  <c r="F768" i="39"/>
  <c r="F769" i="39"/>
  <c r="F770" i="39"/>
  <c r="F771" i="39"/>
  <c r="F772" i="39"/>
  <c r="F773" i="39"/>
  <c r="F774" i="39"/>
  <c r="F775" i="39"/>
  <c r="F776" i="39"/>
  <c r="F777" i="39"/>
  <c r="F778" i="39"/>
  <c r="F779" i="39"/>
  <c r="F780" i="39"/>
  <c r="F781" i="39"/>
  <c r="F782" i="39"/>
  <c r="F783" i="39"/>
  <c r="F784" i="39"/>
  <c r="F785" i="39"/>
  <c r="F786" i="39"/>
  <c r="F787" i="39"/>
  <c r="F788" i="39"/>
  <c r="F789" i="39"/>
  <c r="F790" i="39"/>
  <c r="F791" i="39"/>
  <c r="F792" i="39"/>
  <c r="F793" i="39"/>
  <c r="F794" i="39"/>
  <c r="F795" i="39"/>
  <c r="F796" i="39"/>
  <c r="F797" i="39"/>
  <c r="F798" i="39"/>
  <c r="F799" i="39"/>
  <c r="F800" i="39"/>
  <c r="F801" i="39"/>
  <c r="F802" i="39"/>
  <c r="F803" i="39"/>
  <c r="F804" i="39"/>
  <c r="F805" i="39"/>
  <c r="F806" i="39"/>
  <c r="F807" i="39"/>
  <c r="F808" i="39"/>
  <c r="F809" i="39"/>
  <c r="F810" i="39"/>
  <c r="F811" i="39"/>
  <c r="F812" i="39"/>
  <c r="F813" i="39"/>
  <c r="F814" i="39"/>
  <c r="F815" i="39"/>
  <c r="F816" i="39"/>
  <c r="F817" i="39"/>
  <c r="F818" i="39"/>
  <c r="F819" i="39"/>
  <c r="F820" i="39"/>
  <c r="F821" i="39"/>
  <c r="F822" i="39"/>
  <c r="F823" i="39"/>
  <c r="F824" i="39"/>
  <c r="F825" i="39"/>
  <c r="F826" i="39"/>
  <c r="F827" i="39"/>
  <c r="F828" i="39"/>
  <c r="F829" i="39"/>
  <c r="F830" i="39"/>
  <c r="F831" i="39"/>
  <c r="F832" i="39"/>
  <c r="F833" i="39"/>
  <c r="F834" i="39"/>
  <c r="F835" i="39"/>
  <c r="F836" i="39"/>
  <c r="F837" i="39"/>
  <c r="F838" i="39"/>
  <c r="F839" i="39"/>
  <c r="F840" i="39"/>
  <c r="F841" i="39"/>
  <c r="F842" i="39"/>
  <c r="F843" i="39"/>
  <c r="F844" i="39"/>
  <c r="F845" i="39"/>
  <c r="F846" i="39"/>
  <c r="F847" i="39"/>
  <c r="F848" i="39"/>
  <c r="F849" i="39"/>
  <c r="F850" i="39"/>
  <c r="F851" i="39"/>
  <c r="F852" i="39"/>
  <c r="F853" i="39"/>
  <c r="F854" i="39"/>
  <c r="F855" i="39"/>
  <c r="F856" i="39"/>
  <c r="F857" i="39"/>
  <c r="F858" i="39"/>
  <c r="F859" i="39"/>
  <c r="F860" i="39"/>
  <c r="F861" i="39"/>
  <c r="F862" i="39"/>
  <c r="F863" i="39"/>
  <c r="F864" i="39"/>
  <c r="F865" i="39"/>
  <c r="F866" i="39"/>
  <c r="F867" i="39"/>
  <c r="F868" i="39"/>
  <c r="F869" i="39"/>
  <c r="F870" i="39"/>
  <c r="F871" i="39"/>
  <c r="F872" i="39"/>
  <c r="F873" i="39"/>
  <c r="F874" i="39"/>
  <c r="F875" i="39"/>
  <c r="F876" i="39"/>
  <c r="F877" i="39"/>
  <c r="F878" i="39"/>
  <c r="F879" i="39"/>
  <c r="F880" i="39"/>
  <c r="F881" i="39"/>
  <c r="F882" i="39"/>
  <c r="F883" i="39"/>
  <c r="F884" i="39"/>
  <c r="F885" i="39"/>
  <c r="F886" i="39"/>
  <c r="F887" i="39"/>
  <c r="F888" i="39"/>
  <c r="F889" i="39"/>
  <c r="F890" i="39"/>
  <c r="F891" i="39"/>
  <c r="F892" i="39"/>
  <c r="F893" i="39"/>
  <c r="F894" i="39"/>
  <c r="F895" i="39"/>
  <c r="F896" i="39"/>
  <c r="F897" i="39"/>
  <c r="F898" i="39"/>
  <c r="F899" i="39"/>
  <c r="F900" i="39"/>
  <c r="F901" i="39"/>
  <c r="F902" i="39"/>
  <c r="F903" i="39"/>
  <c r="F904" i="39"/>
  <c r="F905" i="39"/>
  <c r="F906" i="39"/>
  <c r="F907" i="39"/>
  <c r="F908" i="39"/>
  <c r="F909" i="39"/>
  <c r="F910" i="39"/>
  <c r="F911" i="39"/>
  <c r="F912" i="39"/>
  <c r="F913" i="39"/>
  <c r="F914" i="39"/>
  <c r="F915" i="39"/>
  <c r="F916" i="39"/>
  <c r="F917" i="39"/>
  <c r="F918" i="39"/>
  <c r="F919" i="39"/>
  <c r="F920" i="39"/>
  <c r="F921" i="39"/>
  <c r="F922" i="39"/>
  <c r="F923" i="39"/>
  <c r="F924" i="39"/>
  <c r="F925" i="39"/>
  <c r="F926" i="39"/>
  <c r="F927" i="39"/>
  <c r="F928" i="39"/>
  <c r="F929" i="39"/>
  <c r="F930" i="39"/>
  <c r="F931" i="39"/>
  <c r="F932" i="39"/>
  <c r="F933" i="39"/>
  <c r="F934" i="39"/>
  <c r="F935" i="39"/>
  <c r="F936" i="39"/>
  <c r="F937" i="39"/>
  <c r="F938" i="39"/>
  <c r="F939" i="39"/>
  <c r="F940" i="39"/>
  <c r="F941" i="39"/>
  <c r="F942" i="39"/>
  <c r="F943" i="39"/>
  <c r="F944" i="39"/>
  <c r="F945" i="39"/>
  <c r="F946" i="39"/>
  <c r="F947" i="39"/>
  <c r="F948" i="39"/>
  <c r="F949" i="39"/>
  <c r="F950" i="39"/>
  <c r="F951" i="39"/>
  <c r="F952" i="39"/>
  <c r="F953" i="39"/>
  <c r="F954" i="39"/>
  <c r="F955" i="39"/>
  <c r="F956" i="39"/>
  <c r="F957" i="39"/>
  <c r="F958" i="39"/>
  <c r="F959" i="39"/>
  <c r="F960" i="39"/>
  <c r="F961" i="39"/>
  <c r="F962" i="39"/>
  <c r="F963" i="39"/>
  <c r="F964" i="39"/>
  <c r="F965" i="39"/>
  <c r="F966" i="39"/>
  <c r="F967" i="39"/>
  <c r="F968" i="39"/>
  <c r="F969" i="39"/>
  <c r="F970" i="39"/>
  <c r="F971" i="39"/>
  <c r="F972" i="39"/>
  <c r="F973" i="39"/>
  <c r="F974" i="39"/>
  <c r="F975" i="39"/>
  <c r="F976" i="39"/>
  <c r="F977" i="39"/>
  <c r="F978" i="39"/>
  <c r="F979" i="39"/>
  <c r="F980" i="39"/>
  <c r="F981" i="39"/>
  <c r="F982" i="39"/>
  <c r="F983" i="39"/>
  <c r="F984" i="39"/>
  <c r="F985" i="39"/>
  <c r="F986" i="39"/>
  <c r="F987" i="39"/>
  <c r="F988" i="39"/>
  <c r="F989" i="39"/>
  <c r="F990" i="39"/>
  <c r="F991" i="39"/>
  <c r="F992" i="39"/>
  <c r="F993" i="39"/>
  <c r="F994" i="39"/>
  <c r="F995" i="39"/>
  <c r="F996" i="39"/>
  <c r="F997" i="39"/>
  <c r="F998" i="39"/>
  <c r="F999" i="39"/>
  <c r="F1000" i="39"/>
  <c r="F1001" i="39"/>
  <c r="F1002" i="39"/>
  <c r="F1003" i="39"/>
  <c r="F1004" i="39"/>
  <c r="F1005" i="39"/>
  <c r="F1006" i="39"/>
  <c r="F1007" i="39"/>
  <c r="F1008" i="39"/>
  <c r="F1009" i="39"/>
  <c r="F1010" i="39"/>
  <c r="F1011" i="39"/>
  <c r="F1012" i="39"/>
  <c r="F1013" i="39"/>
  <c r="F1014" i="39"/>
  <c r="F1015" i="39"/>
  <c r="F1016" i="39"/>
  <c r="F1017" i="39"/>
  <c r="F1018" i="39"/>
  <c r="F1019" i="39"/>
  <c r="F1020" i="39"/>
  <c r="F1021" i="39"/>
  <c r="F1022" i="39"/>
  <c r="F1023" i="39"/>
  <c r="F1024" i="39"/>
  <c r="F1025" i="39"/>
  <c r="F1026" i="39"/>
  <c r="F1027" i="39"/>
  <c r="F1028" i="39"/>
  <c r="F1029" i="39"/>
  <c r="F1030" i="39"/>
  <c r="F1031" i="39"/>
  <c r="F1032" i="39"/>
  <c r="F1033" i="39"/>
  <c r="F1034" i="39"/>
  <c r="F1035" i="39"/>
  <c r="F1036" i="39"/>
  <c r="F1037" i="39"/>
  <c r="F1038" i="39"/>
  <c r="F1039" i="39"/>
  <c r="F1040" i="39"/>
  <c r="F1041" i="39"/>
  <c r="F1042" i="39"/>
  <c r="F1043" i="39"/>
  <c r="F1044" i="39"/>
  <c r="F1045" i="39"/>
  <c r="F1046" i="39"/>
  <c r="F1047" i="39"/>
  <c r="F1048" i="39"/>
  <c r="F1049" i="39"/>
  <c r="F1050" i="39"/>
  <c r="F1051" i="39"/>
  <c r="F1052" i="39"/>
  <c r="F1053" i="39"/>
  <c r="F1054" i="39"/>
  <c r="F1055" i="39"/>
  <c r="F1056" i="39"/>
  <c r="F1057" i="39"/>
  <c r="F1058" i="39"/>
  <c r="F1059" i="39"/>
  <c r="F1060" i="39"/>
  <c r="F1061" i="39"/>
  <c r="F1062" i="39"/>
  <c r="F1063" i="39"/>
  <c r="F1064" i="39"/>
  <c r="F1065" i="39"/>
  <c r="F1066" i="39"/>
  <c r="F1067" i="39"/>
  <c r="F1068" i="39"/>
  <c r="F1069" i="39"/>
  <c r="F1070" i="39"/>
  <c r="F1071" i="39"/>
  <c r="F1072" i="39"/>
  <c r="F1073" i="39"/>
  <c r="F1074" i="39"/>
  <c r="F1075" i="39"/>
  <c r="F1076" i="39"/>
  <c r="F1077" i="39"/>
  <c r="F1078" i="39"/>
  <c r="F1079" i="39"/>
  <c r="F1080" i="39"/>
  <c r="F1081" i="39"/>
  <c r="F1082" i="39"/>
  <c r="F1083" i="39"/>
  <c r="F1084" i="39"/>
  <c r="F1085" i="39"/>
  <c r="F1086" i="39"/>
  <c r="F1087" i="39"/>
  <c r="F1088" i="39"/>
  <c r="F1089" i="39"/>
  <c r="F1090" i="39"/>
  <c r="F1091" i="39"/>
  <c r="F1092" i="39"/>
  <c r="F1093" i="39"/>
  <c r="F1094" i="39"/>
  <c r="F1095" i="39"/>
  <c r="F1096" i="39"/>
  <c r="F1097" i="39"/>
  <c r="F1098" i="39"/>
  <c r="F1099" i="39"/>
  <c r="F1100" i="39"/>
  <c r="F1101" i="39"/>
  <c r="F1102" i="39"/>
  <c r="F1103" i="39"/>
  <c r="F1104" i="39"/>
  <c r="F1105" i="39"/>
  <c r="F1106" i="39"/>
  <c r="F1107" i="39"/>
  <c r="F1108" i="39"/>
  <c r="F1109" i="39"/>
  <c r="F1110" i="39"/>
  <c r="F1111" i="39"/>
  <c r="F1112" i="39"/>
  <c r="F1113" i="39"/>
  <c r="F1114" i="39"/>
  <c r="F1115" i="39"/>
  <c r="F1116" i="39"/>
  <c r="F1117" i="39"/>
  <c r="F1118" i="39"/>
  <c r="F1119" i="39"/>
  <c r="F1120" i="39"/>
  <c r="F1121" i="39"/>
  <c r="F1122" i="39"/>
  <c r="F1123" i="39"/>
  <c r="F1124" i="39"/>
  <c r="F1125" i="39"/>
  <c r="F1126" i="39"/>
  <c r="F1127" i="39"/>
  <c r="F1128" i="39"/>
  <c r="F1129" i="39"/>
  <c r="F1130" i="39"/>
  <c r="F1131" i="39"/>
  <c r="F1132" i="39"/>
  <c r="F1133" i="39"/>
  <c r="F1134" i="39"/>
  <c r="F1135" i="39"/>
  <c r="F1136" i="39"/>
  <c r="F1137" i="39"/>
  <c r="F1138" i="39"/>
  <c r="F1139" i="39"/>
  <c r="F1140" i="39"/>
  <c r="F1141" i="39"/>
  <c r="F1142" i="39"/>
  <c r="F1143" i="39"/>
  <c r="F1144" i="39"/>
  <c r="F1145" i="39"/>
  <c r="F1146" i="39"/>
  <c r="F1147" i="39"/>
  <c r="F1148" i="39"/>
  <c r="F1149" i="39"/>
  <c r="F1150" i="39"/>
  <c r="F1151" i="39"/>
  <c r="F1152" i="39"/>
  <c r="F1153" i="39"/>
  <c r="F1154" i="39"/>
  <c r="F1155" i="39"/>
  <c r="F1156" i="39"/>
  <c r="F1157" i="39"/>
  <c r="F1158" i="39"/>
  <c r="F1159" i="39"/>
  <c r="F1160" i="39"/>
  <c r="F1161" i="39"/>
  <c r="F1162" i="39"/>
  <c r="F1163" i="39"/>
  <c r="F1164" i="39"/>
  <c r="F1165" i="39"/>
  <c r="F1166" i="39"/>
  <c r="F1167" i="39"/>
  <c r="F1168" i="39"/>
  <c r="F1169" i="39"/>
  <c r="F1170" i="39"/>
  <c r="F1171" i="39"/>
  <c r="F1172" i="39"/>
  <c r="F1173" i="39"/>
  <c r="F1174" i="39"/>
  <c r="F1175" i="39"/>
  <c r="F1176" i="39"/>
  <c r="F1177" i="39"/>
  <c r="F1178" i="39"/>
  <c r="F1179" i="39"/>
  <c r="F1180" i="39"/>
  <c r="F1181" i="39"/>
  <c r="F1182" i="39"/>
  <c r="F1183" i="39"/>
  <c r="F1184" i="39"/>
  <c r="F1185" i="39"/>
  <c r="F1186" i="39"/>
  <c r="F1187" i="39"/>
  <c r="F1188" i="39"/>
  <c r="F1189" i="39"/>
  <c r="F1190" i="39"/>
  <c r="F1191" i="39"/>
  <c r="F1192" i="39"/>
  <c r="F1193" i="39"/>
  <c r="F1194" i="39"/>
  <c r="F1195" i="39"/>
  <c r="F1196" i="39"/>
  <c r="F1197" i="39"/>
  <c r="F1198" i="39"/>
  <c r="F1199" i="39"/>
  <c r="F1200" i="39"/>
  <c r="F1201" i="39"/>
  <c r="F1202" i="39"/>
  <c r="F1203" i="39"/>
  <c r="F1204" i="39"/>
  <c r="F1205" i="39"/>
  <c r="F1206" i="39"/>
  <c r="F1207" i="39"/>
  <c r="F1208" i="39"/>
  <c r="F1209" i="39"/>
  <c r="F1210" i="39"/>
  <c r="F1211" i="39"/>
  <c r="F1212" i="39"/>
  <c r="F1213" i="39"/>
  <c r="F1214" i="39"/>
  <c r="F1215" i="39"/>
  <c r="F1216" i="39"/>
  <c r="F1217" i="39"/>
  <c r="F1218" i="39"/>
  <c r="F1219" i="39"/>
  <c r="F1220" i="39"/>
  <c r="F1221" i="39"/>
  <c r="F1222" i="39"/>
  <c r="F1223" i="39"/>
  <c r="F1224" i="39"/>
  <c r="F1225" i="39"/>
  <c r="F1226" i="39"/>
  <c r="F1227" i="39"/>
  <c r="F1228" i="39"/>
  <c r="F1229" i="39"/>
  <c r="F1230" i="39"/>
  <c r="F1231" i="39"/>
  <c r="F1232" i="39"/>
  <c r="F1233" i="39"/>
  <c r="F1234" i="39"/>
  <c r="F1235" i="39"/>
  <c r="F1236" i="39"/>
  <c r="F1237" i="39"/>
  <c r="F1238" i="39"/>
  <c r="F1239" i="39"/>
  <c r="F1240" i="39"/>
  <c r="F1241" i="39"/>
  <c r="F1242" i="39"/>
  <c r="F1243" i="39"/>
  <c r="F1244" i="39"/>
  <c r="F1245" i="39"/>
  <c r="F1246" i="39"/>
  <c r="F1247" i="39"/>
  <c r="F1248" i="39"/>
  <c r="F1249" i="39"/>
  <c r="F1250" i="39"/>
  <c r="F1251" i="39"/>
  <c r="F1252" i="39"/>
  <c r="F1253" i="39"/>
  <c r="F1254" i="39"/>
  <c r="F1255" i="39"/>
  <c r="F1256" i="39"/>
  <c r="F1257" i="39"/>
  <c r="F1258" i="39"/>
  <c r="F1259" i="39"/>
  <c r="F1260" i="39"/>
  <c r="F1261" i="39"/>
  <c r="F1262" i="39"/>
  <c r="F1263" i="39"/>
  <c r="F1264" i="39"/>
  <c r="F1265" i="39"/>
  <c r="F1266" i="39"/>
  <c r="F1267" i="39"/>
  <c r="F1268" i="39"/>
  <c r="F1269" i="39"/>
  <c r="F1270" i="39"/>
  <c r="F1271" i="39"/>
  <c r="F1272" i="39"/>
  <c r="F1273" i="39"/>
  <c r="F1274" i="39"/>
  <c r="F1275" i="39"/>
  <c r="F1276" i="39"/>
  <c r="F1277" i="39"/>
  <c r="F1278" i="39"/>
  <c r="F1279" i="39"/>
  <c r="F1280" i="39"/>
  <c r="F1281" i="39"/>
  <c r="F1282" i="39"/>
  <c r="F1283" i="39"/>
  <c r="F1284" i="39"/>
  <c r="F1285" i="39"/>
  <c r="F1286" i="39"/>
  <c r="F1287" i="39"/>
  <c r="F1288" i="39"/>
  <c r="F1289" i="39"/>
  <c r="F1290" i="39"/>
  <c r="F1291" i="39"/>
  <c r="F1292" i="39"/>
  <c r="F1293" i="39"/>
  <c r="F1294" i="39"/>
  <c r="F1295" i="39"/>
  <c r="F1296" i="39"/>
  <c r="F1297" i="39"/>
  <c r="F1298" i="39"/>
  <c r="F1299" i="39"/>
  <c r="F1300" i="39"/>
  <c r="F1301" i="39"/>
  <c r="F1302" i="39"/>
  <c r="F1303" i="39"/>
  <c r="F1304" i="39"/>
  <c r="F1305" i="39"/>
  <c r="F1306" i="39"/>
  <c r="F1307" i="39"/>
  <c r="F1308" i="39"/>
  <c r="F1309" i="39"/>
  <c r="F1310" i="39"/>
  <c r="F1311" i="39"/>
  <c r="F1312" i="39"/>
  <c r="F1313" i="39"/>
  <c r="F1314" i="39"/>
  <c r="F1315" i="39"/>
  <c r="F1316" i="39"/>
  <c r="F1317" i="39"/>
  <c r="F1318" i="39"/>
  <c r="F1319" i="39"/>
  <c r="F1320" i="39"/>
  <c r="F1321" i="39"/>
  <c r="F1322" i="39"/>
  <c r="F1323" i="39"/>
  <c r="F1324" i="39"/>
  <c r="F1325" i="39"/>
  <c r="F1326" i="39"/>
  <c r="F1327" i="39"/>
  <c r="F1328" i="39"/>
  <c r="F1329" i="39"/>
  <c r="F1330" i="39"/>
  <c r="F1331" i="39"/>
  <c r="F1332" i="39"/>
  <c r="F1333" i="39"/>
  <c r="F1334" i="39"/>
  <c r="F1335" i="39"/>
  <c r="F1336" i="39"/>
  <c r="F1337" i="39"/>
  <c r="F1338" i="39"/>
  <c r="F1339" i="39"/>
  <c r="F1340" i="39"/>
  <c r="F1341" i="39"/>
  <c r="F1342" i="39"/>
  <c r="F1343" i="39"/>
  <c r="F1344" i="39"/>
  <c r="F1345" i="39"/>
  <c r="F1346" i="39"/>
  <c r="F1347" i="39"/>
  <c r="F1348" i="39"/>
  <c r="F1349" i="39"/>
  <c r="F1350" i="39"/>
  <c r="F1351" i="39"/>
  <c r="F1352" i="39"/>
  <c r="F1353" i="39"/>
  <c r="F1354" i="39"/>
  <c r="F1355" i="39"/>
  <c r="F1356" i="39"/>
  <c r="F1357" i="39"/>
  <c r="F1358" i="39"/>
  <c r="F1359" i="39"/>
  <c r="F1360" i="39"/>
  <c r="F1361" i="39"/>
  <c r="F1362" i="39"/>
  <c r="F1363" i="39"/>
  <c r="F1364" i="39"/>
  <c r="F1365" i="39"/>
  <c r="F1366" i="39"/>
  <c r="F1367" i="39"/>
  <c r="F1368" i="39"/>
  <c r="F1369" i="39"/>
  <c r="F1370" i="39"/>
  <c r="F1371" i="39"/>
  <c r="F1372" i="39"/>
  <c r="F1373" i="39"/>
  <c r="F1374" i="39"/>
  <c r="F1375" i="39"/>
  <c r="F1376" i="39"/>
  <c r="F1377" i="39"/>
  <c r="F1378" i="39"/>
  <c r="F1379" i="39"/>
  <c r="F1380" i="39"/>
  <c r="F1381" i="39"/>
  <c r="F1382" i="39"/>
  <c r="F1383" i="39"/>
  <c r="F1384" i="39"/>
  <c r="F1385" i="39"/>
  <c r="F1386" i="39"/>
  <c r="F1387" i="39"/>
  <c r="F1388" i="39"/>
  <c r="F1389" i="39"/>
  <c r="F1390" i="39"/>
  <c r="F1391" i="39"/>
  <c r="F1392" i="39"/>
  <c r="F1393" i="39"/>
  <c r="F1394" i="39"/>
  <c r="F1395" i="39"/>
  <c r="F1396" i="39"/>
  <c r="F1397" i="39"/>
  <c r="F1398" i="39"/>
  <c r="F1399" i="39"/>
  <c r="F1400" i="39"/>
  <c r="F1401" i="39"/>
  <c r="F1402" i="39"/>
  <c r="F1403" i="39"/>
  <c r="F1404" i="39"/>
  <c r="F1405" i="39"/>
  <c r="F1406" i="39"/>
  <c r="F1407" i="39"/>
  <c r="F1408" i="39"/>
  <c r="F1409" i="39"/>
  <c r="F1410" i="39"/>
  <c r="F1411" i="39"/>
  <c r="F1412" i="39"/>
  <c r="F1413" i="39"/>
  <c r="F1414" i="39"/>
  <c r="F1415" i="39"/>
  <c r="F1416" i="39"/>
  <c r="F1417" i="39"/>
  <c r="F1418" i="39"/>
  <c r="F1419" i="39"/>
  <c r="F1420" i="39"/>
  <c r="F1421" i="39"/>
  <c r="F1422" i="39"/>
  <c r="F1423" i="39"/>
  <c r="F1424" i="39"/>
  <c r="F1425" i="39"/>
  <c r="F1426" i="39"/>
  <c r="F1427" i="39"/>
  <c r="F1428" i="39"/>
  <c r="F1429" i="39"/>
  <c r="F1430" i="39"/>
  <c r="F1431" i="39"/>
  <c r="F1432" i="39"/>
  <c r="F1433" i="39"/>
  <c r="F1434" i="39"/>
  <c r="F1435" i="39"/>
  <c r="F1436" i="39"/>
  <c r="F1437" i="39"/>
  <c r="F1438" i="39"/>
  <c r="F1439" i="39"/>
  <c r="F1440" i="39"/>
  <c r="F1441" i="39"/>
  <c r="F1442" i="39"/>
  <c r="F1443" i="39"/>
  <c r="F1444" i="39"/>
  <c r="F1445" i="39"/>
  <c r="F1446" i="39"/>
  <c r="F1447" i="39"/>
  <c r="F1448" i="39"/>
  <c r="F1449" i="39"/>
  <c r="F1450" i="39"/>
  <c r="F1451" i="39"/>
  <c r="F1452" i="39"/>
  <c r="F1453" i="39"/>
  <c r="F1454" i="39"/>
  <c r="F1455" i="39"/>
  <c r="F1456" i="39"/>
  <c r="F1457" i="39"/>
  <c r="F1458" i="39"/>
  <c r="F1459" i="39"/>
  <c r="F1460" i="39"/>
  <c r="F1461" i="39"/>
  <c r="F1462" i="39"/>
  <c r="F1463" i="39"/>
  <c r="F1464" i="39"/>
  <c r="F1465" i="39"/>
  <c r="F1466" i="39"/>
  <c r="F1467" i="39"/>
  <c r="F1468" i="39"/>
  <c r="F1469" i="39"/>
  <c r="F1470" i="39"/>
  <c r="F1471" i="39"/>
  <c r="F1472" i="39"/>
  <c r="F1473" i="39"/>
  <c r="F1474" i="39"/>
  <c r="F1475" i="39"/>
  <c r="F1476" i="39"/>
  <c r="F1477" i="39"/>
  <c r="F1478" i="39"/>
  <c r="F1479" i="39"/>
  <c r="F1480" i="39"/>
  <c r="F1481" i="39"/>
  <c r="F1482" i="39"/>
  <c r="F1483" i="39"/>
  <c r="F1484" i="39"/>
  <c r="F1485" i="39"/>
  <c r="F1486" i="39"/>
  <c r="F1487" i="39"/>
  <c r="F1488" i="39"/>
  <c r="F1489" i="39"/>
  <c r="F1490" i="39"/>
  <c r="F1491" i="39"/>
  <c r="F1492" i="39"/>
  <c r="F1493" i="39"/>
  <c r="F1494" i="39"/>
  <c r="F1495" i="39"/>
  <c r="F1496" i="39"/>
  <c r="F1497" i="39"/>
  <c r="F1498" i="39"/>
  <c r="F1499" i="39"/>
  <c r="F1500" i="39"/>
  <c r="F1501" i="39"/>
  <c r="F1502" i="39"/>
  <c r="F1503" i="39"/>
  <c r="F1504" i="39"/>
  <c r="F1505" i="39"/>
  <c r="F1506" i="39"/>
  <c r="F1507" i="39"/>
  <c r="F1508" i="39"/>
  <c r="F1509" i="39"/>
  <c r="F1510" i="39"/>
  <c r="F1511" i="39"/>
  <c r="F1512" i="39"/>
  <c r="F1513" i="39"/>
  <c r="F1514" i="39"/>
  <c r="F1515" i="39"/>
  <c r="F1516" i="39"/>
  <c r="F1517" i="39"/>
  <c r="F1518" i="39"/>
  <c r="F1519" i="39"/>
  <c r="F1520" i="39"/>
  <c r="F1521" i="39"/>
  <c r="F1522" i="39"/>
  <c r="F1523" i="39"/>
  <c r="F1524" i="39"/>
  <c r="F1525" i="39"/>
  <c r="F1526" i="39"/>
  <c r="F1527" i="39"/>
  <c r="F1528" i="39"/>
  <c r="F1529" i="39"/>
  <c r="F1530" i="39"/>
  <c r="F1531" i="39"/>
  <c r="F1532" i="39"/>
  <c r="F1533" i="39"/>
  <c r="F1534" i="39"/>
  <c r="F1535" i="39"/>
  <c r="F1536" i="39"/>
  <c r="F1537" i="39"/>
  <c r="F1538" i="39"/>
  <c r="F1539" i="39"/>
  <c r="F1540" i="39"/>
  <c r="F1541" i="39"/>
  <c r="F1542" i="39"/>
  <c r="F1543" i="39"/>
  <c r="F1544" i="39"/>
  <c r="F1545" i="39"/>
  <c r="F1546" i="39"/>
  <c r="F1547" i="39"/>
  <c r="F1548" i="39"/>
  <c r="F1549" i="39"/>
  <c r="F1550" i="39"/>
  <c r="F1551" i="39"/>
  <c r="F1552" i="39"/>
  <c r="F1553" i="39"/>
  <c r="F1554" i="39"/>
  <c r="F1555" i="39"/>
  <c r="F1556" i="39"/>
  <c r="F1557" i="39"/>
  <c r="F1558" i="39"/>
  <c r="F1559" i="39"/>
  <c r="F1560" i="39"/>
  <c r="F1561" i="39"/>
  <c r="F1562" i="39"/>
  <c r="F1563" i="39"/>
  <c r="F1564" i="39"/>
  <c r="F1565" i="39"/>
  <c r="F1566" i="39"/>
  <c r="F1567" i="39"/>
  <c r="F1568" i="39"/>
  <c r="F1569" i="39"/>
  <c r="F1570" i="39"/>
  <c r="F1571" i="39"/>
  <c r="F1572" i="39"/>
  <c r="F1573" i="39"/>
  <c r="F1574" i="39"/>
  <c r="F1575" i="39"/>
  <c r="F1576" i="39"/>
  <c r="F1577" i="39"/>
  <c r="F1578" i="39"/>
  <c r="F1579" i="39"/>
  <c r="F1580" i="39"/>
  <c r="F1581" i="39"/>
  <c r="F1582" i="39"/>
  <c r="F1583" i="39"/>
  <c r="F1584" i="39"/>
  <c r="F1585" i="39"/>
  <c r="F1586" i="39"/>
  <c r="F1587" i="39"/>
  <c r="F1588" i="39"/>
  <c r="F1589" i="39"/>
  <c r="F1590" i="39"/>
  <c r="F1591" i="39"/>
  <c r="F1592" i="39"/>
  <c r="F1593" i="39"/>
  <c r="F1594" i="39"/>
  <c r="F1595" i="39"/>
  <c r="F1596" i="39"/>
  <c r="F1597" i="39"/>
  <c r="F1598" i="39"/>
  <c r="F1599" i="39"/>
  <c r="F1600" i="39"/>
  <c r="F1601" i="39"/>
  <c r="F1602" i="39"/>
  <c r="F1603" i="39"/>
  <c r="F1604" i="39"/>
  <c r="F1605" i="39"/>
  <c r="F1606" i="39"/>
  <c r="F1607" i="39"/>
  <c r="F1608" i="39"/>
  <c r="F1609" i="39"/>
  <c r="F1610" i="39"/>
  <c r="F1611" i="39"/>
  <c r="F1612" i="39"/>
  <c r="F1613" i="39"/>
  <c r="F1614" i="39"/>
  <c r="F1615" i="39"/>
  <c r="F1616" i="39"/>
  <c r="F1617" i="39"/>
  <c r="F1618" i="39"/>
  <c r="F1619" i="39"/>
  <c r="F1620" i="39"/>
  <c r="F1621" i="39"/>
  <c r="F1622" i="39"/>
  <c r="F1623" i="39"/>
  <c r="F1624" i="39"/>
  <c r="F1625" i="39"/>
  <c r="F1626" i="39"/>
  <c r="F1627" i="39"/>
  <c r="F1628" i="39"/>
  <c r="F1629" i="39"/>
  <c r="F1630" i="39"/>
  <c r="F1631" i="39"/>
  <c r="F1632" i="39"/>
  <c r="F1633" i="39"/>
  <c r="F1634" i="39"/>
  <c r="F1635" i="39"/>
  <c r="F1636" i="39"/>
  <c r="F1637" i="39"/>
  <c r="F1638" i="39"/>
  <c r="F1639" i="39"/>
  <c r="F1640" i="39"/>
  <c r="F1641" i="39"/>
  <c r="F1642" i="39"/>
  <c r="F1643" i="39"/>
  <c r="F1644" i="39"/>
  <c r="F1645" i="39"/>
  <c r="F1646" i="39"/>
  <c r="F1647" i="39"/>
  <c r="F1648" i="39"/>
  <c r="F1649" i="39"/>
  <c r="F1650" i="39"/>
  <c r="F1651" i="39"/>
  <c r="F1652" i="39"/>
  <c r="F1653" i="39"/>
  <c r="F1654" i="39"/>
  <c r="F1655" i="39"/>
  <c r="F1656" i="39"/>
  <c r="F1657" i="39"/>
  <c r="F1658" i="39"/>
  <c r="F1659" i="39"/>
  <c r="F1660" i="39"/>
  <c r="F1661" i="39"/>
  <c r="F1662" i="39"/>
  <c r="F1663" i="39"/>
  <c r="F1664" i="39"/>
  <c r="F1665" i="39"/>
  <c r="F1666" i="39"/>
  <c r="F1667" i="39"/>
  <c r="F1668" i="39"/>
  <c r="F1669" i="39"/>
  <c r="F1670" i="39"/>
  <c r="F1671" i="39"/>
  <c r="F1672" i="39"/>
  <c r="F1673" i="39"/>
  <c r="F1674" i="39"/>
  <c r="F1675" i="39"/>
  <c r="F1676" i="39"/>
  <c r="F1677" i="39"/>
  <c r="F1678" i="39"/>
  <c r="F1679" i="39"/>
  <c r="F1680" i="39"/>
  <c r="F1681" i="39"/>
  <c r="F1682" i="39"/>
  <c r="F1683" i="39"/>
  <c r="F1684" i="39"/>
  <c r="F1685" i="39"/>
  <c r="F1686" i="39"/>
  <c r="F1687" i="39"/>
  <c r="F1688" i="39"/>
  <c r="F1689" i="39"/>
  <c r="F1690" i="39"/>
  <c r="F1691" i="39"/>
  <c r="F1692" i="39"/>
  <c r="F1693" i="39"/>
  <c r="F1694" i="39"/>
  <c r="F1695" i="39"/>
  <c r="F1696" i="39"/>
  <c r="F1697" i="39"/>
  <c r="F1698" i="39"/>
  <c r="F1699" i="39"/>
  <c r="F1700" i="39"/>
  <c r="F1701" i="39"/>
  <c r="F1702" i="39"/>
  <c r="F1703" i="39"/>
  <c r="F1704" i="39"/>
  <c r="F1705" i="39"/>
  <c r="F1706" i="39"/>
  <c r="F1707" i="39"/>
  <c r="F1708" i="39"/>
  <c r="F1709" i="39"/>
  <c r="F1710" i="39"/>
  <c r="F1711" i="39"/>
  <c r="F1712" i="39"/>
  <c r="F1713" i="39"/>
  <c r="F1714" i="39"/>
  <c r="F1715" i="39"/>
  <c r="F1716" i="39"/>
  <c r="F1717" i="39"/>
  <c r="F1718" i="39"/>
  <c r="F1719" i="39"/>
  <c r="F1720" i="39"/>
  <c r="F1721" i="39"/>
  <c r="F1722" i="39"/>
  <c r="F1723" i="39"/>
  <c r="F1724" i="39"/>
  <c r="F1725" i="39"/>
  <c r="F1726" i="39"/>
  <c r="F1727" i="39"/>
  <c r="F1728" i="39"/>
  <c r="F1729" i="39"/>
  <c r="F1730" i="39"/>
  <c r="F1731" i="39"/>
  <c r="F1732" i="39"/>
  <c r="F1733" i="39"/>
  <c r="F1734" i="39"/>
  <c r="F1735" i="39"/>
  <c r="F1736" i="39"/>
  <c r="F1737" i="39"/>
  <c r="F1738" i="39"/>
  <c r="F1739" i="39"/>
  <c r="F1740" i="39"/>
  <c r="F1741" i="39"/>
  <c r="F1742" i="39"/>
  <c r="F1743" i="39"/>
  <c r="F1744" i="39"/>
  <c r="F1745" i="39"/>
  <c r="F1746" i="39"/>
  <c r="F1747" i="39"/>
  <c r="F1748" i="39"/>
  <c r="F1749" i="39"/>
  <c r="F1750" i="39"/>
  <c r="F1751" i="39"/>
  <c r="F1752" i="39"/>
  <c r="F1753" i="39"/>
  <c r="F1754" i="39"/>
  <c r="F1755" i="39"/>
  <c r="F1756" i="39"/>
  <c r="F1757" i="39"/>
  <c r="F1758" i="39"/>
  <c r="F1759" i="39"/>
  <c r="F1760" i="39"/>
  <c r="F1761" i="39"/>
  <c r="F1762" i="39"/>
  <c r="F1763" i="39"/>
  <c r="F1764" i="39"/>
  <c r="F1765" i="39"/>
  <c r="F1766" i="39"/>
  <c r="F1767" i="39"/>
  <c r="F1768" i="39"/>
  <c r="F1769" i="39"/>
  <c r="F1770" i="39"/>
  <c r="F1771" i="39"/>
  <c r="F1772" i="39"/>
  <c r="F1773" i="39"/>
  <c r="F1774" i="39"/>
  <c r="F1775" i="39"/>
  <c r="F1776" i="39"/>
  <c r="F1777" i="39"/>
  <c r="F1778" i="39"/>
  <c r="F1779" i="39"/>
  <c r="F1780" i="39"/>
  <c r="F1781" i="39"/>
  <c r="F1782" i="39"/>
  <c r="F1783" i="39"/>
  <c r="F1784" i="39"/>
  <c r="F1785" i="39"/>
  <c r="F1786" i="39"/>
  <c r="F1787" i="39"/>
  <c r="F1788" i="39"/>
  <c r="F1789" i="39"/>
  <c r="F1790" i="39"/>
  <c r="F1791" i="39"/>
  <c r="F1792" i="39"/>
  <c r="F1793" i="39"/>
  <c r="F1794" i="39"/>
  <c r="F1795" i="39"/>
  <c r="F1796" i="39"/>
  <c r="F1797" i="39"/>
  <c r="F1798" i="39"/>
  <c r="F1799" i="39"/>
  <c r="F1800" i="39"/>
  <c r="F1801" i="39"/>
  <c r="F1802" i="39"/>
  <c r="F1803" i="39"/>
  <c r="F1804" i="39"/>
  <c r="F1805" i="39"/>
  <c r="F1806" i="39"/>
  <c r="F1807" i="39"/>
  <c r="F1808" i="39"/>
  <c r="F1809" i="39"/>
  <c r="F1810" i="39"/>
  <c r="F1811" i="39"/>
  <c r="F1812" i="39"/>
  <c r="F1813" i="39"/>
  <c r="F1814" i="39"/>
  <c r="F1815" i="39"/>
  <c r="F1816" i="39"/>
  <c r="F1817" i="39"/>
  <c r="F1818" i="39"/>
  <c r="F1819" i="39"/>
  <c r="F1820" i="39"/>
  <c r="F1821" i="39"/>
  <c r="F1822" i="39"/>
  <c r="F1823" i="39"/>
  <c r="F1824" i="39"/>
  <c r="F1825" i="39"/>
  <c r="F1826" i="39"/>
  <c r="F1827" i="39"/>
  <c r="F1828" i="39"/>
  <c r="F1829" i="39"/>
  <c r="F1830" i="39"/>
  <c r="F1831" i="39"/>
  <c r="F1832" i="39"/>
  <c r="F1833" i="39"/>
  <c r="F1834" i="39"/>
  <c r="F1835" i="39"/>
  <c r="F1836" i="39"/>
  <c r="F1837" i="39"/>
  <c r="F1838" i="39"/>
  <c r="F1839" i="39"/>
  <c r="F1840" i="39"/>
  <c r="F1841" i="39"/>
  <c r="F1842" i="39"/>
  <c r="F1843" i="39"/>
  <c r="F1844" i="39"/>
  <c r="F1845" i="39"/>
  <c r="F1846" i="39"/>
  <c r="F1847" i="39"/>
  <c r="F1848" i="39"/>
  <c r="F1849" i="39"/>
  <c r="F1850" i="39"/>
  <c r="F1851" i="39"/>
  <c r="F1852" i="39"/>
  <c r="F1853" i="39"/>
  <c r="F1854" i="39"/>
  <c r="F1855" i="39"/>
  <c r="F1856" i="39"/>
  <c r="F1857" i="39"/>
  <c r="F1858" i="39"/>
  <c r="F1859" i="39"/>
  <c r="F1860" i="39"/>
  <c r="F1861" i="39"/>
  <c r="F1862" i="39"/>
  <c r="F1863" i="39"/>
  <c r="F1864" i="39"/>
  <c r="F1865" i="39"/>
  <c r="F1866" i="39"/>
  <c r="F1867" i="39"/>
  <c r="F1868" i="39"/>
  <c r="F1869" i="39"/>
  <c r="F1870" i="39"/>
  <c r="F1871" i="39"/>
  <c r="F1872" i="39"/>
  <c r="F1873" i="39"/>
  <c r="F1874" i="39"/>
  <c r="F1875" i="39"/>
  <c r="F1876" i="39"/>
  <c r="F1877" i="39"/>
  <c r="F1878" i="39"/>
  <c r="F1879" i="39"/>
  <c r="F1880" i="39"/>
  <c r="F1881" i="39"/>
  <c r="F1882" i="39"/>
  <c r="F1883" i="39"/>
  <c r="F1884" i="39"/>
  <c r="F1885" i="39"/>
  <c r="F1886" i="39"/>
  <c r="F1887" i="39"/>
  <c r="F1888" i="39"/>
  <c r="F1889" i="39"/>
  <c r="F1890" i="39"/>
  <c r="F1891" i="39"/>
  <c r="F1892" i="39"/>
  <c r="F1893" i="39"/>
  <c r="F1894" i="39"/>
  <c r="F1895" i="39"/>
  <c r="F1896" i="39"/>
  <c r="F1897" i="39"/>
  <c r="F1898" i="39"/>
  <c r="F1899" i="39"/>
  <c r="F1900" i="39"/>
  <c r="F1901" i="39"/>
  <c r="F1902" i="39"/>
  <c r="F1903" i="39"/>
  <c r="F1904" i="39"/>
  <c r="F1905" i="39"/>
  <c r="F1906" i="39"/>
  <c r="F1907" i="39"/>
  <c r="F1908" i="39"/>
  <c r="F1909" i="39"/>
  <c r="F1910" i="39"/>
  <c r="F1911" i="39"/>
  <c r="F1912" i="39"/>
  <c r="F1913" i="39"/>
  <c r="F1914" i="39"/>
  <c r="F1915" i="39"/>
  <c r="F1916" i="39"/>
  <c r="F1917" i="39"/>
  <c r="F1918" i="39"/>
  <c r="F1919" i="39"/>
  <c r="F1920" i="39"/>
  <c r="F1921" i="39"/>
  <c r="F1922" i="39"/>
  <c r="F1923" i="39"/>
  <c r="F1924" i="39"/>
  <c r="F1925" i="39"/>
  <c r="F1926" i="39"/>
  <c r="F1927" i="39"/>
  <c r="F1928" i="39"/>
  <c r="F1929" i="39"/>
  <c r="F1930" i="39"/>
  <c r="F1931" i="39"/>
  <c r="F1932" i="39"/>
  <c r="F1933" i="39"/>
  <c r="F1934" i="39"/>
  <c r="F1935" i="39"/>
  <c r="F1936" i="39"/>
  <c r="F1937" i="39"/>
  <c r="F1938" i="39"/>
  <c r="F1939" i="39"/>
  <c r="F1940" i="39"/>
  <c r="F1941" i="39"/>
  <c r="F1942" i="39"/>
  <c r="F1943" i="39"/>
  <c r="F1944" i="39"/>
  <c r="F1945" i="39"/>
  <c r="F1946" i="39"/>
  <c r="F1947" i="39"/>
  <c r="F1948" i="39"/>
  <c r="F1949" i="39"/>
  <c r="F1950" i="39"/>
  <c r="F1951" i="39"/>
  <c r="F1952" i="39"/>
  <c r="F1953" i="39"/>
  <c r="F1954" i="39"/>
  <c r="F1955" i="39"/>
  <c r="F1956" i="39"/>
  <c r="F1957" i="39"/>
  <c r="F1958" i="39"/>
  <c r="F1959" i="39"/>
  <c r="F1960" i="39"/>
  <c r="F1961" i="39"/>
  <c r="F1962" i="39"/>
  <c r="F1963" i="39"/>
  <c r="F1964" i="39"/>
  <c r="F1965" i="39"/>
  <c r="F1966" i="39"/>
  <c r="F1967" i="39"/>
  <c r="F1968" i="39"/>
  <c r="F1969" i="39"/>
  <c r="F1970" i="39"/>
  <c r="F1971" i="39"/>
  <c r="F1972" i="39"/>
  <c r="F1973" i="39"/>
  <c r="F1974" i="39"/>
  <c r="F1975" i="39"/>
  <c r="F1976" i="39"/>
  <c r="F1977" i="39"/>
  <c r="F1978" i="39"/>
  <c r="F1979" i="39"/>
  <c r="F1980" i="39"/>
  <c r="F1981" i="39"/>
  <c r="F1982" i="39"/>
  <c r="F1983" i="39"/>
  <c r="F1984" i="39"/>
  <c r="F1985" i="39"/>
  <c r="F1986" i="39"/>
  <c r="F1987" i="39"/>
  <c r="F1988" i="39"/>
  <c r="F1989" i="39"/>
  <c r="F1990" i="39"/>
  <c r="F1991" i="39"/>
  <c r="F1992" i="39"/>
  <c r="F1993" i="39"/>
  <c r="F1994" i="39"/>
  <c r="F1995" i="39"/>
  <c r="F1996" i="39"/>
  <c r="F1997" i="39"/>
  <c r="F1998" i="39"/>
  <c r="F1999" i="39"/>
  <c r="F2000" i="39"/>
  <c r="F2001" i="39"/>
  <c r="F2002" i="39"/>
  <c r="F2003" i="39"/>
  <c r="F2004" i="39"/>
  <c r="F2005" i="39"/>
  <c r="F2006" i="39"/>
  <c r="F2007" i="39"/>
  <c r="F2008" i="39"/>
  <c r="F2009" i="39"/>
  <c r="F2010" i="39"/>
  <c r="F2011" i="39"/>
  <c r="F2012" i="39"/>
  <c r="F2013" i="39"/>
  <c r="F2014" i="39"/>
  <c r="F2015" i="39"/>
  <c r="F2016" i="39"/>
  <c r="F2017" i="39"/>
  <c r="F2018" i="39"/>
  <c r="F2019" i="39"/>
  <c r="F2020" i="39"/>
  <c r="F2021" i="39"/>
  <c r="F2022" i="39"/>
  <c r="F2023" i="39"/>
  <c r="F2024" i="39"/>
  <c r="F2025" i="39"/>
  <c r="F2026" i="39"/>
  <c r="F2027" i="39"/>
  <c r="F2028" i="39"/>
  <c r="F2029" i="39"/>
  <c r="F2030" i="39"/>
  <c r="F2031" i="39"/>
  <c r="F2032" i="39"/>
  <c r="F2033" i="39"/>
  <c r="F2034" i="39"/>
  <c r="F2035" i="39"/>
  <c r="F2036" i="39"/>
  <c r="F2037" i="39"/>
  <c r="F2038" i="39"/>
  <c r="F2039" i="39"/>
  <c r="F2040" i="39"/>
  <c r="F2041" i="39"/>
  <c r="F2042" i="39"/>
  <c r="F2043" i="39"/>
  <c r="F2044" i="39"/>
  <c r="F2045" i="39"/>
  <c r="F2046" i="39"/>
  <c r="F2047" i="39"/>
  <c r="F2048" i="39"/>
  <c r="F2049" i="39"/>
  <c r="F2050" i="39"/>
  <c r="F2051" i="39"/>
  <c r="F2052" i="39"/>
  <c r="F2053" i="39"/>
  <c r="F2054" i="39"/>
  <c r="F2055" i="39"/>
  <c r="F2056" i="39"/>
  <c r="F2057" i="39"/>
  <c r="F2058" i="39"/>
  <c r="F2059" i="39"/>
  <c r="F2060" i="39"/>
  <c r="F2061" i="39"/>
  <c r="F2062" i="39"/>
  <c r="F2063" i="39"/>
  <c r="F2064" i="39"/>
  <c r="F2065" i="39"/>
  <c r="F2066" i="39"/>
  <c r="F2067" i="39"/>
  <c r="F2068" i="39"/>
  <c r="F2069" i="39"/>
  <c r="F2070" i="39"/>
  <c r="F2071" i="39"/>
  <c r="F2072" i="39"/>
  <c r="F2073" i="39"/>
  <c r="F2074" i="39"/>
  <c r="F2075" i="39"/>
  <c r="F2076" i="39"/>
  <c r="F2077" i="39"/>
  <c r="F2078" i="39"/>
  <c r="F2079" i="39"/>
  <c r="F2080" i="39"/>
  <c r="F2081" i="39"/>
  <c r="F2082" i="39"/>
  <c r="F2083" i="39"/>
  <c r="F2084" i="39"/>
  <c r="F2085" i="39"/>
  <c r="F2086" i="39"/>
  <c r="F2087" i="39"/>
  <c r="F2088" i="39"/>
  <c r="F2089" i="39"/>
  <c r="F2090" i="39"/>
  <c r="F2091" i="39"/>
  <c r="F2092" i="39"/>
  <c r="F2093" i="39"/>
  <c r="F2094" i="39"/>
  <c r="F2095" i="39"/>
  <c r="F2096" i="39"/>
  <c r="F2097" i="39"/>
  <c r="F2098" i="39"/>
  <c r="F2099" i="39"/>
  <c r="F2100" i="39"/>
  <c r="F2101" i="39"/>
  <c r="F2102" i="39"/>
  <c r="F2103" i="39"/>
  <c r="F2104" i="39"/>
  <c r="F2105" i="39"/>
  <c r="F2106" i="39"/>
  <c r="F2107" i="39"/>
  <c r="F2108" i="39"/>
  <c r="F2109" i="39"/>
  <c r="F2110" i="39"/>
  <c r="F2111" i="39"/>
  <c r="F2112" i="39"/>
  <c r="F2113" i="39"/>
  <c r="F2114" i="39"/>
  <c r="F2115" i="39"/>
  <c r="F2116" i="39"/>
  <c r="F2117" i="39"/>
  <c r="F2118" i="39"/>
  <c r="F2119" i="39"/>
  <c r="F2120" i="39"/>
  <c r="F2121" i="39"/>
  <c r="F2122" i="39"/>
  <c r="F2123" i="39"/>
  <c r="F2124" i="39"/>
  <c r="F2125" i="39"/>
  <c r="F2126" i="39"/>
  <c r="F2127" i="39"/>
  <c r="F2128" i="39"/>
  <c r="F2129" i="39"/>
  <c r="F2130" i="39"/>
  <c r="F2131" i="39"/>
  <c r="F2132" i="39"/>
  <c r="F2133" i="39"/>
  <c r="F2134" i="39"/>
  <c r="F2135" i="39"/>
  <c r="F2136" i="39"/>
  <c r="F2137" i="39"/>
  <c r="F2138" i="39"/>
  <c r="F2139" i="39"/>
  <c r="F2140" i="39"/>
  <c r="F2141" i="39"/>
  <c r="F2142" i="39"/>
  <c r="F2143" i="39"/>
  <c r="F2144" i="39"/>
  <c r="F2145" i="39"/>
  <c r="F2146" i="39"/>
  <c r="F2147" i="39"/>
  <c r="F2148" i="39"/>
  <c r="F2149" i="39"/>
  <c r="F2150" i="39"/>
  <c r="F2151" i="39"/>
  <c r="F2152" i="39"/>
  <c r="F2153" i="39"/>
  <c r="F2154" i="39"/>
  <c r="F2155" i="39"/>
  <c r="F2156" i="39"/>
  <c r="F2157" i="39"/>
  <c r="F2158" i="39"/>
  <c r="F2159" i="39"/>
  <c r="F2160" i="39"/>
  <c r="F2161" i="39"/>
  <c r="F2162" i="39"/>
  <c r="F2163" i="39"/>
  <c r="F2164" i="39"/>
  <c r="F2165" i="39"/>
  <c r="F2166" i="39"/>
  <c r="F2167" i="39"/>
  <c r="F2168" i="39"/>
  <c r="F2169" i="39"/>
  <c r="F2170" i="39"/>
  <c r="F2171" i="39"/>
  <c r="F2172" i="39"/>
  <c r="F2173" i="39"/>
  <c r="F2174" i="39"/>
  <c r="F2175" i="39"/>
  <c r="F2176" i="39"/>
  <c r="F2177" i="39"/>
  <c r="F2178" i="39"/>
  <c r="F2179" i="39"/>
  <c r="F2180" i="39"/>
  <c r="F2181" i="39"/>
  <c r="F2182" i="39"/>
  <c r="F2183" i="39"/>
  <c r="F2184" i="39"/>
  <c r="F2185" i="39"/>
  <c r="F2186" i="39"/>
  <c r="F2187" i="39"/>
  <c r="F2188" i="39"/>
  <c r="F2189" i="39"/>
  <c r="F2190" i="39"/>
  <c r="F2191" i="39"/>
  <c r="F2192" i="39"/>
  <c r="F2193" i="39"/>
  <c r="F2194" i="39"/>
  <c r="F2195" i="39"/>
  <c r="F2196" i="39"/>
  <c r="F2197" i="39"/>
  <c r="F2198" i="39"/>
  <c r="F2199" i="39"/>
  <c r="F2200" i="39"/>
  <c r="F2201" i="39"/>
  <c r="F2202" i="39"/>
  <c r="F2203" i="39"/>
  <c r="F2204" i="39"/>
  <c r="F2205" i="39"/>
  <c r="F2206" i="39"/>
  <c r="F2207" i="39"/>
  <c r="F2208" i="39"/>
  <c r="F2209" i="39"/>
  <c r="F2210" i="39"/>
  <c r="F2211" i="39"/>
  <c r="F2212" i="39"/>
  <c r="F2213" i="39"/>
  <c r="F2214" i="39"/>
  <c r="F2215" i="39"/>
  <c r="F2216" i="39"/>
  <c r="F2217" i="39"/>
  <c r="F2218" i="39"/>
  <c r="F2219" i="39"/>
  <c r="F2220" i="39"/>
  <c r="F2221" i="39"/>
  <c r="F2222" i="39"/>
  <c r="F2223" i="39"/>
  <c r="F2224" i="39"/>
  <c r="F2225" i="39"/>
  <c r="F2226" i="39"/>
  <c r="F2227" i="39"/>
  <c r="F2228" i="39"/>
  <c r="F2229" i="39"/>
  <c r="F2230" i="39"/>
  <c r="F2231" i="39"/>
  <c r="F2232" i="39"/>
  <c r="F2233" i="39"/>
  <c r="F2234" i="39"/>
  <c r="F2235" i="39"/>
  <c r="F2236" i="39"/>
  <c r="F2237" i="39"/>
  <c r="F2238" i="39"/>
  <c r="F2239" i="39"/>
  <c r="F2240" i="39"/>
  <c r="F2241" i="39"/>
  <c r="F2242" i="39"/>
  <c r="F2243" i="39"/>
  <c r="F2244" i="39"/>
  <c r="F2245" i="39"/>
  <c r="F2246" i="39"/>
  <c r="F2247" i="39"/>
  <c r="F2248" i="39"/>
  <c r="F2249" i="39"/>
  <c r="F2250" i="39"/>
  <c r="F2251" i="39"/>
  <c r="F2252" i="39"/>
  <c r="F2253" i="39"/>
  <c r="F2254" i="39"/>
  <c r="F2255" i="39"/>
  <c r="F2256" i="39"/>
  <c r="F2257" i="39"/>
  <c r="F2258" i="39"/>
  <c r="F2259" i="39"/>
  <c r="F2260" i="39"/>
  <c r="F2261" i="39"/>
  <c r="F2262" i="39"/>
  <c r="F2263" i="39"/>
  <c r="F2264" i="39"/>
  <c r="F2265" i="39"/>
  <c r="F2266" i="39"/>
  <c r="F2267" i="39"/>
  <c r="F2268" i="39"/>
  <c r="F2269" i="39"/>
  <c r="F2270" i="39"/>
  <c r="F2271" i="39"/>
  <c r="F2272" i="39"/>
  <c r="F2273" i="39"/>
  <c r="F2274" i="39"/>
  <c r="F2275" i="39"/>
  <c r="F2276" i="39"/>
  <c r="F2277" i="39"/>
  <c r="F2278" i="39"/>
  <c r="F2279" i="39"/>
  <c r="F2280" i="39"/>
  <c r="F2281" i="39"/>
  <c r="F2282" i="39"/>
  <c r="F2283" i="39"/>
  <c r="F2284" i="39"/>
  <c r="F2285" i="39"/>
  <c r="F2286" i="39"/>
  <c r="F2287" i="39"/>
  <c r="F2288" i="39"/>
  <c r="F2289" i="39"/>
  <c r="F2290" i="39"/>
  <c r="F2291" i="39"/>
  <c r="F2292" i="39"/>
  <c r="F2293" i="39"/>
  <c r="F2294" i="39"/>
  <c r="F2295" i="39"/>
  <c r="F2296" i="39"/>
  <c r="F2297" i="39"/>
  <c r="F2298" i="39"/>
  <c r="F2299" i="39"/>
  <c r="F2300" i="39"/>
  <c r="F2301" i="39"/>
  <c r="F2302" i="39"/>
  <c r="F2303" i="39"/>
  <c r="F2304" i="39"/>
  <c r="F2305" i="39"/>
  <c r="F2306" i="39"/>
  <c r="F2307" i="39"/>
  <c r="F2308" i="39"/>
  <c r="F2309" i="39"/>
  <c r="F2310" i="39"/>
  <c r="F2311" i="39"/>
  <c r="F2312" i="39"/>
  <c r="F2313" i="39"/>
  <c r="F2314" i="39"/>
  <c r="F2315" i="39"/>
  <c r="F2316" i="39"/>
  <c r="F2317" i="39"/>
  <c r="F2318" i="39"/>
  <c r="F2319" i="39"/>
  <c r="F2320" i="39"/>
  <c r="F2321" i="39"/>
  <c r="F2322" i="39"/>
  <c r="F2323" i="39"/>
  <c r="F2324" i="39"/>
  <c r="F2325" i="39"/>
  <c r="F2326" i="39"/>
  <c r="F2327" i="39"/>
  <c r="F2328" i="39"/>
  <c r="F2329" i="39"/>
  <c r="F2330" i="39"/>
  <c r="F2331" i="39"/>
  <c r="F2332" i="39"/>
  <c r="F2333" i="39"/>
  <c r="F2334" i="39"/>
  <c r="F2335" i="39"/>
  <c r="F2336" i="39"/>
  <c r="F2337" i="39"/>
  <c r="F2338" i="39"/>
  <c r="F2339" i="39"/>
  <c r="F2340" i="39"/>
  <c r="F2341" i="39"/>
  <c r="F2342" i="39"/>
  <c r="F2343" i="39"/>
  <c r="F2344" i="39"/>
  <c r="F2345" i="39"/>
  <c r="F2346" i="39"/>
  <c r="F2347" i="39"/>
  <c r="F2348" i="39"/>
  <c r="F2349" i="39"/>
  <c r="F2350" i="39"/>
  <c r="F2351" i="39"/>
  <c r="F2352" i="39"/>
  <c r="F2353" i="39"/>
  <c r="F2354" i="39"/>
  <c r="F2355" i="39"/>
  <c r="F2356" i="39"/>
  <c r="F2357" i="39"/>
  <c r="F2358" i="39"/>
  <c r="F2359" i="39"/>
  <c r="F2360" i="39"/>
  <c r="F2361" i="39"/>
  <c r="F2362" i="39"/>
  <c r="F2363" i="39"/>
  <c r="F2364" i="39"/>
  <c r="F2365" i="39"/>
  <c r="F2366" i="39"/>
  <c r="F2367" i="39"/>
  <c r="F2368" i="39"/>
  <c r="F2369" i="39"/>
  <c r="F2370" i="39"/>
  <c r="F2371" i="39"/>
  <c r="F2372" i="39"/>
  <c r="F2373" i="39"/>
  <c r="F2374" i="39"/>
  <c r="F2375" i="39"/>
  <c r="F2376" i="39"/>
  <c r="F2377" i="39"/>
  <c r="F2378" i="39"/>
  <c r="F2379" i="39"/>
  <c r="F2380" i="39"/>
  <c r="F2381" i="39"/>
  <c r="F2382" i="39"/>
  <c r="F2383" i="39"/>
  <c r="F2384" i="39"/>
  <c r="F2385" i="39"/>
  <c r="F2386" i="39"/>
  <c r="F2387" i="39"/>
  <c r="F2388" i="39"/>
  <c r="F2389" i="39"/>
  <c r="F2390" i="39"/>
  <c r="F2391" i="39"/>
  <c r="F2392" i="39"/>
  <c r="F2393" i="39"/>
  <c r="F2394" i="39"/>
  <c r="F2395" i="39"/>
  <c r="F2396" i="39"/>
  <c r="F2397" i="39"/>
  <c r="F2398" i="39"/>
  <c r="F2399" i="39"/>
  <c r="F2400" i="39"/>
  <c r="F2401" i="39"/>
  <c r="F2402" i="39"/>
  <c r="F2403" i="39"/>
  <c r="F2404" i="39"/>
  <c r="F2405" i="39"/>
  <c r="F2406" i="39"/>
  <c r="F2407" i="39"/>
  <c r="F2408" i="39"/>
  <c r="F2409" i="39"/>
  <c r="F2410" i="39"/>
  <c r="F2411" i="39"/>
  <c r="F2412" i="39"/>
  <c r="F2413" i="39"/>
  <c r="F2414" i="39"/>
  <c r="F2415" i="39"/>
  <c r="F2416" i="39"/>
  <c r="F2417" i="39"/>
  <c r="F2418" i="39"/>
  <c r="F2419" i="39"/>
  <c r="F2420" i="39"/>
  <c r="F2421" i="39"/>
  <c r="F2422" i="39"/>
  <c r="F2423" i="39"/>
  <c r="F2424" i="39"/>
  <c r="F2425" i="39"/>
  <c r="F2426" i="39"/>
  <c r="F2427" i="39"/>
  <c r="F2428" i="39"/>
  <c r="F2429" i="39"/>
  <c r="F2430" i="39"/>
  <c r="F2431" i="39"/>
  <c r="F2432" i="39"/>
  <c r="F2433" i="39"/>
  <c r="F2434" i="39"/>
  <c r="F2435" i="39"/>
  <c r="F2436" i="39"/>
  <c r="F2437" i="39"/>
  <c r="F2438" i="39"/>
  <c r="F2439" i="39"/>
  <c r="F2440" i="39"/>
  <c r="F2441" i="39"/>
  <c r="F2442" i="39"/>
  <c r="F2443" i="39"/>
  <c r="F2444" i="39"/>
  <c r="F2445" i="39"/>
  <c r="F2446" i="39"/>
  <c r="F2447" i="39"/>
  <c r="F2448" i="39"/>
  <c r="F2449" i="39"/>
  <c r="F2450" i="39"/>
  <c r="F2451" i="39"/>
  <c r="F2452" i="39"/>
  <c r="F2453" i="39"/>
  <c r="F2454" i="39"/>
  <c r="F2455" i="39"/>
  <c r="F2456" i="39"/>
  <c r="F2457" i="39"/>
  <c r="F2458" i="39"/>
  <c r="F2459" i="39"/>
  <c r="F2460" i="39"/>
  <c r="F2461" i="39"/>
  <c r="F2462" i="39"/>
  <c r="F2463" i="39"/>
  <c r="F2464" i="39"/>
  <c r="F2465" i="39"/>
  <c r="F2466" i="39"/>
  <c r="F2467" i="39"/>
  <c r="F2468" i="39"/>
  <c r="F2469" i="39"/>
  <c r="F2470" i="39"/>
  <c r="F2471" i="39"/>
  <c r="F2472" i="39"/>
  <c r="F2473" i="39"/>
  <c r="F2474" i="39"/>
  <c r="F2475" i="39"/>
  <c r="F2476" i="39"/>
  <c r="F2477" i="39"/>
  <c r="F2478" i="39"/>
  <c r="F2479" i="39"/>
  <c r="F2480" i="39"/>
  <c r="F2481" i="39"/>
  <c r="F2482" i="39"/>
  <c r="F2483" i="39"/>
  <c r="F2484" i="39"/>
  <c r="F2485" i="39"/>
  <c r="F2486" i="39"/>
  <c r="F2487" i="39"/>
  <c r="F2488" i="39"/>
  <c r="F2489" i="39"/>
  <c r="F2490" i="39"/>
  <c r="F2491" i="39"/>
  <c r="F2492" i="39"/>
  <c r="F2493" i="39"/>
  <c r="F2494" i="39"/>
  <c r="F2495" i="39"/>
  <c r="F2496" i="39"/>
  <c r="F2497" i="39"/>
  <c r="F2498" i="39"/>
  <c r="F2499" i="39"/>
  <c r="F2500" i="39"/>
  <c r="F2501" i="39"/>
  <c r="F2502" i="39"/>
  <c r="F2503" i="39"/>
  <c r="F2504" i="39"/>
  <c r="F2505" i="39"/>
  <c r="F2506" i="39"/>
  <c r="F2507" i="39"/>
  <c r="F2508" i="39"/>
  <c r="F2509" i="39"/>
  <c r="F2510" i="39"/>
  <c r="F2511" i="39"/>
  <c r="F2512" i="39"/>
  <c r="F2513" i="39"/>
  <c r="F2514" i="39"/>
  <c r="F2515" i="39"/>
  <c r="F2516" i="39"/>
  <c r="F2517" i="39"/>
  <c r="F2518" i="39"/>
  <c r="F2519" i="39"/>
  <c r="F2520" i="39"/>
  <c r="F2521" i="39"/>
  <c r="F2522" i="39"/>
  <c r="F2523" i="39"/>
  <c r="F2524" i="39"/>
  <c r="F2525" i="39"/>
  <c r="F2526" i="39"/>
  <c r="F2527" i="39"/>
  <c r="F2528" i="39"/>
  <c r="F2529" i="39"/>
  <c r="F2530" i="39"/>
  <c r="F2531" i="39"/>
  <c r="F2532" i="39"/>
  <c r="F2533" i="39"/>
  <c r="F2534" i="39"/>
  <c r="F2535" i="39"/>
  <c r="F2536" i="39"/>
  <c r="F2537" i="39"/>
  <c r="F2538" i="39"/>
  <c r="F2539" i="39"/>
  <c r="F2540" i="39"/>
  <c r="F2541" i="39"/>
  <c r="F2542" i="39"/>
  <c r="F2543" i="39"/>
  <c r="F2544" i="39"/>
  <c r="F2545" i="39"/>
  <c r="F2546" i="39"/>
  <c r="F2547" i="39"/>
  <c r="F2548" i="39"/>
  <c r="F2549" i="39"/>
  <c r="F2550" i="39"/>
  <c r="F2551" i="39"/>
  <c r="F2552" i="39"/>
  <c r="F2553" i="39"/>
  <c r="F2554" i="39"/>
  <c r="F2555" i="39"/>
  <c r="F2556" i="39"/>
  <c r="F2557" i="39"/>
  <c r="F2558" i="39"/>
  <c r="F2559" i="39"/>
  <c r="F2560" i="39"/>
  <c r="F2561" i="39"/>
  <c r="F2562" i="39"/>
  <c r="F2563" i="39"/>
  <c r="F2564" i="39"/>
  <c r="F2565" i="39"/>
  <c r="F2566" i="39"/>
  <c r="F2567" i="39"/>
  <c r="F2568" i="39"/>
  <c r="F2569" i="39"/>
  <c r="F2570" i="39"/>
  <c r="F2571" i="39"/>
  <c r="F2572" i="39"/>
  <c r="F2573" i="39"/>
  <c r="F2574" i="39"/>
  <c r="F2575" i="39"/>
  <c r="F2576" i="39"/>
  <c r="F2577" i="39"/>
  <c r="F2578" i="39"/>
  <c r="F2579" i="39"/>
  <c r="F2580" i="39"/>
  <c r="F2581" i="39"/>
  <c r="F2582" i="39"/>
  <c r="F2583" i="39"/>
  <c r="F2584" i="39"/>
  <c r="F2585" i="39"/>
  <c r="F2586" i="39"/>
  <c r="F2587" i="39"/>
  <c r="F2588" i="39"/>
  <c r="F2589" i="39"/>
  <c r="F2590" i="39"/>
  <c r="F2591" i="39"/>
  <c r="F2592" i="39"/>
  <c r="F2593" i="39"/>
  <c r="F2594" i="39"/>
  <c r="F2595" i="39"/>
  <c r="F2596" i="39"/>
  <c r="F2597" i="39"/>
  <c r="F2598" i="39"/>
  <c r="F2599" i="39"/>
  <c r="F2600" i="39"/>
  <c r="F2601" i="39"/>
  <c r="F2602" i="39"/>
  <c r="F2603" i="39"/>
  <c r="F2604" i="39"/>
  <c r="F2605" i="39"/>
  <c r="F2606" i="39"/>
  <c r="F2607" i="39"/>
  <c r="F2608" i="39"/>
  <c r="F2609" i="39"/>
  <c r="F2610" i="39"/>
  <c r="F2611" i="39"/>
  <c r="F2612" i="39"/>
  <c r="F2613" i="39"/>
  <c r="F2614" i="39"/>
  <c r="F2615" i="39"/>
  <c r="F2616" i="39"/>
  <c r="F2617" i="39"/>
  <c r="F2618" i="39"/>
  <c r="F2619" i="39"/>
  <c r="F2620" i="39"/>
  <c r="F2621" i="39"/>
  <c r="F2622" i="39"/>
  <c r="F2623" i="39"/>
  <c r="F2624" i="39"/>
  <c r="F2625" i="39"/>
  <c r="F2626" i="39"/>
  <c r="F2627" i="39"/>
  <c r="F2628" i="39"/>
  <c r="F2629" i="39"/>
  <c r="F2630" i="39"/>
  <c r="F2631" i="39"/>
  <c r="F2632" i="39"/>
  <c r="F2633" i="39"/>
  <c r="F2634" i="39"/>
  <c r="F2635" i="39"/>
  <c r="F2636" i="39"/>
  <c r="F2637" i="39"/>
  <c r="F2638" i="39"/>
  <c r="F2639" i="39"/>
  <c r="F2640" i="39"/>
  <c r="F2641" i="39"/>
  <c r="F2642" i="39"/>
  <c r="F2643" i="39"/>
  <c r="F2644" i="39"/>
  <c r="F2645" i="39"/>
  <c r="F2646" i="39"/>
  <c r="F2647" i="39"/>
  <c r="F2648" i="39"/>
  <c r="F2649" i="39"/>
  <c r="F2650" i="39"/>
  <c r="F2651" i="39"/>
  <c r="F2652" i="39"/>
  <c r="F2653" i="39"/>
  <c r="F2654" i="39"/>
  <c r="F2655" i="39"/>
  <c r="F2656" i="39"/>
  <c r="F2657" i="39"/>
  <c r="F2658" i="39"/>
  <c r="F2659" i="39"/>
  <c r="F2660" i="39"/>
  <c r="F2661" i="39"/>
  <c r="F2662" i="39"/>
  <c r="F2663" i="39"/>
  <c r="F2664" i="39"/>
  <c r="F2665" i="39"/>
  <c r="F2666" i="39"/>
  <c r="F2667" i="39"/>
  <c r="F2668" i="39"/>
  <c r="F2669" i="39"/>
  <c r="F2670" i="39"/>
  <c r="F2671" i="39"/>
  <c r="F2672" i="39"/>
  <c r="F2673" i="39"/>
  <c r="F2674" i="39"/>
  <c r="F2675" i="39"/>
  <c r="F2676" i="39"/>
  <c r="F2677" i="39"/>
  <c r="F2678" i="39"/>
  <c r="F2679" i="39"/>
  <c r="F2680" i="39"/>
  <c r="F2681" i="39"/>
  <c r="F2682" i="39"/>
  <c r="F2683" i="39"/>
  <c r="F2684" i="39"/>
  <c r="F2685" i="39"/>
  <c r="F2686" i="39"/>
  <c r="F2687" i="39"/>
  <c r="F2688" i="39"/>
  <c r="F2689" i="39"/>
  <c r="F2690" i="39"/>
  <c r="F2691" i="39"/>
  <c r="F2692" i="39"/>
  <c r="F2693" i="39"/>
  <c r="F2694" i="39"/>
  <c r="F2695" i="39"/>
  <c r="F2696" i="39"/>
  <c r="F2697" i="39"/>
  <c r="F2698" i="39"/>
  <c r="F2699" i="39"/>
  <c r="F2700" i="39"/>
  <c r="F2701" i="39"/>
  <c r="F2702" i="39"/>
  <c r="F2703" i="39"/>
  <c r="F2704" i="39"/>
  <c r="F2705" i="39"/>
  <c r="F2706" i="39"/>
  <c r="F2707" i="39"/>
  <c r="F2708" i="39"/>
  <c r="F2709" i="39"/>
  <c r="F2710" i="39"/>
  <c r="F2711" i="39"/>
  <c r="F2712" i="39"/>
  <c r="F2713" i="39"/>
  <c r="F2714" i="39"/>
  <c r="F2715" i="39"/>
  <c r="F2716" i="39"/>
  <c r="F2717" i="39"/>
  <c r="F2718" i="39"/>
  <c r="F2719" i="39"/>
  <c r="F2720" i="39"/>
  <c r="F2721" i="39"/>
  <c r="F2722" i="39"/>
  <c r="F2723" i="39"/>
  <c r="F2724" i="39"/>
  <c r="F2725" i="39"/>
  <c r="F2726" i="39"/>
  <c r="F2727" i="39"/>
  <c r="F2728" i="39"/>
  <c r="F2729" i="39"/>
  <c r="F2730" i="39"/>
  <c r="F2731" i="39"/>
  <c r="F2732" i="39"/>
  <c r="F2733" i="39"/>
  <c r="F2734" i="39"/>
  <c r="F2735" i="39"/>
  <c r="F2736" i="39"/>
  <c r="F2737" i="39"/>
  <c r="F2738" i="39"/>
  <c r="F2739" i="39"/>
  <c r="F2740" i="39"/>
  <c r="F2741" i="39"/>
  <c r="F2742" i="39"/>
  <c r="F2743" i="39"/>
  <c r="F2744" i="39"/>
  <c r="F2745" i="39"/>
  <c r="F2746" i="39"/>
  <c r="F2747" i="39"/>
  <c r="F2748" i="39"/>
  <c r="F2749" i="39"/>
  <c r="F2750" i="39"/>
  <c r="F2751" i="39"/>
  <c r="F2752" i="39"/>
  <c r="F2753" i="39"/>
  <c r="F2754" i="39"/>
  <c r="F2755" i="39"/>
  <c r="F2756" i="39"/>
  <c r="F2757" i="39"/>
  <c r="F2758" i="39"/>
  <c r="F2759" i="39"/>
  <c r="F2760" i="39"/>
  <c r="F2761" i="39"/>
  <c r="F2762" i="39"/>
  <c r="F2763" i="39"/>
  <c r="F2764" i="39"/>
  <c r="F2765" i="39"/>
  <c r="F2766" i="39"/>
  <c r="F2767" i="39"/>
  <c r="F2768" i="39"/>
  <c r="F2769" i="39"/>
  <c r="F2770" i="39"/>
  <c r="F2771" i="39"/>
  <c r="F2772" i="39"/>
  <c r="F2773" i="39"/>
  <c r="F2774" i="39"/>
  <c r="F2775" i="39"/>
  <c r="F2776" i="39"/>
  <c r="F2777" i="39"/>
  <c r="F2778" i="39"/>
  <c r="F2779" i="39"/>
  <c r="F2780" i="39"/>
  <c r="F2781" i="39"/>
  <c r="F2782" i="39"/>
  <c r="F2783" i="39"/>
  <c r="F2784" i="39"/>
  <c r="F2785" i="39"/>
  <c r="F2786" i="39"/>
  <c r="F2787" i="39"/>
  <c r="F2788" i="39"/>
  <c r="F2789" i="39"/>
  <c r="F2790" i="39"/>
  <c r="F2791" i="39"/>
  <c r="F2792" i="39"/>
  <c r="F2793" i="39"/>
  <c r="F2794" i="39"/>
  <c r="F2795" i="39"/>
  <c r="F2796" i="39"/>
  <c r="F2797" i="39"/>
  <c r="F2798" i="39"/>
  <c r="F2799" i="39"/>
  <c r="F2800" i="39"/>
  <c r="F2801" i="39"/>
  <c r="F2802" i="39"/>
  <c r="F2803" i="39"/>
  <c r="F2804" i="39"/>
  <c r="F2805" i="39"/>
  <c r="F2806" i="39"/>
  <c r="F2807" i="39"/>
  <c r="F2808" i="39"/>
  <c r="F2809" i="39"/>
  <c r="F2810" i="39"/>
  <c r="F2811" i="39"/>
  <c r="F2812" i="39"/>
  <c r="F2813" i="39"/>
  <c r="F2814" i="39"/>
  <c r="F2815" i="39"/>
  <c r="F2816" i="39"/>
  <c r="F2817" i="39"/>
  <c r="F2818" i="39"/>
  <c r="F2819" i="39"/>
  <c r="F2820" i="39"/>
  <c r="F2821" i="39"/>
  <c r="F2822" i="39"/>
  <c r="F2823" i="39"/>
  <c r="F2824" i="39"/>
  <c r="F2825" i="39"/>
  <c r="F2826" i="39"/>
  <c r="F2827" i="39"/>
  <c r="F2828" i="39"/>
  <c r="F2829" i="39"/>
  <c r="F2830" i="39"/>
  <c r="F2831" i="39"/>
  <c r="F2832" i="39"/>
  <c r="F2833" i="39"/>
  <c r="F2834" i="39"/>
  <c r="F2835" i="39"/>
  <c r="F2836" i="39"/>
  <c r="F2837" i="39"/>
  <c r="F2838" i="39"/>
  <c r="F2839" i="39"/>
  <c r="F2840" i="39"/>
  <c r="F2841" i="39"/>
  <c r="F2842" i="39"/>
  <c r="F2843" i="39"/>
  <c r="F2844" i="39"/>
  <c r="F2845" i="39"/>
  <c r="F2846" i="39"/>
  <c r="F2847" i="39"/>
  <c r="F2848" i="39"/>
  <c r="F2849" i="39"/>
  <c r="F2850" i="39"/>
  <c r="F2851" i="39"/>
  <c r="F2852" i="39"/>
  <c r="F2853" i="39"/>
  <c r="F2854" i="39"/>
  <c r="F2855" i="39"/>
  <c r="F2856" i="39"/>
  <c r="F2857" i="39"/>
  <c r="F2858" i="39"/>
  <c r="F2859" i="39"/>
  <c r="F2860" i="39"/>
  <c r="F2861" i="39"/>
  <c r="F2862" i="39"/>
  <c r="F2863" i="39"/>
  <c r="F2864" i="39"/>
  <c r="F2865" i="39"/>
  <c r="F2866" i="39"/>
  <c r="F2867" i="39"/>
  <c r="F2868" i="39"/>
  <c r="F2869" i="39"/>
  <c r="F2870" i="39"/>
  <c r="F2871" i="39"/>
  <c r="F2872" i="39"/>
  <c r="F2873" i="39"/>
  <c r="F2874" i="39"/>
  <c r="F2875" i="39"/>
  <c r="F2876" i="39"/>
  <c r="F2877" i="39"/>
  <c r="F2878" i="39"/>
  <c r="F2879" i="39"/>
  <c r="F2880" i="39"/>
  <c r="F2881" i="39"/>
  <c r="F2882" i="39"/>
  <c r="F2883" i="39"/>
  <c r="F2884" i="39"/>
  <c r="F2885" i="39"/>
  <c r="F2886" i="39"/>
  <c r="F2887" i="39"/>
  <c r="F2888" i="39"/>
  <c r="F2889" i="39"/>
  <c r="F2890" i="39"/>
  <c r="F2891" i="39"/>
  <c r="F2892" i="39"/>
  <c r="F2893" i="39"/>
  <c r="F2894" i="39"/>
  <c r="F2895" i="39"/>
  <c r="F2896" i="39"/>
  <c r="F2897" i="39"/>
  <c r="F2898" i="39"/>
  <c r="F2899" i="39"/>
  <c r="F2900" i="39"/>
  <c r="F2901" i="39"/>
  <c r="F2902" i="39"/>
  <c r="F2903" i="39"/>
  <c r="F2904" i="39"/>
  <c r="F2905" i="39"/>
  <c r="F2906" i="39"/>
  <c r="F2907" i="39"/>
  <c r="F2908" i="39"/>
  <c r="F2909" i="39"/>
  <c r="F2910" i="39"/>
  <c r="F2911" i="39"/>
  <c r="F2912" i="39"/>
  <c r="F2913" i="39"/>
  <c r="F2914" i="39"/>
  <c r="F2915" i="39"/>
  <c r="F2916" i="39"/>
  <c r="F2917" i="39"/>
  <c r="F2918" i="39"/>
  <c r="F2919" i="39"/>
  <c r="F2920" i="39"/>
  <c r="F2921" i="39"/>
  <c r="F2922" i="39"/>
  <c r="F2923" i="39"/>
  <c r="F2924" i="39"/>
  <c r="F2925" i="39"/>
  <c r="F2926" i="39"/>
  <c r="F2927" i="39"/>
  <c r="F2928" i="39"/>
  <c r="F2929" i="39"/>
  <c r="F2930" i="39"/>
  <c r="F2931" i="39"/>
  <c r="F2932" i="39"/>
  <c r="F2933" i="39"/>
  <c r="F2934" i="39"/>
  <c r="F2935" i="39"/>
  <c r="F2936" i="39"/>
  <c r="F2937" i="39"/>
  <c r="F2938" i="39"/>
  <c r="F2939" i="39"/>
  <c r="F2940" i="39"/>
  <c r="F2941" i="39"/>
  <c r="F2942" i="39"/>
  <c r="F2943" i="39"/>
  <c r="F2944" i="39"/>
  <c r="F2945" i="39"/>
  <c r="F2946" i="39"/>
  <c r="F2947" i="39"/>
  <c r="F2948" i="39"/>
  <c r="F2949" i="39"/>
  <c r="F2950" i="39"/>
  <c r="F2951" i="39"/>
  <c r="F2952" i="39"/>
  <c r="F2953" i="39"/>
  <c r="F2954" i="39"/>
  <c r="F2955" i="39"/>
  <c r="F2956" i="39"/>
  <c r="F2957" i="39"/>
  <c r="F2958" i="39"/>
  <c r="F2959" i="39"/>
  <c r="F2960" i="39"/>
  <c r="F2961" i="39"/>
  <c r="F2962" i="39"/>
  <c r="F2963" i="39"/>
  <c r="F2964" i="39"/>
  <c r="F2965" i="39"/>
  <c r="F2966" i="39"/>
  <c r="F2967" i="39"/>
  <c r="F2968" i="39"/>
  <c r="F2969" i="39"/>
  <c r="F2970" i="39"/>
  <c r="F2971" i="39"/>
  <c r="F2972" i="39"/>
  <c r="F2973" i="39"/>
  <c r="F2974" i="39"/>
  <c r="F2975" i="39"/>
  <c r="F2976" i="39"/>
  <c r="F2977" i="39"/>
  <c r="F2978" i="39"/>
  <c r="F2979" i="39"/>
  <c r="F2980" i="39"/>
  <c r="F2981" i="39"/>
  <c r="F2982" i="39"/>
  <c r="F2983" i="39"/>
  <c r="F2984" i="39"/>
  <c r="F2985" i="39"/>
  <c r="F2986" i="39"/>
  <c r="F2987" i="39"/>
  <c r="F2988" i="39"/>
  <c r="F2989" i="39"/>
  <c r="F2990" i="39"/>
  <c r="F2991" i="39"/>
  <c r="F2992" i="39"/>
  <c r="F2993" i="39"/>
  <c r="F2994" i="39"/>
  <c r="F2995" i="39"/>
  <c r="F2996" i="39"/>
  <c r="F2997" i="39"/>
  <c r="F2998" i="39"/>
  <c r="F2999" i="39"/>
  <c r="F3000" i="39"/>
  <c r="F3001" i="39"/>
  <c r="F3002" i="39"/>
  <c r="F3003" i="39"/>
  <c r="F3004" i="39"/>
  <c r="F3005" i="39"/>
  <c r="F3006" i="39"/>
  <c r="F3007" i="39"/>
  <c r="F3008" i="39"/>
  <c r="F3009" i="39"/>
  <c r="F3010" i="39"/>
  <c r="F3011" i="39"/>
  <c r="F3012" i="39"/>
  <c r="F3013" i="39"/>
  <c r="F3014" i="39"/>
  <c r="F3015" i="39"/>
  <c r="F3016" i="39"/>
  <c r="F3017" i="39"/>
  <c r="F3018" i="39"/>
  <c r="F3019" i="39"/>
  <c r="F3020" i="39"/>
  <c r="F3021" i="39"/>
  <c r="F3022" i="39"/>
  <c r="F3023" i="39"/>
  <c r="F3024" i="39"/>
  <c r="F3025" i="39"/>
  <c r="F3026" i="39"/>
  <c r="F3027" i="39"/>
  <c r="F3028" i="39"/>
  <c r="F3029" i="39"/>
  <c r="F3030" i="39"/>
  <c r="F3031" i="39"/>
  <c r="F3032" i="39"/>
  <c r="F3033" i="39"/>
  <c r="F3034" i="39"/>
  <c r="F3035" i="39"/>
  <c r="F3036" i="39"/>
  <c r="F3037" i="39"/>
  <c r="F3038" i="39"/>
  <c r="F3039" i="39"/>
  <c r="F3040" i="39"/>
  <c r="F3041" i="39"/>
  <c r="F3042" i="39"/>
  <c r="F3043" i="39"/>
  <c r="F3044" i="39"/>
  <c r="F3045" i="39"/>
  <c r="F3046" i="39"/>
  <c r="F3047" i="39"/>
  <c r="F3048" i="39"/>
  <c r="F3049" i="39"/>
  <c r="F3050" i="39"/>
  <c r="F3051" i="39"/>
  <c r="F3052" i="39"/>
  <c r="F3053" i="39"/>
  <c r="F3054" i="39"/>
  <c r="F3055" i="39"/>
  <c r="F3056" i="39"/>
  <c r="F3057" i="39"/>
  <c r="F3058" i="39"/>
  <c r="F3059" i="39"/>
  <c r="F3060" i="39"/>
  <c r="F3061" i="39"/>
  <c r="F3062" i="39"/>
  <c r="F3063" i="39"/>
  <c r="F3064" i="39"/>
  <c r="F3065" i="39"/>
  <c r="F3066" i="39"/>
  <c r="F3067" i="39"/>
  <c r="F3068" i="39"/>
  <c r="F3069" i="39"/>
  <c r="F3070" i="39"/>
  <c r="F3071" i="39"/>
  <c r="F3072" i="39"/>
  <c r="F3073" i="39"/>
  <c r="F3074" i="39"/>
  <c r="F3075" i="39"/>
  <c r="F3076" i="39"/>
  <c r="F3077" i="39"/>
  <c r="F3078" i="39"/>
  <c r="F3079" i="39"/>
  <c r="F3080" i="39"/>
  <c r="F3081" i="39"/>
  <c r="F3082" i="39"/>
  <c r="F3083" i="39"/>
  <c r="F3084" i="39"/>
  <c r="F3085" i="39"/>
  <c r="F3086" i="39"/>
  <c r="F3087" i="39"/>
  <c r="F3088" i="39"/>
  <c r="F3089" i="39"/>
  <c r="F3090" i="39"/>
  <c r="F3091" i="39"/>
  <c r="F3092" i="39"/>
  <c r="F3093" i="39"/>
  <c r="F3094" i="39"/>
  <c r="F3095" i="39"/>
  <c r="F3096" i="39"/>
  <c r="F3097" i="39"/>
  <c r="F3098" i="39"/>
  <c r="F3099" i="39"/>
  <c r="F3100" i="39"/>
  <c r="F3101" i="39"/>
  <c r="F3102" i="39"/>
  <c r="F3103" i="39"/>
  <c r="F3104" i="39"/>
  <c r="F3105" i="39"/>
  <c r="F3106" i="39"/>
  <c r="F3107" i="39"/>
  <c r="F3108" i="39"/>
  <c r="F3109" i="39"/>
  <c r="F3110" i="39"/>
  <c r="F3111" i="39"/>
  <c r="F3112" i="39"/>
  <c r="F3113" i="39"/>
  <c r="F3114" i="39"/>
  <c r="F3115" i="39"/>
  <c r="F3116" i="39"/>
  <c r="F3117" i="39"/>
  <c r="F3118" i="39"/>
  <c r="F3119" i="39"/>
  <c r="F3120" i="39"/>
  <c r="F3121" i="39"/>
  <c r="F3122" i="39"/>
  <c r="F3123" i="39"/>
  <c r="F3124" i="39"/>
  <c r="F3125" i="39"/>
  <c r="F3126" i="39"/>
  <c r="F3127" i="39"/>
  <c r="F3128" i="39"/>
  <c r="F3129" i="39"/>
  <c r="F3130" i="39"/>
  <c r="F3131" i="39"/>
  <c r="F3132" i="39"/>
  <c r="F3133" i="39"/>
  <c r="F3134" i="39"/>
  <c r="F3135" i="39"/>
  <c r="F3136" i="39"/>
  <c r="F3137" i="39"/>
  <c r="F3138" i="39"/>
  <c r="F3139" i="39"/>
  <c r="F3140" i="39"/>
  <c r="F3141" i="39"/>
  <c r="F3142" i="39"/>
  <c r="F3143" i="39"/>
  <c r="F3144" i="39"/>
  <c r="F3145" i="39"/>
  <c r="F3146" i="39"/>
  <c r="F3147" i="39"/>
  <c r="F3148" i="39"/>
  <c r="F3149" i="39"/>
  <c r="F3150" i="39"/>
  <c r="F3151" i="39"/>
  <c r="F3152" i="39"/>
  <c r="F3153" i="39"/>
  <c r="F3154" i="39"/>
  <c r="F3155" i="39"/>
  <c r="F3156" i="39"/>
  <c r="F3157" i="39"/>
  <c r="F3158" i="39"/>
  <c r="F3159" i="39"/>
  <c r="F3160" i="39"/>
  <c r="F3161" i="39"/>
  <c r="F3162" i="39"/>
  <c r="F3163" i="39"/>
  <c r="F3164" i="39"/>
  <c r="F3165" i="39"/>
  <c r="F3166" i="39"/>
  <c r="F3167" i="39"/>
  <c r="F3168" i="39"/>
  <c r="F3169" i="39"/>
  <c r="F3170" i="39"/>
  <c r="F3171" i="39"/>
  <c r="F3172" i="39"/>
  <c r="F3173" i="39"/>
  <c r="F3174" i="39"/>
  <c r="F3175" i="39"/>
  <c r="F3176" i="39"/>
  <c r="F3177" i="39"/>
  <c r="F3178" i="39"/>
  <c r="F3179" i="39"/>
  <c r="F3180" i="39"/>
  <c r="F3181" i="39"/>
  <c r="F3182" i="39"/>
  <c r="F3183" i="39"/>
  <c r="F3184" i="39"/>
  <c r="F3185" i="39"/>
  <c r="F3186" i="39"/>
  <c r="F3187" i="39"/>
  <c r="F3188" i="39"/>
  <c r="F3189" i="39"/>
  <c r="F3190" i="39"/>
  <c r="F3191" i="39"/>
  <c r="F3192" i="39"/>
  <c r="F3193" i="39"/>
  <c r="F3194" i="39"/>
  <c r="F3195" i="39"/>
  <c r="F3196" i="39"/>
  <c r="F3197" i="39"/>
  <c r="F3198" i="39"/>
  <c r="F3199" i="39"/>
  <c r="F3200" i="39"/>
  <c r="F3201" i="39"/>
  <c r="F3202" i="39"/>
  <c r="F3203" i="39"/>
  <c r="F3204" i="39"/>
  <c r="F3205" i="39"/>
  <c r="F3206" i="39"/>
  <c r="F3207" i="39"/>
  <c r="F3208" i="39"/>
  <c r="F3209" i="39"/>
  <c r="F3210" i="39"/>
  <c r="F3211" i="39"/>
  <c r="F3212" i="39"/>
  <c r="F3213" i="39"/>
  <c r="F3214" i="39"/>
  <c r="F3215" i="39"/>
  <c r="F3216" i="39"/>
  <c r="F3217" i="39"/>
  <c r="F3218" i="39"/>
  <c r="F3219" i="39"/>
  <c r="F3220" i="39"/>
  <c r="F3221" i="39"/>
  <c r="F3222" i="39"/>
  <c r="F3223" i="39"/>
  <c r="F3224" i="39"/>
  <c r="F3225" i="39"/>
  <c r="F3226" i="39"/>
  <c r="F3227" i="39"/>
  <c r="F3228" i="39"/>
  <c r="F3229" i="39"/>
  <c r="F3230" i="39"/>
  <c r="F3231" i="39"/>
  <c r="F3232" i="39"/>
  <c r="F3233" i="39"/>
  <c r="F3234" i="39"/>
  <c r="F3235" i="39"/>
  <c r="F3236" i="39"/>
  <c r="F3237" i="39"/>
  <c r="F3238" i="39"/>
  <c r="F3239" i="39"/>
  <c r="F3240" i="39"/>
  <c r="F3241" i="39"/>
  <c r="F3242" i="39"/>
  <c r="F3243" i="39"/>
  <c r="F3244" i="39"/>
  <c r="F3245" i="39"/>
  <c r="F3246" i="39"/>
  <c r="F3247" i="39"/>
  <c r="F3248" i="39"/>
  <c r="F3249" i="39"/>
  <c r="F3250" i="39"/>
  <c r="F3251" i="39"/>
  <c r="F3252" i="39"/>
  <c r="F3253" i="39"/>
  <c r="F3254" i="39"/>
  <c r="F3255" i="39"/>
  <c r="F3256" i="39"/>
  <c r="F3257" i="39"/>
  <c r="F3258" i="39"/>
  <c r="F3259" i="39"/>
  <c r="F3260" i="39"/>
  <c r="F3261" i="39"/>
  <c r="F3262" i="39"/>
  <c r="F3263" i="39"/>
  <c r="F3264" i="39"/>
  <c r="F3265" i="39"/>
  <c r="F3266" i="39"/>
  <c r="F3267" i="39"/>
  <c r="F3268" i="39"/>
  <c r="F3269" i="39"/>
  <c r="F3270" i="39"/>
  <c r="F3271" i="39"/>
  <c r="F3272" i="39"/>
  <c r="F3273" i="39"/>
  <c r="F3274" i="39"/>
  <c r="F3275" i="39"/>
  <c r="F3276" i="39"/>
  <c r="F3277" i="39"/>
  <c r="F3278" i="39"/>
  <c r="F3279" i="39"/>
  <c r="F3280" i="39"/>
  <c r="F3281" i="39"/>
  <c r="F3282" i="39"/>
  <c r="F3283" i="39"/>
  <c r="F3284" i="39"/>
  <c r="F3285" i="39"/>
  <c r="F3286" i="39"/>
  <c r="F3287" i="39"/>
  <c r="F3288" i="39"/>
  <c r="F3289" i="39"/>
  <c r="F3290" i="39"/>
  <c r="F3291" i="39"/>
  <c r="F3292" i="39"/>
  <c r="F3293" i="39"/>
  <c r="F3294" i="39"/>
  <c r="F3295" i="39"/>
  <c r="F3296" i="39"/>
  <c r="F3297" i="39"/>
  <c r="F3298" i="39"/>
  <c r="F3299" i="39"/>
  <c r="F3300" i="39"/>
  <c r="F3301" i="39"/>
  <c r="F3302" i="39"/>
  <c r="F3303" i="39"/>
  <c r="F3304" i="39"/>
  <c r="F3305" i="39"/>
  <c r="F3306" i="39"/>
  <c r="F3307" i="39"/>
  <c r="F3308" i="39"/>
  <c r="F3309" i="39"/>
  <c r="F3310" i="39"/>
  <c r="F3311" i="39"/>
  <c r="F3312" i="39"/>
  <c r="F3313" i="39"/>
  <c r="F3314" i="39"/>
  <c r="F3315" i="39"/>
  <c r="F3316" i="39"/>
  <c r="F3317" i="39"/>
  <c r="F3318" i="39"/>
  <c r="F3319" i="39"/>
  <c r="F3320" i="39"/>
  <c r="F3321" i="39"/>
  <c r="F3322" i="39"/>
  <c r="F3323" i="39"/>
  <c r="F3324" i="39"/>
  <c r="F3325" i="39"/>
  <c r="F3326" i="39"/>
  <c r="F3327" i="39"/>
  <c r="F3328" i="39"/>
  <c r="F3329" i="39"/>
  <c r="F3330" i="39"/>
  <c r="F3331" i="39"/>
  <c r="F3332" i="39"/>
  <c r="F3333" i="39"/>
  <c r="F3334" i="39"/>
  <c r="F3335" i="39"/>
  <c r="F3336" i="39"/>
  <c r="F3337" i="39"/>
  <c r="F3338" i="39"/>
  <c r="F3339" i="39"/>
  <c r="F3340" i="39"/>
  <c r="F3341" i="39"/>
  <c r="F3342" i="39"/>
  <c r="F3343" i="39"/>
  <c r="F3344" i="39"/>
  <c r="F3345" i="39"/>
  <c r="F3346" i="39"/>
  <c r="F3347" i="39"/>
  <c r="F3348" i="39"/>
  <c r="F3349" i="39"/>
  <c r="F3350" i="39"/>
  <c r="F3351" i="39"/>
  <c r="F3352" i="39"/>
  <c r="F3353" i="39"/>
  <c r="F3354" i="39"/>
  <c r="F3355" i="39"/>
  <c r="F3356" i="39"/>
  <c r="F3357" i="39"/>
  <c r="F3358" i="39"/>
  <c r="F3359" i="39"/>
  <c r="F3360" i="39"/>
  <c r="F3361" i="39"/>
  <c r="F3362" i="39"/>
  <c r="F3363" i="39"/>
  <c r="F3364" i="39"/>
  <c r="F3365" i="39"/>
  <c r="F3366" i="39"/>
  <c r="F3367" i="39"/>
  <c r="F3368" i="39"/>
  <c r="F3369" i="39"/>
  <c r="F3370" i="39"/>
  <c r="F3371" i="39"/>
  <c r="F3372" i="39"/>
  <c r="F3373" i="39"/>
  <c r="F3374" i="39"/>
  <c r="F3375" i="39"/>
  <c r="F3376" i="39"/>
  <c r="F3377" i="39"/>
  <c r="F3378" i="39"/>
  <c r="F3379" i="39"/>
  <c r="F3380" i="39"/>
  <c r="F3381" i="39"/>
  <c r="F3382" i="39"/>
  <c r="F3383" i="39"/>
  <c r="F3384" i="39"/>
  <c r="F3385" i="39"/>
  <c r="F3386" i="39"/>
  <c r="F3387" i="39"/>
  <c r="F3388" i="39"/>
  <c r="F3389" i="39"/>
  <c r="F3390" i="39"/>
  <c r="F3391" i="39"/>
  <c r="F3392" i="39"/>
  <c r="F3393" i="39"/>
  <c r="F3394" i="39"/>
  <c r="F3395" i="39"/>
  <c r="F3396" i="39"/>
  <c r="F3397" i="39"/>
  <c r="F3398" i="39"/>
  <c r="F3399" i="39"/>
  <c r="F3400" i="39"/>
  <c r="F3401" i="39"/>
  <c r="F3402" i="39"/>
  <c r="F3403" i="39"/>
  <c r="F3404" i="39"/>
  <c r="F3405" i="39"/>
  <c r="F3406" i="39"/>
  <c r="F3407" i="39"/>
  <c r="F3408" i="39"/>
  <c r="F3409" i="39"/>
  <c r="F3410" i="39"/>
  <c r="F3411" i="39"/>
  <c r="F3412" i="39"/>
  <c r="F3413" i="39"/>
  <c r="F3414" i="39"/>
  <c r="F3415" i="39"/>
  <c r="F3416" i="39"/>
  <c r="F3417" i="39"/>
  <c r="F3418" i="39"/>
  <c r="F3419" i="39"/>
  <c r="F3420" i="39"/>
  <c r="F3421" i="39"/>
  <c r="F3422" i="39"/>
  <c r="F3423" i="39"/>
  <c r="F3424" i="39"/>
  <c r="F3425" i="39"/>
  <c r="F3426" i="39"/>
  <c r="F3427" i="39"/>
  <c r="F3428" i="39"/>
  <c r="F3429" i="39"/>
  <c r="F3430" i="39"/>
  <c r="F3431" i="39"/>
  <c r="F3432" i="39"/>
  <c r="F3433" i="39"/>
  <c r="F3434" i="39"/>
  <c r="F3435" i="39"/>
  <c r="F3436" i="39"/>
  <c r="F3437" i="39"/>
  <c r="F3438" i="39"/>
  <c r="F3439" i="39"/>
  <c r="F3440" i="39"/>
  <c r="F3441" i="39"/>
  <c r="F3442" i="39"/>
  <c r="F3443" i="39"/>
  <c r="F3444" i="39"/>
  <c r="F3445" i="39"/>
  <c r="F3446" i="39"/>
  <c r="F3447" i="39"/>
  <c r="F3448" i="39"/>
  <c r="F3449" i="39"/>
  <c r="F3450" i="39"/>
  <c r="F3451" i="39"/>
  <c r="F3452" i="39"/>
  <c r="F3453" i="39"/>
  <c r="F3454" i="39"/>
  <c r="F3455" i="39"/>
  <c r="F3456" i="39"/>
  <c r="F3457" i="39"/>
  <c r="F3458" i="39"/>
  <c r="F3459" i="39"/>
  <c r="F3460" i="39"/>
  <c r="F3461" i="39"/>
  <c r="F3462" i="39"/>
  <c r="F3463" i="39"/>
  <c r="F3464" i="39"/>
  <c r="F3465" i="39"/>
  <c r="F3466" i="39"/>
  <c r="F3467" i="39"/>
  <c r="F3468" i="39"/>
  <c r="F3469" i="39"/>
  <c r="F3470" i="39"/>
  <c r="F3471" i="39"/>
  <c r="F3472" i="39"/>
  <c r="F3473" i="39"/>
  <c r="F3474" i="39"/>
  <c r="F3475" i="39"/>
  <c r="F3476" i="39"/>
  <c r="F3477" i="39"/>
  <c r="F3478" i="39"/>
  <c r="F3479" i="39"/>
  <c r="F3480" i="39"/>
  <c r="F3481" i="39"/>
  <c r="F3482" i="39"/>
  <c r="F3483" i="39"/>
  <c r="F3484" i="39"/>
  <c r="F3485" i="39"/>
  <c r="F3486" i="39"/>
  <c r="F3487" i="39"/>
  <c r="F3488" i="39"/>
  <c r="F3489" i="39"/>
  <c r="F3490" i="39"/>
  <c r="F3491" i="39"/>
  <c r="F3492" i="39"/>
  <c r="F3493" i="39"/>
  <c r="F3494" i="39"/>
  <c r="F3495" i="39"/>
  <c r="F3496" i="39"/>
  <c r="F3497" i="39"/>
  <c r="F3498" i="39"/>
  <c r="F3499" i="39"/>
  <c r="F3500" i="39"/>
  <c r="F3501" i="39"/>
  <c r="F3502" i="39"/>
  <c r="F3503" i="39"/>
  <c r="F3504" i="39"/>
  <c r="F3505" i="39"/>
  <c r="F3506" i="39"/>
  <c r="F3507" i="39"/>
  <c r="F3508" i="39"/>
  <c r="F3509" i="39"/>
  <c r="F3510" i="39"/>
  <c r="F3511" i="39"/>
  <c r="F3512" i="39"/>
  <c r="F3513" i="39"/>
  <c r="F3514" i="39"/>
  <c r="F3515" i="39"/>
  <c r="F3516" i="39"/>
  <c r="F3517" i="39"/>
  <c r="F3518" i="39"/>
  <c r="F3519" i="39"/>
  <c r="F3520" i="39"/>
  <c r="F3521" i="39"/>
  <c r="F3522" i="39"/>
  <c r="F3523" i="39"/>
  <c r="F3524" i="39"/>
  <c r="F3525" i="39"/>
  <c r="F3526" i="39"/>
  <c r="F3527" i="39"/>
  <c r="F3528" i="39"/>
  <c r="F3529" i="39"/>
  <c r="F3530" i="39"/>
  <c r="F3531" i="39"/>
  <c r="F3532" i="39"/>
  <c r="F3533" i="39"/>
  <c r="F3534" i="39"/>
  <c r="F3535" i="39"/>
  <c r="F3536" i="39"/>
  <c r="F3537" i="39"/>
  <c r="F3538" i="39"/>
  <c r="F3539" i="39"/>
  <c r="F3540" i="39"/>
  <c r="F3541" i="39"/>
  <c r="F3542" i="39"/>
  <c r="F3543" i="39"/>
  <c r="F3544" i="39"/>
  <c r="F3545" i="39"/>
  <c r="F3546" i="39"/>
  <c r="F3547" i="39"/>
  <c r="F3548" i="39"/>
  <c r="F3549" i="39"/>
  <c r="F3550" i="39"/>
  <c r="F3551" i="39"/>
  <c r="F3552" i="39"/>
  <c r="F3553" i="39"/>
  <c r="F3554" i="39"/>
  <c r="F3555" i="39"/>
  <c r="F3556" i="39"/>
  <c r="F3557" i="39"/>
  <c r="F3558" i="39"/>
  <c r="F3559" i="39"/>
  <c r="F3560" i="39"/>
  <c r="F3561" i="39"/>
  <c r="F3562" i="39"/>
  <c r="F3563" i="39"/>
  <c r="F3564" i="39"/>
  <c r="F3565" i="39"/>
  <c r="F3566" i="39"/>
  <c r="F3567" i="39"/>
  <c r="F3568" i="39"/>
  <c r="F3569" i="39"/>
  <c r="F3570" i="39"/>
  <c r="F3571" i="39"/>
  <c r="F3572" i="39"/>
  <c r="F3573" i="39"/>
  <c r="F3574" i="39"/>
  <c r="F3575" i="39"/>
  <c r="F3576" i="39"/>
  <c r="F3577" i="39"/>
  <c r="F3578" i="39"/>
  <c r="F3579" i="39"/>
  <c r="F3580" i="39"/>
  <c r="F3581" i="39"/>
  <c r="F3582" i="39"/>
  <c r="F3583" i="39"/>
  <c r="F3584" i="39"/>
  <c r="F3585" i="39"/>
  <c r="F3586" i="39"/>
  <c r="F3587" i="39"/>
  <c r="F3588" i="39"/>
  <c r="F3589" i="39"/>
  <c r="F3590" i="39"/>
  <c r="F3591" i="39"/>
  <c r="F3592" i="39"/>
  <c r="F3593" i="39"/>
  <c r="F3594" i="39"/>
  <c r="F3595" i="39"/>
  <c r="F3596" i="39"/>
  <c r="F3597" i="39"/>
  <c r="F3598" i="39"/>
  <c r="F3599" i="39"/>
  <c r="F3600" i="39"/>
  <c r="F3601" i="39"/>
  <c r="F3602" i="39"/>
  <c r="F3603" i="39"/>
  <c r="F3604" i="39"/>
  <c r="F3605" i="39"/>
  <c r="F3606" i="39"/>
  <c r="F3607" i="39"/>
  <c r="F3608" i="39"/>
  <c r="F3609" i="39"/>
  <c r="F3610" i="39"/>
  <c r="F3611" i="39"/>
  <c r="F3612" i="39"/>
  <c r="F3613" i="39"/>
  <c r="F3614" i="39"/>
  <c r="F3615" i="39"/>
  <c r="F3616" i="39"/>
  <c r="F3617" i="39"/>
  <c r="F3618" i="39"/>
  <c r="F3619" i="39"/>
  <c r="F3620" i="39"/>
  <c r="F3621" i="39"/>
  <c r="F3622" i="39"/>
  <c r="F3623" i="39"/>
  <c r="F3624" i="39"/>
  <c r="F3625" i="39"/>
  <c r="F3626" i="39"/>
  <c r="F3627" i="39"/>
  <c r="F3628" i="39"/>
  <c r="F3629" i="39"/>
  <c r="F3630" i="39"/>
  <c r="F3631" i="39"/>
  <c r="F3632" i="39"/>
  <c r="F3633" i="39"/>
  <c r="F3634" i="39"/>
  <c r="F3635" i="39"/>
  <c r="F3636" i="39"/>
  <c r="F3637" i="39"/>
  <c r="F3638" i="39"/>
  <c r="F3639" i="39"/>
  <c r="F3640" i="39"/>
  <c r="F3641" i="39"/>
  <c r="F3642" i="39"/>
  <c r="F3643" i="39"/>
  <c r="F3644" i="39"/>
  <c r="F3645" i="39"/>
  <c r="F3646" i="39"/>
  <c r="F3647" i="39"/>
  <c r="F3648" i="39"/>
  <c r="F3649" i="39"/>
  <c r="F3650" i="39"/>
  <c r="F3651" i="39"/>
  <c r="F3652" i="39"/>
  <c r="F3653" i="39"/>
  <c r="F3654" i="39"/>
  <c r="F3655" i="39"/>
  <c r="F3656" i="39"/>
  <c r="F3657" i="39"/>
  <c r="F3658" i="39"/>
  <c r="F3659" i="39"/>
  <c r="F3660" i="39"/>
  <c r="F3661" i="39"/>
  <c r="F3662" i="39"/>
  <c r="F3663" i="39"/>
  <c r="F3664" i="39"/>
  <c r="F3665" i="39"/>
  <c r="F3666" i="39"/>
  <c r="F3667" i="39"/>
  <c r="F3668" i="39"/>
  <c r="F3669" i="39"/>
  <c r="F3670" i="39"/>
  <c r="F3671" i="39"/>
  <c r="F3672" i="39"/>
  <c r="F3673" i="39"/>
  <c r="F3674" i="39"/>
  <c r="F3675" i="39"/>
  <c r="F3676" i="39"/>
  <c r="F3677" i="39"/>
  <c r="F3678" i="39"/>
  <c r="F3679" i="39"/>
  <c r="F3680" i="39"/>
  <c r="F3681" i="39"/>
  <c r="F3682" i="39"/>
  <c r="F3683" i="39"/>
  <c r="F3684" i="39"/>
  <c r="F3685" i="39"/>
  <c r="F3686" i="39"/>
  <c r="F3687" i="39"/>
  <c r="F3688" i="39"/>
  <c r="F3689" i="39"/>
  <c r="F3690" i="39"/>
  <c r="F3691" i="39"/>
  <c r="F3692" i="39"/>
  <c r="F3693" i="39"/>
  <c r="F3694" i="39"/>
  <c r="F3695" i="39"/>
  <c r="F3696" i="39"/>
  <c r="F3697" i="39"/>
  <c r="F3698" i="39"/>
  <c r="F3699" i="39"/>
  <c r="F3700" i="39"/>
  <c r="F3701" i="39"/>
  <c r="F3702" i="39"/>
  <c r="F3703" i="39"/>
  <c r="F3704" i="39"/>
  <c r="F3705" i="39"/>
  <c r="F3706" i="39"/>
  <c r="F3707" i="39"/>
  <c r="F3708" i="39"/>
  <c r="F3709" i="39"/>
  <c r="F3710" i="39"/>
  <c r="F3711" i="39"/>
  <c r="F3712" i="39"/>
  <c r="F3713" i="39"/>
  <c r="F3714" i="39"/>
  <c r="F3715" i="39"/>
  <c r="F3716" i="39"/>
  <c r="F3717" i="39"/>
  <c r="F3718" i="39"/>
  <c r="F3719" i="39"/>
  <c r="F3720" i="39"/>
  <c r="F3721" i="39"/>
  <c r="F3722" i="39"/>
  <c r="F3723" i="39"/>
  <c r="F3724" i="39"/>
  <c r="F3725" i="39"/>
  <c r="F3726" i="39"/>
  <c r="F3727" i="39"/>
  <c r="F3728" i="39"/>
  <c r="F3729" i="39"/>
  <c r="F3730" i="39"/>
  <c r="F3731" i="39"/>
  <c r="F3732" i="39"/>
  <c r="F3733" i="39"/>
  <c r="F3734" i="39"/>
  <c r="F3735" i="39"/>
  <c r="F3736" i="39"/>
  <c r="F3737" i="39"/>
  <c r="F3738" i="39"/>
  <c r="F3739" i="39"/>
  <c r="F3740" i="39"/>
  <c r="F3741" i="39"/>
  <c r="F3742" i="39"/>
  <c r="F3743" i="39"/>
  <c r="F3744" i="39"/>
  <c r="F3745" i="39"/>
  <c r="F3746" i="39"/>
  <c r="F3747" i="39"/>
  <c r="F3748" i="39"/>
  <c r="F3749" i="39"/>
  <c r="F3750" i="39"/>
  <c r="F3751" i="39"/>
  <c r="F3752" i="39"/>
  <c r="F3753" i="39"/>
  <c r="F3754" i="39"/>
  <c r="F3755" i="39"/>
  <c r="F3756" i="39"/>
  <c r="F3757" i="39"/>
  <c r="F3758" i="39"/>
  <c r="F3759" i="39"/>
  <c r="F3760" i="39"/>
  <c r="F3761" i="39"/>
  <c r="F3762" i="39"/>
  <c r="F3763" i="39"/>
  <c r="F3764" i="39"/>
  <c r="F3765" i="39"/>
  <c r="F3766" i="39"/>
  <c r="F3767" i="39"/>
  <c r="F3768" i="39"/>
  <c r="F3769" i="39"/>
  <c r="F3770" i="39"/>
  <c r="F3771" i="39"/>
  <c r="F3772" i="39"/>
  <c r="F3773" i="39"/>
  <c r="F3774" i="39"/>
  <c r="F3775" i="39"/>
  <c r="F3776" i="39"/>
  <c r="F3777" i="39"/>
  <c r="F3778" i="39"/>
  <c r="F3779" i="39"/>
  <c r="F3780" i="39"/>
  <c r="F3781" i="39"/>
  <c r="F3782" i="39"/>
  <c r="F3783" i="39"/>
  <c r="F3784" i="39"/>
  <c r="F3785" i="39"/>
  <c r="F3786" i="39"/>
  <c r="F3787" i="39"/>
  <c r="F3788" i="39"/>
  <c r="F3789" i="39"/>
  <c r="F3790" i="39"/>
  <c r="F3791" i="39"/>
  <c r="F3792" i="39"/>
  <c r="F3793" i="39"/>
  <c r="F3794" i="39"/>
  <c r="F3795" i="39"/>
  <c r="F3796" i="39"/>
  <c r="F3797" i="39"/>
  <c r="F3798" i="39"/>
  <c r="F3799" i="39"/>
  <c r="F3800" i="39"/>
  <c r="F3801" i="39"/>
  <c r="F3802" i="39"/>
  <c r="F3803" i="39"/>
  <c r="F3804" i="39"/>
  <c r="F3805" i="39"/>
  <c r="F3806" i="39"/>
  <c r="F3807" i="39"/>
  <c r="F3808" i="39"/>
  <c r="F3809" i="39"/>
  <c r="F3810" i="39"/>
  <c r="F3811" i="39"/>
  <c r="F3812" i="39"/>
  <c r="F3813" i="39"/>
  <c r="F3814" i="39"/>
  <c r="F3815" i="39"/>
  <c r="F3816" i="39"/>
  <c r="F3817" i="39"/>
  <c r="F3818" i="39"/>
  <c r="F3819" i="39"/>
  <c r="F3820" i="39"/>
  <c r="F3821" i="39"/>
  <c r="F3822" i="39"/>
  <c r="F3823" i="39"/>
  <c r="F3824" i="39"/>
  <c r="F3825" i="39"/>
  <c r="F3826" i="39"/>
  <c r="F3827" i="39"/>
  <c r="F3828" i="39"/>
  <c r="F3829" i="39"/>
  <c r="F3830" i="39"/>
  <c r="F3831" i="39"/>
  <c r="F3832" i="39"/>
  <c r="F3833" i="39"/>
  <c r="F3834" i="39"/>
  <c r="F3835" i="39"/>
  <c r="F3836" i="39"/>
  <c r="F3837" i="39"/>
  <c r="F3838" i="39"/>
  <c r="F3839" i="39"/>
  <c r="F3840" i="39"/>
  <c r="F3841" i="39"/>
  <c r="F3842" i="39"/>
  <c r="F3843" i="39"/>
  <c r="F3844" i="39"/>
  <c r="F3845" i="39"/>
  <c r="F3846" i="39"/>
  <c r="F3847" i="39"/>
  <c r="F3848" i="39"/>
  <c r="F3849" i="39"/>
  <c r="F3850" i="39"/>
  <c r="F3851" i="39"/>
  <c r="F3852" i="39"/>
  <c r="F3853" i="39"/>
  <c r="F3854" i="39"/>
  <c r="F3855" i="39"/>
  <c r="F3856" i="39"/>
  <c r="F3857" i="39"/>
  <c r="F3858" i="39"/>
  <c r="F3859" i="39"/>
  <c r="F3860" i="39"/>
  <c r="F3861" i="39"/>
  <c r="F3862" i="39"/>
  <c r="F3863" i="39"/>
  <c r="F3864" i="39"/>
  <c r="F3865" i="39"/>
  <c r="F3866" i="39"/>
  <c r="F3867" i="39"/>
  <c r="F3868" i="39"/>
  <c r="F3869" i="39"/>
  <c r="F3870" i="39"/>
  <c r="F3871" i="39"/>
  <c r="F3872" i="39"/>
  <c r="F3873" i="39"/>
  <c r="F3874" i="39"/>
  <c r="F3875" i="39"/>
  <c r="F3876" i="39"/>
  <c r="F3877" i="39"/>
  <c r="F3878" i="39"/>
  <c r="F3879" i="39"/>
  <c r="F3880" i="39"/>
  <c r="F3881" i="39"/>
  <c r="F3882" i="39"/>
  <c r="F3883" i="39"/>
  <c r="F3884" i="39"/>
  <c r="F3885" i="39"/>
  <c r="F3886" i="39"/>
  <c r="F3887" i="39"/>
  <c r="F3888" i="39"/>
  <c r="F3889" i="39"/>
  <c r="F3890" i="39"/>
  <c r="F3891" i="39"/>
  <c r="F3892" i="39"/>
  <c r="F3893" i="39"/>
  <c r="F3894" i="39"/>
  <c r="F3895" i="39"/>
  <c r="F3896" i="39"/>
  <c r="F3897" i="39"/>
  <c r="F3898" i="39"/>
  <c r="F3899" i="39"/>
  <c r="F3900" i="39"/>
  <c r="F3901" i="39"/>
  <c r="F3902" i="39"/>
  <c r="F3903" i="39"/>
  <c r="F3904" i="39"/>
  <c r="F3905" i="39"/>
  <c r="F3906" i="39"/>
  <c r="F3907" i="39"/>
  <c r="F3908" i="39"/>
  <c r="F3909" i="39"/>
  <c r="F3910" i="39"/>
  <c r="F3911" i="39"/>
  <c r="F3912" i="39"/>
  <c r="F3913" i="39"/>
  <c r="F3914" i="39"/>
  <c r="F3915" i="39"/>
  <c r="F3916" i="39"/>
  <c r="F3917" i="39"/>
  <c r="F3918" i="39"/>
  <c r="F3919" i="39"/>
  <c r="F3920" i="39"/>
  <c r="F3921" i="39"/>
  <c r="F3922" i="39"/>
  <c r="F3923" i="39"/>
  <c r="F3924" i="39"/>
  <c r="F3925" i="39"/>
  <c r="F3926" i="39"/>
  <c r="F3927" i="39"/>
  <c r="F3928" i="39"/>
  <c r="F3929" i="39"/>
  <c r="F3930" i="39"/>
  <c r="F3931" i="39"/>
  <c r="F3932" i="39"/>
  <c r="F3933" i="39"/>
  <c r="F3934" i="39"/>
  <c r="F3935" i="39"/>
  <c r="F3936" i="39"/>
  <c r="F3937" i="39"/>
  <c r="F3938" i="39"/>
  <c r="F3939" i="39"/>
  <c r="F3940" i="39"/>
  <c r="F3941" i="39"/>
  <c r="F3942" i="39"/>
  <c r="F3943" i="39"/>
  <c r="F3944" i="39"/>
  <c r="F3945" i="39"/>
  <c r="F3946" i="39"/>
  <c r="F3947" i="39"/>
  <c r="F3948" i="39"/>
  <c r="F3949" i="39"/>
  <c r="F3950" i="39"/>
  <c r="F3951" i="39"/>
  <c r="F3952" i="39"/>
  <c r="F3953" i="39"/>
  <c r="F3954" i="39"/>
  <c r="F3955" i="39"/>
  <c r="F3956" i="39"/>
  <c r="F3957" i="39"/>
  <c r="F3958" i="39"/>
  <c r="F3959" i="39"/>
  <c r="F3960" i="39"/>
  <c r="F3961" i="39"/>
  <c r="F3962" i="39"/>
  <c r="F3963" i="39"/>
  <c r="F3964" i="39"/>
  <c r="F3965" i="39"/>
  <c r="F3966" i="39"/>
  <c r="F3967" i="39"/>
  <c r="F3968" i="39"/>
  <c r="F3969" i="39"/>
  <c r="F3970" i="39"/>
  <c r="F3971" i="39"/>
  <c r="F3972" i="39"/>
  <c r="F3973" i="39"/>
  <c r="F3974" i="39"/>
  <c r="F3975" i="39"/>
  <c r="F3976" i="39"/>
  <c r="F3977" i="39"/>
  <c r="F3978" i="39"/>
  <c r="F3979" i="39"/>
  <c r="F3980" i="39"/>
  <c r="F3981" i="39"/>
  <c r="F3982" i="39"/>
  <c r="F3983" i="39"/>
  <c r="F3984" i="39"/>
  <c r="F3985" i="39"/>
  <c r="F3986" i="39"/>
  <c r="F3987" i="39"/>
  <c r="F3988" i="39"/>
  <c r="F3989" i="39"/>
  <c r="F3990" i="39"/>
  <c r="F3991" i="39"/>
  <c r="F3992" i="39"/>
  <c r="F3993" i="39"/>
  <c r="F3994" i="39"/>
  <c r="F3995" i="39"/>
  <c r="F3996" i="39"/>
  <c r="F3997" i="39"/>
  <c r="F3998" i="39"/>
  <c r="F3999" i="39"/>
  <c r="F4000" i="39"/>
  <c r="F4001" i="39"/>
  <c r="F4002" i="39"/>
  <c r="F4003" i="39"/>
  <c r="F4004" i="39"/>
  <c r="F4005" i="39"/>
  <c r="F4006" i="39"/>
  <c r="F4007" i="39"/>
  <c r="F4008" i="39"/>
  <c r="F4009" i="39"/>
  <c r="F4010" i="39"/>
  <c r="F4011" i="39"/>
  <c r="F4012" i="39"/>
  <c r="F4013" i="39"/>
  <c r="F4014" i="39"/>
  <c r="F4015" i="39"/>
  <c r="F4016" i="39"/>
  <c r="F4017" i="39"/>
  <c r="F4018" i="39"/>
  <c r="F4019" i="39"/>
  <c r="F4020" i="39"/>
  <c r="F4021" i="39"/>
  <c r="F4022" i="39"/>
  <c r="F4023" i="39"/>
  <c r="F4024" i="39"/>
  <c r="F4025" i="39"/>
  <c r="F4026" i="39"/>
  <c r="F4027" i="39"/>
  <c r="F4028" i="39"/>
  <c r="F4029" i="39"/>
  <c r="F4030" i="39"/>
  <c r="F4031" i="39"/>
  <c r="F4032" i="39"/>
  <c r="F4033" i="39"/>
  <c r="F4034" i="39"/>
  <c r="F4035" i="39"/>
  <c r="F4036" i="39"/>
  <c r="F4037" i="39"/>
  <c r="F4038" i="39"/>
  <c r="F4039" i="39"/>
  <c r="F4040" i="39"/>
  <c r="F4041" i="39"/>
  <c r="F4042" i="39"/>
  <c r="F4043" i="39"/>
  <c r="F4044" i="39"/>
  <c r="F4045" i="39"/>
  <c r="F4046" i="39"/>
  <c r="F4047" i="39"/>
  <c r="F4048" i="39"/>
  <c r="F4049" i="39"/>
  <c r="F4050" i="39"/>
  <c r="F4051" i="39"/>
  <c r="F4052" i="39"/>
  <c r="F4053" i="39"/>
  <c r="F4054" i="39"/>
  <c r="F4055" i="39"/>
  <c r="F4056" i="39"/>
  <c r="F4057" i="39"/>
  <c r="F4058" i="39"/>
  <c r="F4059" i="39"/>
  <c r="F4060" i="39"/>
  <c r="F4061" i="39"/>
  <c r="F4062" i="39"/>
  <c r="F4063" i="39"/>
  <c r="F4064" i="39"/>
  <c r="F4065" i="39"/>
  <c r="F4066" i="39"/>
  <c r="F4067" i="39"/>
  <c r="F4068" i="39"/>
  <c r="F4069" i="39"/>
  <c r="F4070" i="39"/>
  <c r="F4071" i="39"/>
  <c r="F4072" i="39"/>
  <c r="F4073" i="39"/>
  <c r="F4074" i="39"/>
  <c r="F4075" i="39"/>
  <c r="F4076" i="39"/>
  <c r="F4077" i="39"/>
  <c r="F4078" i="39"/>
  <c r="F4079" i="39"/>
  <c r="F4080" i="39"/>
  <c r="F4081" i="39"/>
  <c r="F4082" i="39"/>
  <c r="F4083" i="39"/>
  <c r="F4084" i="39"/>
  <c r="F4085" i="39"/>
  <c r="F4086" i="39"/>
  <c r="F4087" i="39"/>
  <c r="F4088" i="39"/>
  <c r="F4089" i="39"/>
  <c r="F4090" i="39"/>
  <c r="F4091" i="39"/>
  <c r="F4092" i="39"/>
  <c r="F4093" i="39"/>
  <c r="F4094" i="39"/>
  <c r="F4095" i="39"/>
  <c r="F4096" i="39"/>
  <c r="F4097" i="39"/>
  <c r="F4098" i="39"/>
  <c r="F4099" i="39"/>
  <c r="F4100" i="39"/>
  <c r="F4101" i="39"/>
  <c r="F4102" i="39"/>
  <c r="F4103" i="39"/>
  <c r="F4104" i="39"/>
  <c r="F4105" i="39"/>
  <c r="F4106" i="39"/>
  <c r="F4107" i="39"/>
  <c r="F4108" i="39"/>
  <c r="F4109" i="39"/>
  <c r="F4110" i="39"/>
  <c r="F4111" i="39"/>
  <c r="F4112" i="39"/>
  <c r="F4113" i="39"/>
  <c r="F4114" i="39"/>
  <c r="F4115" i="39"/>
  <c r="F4116" i="39"/>
  <c r="F4117" i="39"/>
  <c r="F4118" i="39"/>
  <c r="F4119" i="39"/>
  <c r="F4120" i="39"/>
  <c r="F4121" i="39"/>
  <c r="F4122" i="39"/>
  <c r="F4123" i="39"/>
  <c r="F4124" i="39"/>
  <c r="F4125" i="39"/>
  <c r="F4126" i="39"/>
  <c r="F4127" i="39"/>
  <c r="F4128" i="39"/>
  <c r="F4129" i="39"/>
  <c r="F4130" i="39"/>
  <c r="F4131" i="39"/>
  <c r="F4132" i="39"/>
  <c r="F4133" i="39"/>
  <c r="F4134" i="39"/>
  <c r="F4135" i="39"/>
  <c r="F4136" i="39"/>
  <c r="F4137" i="39"/>
  <c r="F4138" i="39"/>
  <c r="F4139" i="39"/>
  <c r="F4140" i="39"/>
  <c r="F4141" i="39"/>
  <c r="F4142" i="39"/>
  <c r="F4143" i="39"/>
  <c r="F4144" i="39"/>
  <c r="F4145" i="39"/>
  <c r="F4146" i="39"/>
  <c r="F4147" i="39"/>
  <c r="F4148" i="39"/>
  <c r="F4149" i="39"/>
  <c r="F4150" i="39"/>
  <c r="F4151" i="39"/>
  <c r="F4152" i="39"/>
  <c r="F4153" i="39"/>
  <c r="F4154" i="39"/>
  <c r="F4155" i="39"/>
  <c r="F4156" i="39"/>
  <c r="F4157" i="39"/>
  <c r="F4158" i="39"/>
  <c r="F4159" i="39"/>
  <c r="F4160" i="39"/>
  <c r="F4161" i="39"/>
  <c r="F4162" i="39"/>
  <c r="F4163" i="39"/>
  <c r="F4164" i="39"/>
  <c r="F4165" i="39"/>
  <c r="F4166" i="39"/>
  <c r="F4167" i="39"/>
  <c r="F4168" i="39"/>
  <c r="F4169" i="39"/>
  <c r="F4170" i="39"/>
  <c r="F4171" i="39"/>
  <c r="F4172" i="39"/>
  <c r="F4173" i="39"/>
  <c r="F4174" i="39"/>
  <c r="F4175" i="39"/>
  <c r="F4176" i="39"/>
  <c r="F4177" i="39"/>
  <c r="F4178" i="39"/>
  <c r="F4179" i="39"/>
  <c r="F4180" i="39"/>
  <c r="F4181" i="39"/>
  <c r="F4182" i="39"/>
  <c r="F4183" i="39"/>
  <c r="F4184" i="39"/>
  <c r="F4185" i="39"/>
  <c r="F4186" i="39"/>
  <c r="F4187" i="39"/>
  <c r="F4188" i="39"/>
  <c r="F4189" i="39"/>
  <c r="F4190" i="39"/>
  <c r="F4191" i="39"/>
  <c r="F4192" i="39"/>
  <c r="F4193" i="39"/>
  <c r="F4194" i="39"/>
  <c r="F4195" i="39"/>
  <c r="F4196" i="39"/>
  <c r="F4197" i="39"/>
  <c r="F4198" i="39"/>
  <c r="F4199" i="39"/>
  <c r="F4200" i="39"/>
  <c r="F4201" i="39"/>
  <c r="F4202" i="39"/>
  <c r="F4203" i="39"/>
  <c r="F4204" i="39"/>
  <c r="F4205" i="39"/>
  <c r="F4206" i="39"/>
  <c r="F4207" i="39"/>
  <c r="F4208" i="39"/>
  <c r="F4209" i="39"/>
  <c r="F4210" i="39"/>
  <c r="F4211" i="39"/>
  <c r="F4212" i="39"/>
  <c r="F4213" i="39"/>
  <c r="F4214" i="39"/>
  <c r="F4215" i="39"/>
  <c r="F4216" i="39"/>
  <c r="F4217" i="39"/>
  <c r="F4218" i="39"/>
  <c r="F4219" i="39"/>
  <c r="F4220" i="39"/>
  <c r="F4221" i="39"/>
  <c r="F4222" i="39"/>
  <c r="F4223" i="39"/>
  <c r="F4224" i="39"/>
  <c r="F4225" i="39"/>
  <c r="F4226" i="39"/>
  <c r="F4227" i="39"/>
  <c r="F4228" i="39"/>
  <c r="F4229" i="39"/>
  <c r="F4230" i="39"/>
  <c r="F4231" i="39"/>
  <c r="F4232" i="39"/>
  <c r="F4233" i="39"/>
  <c r="F4234" i="39"/>
  <c r="F4235" i="39"/>
  <c r="F4236" i="39"/>
  <c r="F4237" i="39"/>
  <c r="F4238" i="39"/>
  <c r="F4239" i="39"/>
  <c r="F4240" i="39"/>
  <c r="F4241" i="39"/>
  <c r="F4242" i="39"/>
  <c r="F4243" i="39"/>
  <c r="F4244" i="39"/>
  <c r="F4245" i="39"/>
  <c r="F4246" i="39"/>
  <c r="F4247" i="39"/>
  <c r="F4248" i="39"/>
  <c r="F4249" i="39"/>
  <c r="F4250" i="39"/>
  <c r="F4251" i="39"/>
  <c r="F4252" i="39"/>
  <c r="F4253" i="39"/>
  <c r="F4254" i="39"/>
  <c r="F4255" i="39"/>
  <c r="F4256" i="39"/>
  <c r="F4257" i="39"/>
  <c r="F4258" i="39"/>
  <c r="F4259" i="39"/>
  <c r="F4260" i="39"/>
  <c r="F4261" i="39"/>
  <c r="F4262" i="39"/>
  <c r="F4263" i="39"/>
  <c r="F4264" i="39"/>
  <c r="F4265" i="39"/>
  <c r="F4266" i="39"/>
  <c r="F4267" i="39"/>
  <c r="F4268" i="39"/>
  <c r="F4269" i="39"/>
  <c r="F4270" i="39"/>
  <c r="F4271" i="39"/>
  <c r="F4272" i="39"/>
  <c r="F4273" i="39"/>
  <c r="F4274" i="39"/>
  <c r="F4275" i="39"/>
  <c r="F4276" i="39"/>
  <c r="F4277" i="39"/>
  <c r="F4278" i="39"/>
  <c r="F4279" i="39"/>
  <c r="F4280" i="39"/>
  <c r="F4281" i="39"/>
  <c r="F4282" i="39"/>
  <c r="F4283" i="39"/>
  <c r="F4284" i="39"/>
  <c r="F4285" i="39"/>
  <c r="F4286" i="39"/>
  <c r="F4287" i="39"/>
  <c r="F4288" i="39"/>
  <c r="F4289" i="39"/>
  <c r="F4290" i="39"/>
  <c r="F4291" i="39"/>
  <c r="F4292" i="39"/>
  <c r="F4293" i="39"/>
  <c r="F4294" i="39"/>
  <c r="F4295" i="39"/>
  <c r="F4296" i="39"/>
  <c r="F4297" i="39"/>
  <c r="F4298" i="39"/>
  <c r="F4299" i="39"/>
  <c r="F4300" i="39"/>
  <c r="F4301" i="39"/>
  <c r="F4302" i="39"/>
  <c r="F4303" i="39"/>
  <c r="F4304" i="39"/>
  <c r="F4305" i="39"/>
  <c r="F4306" i="39"/>
  <c r="F4307" i="39"/>
  <c r="F4308" i="39"/>
  <c r="F4309" i="39"/>
  <c r="F4310" i="39"/>
  <c r="F4311" i="39"/>
  <c r="F4312" i="39"/>
  <c r="F4313" i="39"/>
  <c r="F4314" i="39"/>
  <c r="F4315" i="39"/>
  <c r="F4316" i="39"/>
  <c r="F4317" i="39"/>
  <c r="F4318" i="39"/>
  <c r="F4319" i="39"/>
  <c r="F4320" i="39"/>
  <c r="F4321" i="39"/>
  <c r="F4322" i="39"/>
  <c r="F4323" i="39"/>
  <c r="F4324" i="39"/>
  <c r="F4325" i="39"/>
  <c r="F4326" i="39"/>
  <c r="F4327" i="39"/>
  <c r="F4328" i="39"/>
  <c r="F4329" i="39"/>
  <c r="F4330" i="39"/>
  <c r="F4331" i="39"/>
  <c r="F4332" i="39"/>
  <c r="F4333" i="39"/>
  <c r="F4334" i="39"/>
  <c r="F4335" i="39"/>
  <c r="F4336" i="39"/>
  <c r="F4337" i="39"/>
  <c r="F4338" i="39"/>
  <c r="F4339" i="39"/>
  <c r="F4340" i="39"/>
  <c r="F4341" i="39"/>
  <c r="F4342" i="39"/>
  <c r="F4343" i="39"/>
  <c r="F4344" i="39"/>
  <c r="F4345" i="39"/>
  <c r="F4346" i="39"/>
  <c r="F4347" i="39"/>
  <c r="F4348" i="39"/>
  <c r="F4349" i="39"/>
  <c r="F4350" i="39"/>
  <c r="F4351" i="39"/>
  <c r="F4352" i="39"/>
  <c r="F4353" i="39"/>
  <c r="F4354" i="39"/>
  <c r="F4355" i="39"/>
  <c r="F4356" i="39"/>
  <c r="F4357" i="39"/>
  <c r="F4358" i="39"/>
  <c r="F4359" i="39"/>
  <c r="F4360" i="39"/>
  <c r="F4361" i="39"/>
  <c r="F4362" i="39"/>
  <c r="F4363" i="39"/>
  <c r="F4364" i="39"/>
  <c r="F4365" i="39"/>
  <c r="F4366" i="39"/>
  <c r="F4367" i="39"/>
  <c r="F4368" i="39"/>
  <c r="F4369" i="39"/>
  <c r="F4370" i="39"/>
  <c r="F4371" i="39"/>
  <c r="F4372" i="39"/>
  <c r="F4373" i="39"/>
  <c r="F4374" i="39"/>
  <c r="F4375" i="39"/>
  <c r="F4376" i="39"/>
  <c r="F4377" i="39"/>
  <c r="F4378" i="39"/>
  <c r="F4379" i="39"/>
  <c r="F4380" i="39"/>
  <c r="F4381" i="39"/>
  <c r="F4382" i="39"/>
  <c r="F4383" i="39"/>
  <c r="F4384" i="39"/>
  <c r="F4385" i="39"/>
  <c r="F4386" i="39"/>
  <c r="F4387" i="39"/>
  <c r="F4388" i="39"/>
  <c r="F4389" i="39"/>
  <c r="F4390" i="39"/>
  <c r="F4391" i="39"/>
  <c r="F4392" i="39"/>
  <c r="F4393" i="39"/>
  <c r="F4394" i="39"/>
  <c r="F4395" i="39"/>
  <c r="F4396" i="39"/>
  <c r="F4397" i="39"/>
  <c r="F4398" i="39"/>
  <c r="F4399" i="39"/>
  <c r="F4400" i="39"/>
  <c r="F4401" i="39"/>
  <c r="F4402" i="39"/>
  <c r="F4403" i="39"/>
  <c r="F4404" i="39"/>
  <c r="F4405" i="39"/>
  <c r="F4406" i="39"/>
  <c r="F4407" i="39"/>
  <c r="F4408" i="39"/>
  <c r="F4409" i="39"/>
  <c r="F4410" i="39"/>
  <c r="F4411" i="39"/>
  <c r="F4412" i="39"/>
  <c r="F4413" i="39"/>
  <c r="F4414" i="39"/>
  <c r="F4415" i="39"/>
  <c r="F4416" i="39"/>
  <c r="F4417" i="39"/>
  <c r="F4418" i="39"/>
  <c r="F4419" i="39"/>
  <c r="F4420" i="39"/>
  <c r="F4421" i="39"/>
  <c r="F4422" i="39"/>
  <c r="F4423" i="39"/>
  <c r="F4424" i="39"/>
  <c r="F4425" i="39"/>
  <c r="F4426" i="39"/>
  <c r="F4427" i="39"/>
  <c r="F4428" i="39"/>
  <c r="F4429" i="39"/>
  <c r="F4430" i="39"/>
  <c r="F4431" i="39"/>
  <c r="F4432" i="39"/>
  <c r="F4433" i="39"/>
  <c r="F4434" i="39"/>
  <c r="F4435" i="39"/>
  <c r="F4436" i="39"/>
  <c r="F4437" i="39"/>
  <c r="F4438" i="39"/>
  <c r="F4439" i="39"/>
  <c r="F4440" i="39"/>
  <c r="F4441" i="39"/>
  <c r="F4442" i="39"/>
  <c r="F4443" i="39"/>
  <c r="F4444" i="39"/>
  <c r="F4445" i="39"/>
  <c r="F4446" i="39"/>
  <c r="F4447" i="39"/>
  <c r="F4448" i="39"/>
  <c r="F4449" i="39"/>
  <c r="F4450" i="39"/>
  <c r="F4451" i="39"/>
  <c r="F4452" i="39"/>
  <c r="F4453" i="39"/>
  <c r="F4454" i="39"/>
  <c r="F4455" i="39"/>
  <c r="F4456" i="39"/>
  <c r="F4457" i="39"/>
  <c r="F4458" i="39"/>
  <c r="F4459" i="39"/>
  <c r="F4460" i="39"/>
  <c r="F4461" i="39"/>
  <c r="F4462" i="39"/>
  <c r="F4463" i="39"/>
  <c r="F4464" i="39"/>
  <c r="F4465" i="39"/>
  <c r="F4466" i="39"/>
  <c r="F4467" i="39"/>
  <c r="F4468" i="39"/>
  <c r="F4469" i="39"/>
  <c r="F4470" i="39"/>
  <c r="F4471" i="39"/>
  <c r="F4472" i="39"/>
  <c r="F4473" i="39"/>
  <c r="F4474" i="39"/>
  <c r="F4475" i="39"/>
  <c r="F4476" i="39"/>
  <c r="F4477" i="39"/>
  <c r="F4478" i="39"/>
  <c r="F4479" i="39"/>
  <c r="F4480" i="39"/>
  <c r="F4481" i="39"/>
  <c r="F4482" i="39"/>
  <c r="F4483" i="39"/>
  <c r="F4484" i="39"/>
  <c r="F4485" i="39"/>
  <c r="F4486" i="39"/>
  <c r="F4487" i="39"/>
  <c r="F4488" i="39"/>
  <c r="F4489" i="39"/>
  <c r="F4490" i="39"/>
  <c r="F4491" i="39"/>
  <c r="F4492" i="39"/>
  <c r="F4493" i="39"/>
  <c r="F4494" i="39"/>
  <c r="F4495" i="39"/>
  <c r="F4496" i="39"/>
  <c r="F4497" i="39"/>
  <c r="F4498" i="39"/>
  <c r="F4499" i="39"/>
  <c r="F4500" i="39"/>
  <c r="F4501" i="39"/>
  <c r="F4502" i="39"/>
  <c r="F4503" i="39"/>
  <c r="F4504" i="39"/>
  <c r="F4505" i="39"/>
  <c r="F4506" i="39"/>
  <c r="F4507" i="39"/>
  <c r="F4508" i="39"/>
  <c r="F4509" i="39"/>
  <c r="F4510" i="39"/>
  <c r="F4511" i="39"/>
  <c r="F4512" i="39"/>
  <c r="F4513" i="39"/>
  <c r="F4514" i="39"/>
  <c r="F4515" i="39"/>
  <c r="F4516" i="39"/>
  <c r="F4517" i="39"/>
  <c r="F4518" i="39"/>
  <c r="F4519" i="39"/>
  <c r="F4520" i="39"/>
  <c r="F4521" i="39"/>
  <c r="F4522" i="39"/>
  <c r="F4523" i="39"/>
  <c r="F4524" i="39"/>
  <c r="F4525" i="39"/>
  <c r="F4526" i="39"/>
  <c r="F4527" i="39"/>
  <c r="F4528" i="39"/>
  <c r="F4529" i="39"/>
  <c r="F4530" i="39"/>
  <c r="F4531" i="39"/>
  <c r="F4532" i="39"/>
  <c r="F4533" i="39"/>
  <c r="F4534" i="39"/>
  <c r="F4535" i="39"/>
  <c r="F4536" i="39"/>
  <c r="F4537" i="39"/>
  <c r="F4538" i="39"/>
  <c r="F4539" i="39"/>
  <c r="F4540" i="39"/>
  <c r="F4541" i="39"/>
  <c r="F4542" i="39"/>
  <c r="F4543" i="39"/>
  <c r="F4544" i="39"/>
  <c r="F4545" i="39"/>
  <c r="F4546" i="39"/>
  <c r="F4547" i="39"/>
  <c r="F4548" i="39"/>
  <c r="F4549" i="39"/>
  <c r="F4550" i="39"/>
  <c r="F4551" i="39"/>
  <c r="F4552" i="39"/>
  <c r="F4553" i="39"/>
  <c r="F4554" i="39"/>
  <c r="F4555" i="39"/>
  <c r="F4556" i="39"/>
  <c r="F4557" i="39"/>
  <c r="F4558" i="39"/>
  <c r="F4559" i="39"/>
  <c r="F4560" i="39"/>
  <c r="F4561" i="39"/>
  <c r="F4562" i="39"/>
  <c r="F4563" i="39"/>
  <c r="F4564" i="39"/>
  <c r="F4565" i="39"/>
  <c r="F4566" i="39"/>
  <c r="F4567" i="39"/>
  <c r="F4568" i="39"/>
  <c r="F4569" i="39"/>
  <c r="F4570" i="39"/>
  <c r="F4571" i="39"/>
  <c r="F4572" i="39"/>
  <c r="F4573" i="39"/>
  <c r="F4574" i="39"/>
  <c r="F4575" i="39"/>
  <c r="F4576" i="39"/>
  <c r="F4577" i="39"/>
  <c r="F4578" i="39"/>
  <c r="F4579" i="39"/>
  <c r="F4580" i="39"/>
  <c r="F4581" i="39"/>
  <c r="F4582" i="39"/>
  <c r="F4583" i="39"/>
  <c r="F4584" i="39"/>
  <c r="F4585" i="39"/>
  <c r="F4586" i="39"/>
  <c r="F4587" i="39"/>
  <c r="F4588" i="39"/>
  <c r="F4589" i="39"/>
  <c r="F4590" i="39"/>
  <c r="F4591" i="39"/>
  <c r="F4592" i="39"/>
  <c r="F4593" i="39"/>
  <c r="F4594" i="39"/>
  <c r="F4595" i="39"/>
  <c r="F4596" i="39"/>
  <c r="F4597" i="39"/>
  <c r="F4598" i="39"/>
  <c r="F4599" i="39"/>
  <c r="F4600" i="39"/>
  <c r="F4601" i="39"/>
  <c r="F4602" i="39"/>
  <c r="F4603" i="39"/>
  <c r="F4604" i="39"/>
  <c r="F4605" i="39"/>
  <c r="F4606" i="39"/>
  <c r="F4607" i="39"/>
  <c r="F4608" i="39"/>
  <c r="F4609" i="39"/>
  <c r="F4610" i="39"/>
  <c r="F4611" i="39"/>
  <c r="F4612" i="39"/>
  <c r="F4613" i="39"/>
  <c r="F4614" i="39"/>
  <c r="F4615" i="39"/>
  <c r="F4616" i="39"/>
  <c r="F4617" i="39"/>
  <c r="F4618" i="39"/>
  <c r="F4619" i="39"/>
  <c r="F4620" i="39"/>
  <c r="F4621" i="39"/>
  <c r="F4622" i="39"/>
  <c r="F4623" i="39"/>
  <c r="F4624" i="39"/>
  <c r="F4625" i="39"/>
  <c r="F4626" i="39"/>
  <c r="F4627" i="39"/>
  <c r="F4628" i="39"/>
  <c r="F4629" i="39"/>
  <c r="F4630" i="39"/>
  <c r="F4631" i="39"/>
  <c r="F4632" i="39"/>
  <c r="F4633" i="39"/>
  <c r="F4634" i="39"/>
  <c r="F4635" i="39"/>
  <c r="F4636" i="39"/>
  <c r="F4637" i="39"/>
  <c r="F4638" i="39"/>
  <c r="F4639" i="39"/>
  <c r="F4640" i="39"/>
  <c r="F4641" i="39"/>
  <c r="F4642" i="39"/>
  <c r="F4643" i="39"/>
  <c r="F4644" i="39"/>
  <c r="F4645" i="39"/>
  <c r="F4646" i="39"/>
  <c r="F4647" i="39"/>
  <c r="F4648" i="39"/>
  <c r="F4649" i="39"/>
  <c r="F4650" i="39"/>
  <c r="F4651" i="39"/>
  <c r="F4652" i="39"/>
  <c r="F4653" i="39"/>
  <c r="F4654" i="39"/>
  <c r="F4655" i="39"/>
  <c r="F4656" i="39"/>
  <c r="F4657" i="39"/>
  <c r="F4658" i="39"/>
  <c r="F4659" i="39"/>
  <c r="F4660" i="39"/>
  <c r="F4661" i="39"/>
  <c r="F4662" i="39"/>
  <c r="F4663" i="39"/>
  <c r="F4664" i="39"/>
  <c r="F4665" i="39"/>
  <c r="F4666" i="39"/>
  <c r="F4667" i="39"/>
  <c r="F4668" i="39"/>
  <c r="F4669" i="39"/>
  <c r="F4670" i="39"/>
  <c r="F4671" i="39"/>
  <c r="F4672" i="39"/>
  <c r="F4673" i="39"/>
  <c r="F4674" i="39"/>
  <c r="F4675" i="39"/>
  <c r="F4676" i="39"/>
  <c r="F4677" i="39"/>
  <c r="F4678" i="39"/>
  <c r="F4679" i="39"/>
  <c r="F4680" i="39"/>
  <c r="F4681" i="39"/>
  <c r="F4682" i="39"/>
  <c r="F4683" i="39"/>
  <c r="F4684" i="39"/>
  <c r="F4685" i="39"/>
  <c r="F4686" i="39"/>
  <c r="F4687" i="39"/>
  <c r="F4688" i="39"/>
  <c r="F4689" i="39"/>
  <c r="F4690" i="39"/>
  <c r="F4691" i="39"/>
  <c r="F4692" i="39"/>
  <c r="F4693" i="39"/>
  <c r="F4694" i="39"/>
  <c r="F4695" i="39"/>
  <c r="F4696" i="39"/>
  <c r="F4697" i="39"/>
  <c r="F4698" i="39"/>
  <c r="F4699" i="39"/>
  <c r="F4700" i="39"/>
  <c r="F4701" i="39"/>
  <c r="F4702" i="39"/>
  <c r="F4703" i="39"/>
  <c r="F4704" i="39"/>
  <c r="F4705" i="39"/>
  <c r="F4706" i="39"/>
  <c r="F4707" i="39"/>
  <c r="F4708" i="39"/>
  <c r="F4709" i="39"/>
  <c r="F4710" i="39"/>
  <c r="F4711" i="39"/>
  <c r="F4712" i="39"/>
  <c r="F4713" i="39"/>
  <c r="F4714" i="39"/>
  <c r="F4715" i="39"/>
  <c r="F4716" i="39"/>
  <c r="F4717" i="39"/>
  <c r="F4718" i="39"/>
  <c r="F4719" i="39"/>
  <c r="F4720" i="39"/>
  <c r="F4721" i="39"/>
  <c r="F4722" i="39"/>
  <c r="F4723" i="39"/>
  <c r="F4724" i="39"/>
  <c r="F4725" i="39"/>
  <c r="F4726" i="39"/>
  <c r="F4727" i="39"/>
  <c r="F4728" i="39"/>
  <c r="F4729" i="39"/>
  <c r="F4730" i="39"/>
  <c r="F4731" i="39"/>
  <c r="F4732" i="39"/>
  <c r="F4733" i="39"/>
  <c r="F4734" i="39"/>
  <c r="F4735" i="39"/>
  <c r="F4736" i="39"/>
  <c r="F4737" i="39"/>
  <c r="F4738" i="39"/>
  <c r="F4739" i="39"/>
  <c r="F4740" i="39"/>
  <c r="F4741" i="39"/>
  <c r="F4742" i="39"/>
  <c r="F4743" i="39"/>
  <c r="F4744" i="39"/>
  <c r="F4745" i="39"/>
  <c r="F4746" i="39"/>
  <c r="F4747" i="39"/>
  <c r="F4748" i="39"/>
  <c r="F4749" i="39"/>
  <c r="F4750" i="39"/>
  <c r="F4751" i="39"/>
  <c r="F4752" i="39"/>
  <c r="F4753" i="39"/>
  <c r="F4754" i="39"/>
  <c r="F4755" i="39"/>
  <c r="F4756" i="39"/>
  <c r="F4757" i="39"/>
  <c r="F4758" i="39"/>
  <c r="F4759" i="39"/>
  <c r="F4760" i="39"/>
  <c r="F4761" i="39"/>
  <c r="F4762" i="39"/>
  <c r="F4763" i="39"/>
  <c r="F4764" i="39"/>
  <c r="F4765" i="39"/>
  <c r="F4766" i="39"/>
  <c r="F4767" i="39"/>
  <c r="F4768" i="39"/>
  <c r="F4769" i="39"/>
  <c r="F4770" i="39"/>
  <c r="F4771" i="39"/>
  <c r="F4772" i="39"/>
  <c r="F4773" i="39"/>
  <c r="F4774" i="39"/>
  <c r="F4775" i="39"/>
  <c r="F4776" i="39"/>
  <c r="F4777" i="39"/>
  <c r="F4778" i="39"/>
  <c r="F4779" i="39"/>
  <c r="F4780" i="39"/>
  <c r="F4781" i="39"/>
  <c r="F4782" i="39"/>
  <c r="F4783" i="39"/>
  <c r="F4784" i="39"/>
  <c r="F4785" i="39"/>
  <c r="F4786" i="39"/>
  <c r="F4787" i="39"/>
  <c r="F4788" i="39"/>
  <c r="F4789" i="39"/>
  <c r="F4790" i="39"/>
  <c r="F4791" i="39"/>
  <c r="F4792" i="39"/>
  <c r="F4793" i="39"/>
  <c r="F4794" i="39"/>
  <c r="F4795" i="39"/>
  <c r="F4796" i="39"/>
  <c r="F4797" i="39"/>
  <c r="F4798" i="39"/>
  <c r="F4799" i="39"/>
  <c r="F4800" i="39"/>
  <c r="F4801" i="39"/>
  <c r="F4802" i="39"/>
  <c r="F4803" i="39"/>
  <c r="F4804" i="39"/>
  <c r="F4805" i="39"/>
  <c r="F4806" i="39"/>
  <c r="F4807" i="39"/>
  <c r="F4808" i="39"/>
  <c r="F4809" i="39"/>
  <c r="F4810" i="39"/>
  <c r="F4811" i="39"/>
  <c r="F4812" i="39"/>
  <c r="F4813" i="39"/>
  <c r="F4814" i="39"/>
  <c r="F4815" i="39"/>
  <c r="F4816" i="39"/>
  <c r="F4817" i="39"/>
  <c r="F4818" i="39"/>
  <c r="F4819" i="39"/>
  <c r="F4820" i="39"/>
  <c r="F4821" i="39"/>
  <c r="F4822" i="39"/>
  <c r="F4823" i="39"/>
  <c r="F4824" i="39"/>
  <c r="F4825" i="39"/>
  <c r="F4826" i="39"/>
  <c r="F4827" i="39"/>
  <c r="F4828" i="39"/>
  <c r="F4829" i="39"/>
  <c r="F4830" i="39"/>
  <c r="F4831" i="39"/>
  <c r="F4832" i="39"/>
  <c r="F4833" i="39"/>
  <c r="F4834" i="39"/>
  <c r="F4835" i="39"/>
  <c r="F4836" i="39"/>
  <c r="F4837" i="39"/>
  <c r="F4838" i="39"/>
  <c r="F4839" i="39"/>
  <c r="F4840" i="39"/>
  <c r="F4841" i="39"/>
  <c r="F4842" i="39"/>
  <c r="F4843" i="39"/>
  <c r="F4844" i="39"/>
  <c r="F4845" i="39"/>
  <c r="F4846" i="39"/>
  <c r="F4847" i="39"/>
  <c r="F4848" i="39"/>
  <c r="F4849" i="39"/>
  <c r="F4850" i="39"/>
  <c r="F4851" i="39"/>
  <c r="F4852" i="39"/>
  <c r="F4853" i="39"/>
  <c r="F4854" i="39"/>
  <c r="F4855" i="39"/>
  <c r="F4856" i="39"/>
  <c r="F4857" i="39"/>
  <c r="F4858" i="39"/>
  <c r="F4859" i="39"/>
  <c r="F4860" i="39"/>
  <c r="F4861" i="39"/>
  <c r="F4862" i="39"/>
  <c r="F4863" i="39"/>
  <c r="F4864" i="39"/>
  <c r="F4865" i="39"/>
  <c r="F4866" i="39"/>
  <c r="F4867" i="39"/>
  <c r="F4868" i="39"/>
  <c r="F4869" i="39"/>
  <c r="F4870" i="39"/>
  <c r="F4871" i="39"/>
  <c r="F4872" i="39"/>
  <c r="F4873" i="39"/>
  <c r="F4874" i="39"/>
  <c r="F4875" i="39"/>
  <c r="F4876" i="39"/>
  <c r="F4877" i="39"/>
  <c r="F4878" i="39"/>
  <c r="F4879" i="39"/>
  <c r="F4880" i="39"/>
  <c r="F4881" i="39"/>
  <c r="F4882" i="39"/>
  <c r="F4883" i="39"/>
  <c r="F4884" i="39"/>
  <c r="F4885" i="39"/>
  <c r="F4886" i="39"/>
  <c r="F4887" i="39"/>
  <c r="F4888" i="39"/>
  <c r="F4889" i="39"/>
  <c r="F4890" i="39"/>
  <c r="F4891" i="39"/>
  <c r="F4892" i="39"/>
  <c r="F4893" i="39"/>
  <c r="F4894" i="39"/>
  <c r="F4895" i="39"/>
  <c r="F4896" i="39"/>
  <c r="F4897" i="39"/>
  <c r="F4898" i="39"/>
  <c r="F4899" i="39"/>
  <c r="F4900" i="39"/>
  <c r="F4901" i="39"/>
  <c r="F4902" i="39"/>
  <c r="F4903" i="39"/>
  <c r="F4904" i="39"/>
  <c r="F4905" i="39"/>
  <c r="F4906" i="39"/>
  <c r="F4907" i="39"/>
  <c r="F4908" i="39"/>
  <c r="F4909" i="39"/>
  <c r="F4910" i="39"/>
  <c r="F4911" i="39"/>
  <c r="F4912" i="39"/>
  <c r="F4913" i="39"/>
  <c r="F4914" i="39"/>
  <c r="F4915" i="39"/>
  <c r="F4916" i="39"/>
  <c r="F4917" i="39"/>
  <c r="F4918" i="39"/>
  <c r="F4919" i="39"/>
  <c r="F4920" i="39"/>
  <c r="F4921" i="39"/>
  <c r="F4922" i="39"/>
  <c r="F4923" i="39"/>
  <c r="F4924" i="39"/>
  <c r="F4925" i="39"/>
  <c r="F4926" i="39"/>
  <c r="F4927" i="39"/>
  <c r="F4928" i="39"/>
  <c r="F4929" i="39"/>
  <c r="F4930" i="39"/>
  <c r="F4931" i="39"/>
  <c r="F4932" i="39"/>
  <c r="F4933" i="39"/>
  <c r="F4934" i="39"/>
  <c r="F4935" i="39"/>
  <c r="F4936" i="39"/>
  <c r="F4937" i="39"/>
  <c r="F4938" i="39"/>
  <c r="F4939" i="39"/>
  <c r="F4940" i="39"/>
  <c r="F4941" i="39"/>
  <c r="F4942" i="39"/>
  <c r="F4943" i="39"/>
  <c r="F4944" i="39"/>
  <c r="F4945" i="39"/>
  <c r="F4946" i="39"/>
  <c r="F4947" i="39"/>
  <c r="F4948" i="39"/>
  <c r="F4949" i="39"/>
  <c r="F4950" i="39"/>
  <c r="F4951" i="39"/>
  <c r="F4952" i="39"/>
  <c r="F4953" i="39"/>
  <c r="F4954" i="39"/>
  <c r="F4955" i="39"/>
  <c r="F4956" i="39"/>
  <c r="F4957" i="39"/>
  <c r="F4958" i="39"/>
  <c r="F4959" i="39"/>
  <c r="F4960" i="39"/>
  <c r="F4961" i="39"/>
  <c r="F4962" i="39"/>
  <c r="F4963" i="39"/>
  <c r="F4964" i="39"/>
  <c r="F4965" i="39"/>
  <c r="F4966" i="39"/>
  <c r="F4967" i="39"/>
  <c r="F4968" i="39"/>
  <c r="F4969" i="39"/>
  <c r="F4970" i="39"/>
  <c r="F4971" i="39"/>
  <c r="F4972" i="39"/>
  <c r="F4973" i="39"/>
  <c r="F4974" i="39"/>
  <c r="F4975" i="39"/>
  <c r="F4976" i="39"/>
  <c r="F4977" i="39"/>
  <c r="F4978" i="39"/>
  <c r="F4979" i="39"/>
  <c r="F4980" i="39"/>
  <c r="F4981" i="39"/>
  <c r="F4982" i="39"/>
  <c r="F4983" i="39"/>
  <c r="F4984" i="39"/>
  <c r="F4985" i="39"/>
  <c r="F4986" i="39"/>
  <c r="F4987" i="39"/>
  <c r="F4988" i="39"/>
  <c r="F4989" i="39"/>
  <c r="F4990" i="39"/>
  <c r="F4991" i="39"/>
  <c r="F4992" i="39"/>
  <c r="F4993" i="39"/>
  <c r="F4994" i="39"/>
  <c r="F4995" i="39"/>
  <c r="F4996" i="39"/>
  <c r="F4997" i="39"/>
  <c r="F4998" i="39"/>
  <c r="F4999" i="39"/>
  <c r="F5000" i="39"/>
  <c r="F5001" i="39"/>
  <c r="F5002" i="39"/>
  <c r="F5003" i="39"/>
  <c r="F5004" i="39"/>
  <c r="F5005" i="39"/>
  <c r="F5006" i="39"/>
  <c r="F5007" i="39"/>
  <c r="F5008" i="39"/>
  <c r="F5009" i="39"/>
  <c r="F5010" i="39"/>
  <c r="F5011" i="39"/>
  <c r="F5012" i="39"/>
  <c r="F5013" i="39"/>
  <c r="F5014" i="39"/>
  <c r="F5015" i="39"/>
  <c r="F5016" i="39"/>
  <c r="F5017" i="39"/>
  <c r="F5018" i="39"/>
  <c r="F5019" i="39"/>
  <c r="F5020" i="39"/>
  <c r="F5021" i="39"/>
  <c r="F5022" i="39"/>
  <c r="F5023" i="39"/>
  <c r="F5024" i="39"/>
  <c r="F5025" i="39"/>
  <c r="F5026" i="39"/>
  <c r="F5027" i="39"/>
  <c r="F5028" i="39"/>
  <c r="F5029" i="39"/>
  <c r="F5030" i="39"/>
  <c r="F5031" i="39"/>
  <c r="F5032" i="39"/>
  <c r="F5033" i="39"/>
  <c r="F5034" i="39"/>
  <c r="F5035" i="39"/>
  <c r="F5036" i="39"/>
  <c r="F5037" i="39"/>
  <c r="F5038" i="39"/>
  <c r="F5039" i="39"/>
  <c r="F5040" i="39"/>
  <c r="F5041" i="39"/>
  <c r="F5042" i="39"/>
  <c r="F5043" i="39"/>
  <c r="F5044" i="39"/>
  <c r="F5045" i="39"/>
  <c r="F5046" i="39"/>
  <c r="F5047" i="39"/>
  <c r="F5048" i="39"/>
  <c r="F5049" i="39"/>
  <c r="F5050" i="39"/>
  <c r="F5051" i="39"/>
  <c r="F5052" i="39"/>
  <c r="F5053" i="39"/>
  <c r="F5054" i="39"/>
  <c r="F5055" i="39"/>
  <c r="F5056" i="39"/>
  <c r="F5057" i="39"/>
  <c r="F5058" i="39"/>
  <c r="F5059" i="39"/>
  <c r="F5060" i="39"/>
  <c r="F5061" i="39"/>
  <c r="F5062" i="39"/>
  <c r="F5063" i="39"/>
  <c r="F5064" i="39"/>
  <c r="F5065" i="39"/>
  <c r="F5066" i="39"/>
  <c r="F5067" i="39"/>
  <c r="F5068" i="39"/>
  <c r="F5069" i="39"/>
  <c r="F5070" i="39"/>
  <c r="F5071" i="39"/>
  <c r="F5072" i="39"/>
  <c r="F5073" i="39"/>
  <c r="F5074" i="39"/>
  <c r="F5075" i="39"/>
  <c r="F5076" i="39"/>
  <c r="F5077" i="39"/>
  <c r="F5078" i="39"/>
  <c r="F5079" i="39"/>
  <c r="F5080" i="39"/>
  <c r="F5081" i="39"/>
  <c r="F5082" i="39"/>
  <c r="F5083" i="39"/>
  <c r="F5084" i="39"/>
  <c r="F5085" i="39"/>
  <c r="F5086" i="39"/>
  <c r="F5087" i="39"/>
  <c r="F5088" i="39"/>
  <c r="F5089" i="39"/>
  <c r="F5090" i="39"/>
  <c r="F5091" i="39"/>
  <c r="F5092" i="39"/>
  <c r="F5093" i="39"/>
  <c r="F5094" i="39"/>
  <c r="F5095" i="39"/>
  <c r="F5096" i="39"/>
  <c r="F5097" i="39"/>
  <c r="F5098" i="39"/>
  <c r="F5099" i="39"/>
  <c r="F5100" i="39"/>
  <c r="F5101" i="39"/>
  <c r="F5102" i="39"/>
  <c r="F5103" i="39"/>
  <c r="F5104" i="39"/>
  <c r="F5105" i="39"/>
  <c r="F5106" i="39"/>
  <c r="F5107" i="39"/>
  <c r="F5108" i="39"/>
  <c r="F5109" i="39"/>
  <c r="F5110" i="39"/>
  <c r="F5111" i="39"/>
  <c r="F5112" i="39"/>
  <c r="F5113" i="39"/>
  <c r="F5114" i="39"/>
  <c r="F5115" i="39"/>
  <c r="F5116" i="39"/>
  <c r="F5117" i="39"/>
  <c r="F5118" i="39"/>
  <c r="F5119" i="39"/>
  <c r="F5120" i="39"/>
  <c r="F5121" i="39"/>
  <c r="F5122" i="39"/>
  <c r="F5123" i="39"/>
  <c r="F5124" i="39"/>
  <c r="F5125" i="39"/>
  <c r="F5126" i="39"/>
  <c r="F5127" i="39"/>
  <c r="F5128" i="39"/>
  <c r="F5129" i="39"/>
  <c r="F5130" i="39"/>
  <c r="F5131" i="39"/>
  <c r="F5132" i="39"/>
  <c r="F5133" i="39"/>
  <c r="F5134" i="39"/>
  <c r="F5135" i="39"/>
  <c r="F5136" i="39"/>
  <c r="F5137" i="39"/>
  <c r="F5138" i="39"/>
  <c r="F5139" i="39"/>
  <c r="F5140" i="39"/>
  <c r="F5141" i="39"/>
  <c r="F5142" i="39"/>
  <c r="F5143" i="39"/>
  <c r="F5144" i="39"/>
  <c r="F5145" i="39"/>
  <c r="F5146" i="39"/>
  <c r="F5147" i="39"/>
  <c r="F5148" i="39"/>
  <c r="F5149" i="39"/>
  <c r="F5150" i="39"/>
  <c r="F5151" i="39"/>
  <c r="F5152" i="39"/>
  <c r="F5153" i="39"/>
  <c r="F5154" i="39"/>
  <c r="F5155" i="39"/>
  <c r="F5156" i="39"/>
  <c r="F5157" i="39"/>
  <c r="F5158" i="39"/>
  <c r="F5159" i="39"/>
  <c r="F5160" i="39"/>
  <c r="F5161" i="39"/>
  <c r="F5162" i="39"/>
  <c r="F5163" i="39"/>
  <c r="F5164" i="39"/>
  <c r="F5165" i="39"/>
  <c r="F5166" i="39"/>
  <c r="F5167" i="39"/>
  <c r="F5168" i="39"/>
  <c r="F5169" i="39"/>
  <c r="F5170" i="39"/>
  <c r="F5171" i="39"/>
  <c r="F5172" i="39"/>
  <c r="F5173" i="39"/>
  <c r="F5174" i="39"/>
  <c r="F5175" i="39"/>
  <c r="F5176" i="39"/>
  <c r="F5177" i="39"/>
  <c r="F5178" i="39"/>
  <c r="F5179" i="39"/>
  <c r="F5180" i="39"/>
  <c r="F5181" i="39"/>
  <c r="F5182" i="39"/>
  <c r="F5183" i="39"/>
  <c r="F5184" i="39"/>
  <c r="F5185" i="39"/>
  <c r="F5186" i="39"/>
  <c r="F5187" i="39"/>
  <c r="F5188" i="39"/>
  <c r="F5189" i="39"/>
  <c r="F5190" i="39"/>
  <c r="F5191" i="39"/>
  <c r="F5192" i="39"/>
  <c r="F5193" i="39"/>
  <c r="F5194" i="39"/>
  <c r="F5195" i="39"/>
  <c r="F5196" i="39"/>
  <c r="F5197" i="39"/>
  <c r="F5198" i="39"/>
  <c r="F5199" i="39"/>
  <c r="F5200" i="39"/>
  <c r="F5201" i="39"/>
  <c r="F5202" i="39"/>
  <c r="F5203" i="39"/>
  <c r="F5204" i="39"/>
  <c r="F5205" i="39"/>
  <c r="F5206" i="39"/>
  <c r="F5207" i="39"/>
  <c r="F5208" i="39"/>
  <c r="F5209" i="39"/>
  <c r="F5210" i="39"/>
  <c r="F5211" i="39"/>
  <c r="F5212" i="39"/>
  <c r="F5213" i="39"/>
  <c r="F5214" i="39"/>
  <c r="F5215" i="39"/>
  <c r="F5216" i="39"/>
  <c r="F5217" i="39"/>
  <c r="F5218" i="39"/>
  <c r="F5219" i="39"/>
  <c r="F5220" i="39"/>
  <c r="F5221" i="39"/>
  <c r="F5222" i="39"/>
  <c r="F5223" i="39"/>
  <c r="F5224" i="39"/>
  <c r="F5225" i="39"/>
  <c r="F5226" i="39"/>
  <c r="F5227" i="39"/>
  <c r="F5228" i="39"/>
  <c r="F5229" i="39"/>
  <c r="F5230" i="39"/>
  <c r="F5231" i="39"/>
  <c r="F5232" i="39"/>
  <c r="F5233" i="39"/>
  <c r="F5234" i="39"/>
  <c r="F5235" i="39"/>
  <c r="F5236" i="39"/>
  <c r="F5237" i="39"/>
  <c r="F5238" i="39"/>
  <c r="F5239" i="39"/>
  <c r="F5240" i="39"/>
  <c r="F5241" i="39"/>
  <c r="F5242" i="39"/>
  <c r="F5243" i="39"/>
  <c r="F5244" i="39"/>
  <c r="F5245" i="39"/>
  <c r="F5246" i="39"/>
  <c r="F5247" i="39"/>
  <c r="F5248" i="39"/>
  <c r="F5249" i="39"/>
  <c r="F5250" i="39"/>
  <c r="F5251" i="39"/>
  <c r="F5252" i="39"/>
  <c r="F5253" i="39"/>
  <c r="F5254" i="39"/>
  <c r="F5255" i="39"/>
  <c r="F5256" i="39"/>
  <c r="F5257" i="39"/>
  <c r="F5258" i="39"/>
  <c r="F5259" i="39"/>
  <c r="F5260" i="39"/>
  <c r="F5261" i="39"/>
  <c r="F5262" i="39"/>
  <c r="F5263" i="39"/>
  <c r="F5264" i="39"/>
  <c r="F5265" i="39"/>
  <c r="F5266" i="39"/>
  <c r="F5267" i="39"/>
  <c r="F5268" i="39"/>
  <c r="F5269" i="39"/>
  <c r="F5270" i="39"/>
  <c r="F5271" i="39"/>
  <c r="F5272" i="39"/>
  <c r="F5273" i="39"/>
  <c r="F5274" i="39"/>
  <c r="F5275" i="39"/>
  <c r="F5276" i="39"/>
  <c r="F5277" i="39"/>
  <c r="F5278" i="39"/>
  <c r="F5279" i="39"/>
  <c r="F5280" i="39"/>
  <c r="F5281" i="39"/>
  <c r="F5282" i="39"/>
  <c r="F5283" i="39"/>
  <c r="F5284" i="39"/>
  <c r="F5285" i="39"/>
  <c r="F5286" i="39"/>
  <c r="F5287" i="39"/>
  <c r="F5288" i="39"/>
  <c r="F5289" i="39"/>
  <c r="F5290" i="39"/>
  <c r="F5291" i="39"/>
  <c r="F5292" i="39"/>
  <c r="F5293" i="39"/>
  <c r="F5294" i="39"/>
  <c r="F5295" i="39"/>
  <c r="F5296" i="39"/>
  <c r="F5297" i="39"/>
  <c r="F5298" i="39"/>
  <c r="F5299" i="39"/>
  <c r="F5300" i="39"/>
  <c r="F5301" i="39"/>
  <c r="F5302" i="39"/>
  <c r="F5303" i="39"/>
  <c r="F5304" i="39"/>
  <c r="F5305" i="39"/>
  <c r="F5306" i="39"/>
  <c r="F5307" i="39"/>
  <c r="F5308" i="39"/>
  <c r="F5309" i="39"/>
  <c r="F5310" i="39"/>
  <c r="F5311" i="39"/>
  <c r="F5312" i="39"/>
  <c r="F5313" i="39"/>
  <c r="F5314" i="39"/>
  <c r="F5315" i="39"/>
  <c r="F5316" i="39"/>
  <c r="F5317" i="39"/>
  <c r="F5318" i="39"/>
  <c r="F5319" i="39"/>
  <c r="F5320" i="39"/>
  <c r="F5321" i="39"/>
  <c r="F5322" i="39"/>
  <c r="F5323" i="39"/>
  <c r="F5324" i="39"/>
  <c r="F5325" i="39"/>
  <c r="F5326" i="39"/>
  <c r="F5327" i="39"/>
  <c r="F5328" i="39"/>
  <c r="F5329" i="39"/>
  <c r="F5330" i="39"/>
  <c r="F5331" i="39"/>
  <c r="F5332" i="39"/>
  <c r="F5333" i="39"/>
  <c r="F5334" i="39"/>
  <c r="F5335" i="39"/>
  <c r="F5336" i="39"/>
  <c r="F5337" i="39"/>
  <c r="F5338" i="39"/>
  <c r="F5339" i="39"/>
  <c r="F5340" i="39"/>
  <c r="F5341" i="39"/>
  <c r="F5342" i="39"/>
  <c r="F5343" i="39"/>
  <c r="F5344" i="39"/>
  <c r="F5345" i="39"/>
  <c r="F5346" i="39"/>
  <c r="F5347" i="39"/>
  <c r="F5348" i="39"/>
  <c r="F5349" i="39"/>
  <c r="F5350" i="39"/>
  <c r="F5351" i="39"/>
  <c r="F5352" i="39"/>
  <c r="F5353" i="39"/>
  <c r="F5354" i="39"/>
  <c r="F5355" i="39"/>
  <c r="F5356" i="39"/>
  <c r="F5357" i="39"/>
  <c r="F5358" i="39"/>
  <c r="F5359" i="39"/>
  <c r="F5360" i="39"/>
  <c r="F5361" i="39"/>
  <c r="F5362" i="39"/>
  <c r="F5363" i="39"/>
  <c r="F5364" i="39"/>
  <c r="F5365" i="39"/>
  <c r="F5366" i="39"/>
  <c r="F5367" i="39"/>
  <c r="F5368" i="39"/>
  <c r="F5369" i="39"/>
  <c r="F5370" i="39"/>
  <c r="F5371" i="39"/>
  <c r="F5372" i="39"/>
  <c r="F5373" i="39"/>
  <c r="F5374" i="39"/>
  <c r="F5375" i="39"/>
  <c r="F5376" i="39"/>
  <c r="F5377" i="39"/>
  <c r="F5378" i="39"/>
  <c r="F5379" i="39"/>
  <c r="F5380" i="39"/>
  <c r="F5381" i="39"/>
  <c r="F5382" i="39"/>
  <c r="F5383" i="39"/>
  <c r="F5384" i="39"/>
  <c r="F5385" i="39"/>
  <c r="F5386" i="39"/>
  <c r="F5387" i="39"/>
  <c r="F5388" i="39"/>
  <c r="F5389" i="39"/>
  <c r="F5390" i="39"/>
  <c r="F5391" i="39"/>
  <c r="F5392" i="39"/>
  <c r="F5393" i="39"/>
  <c r="F5394" i="39"/>
  <c r="F5395" i="39"/>
  <c r="F5396" i="39"/>
  <c r="F5397" i="39"/>
  <c r="F5398" i="39"/>
  <c r="F5399" i="39"/>
  <c r="F5400" i="39"/>
  <c r="F5401" i="39"/>
  <c r="F5402" i="39"/>
  <c r="F5403" i="39"/>
  <c r="F5404" i="39"/>
  <c r="F5405" i="39"/>
  <c r="F5406" i="39"/>
  <c r="F5407" i="39"/>
  <c r="F5408" i="39"/>
  <c r="F5409" i="39"/>
  <c r="F5410" i="39"/>
  <c r="F5411" i="39"/>
  <c r="F5412" i="39"/>
  <c r="F5413" i="39"/>
  <c r="F5414" i="39"/>
  <c r="F5415" i="39"/>
  <c r="F5416" i="39"/>
  <c r="F5417" i="39"/>
  <c r="F5418" i="39"/>
  <c r="F5419" i="39"/>
  <c r="F5420" i="39"/>
  <c r="F5421" i="39"/>
  <c r="F5422" i="39"/>
  <c r="F5423" i="39"/>
  <c r="F5424" i="39"/>
  <c r="F5425" i="39"/>
  <c r="F5426" i="39"/>
  <c r="F5427" i="39"/>
  <c r="F5428" i="39"/>
  <c r="F5429" i="39"/>
  <c r="F5430" i="39"/>
  <c r="F5431" i="39"/>
  <c r="F5432" i="39"/>
  <c r="F5433" i="39"/>
  <c r="F5434" i="39"/>
  <c r="F5435" i="39"/>
  <c r="F5436" i="39"/>
  <c r="F5437" i="39"/>
  <c r="F5438" i="39"/>
  <c r="F5439" i="39"/>
  <c r="F5440" i="39"/>
  <c r="F5441" i="39"/>
  <c r="F5442" i="39"/>
  <c r="F5443" i="39"/>
  <c r="F5444" i="39"/>
  <c r="F5445" i="39"/>
  <c r="F5446" i="39"/>
  <c r="F5447" i="39"/>
  <c r="F5448" i="39"/>
  <c r="F5449" i="39"/>
  <c r="F5450" i="39"/>
  <c r="F5451" i="39"/>
  <c r="F5452" i="39"/>
  <c r="F5453" i="39"/>
  <c r="F5454" i="39"/>
  <c r="F5455" i="39"/>
  <c r="F5456" i="39"/>
  <c r="F5457" i="39"/>
  <c r="F5458" i="39"/>
  <c r="F5459" i="39"/>
  <c r="F5460" i="39"/>
  <c r="F5461" i="39"/>
  <c r="F5462" i="39"/>
  <c r="F5463" i="39"/>
  <c r="F5464" i="39"/>
  <c r="F5465" i="39"/>
  <c r="F5466" i="39"/>
  <c r="F5467" i="39"/>
  <c r="F5468" i="39"/>
  <c r="F5469" i="39"/>
  <c r="F5470" i="39"/>
  <c r="F5471" i="39"/>
  <c r="F5472" i="39"/>
  <c r="F5473" i="39"/>
  <c r="F5474" i="39"/>
  <c r="F5475" i="39"/>
  <c r="F5476" i="39"/>
  <c r="F5477" i="39"/>
  <c r="F5478" i="39"/>
  <c r="F5479" i="39"/>
  <c r="F5480" i="39"/>
  <c r="F5481" i="39"/>
  <c r="F5482" i="39"/>
  <c r="F5483" i="39"/>
  <c r="F5484" i="39"/>
  <c r="F5485" i="39"/>
  <c r="F5486" i="39"/>
  <c r="F5487" i="39"/>
  <c r="F5488" i="39"/>
  <c r="F5489" i="39"/>
  <c r="F5490" i="39"/>
  <c r="F5491" i="39"/>
  <c r="F5492" i="39"/>
  <c r="F5493" i="39"/>
  <c r="F5494" i="39"/>
  <c r="F5495" i="39"/>
  <c r="F5496" i="39"/>
  <c r="F5497" i="39"/>
  <c r="F5498" i="39"/>
  <c r="F5499" i="39"/>
  <c r="F5500" i="39"/>
  <c r="F5501" i="39"/>
  <c r="F5502" i="39"/>
  <c r="F5503" i="39"/>
  <c r="F5504" i="39"/>
  <c r="F5505" i="39"/>
  <c r="F5506" i="39"/>
  <c r="F5507" i="39"/>
  <c r="F5508" i="39"/>
  <c r="F5509" i="39"/>
  <c r="F5510" i="39"/>
  <c r="F5511" i="39"/>
  <c r="F5512" i="39"/>
  <c r="F5513" i="39"/>
  <c r="F5514" i="39"/>
  <c r="F5515" i="39"/>
  <c r="F5516" i="39"/>
  <c r="F5517" i="39"/>
  <c r="F5518" i="39"/>
  <c r="F5519" i="39"/>
  <c r="F5520" i="39"/>
  <c r="F5521" i="39"/>
  <c r="F5522" i="39"/>
  <c r="F5523" i="39"/>
  <c r="F5524" i="39"/>
  <c r="F5525" i="39"/>
  <c r="F5526" i="39"/>
  <c r="F5527" i="39"/>
  <c r="F5528" i="39"/>
  <c r="F5529" i="39"/>
  <c r="F5530" i="39"/>
  <c r="F5531" i="39"/>
  <c r="F5532" i="39"/>
  <c r="F5533" i="39"/>
  <c r="F5534" i="39"/>
  <c r="F5535" i="39"/>
  <c r="F5536" i="39"/>
  <c r="F5537" i="39"/>
  <c r="F5538" i="39"/>
  <c r="F5539" i="39"/>
  <c r="F5540" i="39"/>
  <c r="F5541" i="39"/>
  <c r="F5542" i="39"/>
  <c r="F5543" i="39"/>
  <c r="F5544" i="39"/>
  <c r="F5545" i="39"/>
  <c r="F5546" i="39"/>
  <c r="F5547" i="39"/>
  <c r="F5548" i="39"/>
  <c r="F5549" i="39"/>
  <c r="F5550" i="39"/>
  <c r="F5551" i="39"/>
  <c r="F5552" i="39"/>
  <c r="F5553" i="39"/>
  <c r="F5554" i="39"/>
  <c r="F5555" i="39"/>
  <c r="F5556" i="39"/>
  <c r="F5557" i="39"/>
  <c r="F5558" i="39"/>
  <c r="F5559" i="39"/>
  <c r="F5560" i="39"/>
  <c r="F5561" i="39"/>
  <c r="F5562" i="39"/>
  <c r="F5563" i="39"/>
  <c r="F5564" i="39"/>
  <c r="F5565" i="39"/>
  <c r="F5566" i="39"/>
  <c r="F5567" i="39"/>
  <c r="F5568" i="39"/>
  <c r="F5569" i="39"/>
  <c r="F5570" i="39"/>
  <c r="F5571" i="39"/>
  <c r="F5572" i="39"/>
  <c r="F5573" i="39"/>
  <c r="F5574" i="39"/>
  <c r="F5575" i="39"/>
  <c r="F5576" i="39"/>
  <c r="F5577" i="39"/>
  <c r="F5578" i="39"/>
  <c r="F5579" i="39"/>
  <c r="F5580" i="39"/>
  <c r="F5581" i="39"/>
  <c r="F5582" i="39"/>
  <c r="F5583" i="39"/>
  <c r="F5584" i="39"/>
  <c r="F5585" i="39"/>
  <c r="F5586" i="39"/>
  <c r="F5587" i="39"/>
  <c r="F5588" i="39"/>
  <c r="F5589" i="39"/>
  <c r="F5590" i="39"/>
  <c r="F5591" i="39"/>
  <c r="F5592" i="39"/>
  <c r="F5593" i="39"/>
  <c r="F5594" i="39"/>
  <c r="F5595" i="39"/>
  <c r="F5596" i="39"/>
  <c r="F5597" i="39"/>
  <c r="F5598" i="39"/>
  <c r="F5599" i="39"/>
  <c r="F5600" i="39"/>
  <c r="F5601" i="39"/>
  <c r="F5602" i="39"/>
  <c r="F5603" i="39"/>
  <c r="F5604" i="39"/>
  <c r="F5605" i="39"/>
  <c r="F5606" i="39"/>
  <c r="F5607" i="39"/>
  <c r="F5608" i="39"/>
  <c r="F5609" i="39"/>
  <c r="F5610" i="39"/>
  <c r="F5611" i="39"/>
  <c r="F5612" i="39"/>
  <c r="F5613" i="39"/>
  <c r="F5614" i="39"/>
  <c r="F5615" i="39"/>
  <c r="F5616" i="39"/>
  <c r="F5617" i="39"/>
  <c r="F5618" i="39"/>
  <c r="F5619" i="39"/>
  <c r="F5620" i="39"/>
  <c r="F5621" i="39"/>
  <c r="F5622" i="39"/>
  <c r="F5623" i="39"/>
  <c r="F5624" i="39"/>
  <c r="F5625" i="39"/>
  <c r="F5626" i="39"/>
  <c r="F5627" i="39"/>
  <c r="F5628" i="39"/>
  <c r="F5629" i="39"/>
  <c r="F5630" i="39"/>
  <c r="F5631" i="39"/>
  <c r="F5632" i="39"/>
  <c r="F5633" i="39"/>
  <c r="F5634" i="39"/>
  <c r="F5635" i="39"/>
  <c r="F5636" i="39"/>
  <c r="F5637" i="39"/>
  <c r="F5638" i="39"/>
  <c r="F5639" i="39"/>
  <c r="F5640" i="39"/>
  <c r="F5641" i="39"/>
  <c r="F5642" i="39"/>
  <c r="F5643" i="39"/>
  <c r="F5644" i="39"/>
  <c r="F5645" i="39"/>
  <c r="F5646" i="39"/>
  <c r="F5647" i="39"/>
  <c r="F5648" i="39"/>
  <c r="F5649" i="39"/>
  <c r="F5650" i="39"/>
  <c r="F5651" i="39"/>
  <c r="F5652" i="39"/>
  <c r="F5653" i="39"/>
  <c r="F5654" i="39"/>
  <c r="F5655" i="39"/>
  <c r="F5656" i="39"/>
  <c r="F5657" i="39"/>
  <c r="F5658" i="39"/>
  <c r="F5659" i="39"/>
  <c r="F5660" i="39"/>
  <c r="F5661" i="39"/>
  <c r="F5662" i="39"/>
  <c r="F5663" i="39"/>
  <c r="F5664" i="39"/>
  <c r="F5665" i="39"/>
  <c r="F5666" i="39"/>
  <c r="F5667" i="39"/>
  <c r="F5668" i="39"/>
  <c r="F5669" i="39"/>
  <c r="F5670" i="39"/>
  <c r="F5671" i="39"/>
  <c r="F5672" i="39"/>
  <c r="F5673" i="39"/>
  <c r="F5674" i="39"/>
  <c r="F5675" i="39"/>
  <c r="F5676" i="39"/>
  <c r="F5677" i="39"/>
  <c r="F5678" i="39"/>
  <c r="F5679" i="39"/>
  <c r="F5680" i="39"/>
  <c r="F5681" i="39"/>
  <c r="F5682" i="39"/>
  <c r="F5683" i="39"/>
  <c r="F5684" i="39"/>
  <c r="F5685" i="39"/>
  <c r="F5686" i="39"/>
  <c r="F5687" i="39"/>
  <c r="F5688" i="39"/>
  <c r="F5689" i="39"/>
  <c r="F5690" i="39"/>
  <c r="F5691" i="39"/>
  <c r="F5692" i="39"/>
  <c r="F5693" i="39"/>
  <c r="F5694" i="39"/>
  <c r="F5695" i="39"/>
  <c r="F5696" i="39"/>
  <c r="F5697" i="39"/>
  <c r="F5698" i="39"/>
  <c r="F5699" i="39"/>
  <c r="F5700" i="39"/>
  <c r="F5701" i="39"/>
  <c r="F5702" i="39"/>
  <c r="F5703" i="39"/>
  <c r="F5704" i="39"/>
  <c r="F5705" i="39"/>
  <c r="F5706" i="39"/>
  <c r="F5707" i="39"/>
  <c r="F5708" i="39"/>
  <c r="F5709" i="39"/>
  <c r="F5710" i="39"/>
  <c r="F5711" i="39"/>
  <c r="F5712" i="39"/>
  <c r="F5713" i="39"/>
  <c r="F5714" i="39"/>
  <c r="F5715" i="39"/>
  <c r="F5716" i="39"/>
  <c r="F5717" i="39"/>
  <c r="F5718" i="39"/>
  <c r="F5719" i="39"/>
  <c r="F5720" i="39"/>
  <c r="F5721" i="39"/>
  <c r="F5722" i="39"/>
  <c r="F5723" i="39"/>
  <c r="F5724" i="39"/>
  <c r="F5725" i="39"/>
  <c r="F5726" i="39"/>
  <c r="F5727" i="39"/>
  <c r="F5728" i="39"/>
  <c r="F5729" i="39"/>
  <c r="F5730" i="39"/>
  <c r="F5731" i="39"/>
  <c r="F5732" i="39"/>
  <c r="F5733" i="39"/>
  <c r="F5734" i="39"/>
  <c r="F5735" i="39"/>
  <c r="F5736" i="39"/>
  <c r="F5737" i="39"/>
  <c r="F5738" i="39"/>
  <c r="F5739" i="39"/>
  <c r="F5740" i="39"/>
  <c r="F5741" i="39"/>
  <c r="F5742" i="39"/>
  <c r="F5743" i="39"/>
  <c r="F5744" i="39"/>
  <c r="F5745" i="39"/>
  <c r="F5746" i="39"/>
  <c r="F5747" i="39"/>
  <c r="F5748" i="39"/>
  <c r="F5749" i="39"/>
  <c r="F5750" i="39"/>
  <c r="F5751" i="39"/>
  <c r="F5752" i="39"/>
  <c r="F5753" i="39"/>
  <c r="F5754" i="39"/>
  <c r="F5755" i="39"/>
  <c r="F5756" i="39"/>
  <c r="F5757" i="39"/>
  <c r="F5758" i="39"/>
  <c r="F5759" i="39"/>
  <c r="F5760" i="39"/>
  <c r="F5761" i="39"/>
  <c r="F5762" i="39"/>
  <c r="F5763" i="39"/>
  <c r="F5764" i="39"/>
  <c r="F5765" i="39"/>
  <c r="F5766" i="39"/>
  <c r="F5767" i="39"/>
  <c r="F5768" i="39"/>
  <c r="F5769" i="39"/>
  <c r="F5770" i="39"/>
  <c r="F5771" i="39"/>
  <c r="F5772" i="39"/>
  <c r="F5773" i="39"/>
  <c r="F5774" i="39"/>
  <c r="F5775" i="39"/>
  <c r="F5776" i="39"/>
  <c r="F5777" i="39"/>
  <c r="F5778" i="39"/>
  <c r="F5779" i="39"/>
  <c r="F5780" i="39"/>
  <c r="F5781" i="39"/>
  <c r="F5782" i="39"/>
  <c r="F5783" i="39"/>
  <c r="F5784" i="39"/>
  <c r="F5785" i="39"/>
  <c r="F5786" i="39"/>
  <c r="F5787" i="39"/>
  <c r="F5788" i="39"/>
  <c r="F5789" i="39"/>
  <c r="F5790" i="39"/>
  <c r="F5791" i="39"/>
  <c r="F5792" i="39"/>
  <c r="F5793" i="39"/>
  <c r="F5794" i="39"/>
  <c r="F5795" i="39"/>
  <c r="F5796" i="39"/>
  <c r="F5797" i="39"/>
  <c r="F5798" i="39"/>
  <c r="F5799" i="39"/>
  <c r="F5800" i="39"/>
  <c r="F5801" i="39"/>
  <c r="F5802" i="39"/>
  <c r="F5803" i="39"/>
  <c r="F5804" i="39"/>
  <c r="F5805" i="39"/>
  <c r="F5806" i="39"/>
  <c r="F5807" i="39"/>
  <c r="F5808" i="39"/>
  <c r="F5809" i="39"/>
  <c r="F5810" i="39"/>
  <c r="F5811" i="39"/>
  <c r="F5812" i="39"/>
  <c r="F5813" i="39"/>
  <c r="F5814" i="39"/>
  <c r="F5815" i="39"/>
  <c r="F5816" i="39"/>
  <c r="F5817" i="39"/>
  <c r="F5818" i="39"/>
  <c r="F5819" i="39"/>
  <c r="F5820" i="39"/>
  <c r="F5821" i="39"/>
  <c r="F5822" i="39"/>
  <c r="F5823" i="39"/>
  <c r="F5824" i="39"/>
  <c r="F5825" i="39"/>
  <c r="F5826" i="39"/>
  <c r="F5827" i="39"/>
  <c r="F5828" i="39"/>
  <c r="F5829" i="39"/>
  <c r="F5830" i="39"/>
  <c r="F5831" i="39"/>
  <c r="F5832" i="39"/>
  <c r="F5833" i="39"/>
  <c r="F5834" i="39"/>
  <c r="F5835" i="39"/>
  <c r="F5836" i="39"/>
  <c r="F5837" i="39"/>
  <c r="F5838" i="39"/>
  <c r="F5839" i="39"/>
  <c r="F5840" i="39"/>
  <c r="F5841" i="39"/>
  <c r="F5842" i="39"/>
  <c r="F5843" i="39"/>
  <c r="F5844" i="39"/>
  <c r="F5845" i="39"/>
  <c r="F5846" i="39"/>
  <c r="F4" i="39"/>
  <c r="K148" i="41" l="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56"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3"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60"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56" i="41" s="1"/>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5" i="25" s="1"/>
  <c r="M12" i="8"/>
  <c r="L9" i="25"/>
  <c r="N29" i="9"/>
  <c r="N12" i="9"/>
  <c r="L2" i="3" l="1"/>
  <c r="M70" i="10"/>
  <c r="M34" i="10"/>
  <c r="M57" i="10"/>
  <c r="O39" i="10"/>
  <c r="L18"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L68" i="8"/>
  <c r="L64" i="8"/>
  <c r="L65" i="8"/>
  <c r="L66" i="8"/>
  <c r="L67" i="8"/>
  <c r="L63"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K76" i="8" s="1"/>
  <c r="L2859" i="3"/>
  <c r="K87" i="8" s="1"/>
  <c r="L2855" i="3"/>
  <c r="L2851" i="3"/>
  <c r="L2847" i="3"/>
  <c r="L2849" i="3"/>
  <c r="L2845" i="3"/>
  <c r="K72" i="8"/>
  <c r="J41" i="41"/>
  <c r="J20" i="41"/>
  <c r="J62" i="41"/>
  <c r="N74" i="10"/>
  <c r="N39" i="10"/>
  <c r="K84" i="8"/>
  <c r="K83" i="8"/>
  <c r="K85" i="8"/>
  <c r="K75" i="8"/>
  <c r="K81" i="8"/>
  <c r="L69" i="8"/>
  <c r="K79" i="8" l="1"/>
  <c r="K82" i="8"/>
  <c r="K77" i="8"/>
  <c r="K80" i="8"/>
  <c r="K78" i="8"/>
  <c r="K86" i="8"/>
  <c r="K74" i="8"/>
  <c r="K73" i="8"/>
  <c r="K88" i="8" l="1"/>
  <c r="K63" i="8" s="1"/>
  <c r="K64" i="4"/>
  <c r="L53" i="4"/>
  <c r="L55" i="4"/>
  <c r="L56" i="4"/>
  <c r="L57" i="4"/>
  <c r="L60" i="4"/>
  <c r="L59" i="4" s="1"/>
  <c r="L58" i="4"/>
  <c r="L61" i="4"/>
  <c r="L62" i="4"/>
  <c r="L63" i="4"/>
  <c r="L52" i="4"/>
  <c r="L54" i="4" l="1"/>
  <c r="L65" i="4"/>
  <c r="K65" i="8"/>
  <c r="K67" i="8"/>
  <c r="K68" i="8"/>
  <c r="K64" i="8"/>
  <c r="K66" i="8"/>
  <c r="K15" i="25"/>
  <c r="N13" i="10"/>
  <c r="L33" i="4"/>
  <c r="L31" i="4"/>
  <c r="L30" i="4"/>
  <c r="L29" i="4"/>
  <c r="L28" i="4"/>
  <c r="L27" i="4"/>
  <c r="M26" i="9"/>
  <c r="M29" i="9" s="1"/>
  <c r="M9" i="9"/>
  <c r="L9" i="8"/>
  <c r="J222" i="3"/>
  <c r="J1453" i="3"/>
  <c r="K18" i="25" l="1"/>
  <c r="M12" i="9"/>
  <c r="K69" i="8"/>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L13" i="3" s="1"/>
  <c r="J14" i="3"/>
  <c r="J15" i="3"/>
  <c r="L15" i="3" s="1"/>
  <c r="J16" i="3"/>
  <c r="L16" i="3" s="1"/>
  <c r="J17" i="3"/>
  <c r="J18" i="3"/>
  <c r="J19" i="3"/>
  <c r="J20" i="3"/>
  <c r="J21" i="3"/>
  <c r="L21" i="3" s="1"/>
  <c r="J22" i="3"/>
  <c r="J23" i="3"/>
  <c r="L23" i="3" s="1"/>
  <c r="J24" i="3"/>
  <c r="L24" i="3" s="1"/>
  <c r="J25" i="3"/>
  <c r="J26" i="3"/>
  <c r="J27" i="3"/>
  <c r="J28" i="3"/>
  <c r="J29" i="3"/>
  <c r="L29" i="3" s="1"/>
  <c r="J30" i="3"/>
  <c r="J31" i="3"/>
  <c r="L31" i="3" s="1"/>
  <c r="J32" i="3"/>
  <c r="L32" i="3" s="1"/>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L53" i="3" s="1"/>
  <c r="J54" i="3"/>
  <c r="J55" i="3"/>
  <c r="L55" i="3" s="1"/>
  <c r="J56" i="3"/>
  <c r="L56" i="3" s="1"/>
  <c r="J57" i="3"/>
  <c r="J58" i="3"/>
  <c r="J59" i="3"/>
  <c r="J60" i="3"/>
  <c r="J61" i="3"/>
  <c r="L61" i="3" s="1"/>
  <c r="J62" i="3"/>
  <c r="J63" i="3"/>
  <c r="L63" i="3" s="1"/>
  <c r="J64" i="3"/>
  <c r="L64" i="3" s="1"/>
  <c r="J65" i="3"/>
  <c r="J66" i="3"/>
  <c r="J67" i="3"/>
  <c r="J68" i="3"/>
  <c r="J69" i="3"/>
  <c r="L69" i="3" s="1"/>
  <c r="J70" i="3"/>
  <c r="J71" i="3"/>
  <c r="L71" i="3" s="1"/>
  <c r="J72" i="3"/>
  <c r="L72" i="3" s="1"/>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L93" i="3" s="1"/>
  <c r="J94" i="3"/>
  <c r="J95" i="3"/>
  <c r="L95" i="3" s="1"/>
  <c r="J96" i="3"/>
  <c r="L96" i="3" s="1"/>
  <c r="J97" i="3"/>
  <c r="J98" i="3"/>
  <c r="J99" i="3"/>
  <c r="J100" i="3"/>
  <c r="J101" i="3"/>
  <c r="L101" i="3" s="1"/>
  <c r="J102" i="3"/>
  <c r="J103" i="3"/>
  <c r="L103" i="3" s="1"/>
  <c r="J104" i="3"/>
  <c r="L104" i="3" s="1"/>
  <c r="J105" i="3"/>
  <c r="J106" i="3"/>
  <c r="J107" i="3"/>
  <c r="J108" i="3"/>
  <c r="J109" i="3"/>
  <c r="L109" i="3" s="1"/>
  <c r="J110" i="3"/>
  <c r="J111" i="3"/>
  <c r="L111" i="3" s="1"/>
  <c r="J112" i="3"/>
  <c r="L112" i="3" s="1"/>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L133" i="3" s="1"/>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L151" i="3" s="1"/>
  <c r="J152" i="3"/>
  <c r="L152" i="3" s="1"/>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L173" i="3" s="1"/>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L192" i="3" s="1"/>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L213" i="3" s="1"/>
  <c r="J214" i="3"/>
  <c r="J215" i="3"/>
  <c r="J216" i="3"/>
  <c r="L216" i="3" s="1"/>
  <c r="J217" i="3"/>
  <c r="J218" i="3"/>
  <c r="J219" i="3"/>
  <c r="J220" i="3"/>
  <c r="J221" i="3"/>
  <c r="L221" i="3" s="1"/>
  <c r="J223" i="3"/>
  <c r="L223" i="3" s="1"/>
  <c r="J224" i="3"/>
  <c r="L224" i="3" s="1"/>
  <c r="J225" i="3"/>
  <c r="J226" i="3"/>
  <c r="J227" i="3"/>
  <c r="J228" i="3"/>
  <c r="J229" i="3"/>
  <c r="L229" i="3" s="1"/>
  <c r="J230" i="3"/>
  <c r="L230" i="3" s="1"/>
  <c r="J231" i="3"/>
  <c r="L231" i="3" s="1"/>
  <c r="J232" i="3"/>
  <c r="L232" i="3" s="1"/>
  <c r="J233" i="3"/>
  <c r="J234" i="3"/>
  <c r="J235" i="3"/>
  <c r="J236" i="3"/>
  <c r="J237" i="3"/>
  <c r="L237" i="3" s="1"/>
  <c r="J238" i="3"/>
  <c r="L238" i="3" s="1"/>
  <c r="J239" i="3"/>
  <c r="L239" i="3" s="1"/>
  <c r="J240" i="3"/>
  <c r="L240" i="3" s="1"/>
  <c r="J241" i="3"/>
  <c r="J242" i="3"/>
  <c r="J243" i="3"/>
  <c r="J244" i="3"/>
  <c r="J245" i="3"/>
  <c r="L245" i="3" s="1"/>
  <c r="J246" i="3"/>
  <c r="L246" i="3" s="1"/>
  <c r="J247" i="3"/>
  <c r="L247" i="3" s="1"/>
  <c r="J248" i="3"/>
  <c r="L248" i="3" s="1"/>
  <c r="J249" i="3"/>
  <c r="J250" i="3"/>
  <c r="J251" i="3"/>
  <c r="J252" i="3"/>
  <c r="J253" i="3"/>
  <c r="L253" i="3" s="1"/>
  <c r="J254" i="3"/>
  <c r="L254" i="3" s="1"/>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L271" i="3" s="1"/>
  <c r="J272" i="3"/>
  <c r="L272" i="3" s="1"/>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L293" i="3" s="1"/>
  <c r="J294" i="3"/>
  <c r="L294" i="3" s="1"/>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L311" i="3" s="1"/>
  <c r="J312" i="3"/>
  <c r="L312" i="3" s="1"/>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L333" i="3" s="1"/>
  <c r="J334" i="3"/>
  <c r="L334" i="3" s="1"/>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L351" i="3" s="1"/>
  <c r="J352" i="3"/>
  <c r="L352" i="3" s="1"/>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L373" i="3" s="1"/>
  <c r="J374" i="3"/>
  <c r="L374" i="3" s="1"/>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L391" i="3" s="1"/>
  <c r="J392" i="3"/>
  <c r="L392" i="3" s="1"/>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L413" i="3" s="1"/>
  <c r="J414" i="3"/>
  <c r="L414" i="3" s="1"/>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L431" i="3" s="1"/>
  <c r="J432" i="3"/>
  <c r="L432" i="3" s="1"/>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L453" i="3" s="1"/>
  <c r="J454" i="3"/>
  <c r="L454" i="3" s="1"/>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L471" i="3" s="1"/>
  <c r="J472" i="3"/>
  <c r="L472" i="3" s="1"/>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L493" i="3" s="1"/>
  <c r="J494" i="3"/>
  <c r="L494" i="3" s="1"/>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L511" i="3" s="1"/>
  <c r="J512" i="3"/>
  <c r="L512" i="3" s="1"/>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L533" i="3" s="1"/>
  <c r="J534" i="3"/>
  <c r="L534" i="3" s="1"/>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L551" i="3" s="1"/>
  <c r="J552" i="3"/>
  <c r="L552" i="3" s="1"/>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L573" i="3" s="1"/>
  <c r="J574" i="3"/>
  <c r="L574" i="3" s="1"/>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L591" i="3" s="1"/>
  <c r="J592" i="3"/>
  <c r="L592" i="3" s="1"/>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L613" i="3" s="1"/>
  <c r="J614" i="3"/>
  <c r="L614" i="3" s="1"/>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L631" i="3" s="1"/>
  <c r="J632" i="3"/>
  <c r="L632" i="3" s="1"/>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L653" i="3" s="1"/>
  <c r="J654" i="3"/>
  <c r="L654" i="3" s="1"/>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L671" i="3" s="1"/>
  <c r="J672" i="3"/>
  <c r="L672" i="3" s="1"/>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L693" i="3" s="1"/>
  <c r="J694" i="3"/>
  <c r="L694" i="3" s="1"/>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L711" i="3" s="1"/>
  <c r="J712" i="3"/>
  <c r="L712" i="3" s="1"/>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L733" i="3" s="1"/>
  <c r="J734" i="3"/>
  <c r="L734" i="3" s="1"/>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L751" i="3" s="1"/>
  <c r="J752" i="3"/>
  <c r="L752" i="3" s="1"/>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L773" i="3" s="1"/>
  <c r="J774" i="3"/>
  <c r="L774" i="3" s="1"/>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L791" i="3" s="1"/>
  <c r="J792" i="3"/>
  <c r="L792" i="3" s="1"/>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L813" i="3" s="1"/>
  <c r="J814" i="3"/>
  <c r="L814" i="3" s="1"/>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L831" i="3" s="1"/>
  <c r="J832" i="3"/>
  <c r="L832" i="3" s="1"/>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L853" i="3" s="1"/>
  <c r="J854" i="3"/>
  <c r="L854" i="3" s="1"/>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L871" i="3" s="1"/>
  <c r="J872" i="3"/>
  <c r="L872" i="3" s="1"/>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L893" i="3" s="1"/>
  <c r="J894" i="3"/>
  <c r="L894" i="3" s="1"/>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L911" i="3" s="1"/>
  <c r="J912" i="3"/>
  <c r="L912" i="3" s="1"/>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L933" i="3" s="1"/>
  <c r="J934" i="3"/>
  <c r="L934" i="3" s="1"/>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L951" i="3" s="1"/>
  <c r="J952" i="3"/>
  <c r="L952" i="3" s="1"/>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L973" i="3" s="1"/>
  <c r="J974" i="3"/>
  <c r="L974" i="3" s="1"/>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L991" i="3" s="1"/>
  <c r="J992" i="3"/>
  <c r="L992" i="3" s="1"/>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L1013" i="3" s="1"/>
  <c r="J1014" i="3"/>
  <c r="L1014" i="3" s="1"/>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L1031" i="3" s="1"/>
  <c r="J1032" i="3"/>
  <c r="L1032" i="3" s="1"/>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L1053" i="3" s="1"/>
  <c r="J1054" i="3"/>
  <c r="L1054" i="3" s="1"/>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L1071" i="3" s="1"/>
  <c r="J1072" i="3"/>
  <c r="L1072" i="3" s="1"/>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L1093" i="3" s="1"/>
  <c r="J1094" i="3"/>
  <c r="L1094" i="3" s="1"/>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L1111" i="3" s="1"/>
  <c r="J1112" i="3"/>
  <c r="L1112" i="3" s="1"/>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L1133" i="3" s="1"/>
  <c r="J1134" i="3"/>
  <c r="L1134" i="3" s="1"/>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L1151" i="3" s="1"/>
  <c r="J1152" i="3"/>
  <c r="L1152" i="3" s="1"/>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L1173" i="3" s="1"/>
  <c r="J1174" i="3"/>
  <c r="L1174" i="3" s="1"/>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L1191" i="3" s="1"/>
  <c r="J1192" i="3"/>
  <c r="L1192" i="3" s="1"/>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L1213" i="3" s="1"/>
  <c r="J1214" i="3"/>
  <c r="L1214" i="3" s="1"/>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L1231" i="3" s="1"/>
  <c r="J1232" i="3"/>
  <c r="L1232" i="3" s="1"/>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L1253" i="3" s="1"/>
  <c r="J1254" i="3"/>
  <c r="L1254" i="3" s="1"/>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L1271" i="3" s="1"/>
  <c r="J1272" i="3"/>
  <c r="L1272" i="3" s="1"/>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L1293" i="3" s="1"/>
  <c r="J1294" i="3"/>
  <c r="L1294" i="3" s="1"/>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L1311" i="3" s="1"/>
  <c r="J1312" i="3"/>
  <c r="L1312" i="3" s="1"/>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L1333" i="3" s="1"/>
  <c r="J1334" i="3"/>
  <c r="L1334" i="3" s="1"/>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L1351" i="3" s="1"/>
  <c r="J1352" i="3"/>
  <c r="L1352" i="3" s="1"/>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L1373" i="3" s="1"/>
  <c r="J1374" i="3"/>
  <c r="L1374" i="3" s="1"/>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L1391" i="3" s="1"/>
  <c r="J1392" i="3"/>
  <c r="L1392" i="3" s="1"/>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L1413" i="3" s="1"/>
  <c r="J1414" i="3"/>
  <c r="L1414" i="3" s="1"/>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L1431" i="3" s="1"/>
  <c r="J1432" i="3"/>
  <c r="L1432" i="3" s="1"/>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L1454" i="3" s="1"/>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L1472" i="3" s="1"/>
  <c r="J1473" i="3"/>
  <c r="J1474" i="3"/>
  <c r="J1475" i="3"/>
  <c r="J1476" i="3"/>
  <c r="J1477" i="3"/>
  <c r="L1477" i="3" s="1"/>
  <c r="J1478" i="3"/>
  <c r="L1478" i="3" s="1"/>
  <c r="J1479" i="3"/>
  <c r="L1479" i="3" s="1"/>
  <c r="J1480" i="3"/>
  <c r="L1480" i="3" s="1"/>
  <c r="J1481" i="3"/>
  <c r="J1482" i="3"/>
  <c r="J1483" i="3"/>
  <c r="J1484" i="3"/>
  <c r="J1485" i="3"/>
  <c r="L1485" i="3" s="1"/>
  <c r="J1486" i="3"/>
  <c r="L1486" i="3" s="1"/>
  <c r="J1487" i="3"/>
  <c r="L1487" i="3" s="1"/>
  <c r="J1488" i="3"/>
  <c r="L1488" i="3" s="1"/>
  <c r="J1489" i="3"/>
  <c r="J1490" i="3"/>
  <c r="J1491" i="3"/>
  <c r="J1492" i="3"/>
  <c r="J1493" i="3"/>
  <c r="L1493" i="3" s="1"/>
  <c r="J1494" i="3"/>
  <c r="L1494" i="3" s="1"/>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L1512" i="3" s="1"/>
  <c r="J1513" i="3"/>
  <c r="J1514" i="3"/>
  <c r="J1515" i="3"/>
  <c r="J1516" i="3"/>
  <c r="J1517" i="3"/>
  <c r="L1517" i="3" s="1"/>
  <c r="J1518" i="3"/>
  <c r="L1518" i="3" s="1"/>
  <c r="J1519" i="3"/>
  <c r="L1519" i="3" s="1"/>
  <c r="J1520" i="3"/>
  <c r="L1520" i="3" s="1"/>
  <c r="J1521" i="3"/>
  <c r="J1522" i="3"/>
  <c r="J1523" i="3"/>
  <c r="J1524" i="3"/>
  <c r="J1525" i="3"/>
  <c r="L1525" i="3" s="1"/>
  <c r="J1526" i="3"/>
  <c r="L1526" i="3" s="1"/>
  <c r="J1527" i="3"/>
  <c r="L1527" i="3" s="1"/>
  <c r="J1528" i="3"/>
  <c r="L1528" i="3" s="1"/>
  <c r="J1529" i="3"/>
  <c r="J1530" i="3"/>
  <c r="J1531" i="3"/>
  <c r="J1532" i="3"/>
  <c r="J1533" i="3"/>
  <c r="L1533" i="3" s="1"/>
  <c r="J1534" i="3"/>
  <c r="L1534" i="3" s="1"/>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L1552" i="3" s="1"/>
  <c r="J1553" i="3"/>
  <c r="J1554" i="3"/>
  <c r="J1555" i="3"/>
  <c r="J1556" i="3"/>
  <c r="J1557" i="3"/>
  <c r="L1557" i="3" s="1"/>
  <c r="J1558" i="3"/>
  <c r="L1558" i="3" s="1"/>
  <c r="J1559" i="3"/>
  <c r="L1559" i="3" s="1"/>
  <c r="J1560" i="3"/>
  <c r="L1560" i="3" s="1"/>
  <c r="J1561" i="3"/>
  <c r="J1562" i="3"/>
  <c r="J1563" i="3"/>
  <c r="J1564" i="3"/>
  <c r="J1565" i="3"/>
  <c r="L1565" i="3" s="1"/>
  <c r="J1566" i="3"/>
  <c r="L1566" i="3" s="1"/>
  <c r="J1567" i="3"/>
  <c r="L1567" i="3" s="1"/>
  <c r="J1568" i="3"/>
  <c r="L1568" i="3" s="1"/>
  <c r="J1569" i="3"/>
  <c r="J1570" i="3"/>
  <c r="J1571" i="3"/>
  <c r="J1572" i="3"/>
  <c r="J1573" i="3"/>
  <c r="L1573" i="3" s="1"/>
  <c r="J1574" i="3"/>
  <c r="L1574" i="3" s="1"/>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L1592" i="3" s="1"/>
  <c r="J1593" i="3"/>
  <c r="J1594" i="3"/>
  <c r="J1595" i="3"/>
  <c r="J1596" i="3"/>
  <c r="J1597" i="3"/>
  <c r="L1597" i="3" s="1"/>
  <c r="J1598" i="3"/>
  <c r="L1598" i="3" s="1"/>
  <c r="J1599" i="3"/>
  <c r="L1599" i="3" s="1"/>
  <c r="J1600" i="3"/>
  <c r="L1600" i="3" s="1"/>
  <c r="J1601" i="3"/>
  <c r="J1602" i="3"/>
  <c r="J1603" i="3"/>
  <c r="J1604" i="3"/>
  <c r="J1605" i="3"/>
  <c r="L1605" i="3" s="1"/>
  <c r="J1606" i="3"/>
  <c r="L1606" i="3" s="1"/>
  <c r="J1607" i="3"/>
  <c r="L1607" i="3" s="1"/>
  <c r="J1608" i="3"/>
  <c r="L1608" i="3" s="1"/>
  <c r="J1609" i="3"/>
  <c r="J1610" i="3"/>
  <c r="J1611" i="3"/>
  <c r="J1612" i="3"/>
  <c r="J1613" i="3"/>
  <c r="L1613" i="3" s="1"/>
  <c r="J1614" i="3"/>
  <c r="L1614" i="3" s="1"/>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L1632" i="3" s="1"/>
  <c r="J1633" i="3"/>
  <c r="J1634" i="3"/>
  <c r="J1635" i="3"/>
  <c r="J1636" i="3"/>
  <c r="J1637" i="3"/>
  <c r="L1637" i="3" s="1"/>
  <c r="J1638" i="3"/>
  <c r="L1638" i="3" s="1"/>
  <c r="J1639" i="3"/>
  <c r="L1639" i="3" s="1"/>
  <c r="J1640" i="3"/>
  <c r="L1640" i="3" s="1"/>
  <c r="J1641" i="3"/>
  <c r="J1642" i="3"/>
  <c r="J1643" i="3"/>
  <c r="J1644" i="3"/>
  <c r="J1645" i="3"/>
  <c r="L1645" i="3" s="1"/>
  <c r="J1646" i="3"/>
  <c r="L1646" i="3" s="1"/>
  <c r="J1647" i="3"/>
  <c r="L1647" i="3" s="1"/>
  <c r="J1648" i="3"/>
  <c r="L1648" i="3" s="1"/>
  <c r="J1649" i="3"/>
  <c r="J1650" i="3"/>
  <c r="J1651" i="3"/>
  <c r="J1652" i="3"/>
  <c r="J1653" i="3"/>
  <c r="L1653" i="3" s="1"/>
  <c r="J1654" i="3"/>
  <c r="L1654" i="3" s="1"/>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L1672" i="3" s="1"/>
  <c r="J1673" i="3"/>
  <c r="J1674" i="3"/>
  <c r="J1675" i="3"/>
  <c r="J1676" i="3"/>
  <c r="J1677" i="3"/>
  <c r="L1677" i="3" s="1"/>
  <c r="J1678" i="3"/>
  <c r="L1678" i="3" s="1"/>
  <c r="J1679" i="3"/>
  <c r="L1679" i="3" s="1"/>
  <c r="J1680" i="3"/>
  <c r="L1680" i="3" s="1"/>
  <c r="J1681" i="3"/>
  <c r="J1682" i="3"/>
  <c r="J1683" i="3"/>
  <c r="J1684" i="3"/>
  <c r="J1685" i="3"/>
  <c r="L1685" i="3" s="1"/>
  <c r="J1686" i="3"/>
  <c r="L1686" i="3" s="1"/>
  <c r="J1687" i="3"/>
  <c r="L1687" i="3" s="1"/>
  <c r="J1688" i="3"/>
  <c r="L1688" i="3" s="1"/>
  <c r="J1689" i="3"/>
  <c r="J1690" i="3"/>
  <c r="J1691" i="3"/>
  <c r="J1692" i="3"/>
  <c r="J1693" i="3"/>
  <c r="L1693" i="3" s="1"/>
  <c r="J1694" i="3"/>
  <c r="L1694" i="3" s="1"/>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L1712" i="3" s="1"/>
  <c r="J1713" i="3"/>
  <c r="J1714" i="3"/>
  <c r="J1715" i="3"/>
  <c r="J1716" i="3"/>
  <c r="J1717" i="3"/>
  <c r="L1717" i="3" s="1"/>
  <c r="J1718" i="3"/>
  <c r="L1718" i="3" s="1"/>
  <c r="J1719" i="3"/>
  <c r="L1719" i="3" s="1"/>
  <c r="J1720" i="3"/>
  <c r="L1720" i="3" s="1"/>
  <c r="J1721" i="3"/>
  <c r="J1722" i="3"/>
  <c r="J1723" i="3"/>
  <c r="J1724" i="3"/>
  <c r="J1725" i="3"/>
  <c r="L1725" i="3" s="1"/>
  <c r="J1726" i="3"/>
  <c r="L1726" i="3" s="1"/>
  <c r="J1727" i="3"/>
  <c r="L1727" i="3" s="1"/>
  <c r="J1728" i="3"/>
  <c r="L1728" i="3" s="1"/>
  <c r="J1729" i="3"/>
  <c r="J1730" i="3"/>
  <c r="J1731" i="3"/>
  <c r="J1732" i="3"/>
  <c r="J1733" i="3"/>
  <c r="L1733" i="3" s="1"/>
  <c r="J1734" i="3"/>
  <c r="L1734" i="3" s="1"/>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L1752" i="3" s="1"/>
  <c r="J1753" i="3"/>
  <c r="J1754" i="3"/>
  <c r="J1755" i="3"/>
  <c r="J1756" i="3"/>
  <c r="J1757" i="3"/>
  <c r="L1757" i="3" s="1"/>
  <c r="J1758" i="3"/>
  <c r="L1758" i="3" s="1"/>
  <c r="J1759" i="3"/>
  <c r="L1759" i="3" s="1"/>
  <c r="J1760" i="3"/>
  <c r="L1760" i="3" s="1"/>
  <c r="J1761" i="3"/>
  <c r="J1762" i="3"/>
  <c r="J1763" i="3"/>
  <c r="J1764" i="3"/>
  <c r="J1765" i="3"/>
  <c r="L1765" i="3" s="1"/>
  <c r="J1766" i="3"/>
  <c r="L1766" i="3" s="1"/>
  <c r="J1767" i="3"/>
  <c r="L1767" i="3" s="1"/>
  <c r="J1768" i="3"/>
  <c r="L1768" i="3" s="1"/>
  <c r="J1769" i="3"/>
  <c r="J1770" i="3"/>
  <c r="J1771" i="3"/>
  <c r="J1772" i="3"/>
  <c r="J1773" i="3"/>
  <c r="L1773" i="3" s="1"/>
  <c r="J1774" i="3"/>
  <c r="L1774" i="3" s="1"/>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L1792" i="3" s="1"/>
  <c r="J1793" i="3"/>
  <c r="J1794" i="3"/>
  <c r="J1795" i="3"/>
  <c r="J1796" i="3"/>
  <c r="J1797" i="3"/>
  <c r="L1797" i="3" s="1"/>
  <c r="J1798" i="3"/>
  <c r="L1798" i="3" s="1"/>
  <c r="J1799" i="3"/>
  <c r="L1799" i="3" s="1"/>
  <c r="J47" i="18" s="1"/>
  <c r="J1800" i="3"/>
  <c r="L1800" i="3" s="1"/>
  <c r="J1801" i="3"/>
  <c r="J1802" i="3"/>
  <c r="J1803" i="3"/>
  <c r="J1804" i="3"/>
  <c r="J1805" i="3"/>
  <c r="L1805" i="3" s="1"/>
  <c r="J1806" i="3"/>
  <c r="L1806" i="3" s="1"/>
  <c r="J1807" i="3"/>
  <c r="L1807" i="3" s="1"/>
  <c r="J1808" i="3"/>
  <c r="L1808" i="3" s="1"/>
  <c r="J1809" i="3"/>
  <c r="J1810" i="3"/>
  <c r="J1811" i="3"/>
  <c r="J1812" i="3"/>
  <c r="J1813" i="3"/>
  <c r="L1813" i="3" s="1"/>
  <c r="J1814" i="3"/>
  <c r="L1814" i="3" s="1"/>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L1832" i="3" s="1"/>
  <c r="J1833" i="3"/>
  <c r="J1834" i="3"/>
  <c r="J1835" i="3"/>
  <c r="J1836" i="3"/>
  <c r="J1837" i="3"/>
  <c r="L1837" i="3" s="1"/>
  <c r="J1838" i="3"/>
  <c r="L1838" i="3" s="1"/>
  <c r="J1839" i="3"/>
  <c r="L1839" i="3" s="1"/>
  <c r="J1840" i="3"/>
  <c r="L1840" i="3" s="1"/>
  <c r="J1841" i="3"/>
  <c r="J1842" i="3"/>
  <c r="J1843" i="3"/>
  <c r="J1844" i="3"/>
  <c r="J1845" i="3"/>
  <c r="L1845" i="3" s="1"/>
  <c r="J1846" i="3"/>
  <c r="L1846" i="3" s="1"/>
  <c r="J1847" i="3"/>
  <c r="L1847" i="3" s="1"/>
  <c r="J1848" i="3"/>
  <c r="L1848" i="3" s="1"/>
  <c r="J1849" i="3"/>
  <c r="J1850" i="3"/>
  <c r="J1851" i="3"/>
  <c r="J1852" i="3"/>
  <c r="J1853" i="3"/>
  <c r="L1853" i="3" s="1"/>
  <c r="J1854" i="3"/>
  <c r="L1854" i="3" s="1"/>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L1872" i="3" s="1"/>
  <c r="J1873" i="3"/>
  <c r="J1874" i="3"/>
  <c r="J1875" i="3"/>
  <c r="J1876" i="3"/>
  <c r="J1877" i="3"/>
  <c r="L1877" i="3" s="1"/>
  <c r="J1878" i="3"/>
  <c r="L1878" i="3" s="1"/>
  <c r="J1879" i="3"/>
  <c r="L1879" i="3" s="1"/>
  <c r="J1880" i="3"/>
  <c r="L1880" i="3" s="1"/>
  <c r="J1881" i="3"/>
  <c r="J1882" i="3"/>
  <c r="J1883" i="3"/>
  <c r="J1884" i="3"/>
  <c r="J1885" i="3"/>
  <c r="L1885" i="3" s="1"/>
  <c r="J1886" i="3"/>
  <c r="L1886" i="3" s="1"/>
  <c r="J1887" i="3"/>
  <c r="L1887" i="3" s="1"/>
  <c r="J1888" i="3"/>
  <c r="L1888" i="3" s="1"/>
  <c r="J1889" i="3"/>
  <c r="J1890" i="3"/>
  <c r="J1891" i="3"/>
  <c r="J1892" i="3"/>
  <c r="J1893" i="3"/>
  <c r="L1893" i="3" s="1"/>
  <c r="J1894" i="3"/>
  <c r="L1894" i="3" s="1"/>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L1912" i="3" s="1"/>
  <c r="J1913" i="3"/>
  <c r="J1914" i="3"/>
  <c r="J1915" i="3"/>
  <c r="J1916" i="3"/>
  <c r="J1917" i="3"/>
  <c r="L1917" i="3" s="1"/>
  <c r="J1918" i="3"/>
  <c r="L1918" i="3" s="1"/>
  <c r="J1919" i="3"/>
  <c r="L1919" i="3" s="1"/>
  <c r="J1920" i="3"/>
  <c r="L1920" i="3" s="1"/>
  <c r="J1921" i="3"/>
  <c r="J1922" i="3"/>
  <c r="J1923" i="3"/>
  <c r="J1924" i="3"/>
  <c r="J1925" i="3"/>
  <c r="L1925" i="3" s="1"/>
  <c r="J1926" i="3"/>
  <c r="L1926" i="3" s="1"/>
  <c r="J1927" i="3"/>
  <c r="L1927" i="3" s="1"/>
  <c r="J1928" i="3"/>
  <c r="L1928" i="3" s="1"/>
  <c r="J1929" i="3"/>
  <c r="J1930" i="3"/>
  <c r="J1931" i="3"/>
  <c r="J1932" i="3"/>
  <c r="J1933" i="3"/>
  <c r="L1933" i="3" s="1"/>
  <c r="J1934" i="3"/>
  <c r="L1934" i="3" s="1"/>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L1952" i="3" s="1"/>
  <c r="J1953" i="3"/>
  <c r="J1954" i="3"/>
  <c r="J1955" i="3"/>
  <c r="J1956" i="3"/>
  <c r="J1957" i="3"/>
  <c r="L1957" i="3" s="1"/>
  <c r="J1958" i="3"/>
  <c r="L1958" i="3" s="1"/>
  <c r="J1959" i="3"/>
  <c r="L1959" i="3" s="1"/>
  <c r="J1960" i="3"/>
  <c r="L1960" i="3" s="1"/>
  <c r="J1961" i="3"/>
  <c r="J1962" i="3"/>
  <c r="J1963" i="3"/>
  <c r="J1964" i="3"/>
  <c r="J1965" i="3"/>
  <c r="L1965" i="3" s="1"/>
  <c r="J1966" i="3"/>
  <c r="L1966" i="3" s="1"/>
  <c r="J1967" i="3"/>
  <c r="L1967" i="3" s="1"/>
  <c r="J1968" i="3"/>
  <c r="L1968" i="3" s="1"/>
  <c r="J1969" i="3"/>
  <c r="J1970" i="3"/>
  <c r="J1971" i="3"/>
  <c r="J1972" i="3"/>
  <c r="J1973" i="3"/>
  <c r="L1973" i="3" s="1"/>
  <c r="J1974" i="3"/>
  <c r="L1974" i="3" s="1"/>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L1992" i="3" s="1"/>
  <c r="J1993" i="3"/>
  <c r="J1994" i="3"/>
  <c r="J1995" i="3"/>
  <c r="J1996" i="3"/>
  <c r="J1997" i="3"/>
  <c r="L1997" i="3" s="1"/>
  <c r="J1998" i="3"/>
  <c r="L1998" i="3" s="1"/>
  <c r="J1999" i="3"/>
  <c r="L1999" i="3" s="1"/>
  <c r="J2000" i="3"/>
  <c r="L2000" i="3" s="1"/>
  <c r="J2001" i="3"/>
  <c r="J2002" i="3"/>
  <c r="J2003" i="3"/>
  <c r="J2004" i="3"/>
  <c r="J2005" i="3"/>
  <c r="L2005" i="3" s="1"/>
  <c r="J2006" i="3"/>
  <c r="L2006" i="3" s="1"/>
  <c r="J2007" i="3"/>
  <c r="L2007" i="3" s="1"/>
  <c r="J2008" i="3"/>
  <c r="L2008" i="3" s="1"/>
  <c r="J2009" i="3"/>
  <c r="J2010" i="3"/>
  <c r="J2011" i="3"/>
  <c r="J2012" i="3"/>
  <c r="J2013" i="3"/>
  <c r="L2013" i="3" s="1"/>
  <c r="J2014" i="3"/>
  <c r="L2014" i="3" s="1"/>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L2032" i="3" s="1"/>
  <c r="J2033" i="3"/>
  <c r="J2034" i="3"/>
  <c r="J2035" i="3"/>
  <c r="J2036" i="3"/>
  <c r="J2037" i="3"/>
  <c r="L2037" i="3" s="1"/>
  <c r="J2038" i="3"/>
  <c r="L2038" i="3" s="1"/>
  <c r="J2039" i="3"/>
  <c r="L2039" i="3" s="1"/>
  <c r="J2040" i="3"/>
  <c r="L2040" i="3" s="1"/>
  <c r="J2041" i="3"/>
  <c r="J2042" i="3"/>
  <c r="J2043" i="3"/>
  <c r="J2044" i="3"/>
  <c r="J2045" i="3"/>
  <c r="L2045" i="3" s="1"/>
  <c r="J2046" i="3"/>
  <c r="L2046" i="3" s="1"/>
  <c r="J2047" i="3"/>
  <c r="L2047" i="3" s="1"/>
  <c r="J2048" i="3"/>
  <c r="L2048" i="3" s="1"/>
  <c r="J2049" i="3"/>
  <c r="J2050" i="3"/>
  <c r="J2051" i="3"/>
  <c r="J2052" i="3"/>
  <c r="J2053" i="3"/>
  <c r="L2053" i="3" s="1"/>
  <c r="J2054" i="3"/>
  <c r="L2054" i="3" s="1"/>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L2072" i="3" s="1"/>
  <c r="J2073" i="3"/>
  <c r="J2074" i="3"/>
  <c r="J2075" i="3"/>
  <c r="J2076" i="3"/>
  <c r="J2077" i="3"/>
  <c r="L2077" i="3" s="1"/>
  <c r="J2078" i="3"/>
  <c r="L2078" i="3" s="1"/>
  <c r="J2079" i="3"/>
  <c r="L2079" i="3" s="1"/>
  <c r="J2080" i="3"/>
  <c r="L2080" i="3" s="1"/>
  <c r="J2081" i="3"/>
  <c r="J2082" i="3"/>
  <c r="J2083" i="3"/>
  <c r="J2084" i="3"/>
  <c r="J2085" i="3"/>
  <c r="L2085" i="3" s="1"/>
  <c r="J2086" i="3"/>
  <c r="L2086" i="3" s="1"/>
  <c r="J2087" i="3"/>
  <c r="L2087" i="3" s="1"/>
  <c r="J2088" i="3"/>
  <c r="L2088" i="3" s="1"/>
  <c r="J2089" i="3"/>
  <c r="J2090" i="3"/>
  <c r="J2091" i="3"/>
  <c r="J2092" i="3"/>
  <c r="J2093" i="3"/>
  <c r="L2093" i="3" s="1"/>
  <c r="J2094" i="3"/>
  <c r="L2094" i="3" s="1"/>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L2112" i="3" s="1"/>
  <c r="J2113" i="3"/>
  <c r="J2114" i="3"/>
  <c r="J2115" i="3"/>
  <c r="J2116" i="3"/>
  <c r="J2117" i="3"/>
  <c r="L2117" i="3" s="1"/>
  <c r="J2118" i="3"/>
  <c r="L2118" i="3" s="1"/>
  <c r="J2119" i="3"/>
  <c r="L2119" i="3" s="1"/>
  <c r="J2120" i="3"/>
  <c r="L2120" i="3" s="1"/>
  <c r="J2121" i="3"/>
  <c r="J2122" i="3"/>
  <c r="J2123" i="3"/>
  <c r="J2124" i="3"/>
  <c r="J2125" i="3"/>
  <c r="L2125" i="3" s="1"/>
  <c r="J2126" i="3"/>
  <c r="L2126" i="3" s="1"/>
  <c r="J2127" i="3"/>
  <c r="L2127" i="3" s="1"/>
  <c r="J2128" i="3"/>
  <c r="L2128" i="3" s="1"/>
  <c r="J2129" i="3"/>
  <c r="J2130" i="3"/>
  <c r="J2131" i="3"/>
  <c r="J2132" i="3"/>
  <c r="J2133" i="3"/>
  <c r="L2133" i="3" s="1"/>
  <c r="J2134" i="3"/>
  <c r="L2134" i="3" s="1"/>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L2152" i="3" s="1"/>
  <c r="J2153" i="3"/>
  <c r="J2154" i="3"/>
  <c r="J2155" i="3"/>
  <c r="J2156" i="3"/>
  <c r="J2157" i="3"/>
  <c r="L2157" i="3" s="1"/>
  <c r="J2158" i="3"/>
  <c r="L2158" i="3" s="1"/>
  <c r="J2159" i="3"/>
  <c r="L2159" i="3" s="1"/>
  <c r="J2160" i="3"/>
  <c r="L2160" i="3" s="1"/>
  <c r="J2161" i="3"/>
  <c r="J2162" i="3"/>
  <c r="J2163" i="3"/>
  <c r="J2164" i="3"/>
  <c r="J2165" i="3"/>
  <c r="L2165" i="3" s="1"/>
  <c r="J2166" i="3"/>
  <c r="L2166" i="3" s="1"/>
  <c r="J2167" i="3"/>
  <c r="L2167" i="3" s="1"/>
  <c r="J2168" i="3"/>
  <c r="L2168" i="3" s="1"/>
  <c r="J2169" i="3"/>
  <c r="J2170" i="3"/>
  <c r="J2171" i="3"/>
  <c r="J2172" i="3"/>
  <c r="J2173" i="3"/>
  <c r="L2173" i="3" s="1"/>
  <c r="J2174" i="3"/>
  <c r="L2174" i="3" s="1"/>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L2192" i="3" s="1"/>
  <c r="J2193" i="3"/>
  <c r="J2194" i="3"/>
  <c r="J2195" i="3"/>
  <c r="J2196" i="3"/>
  <c r="J2197" i="3"/>
  <c r="L2197" i="3" s="1"/>
  <c r="J2198" i="3"/>
  <c r="L2198" i="3" s="1"/>
  <c r="J2199" i="3"/>
  <c r="L2199" i="3" s="1"/>
  <c r="J2200" i="3"/>
  <c r="L2200" i="3" s="1"/>
  <c r="J2201" i="3"/>
  <c r="J2202" i="3"/>
  <c r="J2203" i="3"/>
  <c r="J2204" i="3"/>
  <c r="J2205" i="3"/>
  <c r="L2205" i="3" s="1"/>
  <c r="J2206" i="3"/>
  <c r="L2206" i="3" s="1"/>
  <c r="J2207" i="3"/>
  <c r="L2207" i="3" s="1"/>
  <c r="J2208" i="3"/>
  <c r="L2208" i="3" s="1"/>
  <c r="J2209" i="3"/>
  <c r="J2210" i="3"/>
  <c r="J2211" i="3"/>
  <c r="J2212" i="3"/>
  <c r="J2213" i="3"/>
  <c r="L2213" i="3" s="1"/>
  <c r="J2214" i="3"/>
  <c r="L2214" i="3" s="1"/>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L2232" i="3" s="1"/>
  <c r="J2233" i="3"/>
  <c r="J2234" i="3"/>
  <c r="J2235" i="3"/>
  <c r="J2236" i="3"/>
  <c r="J2237" i="3"/>
  <c r="L2237" i="3" s="1"/>
  <c r="J2238" i="3"/>
  <c r="L2238" i="3" s="1"/>
  <c r="J2239" i="3"/>
  <c r="L2239" i="3" s="1"/>
  <c r="J2240" i="3"/>
  <c r="L2240" i="3" s="1"/>
  <c r="J2241" i="3"/>
  <c r="J2242" i="3"/>
  <c r="J2243" i="3"/>
  <c r="J2244" i="3"/>
  <c r="J2245" i="3"/>
  <c r="L2245" i="3" s="1"/>
  <c r="J2246" i="3"/>
  <c r="L2246" i="3" s="1"/>
  <c r="J2247" i="3"/>
  <c r="L2247" i="3" s="1"/>
  <c r="J2248" i="3"/>
  <c r="L2248" i="3" s="1"/>
  <c r="J2249" i="3"/>
  <c r="J2250" i="3"/>
  <c r="J2251" i="3"/>
  <c r="J2252" i="3"/>
  <c r="J2253" i="3"/>
  <c r="L2253" i="3" s="1"/>
  <c r="J2254" i="3"/>
  <c r="L2254" i="3" s="1"/>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L2272" i="3" s="1"/>
  <c r="J2273" i="3"/>
  <c r="J2274" i="3"/>
  <c r="J2275" i="3"/>
  <c r="J2276" i="3"/>
  <c r="J2277" i="3"/>
  <c r="L2277" i="3" s="1"/>
  <c r="J2278" i="3"/>
  <c r="L2278" i="3" s="1"/>
  <c r="J2279" i="3"/>
  <c r="L2279" i="3" s="1"/>
  <c r="J2280" i="3"/>
  <c r="L2280" i="3" s="1"/>
  <c r="J2281" i="3"/>
  <c r="J2282" i="3"/>
  <c r="J2283" i="3"/>
  <c r="J2284" i="3"/>
  <c r="J2285" i="3"/>
  <c r="L2285" i="3" s="1"/>
  <c r="J2286" i="3"/>
  <c r="L2286" i="3" s="1"/>
  <c r="J2287" i="3"/>
  <c r="L2287" i="3" s="1"/>
  <c r="J2288" i="3"/>
  <c r="L2288" i="3" s="1"/>
  <c r="J2289" i="3"/>
  <c r="J2290" i="3"/>
  <c r="J2291" i="3"/>
  <c r="J2292" i="3"/>
  <c r="J2293" i="3"/>
  <c r="L2293" i="3" s="1"/>
  <c r="J2294" i="3"/>
  <c r="L2294" i="3" s="1"/>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L2312" i="3" s="1"/>
  <c r="J2313" i="3"/>
  <c r="J2314" i="3"/>
  <c r="J2315" i="3"/>
  <c r="J2316" i="3"/>
  <c r="J2317" i="3"/>
  <c r="L2317" i="3" s="1"/>
  <c r="J2318" i="3"/>
  <c r="L2318" i="3" s="1"/>
  <c r="J2319" i="3"/>
  <c r="L2319" i="3" s="1"/>
  <c r="J2320" i="3"/>
  <c r="L2320" i="3" s="1"/>
  <c r="J2321" i="3"/>
  <c r="J2322" i="3"/>
  <c r="J2323" i="3"/>
  <c r="J2324" i="3"/>
  <c r="J2325" i="3"/>
  <c r="L2325" i="3" s="1"/>
  <c r="J2326" i="3"/>
  <c r="L2326" i="3" s="1"/>
  <c r="J2327" i="3"/>
  <c r="L2327" i="3" s="1"/>
  <c r="J2328" i="3"/>
  <c r="L2328" i="3" s="1"/>
  <c r="J2329" i="3"/>
  <c r="J2330" i="3"/>
  <c r="J2331" i="3"/>
  <c r="J2332" i="3"/>
  <c r="J2333" i="3"/>
  <c r="L2333" i="3" s="1"/>
  <c r="J2334" i="3"/>
  <c r="L2334" i="3" s="1"/>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L2352" i="3" s="1"/>
  <c r="J2353" i="3"/>
  <c r="J2354" i="3"/>
  <c r="J2355" i="3"/>
  <c r="J2356" i="3"/>
  <c r="J2357" i="3"/>
  <c r="L2357" i="3" s="1"/>
  <c r="J2358" i="3"/>
  <c r="L2358" i="3" s="1"/>
  <c r="J2359" i="3"/>
  <c r="L2359" i="3" s="1"/>
  <c r="J2360" i="3"/>
  <c r="L2360" i="3" s="1"/>
  <c r="J2361" i="3"/>
  <c r="J2362" i="3"/>
  <c r="J2363" i="3"/>
  <c r="J2364" i="3"/>
  <c r="J2365" i="3"/>
  <c r="L2365" i="3" s="1"/>
  <c r="J2366" i="3"/>
  <c r="L2366" i="3" s="1"/>
  <c r="J2367" i="3"/>
  <c r="L2367" i="3" s="1"/>
  <c r="J2368" i="3"/>
  <c r="L2368" i="3" s="1"/>
  <c r="J2369" i="3"/>
  <c r="J2370" i="3"/>
  <c r="J2371" i="3"/>
  <c r="J2372" i="3"/>
  <c r="J2373" i="3"/>
  <c r="L2373" i="3" s="1"/>
  <c r="J2374" i="3"/>
  <c r="L2374" i="3" s="1"/>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L2392" i="3" s="1"/>
  <c r="J2393" i="3"/>
  <c r="J2394" i="3"/>
  <c r="J2395" i="3"/>
  <c r="J2396" i="3"/>
  <c r="J2397" i="3"/>
  <c r="L2397" i="3" s="1"/>
  <c r="J2398" i="3"/>
  <c r="L2398" i="3" s="1"/>
  <c r="J2399" i="3"/>
  <c r="L2399" i="3" s="1"/>
  <c r="J2400" i="3"/>
  <c r="L2400" i="3" s="1"/>
  <c r="J2401" i="3"/>
  <c r="J2402" i="3"/>
  <c r="J2403" i="3"/>
  <c r="J2404" i="3"/>
  <c r="J2405" i="3"/>
  <c r="L2405" i="3" s="1"/>
  <c r="J2406" i="3"/>
  <c r="L2406" i="3" s="1"/>
  <c r="J2407" i="3"/>
  <c r="L2407" i="3" s="1"/>
  <c r="J2408" i="3"/>
  <c r="L2408" i="3" s="1"/>
  <c r="J2409" i="3"/>
  <c r="J2410" i="3"/>
  <c r="J2411" i="3"/>
  <c r="J2412" i="3"/>
  <c r="J2413" i="3"/>
  <c r="L2413" i="3" s="1"/>
  <c r="J2414" i="3"/>
  <c r="L2414" i="3" s="1"/>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L2432" i="3" s="1"/>
  <c r="J2433" i="3"/>
  <c r="J2434" i="3"/>
  <c r="J2435" i="3"/>
  <c r="J2436" i="3"/>
  <c r="J2437" i="3"/>
  <c r="L2437" i="3" s="1"/>
  <c r="J2438" i="3"/>
  <c r="L2438" i="3" s="1"/>
  <c r="J2439" i="3"/>
  <c r="L2439" i="3" s="1"/>
  <c r="J2440" i="3"/>
  <c r="L2440" i="3" s="1"/>
  <c r="J2441" i="3"/>
  <c r="J2442" i="3"/>
  <c r="J2443" i="3"/>
  <c r="J2444" i="3"/>
  <c r="J2445" i="3"/>
  <c r="L2445" i="3" s="1"/>
  <c r="J2446" i="3"/>
  <c r="L2446" i="3" s="1"/>
  <c r="J2447" i="3"/>
  <c r="L2447" i="3" s="1"/>
  <c r="J2448" i="3"/>
  <c r="L2448" i="3" s="1"/>
  <c r="J2449" i="3"/>
  <c r="J2450" i="3"/>
  <c r="J2451" i="3"/>
  <c r="J2452" i="3"/>
  <c r="J2453" i="3"/>
  <c r="L2453" i="3" s="1"/>
  <c r="J2454" i="3"/>
  <c r="L2454" i="3" s="1"/>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L2472" i="3" s="1"/>
  <c r="J2473" i="3"/>
  <c r="J2474" i="3"/>
  <c r="J2475" i="3"/>
  <c r="J2476" i="3"/>
  <c r="J2477" i="3"/>
  <c r="L2477" i="3" s="1"/>
  <c r="J2478" i="3"/>
  <c r="L2478" i="3" s="1"/>
  <c r="J2479" i="3"/>
  <c r="L2479" i="3" s="1"/>
  <c r="J2480" i="3"/>
  <c r="L2480" i="3" s="1"/>
  <c r="J2481" i="3"/>
  <c r="J2482" i="3"/>
  <c r="J2483" i="3"/>
  <c r="J2484" i="3"/>
  <c r="J2485" i="3"/>
  <c r="L2485" i="3" s="1"/>
  <c r="J2486" i="3"/>
  <c r="L2486" i="3" s="1"/>
  <c r="J2487" i="3"/>
  <c r="L2487" i="3" s="1"/>
  <c r="J2488" i="3"/>
  <c r="L2488" i="3" s="1"/>
  <c r="J2489" i="3"/>
  <c r="J2490" i="3"/>
  <c r="J2491" i="3"/>
  <c r="J2492" i="3"/>
  <c r="J2493" i="3"/>
  <c r="L2493" i="3" s="1"/>
  <c r="J2494" i="3"/>
  <c r="L2494" i="3" s="1"/>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L2512" i="3" s="1"/>
  <c r="J2513" i="3"/>
  <c r="J2514" i="3"/>
  <c r="J2515" i="3"/>
  <c r="J2516" i="3"/>
  <c r="J2517" i="3"/>
  <c r="L2517" i="3" s="1"/>
  <c r="J2518" i="3"/>
  <c r="L2518" i="3" s="1"/>
  <c r="J2519" i="3"/>
  <c r="L2519" i="3" s="1"/>
  <c r="J2520" i="3"/>
  <c r="L2520" i="3" s="1"/>
  <c r="J2521" i="3"/>
  <c r="J2522" i="3"/>
  <c r="J2523" i="3"/>
  <c r="J2524" i="3"/>
  <c r="J2525" i="3"/>
  <c r="L2525" i="3" s="1"/>
  <c r="J2526" i="3"/>
  <c r="L2526" i="3" s="1"/>
  <c r="J2527" i="3"/>
  <c r="L2527" i="3" s="1"/>
  <c r="J2528" i="3"/>
  <c r="L2528" i="3" s="1"/>
  <c r="J2529" i="3"/>
  <c r="J2530" i="3"/>
  <c r="J2531" i="3"/>
  <c r="J2532" i="3"/>
  <c r="J2533" i="3"/>
  <c r="L2533" i="3" s="1"/>
  <c r="J2534" i="3"/>
  <c r="L2534" i="3" s="1"/>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L2552" i="3" s="1"/>
  <c r="J2553" i="3"/>
  <c r="J2554" i="3"/>
  <c r="J2555" i="3"/>
  <c r="J2556" i="3"/>
  <c r="J2557" i="3"/>
  <c r="L2557" i="3" s="1"/>
  <c r="J2558" i="3"/>
  <c r="L2558" i="3" s="1"/>
  <c r="J2559" i="3"/>
  <c r="L2559" i="3" s="1"/>
  <c r="J2560" i="3"/>
  <c r="L2560" i="3" s="1"/>
  <c r="J2561" i="3"/>
  <c r="J2562" i="3"/>
  <c r="J2563" i="3"/>
  <c r="J2564" i="3"/>
  <c r="J2565" i="3"/>
  <c r="L2565" i="3" s="1"/>
  <c r="J2566" i="3"/>
  <c r="L2566" i="3" s="1"/>
  <c r="J2567" i="3"/>
  <c r="L2567" i="3" s="1"/>
  <c r="J2568" i="3"/>
  <c r="L2568" i="3" s="1"/>
  <c r="J2569" i="3"/>
  <c r="J2570" i="3"/>
  <c r="J2571" i="3"/>
  <c r="J2572" i="3"/>
  <c r="J2573" i="3"/>
  <c r="L2573" i="3" s="1"/>
  <c r="J2574" i="3"/>
  <c r="L2574" i="3" s="1"/>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L2592" i="3" s="1"/>
  <c r="J2593" i="3"/>
  <c r="J2594" i="3"/>
  <c r="J2595" i="3"/>
  <c r="J2596" i="3"/>
  <c r="J2597" i="3"/>
  <c r="L2597" i="3" s="1"/>
  <c r="J2598" i="3"/>
  <c r="L2598" i="3" s="1"/>
  <c r="J2599" i="3"/>
  <c r="L2599" i="3" s="1"/>
  <c r="J2600" i="3"/>
  <c r="L2600" i="3" s="1"/>
  <c r="J2601" i="3"/>
  <c r="J2602" i="3"/>
  <c r="J2603" i="3"/>
  <c r="J2604" i="3"/>
  <c r="J2605" i="3"/>
  <c r="L2605" i="3" s="1"/>
  <c r="J2606" i="3"/>
  <c r="L2606" i="3" s="1"/>
  <c r="J2607" i="3"/>
  <c r="L2607" i="3" s="1"/>
  <c r="J2608" i="3"/>
  <c r="L2608" i="3" s="1"/>
  <c r="J2609" i="3"/>
  <c r="J2610" i="3"/>
  <c r="J2611" i="3"/>
  <c r="J2612" i="3"/>
  <c r="J2613" i="3"/>
  <c r="L2613" i="3" s="1"/>
  <c r="J2614" i="3"/>
  <c r="L2614" i="3" s="1"/>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L2632" i="3" s="1"/>
  <c r="J2633" i="3"/>
  <c r="J2634" i="3"/>
  <c r="J2635" i="3"/>
  <c r="J2636" i="3"/>
  <c r="J2637" i="3"/>
  <c r="L2637" i="3" s="1"/>
  <c r="J2638" i="3"/>
  <c r="L2638" i="3" s="1"/>
  <c r="J2639" i="3"/>
  <c r="L2639" i="3" s="1"/>
  <c r="J2640" i="3"/>
  <c r="L2640" i="3" s="1"/>
  <c r="J2641" i="3"/>
  <c r="J2642" i="3"/>
  <c r="J2643" i="3"/>
  <c r="J2644" i="3"/>
  <c r="J2645" i="3"/>
  <c r="L2645" i="3" s="1"/>
  <c r="J2646" i="3"/>
  <c r="L2646" i="3" s="1"/>
  <c r="J2647" i="3"/>
  <c r="L2647" i="3" s="1"/>
  <c r="J2648" i="3"/>
  <c r="L2648" i="3" s="1"/>
  <c r="J2649" i="3"/>
  <c r="J2650" i="3"/>
  <c r="J2651" i="3"/>
  <c r="J2652" i="3"/>
  <c r="J2653" i="3"/>
  <c r="L2653" i="3" s="1"/>
  <c r="J2654" i="3"/>
  <c r="L2654" i="3" s="1"/>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L2672" i="3" s="1"/>
  <c r="J2673" i="3"/>
  <c r="J2674" i="3"/>
  <c r="J2675" i="3"/>
  <c r="J2676" i="3"/>
  <c r="J2677" i="3"/>
  <c r="L2677" i="3" s="1"/>
  <c r="J2678" i="3"/>
  <c r="L2678" i="3" s="1"/>
  <c r="J2679" i="3"/>
  <c r="L2679" i="3" s="1"/>
  <c r="J2680" i="3"/>
  <c r="L2680" i="3" s="1"/>
  <c r="J2681" i="3"/>
  <c r="J2682" i="3"/>
  <c r="J2683" i="3"/>
  <c r="J2684" i="3"/>
  <c r="J2685" i="3"/>
  <c r="L2685" i="3" s="1"/>
  <c r="J2686" i="3"/>
  <c r="L2686" i="3" s="1"/>
  <c r="J2687" i="3"/>
  <c r="L2687" i="3" s="1"/>
  <c r="J2688" i="3"/>
  <c r="L2688" i="3" s="1"/>
  <c r="J2689" i="3"/>
  <c r="J2690" i="3"/>
  <c r="J2691" i="3"/>
  <c r="J2692" i="3"/>
  <c r="J2693" i="3"/>
  <c r="L2693" i="3" s="1"/>
  <c r="J2694" i="3"/>
  <c r="L2694" i="3" s="1"/>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L2712" i="3" s="1"/>
  <c r="J2713" i="3"/>
  <c r="J2714" i="3"/>
  <c r="J2715" i="3"/>
  <c r="J2716" i="3"/>
  <c r="J2717" i="3"/>
  <c r="L2717" i="3" s="1"/>
  <c r="J2718" i="3"/>
  <c r="L2718" i="3" s="1"/>
  <c r="J2719" i="3"/>
  <c r="L2719" i="3" s="1"/>
  <c r="J2720" i="3"/>
  <c r="L2720" i="3" s="1"/>
  <c r="J2721" i="3"/>
  <c r="J2722" i="3"/>
  <c r="J2723" i="3"/>
  <c r="J2724" i="3"/>
  <c r="J2725" i="3"/>
  <c r="L2725" i="3" s="1"/>
  <c r="J2726" i="3"/>
  <c r="L2726" i="3" s="1"/>
  <c r="J2727" i="3"/>
  <c r="L2727" i="3" s="1"/>
  <c r="J2728" i="3"/>
  <c r="L2728" i="3" s="1"/>
  <c r="J2729" i="3"/>
  <c r="J2730" i="3"/>
  <c r="J2731" i="3"/>
  <c r="J2732" i="3"/>
  <c r="J2733" i="3"/>
  <c r="L2733" i="3" s="1"/>
  <c r="J2734" i="3"/>
  <c r="L2734" i="3" s="1"/>
  <c r="J2735" i="3"/>
  <c r="L2735" i="3" s="1"/>
  <c r="J2736" i="3"/>
  <c r="L2736" i="3" s="1"/>
  <c r="J2737" i="3"/>
  <c r="J2739" i="3"/>
  <c r="J2740" i="3"/>
  <c r="J2741" i="3"/>
  <c r="L2741" i="3" s="1"/>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L2773" i="3" s="1"/>
  <c r="J2774" i="3"/>
  <c r="L2774" i="3" s="1"/>
  <c r="J2775" i="3"/>
  <c r="L2775" i="3" s="1"/>
  <c r="J2776" i="3"/>
  <c r="L2776" i="3" s="1"/>
  <c r="J2777" i="3"/>
  <c r="L2777" i="3" s="1"/>
  <c r="J2778" i="3"/>
  <c r="J2779" i="3"/>
  <c r="J2780" i="3"/>
  <c r="J2781" i="3"/>
  <c r="L2781" i="3" s="1"/>
  <c r="J2782" i="3"/>
  <c r="L2782" i="3" s="1"/>
  <c r="J2783" i="3"/>
  <c r="L2783" i="3" s="1"/>
  <c r="J2784" i="3"/>
  <c r="L2784" i="3" s="1"/>
  <c r="J2785" i="3"/>
  <c r="L2785" i="3" s="1"/>
  <c r="J2786" i="3"/>
  <c r="J2787" i="3"/>
  <c r="J2788" i="3"/>
  <c r="J2789" i="3"/>
  <c r="L2789" i="3" s="1"/>
  <c r="J2790" i="3"/>
  <c r="L2790" i="3" s="1"/>
  <c r="J2791" i="3"/>
  <c r="L2791" i="3" s="1"/>
  <c r="J2792" i="3"/>
  <c r="L2792" i="3" s="1"/>
  <c r="J2793" i="3"/>
  <c r="L2793" i="3" s="1"/>
  <c r="J2794" i="3"/>
  <c r="J2795" i="3"/>
  <c r="J2796" i="3"/>
  <c r="J2797" i="3"/>
  <c r="L2797" i="3" s="1"/>
  <c r="J2798" i="3"/>
  <c r="L2798" i="3" s="1"/>
  <c r="J2799" i="3"/>
  <c r="L2799" i="3" s="1"/>
  <c r="J2800" i="3"/>
  <c r="L2800" i="3" s="1"/>
  <c r="J2801" i="3"/>
  <c r="L2801" i="3" s="1"/>
  <c r="J2802" i="3"/>
  <c r="J2803" i="3"/>
  <c r="J2804" i="3"/>
  <c r="J2805" i="3"/>
  <c r="L2805" i="3" s="1"/>
  <c r="J2806" i="3"/>
  <c r="L2806" i="3" s="1"/>
  <c r="J2807" i="3"/>
  <c r="L2807" i="3" s="1"/>
  <c r="J2808" i="3"/>
  <c r="L2808" i="3" s="1"/>
  <c r="J2809" i="3"/>
  <c r="L2809" i="3" s="1"/>
  <c r="J2810" i="3"/>
  <c r="J2811" i="3"/>
  <c r="J2812" i="3"/>
  <c r="J2813" i="3"/>
  <c r="L2813" i="3" s="1"/>
  <c r="J2814" i="3"/>
  <c r="L2814" i="3" s="1"/>
  <c r="J2815" i="3"/>
  <c r="L2815" i="3" s="1"/>
  <c r="J2816" i="3"/>
  <c r="L2816" i="3" s="1"/>
  <c r="J2817" i="3"/>
  <c r="L2817" i="3" s="1"/>
  <c r="J2818" i="3"/>
  <c r="J2819" i="3"/>
  <c r="J2820" i="3"/>
  <c r="J2821" i="3"/>
  <c r="L2821" i="3" s="1"/>
  <c r="J2822" i="3"/>
  <c r="L2822" i="3" s="1"/>
  <c r="J2823" i="3"/>
  <c r="L2823" i="3" s="1"/>
  <c r="J2824" i="3"/>
  <c r="L2824" i="3" s="1"/>
  <c r="J2825" i="3"/>
  <c r="L2825" i="3" s="1"/>
  <c r="J2826" i="3"/>
  <c r="J2827" i="3"/>
  <c r="J2828" i="3"/>
  <c r="J2829" i="3"/>
  <c r="L2829" i="3" s="1"/>
  <c r="J2830" i="3"/>
  <c r="L2830" i="3" s="1"/>
  <c r="J2831" i="3"/>
  <c r="L2831" i="3" s="1"/>
  <c r="J2832" i="3"/>
  <c r="L2832" i="3" s="1"/>
  <c r="J2833" i="3"/>
  <c r="L2833" i="3" s="1"/>
  <c r="J2834" i="3"/>
  <c r="J2835" i="3"/>
  <c r="J2836" i="3"/>
  <c r="J2837" i="3"/>
  <c r="L2837" i="3" s="1"/>
  <c r="J2838" i="3"/>
  <c r="L2838" i="3" s="1"/>
  <c r="L217" i="3" l="1"/>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J44" i="18" s="1"/>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K28" i="4"/>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9" i="9" s="1"/>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K36" i="4" s="1"/>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K19" i="25"/>
  <c r="J11" i="25"/>
  <c r="J13" i="25"/>
  <c r="L28" i="9"/>
  <c r="L26" i="9"/>
  <c r="K53" i="8"/>
  <c r="K46" i="8"/>
  <c r="K32" i="8"/>
  <c r="L27" i="9"/>
  <c r="J49" i="18" l="1"/>
  <c r="J50" i="18" s="1"/>
  <c r="K37" i="4"/>
  <c r="M54" i="10"/>
  <c r="J10" i="18"/>
  <c r="M53" i="10"/>
  <c r="K9" i="4"/>
  <c r="K10" i="4"/>
  <c r="K11" i="4"/>
  <c r="M30" i="10"/>
  <c r="M12" i="10"/>
  <c r="M10" i="10"/>
  <c r="M68" i="10"/>
  <c r="M31" i="10"/>
  <c r="M66" i="10"/>
  <c r="J32" i="18"/>
  <c r="M11" i="10"/>
  <c r="J16" i="25"/>
  <c r="J17" i="25"/>
  <c r="J27" i="18"/>
  <c r="J28" i="18"/>
  <c r="K31" i="4"/>
  <c r="J33" i="18"/>
  <c r="K29" i="4"/>
  <c r="K27" i="4"/>
  <c r="K32" i="4"/>
  <c r="K35" i="4"/>
  <c r="K33" i="4"/>
  <c r="K34" i="4"/>
  <c r="J29" i="18"/>
  <c r="J31" i="18"/>
  <c r="J9" i="18"/>
  <c r="J12" i="18"/>
  <c r="J30" i="18"/>
  <c r="J11" i="18"/>
  <c r="N1" i="3"/>
  <c r="K56" i="4"/>
  <c r="K33" i="8"/>
  <c r="K56" i="8"/>
  <c r="K30" i="8"/>
  <c r="K28" i="8"/>
  <c r="L29" i="9"/>
  <c r="K9" i="8"/>
  <c r="K49" i="8"/>
  <c r="J41" i="25"/>
  <c r="K57" i="4"/>
  <c r="K10" i="8"/>
  <c r="K11" i="8"/>
  <c r="K61" i="4"/>
  <c r="K52" i="4"/>
  <c r="K60" i="4"/>
  <c r="K55" i="4"/>
  <c r="K53" i="4"/>
  <c r="K58" i="4"/>
  <c r="L10" i="9"/>
  <c r="L11" i="9"/>
  <c r="J34" i="18" l="1"/>
  <c r="J35" i="18" s="1"/>
  <c r="J51" i="18"/>
  <c r="J55" i="25"/>
  <c r="J56" i="25"/>
  <c r="J37" i="25"/>
  <c r="J42" i="25"/>
  <c r="J50" i="25"/>
  <c r="J51" i="25"/>
  <c r="J36" i="25"/>
  <c r="K12" i="4"/>
  <c r="J9" i="25" s="1"/>
  <c r="J14" i="25"/>
  <c r="K59" i="4"/>
  <c r="K65" i="4"/>
  <c r="K54" i="4"/>
  <c r="J13" i="18"/>
  <c r="K39" i="4"/>
  <c r="M74" i="10"/>
  <c r="M61" i="10"/>
  <c r="M39" i="10"/>
  <c r="K35" i="8"/>
  <c r="K12" i="8"/>
  <c r="J10" i="25" s="1"/>
  <c r="L12" i="9"/>
  <c r="J18" i="25" s="1"/>
  <c r="M13" i="10"/>
  <c r="J15" i="25" s="1"/>
  <c r="J46" i="25" l="1"/>
  <c r="J60" i="25"/>
  <c r="J19" i="25"/>
  <c r="K47" i="25" l="1"/>
</calcChain>
</file>

<file path=xl/sharedStrings.xml><?xml version="1.0" encoding="utf-8"?>
<sst xmlns="http://schemas.openxmlformats.org/spreadsheetml/2006/main" count="97718" uniqueCount="7315">
  <si>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</si>
  <si>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</si>
  <si>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</si>
  <si>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</si>
  <si>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</si>
  <si>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</si>
  <si>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</si>
  <si>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</si>
  <si>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</si>
  <si>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</si>
  <si>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</si>
  <si>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</si>
  <si>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</si>
  <si>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</si>
  <si>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</si>
  <si>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</si>
  <si>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</si>
  <si>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</si>
  <si>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</si>
  <si>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</si>
  <si>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</si>
  <si>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</si>
  <si>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</si>
  <si>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</si>
  <si>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</si>
  <si>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</si>
  <si>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</si>
  <si>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</si>
  <si>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</si>
  <si>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</si>
  <si>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</si>
  <si>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</si>
  <si>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</si>
  <si>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</si>
  <si>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</si>
  <si>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</si>
  <si>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</si>
  <si>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</si>
  <si>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</si>
  <si>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</si>
  <si>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</si>
  <si>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</si>
  <si>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</si>
  <si>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</si>
  <si>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</si>
  <si>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</si>
  <si>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</si>
  <si>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</si>
  <si>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</si>
  <si>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</si>
  <si>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</si>
  <si>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</si>
  <si>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</si>
  <si>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</si>
  <si>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</si>
  <si>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</si>
  <si>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</si>
  <si>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</si>
  <si>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</si>
  <si>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</si>
  <si>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</si>
  <si>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</si>
  <si>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</si>
  <si>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</si>
  <si>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</si>
  <si>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</si>
  <si>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</si>
  <si>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</si>
  <si>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</si>
  <si>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</si>
  <si>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</si>
  <si>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</si>
  <si>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</si>
  <si>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</si>
  <si>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</si>
  <si>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</si>
  <si>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</si>
  <si>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</si>
  <si>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</si>
  <si>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</si>
  <si>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</si>
  <si>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</si>
  <si>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</si>
  <si>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</si>
  <si>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</si>
  <si>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</si>
  <si>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</si>
  <si>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</si>
  <si>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</si>
  <si>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</si>
  <si>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</si>
  <si>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</si>
  <si>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</si>
  <si>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</si>
  <si>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</si>
  <si>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</si>
  <si>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</si>
  <si>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</si>
  <si>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</si>
  <si>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</si>
  <si>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</si>
  <si>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</si>
  <si>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</si>
  <si>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</si>
  <si>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</si>
  <si>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</si>
  <si>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</si>
  <si>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</si>
  <si>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</si>
  <si>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</si>
  <si>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</si>
  <si>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</si>
  <si>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</si>
  <si>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</si>
  <si>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</si>
  <si>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</si>
  <si>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</si>
  <si>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</si>
  <si>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</si>
  <si>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</si>
  <si>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</si>
  <si>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</si>
  <si>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</si>
  <si>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</si>
  <si>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</si>
  <si>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</si>
  <si>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</si>
  <si>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</si>
  <si>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</si>
  <si>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</si>
  <si>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</si>
  <si>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</si>
  <si>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</si>
  <si>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</si>
  <si>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</si>
  <si>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</si>
  <si>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</si>
  <si>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</si>
  <si>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</si>
  <si>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</si>
  <si>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</si>
  <si>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</si>
  <si>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</si>
  <si>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</si>
  <si>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</si>
  <si>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</si>
  <si>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</si>
  <si>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</si>
  <si>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</si>
  <si>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</si>
  <si>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</si>
  <si>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</si>
  <si>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</si>
  <si>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</si>
  <si>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</si>
  <si>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</si>
  <si>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</si>
  <si>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</si>
  <si>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</si>
  <si>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</si>
  <si>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</si>
  <si>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</si>
  <si>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</si>
  <si>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</si>
  <si>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</si>
  <si>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</si>
  <si>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</si>
  <si>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</si>
  <si>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</si>
  <si>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</si>
  <si>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</si>
  <si>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</si>
  <si>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</si>
  <si>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</si>
  <si>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</si>
  <si>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</si>
  <si>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</si>
  <si>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</si>
  <si>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</si>
  <si>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</si>
  <si>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</si>
  <si>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</si>
  <si>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</si>
  <si>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</si>
  <si>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</si>
  <si>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</si>
  <si>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</si>
  <si>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</si>
  <si>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</si>
  <si>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</si>
  <si>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</si>
  <si>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</si>
  <si>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</si>
  <si>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</si>
  <si>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</si>
  <si>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</si>
  <si>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</si>
  <si>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</si>
  <si>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</si>
  <si>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</si>
  <si>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</si>
  <si>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</si>
  <si>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</si>
  <si>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</si>
  <si>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</si>
  <si>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</si>
  <si>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</si>
  <si>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</si>
  <si>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</si>
  <si>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</si>
  <si>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</si>
  <si>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</si>
  <si>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</si>
  <si>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</si>
  <si>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</si>
  <si>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</si>
  <si>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</si>
  <si>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</si>
  <si>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</si>
  <si>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</si>
  <si>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</si>
  <si>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</si>
  <si>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</si>
  <si>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</si>
  <si>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</si>
  <si>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</si>
  <si>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</si>
  <si>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</si>
  <si>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</si>
  <si>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</si>
  <si>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</si>
  <si>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</si>
  <si>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</si>
  <si>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</si>
  <si>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</si>
  <si>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</si>
  <si>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</si>
  <si>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</si>
  <si>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</si>
  <si>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</si>
  <si>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</si>
  <si>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</si>
  <si>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</si>
  <si>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</si>
  <si>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</si>
  <si>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</si>
  <si>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</si>
  <si>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</si>
  <si>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</si>
  <si>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</si>
  <si>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</si>
  <si>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</si>
  <si>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</si>
  <si>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</si>
  <si>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</si>
  <si>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</si>
  <si>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</si>
  <si>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</si>
  <si>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</si>
  <si>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</si>
  <si>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</si>
  <si>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</si>
  <si>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</si>
  <si>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</si>
  <si>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</si>
  <si>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</si>
  <si>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</si>
  <si>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</si>
  <si>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</si>
  <si>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</si>
  <si>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</si>
  <si>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</si>
  <si>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</si>
  <si>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</si>
  <si>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</si>
  <si>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</si>
  <si>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</si>
  <si>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</si>
  <si>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</si>
  <si>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</si>
  <si>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</si>
  <si>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</si>
  <si>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</si>
  <si>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</si>
  <si>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</si>
  <si>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</si>
  <si>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</si>
  <si>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</si>
  <si>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</si>
  <si>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</si>
  <si>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</si>
  <si>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</si>
  <si>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</si>
  <si>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</si>
  <si>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</si>
  <si>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</si>
  <si>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</si>
  <si>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</si>
  <si>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</si>
  <si>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</si>
  <si>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</si>
  <si>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</si>
  <si>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</si>
  <si>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</si>
  <si>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</si>
  <si>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</si>
  <si>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</si>
  <si>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</si>
  <si>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</si>
  <si>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</si>
  <si>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</si>
  <si>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</si>
  <si>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</si>
  <si>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</si>
  <si>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</si>
  <si>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</si>
  <si>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</si>
  <si>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</si>
  <si>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</si>
  <si>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</si>
  <si>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</si>
  <si>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</si>
  <si>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</si>
  <si>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</si>
  <si>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</si>
  <si>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</si>
  <si>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</si>
  <si>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</si>
  <si>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</si>
  <si>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</si>
  <si>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</si>
  <si>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</si>
  <si>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</si>
  <si>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</si>
  <si>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</si>
  <si>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</si>
  <si>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</si>
  <si>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</si>
  <si>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</si>
  <si>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</si>
  <si>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</si>
  <si>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</si>
  <si>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</si>
  <si>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</si>
  <si>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</si>
  <si>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</si>
  <si>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</si>
  <si>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</si>
  <si>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</si>
  <si>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</si>
  <si>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</si>
  <si>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</si>
  <si>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</si>
  <si>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</si>
  <si>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</si>
  <si>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</si>
  <si>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</si>
  <si>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</si>
  <si>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</si>
  <si>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</si>
  <si>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</si>
  <si>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</si>
  <si>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</si>
  <si>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</si>
  <si>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</si>
  <si>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</si>
  <si>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</si>
  <si>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</si>
  <si>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</si>
  <si>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</si>
  <si>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</si>
  <si>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</si>
  <si>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</si>
  <si>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</si>
  <si>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</si>
  <si>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</si>
  <si>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</si>
  <si>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</si>
  <si>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</si>
  <si>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</si>
  <si>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</si>
  <si>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</si>
  <si>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</si>
  <si>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</si>
  <si>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</si>
  <si>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</si>
  <si>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</si>
  <si>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</si>
  <si>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</si>
  <si>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</si>
  <si>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</si>
  <si>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</si>
  <si>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</si>
  <si>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</si>
  <si>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</si>
  <si>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</si>
  <si>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</si>
  <si>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</si>
  <si>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</si>
  <si>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</si>
  <si>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</si>
  <si>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</si>
  <si>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</si>
  <si>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</si>
  <si>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</si>
  <si>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</si>
  <si>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</si>
  <si>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</si>
  <si>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</si>
  <si>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</si>
  <si>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</si>
  <si>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</si>
  <si>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</si>
  <si>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</si>
  <si>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</si>
  <si>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</si>
  <si>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</si>
  <si>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</si>
  <si>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</si>
  <si>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</si>
  <si>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</si>
  <si>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</si>
  <si>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</si>
  <si>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</si>
  <si>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</si>
  <si>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</si>
  <si>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</si>
  <si>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</si>
  <si>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</si>
  <si>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</si>
  <si>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</si>
  <si>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</si>
  <si>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</si>
  <si>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</si>
  <si>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</si>
  <si>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</si>
  <si>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</si>
  <si>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</si>
  <si>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</si>
  <si>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</si>
  <si>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</si>
  <si>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</si>
  <si>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</si>
  <si>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</si>
  <si>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</si>
  <si>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</si>
  <si>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</si>
  <si>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</si>
  <si>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</si>
  <si>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</si>
  <si>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</si>
  <si>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</si>
  <si>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</si>
  <si>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</si>
  <si>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</si>
  <si>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</si>
  <si>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</si>
  <si>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</si>
  <si>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</si>
  <si>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</si>
  <si>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</si>
  <si>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</si>
  <si>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</si>
  <si>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</si>
  <si>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</si>
  <si>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</si>
  <si>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</si>
  <si>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</si>
  <si>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</si>
  <si>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</si>
  <si>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</si>
  <si>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</si>
  <si>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</si>
  <si>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</si>
  <si>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</si>
  <si>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</si>
  <si>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</si>
  <si>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</si>
  <si>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</si>
  <si>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</si>
  <si>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</si>
  <si>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</si>
  <si>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</si>
  <si>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</si>
  <si>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</si>
  <si>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</si>
  <si>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</si>
  <si>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</si>
  <si>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</si>
  <si>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</si>
  <si>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</si>
  <si>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</si>
  <si>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</si>
  <si>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</si>
  <si>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</si>
  <si>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</si>
  <si>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</si>
  <si>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</si>
  <si>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</si>
  <si>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</si>
  <si>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</si>
  <si>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</si>
  <si>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</si>
  <si>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</si>
  <si>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</si>
  <si>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</si>
  <si>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</si>
  <si>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</si>
  <si>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</si>
  <si>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</si>
  <si>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</si>
  <si>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</si>
  <si>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</si>
  <si>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</si>
  <si>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</si>
  <si>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</si>
  <si>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</si>
  <si>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</si>
  <si>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</si>
  <si>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</si>
  <si>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</si>
  <si>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</si>
  <si>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</si>
  <si>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</si>
  <si>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</si>
  <si>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</si>
  <si>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</si>
  <si>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</si>
  <si>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</si>
  <si>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</si>
  <si>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</si>
  <si>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</si>
  <si>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</si>
  <si>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</si>
  <si>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</si>
  <si>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</si>
  <si>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</si>
  <si>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</si>
  <si>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</si>
  <si>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</si>
  <si>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</si>
  <si>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</si>
  <si>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</si>
  <si>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</si>
  <si>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</si>
  <si>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</si>
  <si>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</si>
  <si>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</si>
  <si>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</si>
  <si>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</si>
  <si>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</si>
  <si>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</si>
  <si>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</si>
  <si>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</si>
  <si>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</si>
  <si>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</si>
  <si>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</si>
  <si>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</si>
  <si>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</si>
  <si>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</si>
  <si>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</si>
  <si>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</si>
  <si>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</si>
  <si>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</si>
  <si>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</si>
  <si>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</si>
  <si>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</si>
  <si>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</si>
  <si>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</si>
  <si>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</si>
  <si>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</si>
  <si>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</si>
  <si>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</si>
  <si>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</si>
  <si>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</si>
  <si>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</si>
  <si>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</si>
  <si>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</si>
  <si>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</si>
  <si>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</si>
  <si>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</si>
  <si>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</si>
  <si>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</si>
  <si>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</si>
  <si>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</si>
  <si>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</si>
  <si>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</si>
  <si>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</si>
  <si>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</si>
  <si>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</si>
  <si>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</si>
  <si>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</si>
  <si>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</si>
  <si>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</si>
  <si>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</si>
  <si>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</si>
  <si>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</si>
  <si>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</si>
  <si>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</si>
  <si>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</si>
  <si>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</si>
  <si>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</si>
  <si>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</si>
  <si>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</si>
  <si>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</si>
  <si>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</si>
  <si>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</si>
  <si>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</si>
  <si>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</si>
  <si>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</si>
  <si>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</si>
  <si>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</si>
  <si>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</si>
  <si>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</si>
  <si>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</si>
  <si>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</si>
  <si>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</si>
  <si>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</si>
  <si>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</si>
  <si>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</si>
  <si>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</si>
  <si>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</si>
  <si>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</si>
  <si>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</si>
  <si>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</si>
  <si>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</si>
  <si>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</si>
  <si>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</si>
  <si>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</si>
  <si>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</si>
  <si>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</si>
  <si>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</si>
  <si>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</si>
  <si>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</si>
  <si>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</si>
  <si>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</si>
  <si>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</si>
  <si>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</si>
  <si>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</si>
  <si>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</si>
  <si>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</si>
  <si>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</si>
  <si>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</si>
  <si>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</si>
  <si>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</si>
  <si>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</si>
  <si>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</si>
  <si>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</si>
  <si>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</si>
  <si>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</si>
  <si>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</si>
  <si>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</si>
  <si>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</si>
  <si>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</si>
  <si>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</si>
  <si>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</si>
  <si>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</si>
  <si>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</si>
  <si>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</si>
  <si>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</si>
  <si>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</si>
  <si>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</si>
  <si>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</si>
  <si>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</si>
  <si>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</si>
  <si>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</si>
  <si>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</si>
  <si>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</si>
  <si>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</si>
  <si>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</si>
  <si>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</si>
  <si>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</si>
  <si>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</si>
  <si>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</si>
  <si>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</si>
  <si>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</si>
  <si>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</si>
  <si>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</si>
  <si>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</si>
  <si>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</si>
  <si>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</si>
  <si>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</si>
  <si>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</si>
  <si>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</si>
  <si>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</si>
  <si>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</si>
  <si>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</si>
  <si>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</si>
  <si>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</si>
  <si>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</si>
  <si>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</si>
  <si>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</si>
  <si>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</si>
  <si>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</si>
  <si>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</si>
  <si>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</si>
  <si>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</si>
  <si>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</si>
  <si>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</si>
  <si>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</si>
  <si>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</si>
  <si>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</si>
  <si>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</si>
  <si>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</si>
  <si>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</si>
  <si>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</si>
  <si>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</si>
  <si>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</si>
  <si>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</si>
  <si>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</si>
  <si>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</si>
  <si>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</si>
  <si>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</si>
  <si>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</si>
  <si>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</si>
  <si>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</si>
  <si>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</si>
  <si>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</si>
  <si>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</si>
  <si>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</si>
  <si>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</si>
  <si>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</si>
  <si>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</si>
  <si>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</si>
  <si>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</si>
  <si>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</si>
  <si>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</si>
  <si>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</si>
  <si>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</si>
  <si>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</si>
  <si>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</si>
  <si>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</si>
  <si>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</si>
  <si>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</si>
  <si>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</si>
  <si>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</si>
  <si>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</si>
  <si>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</si>
  <si>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</si>
  <si>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</si>
  <si>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</si>
  <si>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</si>
  <si>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</si>
  <si>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</si>
  <si>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</si>
  <si>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</si>
  <si>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</si>
  <si>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</si>
  <si>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</si>
  <si>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</si>
  <si>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</si>
  <si>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</si>
  <si>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</si>
  <si>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</si>
  <si>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</si>
  <si>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</si>
  <si>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</si>
  <si>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</si>
  <si>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</si>
  <si>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</si>
  <si>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</si>
  <si>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</si>
  <si>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</si>
  <si>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</si>
  <si>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</si>
  <si>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</si>
  <si>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</si>
  <si>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</si>
  <si>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</si>
  <si>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</si>
  <si>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</si>
  <si>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</si>
  <si>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</si>
  <si>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</si>
  <si>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</si>
  <si>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</si>
  <si>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</si>
  <si>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</si>
  <si>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</si>
  <si>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</si>
  <si>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</si>
  <si>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</si>
  <si>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</si>
  <si>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</si>
  <si>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</si>
  <si>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</si>
  <si>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</si>
  <si>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</si>
  <si>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</si>
  <si>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</si>
  <si>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</si>
  <si>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</si>
  <si>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</si>
  <si>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</si>
  <si>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</si>
  <si>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</si>
  <si>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</si>
  <si>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</si>
  <si>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</si>
  <si>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</si>
  <si>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</si>
  <si>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</si>
  <si>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</si>
  <si>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</si>
  <si>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</si>
  <si>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</si>
  <si>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</si>
  <si>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</si>
  <si>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</si>
  <si>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</si>
  <si>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</si>
  <si>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</si>
  <si>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</si>
  <si>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</si>
  <si>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</si>
  <si>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</si>
  <si>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</si>
  <si>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</si>
  <si>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</si>
  <si>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</si>
  <si>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</si>
  <si>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</si>
  <si>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</si>
  <si>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</si>
  <si>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</si>
  <si>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</si>
  <si>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</si>
  <si>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</si>
  <si>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</si>
  <si>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</si>
  <si>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</si>
  <si>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</si>
  <si>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</si>
  <si>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</si>
  <si>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</si>
  <si>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</si>
  <si>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</si>
  <si>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</si>
  <si>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</si>
  <si>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</si>
  <si>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</si>
  <si>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</si>
  <si>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</si>
  <si>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</si>
  <si>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</si>
  <si>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</si>
  <si>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</si>
  <si>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</si>
  <si>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</si>
  <si>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</si>
  <si>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</si>
  <si>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</si>
  <si>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</si>
  <si>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</si>
  <si>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</si>
  <si>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</si>
  <si>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</si>
  <si>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</si>
  <si>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</si>
  <si>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</si>
  <si>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</si>
  <si>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</si>
  <si>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</si>
  <si>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</si>
  <si>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</si>
  <si>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</si>
  <si>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</si>
  <si>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</si>
  <si>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</si>
  <si>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</si>
  <si>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</si>
  <si>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</si>
  <si>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</si>
  <si>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</si>
  <si>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</si>
  <si>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</si>
  <si>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</si>
  <si>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</si>
  <si>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</si>
  <si>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</si>
  <si>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</si>
  <si>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</si>
  <si>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</si>
  <si>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</si>
  <si>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</si>
  <si>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</si>
  <si>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</si>
  <si>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</si>
  <si>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</si>
  <si>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</si>
  <si>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</si>
  <si>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</si>
  <si>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</si>
  <si>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</si>
  <si>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</si>
  <si>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</si>
  <si>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</si>
  <si>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</si>
  <si>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</si>
  <si>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</si>
  <si>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</si>
  <si>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</si>
  <si>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</si>
  <si>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</si>
  <si>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</si>
  <si>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</si>
  <si>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</si>
  <si>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</si>
  <si>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</si>
  <si>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</si>
  <si>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</si>
  <si>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</si>
  <si>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</si>
  <si>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</si>
  <si>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</si>
  <si>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</si>
  <si>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</si>
  <si>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</si>
  <si>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</si>
  <si>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</si>
  <si>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</si>
  <si>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</si>
  <si>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</si>
  <si>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</si>
  <si>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</si>
  <si>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</si>
  <si>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</si>
  <si>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</si>
  <si>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</si>
  <si>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</si>
  <si>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</si>
  <si>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</si>
  <si>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</si>
  <si>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</si>
  <si>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</si>
  <si>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</si>
  <si>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</si>
  <si>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</si>
  <si>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</si>
  <si>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</si>
  <si>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</si>
  <si>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</si>
  <si>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</si>
  <si>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</si>
  <si>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</si>
  <si>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</si>
  <si>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</si>
  <si>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</si>
  <si>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</si>
  <si>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</si>
  <si>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</si>
  <si>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</si>
  <si>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</si>
  <si>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</si>
  <si>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</si>
  <si>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</si>
  <si>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</si>
  <si>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</si>
  <si>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</si>
  <si>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</si>
  <si>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</si>
  <si>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</si>
  <si>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</si>
  <si>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</si>
  <si>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</si>
  <si>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</si>
  <si>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</si>
  <si>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</si>
  <si>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</si>
  <si>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</si>
  <si>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</si>
  <si>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</si>
  <si>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</si>
  <si>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</si>
  <si>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</si>
  <si>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</si>
  <si>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</si>
  <si>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</si>
  <si>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</si>
  <si>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</si>
  <si>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</si>
  <si>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</si>
  <si>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</si>
  <si>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</si>
  <si>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</si>
  <si>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</si>
  <si>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</si>
  <si>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</si>
  <si>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</si>
  <si>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</si>
  <si>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</si>
  <si>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</si>
  <si>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</si>
  <si>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</si>
  <si>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</si>
  <si>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</si>
  <si>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</si>
  <si>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</si>
  <si>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</si>
  <si>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</si>
  <si>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</si>
  <si>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</si>
  <si>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</si>
  <si>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</si>
  <si>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</si>
  <si>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</si>
  <si>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</si>
  <si>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</si>
  <si>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</si>
  <si>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</si>
  <si>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</si>
  <si>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</si>
  <si>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</si>
  <si>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</si>
  <si>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</si>
  <si>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</si>
  <si>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</si>
  <si>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</si>
  <si>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</si>
  <si>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</si>
  <si>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</si>
  <si>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</si>
  <si>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</si>
  <si>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</si>
  <si>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</si>
  <si>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</si>
  <si>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</si>
  <si>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</si>
  <si>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</si>
  <si>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</si>
  <si>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</si>
  <si>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</si>
  <si>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</si>
  <si>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</si>
  <si>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</si>
  <si>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</si>
  <si>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</si>
  <si>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</si>
  <si>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</si>
  <si>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</si>
  <si>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</si>
  <si>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</si>
  <si>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</si>
  <si>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</si>
  <si>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</si>
  <si>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</si>
  <si>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</si>
  <si>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</si>
  <si>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</si>
  <si>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</si>
  <si>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</si>
  <si>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</si>
  <si>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</si>
  <si>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</si>
  <si>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</si>
  <si>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</si>
  <si>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</si>
  <si>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</si>
  <si>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</si>
  <si>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</si>
  <si>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</si>
  <si>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</si>
  <si>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</si>
  <si>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</si>
  <si>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</si>
  <si>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</si>
  <si>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</si>
  <si>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</si>
  <si>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</si>
  <si>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</si>
  <si>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</si>
  <si>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</si>
  <si>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</si>
  <si>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</si>
  <si>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</si>
  <si>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</si>
  <si>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</si>
  <si>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</si>
  <si>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</si>
  <si>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</si>
  <si>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</si>
  <si>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</si>
  <si>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</si>
  <si>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</si>
  <si>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</si>
  <si>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</si>
  <si>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</si>
  <si>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</si>
  <si>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</si>
  <si>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</si>
  <si>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</si>
  <si>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</si>
  <si>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</si>
  <si>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</si>
  <si>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</si>
  <si>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</si>
  <si>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</si>
  <si>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</si>
  <si>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</si>
  <si>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</si>
  <si>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</si>
  <si>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</si>
  <si>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</si>
  <si>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</si>
  <si>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</si>
  <si>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</si>
  <si>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</si>
  <si>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</si>
  <si>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</si>
  <si>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</si>
  <si>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</si>
  <si>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</si>
  <si>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</si>
  <si>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</si>
  <si>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</si>
  <si>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</si>
  <si>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</si>
  <si>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</si>
  <si>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</si>
  <si>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</si>
  <si>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</si>
  <si>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</si>
  <si>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</si>
  <si>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</si>
  <si>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</si>
  <si>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</si>
  <si>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</si>
  <si>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</si>
  <si>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</si>
  <si>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</si>
  <si>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</si>
  <si>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</si>
  <si>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</si>
  <si>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</si>
  <si>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</si>
  <si>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</si>
  <si>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</si>
  <si>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</si>
  <si>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</si>
  <si>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</si>
  <si>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</si>
  <si>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</si>
  <si>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</si>
  <si>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</si>
  <si>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</si>
  <si>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</si>
  <si>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</si>
  <si>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</si>
  <si>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</si>
  <si>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</si>
  <si>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</si>
  <si>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</si>
  <si>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</si>
  <si>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</si>
  <si>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</si>
  <si>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</si>
  <si>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</si>
  <si>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</si>
  <si>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</si>
  <si>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</si>
  <si>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</si>
  <si>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</si>
  <si>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</si>
  <si>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</si>
  <si>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</si>
  <si>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</si>
  <si>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</si>
  <si>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</si>
  <si>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</si>
  <si>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</si>
  <si>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</si>
  <si>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</si>
  <si>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</si>
  <si>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</si>
  <si>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</si>
  <si>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</si>
  <si>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</si>
  <si>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</si>
  <si>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</si>
  <si>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</si>
  <si>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</si>
  <si>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</si>
  <si>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</si>
  <si>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</si>
  <si>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</si>
  <si>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</si>
  <si>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</si>
  <si>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</si>
  <si>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</si>
  <si>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</si>
  <si>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</si>
  <si>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</si>
  <si>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</si>
  <si>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</si>
  <si>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</si>
  <si>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</si>
  <si>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</si>
  <si>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</si>
  <si>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</si>
  <si>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</si>
  <si>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</si>
  <si>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</si>
  <si>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</si>
  <si>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</si>
  <si>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</si>
  <si>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</si>
  <si>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</si>
  <si>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</si>
  <si>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</si>
  <si>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</si>
  <si>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</si>
  <si>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</si>
  <si>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</si>
  <si>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</si>
  <si>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</si>
  <si>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</si>
  <si>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</si>
  <si>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</si>
  <si>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</si>
  <si>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</si>
  <si>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</si>
  <si>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</si>
  <si>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</si>
  <si>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</si>
  <si>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</si>
  <si>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</si>
  <si>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</si>
  <si>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</si>
  <si>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</si>
  <si>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</si>
  <si>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</si>
  <si>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</si>
  <si>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</si>
  <si>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</si>
  <si>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</si>
  <si>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</si>
  <si>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</si>
  <si>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</si>
  <si>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</si>
  <si>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</si>
  <si>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</si>
  <si>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</si>
  <si>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</si>
  <si>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</si>
  <si>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</si>
  <si>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</si>
  <si>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</si>
  <si>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</si>
  <si>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</si>
  <si>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</si>
  <si>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</si>
  <si>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</si>
  <si>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</si>
  <si>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</si>
  <si>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</si>
  <si>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</si>
  <si>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</si>
  <si>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</si>
  <si>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</si>
  <si>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</si>
  <si>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</si>
  <si>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</si>
  <si>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</si>
  <si>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</si>
  <si>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</si>
  <si>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</si>
  <si>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</si>
  <si>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</si>
  <si>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</si>
  <si>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</si>
  <si>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</si>
  <si>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</si>
  <si>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</si>
  <si>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</si>
  <si>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</si>
  <si>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</si>
  <si>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</si>
  <si>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</si>
  <si>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</si>
  <si>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</si>
  <si>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</si>
  <si>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</si>
  <si>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</si>
  <si>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</si>
  <si>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</si>
  <si>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</si>
  <si>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</si>
  <si>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</si>
  <si>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</si>
  <si>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</si>
  <si>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</si>
  <si>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</si>
  <si>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</si>
  <si>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</si>
  <si>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</si>
  <si>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</si>
  <si>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</si>
  <si>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</si>
  <si>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</si>
  <si>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</si>
  <si>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</si>
  <si>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</si>
  <si>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</si>
  <si>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</si>
  <si>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</si>
  <si>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</si>
  <si>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</si>
  <si>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</si>
  <si>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</si>
  <si>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</si>
  <si>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</si>
  <si>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</si>
  <si>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</si>
  <si>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</si>
  <si>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</si>
  <si>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</si>
  <si>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</si>
  <si>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</si>
  <si>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</si>
  <si>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</si>
  <si>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</si>
  <si>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</si>
  <si>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</si>
  <si>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</si>
  <si>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</si>
  <si>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</si>
  <si>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</si>
  <si>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</si>
  <si>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</si>
  <si>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</si>
  <si>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</si>
  <si>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</si>
  <si>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</si>
  <si>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</si>
  <si>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</si>
  <si>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</si>
  <si>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</si>
  <si>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</si>
  <si>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</si>
  <si>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</si>
  <si>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</si>
  <si>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</si>
  <si>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</si>
  <si>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</si>
  <si>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</si>
  <si>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</si>
  <si>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</si>
  <si>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</si>
  <si>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</si>
  <si>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</si>
  <si>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</si>
  <si>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</si>
  <si>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</si>
  <si>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</si>
  <si>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</si>
  <si>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</si>
  <si>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</si>
  <si>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</si>
  <si>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</si>
  <si>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</si>
  <si>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</si>
  <si>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</si>
  <si>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</si>
  <si>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</si>
  <si>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</si>
  <si>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</si>
  <si>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</si>
  <si>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</si>
  <si>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</si>
  <si>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</si>
  <si>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</si>
  <si>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</si>
  <si>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</si>
  <si>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</si>
  <si>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</si>
  <si>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</si>
  <si>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</si>
  <si>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</si>
  <si>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</si>
  <si>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</si>
  <si>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</si>
  <si>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</si>
  <si>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</si>
  <si>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</si>
  <si>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</si>
  <si>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</si>
  <si>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</si>
  <si>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</si>
  <si>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</si>
  <si>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</si>
  <si>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</si>
  <si>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</si>
  <si>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</si>
  <si>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</si>
  <si>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</si>
  <si>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</si>
  <si>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</si>
  <si>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</si>
  <si>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</si>
  <si>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</si>
  <si>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</si>
  <si>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</si>
  <si>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</si>
  <si>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</si>
  <si>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</si>
  <si>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</si>
  <si>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</si>
  <si>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</si>
  <si>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</si>
  <si>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</si>
  <si>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</si>
  <si>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</si>
  <si>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</si>
  <si>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</si>
  <si>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</si>
  <si>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</si>
  <si>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</si>
  <si>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</si>
  <si>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</si>
  <si>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</si>
  <si>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</si>
  <si>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</si>
  <si>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</si>
  <si>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</si>
  <si>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</si>
  <si>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</si>
  <si>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</si>
  <si>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</si>
  <si>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</si>
  <si>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</si>
  <si>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</si>
  <si>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</si>
  <si>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</si>
  <si>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</si>
  <si>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</si>
  <si>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</si>
  <si>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</si>
  <si>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</si>
  <si>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</si>
  <si>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</si>
  <si>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</si>
  <si>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</si>
  <si>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</si>
  <si>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</si>
  <si>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</si>
  <si>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</si>
  <si>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</si>
  <si>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</si>
  <si>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</si>
  <si>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</si>
  <si>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</si>
  <si>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</si>
  <si>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</si>
  <si>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</si>
  <si>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</si>
  <si>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</si>
  <si>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</si>
  <si>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</si>
  <si>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</si>
  <si>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</si>
  <si>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</si>
  <si>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</si>
  <si>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</si>
  <si>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</si>
  <si>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</si>
  <si>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</si>
  <si>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</si>
  <si>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</si>
  <si>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</si>
  <si>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</si>
  <si>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</si>
  <si>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</si>
  <si>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</si>
  <si>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</si>
  <si>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</si>
  <si>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</si>
  <si>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</si>
  <si>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</si>
  <si>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</si>
  <si>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</si>
  <si>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</si>
  <si>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</si>
  <si>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</si>
  <si>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</si>
  <si>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</si>
  <si>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</si>
  <si>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</si>
  <si>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</si>
  <si>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</si>
  <si>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</si>
  <si>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</si>
  <si>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</si>
  <si>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</si>
  <si>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</si>
  <si>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</si>
  <si>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</si>
  <si>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</si>
  <si>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</si>
  <si>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</si>
  <si>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</si>
  <si>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</si>
  <si>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</si>
  <si>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</si>
  <si>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</si>
  <si>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</si>
  <si>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</si>
  <si>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</si>
  <si>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</si>
  <si>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</si>
  <si>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</si>
  <si>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</si>
  <si>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</si>
  <si>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</si>
  <si>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</si>
  <si>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</si>
  <si>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</si>
  <si>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</si>
  <si>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</si>
  <si>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</si>
  <si>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</si>
  <si>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</si>
  <si>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</si>
  <si>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</si>
  <si>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</si>
  <si>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</si>
  <si>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</si>
  <si>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</si>
  <si>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</si>
  <si>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</si>
  <si>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</si>
  <si>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</si>
  <si>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</si>
  <si>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</si>
  <si>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</si>
  <si>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</si>
  <si>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</si>
  <si>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</si>
  <si>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</si>
  <si>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</si>
  <si>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</si>
  <si>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</si>
  <si>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</si>
  <si>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</si>
  <si>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</si>
  <si>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</si>
  <si>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</si>
  <si>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</si>
  <si>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</si>
  <si>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</si>
  <si>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</si>
  <si>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</si>
  <si>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</si>
  <si>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</si>
  <si>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</si>
  <si>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</si>
  <si>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</si>
  <si>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</si>
  <si>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</si>
  <si>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</si>
  <si>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</si>
  <si>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</si>
  <si>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</si>
  <si>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</si>
  <si>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</si>
  <si>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</si>
  <si>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</si>
  <si>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</si>
  <si>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</si>
  <si>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</si>
  <si>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</si>
  <si>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</si>
  <si>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</si>
  <si>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</si>
  <si>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</si>
  <si>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</si>
  <si>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</si>
  <si>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</si>
  <si>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</si>
  <si>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</si>
  <si>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</si>
  <si>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</si>
  <si>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</si>
  <si>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</si>
  <si>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</si>
  <si>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</si>
  <si>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</si>
  <si>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</si>
  <si>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</si>
  <si>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</si>
  <si>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</si>
  <si>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</si>
  <si>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</si>
  <si>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</si>
  <si>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</si>
  <si>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</si>
  <si>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</si>
  <si>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</si>
  <si>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</si>
  <si>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</si>
  <si>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</si>
  <si>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</si>
  <si>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</si>
  <si>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</si>
  <si>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</si>
  <si>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</si>
  <si>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</si>
  <si>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</si>
  <si>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</si>
  <si>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</si>
  <si>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</si>
  <si>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</si>
  <si>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</si>
  <si>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</si>
  <si>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</si>
  <si>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</si>
  <si>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</si>
  <si>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</si>
  <si>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</si>
  <si>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</si>
  <si>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</si>
  <si>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</si>
  <si>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</si>
  <si>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</si>
  <si>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</si>
  <si>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</si>
  <si>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</si>
  <si>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</si>
  <si>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</si>
  <si>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</si>
  <si>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</si>
  <si>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</si>
  <si>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</si>
  <si>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</si>
  <si>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</si>
  <si>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</si>
  <si>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</si>
  <si>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</si>
  <si>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</si>
  <si>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</si>
  <si>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</si>
  <si>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</si>
  <si>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</si>
  <si>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</si>
  <si>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</si>
  <si>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</si>
  <si>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</si>
  <si>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</si>
  <si>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</si>
  <si>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</si>
  <si>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</si>
  <si>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</si>
  <si>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</si>
  <si>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</si>
  <si>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</si>
  <si>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</si>
  <si>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</si>
  <si>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</si>
  <si>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</si>
  <si>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</si>
  <si>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</si>
  <si>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</si>
  <si>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</si>
  <si>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</si>
  <si>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</si>
  <si>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</si>
  <si>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</si>
  <si>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</si>
  <si>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</si>
  <si>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</si>
  <si>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</si>
  <si>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</si>
  <si>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</si>
  <si>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</si>
  <si>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</si>
  <si>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</si>
  <si>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</si>
  <si>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</si>
  <si>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</si>
  <si>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</si>
  <si>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</si>
  <si>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</si>
  <si>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</si>
  <si>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</si>
  <si>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</si>
  <si>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</si>
  <si>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</si>
  <si>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</si>
  <si>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</si>
  <si>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</si>
  <si>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</si>
  <si>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</si>
  <si>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</si>
  <si>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</si>
  <si>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</si>
  <si>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</si>
  <si>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</si>
  <si>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</si>
  <si>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</si>
  <si>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</si>
  <si>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</si>
  <si>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</si>
  <si>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</si>
  <si>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</si>
  <si>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</si>
  <si>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</si>
  <si>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</si>
  <si>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</si>
  <si>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</si>
  <si>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</si>
  <si>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</si>
  <si>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</si>
  <si>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</si>
  <si>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</si>
  <si>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</si>
  <si>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</si>
  <si>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</si>
  <si>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</si>
  <si>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</si>
  <si>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</si>
  <si>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</si>
  <si>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</si>
  <si>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</si>
  <si>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</si>
  <si>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</si>
  <si>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</si>
  <si>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</si>
  <si>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</si>
  <si>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</si>
  <si>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</si>
  <si>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</si>
  <si>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</si>
  <si>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</si>
  <si>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</si>
  <si>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</si>
  <si>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</si>
  <si>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</si>
  <si>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</si>
  <si>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</si>
  <si>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</si>
  <si>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</si>
  <si>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</si>
  <si>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</si>
  <si>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</si>
  <si>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</si>
  <si>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</si>
  <si>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</si>
  <si>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</si>
  <si>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</si>
  <si>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</si>
  <si>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</si>
  <si>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</si>
  <si>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</si>
  <si>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</si>
  <si>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</si>
  <si>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</si>
  <si>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</si>
  <si>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</si>
  <si>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</si>
  <si>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</si>
  <si>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</si>
  <si>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</si>
  <si>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</si>
  <si>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</si>
  <si>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</si>
  <si>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</si>
  <si>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</si>
  <si>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</si>
  <si>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</si>
  <si>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</si>
  <si>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</si>
  <si>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</si>
  <si>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</si>
  <si>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</si>
  <si>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</si>
  <si>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</si>
  <si>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</si>
  <si>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</si>
  <si>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</si>
  <si>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</si>
  <si>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</si>
  <si>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</si>
  <si>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</si>
  <si>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</si>
  <si>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</si>
  <si>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</si>
  <si>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</si>
  <si>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</si>
  <si>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</si>
  <si>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</si>
  <si>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</si>
  <si>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</si>
  <si>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</si>
  <si>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</si>
  <si>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</si>
  <si>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</si>
  <si>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</si>
  <si>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</si>
  <si>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</si>
  <si>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</si>
  <si>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</si>
  <si>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</si>
  <si>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</si>
  <si>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</si>
  <si>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</si>
  <si>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</si>
  <si>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</si>
  <si>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</si>
  <si>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</si>
  <si>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</si>
  <si>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</si>
  <si>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</si>
  <si>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</si>
  <si>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</si>
  <si>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</si>
  <si>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</si>
  <si>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</si>
  <si>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</si>
  <si>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</si>
  <si>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</si>
  <si>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</si>
  <si>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</si>
  <si>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</si>
  <si>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</si>
  <si>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</si>
  <si>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</si>
  <si>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</si>
  <si>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</si>
  <si>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</si>
  <si>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</si>
  <si>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</si>
  <si>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</si>
  <si>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</si>
  <si>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</si>
  <si>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</si>
  <si>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</si>
  <si>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</si>
  <si>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</si>
  <si>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</si>
  <si>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</si>
  <si>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</si>
  <si>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</si>
  <si>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</si>
  <si>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</si>
  <si>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</si>
  <si>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</si>
  <si>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</si>
  <si>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</si>
  <si>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</si>
  <si>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</si>
  <si>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</si>
  <si>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</si>
  <si>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</si>
  <si>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</si>
  <si>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</si>
  <si>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</si>
  <si>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</si>
  <si>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</si>
  <si>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</si>
  <si>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</si>
  <si>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</si>
  <si>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</si>
  <si>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</si>
  <si>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</si>
  <si>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</si>
  <si>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</si>
  <si>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</si>
  <si>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</si>
  <si>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</si>
  <si>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</si>
  <si>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</si>
  <si>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</si>
  <si>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</si>
  <si>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</si>
  <si>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</si>
  <si>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</si>
  <si>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</si>
  <si>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</si>
  <si>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</si>
  <si>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</si>
  <si>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</si>
  <si>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</si>
  <si>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</si>
  <si>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</si>
  <si>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</si>
  <si>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</si>
  <si>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</si>
  <si>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</si>
  <si>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</si>
  <si>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</si>
  <si>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</si>
  <si>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</si>
  <si>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</si>
  <si>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</si>
  <si>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</si>
  <si>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</si>
  <si>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</si>
  <si>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Commercial Aircraft</t>
  </si>
  <si>
    <t>*excludes elec</t>
  </si>
  <si>
    <t>Military and Other Aircraft</t>
  </si>
  <si>
    <t>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</si>
  <si>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</si>
  <si>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</si>
  <si>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</si>
  <si>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</si>
  <si>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</si>
  <si>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</si>
  <si>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</si>
  <si>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</si>
  <si>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</si>
  <si>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</si>
  <si>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</si>
  <si>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</si>
  <si>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</si>
  <si>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</si>
  <si>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</si>
  <si>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</si>
  <si>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</si>
  <si>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</si>
  <si>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</si>
  <si>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</si>
  <si>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</si>
  <si>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</si>
  <si>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</si>
  <si>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</si>
  <si>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</si>
  <si>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</si>
  <si>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</si>
  <si>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Other Gases</t>
  </si>
  <si>
    <t>Total Electricity Sector Generation by Fuel Type (%)</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</si>
  <si>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</si>
  <si>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</si>
  <si>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</si>
  <si>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</si>
  <si>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</si>
  <si>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</si>
  <si>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</si>
  <si>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</si>
  <si>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</si>
  <si>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</si>
  <si>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</si>
  <si>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</si>
  <si>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</si>
  <si>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</si>
  <si>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</si>
  <si>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</si>
  <si>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</si>
  <si>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</si>
  <si>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</si>
  <si>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</si>
  <si>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</si>
  <si>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</si>
  <si>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</si>
  <si>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</si>
  <si>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</si>
  <si>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</si>
  <si>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</si>
  <si>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</si>
  <si>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</si>
  <si>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</si>
  <si>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</si>
  <si>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</si>
  <si>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</si>
  <si>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</si>
  <si>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HCFC-22 Production</t>
  </si>
  <si>
    <t>PFCs</t>
  </si>
  <si>
    <t>Substitution of Ozone Depleting Substances</t>
  </si>
  <si>
    <t>SF6</t>
  </si>
  <si>
    <t>Electrical Transmission and Distribution</t>
  </si>
  <si>
    <t>NF3</t>
  </si>
  <si>
    <t>a Small amounts of PFC emissions also result from this source.</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</si>
  <si>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</si>
  <si>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</si>
  <si>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</si>
  <si>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</si>
  <si>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</si>
  <si>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</si>
  <si>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</si>
  <si>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</si>
  <si>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</si>
  <si>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</si>
  <si>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</si>
  <si>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</si>
  <si>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</si>
  <si>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</si>
  <si>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</si>
  <si>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</si>
  <si>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</si>
  <si>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</si>
  <si>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</si>
  <si>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</si>
  <si>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</si>
  <si>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</si>
  <si>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</si>
  <si>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</si>
  <si>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</si>
  <si>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</si>
  <si>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</si>
  <si>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</si>
  <si>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</si>
  <si>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</si>
  <si>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</si>
  <si>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</si>
  <si>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</si>
  <si>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</si>
  <si>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</si>
  <si>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</si>
  <si>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</si>
  <si>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</si>
  <si>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</si>
  <si>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</si>
  <si>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</si>
  <si>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</si>
  <si>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</si>
  <si>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</si>
  <si>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</si>
  <si>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</si>
  <si>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</si>
  <si>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</si>
  <si>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</si>
  <si>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</si>
  <si>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</si>
  <si>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</si>
  <si>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</si>
  <si>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</si>
  <si>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</si>
  <si>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</si>
  <si>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</si>
  <si>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</si>
  <si>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</si>
  <si>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</si>
  <si>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</si>
  <si>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</si>
  <si>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</si>
  <si>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</si>
  <si>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</si>
  <si>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</si>
  <si>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</si>
  <si>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</si>
  <si>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</si>
  <si>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</si>
  <si>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</si>
  <si>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</si>
  <si>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</si>
  <si>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</si>
  <si>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</si>
  <si>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</si>
  <si>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</si>
  <si>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</si>
  <si>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</si>
  <si>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</si>
  <si>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</si>
  <si>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</si>
  <si>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</si>
  <si>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</si>
  <si>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</si>
  <si>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</si>
  <si>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</si>
  <si>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</si>
  <si>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</si>
  <si>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</si>
  <si>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</si>
  <si>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</si>
  <si>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</si>
  <si>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</si>
  <si>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</si>
  <si>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</si>
  <si>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</si>
  <si>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</si>
  <si>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</si>
  <si>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</si>
  <si>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</si>
  <si>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</si>
  <si>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</si>
  <si>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</si>
  <si>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</si>
  <si>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</si>
  <si>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</si>
  <si>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</si>
  <si>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</si>
  <si>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</si>
  <si>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</si>
  <si>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</si>
  <si>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</si>
  <si>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</si>
  <si>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</si>
  <si>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</si>
  <si>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</si>
  <si>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</si>
  <si>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</si>
  <si>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</si>
  <si>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</si>
  <si>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</si>
  <si>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</si>
  <si>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</si>
  <si>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</si>
  <si>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</si>
  <si>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</si>
  <si>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</si>
  <si>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</si>
  <si>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</si>
  <si>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</si>
  <si>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</si>
  <si>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</si>
  <si>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</si>
  <si>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</si>
  <si>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</si>
  <si>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</si>
  <si>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</si>
  <si>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</si>
  <si>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</si>
  <si>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</si>
  <si>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</si>
  <si>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</si>
  <si>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</si>
  <si>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</si>
  <si>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</si>
  <si>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</si>
  <si>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</si>
  <si>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</si>
  <si>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</si>
  <si>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</si>
  <si>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</si>
  <si>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</si>
  <si>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</si>
  <si>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</si>
  <si>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</si>
  <si>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</si>
  <si>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</si>
  <si>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</si>
  <si>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</si>
  <si>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</si>
  <si>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</si>
  <si>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</si>
  <si>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</si>
  <si>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</si>
  <si>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</si>
  <si>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</si>
  <si>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</si>
  <si>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</si>
  <si>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</si>
  <si>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</si>
  <si>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</si>
  <si>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</si>
  <si>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</si>
  <si>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</si>
  <si>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</si>
  <si>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</si>
  <si>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</si>
  <si>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</si>
  <si>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</si>
  <si>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</si>
  <si>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</si>
  <si>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</si>
  <si>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</si>
  <si>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</si>
  <si>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</si>
  <si>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</si>
  <si>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</si>
  <si>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</si>
  <si>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</si>
  <si>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</si>
  <si>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</si>
  <si>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</si>
  <si>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</si>
  <si>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</si>
  <si>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</si>
  <si>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</si>
  <si>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</si>
  <si>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</si>
  <si>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</si>
  <si>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</si>
  <si>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</si>
  <si>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</si>
  <si>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</si>
  <si>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</si>
  <si>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</si>
  <si>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</si>
  <si>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</si>
  <si>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</si>
  <si>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</si>
  <si>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</si>
  <si>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</si>
  <si>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</si>
  <si>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</si>
  <si>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</si>
  <si>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</si>
  <si>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</si>
  <si>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</si>
  <si>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</si>
  <si>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</si>
  <si>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</si>
  <si>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</si>
  <si>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</si>
  <si>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</si>
  <si>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</si>
  <si>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</si>
  <si>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</si>
  <si>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</si>
  <si>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</si>
  <si>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</si>
  <si>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</si>
  <si>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</si>
  <si>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</si>
  <si>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</si>
  <si>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</si>
  <si>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</si>
  <si>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</si>
  <si>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</si>
  <si>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</si>
  <si>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</si>
  <si>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</si>
  <si>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</si>
  <si>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</si>
  <si>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</si>
  <si>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</si>
  <si>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</si>
  <si>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</si>
  <si>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</si>
  <si>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</si>
  <si>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</si>
  <si>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</si>
  <si>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</si>
  <si>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</si>
  <si>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</si>
  <si>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</si>
  <si>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</si>
  <si>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</si>
  <si>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</si>
  <si>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</si>
  <si>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</si>
  <si>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</si>
  <si>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</si>
  <si>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</si>
  <si>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</si>
  <si>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</si>
  <si>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</si>
  <si>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</si>
  <si>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</si>
  <si>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</si>
  <si>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</si>
  <si>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</si>
  <si>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</si>
  <si>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</si>
  <si>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</si>
  <si>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</si>
  <si>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</si>
  <si>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</si>
  <si>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</si>
  <si>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</si>
  <si>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</si>
  <si>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</si>
  <si>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</si>
  <si>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</si>
  <si>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</si>
  <si>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</si>
  <si>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</si>
  <si>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</si>
  <si>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</si>
  <si>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</si>
  <si>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</si>
  <si>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</si>
  <si>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</si>
  <si>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</si>
  <si>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</si>
  <si>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</si>
  <si>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</si>
  <si>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</si>
  <si>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</si>
  <si>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</si>
  <si>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</si>
  <si>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</si>
  <si>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</si>
  <si>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</si>
  <si>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</si>
  <si>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</si>
  <si>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</si>
  <si>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</si>
  <si>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</si>
  <si>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</si>
  <si>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</si>
  <si>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</si>
  <si>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</si>
  <si>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</si>
  <si>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</si>
  <si>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</si>
  <si>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</si>
  <si>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</si>
  <si>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</si>
  <si>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</si>
  <si>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</si>
  <si>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</si>
  <si>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</si>
  <si>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</si>
  <si>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</si>
  <si>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</si>
  <si>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</si>
  <si>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</si>
  <si>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</si>
  <si>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</si>
  <si>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</si>
  <si>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</si>
  <si>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</si>
  <si>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</si>
  <si>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</si>
  <si>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</si>
  <si>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</si>
  <si>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</si>
  <si>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</si>
  <si>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</si>
  <si>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</si>
  <si>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</si>
  <si>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</si>
  <si>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</si>
  <si>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</si>
  <si>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</si>
  <si>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</si>
  <si>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</si>
  <si>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</si>
  <si>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</si>
  <si>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</si>
  <si>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</si>
  <si>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</si>
  <si>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</si>
  <si>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</si>
  <si>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</si>
  <si>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</si>
  <si>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</si>
  <si>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</si>
  <si>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</si>
  <si>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</si>
  <si>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</si>
  <si>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</si>
  <si>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</si>
  <si>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</si>
  <si>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</si>
  <si>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</si>
  <si>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</si>
  <si>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</si>
  <si>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</si>
  <si>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</si>
  <si>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</si>
  <si>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</si>
  <si>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</si>
  <si>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</si>
  <si>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</si>
  <si>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</si>
  <si>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</si>
  <si>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</si>
  <si>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</si>
  <si>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</si>
  <si>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</si>
  <si>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</si>
  <si>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</si>
  <si>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</si>
  <si>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</si>
  <si>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</si>
  <si>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</si>
  <si>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</si>
  <si>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</si>
  <si>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</si>
  <si>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</si>
  <si>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</si>
  <si>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</si>
  <si>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</si>
  <si>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</si>
  <si>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</si>
  <si>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</si>
  <si>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</si>
  <si>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</si>
  <si>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</si>
  <si>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</si>
  <si>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</si>
  <si>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</si>
  <si>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</si>
  <si>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</si>
  <si>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</si>
  <si>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</si>
  <si>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</si>
  <si>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</si>
  <si>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</si>
  <si>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</si>
  <si>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</si>
  <si>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</si>
  <si>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</si>
  <si>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</si>
  <si>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</si>
  <si>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</si>
  <si>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</si>
  <si>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</si>
  <si>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</si>
  <si>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</si>
  <si>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</si>
  <si>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</si>
  <si>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</si>
  <si>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</si>
  <si>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</si>
  <si>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</si>
  <si>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</si>
  <si>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</si>
  <si>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short tons</t>
  </si>
  <si>
    <t>Exported data</t>
  </si>
  <si>
    <t>SECTOR</t>
  </si>
  <si>
    <t>POLLUTANT</t>
  </si>
  <si>
    <t>POLLUTANT TYPE</t>
  </si>
  <si>
    <t>EMISSIONS</t>
  </si>
  <si>
    <t>UNIT OF MEASURE</t>
  </si>
  <si>
    <t>Biogenics - Vegetation and Soil</t>
  </si>
  <si>
    <t>Methanol</t>
  </si>
  <si>
    <t>HAP</t>
  </si>
  <si>
    <t>LB</t>
  </si>
  <si>
    <t>Industrial Processes - NEC</t>
  </si>
  <si>
    <t>Carbon Dioxide</t>
  </si>
  <si>
    <t>GHG</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</si>
  <si>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</si>
  <si>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</si>
  <si>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</si>
  <si>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</si>
  <si>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</si>
  <si>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</si>
  <si>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</si>
  <si>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</si>
  <si>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</si>
  <si>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</si>
  <si>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</si>
  <si>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</si>
  <si>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</si>
  <si>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</si>
  <si>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</si>
  <si>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</si>
  <si>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</si>
  <si>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</si>
  <si>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</si>
  <si>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</si>
  <si>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</si>
  <si>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</si>
  <si>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</si>
  <si>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</si>
  <si>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</si>
  <si>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</si>
  <si>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</si>
  <si>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</si>
  <si>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</si>
  <si>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</si>
  <si>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</si>
  <si>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</si>
  <si>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</si>
  <si>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</si>
  <si>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</si>
  <si>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</si>
  <si>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</si>
  <si>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</si>
  <si>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</si>
  <si>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</si>
  <si>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</si>
  <si>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</si>
  <si>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</si>
  <si>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</si>
  <si>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</si>
  <si>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</si>
  <si>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</si>
  <si>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</si>
  <si>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</si>
  <si>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</si>
  <si>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</si>
  <si>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</si>
  <si>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</si>
  <si>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</si>
  <si>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</si>
  <si>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</si>
  <si>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</si>
  <si>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</si>
  <si>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</si>
  <si>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</si>
  <si>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</si>
  <si>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</si>
  <si>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</si>
  <si>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</si>
  <si>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</si>
  <si>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</si>
  <si>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</si>
  <si>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</si>
  <si>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</si>
  <si>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</si>
  <si>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</si>
  <si>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</si>
  <si>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</si>
  <si>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</si>
  <si>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</si>
  <si>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</si>
  <si>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</si>
  <si>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</si>
  <si>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</si>
  <si>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</si>
  <si>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</si>
  <si>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</si>
  <si>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</si>
  <si>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</si>
  <si>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</si>
  <si>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</si>
  <si>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</si>
  <si>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</si>
  <si>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</si>
  <si>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</si>
  <si>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</si>
  <si>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</si>
  <si>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</si>
  <si>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</si>
  <si>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</si>
  <si>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</si>
  <si>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</si>
  <si>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</si>
  <si>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</si>
  <si>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</si>
  <si>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</si>
  <si>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CAP/HAP</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</si>
  <si>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</si>
  <si>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</si>
  <si>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</si>
  <si>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</si>
  <si>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</si>
  <si>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</si>
  <si>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</si>
  <si>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</si>
  <si>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</si>
  <si>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</si>
  <si>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</si>
  <si>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</si>
  <si>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</si>
  <si>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</si>
  <si>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</si>
  <si>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</si>
  <si>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</si>
  <si>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</si>
  <si>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</si>
  <si>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</si>
  <si>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</si>
  <si>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</si>
  <si>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</si>
  <si>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</si>
  <si>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</si>
  <si>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</si>
  <si>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</si>
  <si>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</si>
  <si>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</si>
  <si>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</si>
  <si>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</si>
  <si>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</si>
  <si>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</si>
  <si>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</si>
  <si>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</si>
  <si>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</si>
  <si>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</si>
  <si>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</si>
  <si>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</si>
  <si>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</si>
  <si>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</si>
  <si>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</si>
  <si>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</si>
  <si>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</si>
  <si>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</si>
  <si>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</si>
  <si>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</si>
  <si>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</si>
  <si>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</si>
  <si>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</si>
  <si>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</si>
  <si>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</si>
  <si>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</si>
  <si>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</si>
  <si>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</si>
  <si>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</si>
  <si>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</si>
  <si>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</si>
  <si>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</si>
  <si>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</si>
  <si>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</si>
  <si>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</si>
  <si>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</si>
  <si>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</si>
  <si>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</si>
  <si>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</si>
  <si>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</si>
  <si>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</si>
  <si>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</si>
  <si>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</si>
  <si>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</si>
  <si>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</si>
  <si>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</si>
  <si>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</si>
  <si>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</si>
  <si>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</si>
  <si>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</si>
  <si>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</si>
  <si>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</si>
  <si>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</si>
  <si>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</si>
  <si>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</si>
  <si>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</si>
  <si>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</si>
  <si>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</si>
  <si>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</si>
  <si>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</si>
  <si>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</si>
  <si>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</si>
  <si>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</si>
  <si>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</si>
  <si>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</si>
  <si>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</si>
  <si>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</si>
  <si>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</si>
  <si>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</si>
  <si>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</si>
  <si>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</si>
  <si>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</si>
  <si>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</si>
  <si>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</si>
  <si>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</si>
  <si>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</si>
  <si>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</si>
  <si>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</si>
  <si>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</si>
  <si>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</si>
  <si>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</si>
  <si>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</si>
  <si>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</si>
  <si>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</si>
  <si>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</si>
  <si>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</si>
  <si>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</si>
  <si>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</si>
  <si>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</si>
  <si>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</si>
  <si>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</si>
  <si>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</si>
  <si>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</si>
  <si>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</si>
  <si>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</si>
  <si>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</si>
  <si>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</si>
  <si>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</si>
  <si>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</si>
  <si>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</si>
  <si>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</si>
  <si>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</si>
  <si>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</si>
  <si>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</si>
  <si>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</si>
  <si>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</si>
  <si>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</si>
  <si>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</si>
  <si>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</si>
  <si>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</si>
  <si>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</si>
  <si>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</si>
  <si>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</si>
  <si>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</si>
  <si>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</si>
  <si>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</si>
  <si>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</si>
  <si>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</si>
  <si>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</si>
  <si>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</si>
  <si>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</si>
  <si>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</si>
  <si>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</si>
  <si>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</si>
  <si>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</si>
  <si>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</si>
  <si>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</si>
  <si>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</si>
  <si>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</si>
  <si>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</si>
  <si>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</si>
  <si>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</si>
  <si>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</si>
  <si>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</si>
  <si>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</si>
  <si>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</si>
  <si>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</si>
  <si>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</si>
  <si>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</si>
  <si>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</si>
  <si>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</si>
  <si>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</si>
  <si>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</si>
  <si>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</si>
  <si>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</si>
  <si>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</si>
  <si>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</si>
  <si>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</si>
  <si>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</si>
  <si>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</si>
  <si>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</si>
  <si>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</si>
  <si>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</si>
  <si>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</si>
  <si>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</si>
  <si>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</si>
  <si>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</si>
  <si>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</si>
  <si>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</si>
  <si>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</si>
  <si>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</si>
  <si>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</si>
  <si>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</si>
  <si>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</si>
  <si>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</si>
  <si>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</si>
  <si>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</si>
  <si>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</si>
  <si>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</si>
  <si>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</si>
  <si>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</si>
  <si>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</si>
  <si>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</si>
  <si>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</si>
  <si>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</si>
  <si>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</si>
  <si>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</si>
  <si>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</si>
  <si>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</si>
  <si>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</si>
  <si>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</si>
  <si>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</si>
  <si>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</si>
  <si>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</si>
  <si>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</si>
  <si>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</si>
  <si>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</si>
  <si>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</si>
  <si>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</si>
  <si>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</si>
  <si>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</si>
  <si>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</si>
  <si>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</si>
  <si>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</si>
  <si>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</si>
  <si>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</si>
  <si>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</si>
  <si>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</si>
  <si>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</si>
  <si>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</si>
  <si>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</si>
  <si>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</si>
  <si>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.9999</t>
  </si>
  <si>
    <t>.990669022624</t>
  </si>
  <si>
    <t>.9665917</t>
  </si>
  <si>
    <t>.96209835915914</t>
  </si>
  <si>
    <t>.9563549</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</si>
  <si>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</si>
  <si>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</si>
  <si>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</si>
  <si>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</si>
  <si>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</si>
  <si>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</si>
  <si>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</si>
  <si>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</si>
  <si>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</si>
  <si>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</si>
  <si>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</si>
  <si>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</si>
  <si>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</si>
  <si>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</si>
  <si>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</si>
  <si>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</si>
  <si>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</si>
  <si>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</si>
  <si>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</si>
  <si>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</si>
  <si>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</si>
  <si>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</si>
  <si>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</si>
  <si>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</si>
  <si>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</si>
  <si>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</si>
  <si>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</si>
  <si>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</si>
  <si>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</si>
  <si>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</si>
  <si>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</si>
  <si>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</si>
  <si>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</si>
  <si>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</si>
  <si>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</si>
  <si>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</si>
  <si>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</si>
  <si>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</si>
  <si>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</si>
  <si>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</si>
  <si>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</si>
  <si>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</si>
  <si>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</si>
  <si>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</si>
  <si>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</si>
  <si>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</si>
  <si>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</si>
  <si>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</si>
  <si>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</si>
  <si>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</si>
  <si>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</si>
  <si>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</si>
  <si>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</si>
  <si>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</si>
  <si>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</si>
  <si>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</si>
  <si>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</si>
  <si>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</si>
  <si>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</si>
  <si>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</si>
  <si>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</si>
  <si>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</si>
  <si>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</si>
  <si>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</si>
  <si>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</si>
  <si>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</si>
  <si>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</si>
  <si>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</si>
  <si>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</si>
  <si>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</si>
  <si>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</si>
  <si>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</si>
  <si>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</si>
  <si>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</si>
  <si>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</si>
  <si>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</si>
  <si>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</si>
  <si>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</si>
  <si>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</si>
  <si>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</si>
  <si>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</si>
  <si>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</si>
  <si>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</si>
  <si>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</si>
  <si>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</si>
  <si>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</si>
  <si>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</si>
  <si>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</si>
  <si>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</si>
  <si>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</si>
  <si>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</si>
  <si>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</si>
  <si>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</si>
  <si>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</si>
  <si>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</si>
  <si>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</si>
  <si>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</si>
  <si>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</si>
  <si>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</si>
  <si>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</si>
  <si>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</si>
  <si>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</si>
  <si>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</si>
  <si>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</si>
  <si>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</si>
  <si>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</si>
  <si>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</si>
  <si>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</si>
  <si>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</si>
  <si>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</si>
  <si>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</si>
  <si>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</si>
  <si>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</si>
  <si>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</si>
  <si>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</si>
  <si>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</si>
  <si>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</si>
  <si>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</si>
  <si>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</si>
  <si>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</si>
  <si>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</si>
  <si>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EPA 2017</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</si>
  <si>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</si>
  <si>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</si>
  <si>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</si>
  <si>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</si>
  <si>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</si>
  <si>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</si>
  <si>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</si>
  <si>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</si>
  <si>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</si>
  <si>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</si>
  <si>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</si>
  <si>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</si>
  <si>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</si>
  <si>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</si>
  <si>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</si>
  <si>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</si>
  <si>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</si>
  <si>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</si>
  <si>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</si>
  <si>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</si>
  <si>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</si>
  <si>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</si>
  <si>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</si>
  <si>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</si>
  <si>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</si>
  <si>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</si>
  <si>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</si>
  <si>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</si>
  <si>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</si>
  <si>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</si>
  <si>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</si>
  <si>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</si>
  <si>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</si>
  <si>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</si>
  <si>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</si>
  <si>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</si>
  <si>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</si>
  <si>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</si>
  <si>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</si>
  <si>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</si>
  <si>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</si>
  <si>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</si>
  <si>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</si>
  <si>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</si>
  <si>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</si>
  <si>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</si>
  <si>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</si>
  <si>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</si>
  <si>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</si>
  <si>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</si>
  <si>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</si>
  <si>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</si>
  <si>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</si>
  <si>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</si>
  <si>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</si>
  <si>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</si>
  <si>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</si>
  <si>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</si>
  <si>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</si>
  <si>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</si>
  <si>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</si>
  <si>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</si>
  <si>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</si>
  <si>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</si>
  <si>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</si>
  <si>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</si>
  <si>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</si>
  <si>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</si>
  <si>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</si>
  <si>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</si>
  <si>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</si>
  <si>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</si>
  <si>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</si>
  <si>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</si>
  <si>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</si>
  <si>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</si>
  <si>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</si>
  <si>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</si>
  <si>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</si>
  <si>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</si>
  <si>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</si>
  <si>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</si>
  <si>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</si>
  <si>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</si>
  <si>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</si>
  <si>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</si>
  <si>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</si>
  <si>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</si>
  <si>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</si>
  <si>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</si>
  <si>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</si>
  <si>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</si>
  <si>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</si>
  <si>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</si>
  <si>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</si>
  <si>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</si>
  <si>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</si>
  <si>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</si>
  <si>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</si>
  <si>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</si>
  <si>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</si>
  <si>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</si>
  <si>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</si>
  <si>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</si>
  <si>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</si>
  <si>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</si>
  <si>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</si>
  <si>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</si>
  <si>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</si>
  <si>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</si>
  <si>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</si>
  <si>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</si>
  <si>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</si>
  <si>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</si>
  <si>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</si>
  <si>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</si>
  <si>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</si>
  <si>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</si>
  <si>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</si>
  <si>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</si>
  <si>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</si>
  <si>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</si>
  <si>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</si>
  <si>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</si>
  <si>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</si>
  <si>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</si>
  <si>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</si>
  <si>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</si>
  <si>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</si>
  <si>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</si>
  <si>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</si>
  <si>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</si>
  <si>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</si>
  <si>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</si>
  <si>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</si>
  <si>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</si>
  <si>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</si>
  <si>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</si>
  <si>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</si>
  <si>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</si>
  <si>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</si>
  <si>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</si>
  <si>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</si>
  <si>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</si>
  <si>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</si>
  <si>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</si>
  <si>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</si>
  <si>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</si>
  <si>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</si>
  <si>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</si>
  <si>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</si>
  <si>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</si>
  <si>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</si>
  <si>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</si>
  <si>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</si>
  <si>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</si>
  <si>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</si>
  <si>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</si>
  <si>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</si>
  <si>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</si>
  <si>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</si>
  <si>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</si>
  <si>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</si>
  <si>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</si>
  <si>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</si>
  <si>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</si>
  <si>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</si>
  <si>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</si>
  <si>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</si>
  <si>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</si>
  <si>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</si>
  <si>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</si>
  <si>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</si>
  <si>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</si>
  <si>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</si>
  <si>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</si>
  <si>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</si>
  <si>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</si>
  <si>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</si>
  <si>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</si>
  <si>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</si>
  <si>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</si>
  <si>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</si>
  <si>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</si>
  <si>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</si>
  <si>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</si>
  <si>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</si>
  <si>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</si>
  <si>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</si>
  <si>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</si>
  <si>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</si>
  <si>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</si>
  <si>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</si>
  <si>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</si>
  <si>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</si>
  <si>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</si>
  <si>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</si>
  <si>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</si>
  <si>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</si>
  <si>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</si>
  <si>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</si>
  <si>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</si>
  <si>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</si>
  <si>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</si>
  <si>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</si>
  <si>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</si>
  <si>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</si>
  <si>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</si>
  <si>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</si>
  <si>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</si>
  <si>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</si>
  <si>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</si>
  <si>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</si>
  <si>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</si>
  <si>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</si>
  <si>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</si>
  <si>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</si>
  <si>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</si>
  <si>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</si>
  <si>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</si>
  <si>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</si>
  <si>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</si>
  <si>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</si>
  <si>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</si>
  <si>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</si>
  <si>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</si>
  <si>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</si>
  <si>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</si>
  <si>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</si>
  <si>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</si>
  <si>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</si>
  <si>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</si>
  <si>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</si>
  <si>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</si>
  <si>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</si>
  <si>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</si>
  <si>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</si>
  <si>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</si>
  <si>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</si>
  <si>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</si>
  <si>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</si>
  <si>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</si>
  <si>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</si>
  <si>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</si>
  <si>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</si>
  <si>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</si>
  <si>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</si>
  <si>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</si>
  <si>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</si>
  <si>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</si>
  <si>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</si>
  <si>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</si>
  <si>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</si>
  <si>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</si>
  <si>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</si>
  <si>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</si>
  <si>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</si>
  <si>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</si>
  <si>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</si>
  <si>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</si>
  <si>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</si>
  <si>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</si>
  <si>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</si>
  <si>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</si>
  <si>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</si>
  <si>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</si>
  <si>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</si>
  <si>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</si>
  <si>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</si>
  <si>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</si>
  <si>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</si>
  <si>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</si>
  <si>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</si>
  <si>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</si>
  <si>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</si>
  <si>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</si>
  <si>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</si>
  <si>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</si>
  <si>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</si>
  <si>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</si>
  <si>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</si>
  <si>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</si>
  <si>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</si>
  <si>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</si>
  <si>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</si>
  <si>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</si>
  <si>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</si>
  <si>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</si>
  <si>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</si>
  <si>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</si>
  <si>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</si>
  <si>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</si>
  <si>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</si>
  <si>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</si>
  <si>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</si>
  <si>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</si>
  <si>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</si>
  <si>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</si>
  <si>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</si>
  <si>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</si>
  <si>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</si>
  <si>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</si>
  <si>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</si>
  <si>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</si>
  <si>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</si>
  <si>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</si>
  <si>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</si>
  <si>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</si>
  <si>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</si>
  <si>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</si>
  <si>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</si>
  <si>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</si>
  <si>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</si>
  <si>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</si>
  <si>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</si>
  <si>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</si>
  <si>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</si>
  <si>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</si>
  <si>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</si>
  <si>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</si>
  <si>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</si>
  <si>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</si>
  <si>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</si>
  <si>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</si>
  <si>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</si>
  <si>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</si>
  <si>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</si>
  <si>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</si>
  <si>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</si>
  <si>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</si>
  <si>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</si>
  <si>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</si>
  <si>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</si>
  <si>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</si>
  <si>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</si>
  <si>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</si>
  <si>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</si>
  <si>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</si>
  <si>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</si>
  <si>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</si>
  <si>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</si>
  <si>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</si>
  <si>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</si>
  <si>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</si>
  <si>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</si>
  <si>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</si>
  <si>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</si>
  <si>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</si>
  <si>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</si>
  <si>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</si>
  <si>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</si>
  <si>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</si>
  <si>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</si>
  <si>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</si>
  <si>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</si>
  <si>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</si>
  <si>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</si>
  <si>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</si>
  <si>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</si>
  <si>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</si>
  <si>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</si>
  <si>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</si>
  <si>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</si>
  <si>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</si>
  <si>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</si>
  <si>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</si>
  <si>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</si>
  <si>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</si>
  <si>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</si>
  <si>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</si>
  <si>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</si>
  <si>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</si>
  <si>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</si>
  <si>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</si>
  <si>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</si>
  <si>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</si>
  <si>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</si>
  <si>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</si>
  <si>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</si>
  <si>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</si>
  <si>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</si>
  <si>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</si>
  <si>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</si>
  <si>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</si>
  <si>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</si>
  <si>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</si>
  <si>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</si>
  <si>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</si>
  <si>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</si>
  <si>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</si>
  <si>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</si>
  <si>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</si>
  <si>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</si>
  <si>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</si>
  <si>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</si>
  <si>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</si>
  <si>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</si>
  <si>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</si>
  <si>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</si>
  <si>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</si>
  <si>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</si>
  <si>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</si>
  <si>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</si>
  <si>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</si>
  <si>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</si>
  <si>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</si>
  <si>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</si>
  <si>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</si>
  <si>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</si>
  <si>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</si>
  <si>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</si>
  <si>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</si>
  <si>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</si>
  <si>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</si>
  <si>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</si>
  <si>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</si>
  <si>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</si>
  <si>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</si>
  <si>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</si>
  <si>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</si>
  <si>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</si>
  <si>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</si>
  <si>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</si>
  <si>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</si>
  <si>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</si>
  <si>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</si>
  <si>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</si>
  <si>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</si>
  <si>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</si>
  <si>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</si>
  <si>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</si>
  <si>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</si>
  <si>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</si>
  <si>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</si>
  <si>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</si>
  <si>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</si>
  <si>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</si>
  <si>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</si>
  <si>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</si>
  <si>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</si>
  <si>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</si>
  <si>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</si>
  <si>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</si>
  <si>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</si>
  <si>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</si>
  <si>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</si>
  <si>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</si>
  <si>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</si>
  <si>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</si>
  <si>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</si>
  <si>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</si>
  <si>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</si>
  <si>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</si>
  <si>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</si>
  <si>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</si>
  <si>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</si>
  <si>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</si>
  <si>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</si>
  <si>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</si>
  <si>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</si>
  <si>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</si>
  <si>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</si>
  <si>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</si>
  <si>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</si>
  <si>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</si>
  <si>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</si>
  <si>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</si>
  <si>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</si>
  <si>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</si>
  <si>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</si>
  <si>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</si>
  <si>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</si>
  <si>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</si>
  <si>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</si>
  <si>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</si>
  <si>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</si>
  <si>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</si>
  <si>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</si>
  <si>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</si>
  <si>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</si>
  <si>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</si>
  <si>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</si>
  <si>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</si>
  <si>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</si>
  <si>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</si>
  <si>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</si>
  <si>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</si>
  <si>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</si>
  <si>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</si>
  <si>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</si>
  <si>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</si>
  <si>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</si>
  <si>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</si>
  <si>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</si>
  <si>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</si>
  <si>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</si>
  <si>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</si>
  <si>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</si>
  <si>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</si>
  <si>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</si>
  <si>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</si>
  <si>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</si>
  <si>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</si>
  <si>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</si>
  <si>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</si>
  <si>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</si>
  <si>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</si>
  <si>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</si>
  <si>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</si>
  <si>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</si>
  <si>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</si>
  <si>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</si>
  <si>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</si>
  <si>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</si>
  <si>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</si>
  <si>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</si>
  <si>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</si>
  <si>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</si>
  <si>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</si>
  <si>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</si>
  <si>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</si>
  <si>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</si>
  <si>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</si>
  <si>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</si>
  <si>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</si>
  <si>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</si>
  <si>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</si>
  <si>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</si>
  <si>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</si>
  <si>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</si>
  <si>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</si>
  <si>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</si>
  <si>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</si>
  <si>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</si>
  <si>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</si>
  <si>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</si>
  <si>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</si>
  <si>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</si>
  <si>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</si>
  <si>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</si>
  <si>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</si>
  <si>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</si>
  <si>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</si>
  <si>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</si>
  <si>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</si>
  <si>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</si>
  <si>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</si>
  <si>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</si>
  <si>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</si>
  <si>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</si>
  <si>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</si>
  <si>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</si>
  <si>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</si>
  <si>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</si>
  <si>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</si>
  <si>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</si>
  <si>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</si>
  <si>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</si>
  <si>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</si>
  <si>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</si>
  <si>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</si>
  <si>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</si>
  <si>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</si>
  <si>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</si>
  <si>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</si>
  <si>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</si>
  <si>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</si>
  <si>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</si>
  <si>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</si>
  <si>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</si>
  <si>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</si>
  <si>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</si>
  <si>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</si>
  <si>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</si>
  <si>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</si>
  <si>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</si>
  <si>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</si>
  <si>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</si>
  <si>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</si>
  <si>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</si>
  <si>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</si>
  <si>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</si>
  <si>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</si>
  <si>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</si>
  <si>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</si>
  <si>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</si>
  <si>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</si>
  <si>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</si>
  <si>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</si>
  <si>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</si>
  <si>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</si>
  <si>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</si>
  <si>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</si>
  <si>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</si>
  <si>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</si>
  <si>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</si>
  <si>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</si>
  <si>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</si>
  <si>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</si>
  <si>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</si>
  <si>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</si>
  <si>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</si>
  <si>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</si>
  <si>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</si>
  <si>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</si>
  <si>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</si>
  <si>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</si>
  <si>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</si>
  <si>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</si>
  <si>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</si>
  <si>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</si>
  <si>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</si>
  <si>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</si>
  <si>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</si>
  <si>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</si>
  <si>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</si>
  <si>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</si>
  <si>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</si>
  <si>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</si>
  <si>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</si>
  <si>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</si>
  <si>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</si>
  <si>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</si>
  <si>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</si>
  <si>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</si>
  <si>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</si>
  <si>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</si>
  <si>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</si>
  <si>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</si>
  <si>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</si>
  <si>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</si>
  <si>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</si>
  <si>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</si>
  <si>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</si>
  <si>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</si>
  <si>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</si>
  <si>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</si>
  <si>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</si>
  <si>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</si>
  <si>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</si>
  <si>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</si>
  <si>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</si>
  <si>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</si>
  <si>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</si>
  <si>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</si>
  <si>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</si>
  <si>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</si>
  <si>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</si>
  <si>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</si>
  <si>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</si>
  <si>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</si>
  <si>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</si>
  <si>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</si>
  <si>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</si>
  <si>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</si>
  <si>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</si>
  <si>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</si>
  <si>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</si>
  <si>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</si>
  <si>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</si>
  <si>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</si>
  <si>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</si>
  <si>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</si>
  <si>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</si>
  <si>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</si>
  <si>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</si>
  <si>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</si>
  <si>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</si>
  <si>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</si>
  <si>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</si>
  <si>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</si>
  <si>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</si>
  <si>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</si>
  <si>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</si>
  <si>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</si>
  <si>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</si>
  <si>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</si>
  <si>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</si>
  <si>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</si>
  <si>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</si>
  <si>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</si>
  <si>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</si>
  <si>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</si>
  <si>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</si>
  <si>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</si>
  <si>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</si>
  <si>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</si>
  <si>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</si>
  <si>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</si>
  <si>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</si>
  <si>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</si>
  <si>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</si>
  <si>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</si>
  <si>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</si>
  <si>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</si>
  <si>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</si>
  <si>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</si>
  <si>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</si>
  <si>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</si>
  <si>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</si>
  <si>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</si>
  <si>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</si>
  <si>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</si>
  <si>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</si>
  <si>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</si>
  <si>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</si>
  <si>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</si>
  <si>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</si>
  <si>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</si>
  <si>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</si>
  <si>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</si>
  <si>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</si>
  <si>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</si>
  <si>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</si>
  <si>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</si>
  <si>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</si>
  <si>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</si>
  <si>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</si>
  <si>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</si>
  <si>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</si>
  <si>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</si>
  <si>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</si>
  <si>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</si>
  <si>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</si>
  <si>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</si>
  <si>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</si>
  <si>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</si>
  <si>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</si>
  <si>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</si>
  <si>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</si>
  <si>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</si>
  <si>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</si>
  <si>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</si>
  <si>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</si>
  <si>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</si>
  <si>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</si>
  <si>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</si>
  <si>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</si>
  <si>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</si>
  <si>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</si>
  <si>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</si>
  <si>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</si>
  <si>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</si>
  <si>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</si>
  <si>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</si>
  <si>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</si>
  <si>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</si>
  <si>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</si>
  <si>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</si>
  <si>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</si>
  <si>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</si>
  <si>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</si>
  <si>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</si>
  <si>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</si>
  <si>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</si>
  <si>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</si>
  <si>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</si>
  <si>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</si>
  <si>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</si>
  <si>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</si>
  <si>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</si>
  <si>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</si>
  <si>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</si>
  <si>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</si>
  <si>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</si>
  <si>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</si>
  <si>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</si>
  <si>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</si>
  <si>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</si>
  <si>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</si>
  <si>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</si>
  <si>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</si>
  <si>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</si>
  <si>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</si>
  <si>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</si>
  <si>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</si>
  <si>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</si>
  <si>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</si>
  <si>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</si>
  <si>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</si>
  <si>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</si>
  <si>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</si>
  <si>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</si>
  <si>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</si>
  <si>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</si>
  <si>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</si>
  <si>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</si>
  <si>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</si>
  <si>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</si>
  <si>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</si>
  <si>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</si>
  <si>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</si>
  <si>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</si>
  <si>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</si>
  <si>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</si>
  <si>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</si>
  <si>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</si>
  <si>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</si>
  <si>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</si>
  <si>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</si>
  <si>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</si>
  <si>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</si>
  <si>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</si>
  <si>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</si>
  <si>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</si>
  <si>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</si>
  <si>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</si>
  <si>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</si>
  <si>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</si>
  <si>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</si>
  <si>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</si>
  <si>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</si>
  <si>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</si>
  <si>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</si>
  <si>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</si>
  <si>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</si>
  <si>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</si>
  <si>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</si>
  <si>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</si>
  <si>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</si>
  <si>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</si>
  <si>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</si>
  <si>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</si>
  <si>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</si>
  <si>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</si>
  <si>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</si>
  <si>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</si>
  <si>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</si>
  <si>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</si>
  <si>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</si>
  <si>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</si>
  <si>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</si>
  <si>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</si>
  <si>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</si>
  <si>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</si>
  <si>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</si>
  <si>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</si>
  <si>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</si>
  <si>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</si>
  <si>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</si>
  <si>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</si>
  <si>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</si>
  <si>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</si>
  <si>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</si>
  <si>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</si>
  <si>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</si>
  <si>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</si>
  <si>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</si>
  <si>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</si>
  <si>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</si>
  <si>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</si>
  <si>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</si>
  <si>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</si>
  <si>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</si>
  <si>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</si>
  <si>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</si>
  <si>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</si>
  <si>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</si>
  <si>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</si>
  <si>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</si>
  <si>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</si>
  <si>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</si>
  <si>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</si>
  <si>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</si>
  <si>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</si>
  <si>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</si>
  <si>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</si>
  <si>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</si>
  <si>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</si>
  <si>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</si>
  <si>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</si>
  <si>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</si>
  <si>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</si>
  <si>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</si>
  <si>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</si>
  <si>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</si>
  <si>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</si>
  <si>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</si>
  <si>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</si>
  <si>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</si>
  <si>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</si>
  <si>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</si>
  <si>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</si>
  <si>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</si>
  <si>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</si>
  <si>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</si>
  <si>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</si>
  <si>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</si>
  <si>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</si>
  <si>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</si>
  <si>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</si>
  <si>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</si>
  <si>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</si>
  <si>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</si>
  <si>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</si>
  <si>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</si>
  <si>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</si>
  <si>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</si>
  <si>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</si>
  <si>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</si>
  <si>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</si>
  <si>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</si>
  <si>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</si>
  <si>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</si>
  <si>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</si>
  <si>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</si>
  <si>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</si>
  <si>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</si>
  <si>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</si>
  <si>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</si>
  <si>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</si>
  <si>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</si>
  <si>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</si>
  <si>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</si>
  <si>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</si>
  <si>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</si>
  <si>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</si>
  <si>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</si>
  <si>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</si>
  <si>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</si>
  <si>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</si>
  <si>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</si>
  <si>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</si>
  <si>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</si>
  <si>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</si>
  <si>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</si>
  <si>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</si>
  <si>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</si>
  <si>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</si>
  <si>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</si>
  <si>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</si>
  <si>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</si>
  <si>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</si>
  <si>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</si>
  <si>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</si>
  <si>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</si>
  <si>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</si>
  <si>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</si>
  <si>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</si>
  <si>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</si>
  <si>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</si>
  <si>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</si>
  <si>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</si>
  <si>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</si>
  <si>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</si>
  <si>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</si>
  <si>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</si>
  <si>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</si>
  <si>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</si>
  <si>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</si>
  <si>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</si>
  <si>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</si>
  <si>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</si>
  <si>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</si>
  <si>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</si>
  <si>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</si>
  <si>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</si>
  <si>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</si>
  <si>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</si>
  <si>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</si>
  <si>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</si>
  <si>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</si>
  <si>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</si>
  <si>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</si>
  <si>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</si>
  <si>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</si>
  <si>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</si>
  <si>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</si>
  <si>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</si>
  <si>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</si>
  <si>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</si>
  <si>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</si>
  <si>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</si>
  <si>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</si>
  <si>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</si>
  <si>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</si>
  <si>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</si>
  <si>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</si>
  <si>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</si>
  <si>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</si>
  <si>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</si>
  <si>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</si>
  <si>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</si>
  <si>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</si>
  <si>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</si>
  <si>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</si>
  <si>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</si>
  <si>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</si>
  <si>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</si>
  <si>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</si>
  <si>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</si>
  <si>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</si>
  <si>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</si>
  <si>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</si>
  <si>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</si>
  <si>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</si>
  <si>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</si>
  <si>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</si>
  <si>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</si>
  <si>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</si>
  <si>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</si>
  <si>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</si>
  <si>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</si>
  <si>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</si>
  <si>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</si>
  <si>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</si>
  <si>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</si>
  <si>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</si>
  <si>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</si>
  <si>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</si>
  <si>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</si>
  <si>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</si>
  <si>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</si>
  <si>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</si>
  <si>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</si>
  <si>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</si>
  <si>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</si>
  <si>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</si>
  <si>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</si>
  <si>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</si>
  <si>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</si>
  <si>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</si>
  <si>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</si>
  <si>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</si>
  <si>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</si>
  <si>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</si>
  <si>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</si>
  <si>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</si>
  <si>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</si>
  <si>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</si>
  <si>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</si>
  <si>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</si>
  <si>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</si>
  <si>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</si>
  <si>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</si>
  <si>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</si>
  <si>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</si>
  <si>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</si>
  <si>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</si>
  <si>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</si>
  <si>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</si>
  <si>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</si>
  <si>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</si>
  <si>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</si>
  <si>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</si>
  <si>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</si>
  <si>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</si>
  <si>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</si>
  <si>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</si>
  <si>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</si>
  <si>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</si>
  <si>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</si>
  <si>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</si>
  <si>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</si>
  <si>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</si>
  <si>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</si>
  <si>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</si>
  <si>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</si>
  <si>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</si>
  <si>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</si>
  <si>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</si>
  <si>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</si>
  <si>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</si>
  <si>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</si>
  <si>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</si>
  <si>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</si>
  <si>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</si>
  <si>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</si>
  <si>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</si>
  <si>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</si>
  <si>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</si>
  <si>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</si>
  <si>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</si>
  <si>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</si>
  <si>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</si>
  <si>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</si>
  <si>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</si>
  <si>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</si>
  <si>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</si>
  <si>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</si>
  <si>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</si>
  <si>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</si>
  <si>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</si>
  <si>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</si>
  <si>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</si>
  <si>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</si>
  <si>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</si>
  <si>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</si>
  <si>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</si>
  <si>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</si>
  <si>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</si>
  <si>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</si>
  <si>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</si>
  <si>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</si>
  <si>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</si>
  <si>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</si>
  <si>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</si>
  <si>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</si>
  <si>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</si>
  <si>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</si>
  <si>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</si>
  <si>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</si>
  <si>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</si>
  <si>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</si>
  <si>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</si>
  <si>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</si>
  <si>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</si>
  <si>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</si>
  <si>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</si>
  <si>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</si>
  <si>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</si>
  <si>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</si>
  <si>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</si>
  <si>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</si>
  <si>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</si>
  <si>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</si>
  <si>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</si>
  <si>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</si>
  <si>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</si>
  <si>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</si>
  <si>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</si>
  <si>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</si>
  <si>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</si>
  <si>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</si>
  <si>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</si>
  <si>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</si>
  <si>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</si>
  <si>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</si>
  <si>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</si>
  <si>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</si>
  <si>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</si>
  <si>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</si>
  <si>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</si>
  <si>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</si>
  <si>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</si>
  <si>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</si>
  <si>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</si>
  <si>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</si>
  <si>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</si>
  <si>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</si>
  <si>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</si>
  <si>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</si>
  <si>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</si>
  <si>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</si>
  <si>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</si>
  <si>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</si>
  <si>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</si>
  <si>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</si>
  <si>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</si>
  <si>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</si>
  <si>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</si>
  <si>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</si>
  <si>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</si>
  <si>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</si>
  <si>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</si>
  <si>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</si>
  <si>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</si>
  <si>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</si>
  <si>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</si>
  <si>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</si>
  <si>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</si>
  <si>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</si>
  <si>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</si>
  <si>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</si>
  <si>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</si>
  <si>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</si>
  <si>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</si>
  <si>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</si>
  <si>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</si>
  <si>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</si>
  <si>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</si>
  <si>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</si>
  <si>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</si>
  <si>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</si>
  <si>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</si>
  <si>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</si>
  <si>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</si>
  <si>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</si>
  <si>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</si>
  <si>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</si>
  <si>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</si>
  <si>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</si>
  <si>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</si>
  <si>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</si>
  <si>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</si>
  <si>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</si>
  <si>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</si>
  <si>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</si>
  <si>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</si>
  <si>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</si>
  <si>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</si>
  <si>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</si>
  <si>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</si>
  <si>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</si>
  <si>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</si>
  <si>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</si>
  <si>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</si>
  <si>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</si>
  <si>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</si>
  <si>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</si>
  <si>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</si>
  <si>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</si>
  <si>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</si>
  <si>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</si>
  <si>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</si>
  <si>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</si>
  <si>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</si>
  <si>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</si>
  <si>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</si>
  <si>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</si>
  <si>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</si>
  <si>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</si>
  <si>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</si>
  <si>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</si>
  <si>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</si>
  <si>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</si>
  <si>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</si>
  <si>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</si>
  <si>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</si>
  <si>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</si>
  <si>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</si>
  <si>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</si>
  <si>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</si>
  <si>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</si>
  <si>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</si>
  <si>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</si>
  <si>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</si>
  <si>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</si>
  <si>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</si>
  <si>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</si>
  <si>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</si>
  <si>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</si>
  <si>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</si>
  <si>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</si>
  <si>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</si>
  <si>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</si>
  <si>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</si>
  <si>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</si>
  <si>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</si>
  <si>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</si>
  <si>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</si>
  <si>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</si>
  <si>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</si>
  <si>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</si>
  <si>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</si>
  <si>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</si>
  <si>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</si>
  <si>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</si>
  <si>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</si>
  <si>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</si>
  <si>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</si>
  <si>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</si>
  <si>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</si>
  <si>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</si>
  <si>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</si>
  <si>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</si>
  <si>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</si>
  <si>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</si>
  <si>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</si>
  <si>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</si>
  <si>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</si>
  <si>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</si>
  <si>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</si>
  <si>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</si>
  <si>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</si>
  <si>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</si>
  <si>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</si>
  <si>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</si>
  <si>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</si>
  <si>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</si>
  <si>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</si>
  <si>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</si>
  <si>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</si>
  <si>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</si>
  <si>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</si>
  <si>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</si>
  <si>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</si>
  <si>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</si>
  <si>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</si>
  <si>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</si>
  <si>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</si>
  <si>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</si>
  <si>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</si>
  <si>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</si>
  <si>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</si>
  <si>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</si>
  <si>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</si>
  <si>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</si>
  <si>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</si>
  <si>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</si>
  <si>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</si>
  <si>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</si>
  <si>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</si>
  <si>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</si>
  <si>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</si>
  <si>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</si>
  <si>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</si>
  <si>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</si>
  <si>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</si>
  <si>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</si>
  <si>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</si>
  <si>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</si>
  <si>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</si>
  <si>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</si>
  <si>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</si>
  <si>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</si>
  <si>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</si>
  <si>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</si>
  <si>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</si>
  <si>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</si>
  <si>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</si>
  <si>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</si>
  <si>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</si>
  <si>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</si>
  <si>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</si>
  <si>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</si>
  <si>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</si>
  <si>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</si>
  <si>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</si>
  <si>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</si>
  <si>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</si>
  <si>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</si>
  <si>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</si>
  <si>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</si>
  <si>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</si>
  <si>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</si>
  <si>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</si>
  <si>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</si>
  <si>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</si>
  <si>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</si>
  <si>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</si>
  <si>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</si>
  <si>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</si>
  <si>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</si>
  <si>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</si>
  <si>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</si>
  <si>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</si>
  <si>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</si>
  <si>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</si>
  <si>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</si>
  <si>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</si>
  <si>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</si>
  <si>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</si>
  <si>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</si>
  <si>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</si>
  <si>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</si>
  <si>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</si>
  <si>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</si>
  <si>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</si>
  <si>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</si>
  <si>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</si>
  <si>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</si>
  <si>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</si>
  <si>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</si>
  <si>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</si>
  <si>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</si>
  <si>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</si>
  <si>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</si>
  <si>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</si>
  <si>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</si>
  <si>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</si>
  <si>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</si>
  <si>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</si>
  <si>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</si>
  <si>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</si>
  <si>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</si>
  <si>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</si>
  <si>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</si>
  <si>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</si>
  <si>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</si>
  <si>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</si>
  <si>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</si>
  <si>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</si>
  <si>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</si>
  <si>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</si>
  <si>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</si>
  <si>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</si>
  <si>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</si>
  <si>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</si>
  <si>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</si>
  <si>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</si>
  <si>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</si>
  <si>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</si>
  <si>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</si>
  <si>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</si>
  <si>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</si>
  <si>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</si>
  <si>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</si>
  <si>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</si>
  <si>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</si>
  <si>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</si>
  <si>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</si>
  <si>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</si>
  <si>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</si>
  <si>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</si>
  <si>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</si>
  <si>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</si>
  <si>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</si>
  <si>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</si>
  <si>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</si>
  <si>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</si>
  <si>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</si>
  <si>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</si>
  <si>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</si>
  <si>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</si>
  <si>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</si>
  <si>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</si>
  <si>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</si>
  <si>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</si>
  <si>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</si>
  <si>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</si>
  <si>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</si>
  <si>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</si>
  <si>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</si>
  <si>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</si>
  <si>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</si>
  <si>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</si>
  <si>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</si>
  <si>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</si>
  <si>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</si>
  <si>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</si>
  <si>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</si>
  <si>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</si>
  <si>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</si>
  <si>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</si>
  <si>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</si>
  <si>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</si>
  <si>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</si>
  <si>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</si>
  <si>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</si>
  <si>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</si>
  <si>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</si>
  <si>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</si>
  <si>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</si>
  <si>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</si>
  <si>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</si>
  <si>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</si>
  <si>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</si>
  <si>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</si>
  <si>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</si>
  <si>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</si>
  <si>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</si>
  <si>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</si>
  <si>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</si>
  <si>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</si>
  <si>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</si>
  <si>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</si>
  <si>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</si>
  <si>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</si>
  <si>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</si>
  <si>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</si>
  <si>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</si>
  <si>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</si>
  <si>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</si>
  <si>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</si>
  <si>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</si>
  <si>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</si>
  <si>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</si>
  <si>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</si>
  <si>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</si>
  <si>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</si>
  <si>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</si>
  <si>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</si>
  <si>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</si>
  <si>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</si>
  <si>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</si>
  <si>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</si>
  <si>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</si>
  <si>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</si>
  <si>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</si>
  <si>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</si>
  <si>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</si>
  <si>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</si>
  <si>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</si>
  <si>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</si>
  <si>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</si>
  <si>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</si>
  <si>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</si>
  <si>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</si>
  <si>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</si>
  <si>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</si>
  <si>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</si>
  <si>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</si>
  <si>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</si>
  <si>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</si>
  <si>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</si>
  <si>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</si>
  <si>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</si>
  <si>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</si>
  <si>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</si>
  <si>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</si>
  <si>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</si>
  <si>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</si>
  <si>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</si>
  <si>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</si>
  <si>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</si>
  <si>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</si>
  <si>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</si>
  <si>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</si>
  <si>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</si>
  <si>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</si>
  <si>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</si>
  <si>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</si>
  <si>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</si>
  <si>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</si>
  <si>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</si>
  <si>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</si>
  <si>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</si>
  <si>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</si>
  <si>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</si>
  <si>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</si>
  <si>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</si>
  <si>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</si>
  <si>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</si>
  <si>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</si>
  <si>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</si>
  <si>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</si>
  <si>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</si>
  <si>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</si>
  <si>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</si>
  <si>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</si>
  <si>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</si>
  <si>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</si>
  <si>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</si>
  <si>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</si>
  <si>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</si>
  <si>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</si>
  <si>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</si>
  <si>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</si>
  <si>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</si>
  <si>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</si>
  <si>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</si>
  <si>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</si>
  <si>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</si>
  <si>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</si>
  <si>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</si>
  <si>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</si>
  <si>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</si>
  <si>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</si>
  <si>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</si>
  <si>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</si>
  <si>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</si>
  <si>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</si>
  <si>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</si>
  <si>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</si>
  <si>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</si>
  <si>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</si>
  <si>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</si>
  <si>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</si>
  <si>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</si>
  <si>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</si>
  <si>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</si>
  <si>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</si>
  <si>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</si>
  <si>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</si>
  <si>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</si>
  <si>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</si>
  <si>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</si>
  <si>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</si>
  <si>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</si>
  <si>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</si>
  <si>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</si>
  <si>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</si>
  <si>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</si>
  <si>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</si>
  <si>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</si>
  <si>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</si>
  <si>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</si>
  <si>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</si>
  <si>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</si>
  <si>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</si>
  <si>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</si>
  <si>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</si>
  <si>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</si>
  <si>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</si>
  <si>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</si>
  <si>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</si>
  <si>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</si>
  <si>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</si>
  <si>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</si>
  <si>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</si>
  <si>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</si>
  <si>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</si>
  <si>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</si>
  <si>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</si>
  <si>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</si>
  <si>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</si>
  <si>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</si>
  <si>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</si>
  <si>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</si>
  <si>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</si>
  <si>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</si>
  <si>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</si>
  <si>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</si>
  <si>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</si>
  <si>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</si>
  <si>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</si>
  <si>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</si>
  <si>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</si>
  <si>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</si>
  <si>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</si>
  <si>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</si>
  <si>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</si>
  <si>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</si>
  <si>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</si>
  <si>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</si>
  <si>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</si>
  <si>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</si>
  <si>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</si>
  <si>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</si>
  <si>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</si>
  <si>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</si>
  <si>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</si>
  <si>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</si>
  <si>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</si>
  <si>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</si>
  <si>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</si>
  <si>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</si>
  <si>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</si>
  <si>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</si>
  <si>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</si>
  <si>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</si>
  <si>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</si>
  <si>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</si>
  <si>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</si>
  <si>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</si>
  <si>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</si>
  <si>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</si>
  <si>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</si>
  <si>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</si>
  <si>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</si>
  <si>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</si>
  <si>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</si>
  <si>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</si>
  <si>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</si>
  <si>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</si>
  <si>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</si>
  <si>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</si>
  <si>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</si>
  <si>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</si>
  <si>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</si>
  <si>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</si>
  <si>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</si>
  <si>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</si>
  <si>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</si>
  <si>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</si>
  <si>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</si>
  <si>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</si>
  <si>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</si>
  <si>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</si>
  <si>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</si>
  <si>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</si>
  <si>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</si>
  <si>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</si>
  <si>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</si>
  <si>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</si>
  <si>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</si>
  <si>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</si>
  <si>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</si>
  <si>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</si>
  <si>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</si>
  <si>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</si>
  <si>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</si>
  <si>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</si>
  <si>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</si>
  <si>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</si>
  <si>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</si>
  <si>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</si>
  <si>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</si>
  <si>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</si>
  <si>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</si>
  <si>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</si>
  <si>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</si>
  <si>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</si>
  <si>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</si>
  <si>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</si>
  <si>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</si>
  <si>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</si>
  <si>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</si>
  <si>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</si>
  <si>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</si>
  <si>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</si>
  <si>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</si>
  <si>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</si>
  <si>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</si>
  <si>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</si>
  <si>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</si>
  <si>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</si>
  <si>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</si>
  <si>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</si>
  <si>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</si>
  <si>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</si>
  <si>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</si>
  <si>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</si>
  <si>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</si>
  <si>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</si>
  <si>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</si>
  <si>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</si>
  <si>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</si>
  <si>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</si>
  <si>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</si>
  <si>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</si>
  <si>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</si>
  <si>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</si>
  <si>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</si>
  <si>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</si>
  <si>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</si>
  <si>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</si>
  <si>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</si>
  <si>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</si>
  <si>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</si>
  <si>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</si>
  <si>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</si>
  <si>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</si>
  <si>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</si>
  <si>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</si>
  <si>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</si>
  <si>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</si>
  <si>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</si>
  <si>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</si>
  <si>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</si>
  <si>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</si>
  <si>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</si>
  <si>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</si>
  <si>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</si>
  <si>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</si>
  <si>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</si>
  <si>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</si>
  <si>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</si>
  <si>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</si>
  <si>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</si>
  <si>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</si>
  <si>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</si>
  <si>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</si>
  <si>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</si>
  <si>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</si>
  <si>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</si>
  <si>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</si>
  <si>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</si>
  <si>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</si>
  <si>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</si>
  <si>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</si>
  <si>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</si>
  <si>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</si>
  <si>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</si>
  <si>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</si>
  <si>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</si>
  <si>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</si>
  <si>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</si>
  <si>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</si>
  <si>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</si>
  <si>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</si>
  <si>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</si>
  <si>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</si>
  <si>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</si>
  <si>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</si>
  <si>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</si>
  <si>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</si>
  <si>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</si>
  <si>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</si>
  <si>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</si>
  <si>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</si>
  <si>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</si>
  <si>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</si>
  <si>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</si>
  <si>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</si>
  <si>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</si>
  <si>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</si>
  <si>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</si>
  <si>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</si>
  <si>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</si>
  <si>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</si>
  <si>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</si>
  <si>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</si>
  <si>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</si>
  <si>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</si>
  <si>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</si>
  <si>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</si>
  <si>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</si>
  <si>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</si>
  <si>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</si>
  <si>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</si>
  <si>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</si>
  <si>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</si>
  <si>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</si>
  <si>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</si>
  <si>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</si>
  <si>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</si>
  <si>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</si>
  <si>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</si>
  <si>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</si>
  <si>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</si>
  <si>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</si>
  <si>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</si>
  <si>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</si>
  <si>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</si>
  <si>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</si>
  <si>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</si>
  <si>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</si>
  <si>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</si>
  <si>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</si>
  <si>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</si>
  <si>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</si>
  <si>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</si>
  <si>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</si>
  <si>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</si>
  <si>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</si>
  <si>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</si>
  <si>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</si>
  <si>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</si>
  <si>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</si>
  <si>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</si>
  <si>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</si>
  <si>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</si>
  <si>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</si>
  <si>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</si>
  <si>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</si>
  <si>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</si>
  <si>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</si>
  <si>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</si>
  <si>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</si>
  <si>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</si>
  <si>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</si>
  <si>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</si>
  <si>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</si>
  <si>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</si>
  <si>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</si>
  <si>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</si>
  <si>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</si>
  <si>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</si>
  <si>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</si>
  <si>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</si>
  <si>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</si>
  <si>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</si>
  <si>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</si>
  <si>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</si>
  <si>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</si>
  <si>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</si>
  <si>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</si>
  <si>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</si>
  <si>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</si>
  <si>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</si>
  <si>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</si>
  <si>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</si>
  <si>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</si>
  <si>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</si>
  <si>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</si>
  <si>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</si>
  <si>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</si>
  <si>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</si>
  <si>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</si>
  <si>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</si>
  <si>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</si>
  <si>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</si>
  <si>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</si>
  <si>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</si>
  <si>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</si>
  <si>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</si>
  <si>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</si>
  <si>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</si>
  <si>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</si>
  <si>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</si>
  <si>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</si>
  <si>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</si>
  <si>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</si>
  <si>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</si>
  <si>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</si>
  <si>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</si>
  <si>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</si>
  <si>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</si>
  <si>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</si>
  <si>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</si>
  <si>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</si>
  <si>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</si>
  <si>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</si>
  <si>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</si>
  <si>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</si>
  <si>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</si>
  <si>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</si>
  <si>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</si>
  <si>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</si>
  <si>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</si>
  <si>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</si>
  <si>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</si>
  <si>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</si>
  <si>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</si>
  <si>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</si>
  <si>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</si>
  <si>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</si>
  <si>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</si>
  <si>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</si>
  <si>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</si>
  <si>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</si>
  <si>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</si>
  <si>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</si>
  <si>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</si>
  <si>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</si>
  <si>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</si>
  <si>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</si>
  <si>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</si>
  <si>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</si>
  <si>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</si>
  <si>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</si>
  <si>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</si>
  <si>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</si>
  <si>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</si>
  <si>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</si>
  <si>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</si>
  <si>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</si>
  <si>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</si>
  <si>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</si>
  <si>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</si>
  <si>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</si>
  <si>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</si>
  <si>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</si>
  <si>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</si>
  <si>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</si>
  <si>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</si>
  <si>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</si>
  <si>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</si>
  <si>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</si>
  <si>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</si>
  <si>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</si>
  <si>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</si>
  <si>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</si>
  <si>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</si>
  <si>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</si>
  <si>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</si>
  <si>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</si>
  <si>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</si>
  <si>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</si>
  <si>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</si>
  <si>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</si>
  <si>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</si>
  <si>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</si>
  <si>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</si>
  <si>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</si>
  <si>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</si>
  <si>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</si>
  <si>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</si>
  <si>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</si>
  <si>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</si>
  <si>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</si>
  <si>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</si>
  <si>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</si>
  <si>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</si>
  <si>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</si>
  <si>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</si>
  <si>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</si>
  <si>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</si>
  <si>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</si>
  <si>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</si>
  <si>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</si>
  <si>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</si>
  <si>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</si>
  <si>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</si>
  <si>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</si>
  <si>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</si>
  <si>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</si>
  <si>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</si>
  <si>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</si>
  <si>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</si>
  <si>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</si>
  <si>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</si>
  <si>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</si>
  <si>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</si>
  <si>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</si>
  <si>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</si>
  <si>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</si>
  <si>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</si>
  <si>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</si>
  <si>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</si>
  <si>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</si>
  <si>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</si>
  <si>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</si>
  <si>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</si>
  <si>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</si>
  <si>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</si>
  <si>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</si>
  <si>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</si>
  <si>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</si>
  <si>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</si>
  <si>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</si>
  <si>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</si>
  <si>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</si>
  <si>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</si>
  <si>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</si>
  <si>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</si>
  <si>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</si>
  <si>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</si>
  <si>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</si>
  <si>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</si>
  <si>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</si>
  <si>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</si>
  <si>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</si>
  <si>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</si>
  <si>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</si>
  <si>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</si>
  <si>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</si>
  <si>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</si>
  <si>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</si>
  <si>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</si>
  <si>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</si>
  <si>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</si>
  <si>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</si>
  <si>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</si>
  <si>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</si>
  <si>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</si>
  <si>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</si>
  <si>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</si>
  <si>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</si>
  <si>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</si>
  <si>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</si>
  <si>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</si>
  <si>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</si>
  <si>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</si>
  <si>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</si>
  <si>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</si>
  <si>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</si>
  <si>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</si>
  <si>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</si>
  <si>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</si>
  <si>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</si>
  <si>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</si>
  <si>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</si>
  <si>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</si>
  <si>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</si>
  <si>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</si>
  <si>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</si>
  <si>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</si>
  <si>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</si>
  <si>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</si>
  <si>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</si>
  <si>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</si>
  <si>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</si>
  <si>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</si>
  <si>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</si>
  <si>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</si>
  <si>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</si>
  <si>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</si>
  <si>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</si>
  <si>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</si>
  <si>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</si>
  <si>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</si>
  <si>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</si>
  <si>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</si>
  <si>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</si>
  <si>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</si>
  <si>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</si>
  <si>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</si>
  <si>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</si>
  <si>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</si>
  <si>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</si>
  <si>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</si>
  <si>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</si>
  <si>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</si>
  <si>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</si>
  <si>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</si>
  <si>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</si>
  <si>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</si>
  <si>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</si>
  <si>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</si>
  <si>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</si>
  <si>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</si>
  <si>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</si>
  <si>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</si>
  <si>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</si>
  <si>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</si>
  <si>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</si>
  <si>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</si>
  <si>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</si>
  <si>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</si>
  <si>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</si>
  <si>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</si>
  <si>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</si>
  <si>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</si>
  <si>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</si>
  <si>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</si>
  <si>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</si>
  <si>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</si>
  <si>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</si>
  <si>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</si>
  <si>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</si>
  <si>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</si>
  <si>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</si>
  <si>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</si>
  <si>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</si>
  <si>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</si>
  <si>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</si>
  <si>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</si>
  <si>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</si>
  <si>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</si>
  <si>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</si>
  <si>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</si>
  <si>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</si>
  <si>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</si>
  <si>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</si>
  <si>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</si>
  <si>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</si>
  <si>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</si>
  <si>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</si>
  <si>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</si>
  <si>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</si>
  <si>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</si>
  <si>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</si>
  <si>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</si>
  <si>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</si>
  <si>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</si>
  <si>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</si>
  <si>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</si>
  <si>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</si>
  <si>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</si>
  <si>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</si>
  <si>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</si>
  <si>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</si>
  <si>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</si>
  <si>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</si>
  <si>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</si>
  <si>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</si>
  <si>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</si>
  <si>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</si>
  <si>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</si>
  <si>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</si>
  <si>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</si>
  <si>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</si>
  <si>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</si>
  <si>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</si>
  <si>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</si>
  <si>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</si>
  <si>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</si>
  <si>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</si>
  <si>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</si>
  <si>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</si>
  <si>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</si>
  <si>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</si>
  <si>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</si>
  <si>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</si>
  <si>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</si>
  <si>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</si>
  <si>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</si>
  <si>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</si>
  <si>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</si>
  <si>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</si>
  <si>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</si>
  <si>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</si>
  <si>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</si>
  <si>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</si>
  <si>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</si>
  <si>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</si>
  <si>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</si>
  <si>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</si>
  <si>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</si>
  <si>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</si>
  <si>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</si>
  <si>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</si>
  <si>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</si>
  <si>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</si>
  <si>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</si>
  <si>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</si>
  <si>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</si>
  <si>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</si>
  <si>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</si>
  <si>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</si>
  <si>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</si>
  <si>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</si>
  <si>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</si>
  <si>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</si>
  <si>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</si>
  <si>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</si>
  <si>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</si>
  <si>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</si>
  <si>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</si>
  <si>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</si>
  <si>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</si>
  <si>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</si>
  <si>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</si>
  <si>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</si>
  <si>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</si>
  <si>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</si>
  <si>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</si>
  <si>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</si>
  <si>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</si>
  <si>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</si>
  <si>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</si>
  <si>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</si>
  <si>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</si>
  <si>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</si>
  <si>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</si>
  <si>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</si>
  <si>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</si>
  <si>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</si>
  <si>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</si>
  <si>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</si>
  <si>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</si>
  <si>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</si>
  <si>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</si>
  <si>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</si>
  <si>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</si>
  <si>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</si>
  <si>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</si>
  <si>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</si>
  <si>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</si>
  <si>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</si>
  <si>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</si>
  <si>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</si>
  <si>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</si>
  <si>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</si>
  <si>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</si>
  <si>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</si>
  <si>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</si>
  <si>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</si>
  <si>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</si>
  <si>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</si>
  <si>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</si>
  <si>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</si>
  <si>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</si>
  <si>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</si>
  <si>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</si>
  <si>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</si>
  <si>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</si>
  <si>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</si>
  <si>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</si>
  <si>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</si>
  <si>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</si>
  <si>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</si>
  <si>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</si>
  <si>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</si>
  <si>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</si>
  <si>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</si>
  <si>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</si>
  <si>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</si>
  <si>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</si>
  <si>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</si>
  <si>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</si>
  <si>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</si>
  <si>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</si>
  <si>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</si>
  <si>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</si>
  <si>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</si>
  <si>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</si>
  <si>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</si>
  <si>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</si>
  <si>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</si>
  <si>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</si>
  <si>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</si>
  <si>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</si>
  <si>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</si>
  <si>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</si>
  <si>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</si>
  <si>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</si>
  <si>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</si>
  <si>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</si>
  <si>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</si>
  <si>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</si>
  <si>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</si>
  <si>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</si>
  <si>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</si>
  <si>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</si>
  <si>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</si>
  <si>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</si>
  <si>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</si>
  <si>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</si>
  <si>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</si>
  <si>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</si>
  <si>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</si>
  <si>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</si>
  <si>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</si>
  <si>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</si>
  <si>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</si>
  <si>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</si>
  <si>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</si>
  <si>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</si>
  <si>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</si>
  <si>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</si>
  <si>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</si>
  <si>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</si>
  <si>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</si>
  <si>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</si>
  <si>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</si>
  <si>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</si>
  <si>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</si>
  <si>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</si>
  <si>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</si>
  <si>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</si>
  <si>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</si>
  <si>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</si>
  <si>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</si>
  <si>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</si>
  <si>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</si>
  <si>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</si>
  <si>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</si>
  <si>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</si>
  <si>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</si>
  <si>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</si>
  <si>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</si>
  <si>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</si>
  <si>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</si>
  <si>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</si>
  <si>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</si>
  <si>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</si>
  <si>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</si>
  <si>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</si>
  <si>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</si>
  <si>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</si>
  <si>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</si>
  <si>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</si>
  <si>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</si>
  <si>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</si>
  <si>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</si>
  <si>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</si>
  <si>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</si>
  <si>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</si>
  <si>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</si>
  <si>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</si>
  <si>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</si>
  <si>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</si>
  <si>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</si>
  <si>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</si>
  <si>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</si>
  <si>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</si>
  <si>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</si>
  <si>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</si>
  <si>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</si>
  <si>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</si>
  <si>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</si>
  <si>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</si>
  <si>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</si>
  <si>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</si>
  <si>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</si>
  <si>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</si>
  <si>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</si>
  <si>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</si>
  <si>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</si>
  <si>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</si>
  <si>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</si>
  <si>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</si>
  <si>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</si>
  <si>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</si>
  <si>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</si>
  <si>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</si>
  <si>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</si>
  <si>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</si>
  <si>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</si>
  <si>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</si>
  <si>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</si>
  <si>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</si>
  <si>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</si>
  <si>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</si>
  <si>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</si>
  <si>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</si>
  <si>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</si>
  <si>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</si>
  <si>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</si>
  <si>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</si>
  <si>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</si>
  <si>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</si>
  <si>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</si>
  <si>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</si>
  <si>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</si>
  <si>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</si>
  <si>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</si>
  <si>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</si>
  <si>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</si>
  <si>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</si>
  <si>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</si>
  <si>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</si>
  <si>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</si>
  <si>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</si>
  <si>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</si>
  <si>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</si>
  <si>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</si>
  <si>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</si>
  <si>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</si>
  <si>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</si>
  <si>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</si>
  <si>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</si>
  <si>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</si>
  <si>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</si>
  <si>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</si>
  <si>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</si>
  <si>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</si>
  <si>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</si>
  <si>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</si>
  <si>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</si>
  <si>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</si>
  <si>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</si>
  <si>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</si>
  <si>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</si>
  <si>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</si>
  <si>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</si>
  <si>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</si>
  <si>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</si>
  <si>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</si>
  <si>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</si>
  <si>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</si>
  <si>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</si>
  <si>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</si>
  <si>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</si>
  <si>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</si>
  <si>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</si>
  <si>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</si>
  <si>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</si>
  <si>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</si>
  <si>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</si>
  <si>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</si>
  <si>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</si>
  <si>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</si>
  <si>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</si>
  <si>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</si>
  <si>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</si>
  <si>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</si>
  <si>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</si>
  <si>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</si>
  <si>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</si>
  <si>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</si>
  <si>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</si>
  <si>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</si>
  <si>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</si>
  <si>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</si>
  <si>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</si>
  <si>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</si>
  <si>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</si>
  <si>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</si>
  <si>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</si>
  <si>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</si>
  <si>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</si>
  <si>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</si>
  <si>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</si>
  <si>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</si>
  <si>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</si>
  <si>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</si>
  <si>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</si>
  <si>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</si>
  <si>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</si>
  <si>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</si>
  <si>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</si>
  <si>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</si>
  <si>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</si>
  <si>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</si>
  <si>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</si>
  <si>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</si>
  <si>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</si>
  <si>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</si>
  <si>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</si>
  <si>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</si>
  <si>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</si>
  <si>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</si>
  <si>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</si>
  <si>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</si>
  <si>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</si>
  <si>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</si>
  <si>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</si>
  <si>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</si>
  <si>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</si>
  <si>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</si>
  <si>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</si>
  <si>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</si>
  <si>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</si>
  <si>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</si>
  <si>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</si>
  <si>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</si>
  <si>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</si>
  <si>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</si>
  <si>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</si>
  <si>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</si>
  <si>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</si>
  <si>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</si>
  <si>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</si>
  <si>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</si>
  <si>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</si>
  <si>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</si>
  <si>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</si>
  <si>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</si>
  <si>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</si>
  <si>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</si>
  <si>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</si>
  <si>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</si>
  <si>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</si>
  <si>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</si>
  <si>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</si>
  <si>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</si>
  <si>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</si>
  <si>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</si>
  <si>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</si>
  <si>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</si>
  <si>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</si>
  <si>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</si>
  <si>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</si>
  <si>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</si>
  <si>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</si>
  <si>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</si>
  <si>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</si>
  <si>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</si>
  <si>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</si>
  <si>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</si>
  <si>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</si>
  <si>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</si>
  <si>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</si>
  <si>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</si>
  <si>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</si>
  <si>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</si>
  <si>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</si>
  <si>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</si>
  <si>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</si>
  <si>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</si>
  <si>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</si>
  <si>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</si>
  <si>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</si>
  <si>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</si>
  <si>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</si>
  <si>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</si>
  <si>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</si>
  <si>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</si>
  <si>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</si>
  <si>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</si>
  <si>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</si>
  <si>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</si>
  <si>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</si>
  <si>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</si>
  <si>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</si>
  <si>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</si>
  <si>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</si>
  <si>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</si>
  <si>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</si>
  <si>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</si>
  <si>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</si>
  <si>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</si>
  <si>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</si>
  <si>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</si>
  <si>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</si>
  <si>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</si>
  <si>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</si>
  <si>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</si>
  <si>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</si>
  <si>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</si>
  <si>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</si>
  <si>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</si>
  <si>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</si>
  <si>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</si>
  <si>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</si>
  <si>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</si>
  <si>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</si>
  <si>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</si>
  <si>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</si>
  <si>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</si>
  <si>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</si>
  <si>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</si>
  <si>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</si>
  <si>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</si>
  <si>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</si>
  <si>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</si>
  <si>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</si>
  <si>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</si>
  <si>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</si>
  <si>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</si>
  <si>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</si>
  <si>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</si>
  <si>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</si>
  <si>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</si>
  <si>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</si>
  <si>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</si>
  <si>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</si>
  <si>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</si>
  <si>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</si>
  <si>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</si>
  <si>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</si>
  <si>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</si>
  <si>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</si>
  <si>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</si>
  <si>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</si>
  <si>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</si>
  <si>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</si>
  <si>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</si>
  <si>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</si>
  <si>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</si>
  <si>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</si>
  <si>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</si>
  <si>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</si>
  <si>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</si>
  <si>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</si>
  <si>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</si>
  <si>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</si>
  <si>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</si>
  <si>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</si>
  <si>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</si>
  <si>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</si>
  <si>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</si>
  <si>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</si>
  <si>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</si>
  <si>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</si>
  <si>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</si>
  <si>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</si>
  <si>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</si>
  <si>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</si>
  <si>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</si>
  <si>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</si>
  <si>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</si>
  <si>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</si>
  <si>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</si>
  <si>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</si>
  <si>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</si>
  <si>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</si>
  <si>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</si>
  <si>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</si>
  <si>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</si>
  <si>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</si>
  <si>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</si>
  <si>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</si>
  <si>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</si>
  <si>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</si>
  <si>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</si>
  <si>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</si>
  <si>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</si>
  <si>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</si>
  <si>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</si>
  <si>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</si>
  <si>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</si>
  <si>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</si>
  <si>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</si>
  <si>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</si>
  <si>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</si>
  <si>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</si>
  <si>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</si>
  <si>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</si>
  <si>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</si>
  <si>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</si>
  <si>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</si>
  <si>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</si>
  <si>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</si>
  <si>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</si>
  <si>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</si>
  <si>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</si>
  <si>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</si>
  <si>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</si>
  <si>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</si>
  <si>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</si>
  <si>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</si>
  <si>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</si>
  <si>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</si>
  <si>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</si>
  <si>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</si>
  <si>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</si>
  <si>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</si>
  <si>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</si>
  <si>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</si>
  <si>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</si>
  <si>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</si>
  <si>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</si>
  <si>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</si>
  <si>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</si>
  <si>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</si>
  <si>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</si>
  <si>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</si>
  <si>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</si>
  <si>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</si>
  <si>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</si>
  <si>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</si>
  <si>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</si>
  <si>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</si>
  <si>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</si>
  <si>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</si>
  <si>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</si>
  <si>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</si>
  <si>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</si>
  <si>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</si>
  <si>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</si>
  <si>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</si>
  <si>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</si>
  <si>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</si>
  <si>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</si>
  <si>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</si>
  <si>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</si>
  <si>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</si>
  <si>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</si>
  <si>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</si>
  <si>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</si>
  <si>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</si>
  <si>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</si>
  <si>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</si>
  <si>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</si>
  <si>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</si>
  <si>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</si>
  <si>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</si>
  <si>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</si>
  <si>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</si>
  <si>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</si>
  <si>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</si>
  <si>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</si>
  <si>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</si>
  <si>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</si>
  <si>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</si>
  <si>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</si>
  <si>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</si>
  <si>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</si>
  <si>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</si>
  <si>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</si>
  <si>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</si>
  <si>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</si>
  <si>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</si>
  <si>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</si>
  <si>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</si>
  <si>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</si>
  <si>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</si>
  <si>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</si>
  <si>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</si>
  <si>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</si>
  <si>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</si>
  <si>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</si>
  <si>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</si>
  <si>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</si>
  <si>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</si>
  <si>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</si>
  <si>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</si>
  <si>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</si>
  <si>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</si>
  <si>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</si>
  <si>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</si>
  <si>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</si>
  <si>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</si>
  <si>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</si>
  <si>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</si>
  <si>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</si>
  <si>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</si>
  <si>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</si>
  <si>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</si>
  <si>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</si>
  <si>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</si>
  <si>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</si>
  <si>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</si>
  <si>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</si>
  <si>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</si>
  <si>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</si>
  <si>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</si>
  <si>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</si>
  <si>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</si>
  <si>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</si>
  <si>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</si>
  <si>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</si>
  <si>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</si>
  <si>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</si>
  <si>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</si>
  <si>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</si>
  <si>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</si>
  <si>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</si>
  <si>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</si>
  <si>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</si>
  <si>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</si>
  <si>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</si>
  <si>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</si>
  <si>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</si>
  <si>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</si>
  <si>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</si>
  <si>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</si>
  <si>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</si>
  <si>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</si>
  <si>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</si>
  <si>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</si>
  <si>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</si>
  <si>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</si>
  <si>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</si>
  <si>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</si>
  <si>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</si>
  <si>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</si>
  <si>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</si>
  <si>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</si>
  <si>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</si>
  <si>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</si>
  <si>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</si>
  <si>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</si>
  <si>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</si>
  <si>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</si>
  <si>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</si>
  <si>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</si>
  <si>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</si>
  <si>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</si>
  <si>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</si>
  <si>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</si>
  <si>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</si>
  <si>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</si>
  <si>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</si>
  <si>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</si>
  <si>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</si>
  <si>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</si>
  <si>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</si>
  <si>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</si>
  <si>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</si>
  <si>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</si>
  <si>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</si>
  <si>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</si>
  <si>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</si>
  <si>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</si>
  <si>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</si>
  <si>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</si>
  <si>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</si>
  <si>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</si>
  <si>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</si>
  <si>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</si>
  <si>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</si>
  <si>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</si>
  <si>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</si>
  <si>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</si>
  <si>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</si>
  <si>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</si>
  <si>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</si>
  <si>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</si>
  <si>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</si>
  <si>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</si>
  <si>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</si>
  <si>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</si>
  <si>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</si>
  <si>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</si>
  <si>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</si>
  <si>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</si>
  <si>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</si>
  <si>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</si>
  <si>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</si>
  <si>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</si>
  <si>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</si>
  <si>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</si>
  <si>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</si>
  <si>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</si>
  <si>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</si>
  <si>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</si>
  <si>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</si>
  <si>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</si>
  <si>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</si>
  <si>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</si>
  <si>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</si>
  <si>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</si>
  <si>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</si>
  <si>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</si>
  <si>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</si>
  <si>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</si>
  <si>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</si>
  <si>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</si>
  <si>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</si>
  <si>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</si>
  <si>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</si>
  <si>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</si>
  <si>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</si>
  <si>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</si>
  <si>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</si>
  <si>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</si>
  <si>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</si>
  <si>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</si>
  <si>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</si>
  <si>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</si>
  <si>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</si>
  <si>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</si>
  <si>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</si>
  <si>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</si>
  <si>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</si>
  <si>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</si>
  <si>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</si>
  <si>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</si>
  <si>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</si>
  <si>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</si>
  <si>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</si>
  <si>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</si>
  <si>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</si>
  <si>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</si>
  <si>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</si>
  <si>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</si>
  <si>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</si>
  <si>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</si>
  <si>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</si>
  <si>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</si>
  <si>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</si>
  <si>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</si>
  <si>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</si>
  <si>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</si>
  <si>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</si>
  <si>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</si>
  <si>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</si>
  <si>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</si>
  <si>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</si>
  <si>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</si>
  <si>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</si>
  <si>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</si>
  <si>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</si>
  <si>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</si>
  <si>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</si>
  <si>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</si>
  <si>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</si>
  <si>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</si>
  <si>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</si>
  <si>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</si>
  <si>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</si>
  <si>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</si>
  <si>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</si>
  <si>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</si>
  <si>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</si>
  <si>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</si>
  <si>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</si>
  <si>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</si>
  <si>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</si>
  <si>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</si>
  <si>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</si>
  <si>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</si>
  <si>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</si>
  <si>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</si>
  <si>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</si>
  <si>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</si>
  <si>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</si>
  <si>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</si>
  <si>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</si>
  <si>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</si>
  <si>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</si>
  <si>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</si>
  <si>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</si>
  <si>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</si>
  <si>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</si>
  <si>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</si>
  <si>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</si>
  <si>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</si>
  <si>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</si>
  <si>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</si>
  <si>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</si>
  <si>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</si>
  <si>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</si>
  <si>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</si>
  <si>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</si>
  <si>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</si>
  <si>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</si>
  <si>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</si>
  <si>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</si>
  <si>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</si>
  <si>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</si>
  <si>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</si>
  <si>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</si>
  <si>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</si>
  <si>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</si>
  <si>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</si>
  <si>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</si>
  <si>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</si>
  <si>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</si>
  <si>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</si>
  <si>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</si>
  <si>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</si>
  <si>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</si>
  <si>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</si>
  <si>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</si>
  <si>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</si>
  <si>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</si>
  <si>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</si>
  <si>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</si>
  <si>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</si>
  <si>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</si>
  <si>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</si>
  <si>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</si>
  <si>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</si>
  <si>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</si>
  <si>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</si>
  <si>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</si>
  <si>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</si>
  <si>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</si>
  <si>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</si>
  <si>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</si>
  <si>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</si>
  <si>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</si>
  <si>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</si>
  <si>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</si>
  <si>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</si>
  <si>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</si>
  <si>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</si>
  <si>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</si>
  <si>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</si>
  <si>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</si>
  <si>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</si>
  <si>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</si>
  <si>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</si>
  <si>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</si>
  <si>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</si>
  <si>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</si>
  <si>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</si>
  <si>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</si>
  <si>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</si>
  <si>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</si>
  <si>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</si>
  <si>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</si>
  <si>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</si>
  <si>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</si>
  <si>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</si>
  <si>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</si>
  <si>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</si>
  <si>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</si>
  <si>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</si>
  <si>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</si>
  <si>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</si>
  <si>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</si>
  <si>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</si>
  <si>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</si>
  <si>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</si>
  <si>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</si>
  <si>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</si>
  <si>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</si>
  <si>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</si>
  <si>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</si>
  <si>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</si>
  <si>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</si>
  <si>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</si>
  <si>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</si>
  <si>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</si>
  <si>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</si>
  <si>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</si>
  <si>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</si>
  <si>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</si>
  <si>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</si>
  <si>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</si>
  <si>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</si>
  <si>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</si>
  <si>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</si>
  <si>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</si>
  <si>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</si>
  <si>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</si>
  <si>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</si>
  <si>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</si>
  <si>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</si>
  <si>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</si>
  <si>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</si>
  <si>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</si>
  <si>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</si>
  <si>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</si>
  <si>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</si>
  <si>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</si>
  <si>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</si>
  <si>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</si>
  <si>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</si>
  <si>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</si>
  <si>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</si>
  <si>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</si>
  <si>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</si>
  <si>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</si>
  <si>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</si>
  <si>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</si>
  <si>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</si>
  <si>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</si>
  <si>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</si>
  <si>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</si>
  <si>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</si>
  <si>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</si>
  <si>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</si>
  <si>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</si>
  <si>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</si>
  <si>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</si>
  <si>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</si>
  <si>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</si>
  <si>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</si>
  <si>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</si>
  <si>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</si>
  <si>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</si>
  <si>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</si>
  <si>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</si>
  <si>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</si>
  <si>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</si>
  <si>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</si>
  <si>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</si>
  <si>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</si>
  <si>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</si>
  <si>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</si>
  <si>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</si>
  <si>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</si>
  <si>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</si>
  <si>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</si>
  <si>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</si>
  <si>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</si>
  <si>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</si>
  <si>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</si>
  <si>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</si>
  <si>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</si>
  <si>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</si>
  <si>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</si>
  <si>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</si>
  <si>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</si>
  <si>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</si>
  <si>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</si>
  <si>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</si>
  <si>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</si>
  <si>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</si>
  <si>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</si>
  <si>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</si>
  <si>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</si>
  <si>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</si>
  <si>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</si>
  <si>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</si>
  <si>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</si>
  <si>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</si>
  <si>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</si>
  <si>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</si>
  <si>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</si>
  <si>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</si>
  <si>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</si>
  <si>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</si>
  <si>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</si>
  <si>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</si>
  <si>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</si>
  <si>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</si>
  <si>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</si>
  <si>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</si>
  <si>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</si>
  <si>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</si>
  <si>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</si>
  <si>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</si>
  <si>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</si>
  <si>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</si>
  <si>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</si>
  <si>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</si>
  <si>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</si>
  <si>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</si>
  <si>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</si>
  <si>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</si>
  <si>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</si>
  <si>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</si>
  <si>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</si>
  <si>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</si>
  <si>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</si>
  <si>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</si>
  <si>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</si>
  <si>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</si>
  <si>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</si>
  <si>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</si>
  <si>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</si>
  <si>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</si>
  <si>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</si>
  <si>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</si>
  <si>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</si>
  <si>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</si>
  <si>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</si>
  <si>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</si>
  <si>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</si>
  <si>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</si>
  <si>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</si>
  <si>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</si>
  <si>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</si>
  <si>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</si>
  <si>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</si>
  <si>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</si>
  <si>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</si>
  <si>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</si>
  <si>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</si>
  <si>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</si>
  <si>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</si>
  <si>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</si>
  <si>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</si>
  <si>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</si>
  <si>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</si>
  <si>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</si>
  <si>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</si>
  <si>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</si>
  <si>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</si>
  <si>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</si>
  <si>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</si>
  <si>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</si>
  <si>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</si>
  <si>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</si>
  <si>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</si>
  <si>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</si>
  <si>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</si>
  <si>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</si>
  <si>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</si>
  <si>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</si>
  <si>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</si>
  <si>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</si>
  <si>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</si>
  <si>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</si>
  <si>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</si>
  <si>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</si>
  <si>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</si>
  <si>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</si>
  <si>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</si>
  <si>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</si>
  <si>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</si>
  <si>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</si>
  <si>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</si>
  <si>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</si>
  <si>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</si>
  <si>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</si>
  <si>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</si>
  <si>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</si>
  <si>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</si>
  <si>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</si>
  <si>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</si>
  <si>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</si>
  <si>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</si>
  <si>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</si>
  <si>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</si>
  <si>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</si>
  <si>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</si>
  <si>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</si>
  <si>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</si>
  <si>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</si>
  <si>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</si>
  <si>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</si>
  <si>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</si>
  <si>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</si>
  <si>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</si>
  <si>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</si>
  <si>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</si>
  <si>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</si>
  <si>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</si>
  <si>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</si>
  <si>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</si>
  <si>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</si>
  <si>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</si>
  <si>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</si>
  <si>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</si>
  <si>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</si>
  <si>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</si>
  <si>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</si>
  <si>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</si>
  <si>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</si>
  <si>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</si>
  <si>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</si>
  <si>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</si>
  <si>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</si>
  <si>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</si>
  <si>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</si>
  <si>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</si>
  <si>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</si>
  <si>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</si>
  <si>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</si>
  <si>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</si>
  <si>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</si>
  <si>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</si>
  <si>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</si>
  <si>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</si>
  <si>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</si>
  <si>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</si>
  <si>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</si>
  <si>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</si>
  <si>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</si>
  <si>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</si>
  <si>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</si>
  <si>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</si>
  <si>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</si>
  <si>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</si>
  <si>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</si>
  <si>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</si>
  <si>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</si>
  <si>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</si>
  <si>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</si>
  <si>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</si>
  <si>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</si>
  <si>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</si>
  <si>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</si>
  <si>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</si>
  <si>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</si>
  <si>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</si>
  <si>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</si>
  <si>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</si>
  <si>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</si>
  <si>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</si>
  <si>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</si>
  <si>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</si>
  <si>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</si>
  <si>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</si>
  <si>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</si>
  <si>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</si>
  <si>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</si>
  <si>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</si>
  <si>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</si>
  <si>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</si>
  <si>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</si>
  <si>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</si>
  <si>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</si>
  <si>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</si>
  <si>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</si>
  <si>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</si>
  <si>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</si>
  <si>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</si>
  <si>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</si>
  <si>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</si>
  <si>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</si>
  <si>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</si>
  <si>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</si>
  <si>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</si>
  <si>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</si>
  <si>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</si>
  <si>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</si>
  <si>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</si>
  <si>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</si>
  <si>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</si>
  <si>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</si>
  <si>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</si>
  <si>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</si>
  <si>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</si>
  <si>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</si>
  <si>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</si>
  <si>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</si>
  <si>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</si>
  <si>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</si>
  <si>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</si>
  <si>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</si>
  <si>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</si>
  <si>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</si>
  <si>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</si>
  <si>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</si>
  <si>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</si>
  <si>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</si>
  <si>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</si>
  <si>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</si>
  <si>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</si>
  <si>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</si>
  <si>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</si>
  <si>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</si>
  <si>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</si>
  <si>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</si>
  <si>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</si>
  <si>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</si>
  <si>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</si>
  <si>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</si>
  <si>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</si>
  <si>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</si>
  <si>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</si>
  <si>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</si>
  <si>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</si>
  <si>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</si>
  <si>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</si>
  <si>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</si>
  <si>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</si>
  <si>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</si>
  <si>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</si>
  <si>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</si>
  <si>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</si>
  <si>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</si>
  <si>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</si>
  <si>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</si>
  <si>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</si>
  <si>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</si>
  <si>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</si>
  <si>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</si>
  <si>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</si>
  <si>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</si>
  <si>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</si>
  <si>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</si>
  <si>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</si>
  <si>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</si>
  <si>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</si>
  <si>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</si>
  <si>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</si>
  <si>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</si>
  <si>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</si>
  <si>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</si>
  <si>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</si>
  <si>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</si>
  <si>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</si>
  <si>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</si>
  <si>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</si>
  <si>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</si>
  <si>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</si>
  <si>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</si>
  <si>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</si>
  <si>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</si>
  <si>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</si>
  <si>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</si>
  <si>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</si>
  <si>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</si>
  <si>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</si>
  <si>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</si>
  <si>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</si>
  <si>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</si>
  <si>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</si>
  <si>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</si>
  <si>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</si>
  <si>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</si>
  <si>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</si>
  <si>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</si>
  <si>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</si>
  <si>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</si>
  <si>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</si>
  <si>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</si>
  <si>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</si>
  <si>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</si>
  <si>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</si>
  <si>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</si>
  <si>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</si>
  <si>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</si>
  <si>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</si>
  <si>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</si>
  <si>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</si>
  <si>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</si>
  <si>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</si>
  <si>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</si>
  <si>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</si>
  <si>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</si>
  <si>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</si>
  <si>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</si>
  <si>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</si>
  <si>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</si>
  <si>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</si>
  <si>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</si>
  <si>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</si>
  <si>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</si>
  <si>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</si>
  <si>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</si>
  <si>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</si>
  <si>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</si>
  <si>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</si>
  <si>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</si>
  <si>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</si>
  <si>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</si>
  <si>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</si>
  <si>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</si>
  <si>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</si>
  <si>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</si>
  <si>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</si>
  <si>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</si>
  <si>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</si>
  <si>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</si>
  <si>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</si>
  <si>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</si>
  <si>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</si>
  <si>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</si>
  <si>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</si>
  <si>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</si>
  <si>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</si>
  <si>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</si>
  <si>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</si>
  <si>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</si>
  <si>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</si>
  <si>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</si>
  <si>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</si>
  <si>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</si>
  <si>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</si>
  <si>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</si>
  <si>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</si>
  <si>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</si>
  <si>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</si>
  <si>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</si>
  <si>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</si>
  <si>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</si>
  <si>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</si>
  <si>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</si>
  <si>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</si>
  <si>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</si>
  <si>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</si>
  <si>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</si>
  <si>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</si>
  <si>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</si>
  <si>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</si>
  <si>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</si>
  <si>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</si>
  <si>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</si>
  <si>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</si>
  <si>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</si>
  <si>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</si>
  <si>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</si>
  <si>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</si>
  <si>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</si>
  <si>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</si>
  <si>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</si>
  <si>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</si>
  <si>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</si>
  <si>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</si>
  <si>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</si>
  <si>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</si>
  <si>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</si>
  <si>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</si>
  <si>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</si>
  <si>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</si>
  <si>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</si>
  <si>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</si>
  <si>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</si>
  <si>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</si>
  <si>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</si>
  <si>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</si>
  <si>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</si>
  <si>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</si>
  <si>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</si>
  <si>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</si>
  <si>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</si>
  <si>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</si>
  <si>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</si>
  <si>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</si>
  <si>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</si>
  <si>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</si>
  <si>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</si>
  <si>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</si>
  <si>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</si>
  <si>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</si>
  <si>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</si>
  <si>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</si>
  <si>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</si>
  <si>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</si>
  <si>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</si>
  <si>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</si>
  <si>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</si>
  <si>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</si>
  <si>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</si>
  <si>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</si>
  <si>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</si>
  <si>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</si>
  <si>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</si>
  <si>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</si>
  <si>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</si>
  <si>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</si>
  <si>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</si>
  <si>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</si>
  <si>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</si>
  <si>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</si>
  <si>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</si>
  <si>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</si>
  <si>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</si>
  <si>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</si>
  <si>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</si>
  <si>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</si>
  <si>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</si>
  <si>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</si>
  <si>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</si>
  <si>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</si>
  <si>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</si>
  <si>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</si>
  <si>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</si>
  <si>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</si>
  <si>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</si>
  <si>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</si>
  <si>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</si>
  <si>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</si>
  <si>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</si>
  <si>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</si>
  <si>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</si>
  <si>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</si>
  <si>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</si>
  <si>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</si>
  <si>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</si>
  <si>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</si>
  <si>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</si>
  <si>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</si>
  <si>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</si>
  <si>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</si>
  <si>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</si>
  <si>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</si>
  <si>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</si>
  <si>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</si>
  <si>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</si>
  <si>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</si>
  <si>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</si>
  <si>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</si>
  <si>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</si>
  <si>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</si>
  <si>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</si>
  <si>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</si>
  <si>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</si>
  <si>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</si>
  <si>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</si>
  <si>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</si>
  <si>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</si>
  <si>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</si>
  <si>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</si>
  <si>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</si>
  <si>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</si>
  <si>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</si>
  <si>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</si>
  <si>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</si>
  <si>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</si>
  <si>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</si>
  <si>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</si>
  <si>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</si>
  <si>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</si>
  <si>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</si>
  <si>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</si>
  <si>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</si>
  <si>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</si>
  <si>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</si>
  <si>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</si>
  <si>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</si>
  <si>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</si>
  <si>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</si>
  <si>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</si>
  <si>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</si>
  <si>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</si>
  <si>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</si>
  <si>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</si>
  <si>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</si>
  <si>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</si>
  <si>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</si>
  <si>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</si>
  <si>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</si>
  <si>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</si>
  <si>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</si>
  <si>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</si>
  <si>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</si>
  <si>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</si>
  <si>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</si>
  <si>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</si>
  <si>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</si>
  <si>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</si>
  <si>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</si>
  <si>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</si>
  <si>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</si>
  <si>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</si>
  <si>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</si>
  <si>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</si>
  <si>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</si>
  <si>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</si>
  <si>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</si>
  <si>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</si>
  <si>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</si>
  <si>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</si>
  <si>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</si>
  <si>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</si>
  <si>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</si>
  <si>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</si>
  <si>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</si>
  <si>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</si>
  <si>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</si>
  <si>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</si>
  <si>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</si>
  <si>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</si>
  <si>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</si>
  <si>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</si>
  <si>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</si>
  <si>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</si>
  <si>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</si>
  <si>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</si>
  <si>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</si>
  <si>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</si>
  <si>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</si>
  <si>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</si>
  <si>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</si>
  <si>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</si>
  <si>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</si>
  <si>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</si>
  <si>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</si>
  <si>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</si>
  <si>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</si>
  <si>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</si>
  <si>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</si>
  <si>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</si>
  <si>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</si>
  <si>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</si>
  <si>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</si>
  <si>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</si>
  <si>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</si>
  <si>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</si>
  <si>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</si>
  <si>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</si>
  <si>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</si>
  <si>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</si>
  <si>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</si>
  <si>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</si>
  <si>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</si>
  <si>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</si>
  <si>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</si>
  <si>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</si>
  <si>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</si>
  <si>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</si>
  <si>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</si>
  <si>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</si>
  <si>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</si>
  <si>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</si>
  <si>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</si>
  <si>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</si>
  <si>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</si>
  <si>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</si>
  <si>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</si>
  <si>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</si>
  <si>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</si>
  <si>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</si>
  <si>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</si>
  <si>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</si>
  <si>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</si>
  <si>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</si>
  <si>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</si>
  <si>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</si>
  <si>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</si>
  <si>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</si>
  <si>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</si>
  <si>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</si>
  <si>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</si>
  <si>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</si>
  <si>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</si>
  <si>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</si>
  <si>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</si>
  <si>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</si>
  <si>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</si>
  <si>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</si>
  <si>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</si>
  <si>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</si>
  <si>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</si>
  <si>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</si>
  <si>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</si>
  <si>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</si>
  <si>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</si>
  <si>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</si>
  <si>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</si>
  <si>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</si>
  <si>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</si>
  <si>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</si>
  <si>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</si>
  <si>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</si>
  <si>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</si>
  <si>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</si>
  <si>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</si>
  <si>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</si>
  <si>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</si>
  <si>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</si>
  <si>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</si>
  <si>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</si>
  <si>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</si>
  <si>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</si>
  <si>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</si>
  <si>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</si>
  <si>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</si>
  <si>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</si>
  <si>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</si>
  <si>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</si>
  <si>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</si>
  <si>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</si>
  <si>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</si>
  <si>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</si>
  <si>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</si>
  <si>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</si>
  <si>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</si>
  <si>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</si>
  <si>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</si>
  <si>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</si>
  <si>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</si>
  <si>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</si>
  <si>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</si>
  <si>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</si>
  <si>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</si>
  <si>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</si>
  <si>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</si>
  <si>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</si>
  <si>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</si>
  <si>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</si>
  <si>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</si>
  <si>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</si>
  <si>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</si>
  <si>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</si>
  <si>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</si>
  <si>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</si>
  <si>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</si>
  <si>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</si>
  <si>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</si>
  <si>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</si>
  <si>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</si>
  <si>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</si>
  <si>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</si>
  <si>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</si>
  <si>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</si>
  <si>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</si>
  <si>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</si>
  <si>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</si>
  <si>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</si>
  <si>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</si>
  <si>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</si>
  <si>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</si>
  <si>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</si>
  <si>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</si>
  <si>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</si>
  <si>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</si>
  <si>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</si>
  <si>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</si>
  <si>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</si>
  <si>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</si>
  <si>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</si>
  <si>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</si>
  <si>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</si>
  <si>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</si>
  <si>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</si>
  <si>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</si>
  <si>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</si>
  <si>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</si>
  <si>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</si>
  <si>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</si>
  <si>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</si>
  <si>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</si>
  <si>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</si>
  <si>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</si>
  <si>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</si>
  <si>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</si>
  <si>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</si>
  <si>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</si>
  <si>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</si>
  <si>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</si>
  <si>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</si>
  <si>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</si>
  <si>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</si>
  <si>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</si>
  <si>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</si>
  <si>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</si>
  <si>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</si>
  <si>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</si>
  <si>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</si>
  <si>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</si>
  <si>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</si>
  <si>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</si>
  <si>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</si>
  <si>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</si>
  <si>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</si>
  <si>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</si>
  <si>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</si>
  <si>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</si>
  <si>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</si>
  <si>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</si>
  <si>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</si>
  <si>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</si>
  <si>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</si>
  <si>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</si>
  <si>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</si>
  <si>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</si>
  <si>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</si>
  <si>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</si>
  <si>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</si>
  <si>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</si>
  <si>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</si>
  <si>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</si>
  <si>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</si>
  <si>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</si>
  <si>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</si>
  <si>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</si>
  <si>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</si>
  <si>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</si>
  <si>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</si>
  <si>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</si>
  <si>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</si>
  <si>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</si>
  <si>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</si>
  <si>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</si>
  <si>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</si>
  <si>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</si>
  <si>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</si>
  <si>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</si>
  <si>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</si>
  <si>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</si>
  <si>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</si>
  <si>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</si>
  <si>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</si>
  <si>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</si>
  <si>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</si>
  <si>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</si>
  <si>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</si>
  <si>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</si>
  <si>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</si>
  <si>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</si>
  <si>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</si>
  <si>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</si>
  <si>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</si>
  <si>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</si>
  <si>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</si>
  <si>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</si>
  <si>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</si>
  <si>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</si>
  <si>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</si>
  <si>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</si>
  <si>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</si>
  <si>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</si>
  <si>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</si>
  <si>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</si>
  <si>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</si>
  <si>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</si>
  <si>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</si>
  <si>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</si>
  <si>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</si>
  <si>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</si>
  <si>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</si>
  <si>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</si>
  <si>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</si>
  <si>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</si>
  <si>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</si>
  <si>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</si>
  <si>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</si>
  <si>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</si>
  <si>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</si>
  <si>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</si>
  <si>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</si>
  <si>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</si>
  <si>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</si>
  <si>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</si>
  <si>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</si>
  <si>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</si>
  <si>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</si>
  <si>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</si>
  <si>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</si>
  <si>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</si>
  <si>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</si>
  <si>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</si>
  <si>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</si>
  <si>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</si>
  <si>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</si>
  <si>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</si>
  <si>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</si>
  <si>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</si>
  <si>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</si>
  <si>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</si>
  <si>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</si>
  <si>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</si>
  <si>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</si>
  <si>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</si>
  <si>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</si>
  <si>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</si>
  <si>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</si>
  <si>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</si>
  <si>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</si>
  <si>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</si>
  <si>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</si>
  <si>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</si>
  <si>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</si>
  <si>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</si>
  <si>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</si>
  <si>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</si>
  <si>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</si>
  <si>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</si>
  <si>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</si>
  <si>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</si>
  <si>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</si>
  <si>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</si>
  <si>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</si>
  <si>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</si>
  <si>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</si>
  <si>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</si>
  <si>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</si>
  <si>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</si>
  <si>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</si>
  <si>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</si>
  <si>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</si>
  <si>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</si>
  <si>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</si>
  <si>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</si>
  <si>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</si>
  <si>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</si>
  <si>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</si>
  <si>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</si>
  <si>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</si>
  <si>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</si>
  <si>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</si>
  <si>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</si>
  <si>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</si>
  <si>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</si>
  <si>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</si>
  <si>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</si>
  <si>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</si>
  <si>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</si>
  <si>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</si>
  <si>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</si>
  <si>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</si>
  <si>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</si>
  <si>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</si>
  <si>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</si>
  <si>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</si>
  <si>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</si>
  <si>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</si>
  <si>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</si>
  <si>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</si>
  <si>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</si>
  <si>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</si>
  <si>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</si>
  <si>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</si>
  <si>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</si>
  <si>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</si>
  <si>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</si>
  <si>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</si>
  <si>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</si>
  <si>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</si>
  <si>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</si>
  <si>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</si>
  <si>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</si>
  <si>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</si>
  <si>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</si>
  <si>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</si>
  <si>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</si>
  <si>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</si>
  <si>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</si>
  <si>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</si>
  <si>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</si>
  <si>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</si>
  <si>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</si>
  <si>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</si>
  <si>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</si>
  <si>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</si>
  <si>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</si>
  <si>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</si>
  <si>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</si>
  <si>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</si>
  <si>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</si>
  <si>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</si>
  <si>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</si>
  <si>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</si>
  <si>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</si>
  <si>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</si>
  <si>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</si>
  <si>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</si>
  <si>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</si>
  <si>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</si>
  <si>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</si>
  <si>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</si>
  <si>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</si>
  <si>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</si>
  <si>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</si>
  <si>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</si>
  <si>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</si>
  <si>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</si>
  <si>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</si>
  <si>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</si>
  <si>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</si>
  <si>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</si>
  <si>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</si>
  <si>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</si>
  <si>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</si>
  <si>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</si>
  <si>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</si>
  <si>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</si>
  <si>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</si>
  <si>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</si>
  <si>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</si>
  <si>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</si>
  <si>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</si>
  <si>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</si>
  <si>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</si>
  <si>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</si>
  <si>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</si>
  <si>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</si>
  <si>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</si>
  <si>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</si>
  <si>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</si>
  <si>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</si>
  <si>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</si>
  <si>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</si>
  <si>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</si>
  <si>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</si>
  <si>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</si>
  <si>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</si>
  <si>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</si>
  <si>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</si>
  <si>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</si>
  <si>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</si>
  <si>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</si>
  <si>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</si>
  <si>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</si>
  <si>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</si>
  <si>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</si>
  <si>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</si>
  <si>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</si>
  <si>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</si>
  <si>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</si>
  <si>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</si>
  <si>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</si>
  <si>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</si>
  <si>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</si>
  <si>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</si>
  <si>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</si>
  <si>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</si>
  <si>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</si>
  <si>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</si>
  <si>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</si>
  <si>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</si>
  <si>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</si>
  <si>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</si>
  <si>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</si>
  <si>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</si>
  <si>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</si>
  <si>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</si>
  <si>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</si>
  <si>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</si>
  <si>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</si>
  <si>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</si>
  <si>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</si>
  <si>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</si>
  <si>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</si>
  <si>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</si>
  <si>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</si>
  <si>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</si>
  <si>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</si>
  <si>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</si>
  <si>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</si>
  <si>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</si>
  <si>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</si>
  <si>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</si>
  <si>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</si>
  <si>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</si>
  <si>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</si>
  <si>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</si>
  <si>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</si>
  <si>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</si>
  <si>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</si>
  <si>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</si>
  <si>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</si>
  <si>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</si>
  <si>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</si>
  <si>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</si>
  <si>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</si>
  <si>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</si>
  <si>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</si>
  <si>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</si>
  <si>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</si>
  <si>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</si>
  <si>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</si>
  <si>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</si>
  <si>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</si>
  <si>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</si>
  <si>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</si>
  <si>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</si>
  <si>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</si>
  <si>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</si>
  <si>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</si>
  <si>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</si>
  <si>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</si>
  <si>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</si>
  <si>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</si>
  <si>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</si>
  <si>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</si>
  <si>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</si>
  <si>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</si>
  <si>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</si>
  <si>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</si>
  <si>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</si>
  <si>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</si>
  <si>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</si>
  <si>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</si>
  <si>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</si>
  <si>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</si>
  <si>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</si>
  <si>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</si>
  <si>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</si>
  <si>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</si>
  <si>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</si>
  <si>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</si>
  <si>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</si>
  <si>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</si>
  <si>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</si>
  <si>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</si>
  <si>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</si>
  <si>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</si>
  <si>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</si>
  <si>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</si>
  <si>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</si>
  <si>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</si>
  <si>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</si>
  <si>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</si>
  <si>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</si>
  <si>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</si>
  <si>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</si>
  <si>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</si>
  <si>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</si>
  <si>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</si>
  <si>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</si>
  <si>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</si>
  <si>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</si>
  <si>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</si>
  <si>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</si>
  <si>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</si>
  <si>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</si>
  <si>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</si>
  <si>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</si>
  <si>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</si>
  <si>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</si>
  <si>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</si>
  <si>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</si>
  <si>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</si>
  <si>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</si>
  <si>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</si>
  <si>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</si>
  <si>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</si>
  <si>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</si>
  <si>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</si>
  <si>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</si>
  <si>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</si>
  <si>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</si>
  <si>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</si>
  <si>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</si>
  <si>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</si>
  <si>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</si>
  <si>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</si>
  <si>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</si>
  <si>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</si>
  <si>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</si>
  <si>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</si>
  <si>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</si>
  <si>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</si>
  <si>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</si>
  <si>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</si>
  <si>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</si>
  <si>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</si>
  <si>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</si>
  <si>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</si>
  <si>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</si>
  <si>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</si>
  <si>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Substitution of Ozone Depleting Substancesa</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</si>
  <si>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</si>
  <si>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</si>
  <si>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</si>
  <si>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</si>
  <si>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</si>
  <si>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</si>
  <si>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</si>
  <si>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</si>
  <si>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</si>
  <si>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</si>
  <si>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</si>
  <si>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</si>
  <si>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</si>
  <si>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</si>
  <si>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</si>
  <si>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</si>
  <si>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</si>
  <si>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</si>
  <si>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</si>
  <si>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</si>
  <si>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</si>
  <si>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</si>
  <si>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</si>
  <si>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</si>
  <si>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</si>
  <si>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</si>
  <si>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</si>
  <si>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</si>
  <si>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</si>
  <si>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</si>
  <si>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</si>
  <si>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</si>
  <si>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</si>
  <si>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</si>
  <si>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</si>
  <si>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</si>
  <si>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</si>
  <si>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</si>
  <si>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</si>
  <si>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</si>
  <si>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</si>
  <si>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</si>
  <si>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</si>
  <si>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</si>
  <si>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</si>
  <si>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</si>
  <si>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</si>
  <si>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refined petroluem and coke 19</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</si>
  <si>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</si>
  <si>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</si>
  <si>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</si>
  <si>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</si>
  <si>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</si>
  <si>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</si>
  <si>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</si>
  <si>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</si>
  <si>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</si>
  <si>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</si>
  <si>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</si>
  <si>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</si>
  <si>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</si>
  <si>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</si>
  <si>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</si>
  <si>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</si>
  <si>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</si>
  <si>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</si>
  <si>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</si>
  <si>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</si>
  <si>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</si>
  <si>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</si>
  <si>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</si>
  <si>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</si>
  <si>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</si>
  <si>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</si>
  <si>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</si>
  <si>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</si>
  <si>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</si>
  <si>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</si>
  <si>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</si>
  <si>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</si>
  <si>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</si>
  <si>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</si>
  <si>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</si>
  <si>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</si>
  <si>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</si>
  <si>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</si>
  <si>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</si>
  <si>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</si>
  <si>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</si>
  <si>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</si>
  <si>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</si>
  <si>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</si>
  <si>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</si>
  <si>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</si>
  <si>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</si>
  <si>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</si>
  <si>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</si>
  <si>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</si>
  <si>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</si>
  <si>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</si>
  <si>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</si>
  <si>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</si>
  <si>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</si>
  <si>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</si>
  <si>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</si>
  <si>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</si>
  <si>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</si>
  <si>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</si>
  <si>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</si>
  <si>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</si>
  <si>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</si>
  <si>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</si>
  <si>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</si>
  <si>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</si>
  <si>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Table 3-68:  CO2 Emissions from Natural Gas Systems (MMT)</t>
  </si>
  <si>
    <t>Table 3-66:  CH4 Emissions from Natural Gas Systems (MMT CO2 Eq.)</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</si>
  <si>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</si>
  <si>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</si>
  <si>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</si>
  <si>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</si>
  <si>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</si>
  <si>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</si>
  <si>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</si>
  <si>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</si>
  <si>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</si>
  <si>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</si>
  <si>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</si>
  <si>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</si>
  <si>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</si>
  <si>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</si>
  <si>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</si>
  <si>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</si>
  <si>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</si>
  <si>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</si>
  <si>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</si>
  <si>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</si>
  <si>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</si>
  <si>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</si>
  <si>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</si>
  <si>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</si>
  <si>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</si>
  <si>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</si>
  <si>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</si>
  <si>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</si>
  <si>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</si>
  <si>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</si>
  <si>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</si>
  <si>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</si>
  <si>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</si>
  <si>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</si>
  <si>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</si>
  <si>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</si>
  <si>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</si>
  <si>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</si>
  <si>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</si>
  <si>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</si>
  <si>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</si>
  <si>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</si>
  <si>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</si>
  <si>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</si>
  <si>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</si>
  <si>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</si>
  <si>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</si>
  <si>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</si>
  <si>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</si>
  <si>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</si>
  <si>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</si>
  <si>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</si>
  <si>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</si>
  <si>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</si>
  <si>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</si>
  <si>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</si>
  <si>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</si>
  <si>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</si>
  <si>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</si>
  <si>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</si>
  <si>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</si>
  <si>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</si>
  <si>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</si>
  <si>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</si>
  <si>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</si>
  <si>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</si>
  <si>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</si>
  <si>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</si>
  <si>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</si>
  <si>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</si>
  <si>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</si>
  <si>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</si>
  <si>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</si>
  <si>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</si>
  <si>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</si>
  <si>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</si>
  <si>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</si>
  <si>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</si>
  <si>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</si>
  <si>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</si>
  <si>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</si>
  <si>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</si>
  <si>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</si>
  <si>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</si>
  <si>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</si>
  <si>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</si>
  <si>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</si>
  <si>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</si>
  <si>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</si>
  <si>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</si>
  <si>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</si>
  <si>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</si>
  <si>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</si>
  <si>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</si>
  <si>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</si>
  <si>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</si>
  <si>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</si>
  <si>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</si>
  <si>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</si>
  <si>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</si>
  <si>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</si>
  <si>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</si>
  <si>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</si>
  <si>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</si>
  <si>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</si>
  <si>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</si>
  <si>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</si>
  <si>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</si>
  <si>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</si>
  <si>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</si>
  <si>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</si>
  <si>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</si>
  <si>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</si>
  <si>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</si>
  <si>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</si>
  <si>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</si>
  <si>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</si>
  <si>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</si>
  <si>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</si>
  <si>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</si>
  <si>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</si>
  <si>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</si>
  <si>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</si>
  <si>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</si>
  <si>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</si>
  <si>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</si>
  <si>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</si>
  <si>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</si>
  <si>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</si>
  <si>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</si>
  <si>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</si>
  <si>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</si>
  <si>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</si>
  <si>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</si>
  <si>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</si>
  <si>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</si>
  <si>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</si>
  <si>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</si>
  <si>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</si>
  <si>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</si>
  <si>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</si>
  <si>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</si>
  <si>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</si>
  <si>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</si>
  <si>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</si>
  <si>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EPS 2021 MWhs</t>
  </si>
  <si>
    <t>Industry Process CH4 Emissions by Sector</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</si>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</sst>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s>
  <fonts count="35"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theme="1" tint="0.34998626667073579"/>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s>
  <fills count="19">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s>
  <cellStyleXfs count="15">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9" fillId="0" borderId="0"/>
  </cellStyleXfs>
  <cellXfs count="136">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4" fillId="0" borderId="0" xfId="11" applyFont="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165" fontId="13" fillId="0" borderId="0" xfId="1" applyNumberFormat="1" applyFont="1"/>
    <xf numFmtId="165" fontId="13" fillId="0" borderId="0" xfId="1" applyNumberFormat="1" applyFont="1" applyAlignment="1"/>
    <xf numFmtId="165" fontId="14" fillId="0" borderId="0" xfId="1" applyNumberFormat="1" applyFont="1"/>
    <xf numFmtId="0" fontId="16" fillId="0" borderId="0" xfId="12"/>
    <xf numFmtId="0" fontId="15" fillId="0" borderId="0" xfId="12" applyFont="1"/>
    <xf numFmtId="2" fontId="16" fillId="0" borderId="0" xfId="12" applyNumberFormat="1"/>
    <xf numFmtId="0" fontId="13" fillId="0" borderId="0" xfId="1" applyNumberFormat="1" applyFon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9" fontId="21" fillId="0" borderId="1" xfId="2" applyFont="1" applyBorder="1"/>
    <xf numFmtId="9" fontId="21" fillId="0" borderId="0" xfId="2" applyFont="1" applyBorder="1"/>
    <xf numFmtId="0" fontId="27" fillId="0" borderId="0" xfId="0" applyFont="1"/>
    <xf numFmtId="11" fontId="27" fillId="0" borderId="1" xfId="1" applyNumberFormat="1" applyFont="1" applyBorder="1"/>
    <xf numFmtId="11" fontId="27" fillId="0" borderId="0" xfId="0" applyNumberFormat="1" applyFont="1"/>
    <xf numFmtId="165" fontId="22" fillId="0" borderId="1" xfId="1" applyNumberFormat="1" applyFont="1" applyBorder="1"/>
    <xf numFmtId="0" fontId="28" fillId="0" borderId="0" xfId="0" applyFont="1"/>
    <xf numFmtId="0" fontId="29" fillId="0" borderId="0" xfId="14"/>
    <xf numFmtId="0" fontId="30" fillId="0" borderId="0" xfId="14" applyFont="1"/>
    <xf numFmtId="0" fontId="31" fillId="0" borderId="0" xfId="14" applyFont="1"/>
    <xf numFmtId="0" fontId="32" fillId="0" borderId="0" xfId="14" applyFont="1"/>
    <xf numFmtId="0" fontId="33" fillId="0" borderId="0" xfId="14" applyFont="1"/>
    <xf numFmtId="0" fontId="34" fillId="0" borderId="0" xfId="14" applyFont="1"/>
    <xf numFmtId="0" fontId="29" fillId="0" borderId="0" xfId="14" applyAlignment="1">
      <alignment horizontal="left"/>
    </xf>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xf numFmtId="9" fontId="21" fillId="0" borderId="0" xfId="2" applyFont="1" applyAlignment="1">
      <alignment horizontal="left"/>
    </xf>
    <xf numFmtId="0" fontId="1" fillId="11" borderId="0" xfId="0" applyFont="1" applyFill="1"/>
    <xf numFmtId="164" fontId="21" fillId="0" borderId="1" xfId="1" applyNumberFormat="1" applyFont="1" applyFill="1" applyBorder="1"/>
  </cellXfs>
  <cellStyles count="15">
    <cellStyle name="Body: normal cell" xfId="8" xr:uid="{00000000-0005-0000-0000-000000000000}"/>
    <cellStyle name="Comma" xfId="1" builtinId="3"/>
    <cellStyle name="Font: Calibri, 9pt regular" xfId="4" xr:uid="{00000000-0005-0000-0000-000002000000}"/>
    <cellStyle name="Footnotes: top row" xfId="9" xr:uid="{00000000-0005-0000-0000-000003000000}"/>
    <cellStyle name="Header: bottom row" xfId="5" xr:uid="{00000000-0005-0000-0000-000004000000}"/>
    <cellStyle name="Hyperlink" xfId="13" builtinId="8"/>
    <cellStyle name="Normal" xfId="0" builtinId="0"/>
    <cellStyle name="Normal 2" xfId="3" xr:uid="{00000000-0005-0000-0000-000007000000}"/>
    <cellStyle name="Normal 3" xfId="10" xr:uid="{00000000-0005-0000-0000-000008000000}"/>
    <cellStyle name="Normal 4" xfId="11" xr:uid="{00000000-0005-0000-0000-000009000000}"/>
    <cellStyle name="Normal 5" xfId="12" xr:uid="{00000000-0005-0000-0000-00000A000000}"/>
    <cellStyle name="Normal 6" xfId="14" xr:uid="{C4487066-6536-4873-8E85-05AEC327DC3D}"/>
    <cellStyle name="Parent row" xfId="7" xr:uid="{00000000-0005-0000-0000-00000B000000}"/>
    <cellStyle name="Percent" xfId="2" builtinId="5"/>
    <cellStyle name="Table title" xfId="6" xr:uid="{00000000-0005-0000-0000-00000D000000}"/>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1749.4670386367197</c:v>
                </c:pt>
                <c:pt idx="1">
                  <c:v>1787.7</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1.9966697242800002</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3.7774679124399992</c:v>
                </c:pt>
                <c:pt idx="1">
                  <c:v>16.7</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1024.5214309999999</c:v>
                </c:pt>
                <c:pt idx="1">
                  <c:v>466.26787000000002</c:v>
                </c:pt>
                <c:pt idx="2">
                  <c:v>202.4941</c:v>
                </c:pt>
                <c:pt idx="3">
                  <c:v>0</c:v>
                </c:pt>
                <c:pt idx="4">
                  <c:v>46.008600000000001</c:v>
                </c:pt>
                <c:pt idx="5">
                  <c:v>3.8721070000000002</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1029</c:v>
                </c:pt>
                <c:pt idx="1">
                  <c:v>488</c:v>
                </c:pt>
                <c:pt idx="2">
                  <c:v>203</c:v>
                </c:pt>
                <c:pt idx="3">
                  <c:v>1</c:v>
                </c:pt>
                <c:pt idx="4">
                  <c:v>46</c:v>
                </c:pt>
                <c:pt idx="5">
                  <c:v>1</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1106.7173605980302</c:v>
                </c:pt>
                <c:pt idx="1">
                  <c:v>294.82864773282506</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EPA 2021</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1017</c:v>
                </c:pt>
                <c:pt idx="1">
                  <c:v>407</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25.055402434664998</c:v>
                </c:pt>
                <c:pt idx="1">
                  <c:v>6.953910454999999</c:v>
                </c:pt>
                <c:pt idx="2">
                  <c:v>14.871795908000001</c:v>
                </c:pt>
                <c:pt idx="3">
                  <c:v>36.540210465199998</c:v>
                </c:pt>
                <c:pt idx="4">
                  <c:v>264.49971104299999</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EPA 2021</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c:v>
                </c:pt>
                <c:pt idx="1">
                  <c:v>7</c:v>
                </c:pt>
                <c:pt idx="2">
                  <c:v>14</c:v>
                </c:pt>
                <c:pt idx="3">
                  <c:v>32</c:v>
                </c:pt>
                <c:pt idx="4" formatCode="_(* #,##0_);_(* \(#,##0\);_(* &quot;-&quot;??_);_(@_)">
                  <c:v>279</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1024.5214309999999</c:v>
                </c:pt>
                <c:pt idx="1">
                  <c:v>1029</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466.26787000000002</c:v>
                </c:pt>
                <c:pt idx="1">
                  <c:v>488</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202.4941</c:v>
                </c:pt>
                <c:pt idx="1">
                  <c:v>203</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1591.4149398960003</c:v>
                </c:pt>
                <c:pt idx="1">
                  <c:v>1561.3000000000002</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3.559437532</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4.7515023639999994</c:v>
                </c:pt>
                <c:pt idx="1">
                  <c:v>19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077434621190486"/>
          <c:y val="0.1560527543600265"/>
          <c:w val="0.66244978445051883"/>
          <c:h val="0.73747214053566079"/>
        </c:manualLayout>
      </c:layout>
      <c:barChart>
        <c:barDir val="col"/>
        <c:grouping val="stacked"/>
        <c:varyColors val="0"/>
        <c:ser>
          <c:idx val="0"/>
          <c:order val="0"/>
          <c:tx>
            <c:strRef>
              <c:f>'2. Electricity'!$J$63</c:f>
              <c:strCache>
                <c:ptCount val="1"/>
                <c:pt idx="0">
                  <c:v>Coal</c:v>
                </c:pt>
              </c:strCache>
            </c:strRef>
          </c:tx>
          <c:spPr>
            <a:solidFill>
              <a:schemeClr val="accent1"/>
            </a:solidFill>
            <a:ln>
              <a:noFill/>
            </a:ln>
            <a:effectLst/>
          </c:spPr>
          <c:invertIfNegative val="0"/>
          <c:cat>
            <c:strRef>
              <c:f>'2. Electricity'!$K$62:$M$62</c:f>
              <c:strCache>
                <c:ptCount val="3"/>
                <c:pt idx="0">
                  <c:v>EPS 2021</c:v>
                </c:pt>
                <c:pt idx="1">
                  <c:v>EPA 2021</c:v>
                </c:pt>
                <c:pt idx="2">
                  <c:v>EIA 2021</c:v>
                </c:pt>
              </c:strCache>
            </c:strRef>
          </c:cat>
          <c:val>
            <c:numRef>
              <c:f>'2. Electricity'!$K$63:$M$63</c:f>
              <c:numCache>
                <c:formatCode>0%</c:formatCode>
                <c:ptCount val="3"/>
                <c:pt idx="0">
                  <c:v>0.32689566965880756</c:v>
                </c:pt>
                <c:pt idx="1">
                  <c:v>0.22600000000000001</c:v>
                </c:pt>
                <c:pt idx="2">
                  <c:v>0.2383582901184729</c:v>
                </c:pt>
              </c:numCache>
            </c:numRef>
          </c:val>
          <c:extLst>
            <c:ext xmlns:c16="http://schemas.microsoft.com/office/drawing/2014/chart" uri="{C3380CC4-5D6E-409C-BE32-E72D297353CC}">
              <c16:uniqueId val="{00000000-C722-43E7-9939-8FD65839A1F9}"/>
            </c:ext>
          </c:extLst>
        </c:ser>
        <c:ser>
          <c:idx val="1"/>
          <c:order val="1"/>
          <c:tx>
            <c:strRef>
              <c:f>'2. Electricity'!$J$64</c:f>
              <c:strCache>
                <c:ptCount val="1"/>
                <c:pt idx="0">
                  <c:v>Natural Gas</c:v>
                </c:pt>
              </c:strCache>
            </c:strRef>
          </c:tx>
          <c:spPr>
            <a:solidFill>
              <a:schemeClr val="accent2"/>
            </a:solidFill>
            <a:ln>
              <a:noFill/>
            </a:ln>
            <a:effectLst/>
          </c:spPr>
          <c:invertIfNegative val="0"/>
          <c:cat>
            <c:strRef>
              <c:f>'2. Electricity'!$K$62:$M$62</c:f>
              <c:strCache>
                <c:ptCount val="3"/>
                <c:pt idx="0">
                  <c:v>EPS 2021</c:v>
                </c:pt>
                <c:pt idx="1">
                  <c:v>EPA 2021</c:v>
                </c:pt>
                <c:pt idx="2">
                  <c:v>EIA 2021</c:v>
                </c:pt>
              </c:strCache>
            </c:strRef>
          </c:cat>
          <c:val>
            <c:numRef>
              <c:f>'2. Electricity'!$K$64:$M$64</c:f>
              <c:numCache>
                <c:formatCode>0%</c:formatCode>
                <c:ptCount val="3"/>
                <c:pt idx="0">
                  <c:v>3.0719502895415252E-2</c:v>
                </c:pt>
                <c:pt idx="1">
                  <c:v>0.374</c:v>
                </c:pt>
                <c:pt idx="2">
                  <c:v>0.36473305787151733</c:v>
                </c:pt>
              </c:numCache>
            </c:numRef>
          </c:val>
          <c:extLst>
            <c:ext xmlns:c16="http://schemas.microsoft.com/office/drawing/2014/chart" uri="{C3380CC4-5D6E-409C-BE32-E72D297353CC}">
              <c16:uniqueId val="{00000001-C722-43E7-9939-8FD65839A1F9}"/>
            </c:ext>
          </c:extLst>
        </c:ser>
        <c:ser>
          <c:idx val="2"/>
          <c:order val="2"/>
          <c:tx>
            <c:strRef>
              <c:f>'2. Electricity'!$J$65</c:f>
              <c:strCache>
                <c:ptCount val="1"/>
                <c:pt idx="0">
                  <c:v>Nuclear</c:v>
                </c:pt>
              </c:strCache>
            </c:strRef>
          </c:tx>
          <c:spPr>
            <a:solidFill>
              <a:schemeClr val="accent3"/>
            </a:solidFill>
            <a:ln>
              <a:noFill/>
            </a:ln>
            <a:effectLst/>
          </c:spPr>
          <c:invertIfNegative val="0"/>
          <c:cat>
            <c:strRef>
              <c:f>'2. Electricity'!$K$62:$M$62</c:f>
              <c:strCache>
                <c:ptCount val="3"/>
                <c:pt idx="0">
                  <c:v>EPS 2021</c:v>
                </c:pt>
                <c:pt idx="1">
                  <c:v>EPA 2021</c:v>
                </c:pt>
                <c:pt idx="2">
                  <c:v>EIA 2021</c:v>
                </c:pt>
              </c:strCache>
            </c:strRef>
          </c:cat>
          <c:val>
            <c:numRef>
              <c:f>'2. Electricity'!$K$65:$M$65</c:f>
              <c:numCache>
                <c:formatCode>0%</c:formatCode>
                <c:ptCount val="3"/>
                <c:pt idx="0">
                  <c:v>0.27607302454987731</c:v>
                </c:pt>
                <c:pt idx="1">
                  <c:v>0.19700000000000001</c:v>
                </c:pt>
                <c:pt idx="2">
                  <c:v>0.19559782336624673</c:v>
                </c:pt>
              </c:numCache>
            </c:numRef>
          </c:val>
          <c:extLst>
            <c:ext xmlns:c16="http://schemas.microsoft.com/office/drawing/2014/chart" uri="{C3380CC4-5D6E-409C-BE32-E72D297353CC}">
              <c16:uniqueId val="{00000002-C722-43E7-9939-8FD65839A1F9}"/>
            </c:ext>
          </c:extLst>
        </c:ser>
        <c:ser>
          <c:idx val="3"/>
          <c:order val="3"/>
          <c:tx>
            <c:strRef>
              <c:f>'2. Electricity'!$J$66</c:f>
              <c:strCache>
                <c:ptCount val="1"/>
                <c:pt idx="0">
                  <c:v>Renewables</c:v>
                </c:pt>
              </c:strCache>
            </c:strRef>
          </c:tx>
          <c:spPr>
            <a:solidFill>
              <a:schemeClr val="accent4"/>
            </a:solidFill>
            <a:ln>
              <a:noFill/>
            </a:ln>
            <a:effectLst/>
          </c:spPr>
          <c:invertIfNegative val="0"/>
          <c:cat>
            <c:strRef>
              <c:f>'2. Electricity'!$K$62:$M$62</c:f>
              <c:strCache>
                <c:ptCount val="3"/>
                <c:pt idx="0">
                  <c:v>EPS 2021</c:v>
                </c:pt>
                <c:pt idx="1">
                  <c:v>EPA 2021</c:v>
                </c:pt>
                <c:pt idx="2">
                  <c:v>EIA 2021</c:v>
                </c:pt>
              </c:strCache>
            </c:strRef>
          </c:cat>
          <c:val>
            <c:numRef>
              <c:f>'2. Electricity'!$K$66:$M$66</c:f>
              <c:numCache>
                <c:formatCode>0%</c:formatCode>
                <c:ptCount val="3"/>
                <c:pt idx="0">
                  <c:v>0.36212412527124577</c:v>
                </c:pt>
                <c:pt idx="1">
                  <c:v>0.19900000000000001</c:v>
                </c:pt>
                <c:pt idx="2">
                  <c:v>0.19822622258249634</c:v>
                </c:pt>
              </c:numCache>
            </c:numRef>
          </c:val>
          <c:extLst>
            <c:ext xmlns:c16="http://schemas.microsoft.com/office/drawing/2014/chart" uri="{C3380CC4-5D6E-409C-BE32-E72D297353CC}">
              <c16:uniqueId val="{00000003-C722-43E7-9939-8FD65839A1F9}"/>
            </c:ext>
          </c:extLst>
        </c:ser>
        <c:ser>
          <c:idx val="4"/>
          <c:order val="4"/>
          <c:tx>
            <c:strRef>
              <c:f>'2. Electricity'!$J$67</c:f>
              <c:strCache>
                <c:ptCount val="1"/>
                <c:pt idx="0">
                  <c:v>Petroleum</c:v>
                </c:pt>
              </c:strCache>
            </c:strRef>
          </c:tx>
          <c:spPr>
            <a:solidFill>
              <a:schemeClr val="accent5"/>
            </a:solidFill>
            <a:ln>
              <a:noFill/>
            </a:ln>
            <a:effectLst/>
          </c:spPr>
          <c:invertIfNegative val="0"/>
          <c:cat>
            <c:strRef>
              <c:f>'2. Electricity'!$K$62:$M$62</c:f>
              <c:strCache>
                <c:ptCount val="3"/>
                <c:pt idx="0">
                  <c:v>EPS 2021</c:v>
                </c:pt>
                <c:pt idx="1">
                  <c:v>EPA 2021</c:v>
                </c:pt>
                <c:pt idx="2">
                  <c:v>EIA 2021</c:v>
                </c:pt>
              </c:strCache>
            </c:strRef>
          </c:cat>
          <c:val>
            <c:numRef>
              <c:f>'2. Electricity'!$K$67:$M$67</c:f>
              <c:numCache>
                <c:formatCode>0%</c:formatCode>
                <c:ptCount val="3"/>
                <c:pt idx="0">
                  <c:v>4.1876776246541E-3</c:v>
                </c:pt>
                <c:pt idx="1">
                  <c:v>5.0000000000000001E-3</c:v>
                </c:pt>
                <c:pt idx="2">
                  <c:v>2.7363124810556487E-3</c:v>
                </c:pt>
              </c:numCache>
            </c:numRef>
          </c:val>
          <c:extLst>
            <c:ext xmlns:c16="http://schemas.microsoft.com/office/drawing/2014/chart" uri="{C3380CC4-5D6E-409C-BE32-E72D297353CC}">
              <c16:uniqueId val="{00000004-C722-43E7-9939-8FD65839A1F9}"/>
            </c:ext>
          </c:extLst>
        </c:ser>
        <c:dLbls>
          <c:showLegendKey val="0"/>
          <c:showVal val="0"/>
          <c:showCatName val="0"/>
          <c:showSerName val="0"/>
          <c:showPercent val="0"/>
          <c:showBubbleSize val="0"/>
        </c:dLbls>
        <c:gapWidth val="80"/>
        <c:overlap val="100"/>
        <c:axId val="1021694800"/>
        <c:axId val="1021690224"/>
      </c:barChart>
      <c:catAx>
        <c:axId val="10216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0224"/>
        <c:crosses val="autoZero"/>
        <c:auto val="1"/>
        <c:lblAlgn val="ctr"/>
        <c:lblOffset val="100"/>
        <c:noMultiLvlLbl val="0"/>
      </c:catAx>
      <c:valAx>
        <c:axId val="1021690224"/>
        <c:scaling>
          <c:orientation val="minMax"/>
          <c:max val="1"/>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9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953.45</c:v>
                </c:pt>
                <c:pt idx="1">
                  <c:v>909.9</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599.74</c:v>
                </c:pt>
                <c:pt idx="1">
                  <c:v>612.9</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850.99587039750986</c:v>
                </c:pt>
                <c:pt idx="1">
                  <c:v>843.30000000000007</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0.71474607143682389</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1.0066083671772739</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Energy'!$M$30:$M$37</c:f>
              <c:numCache>
                <c:formatCode>_(* #,##0_);_(* \(#,##0\);_(* "-"??_);_(@_)</c:formatCode>
                <c:ptCount val="8"/>
                <c:pt idx="0">
                  <c:v>41.724047599999999</c:v>
                </c:pt>
                <c:pt idx="1">
                  <c:v>553.08177999999987</c:v>
                </c:pt>
                <c:pt idx="2">
                  <c:v>3.043923628896001</c:v>
                </c:pt>
                <c:pt idx="3">
                  <c:v>0</c:v>
                </c:pt>
                <c:pt idx="4">
                  <c:v>114.09294379999997</c:v>
                </c:pt>
                <c:pt idx="5">
                  <c:v>0</c:v>
                </c:pt>
                <c:pt idx="6">
                  <c:v>132.09700000000001</c:v>
                </c:pt>
                <c:pt idx="7">
                  <c:v>5.2348209300000024</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563.6</c:v>
                </c:pt>
                <c:pt idx="2">
                  <c:v>232.9</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Fuel Oil</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3.3519999999999999</c:v>
                </c:pt>
                <c:pt idx="3">
                  <c:v>0</c:v>
                </c:pt>
                <c:pt idx="4">
                  <c:v>87.748000000000005</c:v>
                </c:pt>
                <c:pt idx="5">
                  <c:v>51.046999999999997</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0.1357453132</c:v>
                </c:pt>
                <c:pt idx="1">
                  <c:v>0.29186388000000002</c:v>
                </c:pt>
                <c:pt idx="2">
                  <c:v>3.4046574368240008E-3</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0.1868701666</c:v>
                </c:pt>
                <c:pt idx="1">
                  <c:v>6.4445297772739996E-3</c:v>
                </c:pt>
                <c:pt idx="2">
                  <c:v>0.276228315</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326.63656892</c:v>
                </c:pt>
                <c:pt idx="1">
                  <c:v>318.60000000000002</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0.21565795999999998</c:v>
                </c:pt>
                <c:pt idx="1">
                  <c:v>4.5999999999999996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0.27551096000000003</c:v>
                </c:pt>
                <c:pt idx="1">
                  <c:v>0.7</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234.15896890499999</c:v>
                </c:pt>
                <c:pt idx="1">
                  <c:v>234.60000000000002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0.16996559999999999</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0.23000330499999999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437.59999999999997</c:v>
                </c:pt>
                <c:pt idx="1">
                  <c:v>393.29999999999995</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358</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437.59999999999997</c:v>
                </c:pt>
                <c:pt idx="1">
                  <c:v>393.29999999999995</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715.01612</c:v>
                </c:pt>
                <c:pt idx="1">
                  <c:v>715.8</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353.86044659999999</c:v>
                </c:pt>
                <c:pt idx="1">
                  <c:v>358</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187.1</c:v>
                </c:pt>
                <c:pt idx="1">
                  <c:v>189.20000000000002</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64.900000000000006</c:v>
                </c:pt>
                <c:pt idx="1">
                  <c:v>360.73384659999999</c:v>
                </c:pt>
                <c:pt idx="2">
                  <c:v>40</c:v>
                </c:pt>
                <c:pt idx="3">
                  <c:v>395.39882</c:v>
                </c:pt>
                <c:pt idx="4">
                  <c:v>53.6</c:v>
                </c:pt>
                <c:pt idx="5">
                  <c:v>169.19589999999999</c:v>
                </c:pt>
                <c:pt idx="6">
                  <c:v>598.048</c:v>
                </c:pt>
                <c:pt idx="7">
                  <c:v>11.700000000000273</c:v>
                </c:pt>
                <c:pt idx="8">
                  <c:v>1693.5765666000002</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63.199999999999996</c:v>
                </c:pt>
                <c:pt idx="1">
                  <c:v>303.89999999999998</c:v>
                </c:pt>
                <c:pt idx="2">
                  <c:v>40</c:v>
                </c:pt>
                <c:pt idx="3">
                  <c:v>406.70000000000005</c:v>
                </c:pt>
                <c:pt idx="4">
                  <c:v>53.6</c:v>
                </c:pt>
                <c:pt idx="5">
                  <c:v>181.7</c:v>
                </c:pt>
                <c:pt idx="6">
                  <c:v>598.1</c:v>
                </c:pt>
                <c:pt idx="7">
                  <c:v>8.9</c:v>
                </c:pt>
                <c:pt idx="8">
                  <c:v>1656.1</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238.81200000000001</c:v>
                </c:pt>
                <c:pt idx="2">
                  <c:v>0</c:v>
                </c:pt>
                <c:pt idx="3" formatCode="_(* #,##0.0_);_(* \(#,##0.0\);_(* &quot;-&quot;??_);_(@_)">
                  <c:v>0.40011999999999998</c:v>
                </c:pt>
                <c:pt idx="4">
                  <c:v>51.1</c:v>
                </c:pt>
                <c:pt idx="5">
                  <c:v>146.49600000000001</c:v>
                </c:pt>
                <c:pt idx="6">
                  <c:v>278.20800000000003</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239.8</c:v>
                </c:pt>
                <c:pt idx="3" formatCode="_(* #,##0.0_);_(* \(#,##0.0\);_(* &quot;-&quot;??_);_(@_)">
                  <c:v>0.3</c:v>
                </c:pt>
                <c:pt idx="4">
                  <c:v>51.1</c:v>
                </c:pt>
                <c:pt idx="5">
                  <c:v>146.4</c:v>
                </c:pt>
                <c:pt idx="6">
                  <c:v>278.2</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Total'!$J$9:$J$18</c:f>
              <c:numCache>
                <c:formatCode>_(* #,##0_);_(* \(#,##0\);_(* "-"??_);_(@_)</c:formatCode>
                <c:ptCount val="8"/>
                <c:pt idx="0">
                  <c:v>1749.4670386367197</c:v>
                </c:pt>
                <c:pt idx="1">
                  <c:v>1591.4149398960003</c:v>
                </c:pt>
                <c:pt idx="2">
                  <c:v>-740.18799999999999</c:v>
                </c:pt>
                <c:pt idx="3">
                  <c:v>926.33266660000027</c:v>
                </c:pt>
                <c:pt idx="4">
                  <c:v>850.99587039750986</c:v>
                </c:pt>
                <c:pt idx="5">
                  <c:v>598.048</c:v>
                </c:pt>
                <c:pt idx="6">
                  <c:v>169.19589999999999</c:v>
                </c:pt>
                <c:pt idx="7">
                  <c:v>560.795537825</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Total'!$K$9:$K$18</c:f>
              <c:numCache>
                <c:formatCode>_(* #,##0_);_(* \(#,##0\);_(* "-"??_);_(@_)</c:formatCode>
                <c:ptCount val="8"/>
                <c:pt idx="0">
                  <c:v>1787.7</c:v>
                </c:pt>
                <c:pt idx="1">
                  <c:v>1561.3000000000002</c:v>
                </c:pt>
                <c:pt idx="2">
                  <c:v>-754.2</c:v>
                </c:pt>
                <c:pt idx="3">
                  <c:v>876.3</c:v>
                </c:pt>
                <c:pt idx="4">
                  <c:v>843.30000000000007</c:v>
                </c:pt>
                <c:pt idx="5">
                  <c:v>598.1</c:v>
                </c:pt>
                <c:pt idx="6">
                  <c:v>181.7</c:v>
                </c:pt>
                <c:pt idx="7">
                  <c:v>553.19999999999993</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Total'!$I$9:$I$18</c:f>
              <c:strCache>
                <c:ptCount val="8"/>
                <c:pt idx="0">
                  <c:v>Transportation Sector</c:v>
                </c:pt>
                <c:pt idx="1">
                  <c:v>Electricity Sector</c:v>
                </c:pt>
                <c:pt idx="2">
                  <c:v>LULUCF Sector</c:v>
                </c:pt>
                <c:pt idx="3">
                  <c:v>Industry Process</c:v>
                </c:pt>
                <c:pt idx="4">
                  <c:v>Industry Energy</c:v>
                </c:pt>
                <c:pt idx="5">
                  <c:v>Agriculture Process</c:v>
                </c:pt>
                <c:pt idx="6">
                  <c:v>Waste Process</c:v>
                </c:pt>
                <c:pt idx="7">
                  <c:v>Buildings</c:v>
                </c:pt>
              </c:strCache>
            </c:strRef>
          </c:cat>
          <c:val>
            <c:numRef>
              <c:f>'6. Total'!$L$9:$L$18</c:f>
              <c:numCache>
                <c:formatCode>_(* #,##0_);_(* \(#,##0\);_(* "-"??_);_(@_)</c:formatCode>
                <c:ptCount val="8"/>
                <c:pt idx="0">
                  <c:v>1741.377</c:v>
                </c:pt>
                <c:pt idx="1">
                  <c:v>1551.144</c:v>
                </c:pt>
                <c:pt idx="4">
                  <c:v>975.41100000000006</c:v>
                </c:pt>
                <c:pt idx="7">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Total'!$I$46</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Total'!$J$35:$K$35</c:f>
              <c:strCache>
                <c:ptCount val="2"/>
                <c:pt idx="0">
                  <c:v>EPS 2021</c:v>
                </c:pt>
                <c:pt idx="1">
                  <c:v>EPA 2021</c:v>
                </c:pt>
              </c:strCache>
            </c:strRef>
          </c:cat>
          <c:val>
            <c:numRef>
              <c:f>'6. Total'!$J$46:$K$46</c:f>
              <c:numCache>
                <c:formatCode>_(* #,##0_);_(* \(#,##0\);_(* "-"??_);_(@_)</c:formatCode>
                <c:ptCount val="2"/>
                <c:pt idx="0">
                  <c:v>721.28697332771685</c:v>
                </c:pt>
                <c:pt idx="1">
                  <c:v>721.4</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Total'!$I$60</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Total'!$J$49:$K$49</c:f>
              <c:strCache>
                <c:ptCount val="2"/>
                <c:pt idx="0">
                  <c:v>EPS 2021</c:v>
                </c:pt>
                <c:pt idx="1">
                  <c:v>EPA 2021</c:v>
                </c:pt>
              </c:strCache>
            </c:strRef>
          </c:cat>
          <c:val>
            <c:numRef>
              <c:f>'6. Total'!$J$60:$K$60</c:f>
              <c:numCache>
                <c:formatCode>_(* #,##0_);_(* \(#,##0\);_(* "-"??_);_(@_)</c:formatCode>
                <c:ptCount val="2"/>
                <c:pt idx="0">
                  <c:v>363.39602524361726</c:v>
                </c:pt>
                <c:pt idx="1">
                  <c:v>395.8</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2017</c:v>
                </c:pt>
              </c:strCache>
            </c:strRef>
          </c:cat>
          <c:val>
            <c:numRef>
              <c:f>'7. Particulates'!$J$10:$K$10</c:f>
              <c:numCache>
                <c:formatCode>_(* #,##0_);_(* \(#,##0\);_(* "-"??_);_(@_)</c:formatCode>
                <c:ptCount val="2"/>
                <c:pt idx="0">
                  <c:v>4525680</c:v>
                </c:pt>
                <c:pt idx="1">
                  <c:v>4654480.4287641849</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2017</c:v>
                </c:pt>
              </c:strCache>
            </c:strRef>
          </c:cat>
          <c:val>
            <c:numRef>
              <c:f>'7. Particulates'!$J$11:$K$11</c:f>
              <c:numCache>
                <c:formatCode>_(* #,##0_);_(* \(#,##0\);_(* "-"??_);_(@_)</c:formatCode>
                <c:ptCount val="2"/>
                <c:pt idx="0">
                  <c:v>912941</c:v>
                </c:pt>
                <c:pt idx="1">
                  <c:v>1050963.1280480046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2017</c:v>
                </c:pt>
              </c:strCache>
            </c:strRef>
          </c:cat>
          <c:val>
            <c:numRef>
              <c:f>'7. Particulates'!$J$12:$K$12</c:f>
              <c:numCache>
                <c:formatCode>_(* #,##0_);_(* \(#,##0\);_(* "-"??_);_(@_)</c:formatCode>
                <c:ptCount val="2"/>
                <c:pt idx="0">
                  <c:v>294299</c:v>
                </c:pt>
                <c:pt idx="1">
                  <c:v>280556.65545444639</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2017</c:v>
                </c:pt>
              </c:strCache>
            </c:strRef>
          </c:cat>
          <c:val>
            <c:numRef>
              <c:f>'7. Particulates'!$J$13:$K$13</c:f>
              <c:numCache>
                <c:formatCode>_(* #,##0_);_(* \(#,##0\);_(* "-"??_);_(@_)</c:formatCode>
                <c:ptCount val="2"/>
                <c:pt idx="0">
                  <c:v>180900</c:v>
                </c:pt>
                <c:pt idx="1">
                  <c:v>185552.44199798358</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2017</c:v>
                </c:pt>
              </c:strCache>
            </c:strRef>
          </c:cat>
          <c:val>
            <c:numRef>
              <c:f>'7. Particulates'!$J$14:$K$14</c:f>
              <c:numCache>
                <c:formatCode>_(* #,##0_);_(* \(#,##0\);_(* "-"??_);_(@_)</c:formatCode>
                <c:ptCount val="2"/>
                <c:pt idx="0">
                  <c:v>3450860</c:v>
                </c:pt>
                <c:pt idx="1">
                  <c:v>1998106.9143511972</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2017</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2017</c:v>
                </c:pt>
              </c:strCache>
            </c:strRef>
          </c:cat>
          <c:val>
            <c:numRef>
              <c:f>'7. Particulates'!$J$31:$K$31</c:f>
              <c:numCache>
                <c:formatCode>_(* #,##0_);_(* \(#,##0\);_(* "-"??_);_(@_)</c:formatCode>
                <c:ptCount val="2"/>
                <c:pt idx="0">
                  <c:v>178239</c:v>
                </c:pt>
                <c:pt idx="1">
                  <c:v>213264.67030403487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2017</c:v>
                </c:pt>
              </c:strCache>
            </c:strRef>
          </c:cat>
          <c:val>
            <c:numRef>
              <c:f>'7. Particulates'!$J$32:$K$32</c:f>
              <c:numCache>
                <c:formatCode>_(* #,##0_);_(* \(#,##0\);_(* "-"??_);_(@_)</c:formatCode>
                <c:ptCount val="2"/>
                <c:pt idx="0">
                  <c:v>1010360</c:v>
                </c:pt>
                <c:pt idx="1">
                  <c:v>1256771.3198518569</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2017</c:v>
                </c:pt>
              </c:strCache>
            </c:strRef>
          </c:cat>
          <c:val>
            <c:numRef>
              <c:f>'7. Particulates'!$J$33:$K$33</c:f>
              <c:numCache>
                <c:formatCode>_(* #,##0_);_(* \(#,##0\);_(* "-"??_);_(@_)</c:formatCode>
                <c:ptCount val="2"/>
                <c:pt idx="0">
                  <c:v>24240.3</c:v>
                </c:pt>
                <c:pt idx="1">
                  <c:v>20243.156425976464</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2017</c:v>
                </c:pt>
              </c:strCache>
            </c:strRef>
          </c:cat>
          <c:val>
            <c:numRef>
              <c:f>'7. Particulates'!$J$34:$K$34</c:f>
              <c:numCache>
                <c:formatCode>_(* #,##0_);_(* \(#,##0\);_(* "-"??_);_(@_)</c:formatCode>
                <c:ptCount val="2"/>
                <c:pt idx="0">
                  <c:v>14410.4</c:v>
                </c:pt>
                <c:pt idx="1">
                  <c:v>20637.320523695078</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2017</c:v>
                </c:pt>
              </c:strCache>
            </c:strRef>
          </c:cat>
          <c:val>
            <c:numRef>
              <c:f>'7. Particulates'!$J$35:$K$35</c:f>
              <c:numCache>
                <c:formatCode>_(* #,##0_);_(* \(#,##0\);_(* "-"??_);_(@_)</c:formatCode>
                <c:ptCount val="2"/>
                <c:pt idx="0">
                  <c:v>805479</c:v>
                </c:pt>
                <c:pt idx="1">
                  <c:v>760984.82693653926</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2017</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2017</c:v>
                </c:pt>
              </c:strCache>
            </c:strRef>
          </c:cat>
          <c:val>
            <c:numRef>
              <c:f>'7. Particulates'!$J$52:$K$52</c:f>
              <c:numCache>
                <c:formatCode>_(* #,##0_);_(* \(#,##0\);_(* "-"??_);_(@_)</c:formatCode>
                <c:ptCount val="2"/>
                <c:pt idx="0">
                  <c:v>153631</c:v>
                </c:pt>
                <c:pt idx="1">
                  <c:v>156240.56052261801</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2017</c:v>
                </c:pt>
              </c:strCache>
            </c:strRef>
          </c:cat>
          <c:val>
            <c:numRef>
              <c:f>'7. Particulates'!$J$53:$K$53</c:f>
              <c:numCache>
                <c:formatCode>_(* #,##0_);_(* \(#,##0\);_(* "-"??_);_(@_)</c:formatCode>
                <c:ptCount val="2"/>
                <c:pt idx="0">
                  <c:v>89472.3</c:v>
                </c:pt>
                <c:pt idx="1">
                  <c:v>97342.357616402762</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2017</c:v>
                </c:pt>
              </c:strCache>
            </c:strRef>
          </c:cat>
          <c:val>
            <c:numRef>
              <c:f>'7. Particulates'!$J$54:$K$54</c:f>
              <c:numCache>
                <c:formatCode>_(* #,##0_);_(* \(#,##0\);_(* "-"??_);_(@_)</c:formatCode>
                <c:ptCount val="2"/>
                <c:pt idx="0">
                  <c:v>366015</c:v>
                </c:pt>
                <c:pt idx="1">
                  <c:v>312867.70478500583</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2017</c:v>
                </c:pt>
              </c:strCache>
            </c:strRef>
          </c:cat>
          <c:val>
            <c:numRef>
              <c:f>'7. Particulates'!$J$55:$K$55</c:f>
              <c:numCache>
                <c:formatCode>_(* #,##0_);_(* \(#,##0\);_(* "-"??_);_(@_)</c:formatCode>
                <c:ptCount val="2"/>
                <c:pt idx="0">
                  <c:v>51342.3</c:v>
                </c:pt>
                <c:pt idx="1">
                  <c:v>126224.83456764495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2017</c:v>
                </c:pt>
              </c:strCache>
            </c:strRef>
          </c:cat>
          <c:val>
            <c:numRef>
              <c:f>'7. Particulates'!$J$56:$K$56</c:f>
              <c:numCache>
                <c:formatCode>_(* #,##0_);_(* \(#,##0\);_(* "-"??_);_(@_)</c:formatCode>
                <c:ptCount val="2"/>
                <c:pt idx="0">
                  <c:v>957016</c:v>
                </c:pt>
                <c:pt idx="1">
                  <c:v>597079.25616563065</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2017</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2017</c:v>
                </c:pt>
              </c:strCache>
            </c:strRef>
          </c:cat>
          <c:val>
            <c:numRef>
              <c:f>'7. Particulates'!$J$71:$K$71</c:f>
              <c:numCache>
                <c:formatCode>_(* #,##0_);_(* \(#,##0\);_(* "-"??_);_(@_)</c:formatCode>
                <c:ptCount val="2"/>
                <c:pt idx="0">
                  <c:v>64232.9</c:v>
                </c:pt>
                <c:pt idx="1">
                  <c:v>61887.26764293485</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2017</c:v>
                </c:pt>
              </c:strCache>
            </c:strRef>
          </c:cat>
          <c:val>
            <c:numRef>
              <c:f>'7. Particulates'!$J$72:$K$72</c:f>
              <c:numCache>
                <c:formatCode>_(* #,##0_);_(* \(#,##0\);_(* "-"??_);_(@_)</c:formatCode>
                <c:ptCount val="2"/>
                <c:pt idx="0">
                  <c:v>5201.4399999999996</c:v>
                </c:pt>
                <c:pt idx="1">
                  <c:v>5502.3108183988152</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2017</c:v>
                </c:pt>
              </c:strCache>
            </c:strRef>
          </c:cat>
          <c:val>
            <c:numRef>
              <c:f>'7. Particulates'!$J$73:$K$73</c:f>
              <c:numCache>
                <c:formatCode>_(* #,##0_);_(* \(#,##0\);_(* "-"??_);_(@_)</c:formatCode>
                <c:ptCount val="2"/>
                <c:pt idx="0">
                  <c:v>19032</c:v>
                </c:pt>
                <c:pt idx="1">
                  <c:v>17688.877138915184</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2017</c:v>
                </c:pt>
              </c:strCache>
            </c:strRef>
          </c:cat>
          <c:val>
            <c:numRef>
              <c:f>'7. Particulates'!$J$74:$K$74</c:f>
              <c:numCache>
                <c:formatCode>_(* #,##0_);_(* \(#,##0\);_(* "-"??_);_(@_)</c:formatCode>
                <c:ptCount val="2"/>
                <c:pt idx="0">
                  <c:v>2085.5300000000002</c:v>
                </c:pt>
                <c:pt idx="1">
                  <c:v>4808.2507080151345</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2017</c:v>
                </c:pt>
              </c:strCache>
            </c:strRef>
          </c:cat>
          <c:val>
            <c:numRef>
              <c:f>'7. Particulates'!$J$75:$K$75</c:f>
              <c:numCache>
                <c:formatCode>_(* #,##0_);_(* \(#,##0\);_(* "-"??_);_(@_)</c:formatCode>
                <c:ptCount val="2"/>
                <c:pt idx="0">
                  <c:v>95444.3</c:v>
                </c:pt>
                <c:pt idx="1">
                  <c:v>32510.034090754922</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2017</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2017</c:v>
                </c:pt>
              </c:strCache>
            </c:strRef>
          </c:cat>
          <c:val>
            <c:numRef>
              <c:f>'7. Particulates'!$J$86:$K$86</c:f>
              <c:numCache>
                <c:formatCode>_(* #,##0_);_(* \(#,##0\);_(* "-"??_);_(@_)</c:formatCode>
                <c:ptCount val="2"/>
                <c:pt idx="0">
                  <c:v>46060.2</c:v>
                </c:pt>
                <c:pt idx="1">
                  <c:v>48928.458031023947</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2017</c:v>
                </c:pt>
              </c:strCache>
            </c:strRef>
          </c:cat>
          <c:val>
            <c:numRef>
              <c:f>'7. Particulates'!$J$87:$K$87</c:f>
              <c:numCache>
                <c:formatCode>_(* #,##0_);_(* \(#,##0\);_(* "-"??_);_(@_)</c:formatCode>
                <c:ptCount val="2"/>
                <c:pt idx="0">
                  <c:v>17456.099999999999</c:v>
                </c:pt>
                <c:pt idx="1">
                  <c:v>15770.130628770356</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2017</c:v>
                </c:pt>
              </c:strCache>
            </c:strRef>
          </c:cat>
          <c:val>
            <c:numRef>
              <c:f>'7. Particulates'!$J$88:$K$88</c:f>
              <c:numCache>
                <c:formatCode>_(* #,##0_);_(* \(#,##0\);_(* "-"??_);_(@_)</c:formatCode>
                <c:ptCount val="2"/>
                <c:pt idx="0">
                  <c:v>198889</c:v>
                </c:pt>
                <c:pt idx="1">
                  <c:v>164257.85889056453</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2017</c:v>
                </c:pt>
              </c:strCache>
            </c:strRef>
          </c:cat>
          <c:val>
            <c:numRef>
              <c:f>'7. Particulates'!$J$89:$K$89</c:f>
              <c:numCache>
                <c:formatCode>_(* #,##0_);_(* \(#,##0\);_(* "-"??_);_(@_)</c:formatCode>
                <c:ptCount val="2"/>
                <c:pt idx="0">
                  <c:v>31959</c:v>
                </c:pt>
                <c:pt idx="1">
                  <c:v>76905.744809755939</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2017</c:v>
                </c:pt>
              </c:strCache>
            </c:strRef>
          </c:cat>
          <c:val>
            <c:numRef>
              <c:f>'7. Particulates'!$J$90:$K$90</c:f>
              <c:numCache>
                <c:formatCode>_(* #,##0_);_(* \(#,##0\);_(* "-"??_);_(@_)</c:formatCode>
                <c:ptCount val="2"/>
                <c:pt idx="0">
                  <c:v>266809</c:v>
                </c:pt>
                <c:pt idx="1">
                  <c:v>155456.30682393018</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2017</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2017</c:v>
                </c:pt>
              </c:strCache>
            </c:strRef>
          </c:cat>
          <c:val>
            <c:numRef>
              <c:f>'7. Particulates'!$J$102:$K$102</c:f>
              <c:numCache>
                <c:formatCode>_(* #,##0_);_(* \(#,##0\);_(* "-"??_);_(@_)</c:formatCode>
                <c:ptCount val="2"/>
                <c:pt idx="0">
                  <c:v>1690130</c:v>
                </c:pt>
                <c:pt idx="1">
                  <c:v>1663886.8903605521</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2017</c:v>
                </c:pt>
              </c:strCache>
            </c:strRef>
          </c:cat>
          <c:val>
            <c:numRef>
              <c:f>'7. Particulates'!$J$103:$K$103</c:f>
              <c:numCache>
                <c:formatCode>_(* #,##0_);_(* \(#,##0\);_(* "-"??_);_(@_)</c:formatCode>
                <c:ptCount val="2"/>
                <c:pt idx="0">
                  <c:v>29190.9</c:v>
                </c:pt>
                <c:pt idx="1">
                  <c:v>28933.265013072501</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2017</c:v>
                </c:pt>
              </c:strCache>
            </c:strRef>
          </c:cat>
          <c:val>
            <c:numRef>
              <c:f>'7. Particulates'!$J$104:$K$104</c:f>
              <c:numCache>
                <c:formatCode>_(* #,##0_);_(* \(#,##0\);_(* "-"??_);_(@_)</c:formatCode>
                <c:ptCount val="2"/>
                <c:pt idx="0">
                  <c:v>302726</c:v>
                </c:pt>
                <c:pt idx="1">
                  <c:v>315281.11583098618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2017</c:v>
                </c:pt>
              </c:strCache>
            </c:strRef>
          </c:cat>
          <c:val>
            <c:numRef>
              <c:f>'7. Particulates'!$J$105:$K$105</c:f>
              <c:numCache>
                <c:formatCode>_(* #,##0_);_(* \(#,##0\);_(* "-"??_);_(@_)</c:formatCode>
                <c:ptCount val="2"/>
                <c:pt idx="0">
                  <c:v>18354.599999999999</c:v>
                </c:pt>
                <c:pt idx="1">
                  <c:v>30704.749543556463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2017</c:v>
                </c:pt>
              </c:strCache>
            </c:strRef>
          </c:cat>
          <c:val>
            <c:numRef>
              <c:f>'7. Particulates'!$J$106:$K$106</c:f>
              <c:numCache>
                <c:formatCode>_(* #,##0_);_(* \(#,##0\);_(* "-"??_);_(@_)</c:formatCode>
                <c:ptCount val="2"/>
                <c:pt idx="0">
                  <c:v>5573900</c:v>
                </c:pt>
                <c:pt idx="1">
                  <c:v>6608013.2974355873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2017</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2017</c:v>
                </c:pt>
              </c:strCache>
            </c:strRef>
          </c:cat>
          <c:val>
            <c:numRef>
              <c:f>'7. Particulates'!$J$121:$K$121</c:f>
              <c:numCache>
                <c:formatCode>_(* #,##0_);_(* \(#,##0\);_(* "-"??_);_(@_)</c:formatCode>
                <c:ptCount val="2"/>
                <c:pt idx="0">
                  <c:v>18516700</c:v>
                </c:pt>
                <c:pt idx="1">
                  <c:v>18479880.193625078</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2017</c:v>
                </c:pt>
              </c:strCache>
            </c:strRef>
          </c:cat>
          <c:val>
            <c:numRef>
              <c:f>'7. Particulates'!$J$122:$K$122</c:f>
              <c:numCache>
                <c:formatCode>_(* #,##0_);_(* \(#,##0\);_(* "-"??_);_(@_)</c:formatCode>
                <c:ptCount val="2"/>
                <c:pt idx="0">
                  <c:v>488439</c:v>
                </c:pt>
                <c:pt idx="1">
                  <c:v>533370.27702378295</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2017</c:v>
                </c:pt>
              </c:strCache>
            </c:strRef>
          </c:cat>
          <c:val>
            <c:numRef>
              <c:f>'7. Particulates'!$J$123:$K$123</c:f>
              <c:numCache>
                <c:formatCode>_(* #,##0_);_(* \(#,##0\);_(* "-"??_);_(@_)</c:formatCode>
                <c:ptCount val="2"/>
                <c:pt idx="0">
                  <c:v>2165470</c:v>
                </c:pt>
                <c:pt idx="1">
                  <c:v>2272763.5846088403</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2017</c:v>
                </c:pt>
              </c:strCache>
            </c:strRef>
          </c:cat>
          <c:val>
            <c:numRef>
              <c:f>'7. Particulates'!$J$124:$K$124</c:f>
              <c:numCache>
                <c:formatCode>_(* #,##0_);_(* \(#,##0\);_(* "-"??_);_(@_)</c:formatCode>
                <c:ptCount val="2"/>
                <c:pt idx="0">
                  <c:v>115502</c:v>
                </c:pt>
                <c:pt idx="1">
                  <c:v>190659.09523463089</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2017</c:v>
                </c:pt>
              </c:strCache>
            </c:strRef>
          </c:cat>
          <c:val>
            <c:numRef>
              <c:f>'7. Particulates'!$J$125:$K$125</c:f>
              <c:numCache>
                <c:formatCode>_(* #,##0_);_(* \(#,##0\);_(* "-"??_);_(@_)</c:formatCode>
                <c:ptCount val="2"/>
                <c:pt idx="0">
                  <c:v>14918600</c:v>
                </c:pt>
                <c:pt idx="1">
                  <c:v>3476743.1285955627</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2017</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2017</c:v>
                </c:pt>
              </c:strCache>
            </c:strRef>
          </c:cat>
          <c:val>
            <c:numRef>
              <c:f>'7. Particulates'!$J$139:$K$139</c:f>
              <c:numCache>
                <c:formatCode>_(* #,##0_);_(* \(#,##0\);_(* "-"??_);_(@_)</c:formatCode>
                <c:ptCount val="2"/>
                <c:pt idx="0">
                  <c:v>268949</c:v>
                </c:pt>
                <c:pt idx="1">
                  <c:v>274079.15197655367</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2017</c:v>
                </c:pt>
              </c:strCache>
            </c:strRef>
          </c:cat>
          <c:val>
            <c:numRef>
              <c:f>'7. Particulates'!$J$140:$K$140</c:f>
              <c:numCache>
                <c:formatCode>_(* #,##0_);_(* \(#,##0\);_(* "-"??_);_(@_)</c:formatCode>
                <c:ptCount val="2"/>
                <c:pt idx="0">
                  <c:v>107810</c:v>
                </c:pt>
                <c:pt idx="1">
                  <c:v>119673.91238853216</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2017</c:v>
                </c:pt>
              </c:strCache>
            </c:strRef>
          </c:cat>
          <c:val>
            <c:numRef>
              <c:f>'7. Particulates'!$J$141:$K$141</c:f>
              <c:numCache>
                <c:formatCode>_(* #,##0_);_(* \(#,##0\);_(* "-"??_);_(@_)</c:formatCode>
                <c:ptCount val="2"/>
                <c:pt idx="0">
                  <c:v>374610</c:v>
                </c:pt>
                <c:pt idx="1">
                  <c:v>314926.6232768984</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2017</c:v>
                </c:pt>
              </c:strCache>
            </c:strRef>
          </c:cat>
          <c:val>
            <c:numRef>
              <c:f>'7. Particulates'!$J$142:$K$142</c:f>
              <c:numCache>
                <c:formatCode>_(* #,##0_);_(* \(#,##0\);_(* "-"??_);_(@_)</c:formatCode>
                <c:ptCount val="2"/>
                <c:pt idx="0">
                  <c:v>55209.2</c:v>
                </c:pt>
                <c:pt idx="1">
                  <c:v>136498.14389850569</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2017</c:v>
                </c:pt>
              </c:strCache>
            </c:strRef>
          </c:cat>
          <c:val>
            <c:numRef>
              <c:f>'7. Particulates'!$J$143:$K$143</c:f>
              <c:numCache>
                <c:formatCode>_(* #,##0_);_(* \(#,##0\);_(* "-"??_);_(@_)</c:formatCode>
                <c:ptCount val="2"/>
                <c:pt idx="0">
                  <c:v>1576000</c:v>
                </c:pt>
                <c:pt idx="1">
                  <c:v>1135920.8225016191</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2017</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361949</xdr:colOff>
      <xdr:row>54</xdr:row>
      <xdr:rowOff>26193</xdr:rowOff>
    </xdr:from>
    <xdr:to>
      <xdr:col>20</xdr:col>
      <xdr:colOff>338137</xdr:colOff>
      <xdr:row>70</xdr:row>
      <xdr:rowOff>180975</xdr:rowOff>
    </xdr:to>
    <xdr:graphicFrame macro="">
      <xdr:nvGraphicFramePr>
        <xdr:cNvPr id="4" name="Chart 3">
          <a:extLst>
            <a:ext uri="{FF2B5EF4-FFF2-40B4-BE49-F238E27FC236}">
              <a16:creationId xmlns:a16="http://schemas.microsoft.com/office/drawing/2014/main" id="{92BBC558-B85A-40D7-8357-4E096BB0D5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0.01382</cdr:x>
      <cdr:y>0.01836</cdr:y>
    </cdr:from>
    <cdr:to>
      <cdr:x>0.95639</cdr:x>
      <cdr:y>0.09512</cdr:y>
    </cdr:to>
    <cdr:sp macro="" textlink="'2. Electricity'!$I$61">
      <cdr:nvSpPr>
        <cdr:cNvPr id="3" name="TextBox 1">
          <a:extLst xmlns:a="http://schemas.openxmlformats.org/drawingml/2006/main">
            <a:ext uri="{FF2B5EF4-FFF2-40B4-BE49-F238E27FC236}">
              <a16:creationId xmlns:a16="http://schemas.microsoft.com/office/drawing/2014/main" id="{C8566901-5C31-44C0-A0D1-CB99150288EC}"/>
            </a:ext>
          </a:extLst>
        </cdr:cNvPr>
        <cdr:cNvSpPr txBox="1"/>
      </cdr:nvSpPr>
      <cdr:spPr>
        <a:xfrm xmlns:a="http://schemas.openxmlformats.org/drawingml/2006/main">
          <a:off x="50800" y="50800"/>
          <a:ext cx="3465514" cy="2124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5E0AC41C-4721-4C05-8DD9-F06BCD2EC5DB}" type="TxLink">
            <a:rPr lang="en-US" sz="1100" b="0" i="0" u="none" strike="noStrike">
              <a:solidFill>
                <a:schemeClr val="tx1">
                  <a:lumMod val="65000"/>
                  <a:lumOff val="35000"/>
                </a:schemeClr>
              </a:solidFill>
              <a:latin typeface="Calibri"/>
              <a:cs typeface="Calibri"/>
            </a:rPr>
            <a:pPr/>
            <a:t>Total Electricity Sector Generation by Fuel Type (%)</a:t>
          </a:fld>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266699</xdr:colOff>
      <xdr:row>27</xdr:row>
      <xdr:rowOff>12699</xdr:rowOff>
    </xdr:from>
    <xdr:to>
      <xdr:col>24</xdr:col>
      <xdr:colOff>463550</xdr:colOff>
      <xdr:row>47</xdr:row>
      <xdr:rowOff>38099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7.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13</xdr:col>
      <xdr:colOff>22224</xdr:colOff>
      <xdr:row>4</xdr:row>
      <xdr:rowOff>87311</xdr:rowOff>
    </xdr:from>
    <xdr:to>
      <xdr:col>26</xdr:col>
      <xdr:colOff>271461</xdr:colOff>
      <xdr:row>31</xdr:row>
      <xdr:rowOff>133350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32</xdr:row>
      <xdr:rowOff>123825</xdr:rowOff>
    </xdr:from>
    <xdr:to>
      <xdr:col>20</xdr:col>
      <xdr:colOff>176212</xdr:colOff>
      <xdr:row>47</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47</xdr:row>
      <xdr:rowOff>152400</xdr:rowOff>
    </xdr:from>
    <xdr:to>
      <xdr:col>20</xdr:col>
      <xdr:colOff>166687</xdr:colOff>
      <xdr:row>62</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workbookViewId="0"/>
  </sheetViews>
  <sheetFormatPr defaultColWidth="9.140625" defaultRowHeight="16.5" x14ac:dyDescent="0.3"/>
  <cols>
    <col min="1" max="1" width="9.140625" style="70"/>
    <col min="2" max="2" width="20.5703125" style="70" customWidth="1"/>
    <col min="3" max="16384" width="9.140625" style="70"/>
  </cols>
  <sheetData>
    <row r="2" spans="2:11" x14ac:dyDescent="0.3">
      <c r="B2" s="70" t="s">
        <v>2396</v>
      </c>
    </row>
    <row r="3" spans="2:11" x14ac:dyDescent="0.3">
      <c r="B3" s="71" t="s">
        <v>2393</v>
      </c>
      <c r="C3" s="72"/>
      <c r="D3" s="72"/>
      <c r="E3" s="72"/>
      <c r="F3" s="72"/>
      <c r="G3" s="72"/>
      <c r="H3" s="72"/>
      <c r="I3" s="72"/>
      <c r="J3" s="72"/>
      <c r="K3" s="72"/>
    </row>
    <row r="4" spans="2:11" x14ac:dyDescent="0.3">
      <c r="B4" s="72" t="s">
        <v>2394</v>
      </c>
      <c r="C4" s="72"/>
      <c r="D4" s="72"/>
      <c r="E4" s="72"/>
      <c r="F4" s="72"/>
      <c r="G4" s="72"/>
      <c r="H4" s="72"/>
      <c r="I4" s="72"/>
      <c r="J4" s="72"/>
      <c r="K4" s="72"/>
    </row>
    <row r="5" spans="2:11" x14ac:dyDescent="0.3">
      <c r="B5" s="72" t="s">
        <v>2395</v>
      </c>
      <c r="C5" s="72"/>
      <c r="D5" s="72"/>
      <c r="E5" s="72"/>
      <c r="F5" s="72"/>
      <c r="G5" s="72"/>
      <c r="H5" s="72"/>
      <c r="I5" s="72"/>
      <c r="J5" s="72"/>
      <c r="K5" s="72"/>
    </row>
    <row r="7" spans="2:11" x14ac:dyDescent="0.3">
      <c r="B7" s="73" t="s">
        <v>2390</v>
      </c>
      <c r="C7" s="74"/>
      <c r="D7" s="74"/>
      <c r="E7" s="74"/>
      <c r="F7" s="74"/>
      <c r="G7" s="74"/>
      <c r="H7" s="74"/>
      <c r="I7" s="74"/>
      <c r="J7" s="74"/>
      <c r="K7" s="74"/>
    </row>
    <row r="8" spans="2:11" x14ac:dyDescent="0.3">
      <c r="B8" s="74" t="s">
        <v>2398</v>
      </c>
      <c r="C8" s="74"/>
      <c r="D8" s="74"/>
      <c r="E8" s="74"/>
      <c r="F8" s="74"/>
      <c r="G8" s="74"/>
      <c r="H8" s="74"/>
      <c r="I8" s="74"/>
      <c r="J8" s="74"/>
      <c r="K8" s="74"/>
    </row>
    <row r="9" spans="2:11" x14ac:dyDescent="0.3">
      <c r="B9" s="75" t="s">
        <v>7181</v>
      </c>
      <c r="C9" s="74"/>
      <c r="D9" s="74"/>
      <c r="E9" s="74"/>
      <c r="F9" s="74"/>
      <c r="G9" s="74"/>
      <c r="H9" s="74"/>
      <c r="I9" s="74"/>
      <c r="J9" s="74"/>
      <c r="K9" s="74"/>
    </row>
    <row r="11" spans="2:11" x14ac:dyDescent="0.3">
      <c r="B11" s="76" t="s">
        <v>2384</v>
      </c>
      <c r="C11" s="77"/>
      <c r="D11" s="77"/>
      <c r="E11" s="77"/>
      <c r="F11" s="77"/>
      <c r="G11" s="77"/>
      <c r="H11" s="77"/>
      <c r="I11" s="77"/>
      <c r="J11" s="77"/>
      <c r="K11" s="77"/>
    </row>
    <row r="12" spans="2:11" x14ac:dyDescent="0.3">
      <c r="B12" s="77" t="s">
        <v>2391</v>
      </c>
      <c r="C12" s="77"/>
      <c r="D12" s="77"/>
      <c r="E12" s="77"/>
      <c r="F12" s="77"/>
      <c r="G12" s="77"/>
      <c r="H12" s="77"/>
      <c r="I12" s="77"/>
      <c r="J12" s="77"/>
      <c r="K12" s="77"/>
    </row>
    <row r="13" spans="2:11" x14ac:dyDescent="0.3">
      <c r="B13" s="77">
        <v>2022</v>
      </c>
      <c r="C13" s="77"/>
      <c r="D13" s="77"/>
      <c r="E13" s="77"/>
      <c r="F13" s="77"/>
      <c r="G13" s="77"/>
      <c r="H13" s="77"/>
      <c r="I13" s="77"/>
      <c r="J13" s="77"/>
      <c r="K13" s="77"/>
    </row>
    <row r="14" spans="2:11" x14ac:dyDescent="0.3">
      <c r="B14" s="77" t="s">
        <v>2392</v>
      </c>
      <c r="C14" s="77"/>
      <c r="D14" s="77"/>
      <c r="E14" s="77"/>
      <c r="F14" s="77"/>
      <c r="G14" s="77"/>
      <c r="H14" s="77"/>
      <c r="I14" s="77"/>
      <c r="J14" s="77"/>
      <c r="K14" s="77"/>
    </row>
    <row r="18" spans="2:11" x14ac:dyDescent="0.3">
      <c r="B18" s="78" t="s">
        <v>2869</v>
      </c>
      <c r="C18" s="79"/>
      <c r="D18" s="79"/>
      <c r="E18" s="79"/>
      <c r="F18" s="79"/>
      <c r="G18" s="79"/>
      <c r="H18" s="79"/>
      <c r="I18" s="79"/>
      <c r="J18" s="79"/>
      <c r="K18" s="79"/>
    </row>
    <row r="19" spans="2:11" x14ac:dyDescent="0.3">
      <c r="B19" s="80">
        <v>1.1023099999999999</v>
      </c>
      <c r="C19" s="70" t="s">
        <v>2874</v>
      </c>
    </row>
    <row r="20" spans="2:11" x14ac:dyDescent="0.3">
      <c r="B20" s="70">
        <v>265</v>
      </c>
      <c r="C20" s="70" t="s">
        <v>2875</v>
      </c>
    </row>
    <row r="21" spans="2:11" x14ac:dyDescent="0.3">
      <c r="B21" s="70">
        <v>28</v>
      </c>
      <c r="C21" s="70" t="s">
        <v>2876</v>
      </c>
    </row>
    <row r="22" spans="2:11" x14ac:dyDescent="0.3">
      <c r="B22" s="70">
        <f>10^6</f>
        <v>1000000</v>
      </c>
      <c r="C22" s="70" t="s">
        <v>2902</v>
      </c>
    </row>
    <row r="24" spans="2:11" x14ac:dyDescent="0.3">
      <c r="B24" s="70" t="s">
        <v>3274</v>
      </c>
    </row>
    <row r="25" spans="2:11" x14ac:dyDescent="0.3">
      <c r="B25" s="70">
        <f>28/25</f>
        <v>1.1200000000000001</v>
      </c>
      <c r="C25" s="70" t="s">
        <v>3275</v>
      </c>
    </row>
    <row r="26" spans="2:11" x14ac:dyDescent="0.3">
      <c r="B26" s="70">
        <f>265/298</f>
        <v>0.88926174496644295</v>
      </c>
      <c r="C26" s="70" t="s">
        <v>3276</v>
      </c>
    </row>
    <row r="28" spans="2:11" x14ac:dyDescent="0.3">
      <c r="B28" s="81" t="s">
        <v>7018</v>
      </c>
      <c r="C28" s="82"/>
      <c r="D28" s="82"/>
      <c r="E28" s="82"/>
      <c r="F28" s="82"/>
      <c r="G28" s="82"/>
      <c r="H28" s="82"/>
      <c r="I28" s="82"/>
      <c r="J28" s="82"/>
      <c r="K28" s="82"/>
    </row>
    <row r="29" spans="2:11" x14ac:dyDescent="0.3">
      <c r="B29" s="83" t="s">
        <v>7014</v>
      </c>
    </row>
    <row r="30" spans="2:11" x14ac:dyDescent="0.3">
      <c r="B30" s="84" t="s">
        <v>7016</v>
      </c>
      <c r="C30" s="84" t="s">
        <v>7014</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6"/>
  <sheetViews>
    <sheetView topLeftCell="H1" workbookViewId="0">
      <selection activeCell="G1" sqref="G1:G1048576"/>
    </sheetView>
  </sheetViews>
  <sheetFormatPr defaultColWidth="9.140625" defaultRowHeight="16.5" x14ac:dyDescent="0.3"/>
  <cols>
    <col min="1" max="1" width="16.85546875" style="70" hidden="1" customWidth="1"/>
    <col min="2" max="5" width="9.140625" style="70" hidden="1" customWidth="1"/>
    <col min="6" max="6" width="26.5703125" style="70" hidden="1" customWidth="1"/>
    <col min="7" max="7" width="13.5703125" style="70" hidden="1" customWidth="1"/>
    <col min="8" max="8" width="4.7109375" style="70" customWidth="1"/>
    <col min="9" max="9" width="7.28515625" style="70" customWidth="1"/>
    <col min="10" max="10" width="27.42578125" style="70" customWidth="1"/>
    <col min="11" max="12" width="10.42578125" style="70" bestFit="1" customWidth="1"/>
    <col min="13" max="13" width="9.28515625" style="70" bestFit="1" customWidth="1"/>
    <col min="14" max="14" width="10.42578125" style="70" bestFit="1" customWidth="1"/>
    <col min="15" max="16384" width="9.140625" style="70"/>
  </cols>
  <sheetData>
    <row r="1" spans="1:14" x14ac:dyDescent="0.3">
      <c r="F1" s="91"/>
      <c r="G1" s="91"/>
      <c r="H1" s="71" t="s">
        <v>1815</v>
      </c>
      <c r="I1" s="72"/>
      <c r="J1" s="72"/>
    </row>
    <row r="2" spans="1:14" x14ac:dyDescent="0.3">
      <c r="F2" s="91"/>
      <c r="G2" s="91"/>
      <c r="H2" s="71" t="s">
        <v>1781</v>
      </c>
      <c r="I2" s="72"/>
      <c r="J2" s="72"/>
    </row>
    <row r="5" spans="1:14" x14ac:dyDescent="0.3">
      <c r="A5" s="70" t="s">
        <v>2384</v>
      </c>
      <c r="B5" s="70" t="s">
        <v>1882</v>
      </c>
      <c r="C5" s="70" t="s">
        <v>1885</v>
      </c>
      <c r="D5" s="70" t="s">
        <v>1884</v>
      </c>
      <c r="E5" s="70" t="s">
        <v>1883</v>
      </c>
      <c r="F5" s="70" t="s">
        <v>1839</v>
      </c>
      <c r="G5" s="70" t="s">
        <v>1840</v>
      </c>
    </row>
    <row r="7" spans="1:14" x14ac:dyDescent="0.3">
      <c r="H7" s="70">
        <v>1.1000000000000001</v>
      </c>
      <c r="I7" s="70" t="s">
        <v>1824</v>
      </c>
    </row>
    <row r="8" spans="1:14" x14ac:dyDescent="0.3">
      <c r="K8" s="85" t="s">
        <v>7300</v>
      </c>
      <c r="L8" s="85" t="s">
        <v>7179</v>
      </c>
      <c r="M8" s="85" t="s">
        <v>7180</v>
      </c>
    </row>
    <row r="9" spans="1:14" x14ac:dyDescent="0.3">
      <c r="F9" t="s">
        <v>1</v>
      </c>
      <c r="G9" s="70" t="s">
        <v>1838</v>
      </c>
      <c r="J9" s="85" t="s">
        <v>1702</v>
      </c>
      <c r="K9" s="86">
        <f>SUMIFS(EPS!$L:$L,EPS!$B:$B,F9,EPS!$I:$I,J9)</f>
        <v>1743.6929009999997</v>
      </c>
      <c r="L9" s="86">
        <f>'Table 3-10'!C5-'Table 3-13'!B36+'Table 3-13'!B48</f>
        <v>1768.4</v>
      </c>
      <c r="M9" s="86"/>
    </row>
    <row r="10" spans="1:14" x14ac:dyDescent="0.3">
      <c r="F10" t="s">
        <v>1</v>
      </c>
      <c r="G10" s="70" t="s">
        <v>1838</v>
      </c>
      <c r="J10" s="85" t="s">
        <v>1713</v>
      </c>
      <c r="K10" s="86">
        <f>SUMIFS(EPS!$L:$L,EPS!$B:$B,F10,EPS!$I:$I,J10)</f>
        <v>1.9966697242800002</v>
      </c>
      <c r="L10" s="86">
        <f>'Table 3-10'!C6</f>
        <v>2.6</v>
      </c>
      <c r="M10" s="86"/>
      <c r="N10" s="87"/>
    </row>
    <row r="11" spans="1:14" x14ac:dyDescent="0.3">
      <c r="F11" t="s">
        <v>1</v>
      </c>
      <c r="G11" s="70" t="s">
        <v>1838</v>
      </c>
      <c r="J11" s="85" t="s">
        <v>1714</v>
      </c>
      <c r="K11" s="86">
        <f>SUMIFS(EPS!$L:$L,EPS!$B:$B,F11,EPS!$I:$I,J11)</f>
        <v>3.7774679124399992</v>
      </c>
      <c r="L11" s="86">
        <f>'Table 3-10'!C7</f>
        <v>16.7</v>
      </c>
      <c r="M11" s="86"/>
      <c r="N11" s="87"/>
    </row>
    <row r="12" spans="1:14" x14ac:dyDescent="0.3">
      <c r="J12" s="85" t="s">
        <v>2282</v>
      </c>
      <c r="K12" s="88">
        <f>SUM(K9:K11)</f>
        <v>1749.4670386367197</v>
      </c>
      <c r="L12" s="88">
        <f>SUM(L9:L11)</f>
        <v>1787.7</v>
      </c>
      <c r="M12" s="88">
        <f>'Table 11.5'!M62-'Table 11.5'!L62-M32</f>
        <v>1741.377</v>
      </c>
      <c r="N12" s="70" t="s">
        <v>7302</v>
      </c>
    </row>
    <row r="19" spans="1:14" x14ac:dyDescent="0.3">
      <c r="N19" s="114"/>
    </row>
    <row r="25" spans="1:14" x14ac:dyDescent="0.3">
      <c r="H25" s="70">
        <v>1.2</v>
      </c>
      <c r="I25" s="70" t="s">
        <v>1889</v>
      </c>
    </row>
    <row r="26" spans="1:14" x14ac:dyDescent="0.3">
      <c r="K26" s="85" t="s">
        <v>7300</v>
      </c>
      <c r="L26" s="85" t="s">
        <v>7179</v>
      </c>
      <c r="M26" s="85" t="s">
        <v>7180</v>
      </c>
    </row>
    <row r="27" spans="1:14" x14ac:dyDescent="0.3">
      <c r="A27" s="70" t="s">
        <v>2383</v>
      </c>
      <c r="B27" s="70" t="s">
        <v>1744</v>
      </c>
      <c r="F27" s="70" t="s">
        <v>1</v>
      </c>
      <c r="G27" s="70" t="s">
        <v>1878</v>
      </c>
      <c r="J27" s="70" t="s">
        <v>1879</v>
      </c>
      <c r="K27" s="86">
        <f>SUMIFS(EPS!$L:$L,EPS!$B:$B,F27,EPS!$F:$F,"*"&amp;B27&amp;"*",EPS!$I:$I,"CO2")</f>
        <v>1024.5214309999999</v>
      </c>
      <c r="L27" s="86">
        <f>'Table 3-13'!B4</f>
        <v>1029</v>
      </c>
      <c r="M27" s="86">
        <f>SUMIFS('Table 11.5'!$62:$62,'Table 11.5'!$1:$1,A27)</f>
        <v>1024.604</v>
      </c>
    </row>
    <row r="28" spans="1:14" x14ac:dyDescent="0.3">
      <c r="A28" s="70" t="s">
        <v>2372</v>
      </c>
      <c r="B28" s="70" t="s">
        <v>1745</v>
      </c>
      <c r="F28" s="70" t="s">
        <v>1</v>
      </c>
      <c r="G28" s="70" t="s">
        <v>1878</v>
      </c>
      <c r="J28" s="70" t="s">
        <v>1880</v>
      </c>
      <c r="K28" s="86">
        <f>SUMIFS(EPS!$L:$L,EPS!$B:$B,F28,EPS!$F:$F,"*"&amp;B28&amp;"*",EPS!$I:$I,"CO2")</f>
        <v>466.26787000000002</v>
      </c>
      <c r="L28" s="86">
        <f>'Table 3-13'!B11</f>
        <v>488</v>
      </c>
      <c r="M28" s="86">
        <f>SUMIFS('Table 11.5'!$62:$62,'Table 11.5'!$1:$1,A28)</f>
        <v>459.30399999999997</v>
      </c>
    </row>
    <row r="29" spans="1:14" x14ac:dyDescent="0.3">
      <c r="A29" s="70" t="s">
        <v>2374</v>
      </c>
      <c r="B29" s="70" t="s">
        <v>1748</v>
      </c>
      <c r="F29" s="70" t="s">
        <v>1</v>
      </c>
      <c r="G29" s="70" t="s">
        <v>1878</v>
      </c>
      <c r="J29" s="70" t="s">
        <v>1859</v>
      </c>
      <c r="K29" s="86">
        <f>SUMIFS(EPS!$L:$L,EPS!$B:$B,F29,EPS!$F:$F,"*"&amp;B29&amp;"*",EPS!$I:$I,"CO2")</f>
        <v>202.4941</v>
      </c>
      <c r="L29" s="86">
        <f>'Table 3-13'!B20</f>
        <v>203</v>
      </c>
      <c r="M29" s="86">
        <f>SUMIFS('Table 11.5'!$62:$62,'Table 11.5'!$1:$1,A29)</f>
        <v>204.785</v>
      </c>
      <c r="N29" s="87"/>
    </row>
    <row r="30" spans="1:14" x14ac:dyDescent="0.3">
      <c r="A30" s="70" t="s">
        <v>1890</v>
      </c>
      <c r="B30" s="70" t="s">
        <v>1890</v>
      </c>
      <c r="F30" s="70" t="s">
        <v>1</v>
      </c>
      <c r="G30" s="70" t="s">
        <v>1878</v>
      </c>
      <c r="J30" s="70" t="s">
        <v>1863</v>
      </c>
      <c r="K30" s="86">
        <f>SUMIFS(EPS!$L:$L,EPS!$B:$B,F30,EPS!$F:$F,"*"&amp;B30&amp;"*",EPS!$I:$I,"CO2")</f>
        <v>0</v>
      </c>
      <c r="L30" s="86">
        <f>'Table 3-13'!B26</f>
        <v>1</v>
      </c>
      <c r="M30" s="86">
        <f>SUMIFS('Table 11.5'!$62:$62,'Table 11.5'!$1:$1,A30)</f>
        <v>1.49</v>
      </c>
    </row>
    <row r="31" spans="1:14" x14ac:dyDescent="0.3">
      <c r="A31" s="70" t="s">
        <v>2379</v>
      </c>
      <c r="B31" s="70" t="s">
        <v>1749</v>
      </c>
      <c r="F31" s="70" t="s">
        <v>1</v>
      </c>
      <c r="G31" s="70" t="s">
        <v>1878</v>
      </c>
      <c r="J31" s="70" t="s">
        <v>1864</v>
      </c>
      <c r="K31" s="86">
        <f>SUMIFS(EPS!$L:$L,EPS!$B:$B,F31,EPS!$F:$F,"*"&amp;B31&amp;"*",EPS!$I:$I,"CO2")</f>
        <v>46.008600000000001</v>
      </c>
      <c r="L31" s="86">
        <f>'Table 3-13'!B28</f>
        <v>46</v>
      </c>
      <c r="M31" s="86">
        <f>SUMIFS('Table 11.5'!$62:$62,'Table 11.5'!$1:$1,A31)</f>
        <v>46.171999999999997</v>
      </c>
    </row>
    <row r="32" spans="1:14" x14ac:dyDescent="0.3">
      <c r="A32" s="70" t="s">
        <v>1930</v>
      </c>
      <c r="B32" s="70" t="s">
        <v>1743</v>
      </c>
      <c r="F32" s="70" t="s">
        <v>1</v>
      </c>
      <c r="G32" s="70" t="s">
        <v>1878</v>
      </c>
      <c r="J32" s="70" t="s">
        <v>1832</v>
      </c>
      <c r="K32" s="86">
        <f>SUMIFS(EPS!$L:$L,EPS!$B:$B,F32,EPS!$F:$F,"*"&amp;B32&amp;"*",EPS!$I:$I,"CO2")</f>
        <v>3.8721070000000002</v>
      </c>
      <c r="L32" s="86">
        <f>'Table 3-13'!B31-'Table 3-13'!B36</f>
        <v>1</v>
      </c>
      <c r="M32" s="86">
        <f>SUMIFS('Table 11.5'!$62:$62,'Table 11.5'!$1:$1,A32)</f>
        <v>65.090999999999994</v>
      </c>
      <c r="N32" s="70" t="s">
        <v>7301</v>
      </c>
    </row>
    <row r="33" spans="1:15" x14ac:dyDescent="0.3">
      <c r="A33" s="70" t="s">
        <v>2373</v>
      </c>
      <c r="B33" s="70" t="s">
        <v>1750</v>
      </c>
      <c r="F33" s="70" t="s">
        <v>1</v>
      </c>
      <c r="G33" s="70" t="s">
        <v>1878</v>
      </c>
      <c r="J33" s="70" t="s">
        <v>1881</v>
      </c>
      <c r="K33" s="86">
        <f>SUMIFS(EPS!$L:$L,EPS!$B:$B,F33,EPS!$F:$F,"*"&amp;B33&amp;"*",EPS!$I:$I,"CO2")</f>
        <v>0.52879299999999996</v>
      </c>
      <c r="L33" s="86">
        <f>'Table 3-13'!B37</f>
        <v>0</v>
      </c>
      <c r="M33" s="86">
        <f>SUMIFS('Table 11.5'!$62:$62,'Table 11.5'!$1:$1,A33)</f>
        <v>0.61399999999999999</v>
      </c>
    </row>
    <row r="34" spans="1:15" x14ac:dyDescent="0.3">
      <c r="B34" s="70" t="s">
        <v>1742</v>
      </c>
      <c r="F34" s="70" t="s">
        <v>1</v>
      </c>
      <c r="G34" s="70" t="s">
        <v>1878</v>
      </c>
      <c r="J34" s="70" t="s">
        <v>1822</v>
      </c>
      <c r="K34" s="86">
        <f>SUMIFS(EPS!$L:$L,EPS!$B:$B,F34,EPS!$F:$F,"*"&amp;B34&amp;"*",EPS!$I:$I,"CO2")</f>
        <v>0</v>
      </c>
      <c r="L34" s="86"/>
      <c r="M34" s="86"/>
    </row>
    <row r="35" spans="1:15" x14ac:dyDescent="0.3">
      <c r="B35" s="70" t="s">
        <v>1751</v>
      </c>
      <c r="F35" s="70" t="s">
        <v>1</v>
      </c>
      <c r="J35" s="70" t="s">
        <v>1886</v>
      </c>
      <c r="K35" s="86">
        <f>SUMIFS(EPS!$L:$L,EPS!$B:$B,F35,EPS!$F:$F,"*"&amp;B35&amp;"*",EPS!$I:$I,"CO2")</f>
        <v>0</v>
      </c>
      <c r="L35" s="86"/>
      <c r="M35" s="86"/>
    </row>
    <row r="36" spans="1:15" x14ac:dyDescent="0.3">
      <c r="B36" s="70" t="s">
        <v>1746</v>
      </c>
      <c r="F36" s="70" t="s">
        <v>1</v>
      </c>
      <c r="J36" s="70" t="s">
        <v>1887</v>
      </c>
      <c r="K36" s="86">
        <f>SUMIFS(EPS!$L:$L,EPS!$B:$B,F36,EPS!$F:$F,"*"&amp;B36&amp;"*",EPS!$I:$I,"CO2")</f>
        <v>0</v>
      </c>
      <c r="L36" s="86"/>
      <c r="M36" s="86"/>
    </row>
    <row r="37" spans="1:15" x14ac:dyDescent="0.3">
      <c r="B37" s="70" t="s">
        <v>1747</v>
      </c>
      <c r="F37" s="70" t="s">
        <v>1</v>
      </c>
      <c r="J37" s="70" t="s">
        <v>1888</v>
      </c>
      <c r="K37" s="86">
        <f>SUMIFS(EPS!$L:$L,EPS!$B:$B,F37,EPS!$F:$F,"*"&amp;B37&amp;"*",EPS!$I:$I,"CO2")</f>
        <v>0</v>
      </c>
      <c r="L37" s="86"/>
      <c r="M37" s="86"/>
    </row>
    <row r="38" spans="1:15" x14ac:dyDescent="0.3">
      <c r="A38" s="70" t="s">
        <v>2387</v>
      </c>
      <c r="J38" s="70" t="s">
        <v>2386</v>
      </c>
      <c r="K38" s="86">
        <f>SUMIFS(EPS!$L:$L,EPS!$B:$B,F38,EPS!$F:$F,"*"&amp;B38&amp;"*",EPS!$I:$I,"CO2")</f>
        <v>0</v>
      </c>
      <c r="L38" s="86"/>
      <c r="M38" s="86">
        <f>SUMIFS('Table 11.5'!$62:$62,'Table 11.5'!$1:$1,A38)</f>
        <v>4.4080000000000004</v>
      </c>
    </row>
    <row r="39" spans="1:15" x14ac:dyDescent="0.3">
      <c r="K39" s="88">
        <f>SUM(K27:K37)</f>
        <v>1743.6929009999997</v>
      </c>
      <c r="L39" s="88">
        <f>SUM(L27:L37)</f>
        <v>1768</v>
      </c>
      <c r="M39" s="88">
        <f>SUM(M27:M38)</f>
        <v>1806.4679999999998</v>
      </c>
    </row>
    <row r="41" spans="1:15" x14ac:dyDescent="0.3">
      <c r="K41" s="103"/>
    </row>
    <row r="48" spans="1:15" x14ac:dyDescent="0.3">
      <c r="O48" s="70" t="s">
        <v>7118</v>
      </c>
    </row>
    <row r="49" spans="3:15" x14ac:dyDescent="0.3">
      <c r="O49" s="70" t="s">
        <v>7119</v>
      </c>
    </row>
    <row r="50" spans="3:15" x14ac:dyDescent="0.3">
      <c r="H50" s="70">
        <v>1.3</v>
      </c>
      <c r="I50" s="70" t="s">
        <v>1891</v>
      </c>
      <c r="O50" s="70" t="s">
        <v>7121</v>
      </c>
    </row>
    <row r="51" spans="3:15" x14ac:dyDescent="0.3">
      <c r="K51" s="85" t="s">
        <v>7300</v>
      </c>
      <c r="L51" s="85" t="s">
        <v>7179</v>
      </c>
      <c r="O51" s="70" t="s">
        <v>7122</v>
      </c>
    </row>
    <row r="52" spans="3:15" x14ac:dyDescent="0.3">
      <c r="E52" s="70" t="s">
        <v>1701</v>
      </c>
      <c r="F52" s="70" t="s">
        <v>1</v>
      </c>
      <c r="G52" s="70" t="s">
        <v>1878</v>
      </c>
      <c r="J52" s="70" t="s">
        <v>1892</v>
      </c>
      <c r="K52" s="86">
        <f>SUMIFS(EPS!$L:$L,EPS!$B:$B,F52,EPS!$C:$C,E52)</f>
        <v>1106.7173605980302</v>
      </c>
      <c r="L52" s="95">
        <f>SUMIFS('Table 3-13'!$B:$B,'Table 3-13'!$C:$C,J52)</f>
        <v>1017</v>
      </c>
      <c r="M52" s="87"/>
    </row>
    <row r="53" spans="3:15" x14ac:dyDescent="0.3">
      <c r="C53" s="70" t="s">
        <v>1704</v>
      </c>
      <c r="E53" s="70" t="s">
        <v>1716</v>
      </c>
      <c r="F53" s="70" t="s">
        <v>1</v>
      </c>
      <c r="G53" s="70" t="s">
        <v>1878</v>
      </c>
      <c r="J53" s="70" t="s">
        <v>1893</v>
      </c>
      <c r="K53" s="86">
        <f>SUMIFS(EPS!$L:$L,EPS!$B:$B,F53,EPS!$C:$C,E53,EPS!$E:$E,C53)</f>
        <v>294.82864773282506</v>
      </c>
      <c r="L53" s="95">
        <f>SUMIFS('Table 3-13'!$B:$B,'Table 3-13'!$C:$C,J53)</f>
        <v>407</v>
      </c>
      <c r="M53" s="87"/>
    </row>
    <row r="54" spans="3:15" x14ac:dyDescent="0.3">
      <c r="C54" s="70" t="s">
        <v>1703</v>
      </c>
      <c r="E54" s="70" t="s">
        <v>1716</v>
      </c>
      <c r="F54" s="70" t="s">
        <v>1</v>
      </c>
      <c r="G54" s="70" t="s">
        <v>1878</v>
      </c>
      <c r="J54" s="91" t="s">
        <v>7120</v>
      </c>
      <c r="K54" s="113">
        <f>SUM(K52:K53)</f>
        <v>1401.5460083308553</v>
      </c>
      <c r="L54" s="113">
        <f>SUM(L52:L53)</f>
        <v>1424</v>
      </c>
      <c r="M54" s="87"/>
    </row>
    <row r="55" spans="3:15" x14ac:dyDescent="0.3">
      <c r="E55" s="70" t="s">
        <v>1720</v>
      </c>
      <c r="F55" s="70" t="s">
        <v>1</v>
      </c>
      <c r="G55" s="70" t="s">
        <v>1878</v>
      </c>
      <c r="J55" s="70" t="s">
        <v>1856</v>
      </c>
      <c r="K55" s="86">
        <f>SUMIFS(EPS!$L:$L,EPS!$B:$B,F54,EPS!$C:$C,E54,EPS!$E:$E,C54)</f>
        <v>25.055402434664998</v>
      </c>
      <c r="L55" s="95">
        <f>SUMIFS('Table 3-13'!$B:$B,'Table 3-13'!$C:$C,J55)</f>
        <v>25</v>
      </c>
      <c r="M55" s="87"/>
    </row>
    <row r="56" spans="3:15" x14ac:dyDescent="0.3">
      <c r="C56" s="70" t="s">
        <v>1703</v>
      </c>
      <c r="E56" s="70" t="s">
        <v>1719</v>
      </c>
      <c r="F56" s="70" t="s">
        <v>1</v>
      </c>
      <c r="G56" s="70" t="s">
        <v>1878</v>
      </c>
      <c r="J56" s="70" t="s">
        <v>1857</v>
      </c>
      <c r="K56" s="86">
        <f>SUMIFS(EPS!$L:$L,EPS!$B:$B,F55,EPS!$C:$C,E55)</f>
        <v>6.953910454999999</v>
      </c>
      <c r="L56" s="95">
        <f>SUMIFS('Table 3-13'!$B:$B,'Table 3-13'!$C:$C,J56)</f>
        <v>7</v>
      </c>
      <c r="M56" s="87"/>
    </row>
    <row r="57" spans="3:15" x14ac:dyDescent="0.3">
      <c r="C57" s="70" t="s">
        <v>1704</v>
      </c>
      <c r="E57" s="70" t="s">
        <v>1719</v>
      </c>
      <c r="F57" s="70" t="s">
        <v>1</v>
      </c>
      <c r="G57" s="70" t="s">
        <v>1878</v>
      </c>
      <c r="J57" s="70" t="s">
        <v>1894</v>
      </c>
      <c r="K57" s="86">
        <f>SUMIFS(EPS!$L:$L,EPS!$B:$B,F56,EPS!$C:$C,E56,EPS!$E:$E,C56)</f>
        <v>14.871795908000001</v>
      </c>
      <c r="L57" s="95">
        <f>SUMIFS('Table 3-13'!$B:$B,'Table 3-13'!$C:$C,J57)</f>
        <v>14</v>
      </c>
      <c r="M57" s="87"/>
    </row>
    <row r="58" spans="3:15" x14ac:dyDescent="0.3">
      <c r="E58" s="70" t="s">
        <v>1718</v>
      </c>
      <c r="F58" s="70" t="s">
        <v>1</v>
      </c>
      <c r="G58" s="70" t="s">
        <v>1878</v>
      </c>
      <c r="J58" s="70" t="s">
        <v>1858</v>
      </c>
      <c r="K58" s="86">
        <f>SUMIFS(EPS!$L:$L,EPS!$B:$B,F58,EPS!$C:$C,E58)</f>
        <v>36.540210465199998</v>
      </c>
      <c r="L58" s="95">
        <f>SUMIFS('Table 3-13'!$B:$B,'Table 3-13'!$C:$C,J58)</f>
        <v>32</v>
      </c>
      <c r="M58" s="87"/>
    </row>
    <row r="59" spans="3:15" x14ac:dyDescent="0.3">
      <c r="E59" s="70" t="s">
        <v>1717</v>
      </c>
      <c r="F59" s="70" t="s">
        <v>1</v>
      </c>
      <c r="J59" s="70" t="s">
        <v>7123</v>
      </c>
      <c r="K59" s="86">
        <f>SUM(K60:K63)</f>
        <v>264.49971104299999</v>
      </c>
      <c r="L59" s="86">
        <f>SUM(L60:L63)</f>
        <v>279</v>
      </c>
      <c r="M59" s="87"/>
    </row>
    <row r="60" spans="3:15" x14ac:dyDescent="0.3">
      <c r="F60" s="70" t="s">
        <v>1</v>
      </c>
      <c r="J60" s="70" t="s">
        <v>1902</v>
      </c>
      <c r="K60" s="86">
        <f>SUMIFS(EPS!$L:$L,EPS!$B:$B,F57,EPS!$C:$C,E57,EPS!$E:$E,C57)</f>
        <v>61.324294947999995</v>
      </c>
      <c r="L60" s="95">
        <f>SUMIFS('Table 3-13'!$B:$B,'Table 3-13'!$C:$C,J60)</f>
        <v>32</v>
      </c>
      <c r="M60" s="87"/>
    </row>
    <row r="61" spans="3:15" x14ac:dyDescent="0.3">
      <c r="F61" s="70" t="s">
        <v>1</v>
      </c>
      <c r="J61" s="70" t="s">
        <v>1896</v>
      </c>
      <c r="K61" s="86">
        <f>SUMIFS(EPS!$L:$L,EPS!$B:$B,F59,EPS!$C:$C,E59)</f>
        <v>203.175416095</v>
      </c>
      <c r="L61" s="95">
        <f>SUMIFS('Table 3-13'!$B:$B,'Table 3-13'!$C:$C,J61)</f>
        <v>119</v>
      </c>
      <c r="M61" s="87"/>
    </row>
    <row r="62" spans="3:15" x14ac:dyDescent="0.3">
      <c r="J62" s="70" t="s">
        <v>1898</v>
      </c>
      <c r="K62" s="86"/>
      <c r="L62" s="95">
        <f>SUMIFS('Table 3-13'!$B:$B,'Table 3-13'!$C:$C,J62)</f>
        <v>0</v>
      </c>
      <c r="M62" s="87"/>
    </row>
    <row r="63" spans="3:15" x14ac:dyDescent="0.3">
      <c r="J63" s="70" t="s">
        <v>1895</v>
      </c>
      <c r="K63" s="86"/>
      <c r="L63" s="95">
        <f>SUMIFS('Table 3-13'!$B:$B,'Table 3-13'!$C:$C,J63)</f>
        <v>128</v>
      </c>
      <c r="M63" s="87"/>
    </row>
    <row r="64" spans="3:15" x14ac:dyDescent="0.3">
      <c r="K64" s="86">
        <f>SUMIFS(EPS!$L:$L,EPS!$B:$B,F62)</f>
        <v>0</v>
      </c>
      <c r="L64" s="95"/>
      <c r="M64" s="87"/>
    </row>
    <row r="65" spans="10:13" x14ac:dyDescent="0.3">
      <c r="K65" s="88">
        <f>SUM(K52:K53,K55:K58,K60:K63)</f>
        <v>1749.4670386367202</v>
      </c>
      <c r="L65" s="88">
        <f>SUM(L52:L53,L55:L58,L60:L63)</f>
        <v>1781</v>
      </c>
      <c r="M65" s="87"/>
    </row>
    <row r="66" spans="10:13" x14ac:dyDescent="0.3">
      <c r="J66" s="70" t="s">
        <v>1897</v>
      </c>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N89"/>
  <sheetViews>
    <sheetView topLeftCell="H1" workbookViewId="0"/>
  </sheetViews>
  <sheetFormatPr defaultColWidth="9.140625" defaultRowHeight="16.5" x14ac:dyDescent="0.3"/>
  <cols>
    <col min="1" max="1" width="20.140625" style="70" hidden="1" customWidth="1"/>
    <col min="2" max="2" width="13.7109375" style="70" hidden="1" customWidth="1"/>
    <col min="3" max="3" width="21.7109375" style="70" hidden="1" customWidth="1"/>
    <col min="4" max="4" width="24.85546875" style="70" hidden="1" customWidth="1"/>
    <col min="5" max="5" width="27.140625" style="70" hidden="1" customWidth="1"/>
    <col min="6" max="6" width="36" style="70" hidden="1" customWidth="1"/>
    <col min="7" max="7" width="18.28515625" style="70" hidden="1" customWidth="1"/>
    <col min="8" max="8" width="18.28515625" style="70" customWidth="1"/>
    <col min="9" max="9" width="9.140625" style="70"/>
    <col min="10" max="10" width="13.42578125" style="70" customWidth="1"/>
    <col min="11" max="11" width="11.85546875" style="70" bestFit="1" customWidth="1"/>
    <col min="12" max="16384" width="9.140625" style="70"/>
  </cols>
  <sheetData>
    <row r="1" spans="1:14" x14ac:dyDescent="0.3">
      <c r="H1" s="71" t="s">
        <v>1822</v>
      </c>
      <c r="I1" s="71"/>
      <c r="J1" s="71"/>
    </row>
    <row r="2" spans="1:14" x14ac:dyDescent="0.3">
      <c r="H2" s="71" t="s">
        <v>1781</v>
      </c>
      <c r="I2" s="71"/>
      <c r="J2" s="71"/>
    </row>
    <row r="6" spans="1:14" x14ac:dyDescent="0.3">
      <c r="A6" s="70" t="s">
        <v>2384</v>
      </c>
      <c r="B6" s="70" t="s">
        <v>1882</v>
      </c>
      <c r="C6" s="70" t="s">
        <v>1885</v>
      </c>
      <c r="D6" s="70" t="s">
        <v>1884</v>
      </c>
      <c r="E6" s="70" t="s">
        <v>1883</v>
      </c>
      <c r="F6" s="70" t="s">
        <v>1839</v>
      </c>
      <c r="G6" s="70" t="s">
        <v>1840</v>
      </c>
    </row>
    <row r="7" spans="1:14" x14ac:dyDescent="0.3">
      <c r="H7" s="70">
        <v>2.1</v>
      </c>
      <c r="I7" s="70" t="s">
        <v>1826</v>
      </c>
    </row>
    <row r="8" spans="1:14" x14ac:dyDescent="0.3">
      <c r="K8" s="85" t="s">
        <v>7300</v>
      </c>
      <c r="L8" s="85" t="s">
        <v>7179</v>
      </c>
      <c r="M8" s="85" t="s">
        <v>7180</v>
      </c>
    </row>
    <row r="9" spans="1:14" x14ac:dyDescent="0.3">
      <c r="E9" s="70" t="s">
        <v>1702</v>
      </c>
      <c r="F9" s="70" t="s">
        <v>3</v>
      </c>
      <c r="G9" s="70" t="s">
        <v>1838</v>
      </c>
      <c r="J9" s="85" t="s">
        <v>1702</v>
      </c>
      <c r="K9" s="86">
        <f>SUMIFS(EPS!$L:$L,EPS!$B:$B,F9,EPS!$I:$I,E9)</f>
        <v>1583.1040000000003</v>
      </c>
      <c r="L9" s="86">
        <f>'Table 3-10'!C9</f>
        <v>1540.9</v>
      </c>
      <c r="M9" s="86">
        <f>'Table 11.6'!J62</f>
        <v>1551.144</v>
      </c>
    </row>
    <row r="10" spans="1:14" x14ac:dyDescent="0.3">
      <c r="E10" s="70" t="s">
        <v>1713</v>
      </c>
      <c r="F10" s="70" t="s">
        <v>3</v>
      </c>
      <c r="G10" s="70" t="s">
        <v>1838</v>
      </c>
      <c r="J10" s="85" t="s">
        <v>1713</v>
      </c>
      <c r="K10" s="86">
        <f>SUMIFS(EPS!$L:$L,EPS!$B:$B,F10,EPS!$I:$I,E10)</f>
        <v>3.559437532</v>
      </c>
      <c r="L10" s="86">
        <f>'Table 3-10'!C10</f>
        <v>1.4</v>
      </c>
      <c r="M10" s="86"/>
      <c r="N10" s="87"/>
    </row>
    <row r="11" spans="1:14" x14ac:dyDescent="0.3">
      <c r="E11" s="70" t="s">
        <v>1714</v>
      </c>
      <c r="F11" s="70" t="s">
        <v>3</v>
      </c>
      <c r="G11" s="70" t="s">
        <v>1838</v>
      </c>
      <c r="J11" s="85" t="s">
        <v>1714</v>
      </c>
      <c r="K11" s="86">
        <f>SUMIFS(EPS!$L:$L,EPS!$B:$B,F11,EPS!$I:$I,E11)</f>
        <v>4.7515023639999994</v>
      </c>
      <c r="L11" s="86">
        <f>'Table 3-10'!C11</f>
        <v>19</v>
      </c>
      <c r="M11" s="86"/>
      <c r="N11" s="87"/>
    </row>
    <row r="12" spans="1:14" x14ac:dyDescent="0.3">
      <c r="J12" s="85" t="s">
        <v>2282</v>
      </c>
      <c r="K12" s="88">
        <f>SUM(K9:K11)</f>
        <v>1591.4149398960003</v>
      </c>
      <c r="L12" s="88">
        <f>SUM(L9:L11)</f>
        <v>1561.3000000000002</v>
      </c>
      <c r="M12" s="88">
        <f>SUM(M9:M11)</f>
        <v>1551.144</v>
      </c>
    </row>
    <row r="14" spans="1:14" x14ac:dyDescent="0.3">
      <c r="F14" s="91"/>
      <c r="G14" s="91"/>
      <c r="H14" s="91"/>
      <c r="M14" s="88"/>
    </row>
    <row r="19" spans="1:14" x14ac:dyDescent="0.3">
      <c r="N19" s="114"/>
    </row>
    <row r="26" spans="1:14" x14ac:dyDescent="0.3">
      <c r="H26" s="70">
        <v>2.2000000000000002</v>
      </c>
      <c r="I26" s="70" t="s">
        <v>1929</v>
      </c>
    </row>
    <row r="27" spans="1:14" x14ac:dyDescent="0.3">
      <c r="K27" s="85" t="s">
        <v>7300</v>
      </c>
      <c r="L27" s="85" t="s">
        <v>7179</v>
      </c>
      <c r="M27" s="85" t="s">
        <v>7180</v>
      </c>
    </row>
    <row r="28" spans="1:14" x14ac:dyDescent="0.3">
      <c r="A28" s="70" t="s">
        <v>1926</v>
      </c>
      <c r="D28" s="70" t="s">
        <v>1752</v>
      </c>
      <c r="E28" s="70" t="s">
        <v>1702</v>
      </c>
      <c r="F28" s="70" t="s">
        <v>3</v>
      </c>
      <c r="G28" s="70" t="s">
        <v>1876</v>
      </c>
      <c r="J28" s="124" t="s">
        <v>1831</v>
      </c>
      <c r="K28" s="122">
        <f>SUM(SUMIFS(EPS!$L:$L,EPS!$B:$B,F29,EPS!$I:$I,E29,EPS!$D:$D,D29),SUMIFS(EPS!$L:$L,EPS!$B:$B,F28,EPS!$I:$I,E28,EPS!$D:$D,D28))</f>
        <v>953.45</v>
      </c>
      <c r="L28" s="122">
        <f>'Table 3-7'!C5</f>
        <v>909.9</v>
      </c>
      <c r="M28" s="122">
        <f>SUMIFS('Table 11.6'!$62:$62,'Table 11.6'!$1:$1,A28)</f>
        <v>909.62400000000002</v>
      </c>
    </row>
    <row r="29" spans="1:14" x14ac:dyDescent="0.3">
      <c r="D29" s="70" t="s">
        <v>1763</v>
      </c>
      <c r="E29" s="70" t="s">
        <v>1702</v>
      </c>
      <c r="F29" s="70" t="s">
        <v>3</v>
      </c>
      <c r="G29" s="70" t="s">
        <v>1876</v>
      </c>
      <c r="J29" s="124"/>
      <c r="K29" s="123"/>
      <c r="L29" s="123"/>
      <c r="M29" s="123"/>
    </row>
    <row r="30" spans="1:14" x14ac:dyDescent="0.3">
      <c r="A30" s="70" t="s">
        <v>1930</v>
      </c>
      <c r="D30" s="70" t="s">
        <v>1930</v>
      </c>
      <c r="E30" s="70" t="s">
        <v>1702</v>
      </c>
      <c r="F30" s="70" t="s">
        <v>3</v>
      </c>
      <c r="G30" s="70" t="s">
        <v>1876</v>
      </c>
      <c r="J30" s="70" t="s">
        <v>1832</v>
      </c>
      <c r="K30" s="86">
        <f>SUMIFS(EPS!$L:$L,EPS!$B:$B,F30,EPS!$I:$I,E30,EPS!$D:$D,"*"&amp;D30&amp;"*")</f>
        <v>599.74</v>
      </c>
      <c r="L30" s="86">
        <f>'Table 3-7'!C6</f>
        <v>612.9</v>
      </c>
      <c r="M30" s="104">
        <f>SUMIFS('Table 11.6'!$62:$62,'Table 11.6'!$1:$1,A30)</f>
        <v>612.83100000000002</v>
      </c>
    </row>
    <row r="31" spans="1:14" x14ac:dyDescent="0.3">
      <c r="A31" s="70" t="s">
        <v>2385</v>
      </c>
      <c r="D31" s="70" t="s">
        <v>1766</v>
      </c>
      <c r="E31" s="70" t="s">
        <v>1702</v>
      </c>
      <c r="F31" s="70" t="s">
        <v>3</v>
      </c>
      <c r="G31" s="70" t="s">
        <v>1876</v>
      </c>
      <c r="J31" s="70" t="s">
        <v>1833</v>
      </c>
      <c r="K31" s="86">
        <f>SUMIFS(EPS!$L:$L,EPS!$B:$B,F31,EPS!$I:$I,E31,EPS!$D:$D,"*"&amp;D31&amp;"*")</f>
        <v>0</v>
      </c>
      <c r="L31" s="86">
        <f>'Table 3-7'!C7</f>
        <v>17.7</v>
      </c>
      <c r="M31" s="104">
        <f>SUMIFS('Table 11.6'!$62:$62,'Table 11.6'!$1:$1,A31)</f>
        <v>4.3029999999999999</v>
      </c>
    </row>
    <row r="32" spans="1:14" x14ac:dyDescent="0.3">
      <c r="A32" s="70" t="s">
        <v>1922</v>
      </c>
      <c r="D32" s="70" t="s">
        <v>1760</v>
      </c>
      <c r="E32" s="70" t="s">
        <v>1702</v>
      </c>
      <c r="F32" s="70" t="s">
        <v>3</v>
      </c>
      <c r="G32" s="70" t="s">
        <v>1876</v>
      </c>
      <c r="J32" s="70" t="s">
        <v>1834</v>
      </c>
      <c r="K32" s="86">
        <f>SUMIFS(EPS!$L:$L,EPS!$B:$B,F32,EPS!$I:$I,E32,EPS!$D:$D,"*"&amp;D32&amp;"*")</f>
        <v>0</v>
      </c>
      <c r="L32" s="86">
        <f>'Table 3-7'!C8</f>
        <v>0.4</v>
      </c>
      <c r="M32" s="104">
        <f>SUMIFS('Table 11.6'!$62:$62,'Table 11.6'!$1:$1,A32)</f>
        <v>0.47</v>
      </c>
    </row>
    <row r="33" spans="1:13" x14ac:dyDescent="0.3">
      <c r="A33" s="70" t="s">
        <v>2387</v>
      </c>
      <c r="D33" s="70" t="s">
        <v>1767</v>
      </c>
      <c r="E33" s="70" t="s">
        <v>1702</v>
      </c>
      <c r="F33" s="70" t="s">
        <v>3</v>
      </c>
      <c r="J33" s="124" t="s">
        <v>2386</v>
      </c>
      <c r="K33" s="122">
        <f>SUM(SUMIFS(EPS!$L:$L,EPS!$B:$B,F34,EPS!$I:$I,E34,EPS!$D:$D,D34),SUMIFS(EPS!$L:$L,EPS!$B:$B,F33,EPS!$I:$I,E33,EPS!$D:$D,D33))</f>
        <v>29.914000000000001</v>
      </c>
      <c r="L33" s="127"/>
      <c r="M33" s="122">
        <f>SUMIFS('Table 11.6'!$62:$62,'Table 11.6'!$1:$1,A33)</f>
        <v>23.916000000000004</v>
      </c>
    </row>
    <row r="34" spans="1:13" x14ac:dyDescent="0.3">
      <c r="D34" s="70" t="s">
        <v>1761</v>
      </c>
      <c r="E34" s="70" t="s">
        <v>1702</v>
      </c>
      <c r="F34" s="70" t="s">
        <v>3</v>
      </c>
      <c r="J34" s="124"/>
      <c r="K34" s="123"/>
      <c r="L34" s="127"/>
      <c r="M34" s="123"/>
    </row>
    <row r="35" spans="1:13" x14ac:dyDescent="0.3">
      <c r="K35" s="88">
        <f>SUM(K28:K34)</f>
        <v>1583.104</v>
      </c>
      <c r="L35" s="88">
        <f>SUM(L28:L34)</f>
        <v>1540.9</v>
      </c>
      <c r="M35" s="88">
        <f>SUM(M28:M34)</f>
        <v>1551.144</v>
      </c>
    </row>
    <row r="44" spans="1:13" x14ac:dyDescent="0.3">
      <c r="H44" s="70">
        <v>2.2999999999999998</v>
      </c>
      <c r="I44" s="70" t="s">
        <v>1931</v>
      </c>
    </row>
    <row r="45" spans="1:13" x14ac:dyDescent="0.3">
      <c r="K45" s="85" t="s">
        <v>7300</v>
      </c>
      <c r="L45" s="85" t="s">
        <v>7179</v>
      </c>
      <c r="M45" s="85"/>
    </row>
    <row r="46" spans="1:13" x14ac:dyDescent="0.3">
      <c r="D46" s="70" t="s">
        <v>1752</v>
      </c>
      <c r="E46" s="70" t="s">
        <v>1713</v>
      </c>
      <c r="F46" s="70" t="s">
        <v>3</v>
      </c>
      <c r="G46" s="70" t="s">
        <v>1877</v>
      </c>
      <c r="J46" s="124" t="s">
        <v>1831</v>
      </c>
      <c r="K46" s="125">
        <f>SUM(SUMIFS(EPS!$L:$L,EPS!$B:$B,F47,EPS!$I:$I,E47,EPS!$D:$D,D47),SUMIFS(EPS!$L:$L,EPS!$B:$B,F46,EPS!$I:$I,E46,EPS!$D:$D,D46))</f>
        <v>3.0270800000000002</v>
      </c>
      <c r="L46" s="125">
        <f>'Table 3-8'!C5</f>
        <v>0.2</v>
      </c>
      <c r="M46" s="105"/>
    </row>
    <row r="47" spans="1:13" x14ac:dyDescent="0.3">
      <c r="D47" s="70" t="s">
        <v>1924</v>
      </c>
      <c r="E47" s="70" t="s">
        <v>1713</v>
      </c>
      <c r="F47" s="70" t="s">
        <v>3</v>
      </c>
      <c r="G47" s="70" t="s">
        <v>1877</v>
      </c>
      <c r="J47" s="124"/>
      <c r="K47" s="126"/>
      <c r="L47" s="126"/>
      <c r="M47" s="105"/>
    </row>
    <row r="48" spans="1:13" x14ac:dyDescent="0.3">
      <c r="D48" s="70" t="s">
        <v>1766</v>
      </c>
      <c r="E48" s="70" t="s">
        <v>1713</v>
      </c>
      <c r="F48" s="70" t="s">
        <v>3</v>
      </c>
      <c r="G48" s="70" t="s">
        <v>1877</v>
      </c>
      <c r="J48" s="70" t="s">
        <v>1833</v>
      </c>
      <c r="K48" s="95">
        <f>SUMIFS(EPS!$L:$L,EPS!$B:$B,F48,EPS!$I:$I,E48,EPS!$D:$D,"*"&amp;D48&amp;"*")</f>
        <v>0</v>
      </c>
      <c r="L48" s="95">
        <f>'Table 3-8'!C6</f>
        <v>0</v>
      </c>
      <c r="M48" s="106"/>
    </row>
    <row r="49" spans="1:13" x14ac:dyDescent="0.3">
      <c r="D49" s="70" t="s">
        <v>1930</v>
      </c>
      <c r="E49" s="70" t="s">
        <v>1713</v>
      </c>
      <c r="F49" s="70" t="s">
        <v>3</v>
      </c>
      <c r="G49" s="70" t="s">
        <v>1877</v>
      </c>
      <c r="J49" s="70" t="s">
        <v>1832</v>
      </c>
      <c r="K49" s="95">
        <f>SUMIFS(EPS!$L:$L,EPS!$B:$B,F49,EPS!$I:$I,E49,EPS!$D:$D,"*"&amp;D49&amp;"*")</f>
        <v>0.31648472799999999</v>
      </c>
      <c r="L49" s="95">
        <f>'Table 3-8'!C7</f>
        <v>1.2</v>
      </c>
      <c r="M49" s="106"/>
    </row>
    <row r="51" spans="1:13" x14ac:dyDescent="0.3">
      <c r="H51" s="70">
        <v>2.4</v>
      </c>
      <c r="I51" s="70" t="s">
        <v>1932</v>
      </c>
    </row>
    <row r="52" spans="1:13" x14ac:dyDescent="0.3">
      <c r="K52" s="85" t="s">
        <v>7300</v>
      </c>
      <c r="L52" s="85" t="s">
        <v>7179</v>
      </c>
      <c r="M52" s="85"/>
    </row>
    <row r="53" spans="1:13" x14ac:dyDescent="0.3">
      <c r="D53" s="70" t="s">
        <v>1752</v>
      </c>
      <c r="E53" s="70" t="s">
        <v>1714</v>
      </c>
      <c r="F53" s="70" t="s">
        <v>3</v>
      </c>
      <c r="G53" s="70" t="s">
        <v>1934</v>
      </c>
      <c r="J53" s="124" t="s">
        <v>1831</v>
      </c>
      <c r="K53" s="122">
        <f>SUM(SUMIFS(EPS!$L:$L,EPS!$B:$B,F54,EPS!$I:$I,E54,EPS!$D:$D,D54),SUMIFS(EPS!$L:$L,EPS!$B:$B,F53,EPS!$I:$I,E53,EPS!$D:$D,D53))</f>
        <v>4.1671515000000001</v>
      </c>
      <c r="L53" s="122">
        <f>'Table 3-9'!C5</f>
        <v>15.1</v>
      </c>
      <c r="M53" s="107"/>
    </row>
    <row r="54" spans="1:13" x14ac:dyDescent="0.3">
      <c r="D54" s="70" t="s">
        <v>1924</v>
      </c>
      <c r="E54" s="70" t="s">
        <v>1714</v>
      </c>
      <c r="F54" s="70" t="s">
        <v>3</v>
      </c>
      <c r="G54" s="70" t="s">
        <v>1934</v>
      </c>
      <c r="J54" s="124"/>
      <c r="K54" s="123"/>
      <c r="L54" s="123"/>
      <c r="M54" s="107"/>
    </row>
    <row r="55" spans="1:13" x14ac:dyDescent="0.3">
      <c r="D55" s="70" t="s">
        <v>1766</v>
      </c>
      <c r="E55" s="70" t="s">
        <v>1714</v>
      </c>
      <c r="F55" s="70" t="s">
        <v>3</v>
      </c>
      <c r="G55" s="70" t="s">
        <v>1934</v>
      </c>
      <c r="J55" s="70" t="s">
        <v>1833</v>
      </c>
      <c r="K55" s="86">
        <f>SUMIFS(EPS!$L:$L,EPS!$B:$B,F55,EPS!$I:$I,E55,EPS!$D:$D,"*"&amp;D55&amp;"*")</f>
        <v>0</v>
      </c>
      <c r="L55" s="86" t="str">
        <f>'Table 3-9'!C6</f>
        <v xml:space="preserve">+ </v>
      </c>
      <c r="M55" s="90"/>
    </row>
    <row r="56" spans="1:13" x14ac:dyDescent="0.3">
      <c r="D56" s="70" t="s">
        <v>1930</v>
      </c>
      <c r="E56" s="70" t="s">
        <v>1714</v>
      </c>
      <c r="F56" s="70" t="s">
        <v>3</v>
      </c>
      <c r="G56" s="70" t="s">
        <v>1934</v>
      </c>
      <c r="J56" s="70" t="s">
        <v>1832</v>
      </c>
      <c r="K56" s="86">
        <f>SUMIFS(EPS!$L:$L,EPS!$B:$B,F56,EPS!$I:$I,E56,EPS!$D:$D,"*"&amp;D56&amp;"*")</f>
        <v>0.299530189</v>
      </c>
      <c r="L56" s="86">
        <f>'Table 3-9'!C7</f>
        <v>3.9</v>
      </c>
      <c r="M56" s="90"/>
    </row>
    <row r="61" spans="1:13" x14ac:dyDescent="0.3">
      <c r="H61" s="70">
        <v>2.5</v>
      </c>
      <c r="I61" s="70" t="s">
        <v>1928</v>
      </c>
    </row>
    <row r="62" spans="1:13" x14ac:dyDescent="0.3">
      <c r="K62" s="85" t="s">
        <v>7300</v>
      </c>
      <c r="L62" s="85" t="s">
        <v>7179</v>
      </c>
      <c r="M62" s="85" t="s">
        <v>7180</v>
      </c>
    </row>
    <row r="63" spans="1:13" x14ac:dyDescent="0.3">
      <c r="A63" s="70" t="s">
        <v>2155</v>
      </c>
      <c r="J63" s="70" t="s">
        <v>1831</v>
      </c>
      <c r="K63" s="108">
        <f t="shared" ref="K63:K68" si="0">SUMIFS($K$72:$K$87,$J$72:$J$87,J63)/$K$88</f>
        <v>0.32689566965880756</v>
      </c>
      <c r="L63" s="108">
        <f>'Table 3-12'!C4</f>
        <v>0.22600000000000001</v>
      </c>
      <c r="M63" s="108">
        <f>'Table 54'!C98/'Table 54'!$C$105</f>
        <v>0.2383582901184729</v>
      </c>
    </row>
    <row r="64" spans="1:13" x14ac:dyDescent="0.3">
      <c r="A64" s="70" t="s">
        <v>2159</v>
      </c>
      <c r="J64" s="70" t="s">
        <v>1832</v>
      </c>
      <c r="K64" s="108">
        <f t="shared" si="0"/>
        <v>3.0719502895415252E-2</v>
      </c>
      <c r="L64" s="108">
        <f>'Table 3-12'!C5</f>
        <v>0.374</v>
      </c>
      <c r="M64" s="108">
        <f>'Table 54'!C100/'Table 54'!$C$105</f>
        <v>0.36473305787151733</v>
      </c>
    </row>
    <row r="65" spans="1:13" x14ac:dyDescent="0.3">
      <c r="A65" s="70" t="s">
        <v>2197</v>
      </c>
      <c r="J65" s="70" t="s">
        <v>1847</v>
      </c>
      <c r="K65" s="108">
        <f t="shared" si="0"/>
        <v>0.27607302454987731</v>
      </c>
      <c r="L65" s="108">
        <f>'Table 3-12'!C6</f>
        <v>0.19700000000000001</v>
      </c>
      <c r="M65" s="108">
        <f>'Table 54'!C101/'Table 54'!$C$105</f>
        <v>0.19559782336624673</v>
      </c>
    </row>
    <row r="66" spans="1:13" x14ac:dyDescent="0.3">
      <c r="A66" s="70" t="s">
        <v>2201</v>
      </c>
      <c r="J66" s="70" t="s">
        <v>1848</v>
      </c>
      <c r="K66" s="108">
        <f t="shared" si="0"/>
        <v>0.36212412527124577</v>
      </c>
      <c r="L66" s="108">
        <f>'Table 3-12'!C7</f>
        <v>0.19900000000000001</v>
      </c>
      <c r="M66" s="108">
        <f>'Table 54'!C103/'Table 54'!$C$105</f>
        <v>0.19822622258249634</v>
      </c>
    </row>
    <row r="67" spans="1:13" x14ac:dyDescent="0.3">
      <c r="A67" s="70" t="s">
        <v>2157</v>
      </c>
      <c r="J67" s="70" t="s">
        <v>1849</v>
      </c>
      <c r="K67" s="108">
        <f t="shared" si="0"/>
        <v>4.1876776246541E-3</v>
      </c>
      <c r="L67" s="108">
        <f>'Table 3-12'!C8</f>
        <v>5.0000000000000001E-3</v>
      </c>
      <c r="M67" s="108">
        <f>'Table 54'!C99/'Table 54'!$C$105</f>
        <v>2.7363124810556487E-3</v>
      </c>
    </row>
    <row r="68" spans="1:13" x14ac:dyDescent="0.3">
      <c r="J68" s="70" t="s">
        <v>1927</v>
      </c>
      <c r="K68" s="108">
        <f t="shared" si="0"/>
        <v>0</v>
      </c>
      <c r="L68" s="108">
        <f>'Table 3-12'!C9</f>
        <v>1E-3</v>
      </c>
      <c r="M68" s="108"/>
    </row>
    <row r="69" spans="1:13" x14ac:dyDescent="0.3">
      <c r="K69" s="108">
        <f>SUM(K63:K68)</f>
        <v>1</v>
      </c>
      <c r="L69" s="108">
        <f>SUM(L63:L68)</f>
        <v>1.0019999999999998</v>
      </c>
      <c r="M69" s="108">
        <f>SUM(M63:M67)</f>
        <v>0.99965170641978895</v>
      </c>
    </row>
    <row r="70" spans="1:13" ht="14.25" customHeight="1" x14ac:dyDescent="0.3">
      <c r="K70" s="90"/>
      <c r="L70" s="109"/>
      <c r="M70" s="109"/>
    </row>
    <row r="71" spans="1:13" hidden="1" x14ac:dyDescent="0.3">
      <c r="F71" s="110"/>
      <c r="G71" s="110"/>
      <c r="H71" s="110"/>
      <c r="I71" s="110"/>
      <c r="J71" s="110"/>
      <c r="K71" s="110" t="s">
        <v>7312</v>
      </c>
      <c r="L71" s="110"/>
      <c r="M71" s="110"/>
    </row>
    <row r="72" spans="1:13" hidden="1" x14ac:dyDescent="0.3">
      <c r="E72" s="70" t="s">
        <v>1752</v>
      </c>
      <c r="F72" s="70" t="s">
        <v>1904</v>
      </c>
      <c r="G72" s="110"/>
      <c r="H72" s="110"/>
      <c r="I72" s="110"/>
      <c r="J72" s="110" t="s">
        <v>1926</v>
      </c>
      <c r="K72" s="111">
        <f>SUMIFS(EPS!$L:$L,EPS!$B:$B,'2. Electricity'!F72,EPS!$C:$C,'2. Electricity'!E72)</f>
        <v>904301000</v>
      </c>
      <c r="L72" s="110"/>
      <c r="M72" s="110"/>
    </row>
    <row r="73" spans="1:13" hidden="1" x14ac:dyDescent="0.3">
      <c r="E73" s="70" t="s">
        <v>1753</v>
      </c>
      <c r="F73" s="110" t="s">
        <v>1904</v>
      </c>
      <c r="G73" s="110"/>
      <c r="H73" s="110"/>
      <c r="I73" s="110"/>
      <c r="J73" s="110" t="s">
        <v>1832</v>
      </c>
      <c r="K73" s="111">
        <f>SUMIFS(EPS!$L:$L,EPS!$B:$B,'2. Electricity'!F73,EPS!$C:$C,'2. Electricity'!E73)</f>
        <v>0</v>
      </c>
      <c r="L73" s="110"/>
      <c r="M73" s="110"/>
    </row>
    <row r="74" spans="1:13" hidden="1" x14ac:dyDescent="0.3">
      <c r="E74" s="70" t="s">
        <v>1754</v>
      </c>
      <c r="F74" s="110" t="s">
        <v>1904</v>
      </c>
      <c r="G74" s="110"/>
      <c r="H74" s="110"/>
      <c r="I74" s="110"/>
      <c r="J74" s="110" t="s">
        <v>1847</v>
      </c>
      <c r="K74" s="111">
        <f>SUMIFS(EPS!$L:$L,EPS!$B:$B,'2. Electricity'!F74,EPS!$C:$C,'2. Electricity'!E74)</f>
        <v>774099000</v>
      </c>
      <c r="L74" s="110"/>
      <c r="M74" s="110"/>
    </row>
    <row r="75" spans="1:13" hidden="1" x14ac:dyDescent="0.3">
      <c r="E75" s="70" t="s">
        <v>1755</v>
      </c>
      <c r="F75" s="110" t="s">
        <v>1904</v>
      </c>
      <c r="G75" s="110"/>
      <c r="H75" s="110"/>
      <c r="I75" s="110"/>
      <c r="J75" s="110" t="s">
        <v>1848</v>
      </c>
      <c r="K75" s="111">
        <f>SUMIFS(EPS!$L:$L,EPS!$B:$B,'2. Electricity'!F75,EPS!$C:$C,'2. Electricity'!E75)</f>
        <v>284357000</v>
      </c>
      <c r="L75" s="110"/>
      <c r="M75" s="110"/>
    </row>
    <row r="76" spans="1:13" hidden="1" x14ac:dyDescent="0.3">
      <c r="E76" s="70" t="s">
        <v>1756</v>
      </c>
      <c r="F76" s="110" t="s">
        <v>1904</v>
      </c>
      <c r="G76" s="110"/>
      <c r="H76" s="110"/>
      <c r="I76" s="110"/>
      <c r="J76" s="110" t="s">
        <v>1848</v>
      </c>
      <c r="K76" s="111">
        <f>SUMIFS(EPS!$L:$L,EPS!$B:$B,'2. Electricity'!F76,EPS!$C:$C,'2. Electricity'!E76)</f>
        <v>451548000</v>
      </c>
      <c r="L76" s="110"/>
      <c r="M76" s="110"/>
    </row>
    <row r="77" spans="1:13" hidden="1" x14ac:dyDescent="0.3">
      <c r="E77" s="70" t="s">
        <v>1757</v>
      </c>
      <c r="F77" s="110" t="s">
        <v>1904</v>
      </c>
      <c r="G77" s="110"/>
      <c r="H77" s="110"/>
      <c r="I77" s="110"/>
      <c r="J77" s="110" t="s">
        <v>1848</v>
      </c>
      <c r="K77" s="111">
        <f>SUMIFS(EPS!$L:$L,EPS!$B:$B,'2. Electricity'!F77,EPS!$C:$C,'2. Electricity'!E77)</f>
        <v>205934000</v>
      </c>
      <c r="L77" s="110"/>
      <c r="M77" s="110"/>
    </row>
    <row r="78" spans="1:13" hidden="1" x14ac:dyDescent="0.3">
      <c r="E78" s="70" t="s">
        <v>1758</v>
      </c>
      <c r="F78" s="110" t="s">
        <v>1904</v>
      </c>
      <c r="G78" s="110"/>
      <c r="H78" s="110"/>
      <c r="I78" s="110"/>
      <c r="J78" s="110" t="s">
        <v>1848</v>
      </c>
      <c r="K78" s="111">
        <f>SUMIFS(EPS!$L:$L,EPS!$B:$B,'2. Electricity'!F78,EPS!$C:$C,'2. Electricity'!E78)</f>
        <v>3635250</v>
      </c>
      <c r="L78" s="110"/>
      <c r="M78" s="110"/>
    </row>
    <row r="79" spans="1:13" hidden="1" x14ac:dyDescent="0.3">
      <c r="E79" s="70" t="s">
        <v>1759</v>
      </c>
      <c r="F79" s="110" t="s">
        <v>1904</v>
      </c>
      <c r="G79" s="110"/>
      <c r="H79" s="110"/>
      <c r="I79" s="110"/>
      <c r="J79" s="110" t="s">
        <v>1848</v>
      </c>
      <c r="K79" s="111">
        <f>SUMIFS(EPS!$L:$L,EPS!$B:$B,'2. Electricity'!F79,EPS!$C:$C,'2. Electricity'!E79)</f>
        <v>51130900</v>
      </c>
      <c r="L79" s="112"/>
      <c r="M79" s="110"/>
    </row>
    <row r="80" spans="1:13" hidden="1" x14ac:dyDescent="0.3">
      <c r="E80" s="70" t="s">
        <v>1760</v>
      </c>
      <c r="F80" s="110" t="s">
        <v>1904</v>
      </c>
      <c r="G80" s="110"/>
      <c r="H80" s="110"/>
      <c r="I80" s="110"/>
      <c r="J80" s="110" t="s">
        <v>1848</v>
      </c>
      <c r="K80" s="111">
        <f>SUMIFS(EPS!$L:$L,EPS!$B:$B,'2. Electricity'!F80,EPS!$C:$C,'2. Electricity'!E80)</f>
        <v>9537370</v>
      </c>
      <c r="L80" s="110"/>
      <c r="M80" s="110"/>
    </row>
    <row r="81" spans="5:13" hidden="1" x14ac:dyDescent="0.3">
      <c r="E81" s="70" t="s">
        <v>1761</v>
      </c>
      <c r="F81" s="110" t="s">
        <v>1904</v>
      </c>
      <c r="G81" s="110"/>
      <c r="H81" s="110"/>
      <c r="I81" s="110"/>
      <c r="J81" s="110" t="s">
        <v>1923</v>
      </c>
      <c r="K81" s="111">
        <f>SUMIFS(EPS!$L:$L,EPS!$B:$B,'2. Electricity'!F81,EPS!$C:$C,'2. Electricity'!E81)</f>
        <v>11742100</v>
      </c>
      <c r="L81" s="110"/>
      <c r="M81" s="110"/>
    </row>
    <row r="82" spans="5:13" hidden="1" x14ac:dyDescent="0.3">
      <c r="E82" s="70" t="s">
        <v>1762</v>
      </c>
      <c r="F82" s="110" t="s">
        <v>1904</v>
      </c>
      <c r="G82" s="110"/>
      <c r="H82" s="110"/>
      <c r="I82" s="110"/>
      <c r="J82" s="110" t="s">
        <v>1832</v>
      </c>
      <c r="K82" s="111">
        <f>SUMIFS(EPS!$L:$L,EPS!$B:$B,'2. Electricity'!F82,EPS!$C:$C,'2. Electricity'!E82)</f>
        <v>86136400</v>
      </c>
      <c r="L82" s="110"/>
      <c r="M82" s="110"/>
    </row>
    <row r="83" spans="5:13" hidden="1" x14ac:dyDescent="0.3">
      <c r="E83" s="70" t="s">
        <v>1763</v>
      </c>
      <c r="F83" s="110" t="s">
        <v>1904</v>
      </c>
      <c r="G83" s="110"/>
      <c r="H83" s="110"/>
      <c r="I83" s="110"/>
      <c r="J83" s="110" t="s">
        <v>1926</v>
      </c>
      <c r="K83" s="111">
        <f>SUMIFS(EPS!$L:$L,EPS!$B:$B,'2. Electricity'!F83,EPS!$C:$C,'2. Electricity'!E83)</f>
        <v>12302900</v>
      </c>
      <c r="L83" s="110"/>
      <c r="M83" s="110"/>
    </row>
    <row r="84" spans="5:13" hidden="1" x14ac:dyDescent="0.3">
      <c r="E84" s="70" t="s">
        <v>1764</v>
      </c>
      <c r="F84" s="110" t="s">
        <v>1904</v>
      </c>
      <c r="G84" s="110"/>
      <c r="H84" s="110"/>
      <c r="I84" s="110"/>
      <c r="J84" s="110" t="s">
        <v>1848</v>
      </c>
      <c r="K84" s="111">
        <f>SUMIFS(EPS!$L:$L,EPS!$B:$B,'2. Electricity'!F84,EPS!$C:$C,'2. Electricity'!E84)</f>
        <v>112444</v>
      </c>
      <c r="L84" s="110"/>
      <c r="M84" s="110"/>
    </row>
    <row r="85" spans="5:13" hidden="1" x14ac:dyDescent="0.3">
      <c r="E85" s="70" t="s">
        <v>1765</v>
      </c>
      <c r="F85" s="110" t="s">
        <v>1904</v>
      </c>
      <c r="G85" s="110"/>
      <c r="H85" s="110"/>
      <c r="I85" s="110"/>
      <c r="J85" s="110" t="s">
        <v>1927</v>
      </c>
      <c r="K85" s="111">
        <f>SUMIFS(EPS!$L:$L,EPS!$B:$B,'2. Electricity'!F85,EPS!$C:$C,'2. Electricity'!E85)</f>
        <v>0</v>
      </c>
      <c r="L85" s="110"/>
      <c r="M85" s="110"/>
    </row>
    <row r="86" spans="5:13" hidden="1" x14ac:dyDescent="0.3">
      <c r="E86" s="70" t="s">
        <v>1766</v>
      </c>
      <c r="F86" s="110" t="s">
        <v>1904</v>
      </c>
      <c r="G86" s="110"/>
      <c r="H86" s="110"/>
      <c r="I86" s="110"/>
      <c r="J86" s="110" t="s">
        <v>1927</v>
      </c>
      <c r="K86" s="111">
        <f>SUMIFS(EPS!$L:$L,EPS!$B:$B,'2. Electricity'!F86,EPS!$C:$C,'2. Electricity'!E86)</f>
        <v>0</v>
      </c>
      <c r="L86" s="110"/>
      <c r="M86" s="110"/>
    </row>
    <row r="87" spans="5:13" hidden="1" x14ac:dyDescent="0.3">
      <c r="E87" s="70" t="s">
        <v>1767</v>
      </c>
      <c r="F87" s="110" t="s">
        <v>1904</v>
      </c>
      <c r="G87" s="110"/>
      <c r="H87" s="110"/>
      <c r="I87" s="110"/>
      <c r="J87" s="110" t="s">
        <v>1848</v>
      </c>
      <c r="K87" s="111">
        <f>SUMIFS(EPS!$L:$L,EPS!$B:$B,'2. Electricity'!F87,EPS!$C:$C,'2. Electricity'!E87)</f>
        <v>9128280</v>
      </c>
      <c r="L87" s="110"/>
      <c r="M87" s="110"/>
    </row>
    <row r="88" spans="5:13" hidden="1" x14ac:dyDescent="0.3">
      <c r="F88" s="110"/>
      <c r="G88" s="110"/>
      <c r="H88" s="110"/>
      <c r="I88" s="110"/>
      <c r="J88" s="110"/>
      <c r="K88" s="112">
        <f>SUM(K72:K87)</f>
        <v>2803964644</v>
      </c>
      <c r="L88" s="110"/>
      <c r="M88" s="110"/>
    </row>
    <row r="89" spans="5:13" x14ac:dyDescent="0.3">
      <c r="F89" s="110"/>
      <c r="G89" s="110"/>
      <c r="H89" s="110"/>
      <c r="I89" s="110"/>
      <c r="J89" s="110"/>
      <c r="K89" s="110"/>
      <c r="L89" s="110"/>
      <c r="M89" s="110"/>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topLeftCell="J1" workbookViewId="0"/>
  </sheetViews>
  <sheetFormatPr defaultColWidth="9.140625" defaultRowHeight="16.5" x14ac:dyDescent="0.3"/>
  <cols>
    <col min="1" max="9" width="9.7109375" style="70" hidden="1" customWidth="1"/>
    <col min="10" max="10" width="11.42578125" style="70" customWidth="1"/>
    <col min="11" max="11" width="9.140625" style="70" customWidth="1"/>
    <col min="12" max="12" width="18.5703125" style="70" customWidth="1"/>
    <col min="13" max="16384" width="9.140625" style="70"/>
  </cols>
  <sheetData>
    <row r="1" spans="1:16" x14ac:dyDescent="0.3">
      <c r="J1" s="71" t="s">
        <v>1829</v>
      </c>
      <c r="K1" s="71"/>
      <c r="L1" s="71"/>
      <c r="M1" s="71"/>
      <c r="N1" s="71"/>
    </row>
    <row r="2" spans="1:16" x14ac:dyDescent="0.3">
      <c r="J2" s="71" t="s">
        <v>1781</v>
      </c>
      <c r="K2" s="71"/>
      <c r="L2" s="71"/>
      <c r="M2" s="71"/>
      <c r="N2" s="71"/>
    </row>
    <row r="3" spans="1:16" x14ac:dyDescent="0.3">
      <c r="J3" s="96" t="s">
        <v>2397</v>
      </c>
      <c r="K3" s="97"/>
      <c r="L3" s="97"/>
      <c r="M3" s="97"/>
      <c r="N3" s="97"/>
    </row>
    <row r="4" spans="1:16" x14ac:dyDescent="0.3">
      <c r="J4" s="96" t="s">
        <v>7097</v>
      </c>
      <c r="K4" s="97"/>
      <c r="L4" s="97"/>
      <c r="M4" s="97"/>
      <c r="N4" s="97"/>
    </row>
    <row r="7" spans="1:16" x14ac:dyDescent="0.3">
      <c r="A7" s="70" t="s">
        <v>2384</v>
      </c>
      <c r="B7" s="70" t="s">
        <v>1882</v>
      </c>
      <c r="C7" s="70" t="s">
        <v>1885</v>
      </c>
      <c r="D7" s="70" t="s">
        <v>1884</v>
      </c>
      <c r="E7" s="70" t="s">
        <v>1883</v>
      </c>
      <c r="F7" s="70" t="s">
        <v>7095</v>
      </c>
      <c r="G7" s="70" t="s">
        <v>7096</v>
      </c>
      <c r="H7" s="70" t="s">
        <v>1839</v>
      </c>
      <c r="I7" s="70" t="s">
        <v>1840</v>
      </c>
    </row>
    <row r="8" spans="1:16" x14ac:dyDescent="0.3">
      <c r="J8" s="70">
        <v>3.1</v>
      </c>
      <c r="K8" s="70" t="s">
        <v>1875</v>
      </c>
    </row>
    <row r="9" spans="1:16" x14ac:dyDescent="0.3">
      <c r="M9" s="85" t="s">
        <v>7300</v>
      </c>
      <c r="N9" s="85" t="s">
        <v>7179</v>
      </c>
      <c r="O9" s="85" t="s">
        <v>7180</v>
      </c>
    </row>
    <row r="10" spans="1:16" x14ac:dyDescent="0.3">
      <c r="H10" s="70" t="s">
        <v>5</v>
      </c>
      <c r="I10" s="70" t="s">
        <v>1838</v>
      </c>
      <c r="L10" s="85" t="s">
        <v>1702</v>
      </c>
      <c r="M10" s="93">
        <f>SUMIFS(EPS!$L:$L,EPS!$B:$B,H10,EPS!$I:$I,L10)</f>
        <v>849.27451595889579</v>
      </c>
      <c r="N10" s="86">
        <f>'Table 3-10'!C13+'Table 3-13'!B36</f>
        <v>839.6</v>
      </c>
      <c r="O10" s="86">
        <f>'Table 11.4'!O62-'Table 11.4'!N62</f>
        <v>975.41100000000006</v>
      </c>
    </row>
    <row r="11" spans="1:16" x14ac:dyDescent="0.3">
      <c r="H11" s="70" t="s">
        <v>5</v>
      </c>
      <c r="I11" s="70" t="s">
        <v>1838</v>
      </c>
      <c r="L11" s="85" t="s">
        <v>1713</v>
      </c>
      <c r="M11" s="93">
        <f>SUMIFS(EPS!$L:$L,EPS!$B:$B,H11,EPS!$I:$I,L11)</f>
        <v>0.71474607143682389</v>
      </c>
      <c r="N11" s="92">
        <f>'Table 3-10'!C14</f>
        <v>1.6</v>
      </c>
      <c r="O11" s="86"/>
      <c r="P11" s="87"/>
    </row>
    <row r="12" spans="1:16" x14ac:dyDescent="0.3">
      <c r="H12" s="70" t="s">
        <v>5</v>
      </c>
      <c r="I12" s="70" t="s">
        <v>1838</v>
      </c>
      <c r="L12" s="85" t="s">
        <v>1714</v>
      </c>
      <c r="M12" s="93">
        <f>SUMIFS(EPS!$L:$L,EPS!$B:$B,H12,EPS!$I:$I,L12)</f>
        <v>1.0066083671772739</v>
      </c>
      <c r="N12" s="92">
        <f>'Table 3-10'!C15</f>
        <v>2.1</v>
      </c>
      <c r="O12" s="86"/>
      <c r="P12" s="87"/>
    </row>
    <row r="13" spans="1:16" x14ac:dyDescent="0.3">
      <c r="L13" s="85" t="s">
        <v>2282</v>
      </c>
      <c r="M13" s="88">
        <f>SUM(M10:M12)</f>
        <v>850.99587039750986</v>
      </c>
      <c r="N13" s="88">
        <f>SUM(N10:N12)</f>
        <v>843.30000000000007</v>
      </c>
      <c r="O13" s="88">
        <f>SUM(O10:O12)</f>
        <v>975.41100000000006</v>
      </c>
    </row>
    <row r="19" spans="1:15" x14ac:dyDescent="0.3">
      <c r="N19" s="114"/>
    </row>
    <row r="28" spans="1:15" x14ac:dyDescent="0.3">
      <c r="J28" s="70">
        <v>3.2</v>
      </c>
      <c r="K28" s="70" t="s">
        <v>1933</v>
      </c>
    </row>
    <row r="29" spans="1:15" x14ac:dyDescent="0.3">
      <c r="M29" s="85" t="s">
        <v>7300</v>
      </c>
      <c r="N29" s="85" t="s">
        <v>7179</v>
      </c>
      <c r="O29" s="85" t="s">
        <v>7180</v>
      </c>
    </row>
    <row r="30" spans="1:15" x14ac:dyDescent="0.3">
      <c r="A30" s="70" t="s">
        <v>1926</v>
      </c>
      <c r="C30" s="70" t="s">
        <v>1702</v>
      </c>
      <c r="E30" s="70" t="s">
        <v>1733</v>
      </c>
      <c r="H30" s="70" t="s">
        <v>5</v>
      </c>
      <c r="I30" s="70" t="s">
        <v>1876</v>
      </c>
      <c r="L30" s="98" t="s">
        <v>1831</v>
      </c>
      <c r="M30" s="99">
        <f>SUMIFS(EPS!$L:$L,EPS!$B:$B,H30,EPS!$C:$C,E30,EPS!$E:$E,C30)</f>
        <v>41.724047599999999</v>
      </c>
      <c r="N30" s="99">
        <f>'Table 3-7'!C10</f>
        <v>43</v>
      </c>
      <c r="O30" s="100">
        <f>SUMIFS('Table 11.4'!$62:$62,'Table 11.4'!$1:$1,A30)</f>
        <v>91.593999999999994</v>
      </c>
    </row>
    <row r="31" spans="1:15" x14ac:dyDescent="0.3">
      <c r="A31" s="70" t="s">
        <v>1930</v>
      </c>
      <c r="C31" s="70" t="s">
        <v>1702</v>
      </c>
      <c r="E31" s="70" t="s">
        <v>1734</v>
      </c>
      <c r="H31" s="70" t="s">
        <v>5</v>
      </c>
      <c r="I31" s="70" t="s">
        <v>1876</v>
      </c>
      <c r="L31" s="101" t="s">
        <v>1832</v>
      </c>
      <c r="M31" s="99">
        <f>SUMIFS(EPS!$L:$L,EPS!$B:$B,H31,EPS!$C:$C,E31,EPS!$E:$E,C31)</f>
        <v>553.08177999999987</v>
      </c>
      <c r="N31" s="99">
        <f>'Table 3-7'!C11+'Table 3-13'!B36</f>
        <v>563.6</v>
      </c>
      <c r="O31" s="100">
        <f>SUMIFS('Table 11.4'!$62:$62,'Table 11.4'!$1:$1,A31)</f>
        <v>537.67600000000004</v>
      </c>
    </row>
    <row r="32" spans="1:15" x14ac:dyDescent="0.3">
      <c r="A32" s="70" t="s">
        <v>2385</v>
      </c>
      <c r="C32" s="70" t="s">
        <v>1702</v>
      </c>
      <c r="E32" s="70" t="s">
        <v>1739</v>
      </c>
      <c r="H32" s="70" t="s">
        <v>5</v>
      </c>
      <c r="I32" s="70" t="s">
        <v>1876</v>
      </c>
      <c r="L32" s="101" t="s">
        <v>1833</v>
      </c>
      <c r="M32" s="99">
        <f>SUMIFS(EPS!$L:$L,EPS!$B:$B,H32,EPS!$C:$C,E32,EPS!$E:$E,C32)</f>
        <v>3.043923628896001</v>
      </c>
      <c r="N32" s="99">
        <f>'Table 3-7'!C12</f>
        <v>232.9</v>
      </c>
      <c r="O32" s="100">
        <f>SUMIFS('Table 11.4'!$62:$62,'Table 11.4'!$1:$1,A32)</f>
        <v>3.3519999999999999</v>
      </c>
    </row>
    <row r="33" spans="1:15" x14ac:dyDescent="0.3">
      <c r="C33" s="70" t="s">
        <v>1702</v>
      </c>
      <c r="E33" s="70" t="s">
        <v>1735</v>
      </c>
      <c r="H33" s="70" t="s">
        <v>5</v>
      </c>
      <c r="I33" s="70" t="s">
        <v>1876</v>
      </c>
      <c r="L33" s="101" t="s">
        <v>1921</v>
      </c>
      <c r="M33" s="99">
        <f>SUMIFS(EPS!$L:$L,EPS!$B:$B,H33,EPS!$C:$C,E33,EPS!$E:$E,C33)</f>
        <v>0</v>
      </c>
      <c r="N33" s="99"/>
      <c r="O33" s="100">
        <f>SUMIFS('Table 11.4'!$62:$62,'Table 11.4'!$1:$1,A33)</f>
        <v>0</v>
      </c>
    </row>
    <row r="34" spans="1:15" x14ac:dyDescent="0.3">
      <c r="A34" s="70" t="s">
        <v>2389</v>
      </c>
      <c r="C34" s="70" t="s">
        <v>1702</v>
      </c>
      <c r="E34" s="70" t="s">
        <v>1736</v>
      </c>
      <c r="H34" s="70" t="s">
        <v>5</v>
      </c>
      <c r="I34" s="70" t="s">
        <v>1876</v>
      </c>
      <c r="L34" s="101" t="s">
        <v>2389</v>
      </c>
      <c r="M34" s="99">
        <f>SUMIFS(EPS!$L:$L,EPS!$B:$B,H34,EPS!$C:$C,E34,EPS!$E:$E,C34)</f>
        <v>114.09294379999997</v>
      </c>
      <c r="N34" s="99"/>
      <c r="O34" s="100">
        <f>SUMIFS('Table 11.4'!$62:$62,'Table 11.4'!$1:$1,A34)</f>
        <v>87.748000000000005</v>
      </c>
    </row>
    <row r="35" spans="1:15" x14ac:dyDescent="0.3">
      <c r="A35" s="70" t="s">
        <v>1925</v>
      </c>
      <c r="C35" s="70" t="s">
        <v>1702</v>
      </c>
      <c r="E35" s="70" t="s">
        <v>1737</v>
      </c>
      <c r="H35" s="70" t="s">
        <v>5</v>
      </c>
      <c r="I35" s="70" t="s">
        <v>1876</v>
      </c>
      <c r="L35" s="101" t="s">
        <v>2388</v>
      </c>
      <c r="M35" s="99">
        <f>SUMIFS(EPS!$L:$L,EPS!$B:$B,H35,EPS!$C:$C,E35,EPS!$E:$E,C35)</f>
        <v>0</v>
      </c>
      <c r="N35" s="99"/>
      <c r="O35" s="100">
        <f>SUMIFS('Table 11.4'!$62:$62,'Table 11.4'!$1:$1,A35)</f>
        <v>51.046999999999997</v>
      </c>
    </row>
    <row r="36" spans="1:15" x14ac:dyDescent="0.3">
      <c r="C36" s="70" t="s">
        <v>1702</v>
      </c>
      <c r="E36" s="70" t="s">
        <v>1738</v>
      </c>
      <c r="H36" s="70" t="s">
        <v>5</v>
      </c>
      <c r="I36" s="70" t="s">
        <v>1876</v>
      </c>
      <c r="L36" s="101" t="s">
        <v>1925</v>
      </c>
      <c r="M36" s="99">
        <f>SUMIFS(EPS!$L:$L,EPS!$B:$B,H36,EPS!$C:$C,E36,EPS!$E:$E,C36)</f>
        <v>132.09700000000001</v>
      </c>
      <c r="N36" s="99"/>
      <c r="O36" s="100">
        <f>SUMIFS('Table 11.4'!$62:$62,'Table 11.4'!$1:$1,A36)</f>
        <v>0</v>
      </c>
    </row>
    <row r="37" spans="1:15" x14ac:dyDescent="0.3">
      <c r="C37" s="70" t="s">
        <v>1702</v>
      </c>
      <c r="E37" s="70" t="s">
        <v>1740</v>
      </c>
      <c r="H37" s="70" t="s">
        <v>5</v>
      </c>
      <c r="I37" s="70" t="s">
        <v>1876</v>
      </c>
      <c r="L37" s="101" t="s">
        <v>1881</v>
      </c>
      <c r="M37" s="99">
        <f>SUMIFS(EPS!$L:$L,EPS!$B:$B,H37,EPS!$C:$C,E37,EPS!$E:$E,C37)</f>
        <v>5.2348209300000024</v>
      </c>
      <c r="N37" s="99"/>
      <c r="O37" s="100">
        <f>SUMIFS('Table 11.4'!$62:$62,'Table 11.4'!$1:$1,A37)</f>
        <v>0</v>
      </c>
    </row>
    <row r="38" spans="1:15" x14ac:dyDescent="0.3">
      <c r="A38" s="70" t="s">
        <v>2387</v>
      </c>
      <c r="L38" s="101" t="s">
        <v>2387</v>
      </c>
      <c r="M38" s="99">
        <f>SUMIFS(EPS!$L:$L,EPS!$B:$B,H38,EPS!$C:$C,E38,EPS!$E:$E,C38)</f>
        <v>0</v>
      </c>
      <c r="N38" s="99"/>
      <c r="O38" s="100">
        <f>SUMIFS('Table 11.4'!$62:$62,'Table 11.4'!$1:$1,A38)</f>
        <v>203.994</v>
      </c>
    </row>
    <row r="39" spans="1:15" x14ac:dyDescent="0.3">
      <c r="M39" s="88">
        <f>SUM(M30:M37)</f>
        <v>849.27451595889568</v>
      </c>
      <c r="N39" s="88">
        <f>SUM(N30:N37)</f>
        <v>839.5</v>
      </c>
      <c r="O39" s="88">
        <f>SUM(O30:O38)</f>
        <v>975.41100000000006</v>
      </c>
    </row>
    <row r="41" spans="1:15" x14ac:dyDescent="0.3">
      <c r="M41" s="88"/>
    </row>
    <row r="51" spans="3:14" x14ac:dyDescent="0.3">
      <c r="J51" s="70">
        <v>3.3</v>
      </c>
      <c r="K51" s="70" t="s">
        <v>1935</v>
      </c>
    </row>
    <row r="52" spans="3:14" x14ac:dyDescent="0.3">
      <c r="M52" s="85" t="s">
        <v>7300</v>
      </c>
      <c r="N52" s="85" t="s">
        <v>7179</v>
      </c>
    </row>
    <row r="53" spans="3:14" x14ac:dyDescent="0.3">
      <c r="C53" s="70" t="s">
        <v>1713</v>
      </c>
      <c r="E53" s="70" t="s">
        <v>1733</v>
      </c>
      <c r="H53" s="70" t="s">
        <v>5</v>
      </c>
      <c r="I53" s="70" t="s">
        <v>1877</v>
      </c>
      <c r="L53" s="98" t="s">
        <v>1831</v>
      </c>
      <c r="M53" s="102">
        <f>SUMIFS(EPS!$L:$L,EPS!$B:$B,H53,EPS!$C:$C,E53,EPS!$E:$E,C53)</f>
        <v>0.1357453132</v>
      </c>
      <c r="N53" s="102">
        <f>'Table 3-8'!C10</f>
        <v>0.1</v>
      </c>
    </row>
    <row r="54" spans="3:14" x14ac:dyDescent="0.3">
      <c r="C54" s="70" t="s">
        <v>1713</v>
      </c>
      <c r="E54" s="70" t="s">
        <v>1734</v>
      </c>
      <c r="H54" s="70" t="s">
        <v>5</v>
      </c>
      <c r="I54" s="70" t="s">
        <v>1877</v>
      </c>
      <c r="L54" s="101" t="s">
        <v>1832</v>
      </c>
      <c r="M54" s="102">
        <f>SUMIFS(EPS!$L:$L,EPS!$B:$B,H54,EPS!$C:$C,E54,EPS!$E:$E,C54)</f>
        <v>0.29186388000000002</v>
      </c>
      <c r="N54" s="102">
        <f>'Table 3-8'!C11</f>
        <v>0.1</v>
      </c>
    </row>
    <row r="55" spans="3:14" x14ac:dyDescent="0.3">
      <c r="C55" s="70" t="s">
        <v>1713</v>
      </c>
      <c r="E55" s="70" t="s">
        <v>1739</v>
      </c>
      <c r="H55" s="70" t="s">
        <v>5</v>
      </c>
      <c r="I55" s="70" t="s">
        <v>1877</v>
      </c>
      <c r="L55" s="101" t="s">
        <v>1833</v>
      </c>
      <c r="M55" s="102">
        <f>SUMIFS(EPS!$L:$L,EPS!$B:$B,H55,EPS!$C:$C,E55,EPS!$E:$E,C55)</f>
        <v>3.4046574368240008E-3</v>
      </c>
      <c r="N55" s="102">
        <f>'Table 3-8'!C12</f>
        <v>0.3</v>
      </c>
    </row>
    <row r="56" spans="3:14" x14ac:dyDescent="0.3">
      <c r="C56" s="70" t="s">
        <v>1713</v>
      </c>
      <c r="E56" s="70" t="s">
        <v>1735</v>
      </c>
      <c r="H56" s="70" t="s">
        <v>5</v>
      </c>
      <c r="L56" s="101" t="s">
        <v>1921</v>
      </c>
      <c r="M56" s="102">
        <f>SUMIFS(EPS!$L:$L,EPS!$B:$B,H56,EPS!$C:$C,E56,EPS!$E:$E,C56)</f>
        <v>0</v>
      </c>
      <c r="N56" s="102"/>
    </row>
    <row r="57" spans="3:14" x14ac:dyDescent="0.3">
      <c r="C57" s="70" t="s">
        <v>1713</v>
      </c>
      <c r="E57" s="70" t="s">
        <v>1736</v>
      </c>
      <c r="H57" s="70" t="s">
        <v>5</v>
      </c>
      <c r="L57" s="101" t="s">
        <v>2389</v>
      </c>
      <c r="M57" s="102">
        <f>SUMIFS(EPS!$L:$L,EPS!$B:$B,H57,EPS!$C:$C,E57,EPS!$E:$E,C57)</f>
        <v>0.1277161228</v>
      </c>
      <c r="N57" s="102"/>
    </row>
    <row r="58" spans="3:14" x14ac:dyDescent="0.3">
      <c r="C58" s="70" t="s">
        <v>1713</v>
      </c>
      <c r="E58" s="70" t="s">
        <v>1737</v>
      </c>
      <c r="H58" s="70" t="s">
        <v>5</v>
      </c>
      <c r="L58" s="101" t="s">
        <v>2388</v>
      </c>
      <c r="M58" s="102">
        <f>SUMIFS(EPS!$L:$L,EPS!$B:$B,H58,EPS!$C:$C,E58,EPS!$E:$E,C58)</f>
        <v>0</v>
      </c>
      <c r="N58" s="102"/>
    </row>
    <row r="59" spans="3:14" x14ac:dyDescent="0.3">
      <c r="C59" s="70" t="s">
        <v>1713</v>
      </c>
      <c r="E59" s="70" t="s">
        <v>1738</v>
      </c>
      <c r="H59" s="70" t="s">
        <v>5</v>
      </c>
      <c r="L59" s="101" t="s">
        <v>1925</v>
      </c>
      <c r="M59" s="102">
        <f>SUMIFS(EPS!$L:$L,EPS!$B:$B,H59,EPS!$C:$C,E59,EPS!$E:$E,C59)</f>
        <v>0.14886144000000001</v>
      </c>
      <c r="N59" s="102"/>
    </row>
    <row r="60" spans="3:14" x14ac:dyDescent="0.3">
      <c r="C60" s="70" t="s">
        <v>1713</v>
      </c>
      <c r="E60" s="70" t="s">
        <v>1740</v>
      </c>
      <c r="H60" s="70" t="s">
        <v>5</v>
      </c>
      <c r="L60" s="101" t="s">
        <v>1881</v>
      </c>
      <c r="M60" s="102">
        <f>SUMIFS(EPS!$L:$L,EPS!$B:$B,H60,EPS!$C:$C,E60,EPS!$E:$E,C60)</f>
        <v>7.1546579999999995E-3</v>
      </c>
      <c r="N60" s="102"/>
    </row>
    <row r="61" spans="3:14" x14ac:dyDescent="0.3">
      <c r="M61" s="103">
        <f>SUM(M53:M60)</f>
        <v>0.71474607143682412</v>
      </c>
      <c r="N61" s="103">
        <f>SUM(N53:N60)</f>
        <v>0.5</v>
      </c>
    </row>
    <row r="64" spans="3:14" x14ac:dyDescent="0.3">
      <c r="J64" s="70">
        <v>3.4</v>
      </c>
      <c r="K64" s="70" t="s">
        <v>1936</v>
      </c>
    </row>
    <row r="65" spans="3:14" x14ac:dyDescent="0.3">
      <c r="M65" s="85" t="s">
        <v>7300</v>
      </c>
      <c r="N65" s="85" t="s">
        <v>7179</v>
      </c>
    </row>
    <row r="66" spans="3:14" x14ac:dyDescent="0.3">
      <c r="C66" s="70" t="s">
        <v>1714</v>
      </c>
      <c r="E66" s="70" t="s">
        <v>1733</v>
      </c>
      <c r="H66" s="70" t="s">
        <v>5</v>
      </c>
      <c r="I66" s="70" t="s">
        <v>1934</v>
      </c>
      <c r="L66" s="98" t="s">
        <v>1831</v>
      </c>
      <c r="M66" s="102">
        <f>SUMIFS(EPS!$L:$L,EPS!$B:$B,H66,EPS!$C:$C,E66,EPS!$E:$E,C66)-SUMIFS(EPS!$L:$L,EPS!$B:$B,H66,EPS!$C:$C,E66,EPS!$E:$E,C66,EPS!$D:$D,F66)</f>
        <v>0.1868701666</v>
      </c>
      <c r="N66" s="102">
        <f>'Table 3-9'!C10</f>
        <v>0.2</v>
      </c>
    </row>
    <row r="67" spans="3:14" x14ac:dyDescent="0.3">
      <c r="C67" s="70" t="s">
        <v>1714</v>
      </c>
      <c r="E67" s="70" t="s">
        <v>1739</v>
      </c>
      <c r="H67" s="70" t="s">
        <v>5</v>
      </c>
      <c r="I67" s="70" t="s">
        <v>1934</v>
      </c>
      <c r="L67" s="101" t="s">
        <v>1833</v>
      </c>
      <c r="M67" s="102">
        <f>SUMIFS(EPS!$L:$L,EPS!$B:$B,H67,EPS!$C:$C,E67,EPS!$E:$E,C67)-SUMIFS(EPS!$L:$L,EPS!$B:$B,H67,EPS!$C:$C,E67,EPS!$E:$E,C67,EPS!$D:$D,F67)</f>
        <v>6.4445297772739996E-3</v>
      </c>
      <c r="N67" s="102">
        <f>'Table 3-9'!C11</f>
        <v>0.3</v>
      </c>
    </row>
    <row r="68" spans="3:14" x14ac:dyDescent="0.3">
      <c r="C68" s="70" t="s">
        <v>1714</v>
      </c>
      <c r="E68" s="70" t="s">
        <v>1734</v>
      </c>
      <c r="H68" s="70" t="s">
        <v>5</v>
      </c>
      <c r="I68" s="70" t="s">
        <v>1934</v>
      </c>
      <c r="L68" s="101" t="s">
        <v>1832</v>
      </c>
      <c r="M68" s="102">
        <f>SUMIFS(EPS!$L:$L,EPS!$B:$B,H68,EPS!$C:$C,E68,EPS!$E:$E,C68)-SUMIFS(EPS!$L:$L,EPS!$B:$B,H68,EPS!$C:$C,E68,EPS!$E:$E,C68,EPS!$D:$D,F68)</f>
        <v>0.276228315</v>
      </c>
      <c r="N68" s="102">
        <f>'Table 3-9'!C12</f>
        <v>0.2</v>
      </c>
    </row>
    <row r="69" spans="3:14" x14ac:dyDescent="0.3">
      <c r="C69" s="70" t="s">
        <v>1714</v>
      </c>
      <c r="E69" s="70" t="s">
        <v>1735</v>
      </c>
      <c r="H69" s="70" t="s">
        <v>5</v>
      </c>
      <c r="L69" s="101" t="s">
        <v>1921</v>
      </c>
      <c r="M69" s="102">
        <f>SUMIFS(EPS!$L:$L,EPS!$B:$B,H69,EPS!$C:$C,E69,EPS!$E:$E,C69)-SUMIFS(EPS!$L:$L,EPS!$B:$B,H69,EPS!$C:$C,E69,EPS!$E:$E,C69,EPS!$D:$D,F69)</f>
        <v>0</v>
      </c>
      <c r="N69" s="102">
        <f>'Table 3-9'!C13</f>
        <v>1.4</v>
      </c>
    </row>
    <row r="70" spans="3:14" x14ac:dyDescent="0.3">
      <c r="C70" s="70" t="s">
        <v>1714</v>
      </c>
      <c r="E70" s="70" t="s">
        <v>1736</v>
      </c>
      <c r="H70" s="70" t="s">
        <v>5</v>
      </c>
      <c r="L70" s="101" t="s">
        <v>2389</v>
      </c>
      <c r="M70" s="102">
        <f>SUMIFS(EPS!$L:$L,EPS!$B:$B,H70,EPS!$C:$C,E70,EPS!$E:$E,C70)-SUMIFS(EPS!$L:$L,EPS!$B:$B,H70,EPS!$C:$C,E70,EPS!$E:$E,C70,EPS!$D:$D,F70)</f>
        <v>0.24174811030000004</v>
      </c>
      <c r="N70" s="102">
        <f>'Table 3-9'!C14</f>
        <v>0.3</v>
      </c>
    </row>
    <row r="71" spans="3:14" x14ac:dyDescent="0.3">
      <c r="C71" s="70" t="s">
        <v>1714</v>
      </c>
      <c r="E71" s="70" t="s">
        <v>1737</v>
      </c>
      <c r="H71" s="70" t="s">
        <v>5</v>
      </c>
      <c r="L71" s="101" t="s">
        <v>2388</v>
      </c>
      <c r="M71" s="102">
        <f>SUMIFS(EPS!$L:$L,EPS!$B:$B,H71,EPS!$C:$C,E71,EPS!$E:$E,C71)-SUMIFS(EPS!$L:$L,EPS!$B:$B,H71,EPS!$C:$C,E71,EPS!$E:$E,C71,EPS!$D:$D,F71)</f>
        <v>0</v>
      </c>
      <c r="N71" s="102" t="str">
        <f>'Table 3-9'!C15</f>
        <v xml:space="preserve">+ </v>
      </c>
    </row>
    <row r="72" spans="3:14" x14ac:dyDescent="0.3">
      <c r="C72" s="70" t="s">
        <v>1714</v>
      </c>
      <c r="E72" s="70" t="s">
        <v>1738</v>
      </c>
      <c r="H72" s="70" t="s">
        <v>5</v>
      </c>
      <c r="L72" s="101" t="s">
        <v>1925</v>
      </c>
      <c r="M72" s="102">
        <f>SUMIFS(EPS!$L:$L,EPS!$B:$B,H72,EPS!$C:$C,E72,EPS!$E:$E,C72)-SUMIFS(EPS!$L:$L,EPS!$B:$B,H72,EPS!$C:$C,E72,EPS!$E:$E,C72,EPS!$D:$D,F72)</f>
        <v>0.28177449999999998</v>
      </c>
      <c r="N72" s="102">
        <f>'Table 3-9'!C16</f>
        <v>0.1</v>
      </c>
    </row>
    <row r="73" spans="3:14" x14ac:dyDescent="0.3">
      <c r="C73" s="70" t="s">
        <v>1714</v>
      </c>
      <c r="E73" s="70" t="s">
        <v>1740</v>
      </c>
      <c r="H73" s="70" t="s">
        <v>5</v>
      </c>
      <c r="L73" s="101" t="s">
        <v>1881</v>
      </c>
      <c r="M73" s="102">
        <f>SUMIFS(EPS!$L:$L,EPS!$B:$B,H73,EPS!$C:$C,E73,EPS!$E:$E,C73)-SUMIFS(EPS!$L:$L,EPS!$B:$B,H73,EPS!$C:$C,E73,EPS!$E:$E,C73,EPS!$D:$D,F73)</f>
        <v>1.3542745499999998E-2</v>
      </c>
      <c r="N73" s="102">
        <f>'Table 3-9'!C17</f>
        <v>0.1</v>
      </c>
    </row>
    <row r="74" spans="3:14" x14ac:dyDescent="0.3">
      <c r="M74" s="103">
        <f>SUM(M66:M73)</f>
        <v>1.0066083671772739</v>
      </c>
      <c r="N74" s="103">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29"/>
  <sheetViews>
    <sheetView topLeftCell="I1" workbookViewId="0"/>
  </sheetViews>
  <sheetFormatPr defaultColWidth="9.140625" defaultRowHeight="16.5" x14ac:dyDescent="0.3"/>
  <cols>
    <col min="1" max="1" width="0" style="70" hidden="1" customWidth="1"/>
    <col min="2" max="5" width="9.140625" style="70" hidden="1" customWidth="1"/>
    <col min="6" max="6" width="16.7109375" style="70" hidden="1" customWidth="1"/>
    <col min="7" max="7" width="14" style="70" hidden="1" customWidth="1"/>
    <col min="8" max="8" width="15" style="70" hidden="1" customWidth="1"/>
    <col min="9" max="9" width="15" style="70" customWidth="1"/>
    <col min="10" max="14" width="9.140625" style="70"/>
    <col min="15" max="15" width="9.140625" style="87"/>
    <col min="16" max="16384" width="9.140625" style="70"/>
  </cols>
  <sheetData>
    <row r="1" spans="1:14" x14ac:dyDescent="0.3">
      <c r="I1" s="71" t="s">
        <v>1823</v>
      </c>
      <c r="J1" s="72"/>
      <c r="K1" s="72"/>
    </row>
    <row r="2" spans="1:14" x14ac:dyDescent="0.3">
      <c r="I2" s="71" t="s">
        <v>1781</v>
      </c>
      <c r="J2" s="72"/>
      <c r="K2" s="72"/>
    </row>
    <row r="6" spans="1:14" x14ac:dyDescent="0.3">
      <c r="A6" s="70" t="s">
        <v>2384</v>
      </c>
      <c r="B6" s="70" t="s">
        <v>1882</v>
      </c>
      <c r="C6" s="70" t="s">
        <v>1885</v>
      </c>
      <c r="D6" s="70" t="s">
        <v>1884</v>
      </c>
      <c r="E6" s="70" t="s">
        <v>1883</v>
      </c>
      <c r="F6" s="70" t="s">
        <v>1841</v>
      </c>
      <c r="G6" s="70" t="s">
        <v>1839</v>
      </c>
      <c r="H6" s="70" t="s">
        <v>1840</v>
      </c>
    </row>
    <row r="7" spans="1:14" x14ac:dyDescent="0.3">
      <c r="I7" s="70">
        <v>4.0999999999999996</v>
      </c>
      <c r="J7" s="70" t="s">
        <v>1825</v>
      </c>
    </row>
    <row r="8" spans="1:14" x14ac:dyDescent="0.3">
      <c r="L8" s="85" t="s">
        <v>7300</v>
      </c>
      <c r="M8" s="85" t="s">
        <v>7179</v>
      </c>
      <c r="N8" s="85" t="s">
        <v>7180</v>
      </c>
    </row>
    <row r="9" spans="1:14" x14ac:dyDescent="0.3">
      <c r="D9" s="70" t="s">
        <v>1702</v>
      </c>
      <c r="E9" s="70" t="s">
        <v>1827</v>
      </c>
      <c r="G9" s="70" t="s">
        <v>17</v>
      </c>
      <c r="H9" s="70" t="s">
        <v>1838</v>
      </c>
      <c r="K9" s="70" t="s">
        <v>1702</v>
      </c>
      <c r="L9" s="86">
        <f>SUMIFS(EPS!$L:$L,EPS!$B:$B,G9,EPS!$I:$I,D9,EPS!$C:$C,"*"&amp;E9&amp;"*")</f>
        <v>326.1454</v>
      </c>
      <c r="M9" s="86">
        <f>'Table 3-10'!C17</f>
        <v>313.3</v>
      </c>
      <c r="N9" s="86">
        <f>'Table 11.2'!I62-'Table 11.2'!H62</f>
        <v>324.91499999999996</v>
      </c>
    </row>
    <row r="10" spans="1:14" x14ac:dyDescent="0.3">
      <c r="D10" s="70" t="s">
        <v>1713</v>
      </c>
      <c r="E10" s="70" t="s">
        <v>1827</v>
      </c>
      <c r="G10" s="70" t="s">
        <v>17</v>
      </c>
      <c r="H10" s="70" t="s">
        <v>1838</v>
      </c>
      <c r="K10" s="70" t="s">
        <v>1713</v>
      </c>
      <c r="L10" s="95">
        <f>SUMIFS(EPS!$L:$L,EPS!$B:$B,G10,EPS!$I:$I,D10,EPS!$C:$C,"*"&amp;E10&amp;"*")</f>
        <v>0.21565795999999998</v>
      </c>
      <c r="M10" s="86">
        <f>'Table 3-10'!C18</f>
        <v>4.5999999999999996</v>
      </c>
      <c r="N10" s="86"/>
    </row>
    <row r="11" spans="1:14" x14ac:dyDescent="0.3">
      <c r="D11" s="70" t="s">
        <v>1714</v>
      </c>
      <c r="E11" s="70" t="s">
        <v>1827</v>
      </c>
      <c r="G11" s="70" t="s">
        <v>17</v>
      </c>
      <c r="H11" s="70" t="s">
        <v>1838</v>
      </c>
      <c r="K11" s="70" t="s">
        <v>1714</v>
      </c>
      <c r="L11" s="95">
        <f>SUMIFS(EPS!$L:$L,EPS!$B:$B,G11,EPS!$I:$I,D11,EPS!$C:$C,"*"&amp;E11&amp;"*")</f>
        <v>0.27551096000000003</v>
      </c>
      <c r="M11" s="86">
        <f>'Table 3-10'!C19</f>
        <v>0.7</v>
      </c>
      <c r="N11" s="86"/>
    </row>
    <row r="12" spans="1:14" x14ac:dyDescent="0.3">
      <c r="K12" s="70" t="s">
        <v>2282</v>
      </c>
      <c r="L12" s="88">
        <f>SUM(L9:L11)</f>
        <v>326.63656892</v>
      </c>
      <c r="M12" s="88">
        <f>SUM(M9:M11)</f>
        <v>318.60000000000002</v>
      </c>
      <c r="N12" s="88">
        <f>SUM(N9:N11)</f>
        <v>324.91499999999996</v>
      </c>
    </row>
    <row r="19" spans="4:14" x14ac:dyDescent="0.3">
      <c r="N19" s="114"/>
    </row>
    <row r="24" spans="4:14" x14ac:dyDescent="0.3">
      <c r="I24" s="70">
        <v>4.2</v>
      </c>
      <c r="J24" s="70" t="s">
        <v>1828</v>
      </c>
    </row>
    <row r="25" spans="4:14" x14ac:dyDescent="0.3">
      <c r="L25" s="85" t="s">
        <v>7300</v>
      </c>
      <c r="M25" s="85" t="s">
        <v>7179</v>
      </c>
      <c r="N25" s="85" t="s">
        <v>7180</v>
      </c>
    </row>
    <row r="26" spans="4:14" x14ac:dyDescent="0.3">
      <c r="D26" s="70" t="s">
        <v>1702</v>
      </c>
      <c r="E26" s="70" t="s">
        <v>1723</v>
      </c>
      <c r="G26" s="70" t="s">
        <v>17</v>
      </c>
      <c r="H26" s="70" t="s">
        <v>1838</v>
      </c>
      <c r="K26" s="70" t="s">
        <v>1702</v>
      </c>
      <c r="L26" s="86">
        <f>SUMIFS(EPS!$L:$L,EPS!$B:$B,G26,EPS!$I:$I,D26,EPS!$C:$C,"*"&amp;E26&amp;"*")</f>
        <v>233.75899999999999</v>
      </c>
      <c r="M26" s="86">
        <f>'Table 3-10'!C21</f>
        <v>233</v>
      </c>
      <c r="N26" s="86">
        <f>'Table 11.3'!L62-'Table 11.3'!K62</f>
        <v>245.24900000000002</v>
      </c>
    </row>
    <row r="27" spans="4:14" x14ac:dyDescent="0.3">
      <c r="D27" s="70" t="s">
        <v>1713</v>
      </c>
      <c r="E27" s="70" t="s">
        <v>1723</v>
      </c>
      <c r="G27" s="70" t="s">
        <v>17</v>
      </c>
      <c r="H27" s="70" t="s">
        <v>1838</v>
      </c>
      <c r="K27" s="70" t="s">
        <v>1713</v>
      </c>
      <c r="L27" s="95">
        <f>SUMIFS(EPS!$L:$L,EPS!$B:$B,G27,EPS!$I:$I,D27,EPS!$C:$C,"*"&amp;E27&amp;"*")</f>
        <v>0.16996559999999999</v>
      </c>
      <c r="M27" s="86">
        <f>'Table 3-10'!C22</f>
        <v>1.3</v>
      </c>
      <c r="N27" s="86"/>
    </row>
    <row r="28" spans="4:14" x14ac:dyDescent="0.3">
      <c r="D28" s="70" t="s">
        <v>1714</v>
      </c>
      <c r="E28" s="70" t="s">
        <v>1723</v>
      </c>
      <c r="G28" s="70" t="s">
        <v>17</v>
      </c>
      <c r="H28" s="70" t="s">
        <v>1838</v>
      </c>
      <c r="K28" s="70" t="s">
        <v>1714</v>
      </c>
      <c r="L28" s="95">
        <f>SUMIFS(EPS!$L:$L,EPS!$B:$B,G28,EPS!$I:$I,D28,EPS!$C:$C,"*"&amp;E28&amp;"*")</f>
        <v>0.23000330499999999</v>
      </c>
      <c r="M28" s="86">
        <f>'Table 3-10'!C23</f>
        <v>0.3</v>
      </c>
      <c r="N28" s="86"/>
    </row>
    <row r="29" spans="4:14" x14ac:dyDescent="0.3">
      <c r="K29" s="70" t="s">
        <v>2282</v>
      </c>
      <c r="L29" s="88">
        <f>SUM(L26:L28)</f>
        <v>234.15896890499999</v>
      </c>
      <c r="M29" s="88">
        <f>SUM(M26:M28)</f>
        <v>234.60000000000002</v>
      </c>
      <c r="N29" s="88">
        <f>SUM(N26:N28)</f>
        <v>245.24900000000002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H1" workbookViewId="0">
      <selection activeCell="L1" sqref="L1"/>
    </sheetView>
  </sheetViews>
  <sheetFormatPr defaultColWidth="9.140625" defaultRowHeight="16.5" x14ac:dyDescent="0.3"/>
  <cols>
    <col min="1" max="3" width="9.140625" style="70" customWidth="1"/>
    <col min="4" max="4" width="28.7109375" style="70" customWidth="1"/>
    <col min="5" max="5" width="37" style="70" customWidth="1"/>
    <col min="6" max="6" width="14.5703125" style="70" customWidth="1"/>
    <col min="7" max="7" width="11.42578125" style="70" customWidth="1"/>
    <col min="8" max="8" width="9.140625" style="70"/>
    <col min="9" max="9" width="37.42578125" style="70" customWidth="1"/>
    <col min="10" max="10" width="11" style="70" bestFit="1" customWidth="1"/>
    <col min="11" max="11" width="9.140625" style="70"/>
    <col min="12" max="12" width="13.7109375" style="70" bestFit="1" customWidth="1"/>
    <col min="13" max="16384" width="9.140625" style="70"/>
  </cols>
  <sheetData>
    <row r="1" spans="1:12" x14ac:dyDescent="0.3">
      <c r="G1" s="71" t="s">
        <v>1829</v>
      </c>
      <c r="H1" s="71"/>
      <c r="I1" s="71"/>
    </row>
    <row r="2" spans="1:12" x14ac:dyDescent="0.3">
      <c r="G2" s="71" t="s">
        <v>1781</v>
      </c>
      <c r="H2" s="71"/>
      <c r="I2" s="71"/>
    </row>
    <row r="6" spans="1:12" x14ac:dyDescent="0.3">
      <c r="A6" s="70" t="s">
        <v>1882</v>
      </c>
      <c r="B6" s="70" t="s">
        <v>1885</v>
      </c>
      <c r="C6" s="70" t="s">
        <v>1884</v>
      </c>
      <c r="D6" s="70" t="s">
        <v>1883</v>
      </c>
      <c r="E6" s="70" t="s">
        <v>1839</v>
      </c>
      <c r="F6" s="70" t="s">
        <v>1840</v>
      </c>
    </row>
    <row r="7" spans="1:12" x14ac:dyDescent="0.3">
      <c r="G7" s="70">
        <v>5.0999999999999996</v>
      </c>
      <c r="H7" s="70" t="s">
        <v>1984</v>
      </c>
    </row>
    <row r="8" spans="1:12" x14ac:dyDescent="0.3">
      <c r="J8" s="85" t="s">
        <v>7300</v>
      </c>
      <c r="K8" s="85" t="s">
        <v>7179</v>
      </c>
    </row>
    <row r="9" spans="1:12" x14ac:dyDescent="0.3">
      <c r="E9" s="70" t="s">
        <v>4</v>
      </c>
      <c r="F9" s="70" t="s">
        <v>1990</v>
      </c>
      <c r="I9" s="85" t="s">
        <v>1702</v>
      </c>
      <c r="J9" s="86">
        <f>SUMIFS(EPS!$L:$L,EPS!$B:$B,E9,EPS!$I:$I,I9)</f>
        <v>437.59999999999997</v>
      </c>
      <c r="K9" s="86">
        <f>SUM('Table 4-1'!C4,'Table 5-1'!C4)+SUMIFS('Table 3-1'!$C:$C,'Table 3-1'!$D:$D,"process",'Table 3-1'!$F:$F,I9)</f>
        <v>393.29999999999995</v>
      </c>
      <c r="L9" s="133"/>
    </row>
    <row r="10" spans="1:12" x14ac:dyDescent="0.3">
      <c r="E10" s="70" t="s">
        <v>4</v>
      </c>
      <c r="F10" s="70" t="s">
        <v>1990</v>
      </c>
      <c r="I10" s="85" t="s">
        <v>1713</v>
      </c>
      <c r="J10" s="86">
        <f>SUMIFS(EPS!$L:$L,EPS!$B:$B,E10,EPS!$I:$I,I10)</f>
        <v>715.01612</v>
      </c>
      <c r="K10" s="86">
        <f>(SUM('Table 4-1'!C25,'Table 5-1'!C7,'Table 7-1'!C4)+SUMIFS('Table 3-1'!$C:$C,'Table 3-1'!$D:$D,"process",'Table 3-1'!$F:$F,I10))</f>
        <v>715.8</v>
      </c>
      <c r="L10" s="133"/>
    </row>
    <row r="11" spans="1:12" x14ac:dyDescent="0.3">
      <c r="E11" s="70" t="s">
        <v>4</v>
      </c>
      <c r="F11" s="70" t="s">
        <v>1990</v>
      </c>
      <c r="I11" s="85" t="s">
        <v>1714</v>
      </c>
      <c r="J11" s="86">
        <f>SUMIFS(EPS!$L:$L,EPS!$B:$B,E11,EPS!$I:$I,I11)</f>
        <v>353.86044659999999</v>
      </c>
      <c r="K11" s="86">
        <f>(SUM('Table 4-1'!C32,'Table 5-1'!C12,'Table 7-1'!C9)+SUMIFS('Table 3-1'!$C:$C,'Table 3-1'!$D:$D,"process",'Table 3-1'!$F:$F,I11))</f>
        <v>358</v>
      </c>
      <c r="L11" s="133"/>
    </row>
    <row r="12" spans="1:12" x14ac:dyDescent="0.3">
      <c r="E12" s="70" t="s">
        <v>4</v>
      </c>
      <c r="F12" s="70" t="s">
        <v>1990</v>
      </c>
      <c r="I12" s="85" t="s">
        <v>1715</v>
      </c>
      <c r="J12" s="86">
        <f>SUMIFS(EPS!$L:$L,EPS!$B:$B,E12,EPS!$I:$I,I12)</f>
        <v>187.1</v>
      </c>
      <c r="K12" s="86">
        <f>SUM('Table 4-1'!C38,'Table 4-1'!C43,'Table 4-1'!C48,'Table 4-1'!C52)</f>
        <v>189.20000000000002</v>
      </c>
      <c r="L12" s="133"/>
    </row>
    <row r="13" spans="1:12" x14ac:dyDescent="0.3">
      <c r="J13" s="88">
        <f>SUM(J9:J12)</f>
        <v>1693.5765665999998</v>
      </c>
      <c r="K13" s="88">
        <f>SUM(K9:K12)</f>
        <v>1656.3</v>
      </c>
      <c r="L13" s="133"/>
    </row>
    <row r="15" spans="1:12" x14ac:dyDescent="0.3">
      <c r="K15" s="88"/>
    </row>
    <row r="19" spans="2:14" x14ac:dyDescent="0.3">
      <c r="N19" s="114"/>
    </row>
    <row r="26" spans="2:14" x14ac:dyDescent="0.3">
      <c r="G26" s="70">
        <v>5.3</v>
      </c>
      <c r="H26" s="70" t="s">
        <v>1985</v>
      </c>
      <c r="J26" s="85" t="s">
        <v>7300</v>
      </c>
      <c r="K26" s="85" t="s">
        <v>7179</v>
      </c>
    </row>
    <row r="27" spans="2:14" x14ac:dyDescent="0.3">
      <c r="D27" s="70" t="s">
        <v>6904</v>
      </c>
      <c r="E27" s="70" t="s">
        <v>4</v>
      </c>
      <c r="F27" s="70" t="s">
        <v>1990</v>
      </c>
      <c r="I27" s="85" t="s">
        <v>1724</v>
      </c>
      <c r="J27" s="86">
        <f>SUMIFS(EPS!$L:$L,EPS!$B:$B,E27,EPS!$C:$C,D27)</f>
        <v>64.900000000000006</v>
      </c>
      <c r="K27" s="93">
        <f>SUMIFS('Table 4-1'!$C:$C,'Table 4-1'!$E:$E,'5. Industry Process'!D27)+SUMIFS('Table 3-1'!$C:$C,'Table 3-1'!$E:$E,'5. Industry Process'!D27)</f>
        <v>63.199999999999996</v>
      </c>
    </row>
    <row r="28" spans="2:14" x14ac:dyDescent="0.3">
      <c r="B28" s="70" t="s">
        <v>6900</v>
      </c>
      <c r="C28" s="70" t="s">
        <v>6894</v>
      </c>
      <c r="D28" s="70" t="s">
        <v>6914</v>
      </c>
      <c r="E28" s="70" t="s">
        <v>4</v>
      </c>
      <c r="F28" s="70" t="s">
        <v>1990</v>
      </c>
      <c r="I28" s="85" t="s">
        <v>1725</v>
      </c>
      <c r="J28" s="86">
        <f>SUM(SUMIFS(EPS!$L:$L,EPS!$B:$B,E28,EPS!$C:$C,B28),SUMIFS(EPS!$L:$L,EPS!$B:$B,E28,EPS!$C:$C,C28),SUMIFS(EPS!$L:$L,EPS!$B:$B,E28,EPS!$C:$C,D28))</f>
        <v>360.73384659999999</v>
      </c>
      <c r="K28" s="93">
        <f>SUM(SUMIFS('Table 3-1'!C:C,'Table 3-1'!E:E,C28),SUMIFS('Table 3-1'!C:C,'Table 3-1'!E:E,D28),SUMIFS('Table 4-1'!C:C,'Table 4-1'!E:E,B28))</f>
        <v>303.89999999999998</v>
      </c>
    </row>
    <row r="29" spans="2:14" x14ac:dyDescent="0.3">
      <c r="D29" s="70" t="s">
        <v>6905</v>
      </c>
      <c r="E29" s="70" t="s">
        <v>4</v>
      </c>
      <c r="F29" s="70" t="s">
        <v>1990</v>
      </c>
      <c r="I29" s="85" t="s">
        <v>1726</v>
      </c>
      <c r="J29" s="86">
        <f>SUMIFS(EPS!$L:$L,EPS!$B:$B,E29,EPS!$C:$C,D29)</f>
        <v>40</v>
      </c>
      <c r="K29" s="93">
        <f>SUMIFS('Table 4-1'!$C:$C,'Table 4-1'!$E:$E,'5. Industry Process'!D29)+SUMIFS('Table 3-1'!$C:$C,'Table 3-1'!$E:$E,'5. Industry Process'!D29)</f>
        <v>40</v>
      </c>
    </row>
    <row r="30" spans="2:14" x14ac:dyDescent="0.3">
      <c r="D30" s="70" t="s">
        <v>6901</v>
      </c>
      <c r="E30" s="70" t="s">
        <v>4</v>
      </c>
      <c r="F30" s="70" t="s">
        <v>1990</v>
      </c>
      <c r="I30" s="85" t="s">
        <v>1727</v>
      </c>
      <c r="J30" s="86">
        <f>SUMIFS(EPS!$L:$L,EPS!$B:$B,E30,EPS!$C:$C,D30)</f>
        <v>395.39882</v>
      </c>
      <c r="K30" s="93">
        <f>SUMIFS('Table 4-1'!$C:$C,'Table 4-1'!$E:$E,'5. Industry Process'!D30)+SUMIFS('Table 3-1'!$C:$C,'Table 3-1'!$E:$E,'5. Industry Process'!D30)</f>
        <v>406.70000000000005</v>
      </c>
    </row>
    <row r="31" spans="2:14" x14ac:dyDescent="0.3">
      <c r="D31" s="70" t="s">
        <v>6893</v>
      </c>
      <c r="E31" s="70" t="s">
        <v>4</v>
      </c>
      <c r="F31" s="70" t="s">
        <v>1990</v>
      </c>
      <c r="I31" s="85" t="s">
        <v>1728</v>
      </c>
      <c r="J31" s="86">
        <f>SUMIFS(EPS!$L:$L,EPS!$B:$B,E31,EPS!$C:$C,D31)</f>
        <v>53.6</v>
      </c>
      <c r="K31" s="93">
        <f>SUMIFS('Table 4-1'!$C:$C,'Table 4-1'!$E:$E,'5. Industry Process'!D31)+SUMIFS('Table 3-1'!$C:$C,'Table 3-1'!$E:$E,'5. Industry Process'!D31)</f>
        <v>53.6</v>
      </c>
    </row>
    <row r="32" spans="2:14" x14ac:dyDescent="0.3">
      <c r="D32" s="70" t="s">
        <v>6915</v>
      </c>
      <c r="E32" s="70" t="s">
        <v>4</v>
      </c>
      <c r="F32" s="70" t="s">
        <v>1990</v>
      </c>
      <c r="I32" s="85" t="s">
        <v>1729</v>
      </c>
      <c r="J32" s="86">
        <f>SUMIFS(EPS!$L:$L,EPS!$B:$B,E32,EPS!$C:$C,D32)</f>
        <v>169.19589999999999</v>
      </c>
      <c r="K32" s="93">
        <f>SUMIFS('Table 4-1'!$C:$C,'Table 4-1'!$E:$E,'5. Industry Process'!D32)+SUMIFS('Table 3-1'!$C:$C,'Table 3-1'!$E:$E,'5. Industry Process'!D32)+'Table 7-1'!$C$12</f>
        <v>181.7</v>
      </c>
    </row>
    <row r="33" spans="1:11" x14ac:dyDescent="0.3">
      <c r="D33" s="70" t="s">
        <v>6892</v>
      </c>
      <c r="E33" s="70" t="s">
        <v>4</v>
      </c>
      <c r="F33" s="70" t="s">
        <v>1990</v>
      </c>
      <c r="I33" s="85" t="s">
        <v>1730</v>
      </c>
      <c r="J33" s="86">
        <f>SUMIFS(EPS!$L:$L,EPS!$B:$B,E33,EPS!$C:$C,D33)</f>
        <v>598.048</v>
      </c>
      <c r="K33" s="93">
        <f>'Table 5-1'!C16</f>
        <v>598.1</v>
      </c>
    </row>
    <row r="34" spans="1:11" x14ac:dyDescent="0.3">
      <c r="D34" s="70" t="s">
        <v>2387</v>
      </c>
      <c r="E34" s="70" t="s">
        <v>4</v>
      </c>
      <c r="F34" s="70" t="s">
        <v>1990</v>
      </c>
      <c r="I34" s="85" t="s">
        <v>1731</v>
      </c>
      <c r="J34" s="86">
        <f>SUMIFS(EPS!$L:$L,EPS!$B:$B,E34)-SUM(J27:J33)</f>
        <v>11.700000000000273</v>
      </c>
      <c r="K34" s="93">
        <f>SUMIFS('Table 4-1'!$C:$C,'Table 4-1'!$E:$E,'5. Industry Process'!D34)+SUMIFS('Table 3-1'!$C:$C,'Table 3-1'!$E:$E,'5. Industry Process'!D34)</f>
        <v>8.9</v>
      </c>
    </row>
    <row r="35" spans="1:11" x14ac:dyDescent="0.3">
      <c r="D35" s="94"/>
      <c r="I35" s="85" t="s">
        <v>7017</v>
      </c>
      <c r="J35" s="88">
        <f>SUM(J27:J34)</f>
        <v>1693.5765666000002</v>
      </c>
      <c r="K35" s="88">
        <f>SUM(K27:K34)</f>
        <v>1656.1</v>
      </c>
    </row>
    <row r="36" spans="1:11" x14ac:dyDescent="0.3">
      <c r="D36" s="94"/>
      <c r="J36" s="88"/>
    </row>
    <row r="37" spans="1:11" x14ac:dyDescent="0.3">
      <c r="D37" s="94"/>
    </row>
    <row r="38" spans="1:11" x14ac:dyDescent="0.3">
      <c r="D38" s="94"/>
    </row>
    <row r="39" spans="1:11" x14ac:dyDescent="0.3">
      <c r="D39" s="94"/>
    </row>
    <row r="40" spans="1:11" x14ac:dyDescent="0.3">
      <c r="D40" s="94"/>
    </row>
    <row r="41" spans="1:11" x14ac:dyDescent="0.3">
      <c r="D41" s="94"/>
    </row>
    <row r="42" spans="1:11" x14ac:dyDescent="0.3">
      <c r="D42" s="94"/>
      <c r="G42" s="70">
        <v>5.4</v>
      </c>
      <c r="H42" s="70" t="s">
        <v>7313</v>
      </c>
      <c r="J42" s="85" t="s">
        <v>7300</v>
      </c>
      <c r="K42" s="85" t="s">
        <v>7179</v>
      </c>
    </row>
    <row r="43" spans="1:11" x14ac:dyDescent="0.3">
      <c r="A43" s="70" t="s">
        <v>1713</v>
      </c>
      <c r="D43" s="70" t="s">
        <v>6904</v>
      </c>
      <c r="E43" s="70" t="s">
        <v>4</v>
      </c>
      <c r="I43" s="85" t="s">
        <v>1724</v>
      </c>
      <c r="J43" s="86">
        <f>SUMIFS(EPS!L:L,EPS!D:D,A43,EPS!B:B,E43,EPS!C:C,D43)</f>
        <v>0</v>
      </c>
      <c r="K43" s="93"/>
    </row>
    <row r="44" spans="1:11" x14ac:dyDescent="0.3">
      <c r="A44" s="70" t="s">
        <v>1713</v>
      </c>
      <c r="B44" s="70" t="s">
        <v>6900</v>
      </c>
      <c r="C44" s="70" t="s">
        <v>6894</v>
      </c>
      <c r="D44" s="70" t="s">
        <v>6914</v>
      </c>
      <c r="E44" s="70" t="s">
        <v>4</v>
      </c>
      <c r="I44" s="85" t="s">
        <v>1725</v>
      </c>
      <c r="J44" s="86">
        <f>SUM(SUMIFS(EPS!L:L,EPS!D:D,A44,EPS!B:B,E44,EPS!C:C,D44),SUMIFS(EPS!L:L,EPS!D:D,A44,EPS!B:B,E44,EPS!C:C,C44),SUMIFS(EPS!L:L,EPS!D:D,A44,EPS!B:B,E44,EPS!C:C,B44))</f>
        <v>238.81200000000001</v>
      </c>
      <c r="K44" s="93">
        <f>SUMIFS('Table 3-1'!C:C,'Table 3-1'!D:D,"process",'Table 3-1'!F:F,A44,'Table 3-1'!E:E,C44)</f>
        <v>239.8</v>
      </c>
    </row>
    <row r="45" spans="1:11" x14ac:dyDescent="0.3">
      <c r="A45" s="70" t="s">
        <v>1713</v>
      </c>
      <c r="D45" s="70" t="s">
        <v>6905</v>
      </c>
      <c r="E45" s="70" t="s">
        <v>4</v>
      </c>
      <c r="I45" s="85" t="s">
        <v>1726</v>
      </c>
      <c r="J45" s="86">
        <f>SUMIFS(EPS!L:L,EPS!D:D,A45,EPS!B:B,E45,EPS!C:C,D45)</f>
        <v>0</v>
      </c>
      <c r="K45" s="93"/>
    </row>
    <row r="46" spans="1:11" x14ac:dyDescent="0.3">
      <c r="A46" s="70" t="s">
        <v>1713</v>
      </c>
      <c r="D46" s="70" t="s">
        <v>6901</v>
      </c>
      <c r="E46" s="70" t="s">
        <v>4</v>
      </c>
      <c r="I46" s="85" t="s">
        <v>1727</v>
      </c>
      <c r="J46" s="92">
        <f>SUMIFS(EPS!L:L,EPS!D:D,A46,EPS!B:B,E46,EPS!C:C,D46)</f>
        <v>0.40011999999999998</v>
      </c>
      <c r="K46" s="135">
        <f>'Table 4-1'!C25</f>
        <v>0.3</v>
      </c>
    </row>
    <row r="47" spans="1:11" x14ac:dyDescent="0.3">
      <c r="A47" s="70" t="s">
        <v>1713</v>
      </c>
      <c r="D47" s="70" t="s">
        <v>6893</v>
      </c>
      <c r="E47" s="70" t="s">
        <v>4</v>
      </c>
      <c r="I47" s="85" t="s">
        <v>1728</v>
      </c>
      <c r="J47" s="86">
        <f>SUMIFS(EPS!L:L,EPS!D:D,A47,EPS!B:B,E47,EPS!C:C,D47)</f>
        <v>51.1</v>
      </c>
      <c r="K47" s="93">
        <f>SUMIFS('Table 3-1'!C:C,'Table 3-1'!D:D,"process",'Table 3-1'!F:F,A47,'Table 3-1'!E:E,D47)</f>
        <v>51.1</v>
      </c>
    </row>
    <row r="48" spans="1:11" x14ac:dyDescent="0.3">
      <c r="A48" s="70" t="s">
        <v>1713</v>
      </c>
      <c r="D48" s="70" t="s">
        <v>6915</v>
      </c>
      <c r="E48" s="70" t="s">
        <v>4</v>
      </c>
      <c r="I48" s="85" t="s">
        <v>1729</v>
      </c>
      <c r="J48" s="86">
        <f>SUMIFS(EPS!L:L,EPS!D:D,A48,EPS!B:B,E48,EPS!C:C,D48)</f>
        <v>146.49600000000001</v>
      </c>
      <c r="K48" s="93">
        <f>'Table 7-1'!C4</f>
        <v>146.4</v>
      </c>
    </row>
    <row r="49" spans="1:11" x14ac:dyDescent="0.3">
      <c r="A49" s="70" t="s">
        <v>1713</v>
      </c>
      <c r="D49" s="70" t="s">
        <v>6892</v>
      </c>
      <c r="E49" s="70" t="s">
        <v>4</v>
      </c>
      <c r="I49" s="85" t="s">
        <v>1730</v>
      </c>
      <c r="J49" s="86">
        <f>SUMIFS(EPS!L:L,EPS!D:D,A49,EPS!B:B,E49,EPS!C:C,D49)</f>
        <v>278.20800000000003</v>
      </c>
      <c r="K49" s="93">
        <f>'Table 5-1'!C7</f>
        <v>278.2</v>
      </c>
    </row>
    <row r="50" spans="1:11" x14ac:dyDescent="0.3">
      <c r="A50" s="70" t="s">
        <v>1713</v>
      </c>
      <c r="D50" s="70" t="s">
        <v>2387</v>
      </c>
      <c r="E50" s="70" t="s">
        <v>4</v>
      </c>
      <c r="I50" s="85" t="s">
        <v>1731</v>
      </c>
      <c r="J50" s="86">
        <f>SUMIFS(EPS!L:L,EPS!D:D,A50,EPS!B:B,E50)-SUM(J43:J49)</f>
        <v>0</v>
      </c>
      <c r="K50" s="93"/>
    </row>
    <row r="51" spans="1:11" x14ac:dyDescent="0.3">
      <c r="I51" s="85" t="s">
        <v>7017</v>
      </c>
      <c r="J51" s="88">
        <f>SUM(J43:J50)</f>
        <v>715.01612</v>
      </c>
      <c r="K51" s="88">
        <f>SUM(K43:K50)</f>
        <v>715.8</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1"/>
  <sheetViews>
    <sheetView tabSelected="1" topLeftCell="G28" workbookViewId="0">
      <selection activeCell="L35" sqref="L35"/>
    </sheetView>
  </sheetViews>
  <sheetFormatPr defaultColWidth="9.140625" defaultRowHeight="16.5" x14ac:dyDescent="0.3"/>
  <cols>
    <col min="1" max="3" width="9" style="70" hidden="1" customWidth="1"/>
    <col min="4" max="4" width="16.28515625" style="70" hidden="1" customWidth="1"/>
    <col min="5" max="5" width="47" style="70" hidden="1" customWidth="1"/>
    <col min="6" max="6" width="13.5703125" style="70" hidden="1" customWidth="1"/>
    <col min="7" max="7" width="4.7109375" style="70" customWidth="1"/>
    <col min="8" max="8" width="7.28515625" style="70" customWidth="1"/>
    <col min="9" max="9" width="27.42578125" style="70" customWidth="1"/>
    <col min="10" max="16384" width="9.140625" style="70"/>
  </cols>
  <sheetData>
    <row r="1" spans="1:12" x14ac:dyDescent="0.3">
      <c r="E1" s="91"/>
      <c r="F1" s="91"/>
      <c r="G1" s="71" t="s">
        <v>1809</v>
      </c>
      <c r="H1" s="72"/>
      <c r="I1" s="72"/>
    </row>
    <row r="2" spans="1:12" x14ac:dyDescent="0.3">
      <c r="E2" s="91"/>
      <c r="F2" s="91"/>
      <c r="G2" s="71" t="s">
        <v>1781</v>
      </c>
      <c r="H2" s="72"/>
      <c r="I2" s="72"/>
    </row>
    <row r="5" spans="1:12" x14ac:dyDescent="0.3">
      <c r="A5" s="70" t="s">
        <v>1882</v>
      </c>
      <c r="B5" s="70" t="s">
        <v>1885</v>
      </c>
      <c r="C5" s="70" t="s">
        <v>1884</v>
      </c>
      <c r="D5" s="70" t="s">
        <v>1883</v>
      </c>
      <c r="E5" s="70" t="s">
        <v>1839</v>
      </c>
      <c r="F5" s="70" t="s">
        <v>1840</v>
      </c>
    </row>
    <row r="7" spans="1:12" x14ac:dyDescent="0.3">
      <c r="G7" s="70">
        <v>6.1</v>
      </c>
      <c r="H7" s="70" t="s">
        <v>1995</v>
      </c>
    </row>
    <row r="8" spans="1:12" x14ac:dyDescent="0.3">
      <c r="J8" s="85" t="s">
        <v>7300</v>
      </c>
      <c r="K8" s="85" t="s">
        <v>7179</v>
      </c>
      <c r="L8" s="85" t="s">
        <v>7180</v>
      </c>
    </row>
    <row r="9" spans="1:12" x14ac:dyDescent="0.3">
      <c r="D9" s="70" t="s">
        <v>1768</v>
      </c>
      <c r="E9" s="70" t="s">
        <v>1700</v>
      </c>
      <c r="I9" s="85" t="s">
        <v>1996</v>
      </c>
      <c r="J9" s="86">
        <f>'1. Transportation'!K12</f>
        <v>1749.4670386367197</v>
      </c>
      <c r="K9" s="86">
        <f>SUM('1. Transportation'!L9:L11)</f>
        <v>1787.7</v>
      </c>
      <c r="L9" s="86">
        <f>'1. Transportation'!M12</f>
        <v>1741.377</v>
      </c>
    </row>
    <row r="10" spans="1:12" x14ac:dyDescent="0.3">
      <c r="D10" s="70" t="s">
        <v>1769</v>
      </c>
      <c r="E10" s="70" t="s">
        <v>1700</v>
      </c>
      <c r="I10" s="85" t="s">
        <v>1997</v>
      </c>
      <c r="J10" s="86">
        <f>'2. Electricity'!K12</f>
        <v>1591.4149398960003</v>
      </c>
      <c r="K10" s="86">
        <f>SUM('2. Electricity'!L9:L11)</f>
        <v>1561.3000000000002</v>
      </c>
      <c r="L10" s="86">
        <f>'2. Electricity'!M35</f>
        <v>1551.144</v>
      </c>
    </row>
    <row r="11" spans="1:12" hidden="1" x14ac:dyDescent="0.3">
      <c r="D11" s="70" t="s">
        <v>1770</v>
      </c>
      <c r="E11" s="70" t="s">
        <v>1700</v>
      </c>
      <c r="I11" s="85" t="s">
        <v>1998</v>
      </c>
      <c r="J11" s="86">
        <f>SUMIFS(EPS!$L:$L,EPS!$B:$B,'6. Total'!E11,EPS!$C:$C,'6. Total'!D11)</f>
        <v>14.5823</v>
      </c>
      <c r="K11" s="86"/>
      <c r="L11" s="86"/>
    </row>
    <row r="12" spans="1:12" x14ac:dyDescent="0.3">
      <c r="D12" s="70" t="s">
        <v>1771</v>
      </c>
      <c r="E12" s="70" t="s">
        <v>1700</v>
      </c>
      <c r="I12" s="85" t="s">
        <v>1999</v>
      </c>
      <c r="J12" s="86">
        <f>SUMIFS(EPS!$L:$L,EPS!$B:$B,'6. Total'!E12,EPS!$C:$C,'6. Total'!D12)</f>
        <v>-740.18799999999999</v>
      </c>
      <c r="K12" s="86">
        <f>'Table 6-1'!B43</f>
        <v>-754.2</v>
      </c>
      <c r="L12" s="86"/>
    </row>
    <row r="13" spans="1:12" hidden="1" x14ac:dyDescent="0.3">
      <c r="D13" s="70" t="s">
        <v>1772</v>
      </c>
      <c r="E13" s="70" t="s">
        <v>1700</v>
      </c>
      <c r="I13" s="85" t="s">
        <v>2000</v>
      </c>
      <c r="J13" s="86">
        <f>SUMIFS(EPS!$L:$L,EPS!$B:$B,'6. Total'!E13,EPS!$C:$C,'6. Total'!D13)</f>
        <v>0</v>
      </c>
      <c r="K13" s="86"/>
      <c r="L13" s="86"/>
    </row>
    <row r="14" spans="1:12" x14ac:dyDescent="0.3">
      <c r="E14" s="70" t="s">
        <v>4</v>
      </c>
      <c r="I14" s="85" t="s">
        <v>2002</v>
      </c>
      <c r="J14" s="86">
        <f>SUMIFS(EPS!$L:$L,EPS!$B:$B,'6. Total'!E14)-SUM(J16:J17)</f>
        <v>926.33266660000027</v>
      </c>
      <c r="K14" s="86">
        <f>'5. Industry Process'!K35-SUM(K16:K17)</f>
        <v>876.3</v>
      </c>
      <c r="L14" s="86"/>
    </row>
    <row r="15" spans="1:12" x14ac:dyDescent="0.3">
      <c r="E15" s="70" t="s">
        <v>5</v>
      </c>
      <c r="I15" s="85" t="s">
        <v>2001</v>
      </c>
      <c r="J15" s="86">
        <f>'3. Industry Energy'!M13</f>
        <v>850.99587039750986</v>
      </c>
      <c r="K15" s="86">
        <f>SUM('3. Industry Energy'!N10:N12)</f>
        <v>843.30000000000007</v>
      </c>
      <c r="L15" s="86">
        <f>'3. Industry Energy'!O13</f>
        <v>975.41100000000006</v>
      </c>
    </row>
    <row r="16" spans="1:12" x14ac:dyDescent="0.3">
      <c r="D16" s="70" t="s">
        <v>6892</v>
      </c>
      <c r="E16" s="70" t="s">
        <v>4</v>
      </c>
      <c r="I16" s="85" t="s">
        <v>7124</v>
      </c>
      <c r="J16" s="86">
        <f>SUMIFS(EPS!$L:$L,EPS!$B:$B,'6. Total'!E16,EPS!C:C,'6. Total'!D16)</f>
        <v>598.048</v>
      </c>
      <c r="K16" s="86">
        <f>'5. Industry Process'!K33</f>
        <v>598.1</v>
      </c>
      <c r="L16" s="86"/>
    </row>
    <row r="17" spans="4:14" x14ac:dyDescent="0.3">
      <c r="D17" s="70" t="s">
        <v>6915</v>
      </c>
      <c r="E17" s="70" t="s">
        <v>4</v>
      </c>
      <c r="I17" s="85" t="s">
        <v>7125</v>
      </c>
      <c r="J17" s="86">
        <f>SUMIFS(EPS!$L:$L,EPS!$B:$B,'6. Total'!E17,EPS!C:C,'6. Total'!D17)</f>
        <v>169.19589999999999</v>
      </c>
      <c r="K17" s="86">
        <f>'5. Industry Process'!K32</f>
        <v>181.7</v>
      </c>
      <c r="L17" s="86"/>
    </row>
    <row r="18" spans="4:14" x14ac:dyDescent="0.3">
      <c r="E18" s="70" t="s">
        <v>16</v>
      </c>
      <c r="I18" s="85" t="s">
        <v>1823</v>
      </c>
      <c r="J18" s="86">
        <f>'4. Buildings'!L12+'4. Buildings'!L29</f>
        <v>560.795537825</v>
      </c>
      <c r="K18" s="86">
        <f>SUM('4. Buildings'!M9:M11,'4. Buildings'!M26:M28)</f>
        <v>553.19999999999993</v>
      </c>
      <c r="L18" s="86">
        <f>SUM('4. Buildings'!N12,'4. Buildings'!N29)</f>
        <v>570.16399999999999</v>
      </c>
    </row>
    <row r="19" spans="4:14" x14ac:dyDescent="0.3">
      <c r="J19" s="88">
        <f>SUM(J9:J18)</f>
        <v>5720.6442533552299</v>
      </c>
      <c r="K19" s="88">
        <f>SUM(K9:K18)</f>
        <v>5647.4000000000005</v>
      </c>
      <c r="L19" s="88">
        <f>SUM(L9:L18)</f>
        <v>4838.0959999999995</v>
      </c>
      <c r="N19" s="114"/>
    </row>
    <row r="34" spans="7:13" x14ac:dyDescent="0.3">
      <c r="G34" s="70">
        <v>6.2</v>
      </c>
      <c r="H34" s="70" t="s">
        <v>2899</v>
      </c>
    </row>
    <row r="35" spans="7:13" x14ac:dyDescent="0.3">
      <c r="J35" s="85" t="s">
        <v>7300</v>
      </c>
      <c r="K35" s="85" t="s">
        <v>7179</v>
      </c>
    </row>
    <row r="36" spans="7:13" x14ac:dyDescent="0.3">
      <c r="I36" s="85" t="s">
        <v>1996</v>
      </c>
      <c r="J36" s="92">
        <f>'1. Transportation'!K10</f>
        <v>1.9966697242800002</v>
      </c>
      <c r="K36" s="92">
        <f>'1. Transportation'!L10</f>
        <v>2.6</v>
      </c>
      <c r="L36" s="87"/>
    </row>
    <row r="37" spans="7:13" x14ac:dyDescent="0.3">
      <c r="I37" s="85" t="s">
        <v>1997</v>
      </c>
      <c r="J37" s="92">
        <f>'2. Electricity'!K10</f>
        <v>3.559437532</v>
      </c>
      <c r="K37" s="92">
        <f>'2. Electricity'!L10</f>
        <v>1.4</v>
      </c>
      <c r="L37" s="87"/>
    </row>
    <row r="38" spans="7:13" x14ac:dyDescent="0.3">
      <c r="I38" s="85" t="s">
        <v>1998</v>
      </c>
      <c r="J38" s="92"/>
      <c r="K38" s="92"/>
      <c r="L38" s="87"/>
    </row>
    <row r="39" spans="7:13" x14ac:dyDescent="0.3">
      <c r="I39" s="85" t="s">
        <v>1999</v>
      </c>
      <c r="J39" s="92"/>
      <c r="K39" s="92"/>
      <c r="L39" s="87"/>
    </row>
    <row r="40" spans="7:13" x14ac:dyDescent="0.3">
      <c r="I40" s="85" t="s">
        <v>2000</v>
      </c>
      <c r="J40" s="92"/>
      <c r="K40" s="92"/>
      <c r="L40" s="87"/>
    </row>
    <row r="41" spans="7:13" x14ac:dyDescent="0.3">
      <c r="I41" s="85" t="s">
        <v>2002</v>
      </c>
      <c r="J41" s="92">
        <f>'5. Industry Process'!J10</f>
        <v>715.01612</v>
      </c>
      <c r="K41" s="92">
        <f>'5. Industry Process'!K10</f>
        <v>715.8</v>
      </c>
      <c r="L41" s="87"/>
      <c r="M41" s="103"/>
    </row>
    <row r="42" spans="7:13" x14ac:dyDescent="0.3">
      <c r="I42" s="85" t="s">
        <v>2001</v>
      </c>
      <c r="J42" s="92">
        <f>'3. Industry Energy'!M11</f>
        <v>0.71474607143682389</v>
      </c>
      <c r="K42" s="92">
        <f>'3. Industry Energy'!N11</f>
        <v>1.6</v>
      </c>
      <c r="L42" s="87"/>
    </row>
    <row r="43" spans="7:13" x14ac:dyDescent="0.3">
      <c r="I43" s="85" t="s">
        <v>1970</v>
      </c>
      <c r="J43" s="92"/>
      <c r="K43" s="92"/>
      <c r="L43" s="87"/>
    </row>
    <row r="44" spans="7:13" x14ac:dyDescent="0.3">
      <c r="I44" s="85" t="s">
        <v>1971</v>
      </c>
      <c r="J44" s="92"/>
      <c r="K44" s="92"/>
      <c r="L44" s="87"/>
    </row>
    <row r="45" spans="7:13" x14ac:dyDescent="0.3">
      <c r="I45" s="85" t="s">
        <v>1823</v>
      </c>
      <c r="J45" s="92"/>
      <c r="K45" s="92"/>
      <c r="L45" s="87"/>
    </row>
    <row r="46" spans="7:13" x14ac:dyDescent="0.3">
      <c r="J46" s="88">
        <f>SUM(J36:J45)</f>
        <v>721.28697332771685</v>
      </c>
      <c r="K46" s="88">
        <f>SUM(K36:K45)</f>
        <v>721.4</v>
      </c>
      <c r="L46" s="87"/>
    </row>
    <row r="47" spans="7:13" x14ac:dyDescent="0.3">
      <c r="K47" s="88">
        <f>K46-J46</f>
        <v>0.11302667228312657</v>
      </c>
    </row>
    <row r="48" spans="7:13" x14ac:dyDescent="0.3">
      <c r="G48" s="70">
        <v>6.3</v>
      </c>
      <c r="H48" s="70" t="s">
        <v>2900</v>
      </c>
    </row>
    <row r="49" spans="9:13" x14ac:dyDescent="0.3">
      <c r="J49" s="85" t="s">
        <v>7300</v>
      </c>
      <c r="K49" s="85" t="s">
        <v>7179</v>
      </c>
    </row>
    <row r="50" spans="9:13" x14ac:dyDescent="0.3">
      <c r="I50" s="85" t="s">
        <v>1996</v>
      </c>
      <c r="J50" s="92">
        <f>'1. Transportation'!K11</f>
        <v>3.7774679124399992</v>
      </c>
      <c r="K50" s="92">
        <f>'1. Transportation'!L11</f>
        <v>16.7</v>
      </c>
      <c r="L50" s="87"/>
    </row>
    <row r="51" spans="9:13" x14ac:dyDescent="0.3">
      <c r="I51" s="85" t="s">
        <v>1997</v>
      </c>
      <c r="J51" s="92">
        <f>'2. Electricity'!K11</f>
        <v>4.7515023639999994</v>
      </c>
      <c r="K51" s="92">
        <f>'2. Electricity'!L11</f>
        <v>19</v>
      </c>
      <c r="L51" s="87"/>
    </row>
    <row r="52" spans="9:13" x14ac:dyDescent="0.3">
      <c r="I52" s="85" t="s">
        <v>1998</v>
      </c>
      <c r="J52" s="92"/>
      <c r="K52" s="92"/>
      <c r="L52" s="87"/>
    </row>
    <row r="53" spans="9:13" x14ac:dyDescent="0.3">
      <c r="I53" s="85" t="s">
        <v>1999</v>
      </c>
      <c r="J53" s="92"/>
      <c r="K53" s="92"/>
      <c r="L53" s="87"/>
    </row>
    <row r="54" spans="9:13" x14ac:dyDescent="0.3">
      <c r="I54" s="85" t="s">
        <v>2000</v>
      </c>
      <c r="J54" s="92"/>
      <c r="K54" s="92"/>
      <c r="L54" s="87"/>
    </row>
    <row r="55" spans="9:13" x14ac:dyDescent="0.3">
      <c r="I55" s="85" t="s">
        <v>2002</v>
      </c>
      <c r="J55" s="92">
        <f>'5. Industry Process'!J11</f>
        <v>353.86044659999999</v>
      </c>
      <c r="K55" s="92">
        <f>'5. Industry Process'!K11</f>
        <v>358</v>
      </c>
      <c r="L55" s="87"/>
      <c r="M55" s="103"/>
    </row>
    <row r="56" spans="9:13" x14ac:dyDescent="0.3">
      <c r="I56" s="85" t="s">
        <v>2001</v>
      </c>
      <c r="J56" s="92">
        <f>'3. Industry Energy'!M12</f>
        <v>1.0066083671772739</v>
      </c>
      <c r="K56" s="92">
        <f>'3. Industry Energy'!N12</f>
        <v>2.1</v>
      </c>
      <c r="L56" s="87"/>
    </row>
    <row r="57" spans="9:13" x14ac:dyDescent="0.3">
      <c r="I57" s="85" t="s">
        <v>1970</v>
      </c>
      <c r="J57" s="92"/>
      <c r="K57" s="92"/>
      <c r="L57" s="87"/>
    </row>
    <row r="58" spans="9:13" x14ac:dyDescent="0.3">
      <c r="I58" s="85" t="s">
        <v>1971</v>
      </c>
      <c r="J58" s="92"/>
      <c r="K58" s="92"/>
      <c r="L58" s="87"/>
    </row>
    <row r="59" spans="9:13" x14ac:dyDescent="0.3">
      <c r="I59" s="85" t="s">
        <v>1823</v>
      </c>
      <c r="J59" s="92"/>
      <c r="K59" s="92"/>
      <c r="L59" s="87"/>
    </row>
    <row r="60" spans="9:13" x14ac:dyDescent="0.3">
      <c r="J60" s="88">
        <f>SUM(J50:J59)</f>
        <v>363.39602524361726</v>
      </c>
      <c r="K60" s="88">
        <f>SUM(K50:K59)</f>
        <v>395.8</v>
      </c>
      <c r="L60" s="87"/>
    </row>
    <row r="61" spans="9:13" x14ac:dyDescent="0.3">
      <c r="K61" s="8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topLeftCell="G3" workbookViewId="0"/>
  </sheetViews>
  <sheetFormatPr defaultColWidth="9.140625" defaultRowHeight="16.5" x14ac:dyDescent="0.3"/>
  <cols>
    <col min="1" max="3" width="9.140625" style="70" hidden="1" customWidth="1"/>
    <col min="4" max="4" width="34" style="70" hidden="1" customWidth="1"/>
    <col min="5" max="5" width="14.85546875" style="70" hidden="1" customWidth="1"/>
    <col min="6" max="6" width="9.140625" style="70" hidden="1" customWidth="1"/>
    <col min="7" max="8" width="9.140625" style="70"/>
    <col min="9" max="9" width="26.7109375" style="70" customWidth="1"/>
    <col min="10" max="10" width="17.140625" style="70" customWidth="1"/>
    <col min="11" max="11" width="16.85546875" style="70" customWidth="1"/>
    <col min="12" max="12" width="13.28515625" style="70" bestFit="1" customWidth="1"/>
    <col min="13" max="16384" width="9.140625" style="70"/>
  </cols>
  <sheetData>
    <row r="1" spans="1:12" x14ac:dyDescent="0.3">
      <c r="G1" s="71" t="s">
        <v>2769</v>
      </c>
      <c r="H1" s="72"/>
      <c r="I1" s="72"/>
    </row>
    <row r="2" spans="1:12" x14ac:dyDescent="0.3">
      <c r="G2" s="71" t="s">
        <v>2882</v>
      </c>
      <c r="H2" s="72"/>
      <c r="I2" s="72"/>
    </row>
    <row r="6" spans="1:12" x14ac:dyDescent="0.3">
      <c r="A6" s="70" t="s">
        <v>1882</v>
      </c>
      <c r="B6" s="70" t="s">
        <v>1885</v>
      </c>
      <c r="C6" s="70" t="s">
        <v>1884</v>
      </c>
      <c r="D6" s="70" t="s">
        <v>1883</v>
      </c>
      <c r="E6" s="70" t="s">
        <v>1839</v>
      </c>
      <c r="F6" s="70" t="s">
        <v>1840</v>
      </c>
    </row>
    <row r="8" spans="1:12" x14ac:dyDescent="0.3">
      <c r="G8" s="70">
        <v>7.1</v>
      </c>
    </row>
    <row r="9" spans="1:12" x14ac:dyDescent="0.3">
      <c r="J9" s="85" t="s">
        <v>7300</v>
      </c>
      <c r="K9" s="85" t="s">
        <v>2870</v>
      </c>
    </row>
    <row r="10" spans="1:12" x14ac:dyDescent="0.3">
      <c r="C10" s="70" t="s">
        <v>1707</v>
      </c>
      <c r="D10" s="70" t="s">
        <v>1768</v>
      </c>
      <c r="E10" s="70" t="s">
        <v>2769</v>
      </c>
      <c r="I10" s="85" t="s">
        <v>1996</v>
      </c>
      <c r="J10" s="86">
        <f>SUMIFS(EPS!$J:$J,EPS!$D:$D,'7. Particulates'!C10,EPS!$C:$C,'7. Particulates'!D10,EPS!$B:$B,'7. Particulates'!E10)/10^6</f>
        <v>4525680</v>
      </c>
      <c r="K10" s="86">
        <f>SUMIFS('2017 EPA Data'!$D:$D,'2017 EPA Data'!$G:$G,C10,'2017 EPA Data'!$F:$F,I10)/metricton_to_shortton</f>
        <v>4654480.4287641849</v>
      </c>
      <c r="L10" s="87"/>
    </row>
    <row r="11" spans="1:12" x14ac:dyDescent="0.3">
      <c r="C11" s="70" t="s">
        <v>1707</v>
      </c>
      <c r="D11" s="70" t="s">
        <v>1769</v>
      </c>
      <c r="E11" s="70" t="s">
        <v>2769</v>
      </c>
      <c r="I11" s="85" t="s">
        <v>1997</v>
      </c>
      <c r="J11" s="86">
        <f>SUMIFS(EPS!$J:$J,EPS!$D:$D,'7. Particulates'!C11,EPS!$C:$C,'7. Particulates'!D11,EPS!$B:$B,'7. Particulates'!E11)/10^6</f>
        <v>912941</v>
      </c>
      <c r="K11" s="86">
        <f>SUMIFS('2017 EPA Data'!$D:$D,'2017 EPA Data'!$G:$G,C11,'2017 EPA Data'!$F:$F,I11)/metricton_to_shortton</f>
        <v>1050963.1280480046</v>
      </c>
      <c r="L11" s="87"/>
    </row>
    <row r="12" spans="1:12" x14ac:dyDescent="0.3">
      <c r="C12" s="70" t="s">
        <v>1707</v>
      </c>
      <c r="D12" s="70" t="s">
        <v>2866</v>
      </c>
      <c r="E12" s="70" t="s">
        <v>2769</v>
      </c>
      <c r="I12" s="85" t="s">
        <v>2871</v>
      </c>
      <c r="J12" s="86">
        <f>SUMIFS(EPS!$J:$J,EPS!$D:$D,'7. Particulates'!C12,EPS!$C:$C,'7. Particulates'!D12,EPS!$B:$B,'7. Particulates'!E12)/10^6</f>
        <v>294299</v>
      </c>
      <c r="K12" s="86">
        <f>SUMIFS('2017 EPA Data'!$D:$D,'2017 EPA Data'!$G:$G,C12,'2017 EPA Data'!$F:$F,I12)/metricton_to_shortton</f>
        <v>280556.65545444639</v>
      </c>
      <c r="L12" s="87"/>
    </row>
    <row r="13" spans="1:12" x14ac:dyDescent="0.3">
      <c r="C13" s="70" t="s">
        <v>1707</v>
      </c>
      <c r="D13" s="70" t="s">
        <v>2867</v>
      </c>
      <c r="E13" s="70" t="s">
        <v>2769</v>
      </c>
      <c r="I13" s="85" t="s">
        <v>2872</v>
      </c>
      <c r="J13" s="86">
        <f>SUMIFS(EPS!$J:$J,EPS!$D:$D,'7. Particulates'!C13,EPS!$C:$C,'7. Particulates'!D13,EPS!$B:$B,'7. Particulates'!E13)/10^6</f>
        <v>180900</v>
      </c>
      <c r="K13" s="86">
        <f>SUMIFS('2017 EPA Data'!$D:$D,'2017 EPA Data'!$G:$G,C13,'2017 EPA Data'!$F:$F,I13)/metricton_to_shortton</f>
        <v>185552.44199798358</v>
      </c>
      <c r="L13" s="87"/>
    </row>
    <row r="14" spans="1:12" x14ac:dyDescent="0.3">
      <c r="C14" s="70" t="s">
        <v>1707</v>
      </c>
      <c r="D14" s="70" t="s">
        <v>2868</v>
      </c>
      <c r="E14" s="70" t="s">
        <v>2769</v>
      </c>
      <c r="I14" s="85" t="s">
        <v>1829</v>
      </c>
      <c r="J14" s="86">
        <f>SUMIFS(EPS!$J:$J,EPS!$D:$D,'7. Particulates'!C14,EPS!$C:$C,'7. Particulates'!D14,EPS!$B:$B,'7. Particulates'!E14)/10^6</f>
        <v>3450860</v>
      </c>
      <c r="K14" s="86">
        <f>SUMIFS('2017 EPA Data'!$D:$D,'2017 EPA Data'!$G:$G,C14,'2017 EPA Data'!$F:$F,"*"&amp;I14&amp;"*")/metricton_to_shortton</f>
        <v>1998106.9143511972</v>
      </c>
      <c r="L14" s="87"/>
    </row>
    <row r="15" spans="1:12" x14ac:dyDescent="0.3">
      <c r="C15" s="70" t="s">
        <v>1707</v>
      </c>
      <c r="I15" s="85" t="s">
        <v>3277</v>
      </c>
      <c r="J15" s="86">
        <f>SUMIFS(EPS!$J:$J,EPS!$D:$D,'7. Particulates'!C15,EPS!$C:$C,'7. Particulates'!D15,EPS!$B:$B,'7. Particulates'!E15)/10^6</f>
        <v>0</v>
      </c>
      <c r="K15" s="86">
        <f>SUMIFS('2017 EPA Data'!$D:$D,'2017 EPA Data'!$G:$G,C15,'2017 EPA Data'!$F:$F,I15)/metricton_to_shortton*INDEX(GWP!$C$2:$C$13,MATCH(C15,GWP!$B$2:$B$13,0))</f>
        <v>0</v>
      </c>
    </row>
    <row r="16" spans="1:12" x14ac:dyDescent="0.3">
      <c r="C16" s="70" t="s">
        <v>1707</v>
      </c>
      <c r="D16" s="70" t="s">
        <v>1770</v>
      </c>
      <c r="E16" s="70" t="s">
        <v>2769</v>
      </c>
      <c r="I16" s="85" t="s">
        <v>1998</v>
      </c>
      <c r="J16" s="86">
        <f>SUMIFS(EPS!$J:$J,EPS!$D:$D,'7. Particulates'!C16,EPS!$C:$C,'7. Particulates'!D16,EPS!$B:$B,'7. Particulates'!E16)/10^6</f>
        <v>21793</v>
      </c>
      <c r="K16" s="86">
        <f>SUMIFS('2017 EPA Data'!$D:$D,'2017 EPA Data'!$G:$G,C16,'2017 EPA Data'!$F:$F,I16)/metricton_to_shortton*INDEX(GWP!$C$2:$C$13,MATCH(C16,GWP!$B$2:$B$13,0))</f>
        <v>0</v>
      </c>
    </row>
    <row r="17" spans="3:14" x14ac:dyDescent="0.3">
      <c r="C17" s="70" t="s">
        <v>1707</v>
      </c>
      <c r="D17" s="70" t="s">
        <v>1771</v>
      </c>
      <c r="E17" s="70" t="s">
        <v>2769</v>
      </c>
      <c r="I17" s="85" t="s">
        <v>1999</v>
      </c>
      <c r="J17" s="86">
        <f>SUMIFS(EPS!$J:$J,EPS!$D:$D,'7. Particulates'!C17,EPS!$C:$C,'7. Particulates'!D17,EPS!$B:$B,'7. Particulates'!E17)/10^6</f>
        <v>0</v>
      </c>
      <c r="K17" s="86">
        <f>SUMIFS('2017 EPA Data'!$D:$D,'2017 EPA Data'!$G:$G,C17,'2017 EPA Data'!$F:$F,I17)/metricton_to_shortton*INDEX(GWP!$C$2:$C$13,MATCH(C17,GWP!$B$2:$B$13,0))</f>
        <v>0</v>
      </c>
    </row>
    <row r="18" spans="3:14" x14ac:dyDescent="0.3">
      <c r="C18" s="70" t="s">
        <v>1707</v>
      </c>
      <c r="D18" s="70" t="s">
        <v>1772</v>
      </c>
      <c r="E18" s="70" t="s">
        <v>2769</v>
      </c>
      <c r="I18" s="85" t="s">
        <v>2873</v>
      </c>
      <c r="J18" s="86">
        <f>SUMIFS(EPS!$J:$J,EPS!$D:$D,'7. Particulates'!C18,EPS!$C:$C,'7. Particulates'!D18,EPS!$B:$B,'7. Particulates'!E18)/10^6</f>
        <v>0</v>
      </c>
      <c r="K18" s="86">
        <f>SUMIFS('2017 EPA Data'!$D:$D,'2017 EPA Data'!$G:$G,C18,'2017 EPA Data'!$F:$F,I18)/metricton_to_shortton*INDEX(GWP!$C$2:$C$13,MATCH(C18,GWP!$B$2:$B$13,0))</f>
        <v>0</v>
      </c>
    </row>
    <row r="19" spans="3:14" x14ac:dyDescent="0.3">
      <c r="C19" s="70" t="s">
        <v>1707</v>
      </c>
      <c r="I19" s="85" t="s">
        <v>2879</v>
      </c>
      <c r="J19" s="86">
        <f>SUMIFS(EPS!$J:$J,EPS!$D:$D,'7. Particulates'!C19,EPS!$C:$C,'7. Particulates'!D19,EPS!$B:$B,'7. Particulates'!E19)/10^6</f>
        <v>0</v>
      </c>
      <c r="K19" s="86">
        <f>SUMIFS('2017 EPA Data'!$D:$D,'2017 EPA Data'!$G:$G,C19,'2017 EPA Data'!$F:$F,I19)/metricton_to_shortton</f>
        <v>2585304.0171776623</v>
      </c>
      <c r="N19" s="114"/>
    </row>
    <row r="20" spans="3:14" x14ac:dyDescent="0.3">
      <c r="I20" s="85" t="s">
        <v>1809</v>
      </c>
      <c r="J20" s="80">
        <f>SUM(J10:J19)</f>
        <v>9386473</v>
      </c>
      <c r="K20" s="88">
        <f>SUM(K10:K16)</f>
        <v>8169659.5686158165</v>
      </c>
      <c r="L20" s="89"/>
    </row>
    <row r="21" spans="3:14" x14ac:dyDescent="0.3">
      <c r="J21" s="88"/>
      <c r="K21" s="87"/>
      <c r="L21" s="89"/>
    </row>
    <row r="22" spans="3:14" x14ac:dyDescent="0.3">
      <c r="J22" s="88"/>
      <c r="K22" s="87"/>
      <c r="L22" s="89"/>
    </row>
    <row r="23" spans="3:14" x14ac:dyDescent="0.3">
      <c r="J23" s="88"/>
      <c r="K23" s="87"/>
      <c r="L23" s="89"/>
    </row>
    <row r="24" spans="3:14" x14ac:dyDescent="0.3">
      <c r="J24" s="88"/>
      <c r="K24" s="87"/>
      <c r="L24" s="89"/>
    </row>
    <row r="25" spans="3:14" x14ac:dyDescent="0.3">
      <c r="J25" s="88"/>
      <c r="K25" s="87"/>
      <c r="L25" s="89"/>
    </row>
    <row r="26" spans="3:14" x14ac:dyDescent="0.3">
      <c r="J26" s="88"/>
      <c r="K26" s="88"/>
      <c r="L26" s="89"/>
    </row>
    <row r="27" spans="3:14" x14ac:dyDescent="0.3">
      <c r="J27" s="88"/>
      <c r="K27" s="88"/>
      <c r="L27" s="89"/>
    </row>
    <row r="28" spans="3:14" x14ac:dyDescent="0.3">
      <c r="J28" s="88"/>
      <c r="K28" s="88"/>
      <c r="L28" s="89"/>
    </row>
    <row r="29" spans="3:14" x14ac:dyDescent="0.3">
      <c r="G29" s="70">
        <v>7.2</v>
      </c>
    </row>
    <row r="30" spans="3:14" x14ac:dyDescent="0.3">
      <c r="J30" s="85" t="s">
        <v>7300</v>
      </c>
      <c r="K30" s="85" t="s">
        <v>2870</v>
      </c>
    </row>
    <row r="31" spans="3:14" x14ac:dyDescent="0.3">
      <c r="C31" s="70" t="s">
        <v>1710</v>
      </c>
      <c r="D31" s="70" t="s">
        <v>1768</v>
      </c>
      <c r="E31" s="70" t="s">
        <v>2769</v>
      </c>
      <c r="I31" s="85" t="s">
        <v>1996</v>
      </c>
      <c r="J31" s="86">
        <f>SUMIFS(EPS!$J:$J,EPS!$D:$D,'7. Particulates'!C31,EPS!$C:$C,'7. Particulates'!D31,EPS!$B:$B,'7. Particulates'!E31)/10^6</f>
        <v>178239</v>
      </c>
      <c r="K31" s="86">
        <f>SUMIFS('2017 EPA Data'!$D:$D,'2017 EPA Data'!$G:$G,C31,'2017 EPA Data'!$F:$F,I31)/metricton_to_shortton</f>
        <v>213264.67030403487</v>
      </c>
      <c r="L31" s="87"/>
    </row>
    <row r="32" spans="3:14" x14ac:dyDescent="0.3">
      <c r="C32" s="70" t="s">
        <v>1710</v>
      </c>
      <c r="D32" s="70" t="s">
        <v>1769</v>
      </c>
      <c r="E32" s="70" t="s">
        <v>2769</v>
      </c>
      <c r="I32" s="85" t="s">
        <v>1997</v>
      </c>
      <c r="J32" s="86">
        <f>SUMIFS(EPS!$J:$J,EPS!$D:$D,'7. Particulates'!C32,EPS!$C:$C,'7. Particulates'!D32,EPS!$B:$B,'7. Particulates'!E32)/10^6</f>
        <v>1010360</v>
      </c>
      <c r="K32" s="86">
        <f>SUMIFS('2017 EPA Data'!$D:$D,'2017 EPA Data'!$G:$G,C32,'2017 EPA Data'!$F:$F,I32)/metricton_to_shortton</f>
        <v>1256771.3198518569</v>
      </c>
      <c r="L32" s="87"/>
    </row>
    <row r="33" spans="3:12" x14ac:dyDescent="0.3">
      <c r="C33" s="70" t="s">
        <v>1710</v>
      </c>
      <c r="D33" s="70" t="s">
        <v>2866</v>
      </c>
      <c r="E33" s="70" t="s">
        <v>2769</v>
      </c>
      <c r="I33" s="85" t="s">
        <v>2871</v>
      </c>
      <c r="J33" s="86">
        <f>SUMIFS(EPS!$J:$J,EPS!$D:$D,'7. Particulates'!C33,EPS!$C:$C,'7. Particulates'!D33,EPS!$B:$B,'7. Particulates'!E33)/10^6</f>
        <v>24240.3</v>
      </c>
      <c r="K33" s="86">
        <f>SUMIFS('2017 EPA Data'!$D:$D,'2017 EPA Data'!$G:$G,C33,'2017 EPA Data'!$F:$F,I33)/metricton_to_shortton</f>
        <v>20243.156425976464</v>
      </c>
      <c r="L33" s="87"/>
    </row>
    <row r="34" spans="3:12" x14ac:dyDescent="0.3">
      <c r="C34" s="70" t="s">
        <v>1710</v>
      </c>
      <c r="D34" s="70" t="s">
        <v>2867</v>
      </c>
      <c r="E34" s="70" t="s">
        <v>2769</v>
      </c>
      <c r="I34" s="85" t="s">
        <v>2872</v>
      </c>
      <c r="J34" s="86">
        <f>SUMIFS(EPS!$J:$J,EPS!$D:$D,'7. Particulates'!C34,EPS!$C:$C,'7. Particulates'!D34,EPS!$B:$B,'7. Particulates'!E34)/10^6</f>
        <v>14410.4</v>
      </c>
      <c r="K34" s="86">
        <f>SUMIFS('2017 EPA Data'!$D:$D,'2017 EPA Data'!$G:$G,C34,'2017 EPA Data'!$F:$F,I34)/metricton_to_shortton</f>
        <v>20637.320523695078</v>
      </c>
      <c r="L34" s="87"/>
    </row>
    <row r="35" spans="3:12" x14ac:dyDescent="0.3">
      <c r="C35" s="70" t="s">
        <v>1710</v>
      </c>
      <c r="D35" s="70" t="s">
        <v>2868</v>
      </c>
      <c r="E35" s="70" t="s">
        <v>2769</v>
      </c>
      <c r="I35" s="85" t="s">
        <v>1829</v>
      </c>
      <c r="J35" s="86">
        <f>SUMIFS(EPS!$J:$J,EPS!$D:$D,'7. Particulates'!C35,EPS!$C:$C,'7. Particulates'!D35,EPS!$B:$B,'7. Particulates'!E35)/10^6</f>
        <v>805479</v>
      </c>
      <c r="K35" s="86">
        <f>SUMIFS('2017 EPA Data'!$D:$D,'2017 EPA Data'!$G:$G,C35,'2017 EPA Data'!$F:$F,"*"&amp;I35&amp;"*")/metricton_to_shortton</f>
        <v>760984.82693653926</v>
      </c>
      <c r="L35" s="87"/>
    </row>
    <row r="36" spans="3:12" x14ac:dyDescent="0.3">
      <c r="C36" s="70" t="s">
        <v>1710</v>
      </c>
      <c r="I36" s="85" t="s">
        <v>3277</v>
      </c>
      <c r="J36" s="86">
        <f>SUMIFS(EPS!$J:$J,EPS!$D:$D,'7. Particulates'!C36,EPS!$C:$C,'7. Particulates'!D36,EPS!$B:$B,'7. Particulates'!E36)/10^6</f>
        <v>0</v>
      </c>
      <c r="K36" s="86">
        <f>SUMIFS('2017 EPA Data'!$D:$D,'2017 EPA Data'!$G:$G,C36,'2017 EPA Data'!$F:$F,I36)/metricton_to_shortton*INDEX(GWP!$C$2:$C$13,MATCH(C36,GWP!$B$2:$B$13,0))</f>
        <v>0</v>
      </c>
    </row>
    <row r="37" spans="3:12" x14ac:dyDescent="0.3">
      <c r="C37" s="70" t="s">
        <v>1710</v>
      </c>
      <c r="D37" s="70" t="s">
        <v>1770</v>
      </c>
      <c r="E37" s="70" t="s">
        <v>2769</v>
      </c>
      <c r="I37" s="85" t="s">
        <v>1998</v>
      </c>
      <c r="J37" s="86">
        <f>SUMIFS(EPS!$J:$J,EPS!$D:$D,'7. Particulates'!C37,EPS!$C:$C,'7. Particulates'!D37,EPS!$B:$B,'7. Particulates'!E37)/10^6</f>
        <v>16101.8</v>
      </c>
      <c r="K37" s="86">
        <f>SUMIFS('2017 EPA Data'!$D:$D,'2017 EPA Data'!$G:$G,C37,'2017 EPA Data'!$F:$F,I37)/metricton_to_shortton*INDEX(GWP!$C$2:$C$13,MATCH(C37,GWP!$B$2:$B$13,0))</f>
        <v>0</v>
      </c>
    </row>
    <row r="38" spans="3:12" x14ac:dyDescent="0.3">
      <c r="C38" s="70" t="s">
        <v>1710</v>
      </c>
      <c r="D38" s="70" t="s">
        <v>1771</v>
      </c>
      <c r="E38" s="70" t="s">
        <v>2769</v>
      </c>
      <c r="I38" s="85" t="s">
        <v>1999</v>
      </c>
      <c r="J38" s="86">
        <f>SUMIFS(EPS!$J:$J,EPS!$D:$D,'7. Particulates'!C38,EPS!$C:$C,'7. Particulates'!D38,EPS!$B:$B,'7. Particulates'!E38)/10^6</f>
        <v>0</v>
      </c>
      <c r="K38" s="86">
        <f>SUMIFS('2017 EPA Data'!$D:$D,'2017 EPA Data'!$G:$G,C38,'2017 EPA Data'!$F:$F,I38)/metricton_to_shortton*INDEX(GWP!$C$2:$C$13,MATCH(C38,GWP!$B$2:$B$13,0))</f>
        <v>0</v>
      </c>
    </row>
    <row r="39" spans="3:12" x14ac:dyDescent="0.3">
      <c r="C39" s="70" t="s">
        <v>1710</v>
      </c>
      <c r="D39" s="70" t="s">
        <v>1772</v>
      </c>
      <c r="E39" s="70" t="s">
        <v>2769</v>
      </c>
      <c r="I39" s="85" t="s">
        <v>2873</v>
      </c>
      <c r="J39" s="86">
        <f>SUMIFS(EPS!$J:$J,EPS!$D:$D,'7. Particulates'!C39,EPS!$C:$C,'7. Particulates'!D39,EPS!$B:$B,'7. Particulates'!E39)/10^6</f>
        <v>0</v>
      </c>
      <c r="K39" s="86">
        <f>SUMIFS('2017 EPA Data'!$D:$D,'2017 EPA Data'!$G:$G,C39,'2017 EPA Data'!$F:$F,I39)/metricton_to_shortton*INDEX(GWP!$C$2:$C$13,MATCH(C39,GWP!$B$2:$B$13,0))</f>
        <v>0</v>
      </c>
    </row>
    <row r="40" spans="3:12" x14ac:dyDescent="0.3">
      <c r="C40" s="70" t="s">
        <v>1710</v>
      </c>
      <c r="I40" s="85" t="s">
        <v>2879</v>
      </c>
      <c r="J40" s="86">
        <f>SUMIFS(EPS!$J:$J,EPS!$D:$D,'7. Particulates'!C40,EPS!$C:$C,'7. Particulates'!D40,EPS!$B:$B,'7. Particulates'!E40)/10^6</f>
        <v>0</v>
      </c>
      <c r="K40" s="86">
        <f>SUMIFS('2017 EPA Data'!$D:$D,'2017 EPA Data'!$G:$G,C40,'2017 EPA Data'!$F:$F,I40)/metricton_to_shortton</f>
        <v>200588.76070222317</v>
      </c>
    </row>
    <row r="41" spans="3:12" x14ac:dyDescent="0.3">
      <c r="I41" s="85" t="s">
        <v>1809</v>
      </c>
      <c r="J41" s="90">
        <f>SUM(J31:J40)</f>
        <v>2048830.5</v>
      </c>
      <c r="K41" s="90">
        <f>SUM(K31:K40)</f>
        <v>2472490.0547443256</v>
      </c>
      <c r="L41" s="87"/>
    </row>
    <row r="42" spans="3:12" x14ac:dyDescent="0.3">
      <c r="J42" s="90"/>
      <c r="K42" s="90"/>
      <c r="L42" s="89"/>
    </row>
    <row r="43" spans="3:12" x14ac:dyDescent="0.3">
      <c r="J43" s="90"/>
      <c r="K43" s="90"/>
      <c r="L43" s="89"/>
    </row>
    <row r="44" spans="3:12" x14ac:dyDescent="0.3">
      <c r="J44" s="90"/>
      <c r="K44" s="90"/>
      <c r="L44" s="89"/>
    </row>
    <row r="45" spans="3:12" x14ac:dyDescent="0.3">
      <c r="J45" s="90"/>
      <c r="K45" s="90"/>
      <c r="L45" s="89"/>
    </row>
    <row r="46" spans="3:12" x14ac:dyDescent="0.3">
      <c r="J46" s="90"/>
      <c r="K46" s="90"/>
      <c r="L46" s="89"/>
    </row>
    <row r="47" spans="3:12" x14ac:dyDescent="0.3">
      <c r="J47" s="90"/>
      <c r="K47" s="90"/>
      <c r="L47" s="89"/>
    </row>
    <row r="48" spans="3:12" x14ac:dyDescent="0.3">
      <c r="J48" s="90"/>
      <c r="K48" s="90"/>
      <c r="L48" s="89"/>
    </row>
    <row r="49" spans="3:12" x14ac:dyDescent="0.3">
      <c r="J49" s="90"/>
      <c r="K49" s="90"/>
      <c r="L49" s="89"/>
    </row>
    <row r="50" spans="3:12" x14ac:dyDescent="0.3">
      <c r="G50" s="70">
        <v>7.3</v>
      </c>
    </row>
    <row r="51" spans="3:12" x14ac:dyDescent="0.3">
      <c r="J51" s="85" t="s">
        <v>7300</v>
      </c>
      <c r="K51" s="85" t="s">
        <v>2870</v>
      </c>
    </row>
    <row r="52" spans="3:12" x14ac:dyDescent="0.3">
      <c r="C52" s="70" t="s">
        <v>1709</v>
      </c>
      <c r="D52" s="70" t="s">
        <v>1768</v>
      </c>
      <c r="E52" s="70" t="s">
        <v>2769</v>
      </c>
      <c r="I52" s="85" t="s">
        <v>1996</v>
      </c>
      <c r="J52" s="86">
        <f>SUMIFS(EPS!$J:$J,EPS!$D:$D,'7. Particulates'!C52,EPS!$C:$C,'7. Particulates'!D52,EPS!$B:$B,'7. Particulates'!E52)/10^6</f>
        <v>153631</v>
      </c>
      <c r="K52" s="86">
        <f>SUMIFS('2017 EPA Data'!$D:$D,'2017 EPA Data'!$G:$G,C52,'2017 EPA Data'!$F:$F,I52)/metricton_to_shortton</f>
        <v>156240.56052261801</v>
      </c>
      <c r="L52" s="87"/>
    </row>
    <row r="53" spans="3:12" x14ac:dyDescent="0.3">
      <c r="C53" s="70" t="s">
        <v>1709</v>
      </c>
      <c r="D53" s="70" t="s">
        <v>1769</v>
      </c>
      <c r="E53" s="70" t="s">
        <v>2769</v>
      </c>
      <c r="I53" s="85" t="s">
        <v>1997</v>
      </c>
      <c r="J53" s="86">
        <f>SUMIFS(EPS!$J:$J,EPS!$D:$D,'7. Particulates'!C53,EPS!$C:$C,'7. Particulates'!D53,EPS!$B:$B,'7. Particulates'!E53)/10^6</f>
        <v>89472.3</v>
      </c>
      <c r="K53" s="86">
        <f>SUMIFS('2017 EPA Data'!$D:$D,'2017 EPA Data'!$G:$G,C53,'2017 EPA Data'!$F:$F,I53)/metricton_to_shortton</f>
        <v>97342.357616402762</v>
      </c>
      <c r="L53" s="87"/>
    </row>
    <row r="54" spans="3:12" x14ac:dyDescent="0.3">
      <c r="C54" s="70" t="s">
        <v>1709</v>
      </c>
      <c r="D54" s="70" t="s">
        <v>2866</v>
      </c>
      <c r="E54" s="70" t="s">
        <v>2769</v>
      </c>
      <c r="I54" s="85" t="s">
        <v>2871</v>
      </c>
      <c r="J54" s="86">
        <f>SUMIFS(EPS!$J:$J,EPS!$D:$D,'7. Particulates'!C54,EPS!$C:$C,'7. Particulates'!D54,EPS!$B:$B,'7. Particulates'!E54)/10^6</f>
        <v>366015</v>
      </c>
      <c r="K54" s="86">
        <f>SUMIFS('2017 EPA Data'!$D:$D,'2017 EPA Data'!$G:$G,C54,'2017 EPA Data'!$F:$F,I54)/metricton_to_shortton</f>
        <v>312867.70478500583</v>
      </c>
      <c r="L54" s="87"/>
    </row>
    <row r="55" spans="3:12" x14ac:dyDescent="0.3">
      <c r="C55" s="70" t="s">
        <v>1709</v>
      </c>
      <c r="D55" s="70" t="s">
        <v>2867</v>
      </c>
      <c r="E55" s="70" t="s">
        <v>2769</v>
      </c>
      <c r="I55" s="85" t="s">
        <v>2872</v>
      </c>
      <c r="J55" s="86">
        <f>SUMIFS(EPS!$J:$J,EPS!$D:$D,'7. Particulates'!C55,EPS!$C:$C,'7. Particulates'!D55,EPS!$B:$B,'7. Particulates'!E55)/10^6</f>
        <v>51342.3</v>
      </c>
      <c r="K55" s="86">
        <f>SUMIFS('2017 EPA Data'!$D:$D,'2017 EPA Data'!$G:$G,C55,'2017 EPA Data'!$F:$F,I55)/metricton_to_shortton</f>
        <v>126224.83456764495</v>
      </c>
      <c r="L55" s="87"/>
    </row>
    <row r="56" spans="3:12" x14ac:dyDescent="0.3">
      <c r="C56" s="70" t="s">
        <v>1709</v>
      </c>
      <c r="D56" s="70" t="s">
        <v>2868</v>
      </c>
      <c r="E56" s="70" t="s">
        <v>2769</v>
      </c>
      <c r="I56" s="85" t="s">
        <v>1829</v>
      </c>
      <c r="J56" s="86">
        <f>SUMIFS(EPS!$J:$J,EPS!$D:$D,'7. Particulates'!C56,EPS!$C:$C,'7. Particulates'!D56,EPS!$B:$B,'7. Particulates'!E56)/10^6</f>
        <v>957016</v>
      </c>
      <c r="K56" s="86">
        <f>SUMIFS('2017 EPA Data'!$D:$D,'2017 EPA Data'!$G:$G,C56,'2017 EPA Data'!$F:$F,"*"&amp;I56&amp;"*")/metricton_to_shortton</f>
        <v>597079.25616563065</v>
      </c>
      <c r="L56" s="87"/>
    </row>
    <row r="57" spans="3:12" x14ac:dyDescent="0.3">
      <c r="C57" s="70" t="s">
        <v>1709</v>
      </c>
      <c r="I57" s="85" t="s">
        <v>3277</v>
      </c>
      <c r="J57" s="86">
        <f>SUMIFS(EPS!$J:$J,EPS!$D:$D,'7. Particulates'!C57,EPS!$C:$C,'7. Particulates'!D57,EPS!$B:$B,'7. Particulates'!E57)/10^6</f>
        <v>0</v>
      </c>
      <c r="K57" s="86">
        <f>SUMIFS('2017 EPA Data'!$D:$D,'2017 EPA Data'!$G:$G,C57,'2017 EPA Data'!$F:$F,I57)/metricton_to_shortton*INDEX(GWP!$C$2:$C$13,MATCH(C57,GWP!$B$2:$B$13,0))</f>
        <v>0</v>
      </c>
    </row>
    <row r="58" spans="3:12" x14ac:dyDescent="0.3">
      <c r="C58" s="70" t="s">
        <v>1709</v>
      </c>
      <c r="D58" s="70" t="s">
        <v>1770</v>
      </c>
      <c r="E58" s="70" t="s">
        <v>2769</v>
      </c>
      <c r="I58" s="85" t="s">
        <v>1998</v>
      </c>
      <c r="J58" s="86">
        <f>SUMIFS(EPS!$J:$J,EPS!$D:$D,'7. Particulates'!C58,EPS!$C:$C,'7. Particulates'!D58,EPS!$B:$B,'7. Particulates'!E58)/10^6</f>
        <v>7196.25</v>
      </c>
      <c r="K58" s="86">
        <f>SUMIFS('2017 EPA Data'!$D:$D,'2017 EPA Data'!$G:$G,C58,'2017 EPA Data'!$F:$F,I58)/metricton_to_shortton*INDEX(GWP!$C$2:$C$13,MATCH(C58,GWP!$B$2:$B$13,0))</f>
        <v>0</v>
      </c>
    </row>
    <row r="59" spans="3:12" x14ac:dyDescent="0.3">
      <c r="C59" s="70" t="s">
        <v>1709</v>
      </c>
      <c r="D59" s="70" t="s">
        <v>1771</v>
      </c>
      <c r="E59" s="70" t="s">
        <v>2769</v>
      </c>
      <c r="I59" s="85" t="s">
        <v>1999</v>
      </c>
      <c r="J59" s="86">
        <f>SUMIFS(EPS!$J:$J,EPS!$D:$D,'7. Particulates'!C59,EPS!$C:$C,'7. Particulates'!D59,EPS!$B:$B,'7. Particulates'!E59)/10^6</f>
        <v>0</v>
      </c>
      <c r="K59" s="86">
        <f>SUMIFS('2017 EPA Data'!$D:$D,'2017 EPA Data'!$G:$G,C59,'2017 EPA Data'!$F:$F,I59)/metricton_to_shortton*INDEX(GWP!$C$2:$C$13,MATCH(C59,GWP!$B$2:$B$13,0))</f>
        <v>0</v>
      </c>
    </row>
    <row r="60" spans="3:12" x14ac:dyDescent="0.3">
      <c r="C60" s="70" t="s">
        <v>1709</v>
      </c>
      <c r="D60" s="70" t="s">
        <v>1772</v>
      </c>
      <c r="E60" s="70" t="s">
        <v>2769</v>
      </c>
      <c r="I60" s="85" t="s">
        <v>2873</v>
      </c>
      <c r="J60" s="86">
        <f>SUMIFS(EPS!$J:$J,EPS!$D:$D,'7. Particulates'!C60,EPS!$C:$C,'7. Particulates'!D60,EPS!$B:$B,'7. Particulates'!E60)/10^6</f>
        <v>0</v>
      </c>
      <c r="K60" s="86">
        <f>SUMIFS('2017 EPA Data'!$D:$D,'2017 EPA Data'!$G:$G,C60,'2017 EPA Data'!$F:$F,I60)/metricton_to_shortton*INDEX(GWP!$C$2:$C$13,MATCH(C60,GWP!$B$2:$B$13,0))</f>
        <v>0</v>
      </c>
    </row>
    <row r="61" spans="3:12" x14ac:dyDescent="0.3">
      <c r="C61" s="70" t="s">
        <v>1709</v>
      </c>
      <c r="I61" s="85" t="s">
        <v>2879</v>
      </c>
      <c r="J61" s="86">
        <f>SUMIFS(EPS!$J:$J,EPS!$D:$D,'7. Particulates'!C61,EPS!$C:$C,'7. Particulates'!D61,EPS!$B:$B,'7. Particulates'!E61)/10^6</f>
        <v>0</v>
      </c>
      <c r="K61" s="86">
        <f>SUMIFS('2017 EPA Data'!$D:$D,'2017 EPA Data'!$G:$G,C61,'2017 EPA Data'!$F:$F,I61)/metricton_to_shortton</f>
        <v>3888594.5515103098</v>
      </c>
    </row>
    <row r="62" spans="3:12" x14ac:dyDescent="0.3">
      <c r="I62" s="85" t="s">
        <v>1809</v>
      </c>
      <c r="J62" s="88">
        <f>SUM(J52:J61)</f>
        <v>1624672.85</v>
      </c>
      <c r="K62" s="88">
        <f>SUM(K52:K61)</f>
        <v>5178349.2651676126</v>
      </c>
      <c r="L62" s="89"/>
    </row>
    <row r="63" spans="3:12" x14ac:dyDescent="0.3">
      <c r="J63" s="88"/>
      <c r="K63" s="88"/>
      <c r="L63" s="89"/>
    </row>
    <row r="64" spans="3:12" x14ac:dyDescent="0.3">
      <c r="J64" s="88"/>
      <c r="K64" s="88"/>
      <c r="L64" s="89"/>
    </row>
    <row r="65" spans="3:12" x14ac:dyDescent="0.3">
      <c r="J65" s="88"/>
      <c r="K65" s="88"/>
      <c r="L65" s="89"/>
    </row>
    <row r="66" spans="3:12" x14ac:dyDescent="0.3">
      <c r="J66" s="88"/>
      <c r="K66" s="88"/>
      <c r="L66" s="89"/>
    </row>
    <row r="69" spans="3:12" x14ac:dyDescent="0.3">
      <c r="G69" s="70">
        <v>7.4</v>
      </c>
    </row>
    <row r="70" spans="3:12" x14ac:dyDescent="0.3">
      <c r="J70" s="85" t="s">
        <v>7300</v>
      </c>
      <c r="K70" s="85" t="s">
        <v>2870</v>
      </c>
    </row>
    <row r="71" spans="3:12" x14ac:dyDescent="0.3">
      <c r="C71" s="70" t="s">
        <v>1711</v>
      </c>
      <c r="D71" s="70" t="s">
        <v>1768</v>
      </c>
      <c r="E71" s="70" t="s">
        <v>2769</v>
      </c>
      <c r="I71" s="85" t="s">
        <v>1996</v>
      </c>
      <c r="J71" s="86">
        <f>SUMIFS(EPS!$J:$J,EPS!$D:$D,'7. Particulates'!C71,EPS!$C:$C,'7. Particulates'!D71,EPS!$B:$B,'7. Particulates'!E71)/10^6</f>
        <v>64232.9</v>
      </c>
      <c r="K71" s="86">
        <f>SUMIFS('2017 EPA Data'!$D:$D,'2017 EPA Data'!$G:$G,C71,'2017 EPA Data'!$F:$F,I71)/metricton_to_shortton</f>
        <v>61887.26764293485</v>
      </c>
      <c r="L71" s="87"/>
    </row>
    <row r="72" spans="3:12" x14ac:dyDescent="0.3">
      <c r="C72" s="70" t="s">
        <v>1711</v>
      </c>
      <c r="D72" s="70" t="s">
        <v>1769</v>
      </c>
      <c r="E72" s="70" t="s">
        <v>2769</v>
      </c>
      <c r="I72" s="85" t="s">
        <v>1997</v>
      </c>
      <c r="J72" s="86">
        <f>SUMIFS(EPS!$J:$J,EPS!$D:$D,'7. Particulates'!C72,EPS!$C:$C,'7. Particulates'!D72,EPS!$B:$B,'7. Particulates'!E72)/10^6</f>
        <v>5201.4399999999996</v>
      </c>
      <c r="K72" s="86">
        <f>SUMIFS('2017 EPA Data'!$D:$D,'2017 EPA Data'!$G:$G,C72,'2017 EPA Data'!$F:$F,I72)/metricton_to_shortton</f>
        <v>5502.3108183988152</v>
      </c>
      <c r="L72" s="87"/>
    </row>
    <row r="73" spans="3:12" x14ac:dyDescent="0.3">
      <c r="C73" s="70" t="s">
        <v>1711</v>
      </c>
      <c r="D73" s="70" t="s">
        <v>2866</v>
      </c>
      <c r="E73" s="70" t="s">
        <v>2769</v>
      </c>
      <c r="I73" s="85" t="s">
        <v>2871</v>
      </c>
      <c r="J73" s="86">
        <f>SUMIFS(EPS!$J:$J,EPS!$D:$D,'7. Particulates'!C73,EPS!$C:$C,'7. Particulates'!D73,EPS!$B:$B,'7. Particulates'!E73)/10^6</f>
        <v>19032</v>
      </c>
      <c r="K73" s="86">
        <f>SUMIFS('2017 EPA Data'!$D:$D,'2017 EPA Data'!$G:$G,C73,'2017 EPA Data'!$F:$F,I73)/metricton_to_shortton</f>
        <v>17688.877138915184</v>
      </c>
      <c r="L73" s="87"/>
    </row>
    <row r="74" spans="3:12" x14ac:dyDescent="0.3">
      <c r="C74" s="70" t="s">
        <v>1711</v>
      </c>
      <c r="D74" s="70" t="s">
        <v>2867</v>
      </c>
      <c r="E74" s="70" t="s">
        <v>2769</v>
      </c>
      <c r="I74" s="85" t="s">
        <v>2872</v>
      </c>
      <c r="J74" s="86">
        <f>SUMIFS(EPS!$J:$J,EPS!$D:$D,'7. Particulates'!C74,EPS!$C:$C,'7. Particulates'!D74,EPS!$B:$B,'7. Particulates'!E74)/10^6</f>
        <v>2085.5300000000002</v>
      </c>
      <c r="K74" s="86">
        <f>SUMIFS('2017 EPA Data'!$D:$D,'2017 EPA Data'!$G:$G,C74,'2017 EPA Data'!$F:$F,I74)/metricton_to_shortton</f>
        <v>4808.2507080151345</v>
      </c>
      <c r="L74" s="87"/>
    </row>
    <row r="75" spans="3:12" x14ac:dyDescent="0.3">
      <c r="C75" s="70" t="s">
        <v>1711</v>
      </c>
      <c r="D75" s="70" t="s">
        <v>2868</v>
      </c>
      <c r="E75" s="70" t="s">
        <v>2769</v>
      </c>
      <c r="I75" s="85" t="s">
        <v>1829</v>
      </c>
      <c r="J75" s="86">
        <f>SUMIFS(EPS!$J:$J,EPS!$D:$D,'7. Particulates'!C75,EPS!$C:$C,'7. Particulates'!D75,EPS!$B:$B,'7. Particulates'!E75)/10^6</f>
        <v>95444.3</v>
      </c>
      <c r="K75" s="86">
        <f>SUMIFS('2017 EPA Data'!$D:$D,'2017 EPA Data'!$G:$G,C75,'2017 EPA Data'!$F:$F,"*"&amp;I75&amp;"*")/metricton_to_shortton</f>
        <v>32510.034090754922</v>
      </c>
      <c r="L75" s="87"/>
    </row>
    <row r="76" spans="3:12" x14ac:dyDescent="0.3">
      <c r="C76" s="70" t="s">
        <v>1711</v>
      </c>
      <c r="I76" s="85" t="s">
        <v>3277</v>
      </c>
      <c r="J76" s="86">
        <f>SUMIFS(EPS!$J:$J,EPS!$D:$D,'7. Particulates'!C76,EPS!$C:$C,'7. Particulates'!D76,EPS!$B:$B,'7. Particulates'!E76)/10^6</f>
        <v>0</v>
      </c>
      <c r="K76" s="86">
        <f>SUMIFS('2017 EPA Data'!$D:$D,'2017 EPA Data'!$G:$G,C76,'2017 EPA Data'!$F:$F,I76)/metricton_to_shortton*INDEX(GWP!$C$2:$C$13,MATCH(C76,GWP!$B$2:$B$13,0))</f>
        <v>0</v>
      </c>
    </row>
    <row r="77" spans="3:12" x14ac:dyDescent="0.3">
      <c r="C77" s="70" t="s">
        <v>1711</v>
      </c>
      <c r="D77" s="70" t="s">
        <v>1770</v>
      </c>
      <c r="E77" s="70" t="s">
        <v>2769</v>
      </c>
      <c r="I77" s="85" t="s">
        <v>1998</v>
      </c>
      <c r="J77" s="86">
        <f>SUMIFS(EPS!$J:$J,EPS!$D:$D,'7. Particulates'!C77,EPS!$C:$C,'7. Particulates'!D77,EPS!$B:$B,'7. Particulates'!E77)/10^6</f>
        <v>287.02999999999997</v>
      </c>
      <c r="K77" s="86">
        <f>SUMIFS('2017 EPA Data'!$D:$D,'2017 EPA Data'!$G:$G,C77,'2017 EPA Data'!$F:$F,I77)/metricton_to_shortton*INDEX(GWP!$C$2:$C$13,MATCH(C77,GWP!$B$2:$B$13,0))</f>
        <v>0</v>
      </c>
    </row>
    <row r="78" spans="3:12" x14ac:dyDescent="0.3">
      <c r="C78" s="70" t="s">
        <v>1711</v>
      </c>
      <c r="D78" s="70" t="s">
        <v>1771</v>
      </c>
      <c r="E78" s="70" t="s">
        <v>2769</v>
      </c>
      <c r="I78" s="85" t="s">
        <v>1999</v>
      </c>
      <c r="J78" s="86">
        <f>SUMIFS(EPS!$J:$J,EPS!$D:$D,'7. Particulates'!C78,EPS!$C:$C,'7. Particulates'!D78,EPS!$B:$B,'7. Particulates'!E78)/10^6</f>
        <v>0</v>
      </c>
      <c r="K78" s="86">
        <f>SUMIFS('2017 EPA Data'!$D:$D,'2017 EPA Data'!$G:$G,C78,'2017 EPA Data'!$F:$F,I78)/metricton_to_shortton*INDEX(GWP!$C$2:$C$13,MATCH(C78,GWP!$B$2:$B$13,0))</f>
        <v>0</v>
      </c>
    </row>
    <row r="79" spans="3:12" x14ac:dyDescent="0.3">
      <c r="C79" s="70" t="s">
        <v>1711</v>
      </c>
      <c r="D79" s="70" t="s">
        <v>1772</v>
      </c>
      <c r="E79" s="70" t="s">
        <v>2769</v>
      </c>
      <c r="I79" s="85" t="s">
        <v>2873</v>
      </c>
      <c r="J79" s="86">
        <f>SUMIFS(EPS!$J:$J,EPS!$D:$D,'7. Particulates'!C79,EPS!$C:$C,'7. Particulates'!D79,EPS!$B:$B,'7. Particulates'!E79)/10^6</f>
        <v>0</v>
      </c>
      <c r="K79" s="86">
        <f>SUMIFS('2017 EPA Data'!$D:$D,'2017 EPA Data'!$G:$G,C79,'2017 EPA Data'!$F:$F,I79)/metricton_to_shortton*INDEX(GWP!$C$2:$C$13,MATCH(C79,GWP!$B$2:$B$13,0))</f>
        <v>0</v>
      </c>
    </row>
    <row r="80" spans="3:12" x14ac:dyDescent="0.3">
      <c r="C80" s="70" t="s">
        <v>1711</v>
      </c>
      <c r="I80" s="85" t="s">
        <v>2879</v>
      </c>
      <c r="J80" s="86">
        <f>SUMIFS(EPS!$J:$J,EPS!$D:$D,'7. Particulates'!C80,EPS!$C:$C,'7. Particulates'!D80,EPS!$B:$B,'7. Particulates'!E80)/10^6</f>
        <v>0</v>
      </c>
      <c r="K80" s="86">
        <f>SUMIFS('2017 EPA Data'!$D:$D,'2017 EPA Data'!$G:$G,C80,'2017 EPA Data'!$F:$F,I80)/metricton_to_shortton</f>
        <v>134903.2645021019</v>
      </c>
    </row>
    <row r="81" spans="3:12" x14ac:dyDescent="0.3">
      <c r="I81" s="85" t="s">
        <v>1809</v>
      </c>
      <c r="J81" s="88">
        <f>SUM(J71:J80)</f>
        <v>186283.19999999998</v>
      </c>
      <c r="K81" s="88">
        <f>SUM(K71:K80)</f>
        <v>257300.00490112082</v>
      </c>
      <c r="L81" s="89"/>
    </row>
    <row r="84" spans="3:12" x14ac:dyDescent="0.3">
      <c r="G84" s="70">
        <v>7.5</v>
      </c>
    </row>
    <row r="85" spans="3:12" x14ac:dyDescent="0.3">
      <c r="J85" s="85" t="s">
        <v>7300</v>
      </c>
      <c r="K85" s="85" t="s">
        <v>2870</v>
      </c>
    </row>
    <row r="86" spans="3:12" x14ac:dyDescent="0.3">
      <c r="C86" s="70" t="s">
        <v>1712</v>
      </c>
      <c r="D86" s="70" t="s">
        <v>1768</v>
      </c>
      <c r="E86" s="70" t="s">
        <v>2769</v>
      </c>
      <c r="I86" s="85" t="s">
        <v>1996</v>
      </c>
      <c r="J86" s="86">
        <f>SUMIFS(EPS!$J:$J,EPS!$D:$D,'7. Particulates'!C86,EPS!$C:$C,'7. Particulates'!D86,EPS!$B:$B,'7. Particulates'!E86)/10^6</f>
        <v>46060.2</v>
      </c>
      <c r="K86" s="86">
        <f>SUMIFS('2017 EPA Data'!$D:$D,'2017 EPA Data'!$G:$G,C86,'2017 EPA Data'!$F:$F,I86)/metricton_to_shortton</f>
        <v>48928.458031023947</v>
      </c>
      <c r="L86" s="87"/>
    </row>
    <row r="87" spans="3:12" x14ac:dyDescent="0.3">
      <c r="C87" s="70" t="s">
        <v>1712</v>
      </c>
      <c r="D87" s="70" t="s">
        <v>1769</v>
      </c>
      <c r="E87" s="70" t="s">
        <v>2769</v>
      </c>
      <c r="I87" s="85" t="s">
        <v>1997</v>
      </c>
      <c r="J87" s="86">
        <f>SUMIFS(EPS!$J:$J,EPS!$D:$D,'7. Particulates'!C87,EPS!$C:$C,'7. Particulates'!D87,EPS!$B:$B,'7. Particulates'!E87)/10^6</f>
        <v>17456.099999999999</v>
      </c>
      <c r="K87" s="86">
        <f>SUMIFS('2017 EPA Data'!$D:$D,'2017 EPA Data'!$G:$G,C87,'2017 EPA Data'!$F:$F,I87)/metricton_to_shortton</f>
        <v>15770.130628770356</v>
      </c>
      <c r="L87" s="87"/>
    </row>
    <row r="88" spans="3:12" x14ac:dyDescent="0.3">
      <c r="C88" s="70" t="s">
        <v>1712</v>
      </c>
      <c r="D88" s="70" t="s">
        <v>2866</v>
      </c>
      <c r="E88" s="70" t="s">
        <v>2769</v>
      </c>
      <c r="I88" s="85" t="s">
        <v>2871</v>
      </c>
      <c r="J88" s="86">
        <f>SUMIFS(EPS!$J:$J,EPS!$D:$D,'7. Particulates'!C88,EPS!$C:$C,'7. Particulates'!D88,EPS!$B:$B,'7. Particulates'!E88)/10^6</f>
        <v>198889</v>
      </c>
      <c r="K88" s="86">
        <f>SUMIFS('2017 EPA Data'!$D:$D,'2017 EPA Data'!$G:$G,C88,'2017 EPA Data'!$F:$F,I88)/metricton_to_shortton</f>
        <v>164257.85889056453</v>
      </c>
      <c r="L88" s="87"/>
    </row>
    <row r="89" spans="3:12" x14ac:dyDescent="0.3">
      <c r="C89" s="70" t="s">
        <v>1712</v>
      </c>
      <c r="D89" s="70" t="s">
        <v>2867</v>
      </c>
      <c r="E89" s="70" t="s">
        <v>2769</v>
      </c>
      <c r="I89" s="85" t="s">
        <v>2872</v>
      </c>
      <c r="J89" s="86">
        <f>SUMIFS(EPS!$J:$J,EPS!$D:$D,'7. Particulates'!C89,EPS!$C:$C,'7. Particulates'!D89,EPS!$B:$B,'7. Particulates'!E89)/10^6</f>
        <v>31959</v>
      </c>
      <c r="K89" s="86">
        <f>SUMIFS('2017 EPA Data'!$D:$D,'2017 EPA Data'!$G:$G,C89,'2017 EPA Data'!$F:$F,I89)/metricton_to_shortton</f>
        <v>76905.744809755939</v>
      </c>
      <c r="L89" s="87"/>
    </row>
    <row r="90" spans="3:12" x14ac:dyDescent="0.3">
      <c r="C90" s="70" t="s">
        <v>1712</v>
      </c>
      <c r="D90" s="70" t="s">
        <v>2868</v>
      </c>
      <c r="E90" s="70" t="s">
        <v>2769</v>
      </c>
      <c r="I90" s="85" t="s">
        <v>1829</v>
      </c>
      <c r="J90" s="86">
        <f>SUMIFS(EPS!$J:$J,EPS!$D:$D,'7. Particulates'!C90,EPS!$C:$C,'7. Particulates'!D90,EPS!$B:$B,'7. Particulates'!E90)/10^6</f>
        <v>266809</v>
      </c>
      <c r="K90" s="86">
        <f>SUMIFS('2017 EPA Data'!$D:$D,'2017 EPA Data'!$G:$G,C90,'2017 EPA Data'!$F:$F,"*"&amp;I90&amp;"*")/metricton_to_shortton</f>
        <v>155456.30682393018</v>
      </c>
      <c r="L90" s="87"/>
    </row>
    <row r="91" spans="3:12" x14ac:dyDescent="0.3">
      <c r="C91" s="70" t="s">
        <v>1712</v>
      </c>
      <c r="I91" s="85" t="s">
        <v>3277</v>
      </c>
      <c r="J91" s="86">
        <f>SUMIFS(EPS!$J:$J,EPS!$D:$D,'7. Particulates'!C91,EPS!$C:$C,'7. Particulates'!D91,EPS!$B:$B,'7. Particulates'!E91)/10^6</f>
        <v>0</v>
      </c>
      <c r="K91" s="86">
        <f>SUMIFS('2017 EPA Data'!$D:$D,'2017 EPA Data'!$G:$G,C91,'2017 EPA Data'!$F:$F,I91)/metricton_to_shortton*INDEX(GWP!$C$2:$C$13,MATCH(C91,GWP!$B$2:$B$13,0))</f>
        <v>0</v>
      </c>
    </row>
    <row r="92" spans="3:12" x14ac:dyDescent="0.3">
      <c r="C92" s="70" t="s">
        <v>1712</v>
      </c>
      <c r="D92" s="70" t="s">
        <v>1770</v>
      </c>
      <c r="E92" s="70" t="s">
        <v>2769</v>
      </c>
      <c r="I92" s="85" t="s">
        <v>1998</v>
      </c>
      <c r="J92" s="86">
        <f>SUMIFS(EPS!$J:$J,EPS!$D:$D,'7. Particulates'!C92,EPS!$C:$C,'7. Particulates'!D92,EPS!$B:$B,'7. Particulates'!E92)/10^6</f>
        <v>2299.25</v>
      </c>
      <c r="K92" s="86">
        <f>SUMIFS('2017 EPA Data'!$D:$D,'2017 EPA Data'!$G:$G,C92,'2017 EPA Data'!$F:$F,I92)/metricton_to_shortton*INDEX(GWP!$C$2:$C$13,MATCH(C92,GWP!$B$2:$B$13,0))</f>
        <v>0</v>
      </c>
    </row>
    <row r="93" spans="3:12" x14ac:dyDescent="0.3">
      <c r="C93" s="70" t="s">
        <v>1712</v>
      </c>
      <c r="D93" s="70" t="s">
        <v>1771</v>
      </c>
      <c r="E93" s="70" t="s">
        <v>2769</v>
      </c>
      <c r="I93" s="85" t="s">
        <v>1999</v>
      </c>
      <c r="J93" s="86">
        <f>SUMIFS(EPS!$J:$J,EPS!$D:$D,'7. Particulates'!C93,EPS!$C:$C,'7. Particulates'!D93,EPS!$B:$B,'7. Particulates'!E93)/10^6</f>
        <v>0</v>
      </c>
      <c r="K93" s="86">
        <f>SUMIFS('2017 EPA Data'!$D:$D,'2017 EPA Data'!$G:$G,C93,'2017 EPA Data'!$F:$F,I93)/metricton_to_shortton*INDEX(GWP!$C$2:$C$13,MATCH(C93,GWP!$B$2:$B$13,0))</f>
        <v>0</v>
      </c>
    </row>
    <row r="94" spans="3:12" x14ac:dyDescent="0.3">
      <c r="C94" s="70" t="s">
        <v>1712</v>
      </c>
      <c r="D94" s="70" t="s">
        <v>1772</v>
      </c>
      <c r="E94" s="70" t="s">
        <v>2769</v>
      </c>
      <c r="I94" s="85" t="s">
        <v>2873</v>
      </c>
      <c r="J94" s="86">
        <f>SUMIFS(EPS!$J:$J,EPS!$D:$D,'7. Particulates'!C94,EPS!$C:$C,'7. Particulates'!D94,EPS!$B:$B,'7. Particulates'!E94)/10^6</f>
        <v>0</v>
      </c>
      <c r="K94" s="86">
        <f>SUMIFS('2017 EPA Data'!$D:$D,'2017 EPA Data'!$G:$G,C94,'2017 EPA Data'!$F:$F,I94)/metricton_to_shortton*INDEX(GWP!$C$2:$C$13,MATCH(C94,GWP!$B$2:$B$13,0))</f>
        <v>0</v>
      </c>
    </row>
    <row r="95" spans="3:12" x14ac:dyDescent="0.3">
      <c r="C95" s="70" t="s">
        <v>1712</v>
      </c>
      <c r="I95" s="85" t="s">
        <v>2879</v>
      </c>
      <c r="J95" s="86">
        <f>SUMIFS(EPS!$J:$J,EPS!$D:$D,'7. Particulates'!C95,EPS!$C:$C,'7. Particulates'!D95,EPS!$B:$B,'7. Particulates'!E95)/10^6</f>
        <v>0</v>
      </c>
      <c r="K95" s="86">
        <f>SUMIFS('2017 EPA Data'!$D:$D,'2017 EPA Data'!$G:$G,C95,'2017 EPA Data'!$F:$F,I95)/metricton_to_shortton</f>
        <v>1213541.4584491858</v>
      </c>
    </row>
    <row r="96" spans="3:12" x14ac:dyDescent="0.3">
      <c r="I96" s="85" t="s">
        <v>1809</v>
      </c>
      <c r="J96" s="88">
        <f>SUM(J86:J95)</f>
        <v>563472.55000000005</v>
      </c>
      <c r="K96" s="88">
        <f>SUM(K86:K95)</f>
        <v>1674859.9576332308</v>
      </c>
      <c r="L96" s="89"/>
    </row>
    <row r="100" spans="3:12" x14ac:dyDescent="0.3">
      <c r="G100" s="70">
        <v>7.6</v>
      </c>
    </row>
    <row r="101" spans="3:12" x14ac:dyDescent="0.3">
      <c r="J101" s="85" t="s">
        <v>7300</v>
      </c>
      <c r="K101" s="85" t="s">
        <v>2870</v>
      </c>
    </row>
    <row r="102" spans="3:12" x14ac:dyDescent="0.3">
      <c r="C102" s="70" t="s">
        <v>1705</v>
      </c>
      <c r="D102" s="70" t="s">
        <v>1768</v>
      </c>
      <c r="E102" s="70" t="s">
        <v>2769</v>
      </c>
      <c r="I102" s="85" t="s">
        <v>1996</v>
      </c>
      <c r="J102" s="86">
        <f>SUMIFS(EPS!$J:$J,EPS!$D:$D,'7. Particulates'!C102,EPS!$C:$C,'7. Particulates'!D102,EPS!$B:$B,'7. Particulates'!E102)/10^6</f>
        <v>1690130</v>
      </c>
      <c r="K102" s="86">
        <f>SUMIFS('2017 EPA Data'!$D:$D,'2017 EPA Data'!$G:$G,C102,'2017 EPA Data'!$F:$F,I102)/metricton_to_shortton</f>
        <v>1663886.8903605521</v>
      </c>
      <c r="L102" s="87"/>
    </row>
    <row r="103" spans="3:12" x14ac:dyDescent="0.3">
      <c r="C103" s="70" t="s">
        <v>1705</v>
      </c>
      <c r="D103" s="70" t="s">
        <v>1769</v>
      </c>
      <c r="E103" s="70" t="s">
        <v>2769</v>
      </c>
      <c r="I103" s="85" t="s">
        <v>1997</v>
      </c>
      <c r="J103" s="86">
        <f>SUMIFS(EPS!$J:$J,EPS!$D:$D,'7. Particulates'!C103,EPS!$C:$C,'7. Particulates'!D103,EPS!$B:$B,'7. Particulates'!E103)/10^6</f>
        <v>29190.9</v>
      </c>
      <c r="K103" s="86">
        <f>SUMIFS('2017 EPA Data'!$D:$D,'2017 EPA Data'!$G:$G,C103,'2017 EPA Data'!$F:$F,I103)/metricton_to_shortton</f>
        <v>28933.265013072501</v>
      </c>
      <c r="L103" s="87"/>
    </row>
    <row r="104" spans="3:12" x14ac:dyDescent="0.3">
      <c r="C104" s="70" t="s">
        <v>1705</v>
      </c>
      <c r="D104" s="70" t="s">
        <v>2866</v>
      </c>
      <c r="E104" s="70" t="s">
        <v>2769</v>
      </c>
      <c r="I104" s="85" t="s">
        <v>2871</v>
      </c>
      <c r="J104" s="86">
        <f>SUMIFS(EPS!$J:$J,EPS!$D:$D,'7. Particulates'!C104,EPS!$C:$C,'7. Particulates'!D104,EPS!$B:$B,'7. Particulates'!E104)/10^6</f>
        <v>302726</v>
      </c>
      <c r="K104" s="86">
        <f>SUMIFS('2017 EPA Data'!$D:$D,'2017 EPA Data'!$G:$G,C104,'2017 EPA Data'!$F:$F,I104)/metricton_to_shortton</f>
        <v>315281.11583098618</v>
      </c>
      <c r="L104" s="87"/>
    </row>
    <row r="105" spans="3:12" x14ac:dyDescent="0.3">
      <c r="C105" s="70" t="s">
        <v>1705</v>
      </c>
      <c r="D105" s="70" t="s">
        <v>2867</v>
      </c>
      <c r="E105" s="70" t="s">
        <v>2769</v>
      </c>
      <c r="I105" s="85" t="s">
        <v>2872</v>
      </c>
      <c r="J105" s="86">
        <f>SUMIFS(EPS!$J:$J,EPS!$D:$D,'7. Particulates'!C105,EPS!$C:$C,'7. Particulates'!D105,EPS!$B:$B,'7. Particulates'!E105)/10^6</f>
        <v>18354.599999999999</v>
      </c>
      <c r="K105" s="86">
        <f>SUMIFS('2017 EPA Data'!$D:$D,'2017 EPA Data'!$G:$G,C105,'2017 EPA Data'!$F:$F,I105)/metricton_to_shortton</f>
        <v>30704.749543556463</v>
      </c>
      <c r="L105" s="87"/>
    </row>
    <row r="106" spans="3:12" x14ac:dyDescent="0.3">
      <c r="C106" s="70" t="s">
        <v>1705</v>
      </c>
      <c r="D106" s="70" t="s">
        <v>2868</v>
      </c>
      <c r="E106" s="70" t="s">
        <v>2769</v>
      </c>
      <c r="I106" s="85" t="s">
        <v>1829</v>
      </c>
      <c r="J106" s="86">
        <f>SUMIFS(EPS!$J:$J,EPS!$D:$D,'7. Particulates'!C106,EPS!$C:$C,'7. Particulates'!D106,EPS!$B:$B,'7. Particulates'!E106)/10^6</f>
        <v>5573900</v>
      </c>
      <c r="K106" s="86">
        <f>SUMIFS('2017 EPA Data'!$D:$D,'2017 EPA Data'!$G:$G,C106,'2017 EPA Data'!$F:$F,"*"&amp;I106&amp;"*")/metricton_to_shortton</f>
        <v>6608013.2974355873</v>
      </c>
      <c r="L106" s="87"/>
    </row>
    <row r="107" spans="3:12" x14ac:dyDescent="0.3">
      <c r="C107" s="70" t="s">
        <v>1705</v>
      </c>
      <c r="I107" s="85" t="s">
        <v>3277</v>
      </c>
      <c r="J107" s="86">
        <f>SUMIFS(EPS!$J:$J,EPS!$D:$D,'7. Particulates'!C107,EPS!$C:$C,'7. Particulates'!D107,EPS!$B:$B,'7. Particulates'!E107)/10^6</f>
        <v>0</v>
      </c>
      <c r="K107" s="86">
        <f>SUMIFS('2017 EPA Data'!$D:$D,'2017 EPA Data'!$G:$G,C107,'2017 EPA Data'!$F:$F,I107)/metricton_to_shortton*INDEX(GWP!$C$2:$C$13,MATCH(C107,GWP!$B$2:$B$13,0))</f>
        <v>0</v>
      </c>
    </row>
    <row r="108" spans="3:12" x14ac:dyDescent="0.3">
      <c r="C108" s="70" t="s">
        <v>1705</v>
      </c>
      <c r="D108" s="70" t="s">
        <v>1770</v>
      </c>
      <c r="E108" s="70" t="s">
        <v>2769</v>
      </c>
      <c r="I108" s="85" t="s">
        <v>1998</v>
      </c>
      <c r="J108" s="86">
        <f>SUMIFS(EPS!$J:$J,EPS!$D:$D,'7. Particulates'!C108,EPS!$C:$C,'7. Particulates'!D108,EPS!$B:$B,'7. Particulates'!E108)/10^6</f>
        <v>1625.95</v>
      </c>
      <c r="K108" s="86">
        <f>SUMIFS('2017 EPA Data'!$D:$D,'2017 EPA Data'!$G:$G,C108,'2017 EPA Data'!$F:$F,I108)/metricton_to_shortton*INDEX(GWP!$C$2:$C$13,MATCH(C108,GWP!$B$2:$B$13,0))</f>
        <v>0</v>
      </c>
    </row>
    <row r="109" spans="3:12" x14ac:dyDescent="0.3">
      <c r="C109" s="70" t="s">
        <v>1705</v>
      </c>
      <c r="D109" s="70" t="s">
        <v>1771</v>
      </c>
      <c r="E109" s="70" t="s">
        <v>2769</v>
      </c>
      <c r="I109" s="85" t="s">
        <v>1999</v>
      </c>
      <c r="J109" s="86">
        <f>SUMIFS(EPS!$J:$J,EPS!$D:$D,'7. Particulates'!C109,EPS!$C:$C,'7. Particulates'!D109,EPS!$B:$B,'7. Particulates'!E109)/10^6</f>
        <v>0</v>
      </c>
      <c r="K109" s="86">
        <f>SUMIFS('2017 EPA Data'!$D:$D,'2017 EPA Data'!$G:$G,C109,'2017 EPA Data'!$F:$F,I109)/metricton_to_shortton*INDEX(GWP!$C$2:$C$13,MATCH(C109,GWP!$B$2:$B$13,0))</f>
        <v>0</v>
      </c>
    </row>
    <row r="110" spans="3:12" x14ac:dyDescent="0.3">
      <c r="C110" s="70" t="s">
        <v>1705</v>
      </c>
      <c r="D110" s="70" t="s">
        <v>1772</v>
      </c>
      <c r="E110" s="70" t="s">
        <v>2769</v>
      </c>
      <c r="I110" s="85" t="s">
        <v>2873</v>
      </c>
      <c r="J110" s="86">
        <f>SUMIFS(EPS!$J:$J,EPS!$D:$D,'7. Particulates'!C110,EPS!$C:$C,'7. Particulates'!D110,EPS!$B:$B,'7. Particulates'!E110)/10^6</f>
        <v>0</v>
      </c>
      <c r="K110" s="86">
        <f>SUMIFS('2017 EPA Data'!$D:$D,'2017 EPA Data'!$G:$G,C110,'2017 EPA Data'!$F:$F,I110)/metricton_to_shortton*INDEX(GWP!$C$2:$C$13,MATCH(C110,GWP!$B$2:$B$13,0))</f>
        <v>0</v>
      </c>
    </row>
    <row r="111" spans="3:12" x14ac:dyDescent="0.3">
      <c r="C111" s="70" t="s">
        <v>1705</v>
      </c>
      <c r="I111" s="85" t="s">
        <v>2879</v>
      </c>
      <c r="J111" s="86">
        <f>SUMIFS(EPS!$J:$J,EPS!$D:$D,'7. Particulates'!C111,EPS!$C:$C,'7. Particulates'!D111,EPS!$B:$B,'7. Particulates'!E111)/10^6</f>
        <v>0</v>
      </c>
      <c r="K111" s="86">
        <f>SUMIFS('2017 EPA Data'!$D:$D,'2017 EPA Data'!$G:$G,C111,'2017 EPA Data'!$F:$F,I111)/metricton_to_shortton</f>
        <v>30458115.589413121</v>
      </c>
    </row>
    <row r="112" spans="3:12" x14ac:dyDescent="0.3">
      <c r="I112" s="85" t="s">
        <v>1809</v>
      </c>
      <c r="J112" s="88">
        <f>SUM(J102:J111)</f>
        <v>7615927.4500000002</v>
      </c>
      <c r="K112" s="88">
        <f>SUM(K102:K111)</f>
        <v>39104934.907596871</v>
      </c>
    </row>
    <row r="113" spans="3:12" x14ac:dyDescent="0.3">
      <c r="I113" s="85"/>
      <c r="J113" s="88"/>
      <c r="K113" s="88"/>
    </row>
    <row r="114" spans="3:12" x14ac:dyDescent="0.3">
      <c r="I114" s="85"/>
      <c r="J114" s="88"/>
      <c r="K114" s="88"/>
    </row>
    <row r="115" spans="3:12" x14ac:dyDescent="0.3">
      <c r="I115" s="85"/>
      <c r="J115" s="88"/>
      <c r="K115" s="88"/>
    </row>
    <row r="116" spans="3:12" x14ac:dyDescent="0.3">
      <c r="I116" s="85"/>
      <c r="J116" s="88"/>
      <c r="K116" s="88"/>
    </row>
    <row r="117" spans="3:12" x14ac:dyDescent="0.3">
      <c r="I117" s="85"/>
      <c r="J117" s="88"/>
      <c r="K117" s="88"/>
    </row>
    <row r="119" spans="3:12" x14ac:dyDescent="0.3">
      <c r="G119" s="70">
        <v>7.7</v>
      </c>
    </row>
    <row r="120" spans="3:12" x14ac:dyDescent="0.3">
      <c r="J120" s="85" t="s">
        <v>7300</v>
      </c>
      <c r="K120" s="85" t="s">
        <v>2870</v>
      </c>
    </row>
    <row r="121" spans="3:12" x14ac:dyDescent="0.3">
      <c r="C121" s="70" t="s">
        <v>1706</v>
      </c>
      <c r="D121" s="70" t="s">
        <v>1768</v>
      </c>
      <c r="E121" s="70" t="s">
        <v>2769</v>
      </c>
      <c r="I121" s="85" t="s">
        <v>1996</v>
      </c>
      <c r="J121" s="86">
        <f>SUMIFS(EPS!$J:$J,EPS!$D:$D,'7. Particulates'!C121,EPS!$C:$C,'7. Particulates'!D121,EPS!$B:$B,'7. Particulates'!E121)/10^6</f>
        <v>18516700</v>
      </c>
      <c r="K121" s="86">
        <f>SUMIFS('2017 EPA Data'!$D:$D,'2017 EPA Data'!$G:$G,C121,'2017 EPA Data'!$F:$F,I121)/metricton_to_shortton</f>
        <v>18479880.193625078</v>
      </c>
      <c r="L121" s="87"/>
    </row>
    <row r="122" spans="3:12" x14ac:dyDescent="0.3">
      <c r="C122" s="70" t="s">
        <v>1706</v>
      </c>
      <c r="D122" s="70" t="s">
        <v>1769</v>
      </c>
      <c r="E122" s="70" t="s">
        <v>2769</v>
      </c>
      <c r="I122" s="85" t="s">
        <v>1997</v>
      </c>
      <c r="J122" s="86">
        <f>SUMIFS(EPS!$J:$J,EPS!$D:$D,'7. Particulates'!C122,EPS!$C:$C,'7. Particulates'!D122,EPS!$B:$B,'7. Particulates'!E122)/10^6</f>
        <v>488439</v>
      </c>
      <c r="K122" s="86">
        <f>SUMIFS('2017 EPA Data'!$D:$D,'2017 EPA Data'!$G:$G,C122,'2017 EPA Data'!$F:$F,I122)/metricton_to_shortton</f>
        <v>533370.27702378295</v>
      </c>
      <c r="L122" s="87"/>
    </row>
    <row r="123" spans="3:12" x14ac:dyDescent="0.3">
      <c r="C123" s="70" t="s">
        <v>1706</v>
      </c>
      <c r="D123" s="70" t="s">
        <v>2866</v>
      </c>
      <c r="E123" s="70" t="s">
        <v>2769</v>
      </c>
      <c r="I123" s="85" t="s">
        <v>2871</v>
      </c>
      <c r="J123" s="86">
        <f>SUMIFS(EPS!$J:$J,EPS!$D:$D,'7. Particulates'!C123,EPS!$C:$C,'7. Particulates'!D123,EPS!$B:$B,'7. Particulates'!E123)/10^6</f>
        <v>2165470</v>
      </c>
      <c r="K123" s="86">
        <f>SUMIFS('2017 EPA Data'!$D:$D,'2017 EPA Data'!$G:$G,C123,'2017 EPA Data'!$F:$F,I123)/metricton_to_shortton</f>
        <v>2272763.5846088403</v>
      </c>
      <c r="L123" s="87"/>
    </row>
    <row r="124" spans="3:12" x14ac:dyDescent="0.3">
      <c r="C124" s="70" t="s">
        <v>1706</v>
      </c>
      <c r="D124" s="70" t="s">
        <v>2867</v>
      </c>
      <c r="E124" s="70" t="s">
        <v>2769</v>
      </c>
      <c r="I124" s="85" t="s">
        <v>2872</v>
      </c>
      <c r="J124" s="86">
        <f>SUMIFS(EPS!$J:$J,EPS!$D:$D,'7. Particulates'!C124,EPS!$C:$C,'7. Particulates'!D124,EPS!$B:$B,'7. Particulates'!E124)/10^6</f>
        <v>115502</v>
      </c>
      <c r="K124" s="86">
        <f>SUMIFS('2017 EPA Data'!$D:$D,'2017 EPA Data'!$G:$G,C124,'2017 EPA Data'!$F:$F,I124)/metricton_to_shortton</f>
        <v>190659.09523463089</v>
      </c>
      <c r="L124" s="87"/>
    </row>
    <row r="125" spans="3:12" x14ac:dyDescent="0.3">
      <c r="C125" s="70" t="s">
        <v>1706</v>
      </c>
      <c r="D125" s="70" t="s">
        <v>2868</v>
      </c>
      <c r="E125" s="70" t="s">
        <v>2769</v>
      </c>
      <c r="I125" s="85" t="s">
        <v>1829</v>
      </c>
      <c r="J125" s="86">
        <f>SUMIFS(EPS!$J:$J,EPS!$D:$D,'7. Particulates'!C125,EPS!$C:$C,'7. Particulates'!D125,EPS!$B:$B,'7. Particulates'!E125)/10^6</f>
        <v>14918600</v>
      </c>
      <c r="K125" s="86">
        <f>SUMIFS('2017 EPA Data'!$D:$D,'2017 EPA Data'!$G:$G,C125,'2017 EPA Data'!$F:$F,"*"&amp;I125&amp;"*")/metricton_to_shortton</f>
        <v>3476743.1285955627</v>
      </c>
      <c r="L125" s="87"/>
    </row>
    <row r="126" spans="3:12" x14ac:dyDescent="0.3">
      <c r="C126" s="70" t="s">
        <v>1706</v>
      </c>
      <c r="I126" s="85" t="s">
        <v>3277</v>
      </c>
      <c r="J126" s="86">
        <f>SUMIFS(EPS!$J:$J,EPS!$D:$D,'7. Particulates'!C126,EPS!$C:$C,'7. Particulates'!D126,EPS!$B:$B,'7. Particulates'!E126)/10^6</f>
        <v>0</v>
      </c>
      <c r="K126" s="86">
        <f>SUMIFS('2017 EPA Data'!$D:$D,'2017 EPA Data'!$G:$G,C126,'2017 EPA Data'!$F:$F,I126)/metricton_to_shortton*INDEX(GWP!$C$2:$C$13,MATCH(C126,GWP!$B$2:$B$13,0))</f>
        <v>0</v>
      </c>
    </row>
    <row r="127" spans="3:12" x14ac:dyDescent="0.3">
      <c r="C127" s="70" t="s">
        <v>1706</v>
      </c>
      <c r="D127" s="70" t="s">
        <v>1770</v>
      </c>
      <c r="E127" s="70" t="s">
        <v>2769</v>
      </c>
      <c r="I127" s="85" t="s">
        <v>1998</v>
      </c>
      <c r="J127" s="86">
        <f>SUMIFS(EPS!$J:$J,EPS!$D:$D,'7. Particulates'!C127,EPS!$C:$C,'7. Particulates'!D127,EPS!$B:$B,'7. Particulates'!E127)/10^6</f>
        <v>20741</v>
      </c>
      <c r="K127" s="86">
        <f>SUMIFS('2017 EPA Data'!$D:$D,'2017 EPA Data'!$G:$G,C127,'2017 EPA Data'!$F:$F,I127)/metricton_to_shortton*INDEX(GWP!$C$2:$C$13,MATCH(C127,GWP!$B$2:$B$13,0))</f>
        <v>0</v>
      </c>
    </row>
    <row r="128" spans="3:12" x14ac:dyDescent="0.3">
      <c r="C128" s="70" t="s">
        <v>1706</v>
      </c>
      <c r="D128" s="70" t="s">
        <v>1771</v>
      </c>
      <c r="E128" s="70" t="s">
        <v>2769</v>
      </c>
      <c r="I128" s="85" t="s">
        <v>1999</v>
      </c>
      <c r="J128" s="86">
        <f>SUMIFS(EPS!$J:$J,EPS!$D:$D,'7. Particulates'!C128,EPS!$C:$C,'7. Particulates'!D128,EPS!$B:$B,'7. Particulates'!E128)/10^6</f>
        <v>0</v>
      </c>
      <c r="K128" s="86">
        <f>SUMIFS('2017 EPA Data'!$D:$D,'2017 EPA Data'!$G:$G,C128,'2017 EPA Data'!$F:$F,I128)/metricton_to_shortton*INDEX(GWP!$C$2:$C$13,MATCH(C128,GWP!$B$2:$B$13,0))</f>
        <v>0</v>
      </c>
    </row>
    <row r="129" spans="3:12" x14ac:dyDescent="0.3">
      <c r="C129" s="70" t="s">
        <v>1706</v>
      </c>
      <c r="D129" s="70" t="s">
        <v>1772</v>
      </c>
      <c r="E129" s="70" t="s">
        <v>2769</v>
      </c>
      <c r="I129" s="85" t="s">
        <v>2873</v>
      </c>
      <c r="J129" s="86">
        <f>SUMIFS(EPS!$J:$J,EPS!$D:$D,'7. Particulates'!C129,EPS!$C:$C,'7. Particulates'!D129,EPS!$B:$B,'7. Particulates'!E129)/10^6</f>
        <v>0</v>
      </c>
      <c r="K129" s="86">
        <f>SUMIFS('2017 EPA Data'!$D:$D,'2017 EPA Data'!$G:$G,C129,'2017 EPA Data'!$F:$F,I129)/metricton_to_shortton*INDEX(GWP!$C$2:$C$13,MATCH(C129,GWP!$B$2:$B$13,0))</f>
        <v>0</v>
      </c>
    </row>
    <row r="130" spans="3:12" x14ac:dyDescent="0.3">
      <c r="C130" s="70" t="s">
        <v>1706</v>
      </c>
      <c r="I130" s="85" t="s">
        <v>2879</v>
      </c>
      <c r="J130" s="86">
        <f>SUMIFS(EPS!$J:$J,EPS!$D:$D,'7. Particulates'!C130,EPS!$C:$C,'7. Particulates'!D130,EPS!$B:$B,'7. Particulates'!E130)/10^6</f>
        <v>0</v>
      </c>
      <c r="K130" s="86">
        <f>SUMIFS('2017 EPA Data'!$D:$D,'2017 EPA Data'!$G:$G,C130,'2017 EPA Data'!$F:$F,I130)/metricton_to_shortton</f>
        <v>39452429.749709427</v>
      </c>
    </row>
    <row r="131" spans="3:12" x14ac:dyDescent="0.3">
      <c r="I131" s="85" t="s">
        <v>1809</v>
      </c>
      <c r="J131" s="88">
        <f>SUM(J121:J130)</f>
        <v>36225452</v>
      </c>
      <c r="K131" s="88">
        <f>SUM(K121:K130)</f>
        <v>64405846.028797328</v>
      </c>
    </row>
    <row r="137" spans="3:12" x14ac:dyDescent="0.3">
      <c r="G137" s="70">
        <v>7.8</v>
      </c>
    </row>
    <row r="138" spans="3:12" x14ac:dyDescent="0.3">
      <c r="J138" s="85" t="s">
        <v>7300</v>
      </c>
      <c r="K138" s="85" t="s">
        <v>2870</v>
      </c>
    </row>
    <row r="139" spans="3:12" x14ac:dyDescent="0.3">
      <c r="C139" s="70" t="s">
        <v>1708</v>
      </c>
      <c r="D139" s="70" t="s">
        <v>1768</v>
      </c>
      <c r="E139" s="70" t="s">
        <v>2769</v>
      </c>
      <c r="I139" s="85" t="s">
        <v>1996</v>
      </c>
      <c r="J139" s="86">
        <f>SUMIFS(EPS!$J:$J,EPS!$D:$D,'7. Particulates'!C139,EPS!$C:$C,'7. Particulates'!D139,EPS!$B:$B,'7. Particulates'!E139)/10^6</f>
        <v>268949</v>
      </c>
      <c r="K139" s="86">
        <f>SUMIFS('2017 EPA Data'!$D:$D,'2017 EPA Data'!$G:$G,C139,'2017 EPA Data'!$F:$F,I139)/metricton_to_shortton</f>
        <v>274079.15197655367</v>
      </c>
      <c r="L139" s="87"/>
    </row>
    <row r="140" spans="3:12" x14ac:dyDescent="0.3">
      <c r="C140" s="70" t="s">
        <v>1708</v>
      </c>
      <c r="D140" s="70" t="s">
        <v>1769</v>
      </c>
      <c r="E140" s="70" t="s">
        <v>2769</v>
      </c>
      <c r="I140" s="85" t="s">
        <v>1997</v>
      </c>
      <c r="J140" s="86">
        <f>SUMIFS(EPS!$J:$J,EPS!$D:$D,'7. Particulates'!C140,EPS!$C:$C,'7. Particulates'!D140,EPS!$B:$B,'7. Particulates'!E140)/10^6</f>
        <v>107810</v>
      </c>
      <c r="K140" s="86">
        <f>SUMIFS('2017 EPA Data'!$D:$D,'2017 EPA Data'!$G:$G,C140,'2017 EPA Data'!$F:$F,I140)/metricton_to_shortton</f>
        <v>119673.91238853216</v>
      </c>
      <c r="L140" s="87"/>
    </row>
    <row r="141" spans="3:12" x14ac:dyDescent="0.3">
      <c r="C141" s="70" t="s">
        <v>1708</v>
      </c>
      <c r="D141" s="70" t="s">
        <v>2866</v>
      </c>
      <c r="E141" s="70" t="s">
        <v>2769</v>
      </c>
      <c r="I141" s="85" t="s">
        <v>2871</v>
      </c>
      <c r="J141" s="86">
        <f>SUMIFS(EPS!$J:$J,EPS!$D:$D,'7. Particulates'!C141,EPS!$C:$C,'7. Particulates'!D141,EPS!$B:$B,'7. Particulates'!E141)/10^6</f>
        <v>374610</v>
      </c>
      <c r="K141" s="86">
        <f>SUMIFS('2017 EPA Data'!$D:$D,'2017 EPA Data'!$G:$G,C141,'2017 EPA Data'!$F:$F,I141)/metricton_to_shortton</f>
        <v>314926.6232768984</v>
      </c>
      <c r="L141" s="87"/>
    </row>
    <row r="142" spans="3:12" x14ac:dyDescent="0.3">
      <c r="C142" s="70" t="s">
        <v>1708</v>
      </c>
      <c r="D142" s="70" t="s">
        <v>2867</v>
      </c>
      <c r="E142" s="70" t="s">
        <v>2769</v>
      </c>
      <c r="I142" s="85" t="s">
        <v>2872</v>
      </c>
      <c r="J142" s="86">
        <f>SUMIFS(EPS!$J:$J,EPS!$D:$D,'7. Particulates'!C142,EPS!$C:$C,'7. Particulates'!D142,EPS!$B:$B,'7. Particulates'!E142)/10^6</f>
        <v>55209.2</v>
      </c>
      <c r="K142" s="86">
        <f>SUMIFS('2017 EPA Data'!$D:$D,'2017 EPA Data'!$G:$G,C142,'2017 EPA Data'!$F:$F,I142)/metricton_to_shortton</f>
        <v>136498.14389850569</v>
      </c>
      <c r="L142" s="87"/>
    </row>
    <row r="143" spans="3:12" x14ac:dyDescent="0.3">
      <c r="C143" s="70" t="s">
        <v>1708</v>
      </c>
      <c r="D143" s="70" t="s">
        <v>2868</v>
      </c>
      <c r="E143" s="70" t="s">
        <v>2769</v>
      </c>
      <c r="I143" s="85" t="s">
        <v>1829</v>
      </c>
      <c r="J143" s="86">
        <f>SUMIFS(EPS!$J:$J,EPS!$D:$D,'7. Particulates'!C143,EPS!$C:$C,'7. Particulates'!D143,EPS!$B:$B,'7. Particulates'!E143)/10^6</f>
        <v>1576000</v>
      </c>
      <c r="K143" s="86">
        <f>SUMIFS('2017 EPA Data'!$D:$D,'2017 EPA Data'!$G:$G,C143,'2017 EPA Data'!$F:$F,"*"&amp;I143&amp;"*")/metricton_to_shortton</f>
        <v>1135920.8225016191</v>
      </c>
      <c r="L143" s="87"/>
    </row>
    <row r="144" spans="3:12" x14ac:dyDescent="0.3">
      <c r="C144" s="70" t="s">
        <v>1708</v>
      </c>
      <c r="I144" s="85" t="s">
        <v>3277</v>
      </c>
      <c r="J144" s="86">
        <f>SUMIFS(EPS!$J:$J,EPS!$D:$D,'7. Particulates'!C144,EPS!$C:$C,'7. Particulates'!D144,EPS!$B:$B,'7. Particulates'!E144)/10^6</f>
        <v>0</v>
      </c>
      <c r="K144" s="86">
        <f>SUMIFS('2017 EPA Data'!$D:$D,'2017 EPA Data'!$G:$G,C144,'2017 EPA Data'!$F:$F,I144)/metricton_to_shortton*INDEX(GWP!$C$2:$C$13,MATCH(C144,GWP!$B$2:$B$13,0))</f>
        <v>0</v>
      </c>
    </row>
    <row r="145" spans="3:11" x14ac:dyDescent="0.3">
      <c r="C145" s="70" t="s">
        <v>1708</v>
      </c>
      <c r="D145" s="70" t="s">
        <v>1770</v>
      </c>
      <c r="E145" s="70" t="s">
        <v>2769</v>
      </c>
      <c r="I145" s="85" t="s">
        <v>1998</v>
      </c>
      <c r="J145" s="86">
        <f>SUMIFS(EPS!$J:$J,EPS!$D:$D,'7. Particulates'!C145,EPS!$C:$C,'7. Particulates'!D145,EPS!$B:$B,'7. Particulates'!E145)/10^6</f>
        <v>10744.1</v>
      </c>
      <c r="K145" s="86">
        <f>SUMIFS('2017 EPA Data'!$D:$D,'2017 EPA Data'!$G:$G,C145,'2017 EPA Data'!$F:$F,I145)/metricton_to_shortton*INDEX(GWP!$C$2:$C$13,MATCH(C145,GWP!$B$2:$B$13,0))</f>
        <v>0</v>
      </c>
    </row>
    <row r="146" spans="3:11" x14ac:dyDescent="0.3">
      <c r="C146" s="70" t="s">
        <v>1708</v>
      </c>
      <c r="D146" s="70" t="s">
        <v>1771</v>
      </c>
      <c r="E146" s="70" t="s">
        <v>2769</v>
      </c>
      <c r="I146" s="85" t="s">
        <v>1999</v>
      </c>
      <c r="J146" s="86">
        <f>SUMIFS(EPS!$J:$J,EPS!$D:$D,'7. Particulates'!C146,EPS!$C:$C,'7. Particulates'!D146,EPS!$B:$B,'7. Particulates'!E146)/10^6</f>
        <v>0</v>
      </c>
      <c r="K146" s="86">
        <f>SUMIFS('2017 EPA Data'!$D:$D,'2017 EPA Data'!$G:$G,C146,'2017 EPA Data'!$F:$F,I146)/metricton_to_shortton*INDEX(GWP!$C$2:$C$13,MATCH(C146,GWP!$B$2:$B$13,0))</f>
        <v>0</v>
      </c>
    </row>
    <row r="147" spans="3:11" x14ac:dyDescent="0.3">
      <c r="C147" s="70" t="s">
        <v>1708</v>
      </c>
      <c r="D147" s="70" t="s">
        <v>1772</v>
      </c>
      <c r="E147" s="70" t="s">
        <v>2769</v>
      </c>
      <c r="I147" s="85" t="s">
        <v>2873</v>
      </c>
      <c r="J147" s="86">
        <f>SUMIFS(EPS!$J:$J,EPS!$D:$D,'7. Particulates'!C147,EPS!$C:$C,'7. Particulates'!D147,EPS!$B:$B,'7. Particulates'!E147)/10^6</f>
        <v>0</v>
      </c>
      <c r="K147" s="86">
        <f>SUMIFS('2017 EPA Data'!$D:$D,'2017 EPA Data'!$G:$G,C147,'2017 EPA Data'!$F:$F,I147)/metricton_to_shortton*INDEX(GWP!$C$2:$C$13,MATCH(C147,GWP!$B$2:$B$13,0))</f>
        <v>0</v>
      </c>
    </row>
    <row r="148" spans="3:11" x14ac:dyDescent="0.3">
      <c r="C148" s="70" t="s">
        <v>1708</v>
      </c>
      <c r="I148" s="85" t="s">
        <v>2879</v>
      </c>
      <c r="J148" s="86">
        <f>SUMIFS(EPS!$J:$J,EPS!$D:$D,'7. Particulates'!C148,EPS!$C:$C,'7. Particulates'!D148,EPS!$B:$B,'7. Particulates'!E148)/10^6</f>
        <v>0</v>
      </c>
      <c r="K148" s="86">
        <f>SUMIFS('2017 EPA Data'!$D:$D,'2017 EPA Data'!$G:$G,C148,'2017 EPA Data'!$F:$F,I148)/metricton_to_shortton</f>
        <v>13499336.90775379</v>
      </c>
    </row>
    <row r="149" spans="3:11" x14ac:dyDescent="0.3">
      <c r="I149" s="85" t="s">
        <v>1809</v>
      </c>
      <c r="J149" s="88">
        <f>SUM(J139:J148)</f>
        <v>2393322.3000000003</v>
      </c>
      <c r="K149" s="88">
        <f>SUM(K139:K148)</f>
        <v>15480435.561795898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topLeftCell="B1" workbookViewId="0">
      <selection activeCell="L5877" sqref="L5877"/>
    </sheetView>
  </sheetViews>
  <sheetFormatPr defaultRowHeight="15" x14ac:dyDescent="0.25"/>
  <cols>
    <col min="1" max="1" width="29.85546875"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x14ac:dyDescent="0.25">
      <c r="A1" s="33" t="s">
        <v>1773</v>
      </c>
      <c r="B1" s="3" t="s">
        <v>1774</v>
      </c>
      <c r="C1" s="3" t="s">
        <v>1775</v>
      </c>
      <c r="D1" s="3" t="s">
        <v>1776</v>
      </c>
      <c r="E1" s="3" t="s">
        <v>1777</v>
      </c>
      <c r="F1" s="3" t="s">
        <v>1778</v>
      </c>
      <c r="G1" s="5" t="s">
        <v>1821</v>
      </c>
      <c r="H1" s="5" t="s">
        <v>1782</v>
      </c>
      <c r="I1" s="5" t="s">
        <v>1783</v>
      </c>
      <c r="J1" s="53" t="s">
        <v>7182</v>
      </c>
      <c r="K1" s="5" t="s">
        <v>1784</v>
      </c>
      <c r="L1" s="6" t="s">
        <v>2901</v>
      </c>
      <c r="M1" s="69"/>
      <c r="N1" s="29">
        <f>SUBTOTAL(9,L62:L1281)*million</f>
        <v>0</v>
      </c>
    </row>
    <row r="2" spans="1:14" hidden="1" x14ac:dyDescent="0.25">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x14ac:dyDescent="0.25">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272788000000</v>
      </c>
      <c r="K3">
        <f>INDEX(GWP!$C$2:$C$13,MATCH(EPS!I3,GWP!$B$2:$B$13,0))</f>
        <v>1</v>
      </c>
      <c r="L3" s="4">
        <f>IF(H3="g pollutant",K3*J3/10^12,IF(H3="MMTCO2e",J3,IF(H3="MWh",J3,0)))</f>
        <v>0.27278799999999997</v>
      </c>
    </row>
    <row r="4" spans="1:14" hidden="1" x14ac:dyDescent="0.25">
      <c r="A4" t="s">
        <v>22</v>
      </c>
      <c r="B4" t="s">
        <v>1</v>
      </c>
      <c r="C4" t="s">
        <v>1701</v>
      </c>
      <c r="D4" t="s">
        <v>1702</v>
      </c>
      <c r="E4" t="s">
        <v>1703</v>
      </c>
      <c r="F4" t="s">
        <v>1744</v>
      </c>
      <c r="H4" t="str">
        <f>INDEX('Vensim Variables'!$B:$B,MATCH(EPS!$B4,'Vensim Variables'!$A:$A,0))</f>
        <v>g pollutant</v>
      </c>
      <c r="I4" t="str">
        <f t="shared" si="0"/>
        <v>CO2</v>
      </c>
      <c r="J4">
        <f>INDEX(NoSettings!$C:$C,MATCH(EPS!$A4,NoSettings!$A:$A,0))</f>
        <v>923759000000000</v>
      </c>
      <c r="K4">
        <f>INDEX(GWP!$C$2:$C$13,MATCH(EPS!I4,GWP!$B$2:$B$13,0))</f>
        <v>1</v>
      </c>
      <c r="L4" s="4">
        <f t="shared" ref="L4:L66" si="1">IF(H4="g pollutant",K4*J4/10^12,IF(H4="MMTCO2e",J4,IF(H4="MWh",J4,0)))</f>
        <v>923.75900000000001</v>
      </c>
    </row>
    <row r="5" spans="1:14" hidden="1" x14ac:dyDescent="0.25">
      <c r="A5" t="s">
        <v>23</v>
      </c>
      <c r="B5" t="s">
        <v>1</v>
      </c>
      <c r="C5" t="s">
        <v>1701</v>
      </c>
      <c r="D5" t="s">
        <v>1702</v>
      </c>
      <c r="E5" t="s">
        <v>1703</v>
      </c>
      <c r="F5" t="s">
        <v>1745</v>
      </c>
      <c r="H5" t="str">
        <f>INDEX('Vensim Variables'!$B:$B,MATCH(EPS!$B5,'Vensim Variables'!$A:$A,0))</f>
        <v>g pollutant</v>
      </c>
      <c r="I5" t="str">
        <f t="shared" si="0"/>
        <v>CO2</v>
      </c>
      <c r="J5">
        <f>INDEX(NoSettings!$C:$C,MATCH(EPS!$A5,NoSettings!$A:$A,0))</f>
        <v>3580920000000</v>
      </c>
      <c r="K5">
        <f>INDEX(GWP!$C$2:$C$13,MATCH(EPS!I5,GWP!$B$2:$B$13,0))</f>
        <v>1</v>
      </c>
      <c r="L5" s="4">
        <f t="shared" si="1"/>
        <v>3.5809199999999999</v>
      </c>
    </row>
    <row r="6" spans="1:14" hidden="1" x14ac:dyDescent="0.25">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x14ac:dyDescent="0.25">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x14ac:dyDescent="0.25">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x14ac:dyDescent="0.25">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x14ac:dyDescent="0.25">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338393000000</v>
      </c>
      <c r="K10">
        <f>INDEX(GWP!$C$2:$C$13,MATCH(EPS!I10,GWP!$B$2:$B$13,0))</f>
        <v>1</v>
      </c>
      <c r="L10" s="4">
        <f t="shared" si="1"/>
        <v>0.338393</v>
      </c>
    </row>
    <row r="11" spans="1:14" hidden="1" x14ac:dyDescent="0.25">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x14ac:dyDescent="0.25">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x14ac:dyDescent="0.25">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110294000000</v>
      </c>
      <c r="K13">
        <f>INDEX(GWP!$C$2:$C$13,MATCH(EPS!I13,GWP!$B$2:$B$13,0))</f>
        <v>1</v>
      </c>
      <c r="L13" s="4">
        <f t="shared" si="1"/>
        <v>0.110294</v>
      </c>
    </row>
    <row r="14" spans="1:14" hidden="1" x14ac:dyDescent="0.25">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78904000000000</v>
      </c>
      <c r="K14">
        <f>INDEX(GWP!$C$2:$C$13,MATCH(EPS!I14,GWP!$B$2:$B$13,0))</f>
        <v>1</v>
      </c>
      <c r="L14" s="4">
        <f t="shared" si="1"/>
        <v>78.903999999999996</v>
      </c>
    </row>
    <row r="15" spans="1:14" hidden="1" x14ac:dyDescent="0.25">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96000000000000</v>
      </c>
      <c r="K15">
        <f>INDEX(GWP!$C$2:$C$13,MATCH(EPS!I15,GWP!$B$2:$B$13,0))</f>
        <v>1</v>
      </c>
      <c r="L15" s="4">
        <f t="shared" si="1"/>
        <v>96</v>
      </c>
    </row>
    <row r="16" spans="1:14" hidden="1" x14ac:dyDescent="0.25">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x14ac:dyDescent="0.25">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x14ac:dyDescent="0.25">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x14ac:dyDescent="0.25">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x14ac:dyDescent="0.25">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82729800000</v>
      </c>
      <c r="K20">
        <f>INDEX(GWP!$C$2:$C$13,MATCH(EPS!I20,GWP!$B$2:$B$13,0))</f>
        <v>1</v>
      </c>
      <c r="L20" s="4">
        <f t="shared" si="1"/>
        <v>8.2729800000000006E-2</v>
      </c>
    </row>
    <row r="21" spans="1:12" hidden="1" x14ac:dyDescent="0.25">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x14ac:dyDescent="0.25">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x14ac:dyDescent="0.25">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178627000</v>
      </c>
      <c r="K23">
        <f>INDEX(GWP!$C$2:$C$13,MATCH(EPS!I23,GWP!$B$2:$B$13,0))</f>
        <v>0</v>
      </c>
      <c r="L23" s="4">
        <f t="shared" si="1"/>
        <v>0</v>
      </c>
    </row>
    <row r="24" spans="1:12" hidden="1" x14ac:dyDescent="0.25">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1086320000000</v>
      </c>
      <c r="K24">
        <f>INDEX(GWP!$C$2:$C$13,MATCH(EPS!I24,GWP!$B$2:$B$13,0))</f>
        <v>0</v>
      </c>
      <c r="L24" s="4">
        <f t="shared" si="1"/>
        <v>0</v>
      </c>
    </row>
    <row r="25" spans="1:12" hidden="1" x14ac:dyDescent="0.25">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5017510000</v>
      </c>
      <c r="K25">
        <f>INDEX(GWP!$C$2:$C$13,MATCH(EPS!I25,GWP!$B$2:$B$13,0))</f>
        <v>0</v>
      </c>
      <c r="L25" s="4">
        <f t="shared" si="1"/>
        <v>0</v>
      </c>
    </row>
    <row r="26" spans="1:12" hidden="1" x14ac:dyDescent="0.25">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123299000000</v>
      </c>
      <c r="K26">
        <f>INDEX(GWP!$C$2:$C$13,MATCH(EPS!I26,GWP!$B$2:$B$13,0))</f>
        <v>0</v>
      </c>
      <c r="L26" s="4">
        <f t="shared" si="1"/>
        <v>0</v>
      </c>
    </row>
    <row r="27" spans="1:12" hidden="1" x14ac:dyDescent="0.25">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156111000</v>
      </c>
      <c r="K27">
        <f>INDEX(GWP!$C$2:$C$13,MATCH(EPS!I27,GWP!$B$2:$B$13,0))</f>
        <v>0</v>
      </c>
      <c r="L27" s="4">
        <f t="shared" si="1"/>
        <v>0</v>
      </c>
    </row>
    <row r="28" spans="1:12" hidden="1" x14ac:dyDescent="0.25">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x14ac:dyDescent="0.25">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x14ac:dyDescent="0.25">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223108000</v>
      </c>
      <c r="K30">
        <f>INDEX(GWP!$C$2:$C$13,MATCH(EPS!I30,GWP!$B$2:$B$13,0))</f>
        <v>0</v>
      </c>
      <c r="L30" s="4">
        <f t="shared" si="1"/>
        <v>0</v>
      </c>
    </row>
    <row r="31" spans="1:12" hidden="1" x14ac:dyDescent="0.25">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x14ac:dyDescent="0.25">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x14ac:dyDescent="0.25">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72222800</v>
      </c>
      <c r="K33">
        <f>INDEX(GWP!$C$2:$C$13,MATCH(EPS!I33,GWP!$B$2:$B$13,0))</f>
        <v>0</v>
      </c>
      <c r="L33" s="4">
        <f t="shared" si="1"/>
        <v>0</v>
      </c>
    </row>
    <row r="34" spans="1:12" hidden="1" x14ac:dyDescent="0.25">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92789200000</v>
      </c>
      <c r="K34">
        <f>INDEX(GWP!$C$2:$C$13,MATCH(EPS!I34,GWP!$B$2:$B$13,0))</f>
        <v>0</v>
      </c>
      <c r="L34" s="4">
        <f t="shared" si="1"/>
        <v>0</v>
      </c>
    </row>
    <row r="35" spans="1:12" hidden="1" x14ac:dyDescent="0.25">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134513000000</v>
      </c>
      <c r="K35">
        <f>INDEX(GWP!$C$2:$C$13,MATCH(EPS!I35,GWP!$B$2:$B$13,0))</f>
        <v>0</v>
      </c>
      <c r="L35" s="4">
        <f t="shared" si="1"/>
        <v>0</v>
      </c>
    </row>
    <row r="36" spans="1:12" hidden="1" x14ac:dyDescent="0.25">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10539100000</v>
      </c>
      <c r="K36">
        <f>INDEX(GWP!$C$2:$C$13,MATCH(EPS!I36,GWP!$B$2:$B$13,0))</f>
        <v>0</v>
      </c>
      <c r="L36" s="4">
        <f t="shared" si="1"/>
        <v>0</v>
      </c>
    </row>
    <row r="37" spans="1:12" hidden="1" x14ac:dyDescent="0.25">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4185140000</v>
      </c>
      <c r="K37">
        <f>INDEX(GWP!$C$2:$C$13,MATCH(EPS!I37,GWP!$B$2:$B$13,0))</f>
        <v>0</v>
      </c>
      <c r="L37" s="4">
        <f t="shared" si="1"/>
        <v>0</v>
      </c>
    </row>
    <row r="38" spans="1:12" hidden="1" x14ac:dyDescent="0.25">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x14ac:dyDescent="0.25">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x14ac:dyDescent="0.25">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54545100</v>
      </c>
      <c r="K40">
        <f>INDEX(GWP!$C$2:$C$13,MATCH(EPS!I40,GWP!$B$2:$B$13,0))</f>
        <v>0</v>
      </c>
      <c r="L40" s="4">
        <f t="shared" si="1"/>
        <v>0</v>
      </c>
    </row>
    <row r="41" spans="1:12" hidden="1" x14ac:dyDescent="0.25">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x14ac:dyDescent="0.25">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x14ac:dyDescent="0.25">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2786760000</v>
      </c>
      <c r="K43">
        <f>INDEX(GWP!$C$2:$C$13,MATCH(EPS!I43,GWP!$B$2:$B$13,0))</f>
        <v>0</v>
      </c>
      <c r="L43" s="4">
        <f t="shared" si="1"/>
        <v>0</v>
      </c>
    </row>
    <row r="44" spans="1:12" hidden="1" x14ac:dyDescent="0.25">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13032400000000</v>
      </c>
      <c r="K44">
        <f>INDEX(GWP!$C$2:$C$13,MATCH(EPS!I44,GWP!$B$2:$B$13,0))</f>
        <v>0</v>
      </c>
      <c r="L44" s="4">
        <f t="shared" si="1"/>
        <v>0</v>
      </c>
    </row>
    <row r="45" spans="1:12" hidden="1" x14ac:dyDescent="0.25">
      <c r="A45" t="s">
        <v>63</v>
      </c>
      <c r="B45" t="s">
        <v>1</v>
      </c>
      <c r="C45" t="s">
        <v>1701</v>
      </c>
      <c r="D45" t="s">
        <v>1706</v>
      </c>
      <c r="E45" t="s">
        <v>1703</v>
      </c>
      <c r="F45" t="s">
        <v>1745</v>
      </c>
      <c r="H45" t="str">
        <f>INDEX('Vensim Variables'!$B:$B,MATCH(EPS!$B45,'Vensim Variables'!$A:$A,0))</f>
        <v>g pollutant</v>
      </c>
      <c r="I45" t="str">
        <f t="shared" si="0"/>
        <v>CO</v>
      </c>
      <c r="J45">
        <f>INDEX(NoSettings!$C:$C,MATCH(EPS!$A45,NoSettings!$A:$A,0))</f>
        <v>46445300000</v>
      </c>
      <c r="K45">
        <f>INDEX(GWP!$C$2:$C$13,MATCH(EPS!I45,GWP!$B$2:$B$13,0))</f>
        <v>0</v>
      </c>
      <c r="L45" s="4">
        <f t="shared" si="1"/>
        <v>0</v>
      </c>
    </row>
    <row r="46" spans="1:12" hidden="1" x14ac:dyDescent="0.25">
      <c r="A46" t="s">
        <v>64</v>
      </c>
      <c r="B46" t="s">
        <v>1</v>
      </c>
      <c r="C46" t="s">
        <v>1701</v>
      </c>
      <c r="D46" t="s">
        <v>1706</v>
      </c>
      <c r="E46" t="s">
        <v>1703</v>
      </c>
      <c r="F46" t="s">
        <v>1746</v>
      </c>
      <c r="H46" t="str">
        <f>INDEX('Vensim Variables'!$B:$B,MATCH(EPS!$B46,'Vensim Variables'!$A:$A,0))</f>
        <v>g pollutant</v>
      </c>
      <c r="I46" t="str">
        <f t="shared" si="0"/>
        <v>CO</v>
      </c>
      <c r="J46">
        <f>INDEX(NoSettings!$C:$C,MATCH(EPS!$A46,NoSettings!$A:$A,0))</f>
        <v>1479200000000</v>
      </c>
      <c r="K46">
        <f>INDEX(GWP!$C$2:$C$13,MATCH(EPS!I46,GWP!$B$2:$B$13,0))</f>
        <v>0</v>
      </c>
      <c r="L46" s="4">
        <f t="shared" si="1"/>
        <v>0</v>
      </c>
    </row>
    <row r="47" spans="1:12" hidden="1" x14ac:dyDescent="0.25">
      <c r="A47" t="s">
        <v>65</v>
      </c>
      <c r="B47" t="s">
        <v>1</v>
      </c>
      <c r="C47" t="s">
        <v>1701</v>
      </c>
      <c r="D47" t="s">
        <v>1706</v>
      </c>
      <c r="E47" t="s">
        <v>1703</v>
      </c>
      <c r="F47" t="s">
        <v>1747</v>
      </c>
      <c r="H47" t="str">
        <f>INDEX('Vensim Variables'!$B:$B,MATCH(EPS!$B47,'Vensim Variables'!$A:$A,0))</f>
        <v>g pollutant</v>
      </c>
      <c r="I47" t="str">
        <f t="shared" si="0"/>
        <v>CO</v>
      </c>
      <c r="J47">
        <f>INDEX(NoSettings!$C:$C,MATCH(EPS!$A47,NoSettings!$A:$A,0))</f>
        <v>1445060000</v>
      </c>
      <c r="K47">
        <f>INDEX(GWP!$C$2:$C$13,MATCH(EPS!I47,GWP!$B$2:$B$13,0))</f>
        <v>0</v>
      </c>
      <c r="L47" s="4">
        <f t="shared" si="1"/>
        <v>0</v>
      </c>
    </row>
    <row r="48" spans="1:12" hidden="1" x14ac:dyDescent="0.25">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x14ac:dyDescent="0.25">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x14ac:dyDescent="0.25">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2948390000</v>
      </c>
      <c r="K50">
        <f>INDEX(GWP!$C$2:$C$13,MATCH(EPS!I50,GWP!$B$2:$B$13,0))</f>
        <v>0</v>
      </c>
      <c r="L50" s="4">
        <f t="shared" si="1"/>
        <v>0</v>
      </c>
    </row>
    <row r="51" spans="1:12" hidden="1" x14ac:dyDescent="0.25">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x14ac:dyDescent="0.25">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x14ac:dyDescent="0.25">
      <c r="A53" t="s">
        <v>71</v>
      </c>
      <c r="B53" t="s">
        <v>1</v>
      </c>
      <c r="C53" t="s">
        <v>1701</v>
      </c>
      <c r="D53" t="s">
        <v>1706</v>
      </c>
      <c r="E53" t="s">
        <v>1704</v>
      </c>
      <c r="F53" t="s">
        <v>1743</v>
      </c>
      <c r="H53" t="str">
        <f>INDEX('Vensim Variables'!$B:$B,MATCH(EPS!$B53,'Vensim Variables'!$A:$A,0))</f>
        <v>g pollutant</v>
      </c>
      <c r="I53" t="str">
        <f t="shared" si="0"/>
        <v>CO</v>
      </c>
      <c r="J53">
        <f>INDEX(NoSettings!$C:$C,MATCH(EPS!$A53,NoSettings!$A:$A,0))</f>
        <v>1126750000</v>
      </c>
      <c r="K53">
        <f>INDEX(GWP!$C$2:$C$13,MATCH(EPS!I53,GWP!$B$2:$B$13,0))</f>
        <v>0</v>
      </c>
      <c r="L53" s="4">
        <f t="shared" si="1"/>
        <v>0</v>
      </c>
    </row>
    <row r="54" spans="1:12" hidden="1" x14ac:dyDescent="0.25">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1113180000000</v>
      </c>
      <c r="K54">
        <f>INDEX(GWP!$C$2:$C$13,MATCH(EPS!I54,GWP!$B$2:$B$13,0))</f>
        <v>0</v>
      </c>
      <c r="L54" s="4">
        <f t="shared" si="1"/>
        <v>0</v>
      </c>
    </row>
    <row r="55" spans="1:12" hidden="1" x14ac:dyDescent="0.25">
      <c r="A55" t="s">
        <v>73</v>
      </c>
      <c r="B55" t="s">
        <v>1</v>
      </c>
      <c r="C55" t="s">
        <v>1701</v>
      </c>
      <c r="D55" t="s">
        <v>1706</v>
      </c>
      <c r="E55" t="s">
        <v>1704</v>
      </c>
      <c r="F55" t="s">
        <v>1745</v>
      </c>
      <c r="H55" t="str">
        <f>INDEX('Vensim Variables'!$B:$B,MATCH(EPS!$B55,'Vensim Variables'!$A:$A,0))</f>
        <v>g pollutant</v>
      </c>
      <c r="I55" t="str">
        <f t="shared" si="0"/>
        <v>CO</v>
      </c>
      <c r="J55">
        <f>INDEX(NoSettings!$C:$C,MATCH(EPS!$A55,NoSettings!$A:$A,0))</f>
        <v>1245140000000</v>
      </c>
      <c r="K55">
        <f>INDEX(GWP!$C$2:$C$13,MATCH(EPS!I55,GWP!$B$2:$B$13,0))</f>
        <v>0</v>
      </c>
      <c r="L55" s="4">
        <f t="shared" si="1"/>
        <v>0</v>
      </c>
    </row>
    <row r="56" spans="1:12" hidden="1" x14ac:dyDescent="0.25">
      <c r="A56" t="s">
        <v>74</v>
      </c>
      <c r="B56" t="s">
        <v>1</v>
      </c>
      <c r="C56" t="s">
        <v>1701</v>
      </c>
      <c r="D56" t="s">
        <v>1706</v>
      </c>
      <c r="E56" t="s">
        <v>1704</v>
      </c>
      <c r="F56" t="s">
        <v>1746</v>
      </c>
      <c r="H56" t="str">
        <f>INDEX('Vensim Variables'!$B:$B,MATCH(EPS!$B56,'Vensim Variables'!$A:$A,0))</f>
        <v>g pollutant</v>
      </c>
      <c r="I56" t="str">
        <f t="shared" si="0"/>
        <v>CO</v>
      </c>
      <c r="J56">
        <f>INDEX(NoSettings!$C:$C,MATCH(EPS!$A56,NoSettings!$A:$A,0))</f>
        <v>126436000000</v>
      </c>
      <c r="K56">
        <f>INDEX(GWP!$C$2:$C$13,MATCH(EPS!I56,GWP!$B$2:$B$13,0))</f>
        <v>0</v>
      </c>
      <c r="L56" s="4">
        <f t="shared" si="1"/>
        <v>0</v>
      </c>
    </row>
    <row r="57" spans="1:12" hidden="1" x14ac:dyDescent="0.25">
      <c r="A57" t="s">
        <v>75</v>
      </c>
      <c r="B57" t="s">
        <v>1</v>
      </c>
      <c r="C57" t="s">
        <v>1701</v>
      </c>
      <c r="D57" t="s">
        <v>1706</v>
      </c>
      <c r="E57" t="s">
        <v>1704</v>
      </c>
      <c r="F57" t="s">
        <v>1747</v>
      </c>
      <c r="H57" t="str">
        <f>INDEX('Vensim Variables'!$B:$B,MATCH(EPS!$B57,'Vensim Variables'!$A:$A,0))</f>
        <v>g pollutant</v>
      </c>
      <c r="I57" t="str">
        <f t="shared" si="0"/>
        <v>CO</v>
      </c>
      <c r="J57">
        <f>INDEX(NoSettings!$C:$C,MATCH(EPS!$A57,NoSettings!$A:$A,0))</f>
        <v>38740300000</v>
      </c>
      <c r="K57">
        <f>INDEX(GWP!$C$2:$C$13,MATCH(EPS!I57,GWP!$B$2:$B$13,0))</f>
        <v>0</v>
      </c>
      <c r="L57" s="4">
        <f t="shared" si="1"/>
        <v>0</v>
      </c>
    </row>
    <row r="58" spans="1:12" hidden="1" x14ac:dyDescent="0.25">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x14ac:dyDescent="0.25">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x14ac:dyDescent="0.25">
      <c r="A60" t="s">
        <v>78</v>
      </c>
      <c r="B60" t="s">
        <v>1</v>
      </c>
      <c r="C60" t="s">
        <v>1701</v>
      </c>
      <c r="D60" t="s">
        <v>1706</v>
      </c>
      <c r="E60" t="s">
        <v>1704</v>
      </c>
      <c r="F60" t="s">
        <v>1750</v>
      </c>
      <c r="H60" t="str">
        <f>INDEX('Vensim Variables'!$B:$B,MATCH(EPS!$B60,'Vensim Variables'!$A:$A,0))</f>
        <v>g pollutant</v>
      </c>
      <c r="I60" t="str">
        <f t="shared" si="0"/>
        <v>CO</v>
      </c>
      <c r="J60">
        <f>INDEX(NoSettings!$C:$C,MATCH(EPS!$A60,NoSettings!$A:$A,0))</f>
        <v>720819000</v>
      </c>
      <c r="K60">
        <f>INDEX(GWP!$C$2:$C$13,MATCH(EPS!I60,GWP!$B$2:$B$13,0))</f>
        <v>0</v>
      </c>
      <c r="L60" s="4">
        <f t="shared" si="1"/>
        <v>0</v>
      </c>
    </row>
    <row r="61" spans="1:12" hidden="1" x14ac:dyDescent="0.25">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x14ac:dyDescent="0.25">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x14ac:dyDescent="0.25">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123735000</v>
      </c>
      <c r="K63">
        <f>INDEX(GWP!$C$2:$C$13,MATCH(EPS!I63,GWP!$B$2:$B$13,0))</f>
        <v>0</v>
      </c>
      <c r="L63" s="4">
        <f t="shared" si="1"/>
        <v>0</v>
      </c>
    </row>
    <row r="64" spans="1:12" hidden="1" x14ac:dyDescent="0.25">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1360050000000</v>
      </c>
      <c r="K64">
        <f>INDEX(GWP!$C$2:$C$13,MATCH(EPS!I64,GWP!$B$2:$B$13,0))</f>
        <v>0</v>
      </c>
      <c r="L64" s="4">
        <f t="shared" si="1"/>
        <v>0</v>
      </c>
    </row>
    <row r="65" spans="1:12" hidden="1" x14ac:dyDescent="0.25">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18986100000</v>
      </c>
      <c r="K65">
        <f>INDEX(GWP!$C$2:$C$13,MATCH(EPS!I65,GWP!$B$2:$B$13,0))</f>
        <v>0</v>
      </c>
      <c r="L65" s="4">
        <f t="shared" si="1"/>
        <v>0</v>
      </c>
    </row>
    <row r="66" spans="1:12" hidden="1" x14ac:dyDescent="0.25">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154368000000</v>
      </c>
      <c r="K66">
        <f>INDEX(GWP!$C$2:$C$13,MATCH(EPS!I66,GWP!$B$2:$B$13,0))</f>
        <v>0</v>
      </c>
      <c r="L66" s="4">
        <f t="shared" si="1"/>
        <v>0</v>
      </c>
    </row>
    <row r="67" spans="1:12" hidden="1" x14ac:dyDescent="0.25">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590717000</v>
      </c>
      <c r="K67">
        <f>INDEX(GWP!$C$2:$C$13,MATCH(EPS!I67,GWP!$B$2:$B$13,0))</f>
        <v>0</v>
      </c>
      <c r="L67" s="4">
        <f t="shared" ref="L67:L130" si="3">IF(H67="g pollutant",K67*J67/10^12,IF(H67="MMTCO2e",J67,IF(H67="MWh",J67,0)))</f>
        <v>0</v>
      </c>
    </row>
    <row r="68" spans="1:12" hidden="1" x14ac:dyDescent="0.25">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x14ac:dyDescent="0.25">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x14ac:dyDescent="0.25">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130915000</v>
      </c>
      <c r="K70">
        <f>INDEX(GWP!$C$2:$C$13,MATCH(EPS!I70,GWP!$B$2:$B$13,0))</f>
        <v>0</v>
      </c>
      <c r="L70" s="4">
        <f t="shared" si="3"/>
        <v>0</v>
      </c>
    </row>
    <row r="71" spans="1:12" hidden="1" x14ac:dyDescent="0.25">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x14ac:dyDescent="0.25">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x14ac:dyDescent="0.25">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50028900</v>
      </c>
      <c r="K73">
        <f>INDEX(GWP!$C$2:$C$13,MATCH(EPS!I73,GWP!$B$2:$B$13,0))</f>
        <v>0</v>
      </c>
      <c r="L73" s="4">
        <f t="shared" si="3"/>
        <v>0</v>
      </c>
    </row>
    <row r="74" spans="1:12" hidden="1" x14ac:dyDescent="0.25">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116170000000</v>
      </c>
      <c r="K74">
        <f>INDEX(GWP!$C$2:$C$13,MATCH(EPS!I74,GWP!$B$2:$B$13,0))</f>
        <v>0</v>
      </c>
      <c r="L74" s="4">
        <f t="shared" si="3"/>
        <v>0</v>
      </c>
    </row>
    <row r="75" spans="1:12" hidden="1" x14ac:dyDescent="0.25">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508993000000</v>
      </c>
      <c r="K75">
        <f>INDEX(GWP!$C$2:$C$13,MATCH(EPS!I75,GWP!$B$2:$B$13,0))</f>
        <v>0</v>
      </c>
      <c r="L75" s="4">
        <f t="shared" si="3"/>
        <v>0</v>
      </c>
    </row>
    <row r="76" spans="1:12" hidden="1" x14ac:dyDescent="0.25">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13194700000</v>
      </c>
      <c r="K76">
        <f>INDEX(GWP!$C$2:$C$13,MATCH(EPS!I76,GWP!$B$2:$B$13,0))</f>
        <v>0</v>
      </c>
      <c r="L76" s="4">
        <f t="shared" si="3"/>
        <v>0</v>
      </c>
    </row>
    <row r="77" spans="1:12" hidden="1" x14ac:dyDescent="0.25">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15836400000</v>
      </c>
      <c r="K77">
        <f>INDEX(GWP!$C$2:$C$13,MATCH(EPS!I77,GWP!$B$2:$B$13,0))</f>
        <v>0</v>
      </c>
      <c r="L77" s="4">
        <f t="shared" si="3"/>
        <v>0</v>
      </c>
    </row>
    <row r="78" spans="1:12" hidden="1" x14ac:dyDescent="0.25">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x14ac:dyDescent="0.25">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x14ac:dyDescent="0.25">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32005800</v>
      </c>
      <c r="K80">
        <f>INDEX(GWP!$C$2:$C$13,MATCH(EPS!I80,GWP!$B$2:$B$13,0))</f>
        <v>0</v>
      </c>
      <c r="L80" s="4">
        <f t="shared" si="3"/>
        <v>0</v>
      </c>
    </row>
    <row r="81" spans="1:12" hidden="1" x14ac:dyDescent="0.25">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x14ac:dyDescent="0.25">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x14ac:dyDescent="0.25">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24128600</v>
      </c>
      <c r="K83">
        <f>INDEX(GWP!$C$2:$C$13,MATCH(EPS!I83,GWP!$B$2:$B$13,0))</f>
        <v>0</v>
      </c>
      <c r="L83" s="4">
        <f t="shared" si="3"/>
        <v>0</v>
      </c>
    </row>
    <row r="84" spans="1:12" hidden="1" x14ac:dyDescent="0.25">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99177700000</v>
      </c>
      <c r="K84">
        <f>INDEX(GWP!$C$2:$C$13,MATCH(EPS!I84,GWP!$B$2:$B$13,0))</f>
        <v>0</v>
      </c>
      <c r="L84" s="4">
        <f t="shared" si="3"/>
        <v>0</v>
      </c>
    </row>
    <row r="85" spans="1:12" hidden="1" x14ac:dyDescent="0.25">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1075490000</v>
      </c>
      <c r="K85">
        <f>INDEX(GWP!$C$2:$C$13,MATCH(EPS!I85,GWP!$B$2:$B$13,0))</f>
        <v>0</v>
      </c>
      <c r="L85" s="4">
        <f t="shared" si="3"/>
        <v>0</v>
      </c>
    </row>
    <row r="86" spans="1:12" hidden="1" x14ac:dyDescent="0.25">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11256800000</v>
      </c>
      <c r="K86">
        <f>INDEX(GWP!$C$2:$C$13,MATCH(EPS!I86,GWP!$B$2:$B$13,0))</f>
        <v>0</v>
      </c>
      <c r="L86" s="4">
        <f t="shared" si="3"/>
        <v>0</v>
      </c>
    </row>
    <row r="87" spans="1:12" hidden="1" x14ac:dyDescent="0.25">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33462000</v>
      </c>
      <c r="K87">
        <f>INDEX(GWP!$C$2:$C$13,MATCH(EPS!I87,GWP!$B$2:$B$13,0))</f>
        <v>0</v>
      </c>
      <c r="L87" s="4">
        <f t="shared" si="3"/>
        <v>0</v>
      </c>
    </row>
    <row r="88" spans="1:12" hidden="1" x14ac:dyDescent="0.25">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x14ac:dyDescent="0.25">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x14ac:dyDescent="0.25">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25524600</v>
      </c>
      <c r="K90">
        <f>INDEX(GWP!$C$2:$C$13,MATCH(EPS!I90,GWP!$B$2:$B$13,0))</f>
        <v>0</v>
      </c>
      <c r="L90" s="4">
        <f t="shared" si="3"/>
        <v>0</v>
      </c>
    </row>
    <row r="91" spans="1:12" hidden="1" x14ac:dyDescent="0.25">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x14ac:dyDescent="0.25">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x14ac:dyDescent="0.25">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9755720</v>
      </c>
      <c r="K93">
        <f>INDEX(GWP!$C$2:$C$13,MATCH(EPS!I93,GWP!$B$2:$B$13,0))</f>
        <v>0</v>
      </c>
      <c r="L93" s="4">
        <f t="shared" si="3"/>
        <v>0</v>
      </c>
    </row>
    <row r="94" spans="1:12" hidden="1" x14ac:dyDescent="0.25">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8471390000</v>
      </c>
      <c r="K94">
        <f>INDEX(GWP!$C$2:$C$13,MATCH(EPS!I94,GWP!$B$2:$B$13,0))</f>
        <v>0</v>
      </c>
      <c r="L94" s="4">
        <f t="shared" si="3"/>
        <v>0</v>
      </c>
    </row>
    <row r="95" spans="1:12" hidden="1" x14ac:dyDescent="0.25">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28832600000</v>
      </c>
      <c r="K95">
        <f>INDEX(GWP!$C$2:$C$13,MATCH(EPS!I95,GWP!$B$2:$B$13,0))</f>
        <v>0</v>
      </c>
      <c r="L95" s="4">
        <f t="shared" si="3"/>
        <v>0</v>
      </c>
    </row>
    <row r="96" spans="1:12" hidden="1" x14ac:dyDescent="0.25">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962185000</v>
      </c>
      <c r="K96">
        <f>INDEX(GWP!$C$2:$C$13,MATCH(EPS!I96,GWP!$B$2:$B$13,0))</f>
        <v>0</v>
      </c>
      <c r="L96" s="4">
        <f t="shared" si="3"/>
        <v>0</v>
      </c>
    </row>
    <row r="97" spans="1:12" hidden="1" x14ac:dyDescent="0.25">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897074000</v>
      </c>
      <c r="K97">
        <f>INDEX(GWP!$C$2:$C$13,MATCH(EPS!I97,GWP!$B$2:$B$13,0))</f>
        <v>0</v>
      </c>
      <c r="L97" s="4">
        <f t="shared" si="3"/>
        <v>0</v>
      </c>
    </row>
    <row r="98" spans="1:12" hidden="1" x14ac:dyDescent="0.25">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x14ac:dyDescent="0.25">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x14ac:dyDescent="0.25">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6240210</v>
      </c>
      <c r="K100">
        <f>INDEX(GWP!$C$2:$C$13,MATCH(EPS!I100,GWP!$B$2:$B$13,0))</f>
        <v>0</v>
      </c>
      <c r="L100" s="4">
        <f t="shared" si="3"/>
        <v>0</v>
      </c>
    </row>
    <row r="101" spans="1:12" hidden="1" x14ac:dyDescent="0.25">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x14ac:dyDescent="0.25">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x14ac:dyDescent="0.25">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9670040</v>
      </c>
      <c r="K103">
        <f>INDEX(GWP!$C$2:$C$13,MATCH(EPS!I103,GWP!$B$2:$B$13,0))</f>
        <v>0</v>
      </c>
      <c r="L103" s="4">
        <f t="shared" si="3"/>
        <v>0</v>
      </c>
    </row>
    <row r="104" spans="1:12" hidden="1" x14ac:dyDescent="0.25">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35837800000</v>
      </c>
      <c r="K104">
        <f>INDEX(GWP!$C$2:$C$13,MATCH(EPS!I104,GWP!$B$2:$B$13,0))</f>
        <v>0</v>
      </c>
      <c r="L104" s="4">
        <f t="shared" si="3"/>
        <v>0</v>
      </c>
    </row>
    <row r="105" spans="1:12" hidden="1" x14ac:dyDescent="0.25">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739479000</v>
      </c>
      <c r="K105">
        <f>INDEX(GWP!$C$2:$C$13,MATCH(EPS!I105,GWP!$B$2:$B$13,0))</f>
        <v>0</v>
      </c>
      <c r="L105" s="4">
        <f t="shared" si="3"/>
        <v>0</v>
      </c>
    </row>
    <row r="106" spans="1:12" hidden="1" x14ac:dyDescent="0.25">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4067640000</v>
      </c>
      <c r="K106">
        <f>INDEX(GWP!$C$2:$C$13,MATCH(EPS!I106,GWP!$B$2:$B$13,0))</f>
        <v>0</v>
      </c>
      <c r="L106" s="4">
        <f t="shared" si="3"/>
        <v>0</v>
      </c>
    </row>
    <row r="107" spans="1:12" hidden="1" x14ac:dyDescent="0.25">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23007500</v>
      </c>
      <c r="K107">
        <f>INDEX(GWP!$C$2:$C$13,MATCH(EPS!I107,GWP!$B$2:$B$13,0))</f>
        <v>0</v>
      </c>
      <c r="L107" s="4">
        <f t="shared" si="3"/>
        <v>0</v>
      </c>
    </row>
    <row r="108" spans="1:12" hidden="1" x14ac:dyDescent="0.25">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x14ac:dyDescent="0.25">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x14ac:dyDescent="0.25">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10233100</v>
      </c>
      <c r="K110">
        <f>INDEX(GWP!$C$2:$C$13,MATCH(EPS!I110,GWP!$B$2:$B$13,0))</f>
        <v>0</v>
      </c>
      <c r="L110" s="4">
        <f t="shared" si="3"/>
        <v>0</v>
      </c>
    </row>
    <row r="111" spans="1:12" hidden="1" x14ac:dyDescent="0.25">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x14ac:dyDescent="0.25">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x14ac:dyDescent="0.25">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3909810</v>
      </c>
      <c r="K113">
        <f>INDEX(GWP!$C$2:$C$13,MATCH(EPS!I113,GWP!$B$2:$B$13,0))</f>
        <v>0</v>
      </c>
      <c r="L113" s="4">
        <f t="shared" si="3"/>
        <v>0</v>
      </c>
    </row>
    <row r="114" spans="1:12" hidden="1" x14ac:dyDescent="0.25">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3061130000</v>
      </c>
      <c r="K114">
        <f>INDEX(GWP!$C$2:$C$13,MATCH(EPS!I114,GWP!$B$2:$B$13,0))</f>
        <v>0</v>
      </c>
      <c r="L114" s="4">
        <f t="shared" si="3"/>
        <v>0</v>
      </c>
    </row>
    <row r="115" spans="1:12" hidden="1" x14ac:dyDescent="0.25">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19824500000</v>
      </c>
      <c r="K115">
        <f>INDEX(GWP!$C$2:$C$13,MATCH(EPS!I115,GWP!$B$2:$B$13,0))</f>
        <v>0</v>
      </c>
      <c r="L115" s="4">
        <f t="shared" si="3"/>
        <v>0</v>
      </c>
    </row>
    <row r="116" spans="1:12" hidden="1" x14ac:dyDescent="0.25">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347685000</v>
      </c>
      <c r="K116">
        <f>INDEX(GWP!$C$2:$C$13,MATCH(EPS!I116,GWP!$B$2:$B$13,0))</f>
        <v>0</v>
      </c>
      <c r="L116" s="4">
        <f t="shared" si="3"/>
        <v>0</v>
      </c>
    </row>
    <row r="117" spans="1:12" hidden="1" x14ac:dyDescent="0.25">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616804000</v>
      </c>
      <c r="K117">
        <f>INDEX(GWP!$C$2:$C$13,MATCH(EPS!I117,GWP!$B$2:$B$13,0))</f>
        <v>0</v>
      </c>
      <c r="L117" s="4">
        <f t="shared" si="3"/>
        <v>0</v>
      </c>
    </row>
    <row r="118" spans="1:12" hidden="1" x14ac:dyDescent="0.25">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x14ac:dyDescent="0.25">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x14ac:dyDescent="0.25">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2501760</v>
      </c>
      <c r="K120">
        <f>INDEX(GWP!$C$2:$C$13,MATCH(EPS!I120,GWP!$B$2:$B$13,0))</f>
        <v>0</v>
      </c>
      <c r="L120" s="4">
        <f t="shared" si="3"/>
        <v>0</v>
      </c>
    </row>
    <row r="121" spans="1:12" hidden="1" x14ac:dyDescent="0.25">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x14ac:dyDescent="0.25">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x14ac:dyDescent="0.25">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1251420</v>
      </c>
      <c r="K123">
        <f>INDEX(GWP!$C$2:$C$13,MATCH(EPS!I123,GWP!$B$2:$B$13,0))</f>
        <v>0</v>
      </c>
      <c r="L123" s="4">
        <f t="shared" si="3"/>
        <v>0</v>
      </c>
    </row>
    <row r="124" spans="1:12" hidden="1" x14ac:dyDescent="0.25">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14973600000</v>
      </c>
      <c r="K124">
        <f>INDEX(GWP!$C$2:$C$13,MATCH(EPS!I124,GWP!$B$2:$B$13,0))</f>
        <v>0</v>
      </c>
      <c r="L124" s="4">
        <f t="shared" si="3"/>
        <v>0</v>
      </c>
    </row>
    <row r="125" spans="1:12" hidden="1" x14ac:dyDescent="0.25">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51386200</v>
      </c>
      <c r="K125">
        <f>INDEX(GWP!$C$2:$C$13,MATCH(EPS!I125,GWP!$B$2:$B$13,0))</f>
        <v>0</v>
      </c>
      <c r="L125" s="4">
        <f t="shared" si="3"/>
        <v>0</v>
      </c>
    </row>
    <row r="126" spans="1:12" hidden="1" x14ac:dyDescent="0.25">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1699520000</v>
      </c>
      <c r="K126">
        <f>INDEX(GWP!$C$2:$C$13,MATCH(EPS!I126,GWP!$B$2:$B$13,0))</f>
        <v>0</v>
      </c>
      <c r="L126" s="4">
        <f t="shared" si="3"/>
        <v>0</v>
      </c>
    </row>
    <row r="127" spans="1:12" hidden="1" x14ac:dyDescent="0.25">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1598790</v>
      </c>
      <c r="K127">
        <f>INDEX(GWP!$C$2:$C$13,MATCH(EPS!I127,GWP!$B$2:$B$13,0))</f>
        <v>0</v>
      </c>
      <c r="L127" s="4">
        <f t="shared" si="3"/>
        <v>0</v>
      </c>
    </row>
    <row r="128" spans="1:12" hidden="1" x14ac:dyDescent="0.25">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x14ac:dyDescent="0.25">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x14ac:dyDescent="0.25">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x14ac:dyDescent="0.25">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x14ac:dyDescent="0.25">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x14ac:dyDescent="0.25">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505976</v>
      </c>
      <c r="K133">
        <f>INDEX(GWP!$C$2:$C$13,MATCH(EPS!I133,GWP!$B$2:$B$13,0))</f>
        <v>0</v>
      </c>
      <c r="L133" s="4">
        <f t="shared" si="5"/>
        <v>0</v>
      </c>
    </row>
    <row r="134" spans="1:12" hidden="1" x14ac:dyDescent="0.25">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1278990000</v>
      </c>
      <c r="K134">
        <f>INDEX(GWP!$C$2:$C$13,MATCH(EPS!I134,GWP!$B$2:$B$13,0))</f>
        <v>0</v>
      </c>
      <c r="L134" s="4">
        <f t="shared" si="5"/>
        <v>0</v>
      </c>
    </row>
    <row r="135" spans="1:12" hidden="1" x14ac:dyDescent="0.25">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1377600000</v>
      </c>
      <c r="K135">
        <f>INDEX(GWP!$C$2:$C$13,MATCH(EPS!I135,GWP!$B$2:$B$13,0))</f>
        <v>0</v>
      </c>
      <c r="L135" s="4">
        <f t="shared" si="5"/>
        <v>0</v>
      </c>
    </row>
    <row r="136" spans="1:12" hidden="1" x14ac:dyDescent="0.25">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145268000</v>
      </c>
      <c r="K136">
        <f>INDEX(GWP!$C$2:$C$13,MATCH(EPS!I136,GWP!$B$2:$B$13,0))</f>
        <v>0</v>
      </c>
      <c r="L136" s="4">
        <f t="shared" si="5"/>
        <v>0</v>
      </c>
    </row>
    <row r="137" spans="1:12" hidden="1" x14ac:dyDescent="0.25">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42861600</v>
      </c>
      <c r="K137">
        <f>INDEX(GWP!$C$2:$C$13,MATCH(EPS!I137,GWP!$B$2:$B$13,0))</f>
        <v>0</v>
      </c>
      <c r="L137" s="4">
        <f t="shared" si="5"/>
        <v>0</v>
      </c>
    </row>
    <row r="138" spans="1:12" hidden="1" x14ac:dyDescent="0.25">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x14ac:dyDescent="0.25">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x14ac:dyDescent="0.25">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x14ac:dyDescent="0.25">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x14ac:dyDescent="0.25">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x14ac:dyDescent="0.25">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1794390</v>
      </c>
      <c r="K143">
        <f>INDEX(GWP!$C$2:$C$13,MATCH(EPS!I143,GWP!$B$2:$B$13,0))</f>
        <v>0</v>
      </c>
      <c r="L143" s="4">
        <f t="shared" si="5"/>
        <v>0</v>
      </c>
    </row>
    <row r="144" spans="1:12" hidden="1" x14ac:dyDescent="0.25">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6752040000</v>
      </c>
      <c r="K144">
        <f>INDEX(GWP!$C$2:$C$13,MATCH(EPS!I144,GWP!$B$2:$B$13,0))</f>
        <v>0</v>
      </c>
      <c r="L144" s="4">
        <f t="shared" si="5"/>
        <v>0</v>
      </c>
    </row>
    <row r="145" spans="1:12" hidden="1" x14ac:dyDescent="0.25">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476854000</v>
      </c>
      <c r="K145">
        <f>INDEX(GWP!$C$2:$C$13,MATCH(EPS!I145,GWP!$B$2:$B$13,0))</f>
        <v>0</v>
      </c>
      <c r="L145" s="4">
        <f t="shared" si="5"/>
        <v>0</v>
      </c>
    </row>
    <row r="146" spans="1:12" hidden="1" x14ac:dyDescent="0.25">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766367000</v>
      </c>
      <c r="K146">
        <f>INDEX(GWP!$C$2:$C$13,MATCH(EPS!I146,GWP!$B$2:$B$13,0))</f>
        <v>0</v>
      </c>
      <c r="L146" s="4">
        <f t="shared" si="5"/>
        <v>0</v>
      </c>
    </row>
    <row r="147" spans="1:12" hidden="1" x14ac:dyDescent="0.25">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14836500</v>
      </c>
      <c r="K147">
        <f>INDEX(GWP!$C$2:$C$13,MATCH(EPS!I147,GWP!$B$2:$B$13,0))</f>
        <v>0</v>
      </c>
      <c r="L147" s="4">
        <f t="shared" si="5"/>
        <v>0</v>
      </c>
    </row>
    <row r="148" spans="1:12" hidden="1" x14ac:dyDescent="0.25">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x14ac:dyDescent="0.25">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x14ac:dyDescent="0.25">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1898190</v>
      </c>
      <c r="K150">
        <f>INDEX(GWP!$C$2:$C$13,MATCH(EPS!I150,GWP!$B$2:$B$13,0))</f>
        <v>0</v>
      </c>
      <c r="L150" s="4">
        <f t="shared" si="5"/>
        <v>0</v>
      </c>
    </row>
    <row r="151" spans="1:12" hidden="1" x14ac:dyDescent="0.25">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x14ac:dyDescent="0.25">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x14ac:dyDescent="0.25">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725511</v>
      </c>
      <c r="K153">
        <f>INDEX(GWP!$C$2:$C$13,MATCH(EPS!I153,GWP!$B$2:$B$13,0))</f>
        <v>0</v>
      </c>
      <c r="L153" s="4">
        <f t="shared" si="5"/>
        <v>0</v>
      </c>
    </row>
    <row r="154" spans="1:12" hidden="1" x14ac:dyDescent="0.25">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576734000</v>
      </c>
      <c r="K154">
        <f>INDEX(GWP!$C$2:$C$13,MATCH(EPS!I154,GWP!$B$2:$B$13,0))</f>
        <v>0</v>
      </c>
      <c r="L154" s="4">
        <f t="shared" si="5"/>
        <v>0</v>
      </c>
    </row>
    <row r="155" spans="1:12" hidden="1" x14ac:dyDescent="0.25">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12783900000</v>
      </c>
      <c r="K155">
        <f>INDEX(GWP!$C$2:$C$13,MATCH(EPS!I155,GWP!$B$2:$B$13,0))</f>
        <v>0</v>
      </c>
      <c r="L155" s="4">
        <f t="shared" si="5"/>
        <v>0</v>
      </c>
    </row>
    <row r="156" spans="1:12" hidden="1" x14ac:dyDescent="0.25">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65505800</v>
      </c>
      <c r="K156">
        <f>INDEX(GWP!$C$2:$C$13,MATCH(EPS!I156,GWP!$B$2:$B$13,0))</f>
        <v>0</v>
      </c>
      <c r="L156" s="4">
        <f t="shared" si="5"/>
        <v>0</v>
      </c>
    </row>
    <row r="157" spans="1:12" hidden="1" x14ac:dyDescent="0.25">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397747000</v>
      </c>
      <c r="K157">
        <f>INDEX(GWP!$C$2:$C$13,MATCH(EPS!I157,GWP!$B$2:$B$13,0))</f>
        <v>0</v>
      </c>
      <c r="L157" s="4">
        <f t="shared" si="5"/>
        <v>0</v>
      </c>
    </row>
    <row r="158" spans="1:12" hidden="1" x14ac:dyDescent="0.25">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x14ac:dyDescent="0.25">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x14ac:dyDescent="0.25">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464066</v>
      </c>
      <c r="K160">
        <f>INDEX(GWP!$C$2:$C$13,MATCH(EPS!I160,GWP!$B$2:$B$13,0))</f>
        <v>0</v>
      </c>
      <c r="L160" s="4">
        <f t="shared" si="5"/>
        <v>0</v>
      </c>
    </row>
    <row r="161" spans="1:12" hidden="1" x14ac:dyDescent="0.25">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x14ac:dyDescent="0.25">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x14ac:dyDescent="0.25">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3387100</v>
      </c>
      <c r="K163">
        <f>INDEX(GWP!$C$2:$C$13,MATCH(EPS!I163,GWP!$B$2:$B$13,0))</f>
        <v>0</v>
      </c>
      <c r="L163" s="4">
        <f t="shared" si="5"/>
        <v>0</v>
      </c>
    </row>
    <row r="164" spans="1:12" hidden="1" x14ac:dyDescent="0.25">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15163600000</v>
      </c>
      <c r="K164">
        <f>INDEX(GWP!$C$2:$C$13,MATCH(EPS!I164,GWP!$B$2:$B$13,0))</f>
        <v>0</v>
      </c>
      <c r="L164" s="4">
        <f t="shared" si="5"/>
        <v>0</v>
      </c>
    </row>
    <row r="165" spans="1:12" hidden="1" x14ac:dyDescent="0.25">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139153000</v>
      </c>
      <c r="K165">
        <f>INDEX(GWP!$C$2:$C$13,MATCH(EPS!I165,GWP!$B$2:$B$13,0))</f>
        <v>0</v>
      </c>
      <c r="L165" s="4">
        <f t="shared" si="5"/>
        <v>0</v>
      </c>
    </row>
    <row r="166" spans="1:12" hidden="1" x14ac:dyDescent="0.25">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1721090000</v>
      </c>
      <c r="K166">
        <f>INDEX(GWP!$C$2:$C$13,MATCH(EPS!I166,GWP!$B$2:$B$13,0))</f>
        <v>0</v>
      </c>
      <c r="L166" s="4">
        <f t="shared" si="5"/>
        <v>0</v>
      </c>
    </row>
    <row r="167" spans="1:12" hidden="1" x14ac:dyDescent="0.25">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4329490</v>
      </c>
      <c r="K167">
        <f>INDEX(GWP!$C$2:$C$13,MATCH(EPS!I167,GWP!$B$2:$B$13,0))</f>
        <v>0</v>
      </c>
      <c r="L167" s="4">
        <f t="shared" si="5"/>
        <v>0</v>
      </c>
    </row>
    <row r="168" spans="1:12" hidden="1" x14ac:dyDescent="0.25">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x14ac:dyDescent="0.25">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x14ac:dyDescent="0.25">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3584350</v>
      </c>
      <c r="K170">
        <f>INDEX(GWP!$C$2:$C$13,MATCH(EPS!I170,GWP!$B$2:$B$13,0))</f>
        <v>0</v>
      </c>
      <c r="L170" s="4">
        <f t="shared" si="5"/>
        <v>0</v>
      </c>
    </row>
    <row r="171" spans="1:12" hidden="1" x14ac:dyDescent="0.25">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x14ac:dyDescent="0.25">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x14ac:dyDescent="0.25">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1369480</v>
      </c>
      <c r="K173">
        <f>INDEX(GWP!$C$2:$C$13,MATCH(EPS!I173,GWP!$B$2:$B$13,0))</f>
        <v>0</v>
      </c>
      <c r="L173" s="4">
        <f t="shared" si="5"/>
        <v>0</v>
      </c>
    </row>
    <row r="174" spans="1:12" hidden="1" x14ac:dyDescent="0.25">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1295220000</v>
      </c>
      <c r="K174">
        <f>INDEX(GWP!$C$2:$C$13,MATCH(EPS!I174,GWP!$B$2:$B$13,0))</f>
        <v>0</v>
      </c>
      <c r="L174" s="4">
        <f t="shared" si="5"/>
        <v>0</v>
      </c>
    </row>
    <row r="175" spans="1:12" hidden="1" x14ac:dyDescent="0.25">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3730520000</v>
      </c>
      <c r="K175">
        <f>INDEX(GWP!$C$2:$C$13,MATCH(EPS!I175,GWP!$B$2:$B$13,0))</f>
        <v>0</v>
      </c>
      <c r="L175" s="4">
        <f t="shared" si="5"/>
        <v>0</v>
      </c>
    </row>
    <row r="176" spans="1:12" hidden="1" x14ac:dyDescent="0.25">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147111000</v>
      </c>
      <c r="K176">
        <f>INDEX(GWP!$C$2:$C$13,MATCH(EPS!I176,GWP!$B$2:$B$13,0))</f>
        <v>0</v>
      </c>
      <c r="L176" s="4">
        <f t="shared" si="5"/>
        <v>0</v>
      </c>
    </row>
    <row r="177" spans="1:12" hidden="1" x14ac:dyDescent="0.25">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116068000</v>
      </c>
      <c r="K177">
        <f>INDEX(GWP!$C$2:$C$13,MATCH(EPS!I177,GWP!$B$2:$B$13,0))</f>
        <v>0</v>
      </c>
      <c r="L177" s="4">
        <f t="shared" si="5"/>
        <v>0</v>
      </c>
    </row>
    <row r="178" spans="1:12" hidden="1" x14ac:dyDescent="0.25">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x14ac:dyDescent="0.25">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x14ac:dyDescent="0.25">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876296</v>
      </c>
      <c r="K180">
        <f>INDEX(GWP!$C$2:$C$13,MATCH(EPS!I180,GWP!$B$2:$B$13,0))</f>
        <v>0</v>
      </c>
      <c r="L180" s="4">
        <f t="shared" si="5"/>
        <v>0</v>
      </c>
    </row>
    <row r="181" spans="1:12" hidden="1" x14ac:dyDescent="0.25">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x14ac:dyDescent="0.25">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x14ac:dyDescent="0.25">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5171150</v>
      </c>
      <c r="K183">
        <f>INDEX(GWP!$C$2:$C$13,MATCH(EPS!I183,GWP!$B$2:$B$13,0))</f>
        <v>28</v>
      </c>
      <c r="L183" s="4">
        <f t="shared" si="5"/>
        <v>1.4479219999999999E-4</v>
      </c>
    </row>
    <row r="184" spans="1:12" hidden="1" x14ac:dyDescent="0.25">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38004000000</v>
      </c>
      <c r="K184">
        <f>INDEX(GWP!$C$2:$C$13,MATCH(EPS!I184,GWP!$B$2:$B$13,0))</f>
        <v>28</v>
      </c>
      <c r="L184" s="4">
        <f t="shared" si="5"/>
        <v>1.0641119999999999</v>
      </c>
    </row>
    <row r="185" spans="1:12" hidden="1" x14ac:dyDescent="0.25">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144750000</v>
      </c>
      <c r="K185">
        <f>INDEX(GWP!$C$2:$C$13,MATCH(EPS!I185,GWP!$B$2:$B$13,0))</f>
        <v>28</v>
      </c>
      <c r="L185" s="4">
        <f t="shared" si="5"/>
        <v>4.0530000000000002E-3</v>
      </c>
    </row>
    <row r="186" spans="1:12" hidden="1" x14ac:dyDescent="0.25">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x14ac:dyDescent="0.25">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x14ac:dyDescent="0.25">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x14ac:dyDescent="0.25">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x14ac:dyDescent="0.25">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15145100</v>
      </c>
      <c r="K190">
        <f>INDEX(GWP!$C$2:$C$13,MATCH(EPS!I190,GWP!$B$2:$B$13,0))</f>
        <v>28</v>
      </c>
      <c r="L190" s="4">
        <f t="shared" si="5"/>
        <v>4.2406280000000001E-4</v>
      </c>
    </row>
    <row r="191" spans="1:12" hidden="1" x14ac:dyDescent="0.25">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x14ac:dyDescent="0.25">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x14ac:dyDescent="0.25">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2090810</v>
      </c>
      <c r="K193">
        <f>INDEX(GWP!$C$2:$C$13,MATCH(EPS!I193,GWP!$B$2:$B$13,0))</f>
        <v>28</v>
      </c>
      <c r="L193" s="4">
        <f t="shared" si="5"/>
        <v>5.8542680000000003E-5</v>
      </c>
    </row>
    <row r="194" spans="1:12" hidden="1" x14ac:dyDescent="0.25">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3246160000</v>
      </c>
      <c r="K194">
        <f>INDEX(GWP!$C$2:$C$13,MATCH(EPS!I194,GWP!$B$2:$B$13,0))</f>
        <v>28</v>
      </c>
      <c r="L194" s="4">
        <f t="shared" si="5"/>
        <v>9.0892479999999998E-2</v>
      </c>
    </row>
    <row r="195" spans="1:12" hidden="1" x14ac:dyDescent="0.25">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3880570000</v>
      </c>
      <c r="K195">
        <f>INDEX(GWP!$C$2:$C$13,MATCH(EPS!I195,GWP!$B$2:$B$13,0))</f>
        <v>28</v>
      </c>
      <c r="L195" s="4">
        <f t="shared" ref="L195:L258" si="7">IF(H195="g pollutant",K195*J195/10^12,IF(H195="MMTCO2e",J195,IF(H195="MWh",J195,0)))</f>
        <v>0.10865596</v>
      </c>
    </row>
    <row r="196" spans="1:12" hidden="1" x14ac:dyDescent="0.25">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x14ac:dyDescent="0.25">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x14ac:dyDescent="0.25">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x14ac:dyDescent="0.25">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x14ac:dyDescent="0.25">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3702660</v>
      </c>
      <c r="K200">
        <f>INDEX(GWP!$C$2:$C$13,MATCH(EPS!I200,GWP!$B$2:$B$13,0))</f>
        <v>28</v>
      </c>
      <c r="L200" s="4">
        <f t="shared" si="7"/>
        <v>1.0367448E-4</v>
      </c>
    </row>
    <row r="201" spans="1:12" hidden="1" x14ac:dyDescent="0.25">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x14ac:dyDescent="0.25">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x14ac:dyDescent="0.25">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517115</v>
      </c>
      <c r="K203">
        <f>INDEX(GWP!$C$2:$C$13,MATCH(EPS!I203,GWP!$B$2:$B$13,0))</f>
        <v>265</v>
      </c>
      <c r="L203" s="4">
        <f t="shared" si="7"/>
        <v>1.37035475E-4</v>
      </c>
    </row>
    <row r="204" spans="1:12" hidden="1" x14ac:dyDescent="0.25">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7600800000</v>
      </c>
      <c r="K204">
        <f>INDEX(GWP!$C$2:$C$13,MATCH(EPS!I204,GWP!$B$2:$B$13,0))</f>
        <v>265</v>
      </c>
      <c r="L204" s="4">
        <f t="shared" si="7"/>
        <v>2.0142120000000001</v>
      </c>
    </row>
    <row r="205" spans="1:12" hidden="1" x14ac:dyDescent="0.25">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28950000</v>
      </c>
      <c r="K205">
        <f>INDEX(GWP!$C$2:$C$13,MATCH(EPS!I205,GWP!$B$2:$B$13,0))</f>
        <v>265</v>
      </c>
      <c r="L205" s="4">
        <f t="shared" si="7"/>
        <v>7.6717499999999998E-3</v>
      </c>
    </row>
    <row r="206" spans="1:12" hidden="1" x14ac:dyDescent="0.25">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x14ac:dyDescent="0.25">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x14ac:dyDescent="0.25">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x14ac:dyDescent="0.25">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x14ac:dyDescent="0.25">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3029030</v>
      </c>
      <c r="K210">
        <f>INDEX(GWP!$C$2:$C$13,MATCH(EPS!I210,GWP!$B$2:$B$13,0))</f>
        <v>265</v>
      </c>
      <c r="L210" s="4">
        <f t="shared" si="7"/>
        <v>8.0269295000000003E-4</v>
      </c>
    </row>
    <row r="211" spans="1:12" hidden="1" x14ac:dyDescent="0.25">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x14ac:dyDescent="0.25">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x14ac:dyDescent="0.25">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209081</v>
      </c>
      <c r="K213">
        <f>INDEX(GWP!$C$2:$C$13,MATCH(EPS!I213,GWP!$B$2:$B$13,0))</f>
        <v>265</v>
      </c>
      <c r="L213" s="4">
        <f t="shared" si="7"/>
        <v>5.5406465000000003E-5</v>
      </c>
    </row>
    <row r="214" spans="1:12" hidden="1" x14ac:dyDescent="0.25">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649231000</v>
      </c>
      <c r="K214">
        <f>INDEX(GWP!$C$2:$C$13,MATCH(EPS!I214,GWP!$B$2:$B$13,0))</f>
        <v>265</v>
      </c>
      <c r="L214" s="4">
        <f t="shared" si="7"/>
        <v>0.172046215</v>
      </c>
    </row>
    <row r="215" spans="1:12" hidden="1" x14ac:dyDescent="0.25">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776113000</v>
      </c>
      <c r="K215">
        <f>INDEX(GWP!$C$2:$C$13,MATCH(EPS!I215,GWP!$B$2:$B$13,0))</f>
        <v>265</v>
      </c>
      <c r="L215" s="4">
        <f t="shared" si="7"/>
        <v>0.20566994499999999</v>
      </c>
    </row>
    <row r="216" spans="1:12" hidden="1" x14ac:dyDescent="0.25">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x14ac:dyDescent="0.25">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x14ac:dyDescent="0.25">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x14ac:dyDescent="0.25">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x14ac:dyDescent="0.25">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740532</v>
      </c>
      <c r="K220">
        <f>INDEX(GWP!$C$2:$C$13,MATCH(EPS!I220,GWP!$B$2:$B$13,0))</f>
        <v>265</v>
      </c>
      <c r="L220" s="4">
        <f t="shared" si="7"/>
        <v>1.9624097999999999E-4</v>
      </c>
    </row>
    <row r="221" spans="1:12" hidden="1" x14ac:dyDescent="0.25">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x14ac:dyDescent="0.25">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x14ac:dyDescent="0.25">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x14ac:dyDescent="0.25">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x14ac:dyDescent="0.25">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x14ac:dyDescent="0.25">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x14ac:dyDescent="0.25">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x14ac:dyDescent="0.25">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x14ac:dyDescent="0.25">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x14ac:dyDescent="0.25">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x14ac:dyDescent="0.25">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x14ac:dyDescent="0.25">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x14ac:dyDescent="0.25">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x14ac:dyDescent="0.25">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x14ac:dyDescent="0.25">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x14ac:dyDescent="0.25">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x14ac:dyDescent="0.25">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x14ac:dyDescent="0.25">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x14ac:dyDescent="0.25">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x14ac:dyDescent="0.25">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x14ac:dyDescent="0.25">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x14ac:dyDescent="0.25">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x14ac:dyDescent="0.25">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950355000000</v>
      </c>
      <c r="K243">
        <f>INDEX(GWP!$C$2:$C$13,MATCH(EPS!I243,GWP!$B$2:$B$13,0))</f>
        <v>1</v>
      </c>
      <c r="L243" s="4">
        <f t="shared" si="7"/>
        <v>0.95035499999999995</v>
      </c>
    </row>
    <row r="244" spans="1:12" hidden="1" x14ac:dyDescent="0.25">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3093990000000</v>
      </c>
      <c r="K244">
        <f>INDEX(GWP!$C$2:$C$13,MATCH(EPS!I244,GWP!$B$2:$B$13,0))</f>
        <v>1</v>
      </c>
      <c r="L244" s="4">
        <f t="shared" si="7"/>
        <v>3.0939899999999998</v>
      </c>
    </row>
    <row r="245" spans="1:12" hidden="1" x14ac:dyDescent="0.25">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20875000000000</v>
      </c>
      <c r="K245">
        <f>INDEX(GWP!$C$2:$C$13,MATCH(EPS!I245,GWP!$B$2:$B$13,0))</f>
        <v>1</v>
      </c>
      <c r="L245" s="4">
        <f t="shared" si="7"/>
        <v>20.875</v>
      </c>
    </row>
    <row r="246" spans="1:12" hidden="1" x14ac:dyDescent="0.25">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x14ac:dyDescent="0.25">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x14ac:dyDescent="0.25">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x14ac:dyDescent="0.25">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x14ac:dyDescent="0.25">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56212000000</v>
      </c>
      <c r="K250">
        <f>INDEX(GWP!$C$2:$C$13,MATCH(EPS!I250,GWP!$B$2:$B$13,0))</f>
        <v>1</v>
      </c>
      <c r="L250" s="4">
        <f t="shared" si="7"/>
        <v>5.6211999999999998E-2</v>
      </c>
    </row>
    <row r="251" spans="1:12" hidden="1" x14ac:dyDescent="0.25">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x14ac:dyDescent="0.25">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x14ac:dyDescent="0.25">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2538670000000</v>
      </c>
      <c r="K253">
        <f>INDEX(GWP!$C$2:$C$13,MATCH(EPS!I253,GWP!$B$2:$B$13,0))</f>
        <v>1</v>
      </c>
      <c r="L253" s="4">
        <f t="shared" si="7"/>
        <v>2.5386700000000002</v>
      </c>
    </row>
    <row r="254" spans="1:12" hidden="1" x14ac:dyDescent="0.25">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250971000000</v>
      </c>
      <c r="K254">
        <f>INDEX(GWP!$C$2:$C$13,MATCH(EPS!I254,GWP!$B$2:$B$13,0))</f>
        <v>1</v>
      </c>
      <c r="L254" s="4">
        <f t="shared" si="7"/>
        <v>0.250971</v>
      </c>
    </row>
    <row r="255" spans="1:12" hidden="1" x14ac:dyDescent="0.25">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291031000000000</v>
      </c>
      <c r="K255">
        <f>INDEX(GWP!$C$2:$C$13,MATCH(EPS!I255,GWP!$B$2:$B$13,0))</f>
        <v>1</v>
      </c>
      <c r="L255" s="4">
        <f t="shared" si="7"/>
        <v>291.03100000000001</v>
      </c>
    </row>
    <row r="256" spans="1:12" hidden="1" x14ac:dyDescent="0.25">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x14ac:dyDescent="0.25">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x14ac:dyDescent="0.25">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x14ac:dyDescent="0.25">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x14ac:dyDescent="0.25">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51458200000</v>
      </c>
      <c r="K260">
        <f>INDEX(GWP!$C$2:$C$13,MATCH(EPS!I260,GWP!$B$2:$B$13,0))</f>
        <v>1</v>
      </c>
      <c r="L260" s="4">
        <f t="shared" si="9"/>
        <v>5.1458200000000003E-2</v>
      </c>
    </row>
    <row r="261" spans="1:12" hidden="1" x14ac:dyDescent="0.25">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x14ac:dyDescent="0.25">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x14ac:dyDescent="0.25">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362419000</v>
      </c>
      <c r="K263">
        <f>INDEX(GWP!$C$2:$C$13,MATCH(EPS!I263,GWP!$B$2:$B$13,0))</f>
        <v>0</v>
      </c>
      <c r="L263" s="4">
        <f t="shared" si="9"/>
        <v>0</v>
      </c>
    </row>
    <row r="264" spans="1:12" hidden="1" x14ac:dyDescent="0.25">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2102170000</v>
      </c>
      <c r="K264">
        <f>INDEX(GWP!$C$2:$C$13,MATCH(EPS!I264,GWP!$B$2:$B$13,0))</f>
        <v>0</v>
      </c>
      <c r="L264" s="4">
        <f t="shared" si="9"/>
        <v>0</v>
      </c>
    </row>
    <row r="265" spans="1:12" hidden="1" x14ac:dyDescent="0.25">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4817650000</v>
      </c>
      <c r="K265">
        <f>INDEX(GWP!$C$2:$C$13,MATCH(EPS!I265,GWP!$B$2:$B$13,0))</f>
        <v>0</v>
      </c>
      <c r="L265" s="4">
        <f t="shared" si="9"/>
        <v>0</v>
      </c>
    </row>
    <row r="266" spans="1:12" hidden="1" x14ac:dyDescent="0.25">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238777000</v>
      </c>
      <c r="K266">
        <f>INDEX(GWP!$C$2:$C$13,MATCH(EPS!I266,GWP!$B$2:$B$13,0))</f>
        <v>0</v>
      </c>
      <c r="L266" s="4">
        <f t="shared" si="9"/>
        <v>0</v>
      </c>
    </row>
    <row r="267" spans="1:12" hidden="1" x14ac:dyDescent="0.25">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149892000</v>
      </c>
      <c r="K267">
        <f>INDEX(GWP!$C$2:$C$13,MATCH(EPS!I267,GWP!$B$2:$B$13,0))</f>
        <v>0</v>
      </c>
      <c r="L267" s="4">
        <f t="shared" si="9"/>
        <v>0</v>
      </c>
    </row>
    <row r="268" spans="1:12" hidden="1" x14ac:dyDescent="0.25">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x14ac:dyDescent="0.25">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x14ac:dyDescent="0.25">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15661900</v>
      </c>
      <c r="K270">
        <f>INDEX(GWP!$C$2:$C$13,MATCH(EPS!I270,GWP!$B$2:$B$13,0))</f>
        <v>0</v>
      </c>
      <c r="L270" s="4">
        <f t="shared" si="9"/>
        <v>0</v>
      </c>
    </row>
    <row r="271" spans="1:12" hidden="1" x14ac:dyDescent="0.25">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x14ac:dyDescent="0.25">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x14ac:dyDescent="0.25">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968126000</v>
      </c>
      <c r="K273">
        <f>INDEX(GWP!$C$2:$C$13,MATCH(EPS!I273,GWP!$B$2:$B$13,0))</f>
        <v>0</v>
      </c>
      <c r="L273" s="4">
        <f t="shared" si="9"/>
        <v>0</v>
      </c>
    </row>
    <row r="274" spans="1:12" hidden="1" x14ac:dyDescent="0.25">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170519000</v>
      </c>
      <c r="K274">
        <f>INDEX(GWP!$C$2:$C$13,MATCH(EPS!I274,GWP!$B$2:$B$13,0))</f>
        <v>0</v>
      </c>
      <c r="L274" s="4">
        <f t="shared" si="9"/>
        <v>0</v>
      </c>
    </row>
    <row r="275" spans="1:12" hidden="1" x14ac:dyDescent="0.25">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67165900000</v>
      </c>
      <c r="K275">
        <f>INDEX(GWP!$C$2:$C$13,MATCH(EPS!I275,GWP!$B$2:$B$13,0))</f>
        <v>0</v>
      </c>
      <c r="L275" s="4">
        <f t="shared" si="9"/>
        <v>0</v>
      </c>
    </row>
    <row r="276" spans="1:12" hidden="1" x14ac:dyDescent="0.25">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19368500</v>
      </c>
      <c r="K276">
        <f>INDEX(GWP!$C$2:$C$13,MATCH(EPS!I276,GWP!$B$2:$B$13,0))</f>
        <v>0</v>
      </c>
      <c r="L276" s="4">
        <f t="shared" si="9"/>
        <v>0</v>
      </c>
    </row>
    <row r="277" spans="1:12" hidden="1" x14ac:dyDescent="0.25">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2089750000</v>
      </c>
      <c r="K277">
        <f>INDEX(GWP!$C$2:$C$13,MATCH(EPS!I277,GWP!$B$2:$B$13,0))</f>
        <v>0</v>
      </c>
      <c r="L277" s="4">
        <f t="shared" si="9"/>
        <v>0</v>
      </c>
    </row>
    <row r="278" spans="1:12" hidden="1" x14ac:dyDescent="0.25">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x14ac:dyDescent="0.25">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x14ac:dyDescent="0.25">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14337300</v>
      </c>
      <c r="K280">
        <f>INDEX(GWP!$C$2:$C$13,MATCH(EPS!I280,GWP!$B$2:$B$13,0))</f>
        <v>0</v>
      </c>
      <c r="L280" s="4">
        <f t="shared" si="9"/>
        <v>0</v>
      </c>
    </row>
    <row r="281" spans="1:12" hidden="1" x14ac:dyDescent="0.25">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x14ac:dyDescent="0.25">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x14ac:dyDescent="0.25">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20070600000</v>
      </c>
      <c r="K283">
        <f>INDEX(GWP!$C$2:$C$13,MATCH(EPS!I283,GWP!$B$2:$B$13,0))</f>
        <v>0</v>
      </c>
      <c r="L283" s="4">
        <f t="shared" si="9"/>
        <v>0</v>
      </c>
    </row>
    <row r="284" spans="1:12" hidden="1" x14ac:dyDescent="0.25">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43623600000</v>
      </c>
      <c r="K284">
        <f>INDEX(GWP!$C$2:$C$13,MATCH(EPS!I284,GWP!$B$2:$B$13,0))</f>
        <v>0</v>
      </c>
      <c r="L284" s="4">
        <f t="shared" si="9"/>
        <v>0</v>
      </c>
    </row>
    <row r="285" spans="1:12" hidden="1" x14ac:dyDescent="0.25">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22000400000</v>
      </c>
      <c r="K285">
        <f>INDEX(GWP!$C$2:$C$13,MATCH(EPS!I285,GWP!$B$2:$B$13,0))</f>
        <v>0</v>
      </c>
      <c r="L285" s="4">
        <f t="shared" si="9"/>
        <v>0</v>
      </c>
    </row>
    <row r="286" spans="1:12" hidden="1" x14ac:dyDescent="0.25">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4955020000</v>
      </c>
      <c r="K286">
        <f>INDEX(GWP!$C$2:$C$13,MATCH(EPS!I286,GWP!$B$2:$B$13,0))</f>
        <v>0</v>
      </c>
      <c r="L286" s="4">
        <f t="shared" si="9"/>
        <v>0</v>
      </c>
    </row>
    <row r="287" spans="1:12" hidden="1" x14ac:dyDescent="0.25">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684501000</v>
      </c>
      <c r="K287">
        <f>INDEX(GWP!$C$2:$C$13,MATCH(EPS!I287,GWP!$B$2:$B$13,0))</f>
        <v>0</v>
      </c>
      <c r="L287" s="4">
        <f t="shared" si="9"/>
        <v>0</v>
      </c>
    </row>
    <row r="288" spans="1:12" hidden="1" x14ac:dyDescent="0.25">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x14ac:dyDescent="0.25">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x14ac:dyDescent="0.25">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26888300</v>
      </c>
      <c r="K290">
        <f>INDEX(GWP!$C$2:$C$13,MATCH(EPS!I290,GWP!$B$2:$B$13,0))</f>
        <v>0</v>
      </c>
      <c r="L290" s="4">
        <f t="shared" si="9"/>
        <v>0</v>
      </c>
    </row>
    <row r="291" spans="1:12" hidden="1" x14ac:dyDescent="0.25">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x14ac:dyDescent="0.25">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x14ac:dyDescent="0.25">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53614300000</v>
      </c>
      <c r="K293">
        <f>INDEX(GWP!$C$2:$C$13,MATCH(EPS!I293,GWP!$B$2:$B$13,0))</f>
        <v>0</v>
      </c>
      <c r="L293" s="4">
        <f t="shared" si="9"/>
        <v>0</v>
      </c>
    </row>
    <row r="294" spans="1:12" hidden="1" x14ac:dyDescent="0.25">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3538550000</v>
      </c>
      <c r="K294">
        <f>INDEX(GWP!$C$2:$C$13,MATCH(EPS!I294,GWP!$B$2:$B$13,0))</f>
        <v>0</v>
      </c>
      <c r="L294" s="4">
        <f t="shared" si="9"/>
        <v>0</v>
      </c>
    </row>
    <row r="295" spans="1:12" hidden="1" x14ac:dyDescent="0.25">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306721000000</v>
      </c>
      <c r="K295">
        <f>INDEX(GWP!$C$2:$C$13,MATCH(EPS!I295,GWP!$B$2:$B$13,0))</f>
        <v>0</v>
      </c>
      <c r="L295" s="4">
        <f t="shared" si="9"/>
        <v>0</v>
      </c>
    </row>
    <row r="296" spans="1:12" hidden="1" x14ac:dyDescent="0.25">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401929000</v>
      </c>
      <c r="K296">
        <f>INDEX(GWP!$C$2:$C$13,MATCH(EPS!I296,GWP!$B$2:$B$13,0))</f>
        <v>0</v>
      </c>
      <c r="L296" s="4">
        <f t="shared" si="9"/>
        <v>0</v>
      </c>
    </row>
    <row r="297" spans="1:12" hidden="1" x14ac:dyDescent="0.25">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9543070000</v>
      </c>
      <c r="K297">
        <f>INDEX(GWP!$C$2:$C$13,MATCH(EPS!I297,GWP!$B$2:$B$13,0))</f>
        <v>0</v>
      </c>
      <c r="L297" s="4">
        <f t="shared" si="9"/>
        <v>0</v>
      </c>
    </row>
    <row r="298" spans="1:12" hidden="1" x14ac:dyDescent="0.25">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x14ac:dyDescent="0.25">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x14ac:dyDescent="0.25">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24614400</v>
      </c>
      <c r="K300">
        <f>INDEX(GWP!$C$2:$C$13,MATCH(EPS!I300,GWP!$B$2:$B$13,0))</f>
        <v>0</v>
      </c>
      <c r="L300" s="4">
        <f t="shared" si="9"/>
        <v>0</v>
      </c>
    </row>
    <row r="301" spans="1:12" hidden="1" x14ac:dyDescent="0.25">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x14ac:dyDescent="0.25">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x14ac:dyDescent="0.25">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1136750000</v>
      </c>
      <c r="K303">
        <f>INDEX(GWP!$C$2:$C$13,MATCH(EPS!I303,GWP!$B$2:$B$13,0))</f>
        <v>0</v>
      </c>
      <c r="L303" s="4">
        <f t="shared" si="9"/>
        <v>0</v>
      </c>
    </row>
    <row r="304" spans="1:12" hidden="1" x14ac:dyDescent="0.25">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4360740000</v>
      </c>
      <c r="K304">
        <f>INDEX(GWP!$C$2:$C$13,MATCH(EPS!I304,GWP!$B$2:$B$13,0))</f>
        <v>0</v>
      </c>
      <c r="L304" s="4">
        <f t="shared" si="9"/>
        <v>0</v>
      </c>
    </row>
    <row r="305" spans="1:12" hidden="1" x14ac:dyDescent="0.25">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67709300000</v>
      </c>
      <c r="K305">
        <f>INDEX(GWP!$C$2:$C$13,MATCH(EPS!I305,GWP!$B$2:$B$13,0))</f>
        <v>0</v>
      </c>
      <c r="L305" s="4">
        <f t="shared" si="9"/>
        <v>0</v>
      </c>
    </row>
    <row r="306" spans="1:12" hidden="1" x14ac:dyDescent="0.25">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495318000</v>
      </c>
      <c r="K306">
        <f>INDEX(GWP!$C$2:$C$13,MATCH(EPS!I306,GWP!$B$2:$B$13,0))</f>
        <v>0</v>
      </c>
      <c r="L306" s="4">
        <f t="shared" si="9"/>
        <v>0</v>
      </c>
    </row>
    <row r="307" spans="1:12" hidden="1" x14ac:dyDescent="0.25">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2106650000</v>
      </c>
      <c r="K307">
        <f>INDEX(GWP!$C$2:$C$13,MATCH(EPS!I307,GWP!$B$2:$B$13,0))</f>
        <v>0</v>
      </c>
      <c r="L307" s="4">
        <f t="shared" si="9"/>
        <v>0</v>
      </c>
    </row>
    <row r="308" spans="1:12" hidden="1" x14ac:dyDescent="0.25">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x14ac:dyDescent="0.25">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x14ac:dyDescent="0.25">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131693000</v>
      </c>
      <c r="K310">
        <f>INDEX(GWP!$C$2:$C$13,MATCH(EPS!I310,GWP!$B$2:$B$13,0))</f>
        <v>0</v>
      </c>
      <c r="L310" s="4">
        <f t="shared" si="9"/>
        <v>0</v>
      </c>
    </row>
    <row r="311" spans="1:12" hidden="1" x14ac:dyDescent="0.25">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x14ac:dyDescent="0.25">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x14ac:dyDescent="0.25">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3036580000</v>
      </c>
      <c r="K313">
        <f>INDEX(GWP!$C$2:$C$13,MATCH(EPS!I313,GWP!$B$2:$B$13,0))</f>
        <v>0</v>
      </c>
      <c r="L313" s="4">
        <f t="shared" si="9"/>
        <v>0</v>
      </c>
    </row>
    <row r="314" spans="1:12" hidden="1" x14ac:dyDescent="0.25">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353723000</v>
      </c>
      <c r="K314">
        <f>INDEX(GWP!$C$2:$C$13,MATCH(EPS!I314,GWP!$B$2:$B$13,0))</f>
        <v>0</v>
      </c>
      <c r="L314" s="4">
        <f t="shared" si="9"/>
        <v>0</v>
      </c>
    </row>
    <row r="315" spans="1:12" hidden="1" x14ac:dyDescent="0.25">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943977000000</v>
      </c>
      <c r="K315">
        <f>INDEX(GWP!$C$2:$C$13,MATCH(EPS!I315,GWP!$B$2:$B$13,0))</f>
        <v>0</v>
      </c>
      <c r="L315" s="4">
        <f t="shared" si="9"/>
        <v>0</v>
      </c>
    </row>
    <row r="316" spans="1:12" hidden="1" x14ac:dyDescent="0.25">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40177900</v>
      </c>
      <c r="K316">
        <f>INDEX(GWP!$C$2:$C$13,MATCH(EPS!I316,GWP!$B$2:$B$13,0))</f>
        <v>0</v>
      </c>
      <c r="L316" s="4">
        <f t="shared" si="9"/>
        <v>0</v>
      </c>
    </row>
    <row r="317" spans="1:12" hidden="1" x14ac:dyDescent="0.25">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29370200000</v>
      </c>
      <c r="K317">
        <f>INDEX(GWP!$C$2:$C$13,MATCH(EPS!I317,GWP!$B$2:$B$13,0))</f>
        <v>0</v>
      </c>
      <c r="L317" s="4">
        <f t="shared" si="9"/>
        <v>0</v>
      </c>
    </row>
    <row r="318" spans="1:12" hidden="1" x14ac:dyDescent="0.25">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x14ac:dyDescent="0.25">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x14ac:dyDescent="0.25">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120556000</v>
      </c>
      <c r="K320">
        <f>INDEX(GWP!$C$2:$C$13,MATCH(EPS!I320,GWP!$B$2:$B$13,0))</f>
        <v>0</v>
      </c>
      <c r="L320" s="4">
        <f t="shared" si="9"/>
        <v>0</v>
      </c>
    </row>
    <row r="321" spans="1:12" hidden="1" x14ac:dyDescent="0.25">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x14ac:dyDescent="0.25">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x14ac:dyDescent="0.25">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102472000</v>
      </c>
      <c r="K323">
        <f>INDEX(GWP!$C$2:$C$13,MATCH(EPS!I323,GWP!$B$2:$B$13,0))</f>
        <v>0</v>
      </c>
      <c r="L323" s="4">
        <f t="shared" ref="L323:L386" si="11">IF(H323="g pollutant",K323*J323/10^12,IF(H323="MMTCO2e",J323,IF(H323="MWh",J323,0)))</f>
        <v>0</v>
      </c>
    </row>
    <row r="324" spans="1:12" hidden="1" x14ac:dyDescent="0.25">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260857000</v>
      </c>
      <c r="K324">
        <f>INDEX(GWP!$C$2:$C$13,MATCH(EPS!I324,GWP!$B$2:$B$13,0))</f>
        <v>0</v>
      </c>
      <c r="L324" s="4">
        <f t="shared" si="11"/>
        <v>0</v>
      </c>
    </row>
    <row r="325" spans="1:12" hidden="1" x14ac:dyDescent="0.25">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4354390000</v>
      </c>
      <c r="K325">
        <f>INDEX(GWP!$C$2:$C$13,MATCH(EPS!I325,GWP!$B$2:$B$13,0))</f>
        <v>0</v>
      </c>
      <c r="L325" s="4">
        <f t="shared" si="11"/>
        <v>0</v>
      </c>
    </row>
    <row r="326" spans="1:12" hidden="1" x14ac:dyDescent="0.25">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29629600</v>
      </c>
      <c r="K326">
        <f>INDEX(GWP!$C$2:$C$13,MATCH(EPS!I326,GWP!$B$2:$B$13,0))</f>
        <v>0</v>
      </c>
      <c r="L326" s="4">
        <f t="shared" si="11"/>
        <v>0</v>
      </c>
    </row>
    <row r="327" spans="1:12" hidden="1" x14ac:dyDescent="0.25">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135479000</v>
      </c>
      <c r="K327">
        <f>INDEX(GWP!$C$2:$C$13,MATCH(EPS!I327,GWP!$B$2:$B$13,0))</f>
        <v>0</v>
      </c>
      <c r="L327" s="4">
        <f t="shared" si="11"/>
        <v>0</v>
      </c>
    </row>
    <row r="328" spans="1:12" hidden="1" x14ac:dyDescent="0.25">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x14ac:dyDescent="0.25">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x14ac:dyDescent="0.25">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442785</v>
      </c>
      <c r="K330">
        <f>INDEX(GWP!$C$2:$C$13,MATCH(EPS!I330,GWP!$B$2:$B$13,0))</f>
        <v>0</v>
      </c>
      <c r="L330" s="4">
        <f t="shared" si="11"/>
        <v>0</v>
      </c>
    </row>
    <row r="331" spans="1:12" hidden="1" x14ac:dyDescent="0.25">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x14ac:dyDescent="0.25">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x14ac:dyDescent="0.25">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273734000</v>
      </c>
      <c r="K333">
        <f>INDEX(GWP!$C$2:$C$13,MATCH(EPS!I333,GWP!$B$2:$B$13,0))</f>
        <v>0</v>
      </c>
      <c r="L333" s="4">
        <f t="shared" si="11"/>
        <v>0</v>
      </c>
    </row>
    <row r="334" spans="1:12" hidden="1" x14ac:dyDescent="0.25">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21159500</v>
      </c>
      <c r="K334">
        <f>INDEX(GWP!$C$2:$C$13,MATCH(EPS!I334,GWP!$B$2:$B$13,0))</f>
        <v>0</v>
      </c>
      <c r="L334" s="4">
        <f t="shared" si="11"/>
        <v>0</v>
      </c>
    </row>
    <row r="335" spans="1:12" hidden="1" x14ac:dyDescent="0.25">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60707300000</v>
      </c>
      <c r="K335">
        <f>INDEX(GWP!$C$2:$C$13,MATCH(EPS!I335,GWP!$B$2:$B$13,0))</f>
        <v>0</v>
      </c>
      <c r="L335" s="4">
        <f t="shared" si="11"/>
        <v>0</v>
      </c>
    </row>
    <row r="336" spans="1:12" hidden="1" x14ac:dyDescent="0.25">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2403420</v>
      </c>
      <c r="K336">
        <f>INDEX(GWP!$C$2:$C$13,MATCH(EPS!I336,GWP!$B$2:$B$13,0))</f>
        <v>0</v>
      </c>
      <c r="L336" s="4">
        <f t="shared" si="11"/>
        <v>0</v>
      </c>
    </row>
    <row r="337" spans="1:12" hidden="1" x14ac:dyDescent="0.25">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1888800000</v>
      </c>
      <c r="K337">
        <f>INDEX(GWP!$C$2:$C$13,MATCH(EPS!I337,GWP!$B$2:$B$13,0))</f>
        <v>0</v>
      </c>
      <c r="L337" s="4">
        <f t="shared" si="11"/>
        <v>0</v>
      </c>
    </row>
    <row r="338" spans="1:12" hidden="1" x14ac:dyDescent="0.25">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x14ac:dyDescent="0.25">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x14ac:dyDescent="0.25">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405339</v>
      </c>
      <c r="K340">
        <f>INDEX(GWP!$C$2:$C$13,MATCH(EPS!I340,GWP!$B$2:$B$13,0))</f>
        <v>0</v>
      </c>
      <c r="L340" s="4">
        <f t="shared" si="11"/>
        <v>0</v>
      </c>
    </row>
    <row r="341" spans="1:12" hidden="1" x14ac:dyDescent="0.25">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x14ac:dyDescent="0.25">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x14ac:dyDescent="0.25">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49975100</v>
      </c>
      <c r="K343">
        <f>INDEX(GWP!$C$2:$C$13,MATCH(EPS!I343,GWP!$B$2:$B$13,0))</f>
        <v>0</v>
      </c>
      <c r="L343" s="4">
        <f t="shared" si="11"/>
        <v>0</v>
      </c>
    </row>
    <row r="344" spans="1:12" hidden="1" x14ac:dyDescent="0.25">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96484800</v>
      </c>
      <c r="K344">
        <f>INDEX(GWP!$C$2:$C$13,MATCH(EPS!I344,GWP!$B$2:$B$13,0))</f>
        <v>0</v>
      </c>
      <c r="L344" s="4">
        <f t="shared" si="11"/>
        <v>0</v>
      </c>
    </row>
    <row r="345" spans="1:12" hidden="1" x14ac:dyDescent="0.25">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2770820000</v>
      </c>
      <c r="K345">
        <f>INDEX(GWP!$C$2:$C$13,MATCH(EPS!I345,GWP!$B$2:$B$13,0))</f>
        <v>0</v>
      </c>
      <c r="L345" s="4">
        <f t="shared" si="11"/>
        <v>0</v>
      </c>
    </row>
    <row r="346" spans="1:12" hidden="1" x14ac:dyDescent="0.25">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10959300</v>
      </c>
      <c r="K346">
        <f>INDEX(GWP!$C$2:$C$13,MATCH(EPS!I346,GWP!$B$2:$B$13,0))</f>
        <v>0</v>
      </c>
      <c r="L346" s="4">
        <f t="shared" si="11"/>
        <v>0</v>
      </c>
    </row>
    <row r="347" spans="1:12" hidden="1" x14ac:dyDescent="0.25">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86209200</v>
      </c>
      <c r="K347">
        <f>INDEX(GWP!$C$2:$C$13,MATCH(EPS!I347,GWP!$B$2:$B$13,0))</f>
        <v>0</v>
      </c>
      <c r="L347" s="4">
        <f t="shared" si="11"/>
        <v>0</v>
      </c>
    </row>
    <row r="348" spans="1:12" hidden="1" x14ac:dyDescent="0.25">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x14ac:dyDescent="0.25">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x14ac:dyDescent="0.25">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216361</v>
      </c>
      <c r="K350">
        <f>INDEX(GWP!$C$2:$C$13,MATCH(EPS!I350,GWP!$B$2:$B$13,0))</f>
        <v>0</v>
      </c>
      <c r="L350" s="4">
        <f t="shared" si="11"/>
        <v>0</v>
      </c>
    </row>
    <row r="351" spans="1:12" hidden="1" x14ac:dyDescent="0.25">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x14ac:dyDescent="0.25">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x14ac:dyDescent="0.25">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133498000</v>
      </c>
      <c r="K353">
        <f>INDEX(GWP!$C$2:$C$13,MATCH(EPS!I353,GWP!$B$2:$B$13,0))</f>
        <v>0</v>
      </c>
      <c r="L353" s="4">
        <f t="shared" si="11"/>
        <v>0</v>
      </c>
    </row>
    <row r="354" spans="1:12" hidden="1" x14ac:dyDescent="0.25">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7826410</v>
      </c>
      <c r="K354">
        <f>INDEX(GWP!$C$2:$C$13,MATCH(EPS!I354,GWP!$B$2:$B$13,0))</f>
        <v>0</v>
      </c>
      <c r="L354" s="4">
        <f t="shared" si="11"/>
        <v>0</v>
      </c>
    </row>
    <row r="355" spans="1:12" hidden="1" x14ac:dyDescent="0.25">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38629800000</v>
      </c>
      <c r="K355">
        <f>INDEX(GWP!$C$2:$C$13,MATCH(EPS!I355,GWP!$B$2:$B$13,0))</f>
        <v>0</v>
      </c>
      <c r="L355" s="4">
        <f t="shared" si="11"/>
        <v>0</v>
      </c>
    </row>
    <row r="356" spans="1:12" hidden="1" x14ac:dyDescent="0.25">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888969</v>
      </c>
      <c r="K356">
        <f>INDEX(GWP!$C$2:$C$13,MATCH(EPS!I356,GWP!$B$2:$B$13,0))</f>
        <v>0</v>
      </c>
      <c r="L356" s="4">
        <f t="shared" si="11"/>
        <v>0</v>
      </c>
    </row>
    <row r="357" spans="1:12" hidden="1" x14ac:dyDescent="0.25">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1201900000</v>
      </c>
      <c r="K357">
        <f>INDEX(GWP!$C$2:$C$13,MATCH(EPS!I357,GWP!$B$2:$B$13,0))</f>
        <v>0</v>
      </c>
      <c r="L357" s="4">
        <f t="shared" si="11"/>
        <v>0</v>
      </c>
    </row>
    <row r="358" spans="1:12" hidden="1" x14ac:dyDescent="0.25">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x14ac:dyDescent="0.25">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x14ac:dyDescent="0.25">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198063</v>
      </c>
      <c r="K360">
        <f>INDEX(GWP!$C$2:$C$13,MATCH(EPS!I360,GWP!$B$2:$B$13,0))</f>
        <v>0</v>
      </c>
      <c r="L360" s="4">
        <f t="shared" si="11"/>
        <v>0</v>
      </c>
    </row>
    <row r="361" spans="1:12" hidden="1" x14ac:dyDescent="0.25">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x14ac:dyDescent="0.25">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x14ac:dyDescent="0.25">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x14ac:dyDescent="0.25">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32798000</v>
      </c>
      <c r="K364">
        <f>INDEX(GWP!$C$2:$C$13,MATCH(EPS!I364,GWP!$B$2:$B$13,0))</f>
        <v>0</v>
      </c>
      <c r="L364" s="4">
        <f t="shared" si="11"/>
        <v>0</v>
      </c>
    </row>
    <row r="365" spans="1:12" hidden="1" x14ac:dyDescent="0.25">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187328000</v>
      </c>
      <c r="K365">
        <f>INDEX(GWP!$C$2:$C$13,MATCH(EPS!I365,GWP!$B$2:$B$13,0))</f>
        <v>0</v>
      </c>
      <c r="L365" s="4">
        <f t="shared" si="11"/>
        <v>0</v>
      </c>
    </row>
    <row r="366" spans="1:12" hidden="1" x14ac:dyDescent="0.25">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3725390</v>
      </c>
      <c r="K366">
        <f>INDEX(GWP!$C$2:$C$13,MATCH(EPS!I366,GWP!$B$2:$B$13,0))</f>
        <v>0</v>
      </c>
      <c r="L366" s="4">
        <f t="shared" si="11"/>
        <v>0</v>
      </c>
    </row>
    <row r="367" spans="1:12" hidden="1" x14ac:dyDescent="0.25">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5828370</v>
      </c>
      <c r="K367">
        <f>INDEX(GWP!$C$2:$C$13,MATCH(EPS!I367,GWP!$B$2:$B$13,0))</f>
        <v>0</v>
      </c>
      <c r="L367" s="4">
        <f t="shared" si="11"/>
        <v>0</v>
      </c>
    </row>
    <row r="368" spans="1:12" hidden="1" x14ac:dyDescent="0.25">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x14ac:dyDescent="0.25">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x14ac:dyDescent="0.25">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x14ac:dyDescent="0.25">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x14ac:dyDescent="0.25">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x14ac:dyDescent="0.25">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x14ac:dyDescent="0.25">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2660430</v>
      </c>
      <c r="K374">
        <f>INDEX(GWP!$C$2:$C$13,MATCH(EPS!I374,GWP!$B$2:$B$13,0))</f>
        <v>0</v>
      </c>
      <c r="L374" s="4">
        <f t="shared" si="11"/>
        <v>0</v>
      </c>
    </row>
    <row r="375" spans="1:12" hidden="1" x14ac:dyDescent="0.25">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2611660000</v>
      </c>
      <c r="K375">
        <f>INDEX(GWP!$C$2:$C$13,MATCH(EPS!I375,GWP!$B$2:$B$13,0))</f>
        <v>0</v>
      </c>
      <c r="L375" s="4">
        <f t="shared" si="11"/>
        <v>0</v>
      </c>
    </row>
    <row r="376" spans="1:12" hidden="1" x14ac:dyDescent="0.25">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302187</v>
      </c>
      <c r="K376">
        <f>INDEX(GWP!$C$2:$C$13,MATCH(EPS!I376,GWP!$B$2:$B$13,0))</f>
        <v>0</v>
      </c>
      <c r="L376" s="4">
        <f t="shared" si="11"/>
        <v>0</v>
      </c>
    </row>
    <row r="377" spans="1:12" hidden="1" x14ac:dyDescent="0.25">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81257100</v>
      </c>
      <c r="K377">
        <f>INDEX(GWP!$C$2:$C$13,MATCH(EPS!I377,GWP!$B$2:$B$13,0))</f>
        <v>0</v>
      </c>
      <c r="L377" s="4">
        <f t="shared" si="11"/>
        <v>0</v>
      </c>
    </row>
    <row r="378" spans="1:12" hidden="1" x14ac:dyDescent="0.25">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x14ac:dyDescent="0.25">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x14ac:dyDescent="0.25">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x14ac:dyDescent="0.25">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x14ac:dyDescent="0.25">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x14ac:dyDescent="0.25">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3963420</v>
      </c>
      <c r="K383">
        <f>INDEX(GWP!$C$2:$C$13,MATCH(EPS!I383,GWP!$B$2:$B$13,0))</f>
        <v>0</v>
      </c>
      <c r="L383" s="4">
        <f t="shared" si="11"/>
        <v>0</v>
      </c>
    </row>
    <row r="384" spans="1:12" hidden="1" x14ac:dyDescent="0.25">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15062500</v>
      </c>
      <c r="K384">
        <f>INDEX(GWP!$C$2:$C$13,MATCH(EPS!I384,GWP!$B$2:$B$13,0))</f>
        <v>0</v>
      </c>
      <c r="L384" s="4">
        <f t="shared" si="11"/>
        <v>0</v>
      </c>
    </row>
    <row r="385" spans="1:12" hidden="1" x14ac:dyDescent="0.25">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1388370000</v>
      </c>
      <c r="K385">
        <f>INDEX(GWP!$C$2:$C$13,MATCH(EPS!I385,GWP!$B$2:$B$13,0))</f>
        <v>0</v>
      </c>
      <c r="L385" s="4">
        <f t="shared" si="11"/>
        <v>0</v>
      </c>
    </row>
    <row r="386" spans="1:12" hidden="1" x14ac:dyDescent="0.25">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1710880</v>
      </c>
      <c r="K386">
        <f>INDEX(GWP!$C$2:$C$13,MATCH(EPS!I386,GWP!$B$2:$B$13,0))</f>
        <v>0</v>
      </c>
      <c r="L386" s="4">
        <f t="shared" si="11"/>
        <v>0</v>
      </c>
    </row>
    <row r="387" spans="1:12" hidden="1" x14ac:dyDescent="0.25">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43196500</v>
      </c>
      <c r="K387">
        <f>INDEX(GWP!$C$2:$C$13,MATCH(EPS!I387,GWP!$B$2:$B$13,0))</f>
        <v>0</v>
      </c>
      <c r="L387" s="4">
        <f t="shared" ref="L387:L450" si="13">IF(H387="g pollutant",K387*J387/10^12,IF(H387="MMTCO2e",J387,IF(H387="MWh",J387,0)))</f>
        <v>0</v>
      </c>
    </row>
    <row r="388" spans="1:12" hidden="1" x14ac:dyDescent="0.25">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x14ac:dyDescent="0.25">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x14ac:dyDescent="0.25">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16772.2</v>
      </c>
      <c r="K390">
        <f>INDEX(GWP!$C$2:$C$13,MATCH(EPS!I390,GWP!$B$2:$B$13,0))</f>
        <v>0</v>
      </c>
      <c r="L390" s="4">
        <f t="shared" si="13"/>
        <v>0</v>
      </c>
    </row>
    <row r="391" spans="1:12" hidden="1" x14ac:dyDescent="0.25">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x14ac:dyDescent="0.25">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x14ac:dyDescent="0.25">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10587400</v>
      </c>
      <c r="K393">
        <f>INDEX(GWP!$C$2:$C$13,MATCH(EPS!I393,GWP!$B$2:$B$13,0))</f>
        <v>0</v>
      </c>
      <c r="L393" s="4">
        <f t="shared" si="13"/>
        <v>0</v>
      </c>
    </row>
    <row r="394" spans="1:12" hidden="1" x14ac:dyDescent="0.25">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1221800</v>
      </c>
      <c r="K394">
        <f>INDEX(GWP!$C$2:$C$13,MATCH(EPS!I394,GWP!$B$2:$B$13,0))</f>
        <v>0</v>
      </c>
      <c r="L394" s="4">
        <f t="shared" si="13"/>
        <v>0</v>
      </c>
    </row>
    <row r="395" spans="1:12" hidden="1" x14ac:dyDescent="0.25">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19356100000</v>
      </c>
      <c r="K395">
        <f>INDEX(GWP!$C$2:$C$13,MATCH(EPS!I395,GWP!$B$2:$B$13,0))</f>
        <v>0</v>
      </c>
      <c r="L395" s="4">
        <f t="shared" si="13"/>
        <v>0</v>
      </c>
    </row>
    <row r="396" spans="1:12" hidden="1" x14ac:dyDescent="0.25">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138779</v>
      </c>
      <c r="K396">
        <f>INDEX(GWP!$C$2:$C$13,MATCH(EPS!I396,GWP!$B$2:$B$13,0))</f>
        <v>0</v>
      </c>
      <c r="L396" s="4">
        <f t="shared" si="13"/>
        <v>0</v>
      </c>
    </row>
    <row r="397" spans="1:12" hidden="1" x14ac:dyDescent="0.25">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602229000</v>
      </c>
      <c r="K397">
        <f>INDEX(GWP!$C$2:$C$13,MATCH(EPS!I397,GWP!$B$2:$B$13,0))</f>
        <v>0</v>
      </c>
      <c r="L397" s="4">
        <f t="shared" si="13"/>
        <v>0</v>
      </c>
    </row>
    <row r="398" spans="1:12" hidden="1" x14ac:dyDescent="0.25">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x14ac:dyDescent="0.25">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x14ac:dyDescent="0.25">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15353.8</v>
      </c>
      <c r="K400">
        <f>INDEX(GWP!$C$2:$C$13,MATCH(EPS!I400,GWP!$B$2:$B$13,0))</f>
        <v>0</v>
      </c>
      <c r="L400" s="4">
        <f t="shared" si="13"/>
        <v>0</v>
      </c>
    </row>
    <row r="401" spans="1:12" hidden="1" x14ac:dyDescent="0.25">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x14ac:dyDescent="0.25">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x14ac:dyDescent="0.25">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7206220</v>
      </c>
      <c r="K403">
        <f>INDEX(GWP!$C$2:$C$13,MATCH(EPS!I403,GWP!$B$2:$B$13,0))</f>
        <v>0</v>
      </c>
      <c r="L403" s="4">
        <f t="shared" si="13"/>
        <v>0</v>
      </c>
    </row>
    <row r="404" spans="1:12" hidden="1" x14ac:dyDescent="0.25">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42472000</v>
      </c>
      <c r="K404">
        <f>INDEX(GWP!$C$2:$C$13,MATCH(EPS!I404,GWP!$B$2:$B$13,0))</f>
        <v>0</v>
      </c>
      <c r="L404" s="4">
        <f t="shared" si="13"/>
        <v>0</v>
      </c>
    </row>
    <row r="405" spans="1:12" hidden="1" x14ac:dyDescent="0.25">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756344000</v>
      </c>
      <c r="K405">
        <f>INDEX(GWP!$C$2:$C$13,MATCH(EPS!I405,GWP!$B$2:$B$13,0))</f>
        <v>0</v>
      </c>
      <c r="L405" s="4">
        <f t="shared" si="13"/>
        <v>0</v>
      </c>
    </row>
    <row r="406" spans="1:12" hidden="1" x14ac:dyDescent="0.25">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4824210</v>
      </c>
      <c r="K406">
        <f>INDEX(GWP!$C$2:$C$13,MATCH(EPS!I406,GWP!$B$2:$B$13,0))</f>
        <v>0</v>
      </c>
      <c r="L406" s="4">
        <f t="shared" si="13"/>
        <v>0</v>
      </c>
    </row>
    <row r="407" spans="1:12" hidden="1" x14ac:dyDescent="0.25">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23532300</v>
      </c>
      <c r="K407">
        <f>INDEX(GWP!$C$2:$C$13,MATCH(EPS!I407,GWP!$B$2:$B$13,0))</f>
        <v>0</v>
      </c>
      <c r="L407" s="4">
        <f t="shared" si="13"/>
        <v>0</v>
      </c>
    </row>
    <row r="408" spans="1:12" hidden="1" x14ac:dyDescent="0.25">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x14ac:dyDescent="0.25">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x14ac:dyDescent="0.25">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31028.5</v>
      </c>
      <c r="K410">
        <f>INDEX(GWP!$C$2:$C$13,MATCH(EPS!I410,GWP!$B$2:$B$13,0))</f>
        <v>0</v>
      </c>
      <c r="L410" s="4">
        <f t="shared" si="13"/>
        <v>0</v>
      </c>
    </row>
    <row r="411" spans="1:12" hidden="1" x14ac:dyDescent="0.25">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x14ac:dyDescent="0.25">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x14ac:dyDescent="0.25">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19249900</v>
      </c>
      <c r="K413">
        <f>INDEX(GWP!$C$2:$C$13,MATCH(EPS!I413,GWP!$B$2:$B$13,0))</f>
        <v>0</v>
      </c>
      <c r="L413" s="4">
        <f t="shared" si="13"/>
        <v>0</v>
      </c>
    </row>
    <row r="414" spans="1:12" hidden="1" x14ac:dyDescent="0.25">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3445130</v>
      </c>
      <c r="K414">
        <f>INDEX(GWP!$C$2:$C$13,MATCH(EPS!I414,GWP!$B$2:$B$13,0))</f>
        <v>0</v>
      </c>
      <c r="L414" s="4">
        <f t="shared" si="13"/>
        <v>0</v>
      </c>
    </row>
    <row r="415" spans="1:12" hidden="1" x14ac:dyDescent="0.25">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10544700000</v>
      </c>
      <c r="K415">
        <f>INDEX(GWP!$C$2:$C$13,MATCH(EPS!I415,GWP!$B$2:$B$13,0))</f>
        <v>0</v>
      </c>
      <c r="L415" s="4">
        <f t="shared" si="13"/>
        <v>0</v>
      </c>
    </row>
    <row r="416" spans="1:12" hidden="1" x14ac:dyDescent="0.25">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391318</v>
      </c>
      <c r="K416">
        <f>INDEX(GWP!$C$2:$C$13,MATCH(EPS!I416,GWP!$B$2:$B$13,0))</f>
        <v>0</v>
      </c>
      <c r="L416" s="4">
        <f t="shared" si="13"/>
        <v>0</v>
      </c>
    </row>
    <row r="417" spans="1:12" hidden="1" x14ac:dyDescent="0.25">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328078000</v>
      </c>
      <c r="K417">
        <f>INDEX(GWP!$C$2:$C$13,MATCH(EPS!I417,GWP!$B$2:$B$13,0))</f>
        <v>0</v>
      </c>
      <c r="L417" s="4">
        <f t="shared" si="13"/>
        <v>0</v>
      </c>
    </row>
    <row r="418" spans="1:12" hidden="1" x14ac:dyDescent="0.25">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x14ac:dyDescent="0.25">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x14ac:dyDescent="0.25">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28404.5</v>
      </c>
      <c r="K420">
        <f>INDEX(GWP!$C$2:$C$13,MATCH(EPS!I420,GWP!$B$2:$B$13,0))</f>
        <v>0</v>
      </c>
      <c r="L420" s="4">
        <f t="shared" si="13"/>
        <v>0</v>
      </c>
    </row>
    <row r="421" spans="1:12" hidden="1" x14ac:dyDescent="0.25">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x14ac:dyDescent="0.25">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x14ac:dyDescent="0.25">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18015600</v>
      </c>
      <c r="K423">
        <f>INDEX(GWP!$C$2:$C$13,MATCH(EPS!I423,GWP!$B$2:$B$13,0))</f>
        <v>28</v>
      </c>
      <c r="L423" s="4">
        <f t="shared" si="13"/>
        <v>5.0443679999999998E-4</v>
      </c>
    </row>
    <row r="424" spans="1:12" hidden="1" x14ac:dyDescent="0.25">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127289000</v>
      </c>
      <c r="K424">
        <f>INDEX(GWP!$C$2:$C$13,MATCH(EPS!I424,GWP!$B$2:$B$13,0))</f>
        <v>28</v>
      </c>
      <c r="L424" s="4">
        <f t="shared" si="13"/>
        <v>3.564092E-3</v>
      </c>
    </row>
    <row r="425" spans="1:12" hidden="1" x14ac:dyDescent="0.25">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843820000</v>
      </c>
      <c r="K425">
        <f>INDEX(GWP!$C$2:$C$13,MATCH(EPS!I425,GWP!$B$2:$B$13,0))</f>
        <v>28</v>
      </c>
      <c r="L425" s="4">
        <f t="shared" si="13"/>
        <v>2.3626959999999999E-2</v>
      </c>
    </row>
    <row r="426" spans="1:12" hidden="1" x14ac:dyDescent="0.25">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x14ac:dyDescent="0.25">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x14ac:dyDescent="0.25">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x14ac:dyDescent="0.25">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x14ac:dyDescent="0.25">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2515830</v>
      </c>
      <c r="K430">
        <f>INDEX(GWP!$C$2:$C$13,MATCH(EPS!I430,GWP!$B$2:$B$13,0))</f>
        <v>28</v>
      </c>
      <c r="L430" s="4">
        <f t="shared" si="13"/>
        <v>7.0443240000000006E-5</v>
      </c>
    </row>
    <row r="431" spans="1:12" hidden="1" x14ac:dyDescent="0.25">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x14ac:dyDescent="0.25">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x14ac:dyDescent="0.25">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48124800</v>
      </c>
      <c r="K433">
        <f>INDEX(GWP!$C$2:$C$13,MATCH(EPS!I433,GWP!$B$2:$B$13,0))</f>
        <v>28</v>
      </c>
      <c r="L433" s="4">
        <f t="shared" si="13"/>
        <v>1.3474944E-3</v>
      </c>
    </row>
    <row r="434" spans="1:12" hidden="1" x14ac:dyDescent="0.25">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10325100</v>
      </c>
      <c r="K434">
        <f>INDEX(GWP!$C$2:$C$13,MATCH(EPS!I434,GWP!$B$2:$B$13,0))</f>
        <v>28</v>
      </c>
      <c r="L434" s="4">
        <f t="shared" si="13"/>
        <v>2.8910280000000001E-4</v>
      </c>
    </row>
    <row r="435" spans="1:12" hidden="1" x14ac:dyDescent="0.25">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11764200000</v>
      </c>
      <c r="K435">
        <f>INDEX(GWP!$C$2:$C$13,MATCH(EPS!I435,GWP!$B$2:$B$13,0))</f>
        <v>28</v>
      </c>
      <c r="L435" s="4">
        <f t="shared" si="13"/>
        <v>0.32939760000000001</v>
      </c>
    </row>
    <row r="436" spans="1:12" hidden="1" x14ac:dyDescent="0.25">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x14ac:dyDescent="0.25">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x14ac:dyDescent="0.25">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x14ac:dyDescent="0.25">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x14ac:dyDescent="0.25">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2303060</v>
      </c>
      <c r="K440">
        <f>INDEX(GWP!$C$2:$C$13,MATCH(EPS!I440,GWP!$B$2:$B$13,0))</f>
        <v>28</v>
      </c>
      <c r="L440" s="4">
        <f t="shared" si="13"/>
        <v>6.4485679999999997E-5</v>
      </c>
    </row>
    <row r="441" spans="1:12" hidden="1" x14ac:dyDescent="0.25">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x14ac:dyDescent="0.25">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x14ac:dyDescent="0.25">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1801560</v>
      </c>
      <c r="K443">
        <f>INDEX(GWP!$C$2:$C$13,MATCH(EPS!I443,GWP!$B$2:$B$13,0))</f>
        <v>265</v>
      </c>
      <c r="L443" s="4">
        <f t="shared" si="13"/>
        <v>4.7741340000000002E-4</v>
      </c>
    </row>
    <row r="444" spans="1:12" hidden="1" x14ac:dyDescent="0.25">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25457700</v>
      </c>
      <c r="K444">
        <f>INDEX(GWP!$C$2:$C$13,MATCH(EPS!I444,GWP!$B$2:$B$13,0))</f>
        <v>265</v>
      </c>
      <c r="L444" s="4">
        <f t="shared" si="13"/>
        <v>6.7462905E-3</v>
      </c>
    </row>
    <row r="445" spans="1:12" hidden="1" x14ac:dyDescent="0.25">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168764000</v>
      </c>
      <c r="K445">
        <f>INDEX(GWP!$C$2:$C$13,MATCH(EPS!I445,GWP!$B$2:$B$13,0))</f>
        <v>265</v>
      </c>
      <c r="L445" s="4">
        <f t="shared" si="13"/>
        <v>4.4722459999999999E-2</v>
      </c>
    </row>
    <row r="446" spans="1:12" hidden="1" x14ac:dyDescent="0.25">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x14ac:dyDescent="0.25">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x14ac:dyDescent="0.25">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x14ac:dyDescent="0.25">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x14ac:dyDescent="0.25">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503165</v>
      </c>
      <c r="K450">
        <f>INDEX(GWP!$C$2:$C$13,MATCH(EPS!I450,GWP!$B$2:$B$13,0))</f>
        <v>265</v>
      </c>
      <c r="L450" s="4">
        <f t="shared" si="13"/>
        <v>1.3333872499999999E-4</v>
      </c>
    </row>
    <row r="451" spans="1:12" hidden="1" x14ac:dyDescent="0.25">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x14ac:dyDescent="0.25">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x14ac:dyDescent="0.25">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4812480</v>
      </c>
      <c r="K453">
        <f>INDEX(GWP!$C$2:$C$13,MATCH(EPS!I453,GWP!$B$2:$B$13,0))</f>
        <v>265</v>
      </c>
      <c r="L453" s="4">
        <f t="shared" si="15"/>
        <v>1.2753071999999999E-3</v>
      </c>
    </row>
    <row r="454" spans="1:12" hidden="1" x14ac:dyDescent="0.25">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2065020</v>
      </c>
      <c r="K454">
        <f>INDEX(GWP!$C$2:$C$13,MATCH(EPS!I454,GWP!$B$2:$B$13,0))</f>
        <v>265</v>
      </c>
      <c r="L454" s="4">
        <f t="shared" si="15"/>
        <v>5.472303E-4</v>
      </c>
    </row>
    <row r="455" spans="1:12" hidden="1" x14ac:dyDescent="0.25">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2352850000</v>
      </c>
      <c r="K455">
        <f>INDEX(GWP!$C$2:$C$13,MATCH(EPS!I455,GWP!$B$2:$B$13,0))</f>
        <v>265</v>
      </c>
      <c r="L455" s="4">
        <f t="shared" si="15"/>
        <v>0.62350525000000001</v>
      </c>
    </row>
    <row r="456" spans="1:12" hidden="1" x14ac:dyDescent="0.25">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x14ac:dyDescent="0.25">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x14ac:dyDescent="0.25">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x14ac:dyDescent="0.25">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x14ac:dyDescent="0.25">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460613</v>
      </c>
      <c r="K460">
        <f>INDEX(GWP!$C$2:$C$13,MATCH(EPS!I460,GWP!$B$2:$B$13,0))</f>
        <v>265</v>
      </c>
      <c r="L460" s="4">
        <f t="shared" si="15"/>
        <v>1.22062445E-4</v>
      </c>
    </row>
    <row r="461" spans="1:12" hidden="1" x14ac:dyDescent="0.25">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x14ac:dyDescent="0.25">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x14ac:dyDescent="0.25">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x14ac:dyDescent="0.25">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x14ac:dyDescent="0.25">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x14ac:dyDescent="0.25">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x14ac:dyDescent="0.25">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x14ac:dyDescent="0.25">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x14ac:dyDescent="0.25">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x14ac:dyDescent="0.25">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x14ac:dyDescent="0.25">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x14ac:dyDescent="0.25">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x14ac:dyDescent="0.25">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x14ac:dyDescent="0.25">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x14ac:dyDescent="0.25">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x14ac:dyDescent="0.25">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x14ac:dyDescent="0.25">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x14ac:dyDescent="0.25">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x14ac:dyDescent="0.25">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x14ac:dyDescent="0.25">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x14ac:dyDescent="0.25">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x14ac:dyDescent="0.25">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x14ac:dyDescent="0.25">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x14ac:dyDescent="0.25">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x14ac:dyDescent="0.25">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x14ac:dyDescent="0.25">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x14ac:dyDescent="0.25">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x14ac:dyDescent="0.25">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132461000000000</v>
      </c>
      <c r="K488">
        <f>INDEX(GWP!$C$2:$C$13,MATCH(EPS!I488,GWP!$B$2:$B$13,0))</f>
        <v>1</v>
      </c>
      <c r="L488" s="4">
        <f t="shared" si="15"/>
        <v>132.46100000000001</v>
      </c>
    </row>
    <row r="489" spans="1:12" hidden="1" x14ac:dyDescent="0.25">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x14ac:dyDescent="0.25">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x14ac:dyDescent="0.25">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x14ac:dyDescent="0.25">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x14ac:dyDescent="0.25">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x14ac:dyDescent="0.25">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x14ac:dyDescent="0.25">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x14ac:dyDescent="0.25">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x14ac:dyDescent="0.25">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x14ac:dyDescent="0.25">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70033100000000</v>
      </c>
      <c r="K498">
        <f>INDEX(GWP!$C$2:$C$13,MATCH(EPS!I498,GWP!$B$2:$B$13,0))</f>
        <v>1</v>
      </c>
      <c r="L498" s="4">
        <f t="shared" si="15"/>
        <v>70.033100000000005</v>
      </c>
    </row>
    <row r="499" spans="1:12" hidden="1" x14ac:dyDescent="0.25">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x14ac:dyDescent="0.25">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x14ac:dyDescent="0.25">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x14ac:dyDescent="0.25">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x14ac:dyDescent="0.25">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x14ac:dyDescent="0.25">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x14ac:dyDescent="0.25">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x14ac:dyDescent="0.25">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x14ac:dyDescent="0.25">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x14ac:dyDescent="0.25">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57489200000</v>
      </c>
      <c r="K508">
        <f>INDEX(GWP!$C$2:$C$13,MATCH(EPS!I508,GWP!$B$2:$B$13,0))</f>
        <v>0</v>
      </c>
      <c r="L508" s="4">
        <f t="shared" si="15"/>
        <v>0</v>
      </c>
    </row>
    <row r="509" spans="1:12" hidden="1" x14ac:dyDescent="0.25">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x14ac:dyDescent="0.25">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x14ac:dyDescent="0.25">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x14ac:dyDescent="0.25">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x14ac:dyDescent="0.25">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x14ac:dyDescent="0.25">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x14ac:dyDescent="0.25">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x14ac:dyDescent="0.25">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x14ac:dyDescent="0.25">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x14ac:dyDescent="0.25">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30394900000</v>
      </c>
      <c r="K518">
        <f>INDEX(GWP!$C$2:$C$13,MATCH(EPS!I518,GWP!$B$2:$B$13,0))</f>
        <v>0</v>
      </c>
      <c r="L518" s="4">
        <f t="shared" si="17"/>
        <v>0</v>
      </c>
    </row>
    <row r="519" spans="1:12" hidden="1" x14ac:dyDescent="0.25">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x14ac:dyDescent="0.25">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x14ac:dyDescent="0.25">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x14ac:dyDescent="0.25">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x14ac:dyDescent="0.25">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x14ac:dyDescent="0.25">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x14ac:dyDescent="0.25">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x14ac:dyDescent="0.25">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x14ac:dyDescent="0.25">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x14ac:dyDescent="0.25">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424398000000</v>
      </c>
      <c r="K528">
        <f>INDEX(GWP!$C$2:$C$13,MATCH(EPS!I528,GWP!$B$2:$B$13,0))</f>
        <v>0</v>
      </c>
      <c r="L528" s="4">
        <f t="shared" si="17"/>
        <v>0</v>
      </c>
    </row>
    <row r="529" spans="1:12" hidden="1" x14ac:dyDescent="0.25">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x14ac:dyDescent="0.25">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x14ac:dyDescent="0.25">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x14ac:dyDescent="0.25">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x14ac:dyDescent="0.25">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x14ac:dyDescent="0.25">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x14ac:dyDescent="0.25">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x14ac:dyDescent="0.25">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x14ac:dyDescent="0.25">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x14ac:dyDescent="0.25">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224382000000</v>
      </c>
      <c r="K538">
        <f>INDEX(GWP!$C$2:$C$13,MATCH(EPS!I538,GWP!$B$2:$B$13,0))</f>
        <v>0</v>
      </c>
      <c r="L538" s="4">
        <f t="shared" si="17"/>
        <v>0</v>
      </c>
    </row>
    <row r="539" spans="1:12" hidden="1" x14ac:dyDescent="0.25">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x14ac:dyDescent="0.25">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x14ac:dyDescent="0.25">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x14ac:dyDescent="0.25">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x14ac:dyDescent="0.25">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x14ac:dyDescent="0.25">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x14ac:dyDescent="0.25">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x14ac:dyDescent="0.25">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x14ac:dyDescent="0.25">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x14ac:dyDescent="0.25">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126276000000</v>
      </c>
      <c r="K548">
        <f>INDEX(GWP!$C$2:$C$13,MATCH(EPS!I548,GWP!$B$2:$B$13,0))</f>
        <v>0</v>
      </c>
      <c r="L548" s="4">
        <f t="shared" si="17"/>
        <v>0</v>
      </c>
    </row>
    <row r="549" spans="1:12" hidden="1" x14ac:dyDescent="0.25">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x14ac:dyDescent="0.25">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x14ac:dyDescent="0.25">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x14ac:dyDescent="0.25">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x14ac:dyDescent="0.25">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x14ac:dyDescent="0.25">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x14ac:dyDescent="0.25">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x14ac:dyDescent="0.25">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x14ac:dyDescent="0.25">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x14ac:dyDescent="0.25">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66763100000</v>
      </c>
      <c r="K558">
        <f>INDEX(GWP!$C$2:$C$13,MATCH(EPS!I558,GWP!$B$2:$B$13,0))</f>
        <v>0</v>
      </c>
      <c r="L558" s="4">
        <f t="shared" si="17"/>
        <v>0</v>
      </c>
    </row>
    <row r="559" spans="1:12" hidden="1" x14ac:dyDescent="0.25">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x14ac:dyDescent="0.25">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x14ac:dyDescent="0.25">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x14ac:dyDescent="0.25">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x14ac:dyDescent="0.25">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x14ac:dyDescent="0.25">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x14ac:dyDescent="0.25">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x14ac:dyDescent="0.25">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x14ac:dyDescent="0.25">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x14ac:dyDescent="0.25">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6837440000</v>
      </c>
      <c r="K568">
        <f>INDEX(GWP!$C$2:$C$13,MATCH(EPS!I568,GWP!$B$2:$B$13,0))</f>
        <v>0</v>
      </c>
      <c r="L568" s="4">
        <f t="shared" si="17"/>
        <v>0</v>
      </c>
    </row>
    <row r="569" spans="1:12" hidden="1" x14ac:dyDescent="0.25">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x14ac:dyDescent="0.25">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x14ac:dyDescent="0.25">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x14ac:dyDescent="0.25">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x14ac:dyDescent="0.25">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x14ac:dyDescent="0.25">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x14ac:dyDescent="0.25">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x14ac:dyDescent="0.25">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x14ac:dyDescent="0.25">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x14ac:dyDescent="0.25">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3615000000</v>
      </c>
      <c r="K578">
        <f>INDEX(GWP!$C$2:$C$13,MATCH(EPS!I578,GWP!$B$2:$B$13,0))</f>
        <v>0</v>
      </c>
      <c r="L578" s="4">
        <f t="shared" si="17"/>
        <v>0</v>
      </c>
    </row>
    <row r="579" spans="1:12" hidden="1" x14ac:dyDescent="0.25">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x14ac:dyDescent="0.25">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x14ac:dyDescent="0.25">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x14ac:dyDescent="0.25">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x14ac:dyDescent="0.25">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x14ac:dyDescent="0.25">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x14ac:dyDescent="0.25">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x14ac:dyDescent="0.25">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x14ac:dyDescent="0.25">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x14ac:dyDescent="0.25">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6004770000</v>
      </c>
      <c r="K588">
        <f>INDEX(GWP!$C$2:$C$13,MATCH(EPS!I588,GWP!$B$2:$B$13,0))</f>
        <v>0</v>
      </c>
      <c r="L588" s="4">
        <f t="shared" si="19"/>
        <v>0</v>
      </c>
    </row>
    <row r="589" spans="1:12" hidden="1" x14ac:dyDescent="0.25">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x14ac:dyDescent="0.25">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x14ac:dyDescent="0.25">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x14ac:dyDescent="0.25">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x14ac:dyDescent="0.25">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x14ac:dyDescent="0.25">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x14ac:dyDescent="0.25">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x14ac:dyDescent="0.25">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x14ac:dyDescent="0.25">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x14ac:dyDescent="0.25">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3174760000</v>
      </c>
      <c r="K598">
        <f>INDEX(GWP!$C$2:$C$13,MATCH(EPS!I598,GWP!$B$2:$B$13,0))</f>
        <v>0</v>
      </c>
      <c r="L598" s="4">
        <f t="shared" si="19"/>
        <v>0</v>
      </c>
    </row>
    <row r="599" spans="1:12" hidden="1" x14ac:dyDescent="0.25">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x14ac:dyDescent="0.25">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x14ac:dyDescent="0.25">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x14ac:dyDescent="0.25">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x14ac:dyDescent="0.25">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x14ac:dyDescent="0.25">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x14ac:dyDescent="0.25">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x14ac:dyDescent="0.25">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x14ac:dyDescent="0.25">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x14ac:dyDescent="0.25">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17282500000</v>
      </c>
      <c r="K608">
        <f>INDEX(GWP!$C$2:$C$13,MATCH(EPS!I608,GWP!$B$2:$B$13,0))</f>
        <v>0</v>
      </c>
      <c r="L608" s="4">
        <f t="shared" si="19"/>
        <v>0</v>
      </c>
    </row>
    <row r="609" spans="1:12" hidden="1" x14ac:dyDescent="0.25">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x14ac:dyDescent="0.25">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x14ac:dyDescent="0.25">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x14ac:dyDescent="0.25">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x14ac:dyDescent="0.25">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x14ac:dyDescent="0.25">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x14ac:dyDescent="0.25">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x14ac:dyDescent="0.25">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x14ac:dyDescent="0.25">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x14ac:dyDescent="0.25">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9137380000</v>
      </c>
      <c r="K618">
        <f>INDEX(GWP!$C$2:$C$13,MATCH(EPS!I618,GWP!$B$2:$B$13,0))</f>
        <v>0</v>
      </c>
      <c r="L618" s="4">
        <f t="shared" si="19"/>
        <v>0</v>
      </c>
    </row>
    <row r="619" spans="1:12" hidden="1" x14ac:dyDescent="0.25">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x14ac:dyDescent="0.25">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x14ac:dyDescent="0.25">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x14ac:dyDescent="0.25">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x14ac:dyDescent="0.25">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x14ac:dyDescent="0.25">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x14ac:dyDescent="0.25">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x14ac:dyDescent="0.25">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x14ac:dyDescent="0.25">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x14ac:dyDescent="0.25">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2068840000</v>
      </c>
      <c r="K628">
        <f>INDEX(GWP!$C$2:$C$13,MATCH(EPS!I628,GWP!$B$2:$B$13,0))</f>
        <v>0</v>
      </c>
      <c r="L628" s="4">
        <f t="shared" si="19"/>
        <v>0</v>
      </c>
    </row>
    <row r="629" spans="1:12" hidden="1" x14ac:dyDescent="0.25">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x14ac:dyDescent="0.25">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x14ac:dyDescent="0.25">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x14ac:dyDescent="0.25">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x14ac:dyDescent="0.25">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x14ac:dyDescent="0.25">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x14ac:dyDescent="0.25">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x14ac:dyDescent="0.25">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x14ac:dyDescent="0.25">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x14ac:dyDescent="0.25">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1093810000</v>
      </c>
      <c r="K638">
        <f>INDEX(GWP!$C$2:$C$13,MATCH(EPS!I638,GWP!$B$2:$B$13,0))</f>
        <v>0</v>
      </c>
      <c r="L638" s="4">
        <f t="shared" si="19"/>
        <v>0</v>
      </c>
    </row>
    <row r="639" spans="1:12" hidden="1" x14ac:dyDescent="0.25">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x14ac:dyDescent="0.25">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x14ac:dyDescent="0.25">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x14ac:dyDescent="0.25">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x14ac:dyDescent="0.25">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x14ac:dyDescent="0.25">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x14ac:dyDescent="0.25">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x14ac:dyDescent="0.25">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x14ac:dyDescent="0.25">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x14ac:dyDescent="0.25">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1133460000</v>
      </c>
      <c r="K648">
        <f>INDEX(GWP!$C$2:$C$13,MATCH(EPS!I648,GWP!$B$2:$B$13,0))</f>
        <v>0</v>
      </c>
      <c r="L648" s="4">
        <f t="shared" si="21"/>
        <v>0</v>
      </c>
    </row>
    <row r="649" spans="1:12" hidden="1" x14ac:dyDescent="0.25">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x14ac:dyDescent="0.25">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x14ac:dyDescent="0.25">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x14ac:dyDescent="0.25">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x14ac:dyDescent="0.25">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x14ac:dyDescent="0.25">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x14ac:dyDescent="0.25">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x14ac:dyDescent="0.25">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x14ac:dyDescent="0.25">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x14ac:dyDescent="0.25">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599268000</v>
      </c>
      <c r="K658">
        <f>INDEX(GWP!$C$2:$C$13,MATCH(EPS!I658,GWP!$B$2:$B$13,0))</f>
        <v>0</v>
      </c>
      <c r="L658" s="4">
        <f t="shared" si="21"/>
        <v>0</v>
      </c>
    </row>
    <row r="659" spans="1:12" hidden="1" x14ac:dyDescent="0.25">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x14ac:dyDescent="0.25">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x14ac:dyDescent="0.25">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x14ac:dyDescent="0.25">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x14ac:dyDescent="0.25">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x14ac:dyDescent="0.25">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x14ac:dyDescent="0.25">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x14ac:dyDescent="0.25">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x14ac:dyDescent="0.25">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x14ac:dyDescent="0.25">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5502230000</v>
      </c>
      <c r="K668">
        <f>INDEX(GWP!$C$2:$C$13,MATCH(EPS!I668,GWP!$B$2:$B$13,0))</f>
        <v>28</v>
      </c>
      <c r="L668" s="4">
        <f t="shared" si="21"/>
        <v>0.15406243999999999</v>
      </c>
    </row>
    <row r="669" spans="1:12" hidden="1" x14ac:dyDescent="0.25">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x14ac:dyDescent="0.25">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x14ac:dyDescent="0.25">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x14ac:dyDescent="0.25">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x14ac:dyDescent="0.25">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x14ac:dyDescent="0.25">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x14ac:dyDescent="0.25">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x14ac:dyDescent="0.25">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x14ac:dyDescent="0.25">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x14ac:dyDescent="0.25">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2909070000</v>
      </c>
      <c r="K678">
        <f>INDEX(GWP!$C$2:$C$13,MATCH(EPS!I678,GWP!$B$2:$B$13,0))</f>
        <v>28</v>
      </c>
      <c r="L678" s="4">
        <f t="shared" si="21"/>
        <v>8.1453960000000006E-2</v>
      </c>
    </row>
    <row r="679" spans="1:12" hidden="1" x14ac:dyDescent="0.25">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x14ac:dyDescent="0.25">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x14ac:dyDescent="0.25">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x14ac:dyDescent="0.25">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x14ac:dyDescent="0.25">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x14ac:dyDescent="0.25">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x14ac:dyDescent="0.25">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x14ac:dyDescent="0.25">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x14ac:dyDescent="0.25">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x14ac:dyDescent="0.25">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1100450000</v>
      </c>
      <c r="K688">
        <f>INDEX(GWP!$C$2:$C$13,MATCH(EPS!I688,GWP!$B$2:$B$13,0))</f>
        <v>265</v>
      </c>
      <c r="L688" s="4">
        <f t="shared" si="21"/>
        <v>0.29161925</v>
      </c>
    </row>
    <row r="689" spans="1:12" hidden="1" x14ac:dyDescent="0.25">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x14ac:dyDescent="0.25">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x14ac:dyDescent="0.25">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x14ac:dyDescent="0.25">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x14ac:dyDescent="0.25">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x14ac:dyDescent="0.25">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x14ac:dyDescent="0.25">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x14ac:dyDescent="0.25">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x14ac:dyDescent="0.25">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x14ac:dyDescent="0.25">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581813000</v>
      </c>
      <c r="K698">
        <f>INDEX(GWP!$C$2:$C$13,MATCH(EPS!I698,GWP!$B$2:$B$13,0))</f>
        <v>265</v>
      </c>
      <c r="L698" s="4">
        <f t="shared" si="21"/>
        <v>0.154180445</v>
      </c>
    </row>
    <row r="699" spans="1:12" hidden="1" x14ac:dyDescent="0.25">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x14ac:dyDescent="0.25">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x14ac:dyDescent="0.25">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x14ac:dyDescent="0.25">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x14ac:dyDescent="0.25">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x14ac:dyDescent="0.25">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x14ac:dyDescent="0.25">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x14ac:dyDescent="0.25">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x14ac:dyDescent="0.25">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x14ac:dyDescent="0.25">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x14ac:dyDescent="0.25">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x14ac:dyDescent="0.25">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x14ac:dyDescent="0.25">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x14ac:dyDescent="0.25">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x14ac:dyDescent="0.25">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x14ac:dyDescent="0.25">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x14ac:dyDescent="0.25">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x14ac:dyDescent="0.25">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x14ac:dyDescent="0.25">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x14ac:dyDescent="0.25">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x14ac:dyDescent="0.25">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x14ac:dyDescent="0.25">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x14ac:dyDescent="0.25">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x14ac:dyDescent="0.25">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x14ac:dyDescent="0.25">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x14ac:dyDescent="0.25">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x14ac:dyDescent="0.25">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1243560000000</v>
      </c>
      <c r="K725">
        <f>INDEX(GWP!$C$2:$C$13,MATCH(EPS!I725,GWP!$B$2:$B$13,0))</f>
        <v>1</v>
      </c>
      <c r="L725" s="4">
        <f t="shared" si="23"/>
        <v>1.24356</v>
      </c>
    </row>
    <row r="726" spans="1:12" hidden="1" x14ac:dyDescent="0.25">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x14ac:dyDescent="0.25">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x14ac:dyDescent="0.25">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x14ac:dyDescent="0.25">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x14ac:dyDescent="0.25">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x14ac:dyDescent="0.25">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x14ac:dyDescent="0.25">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x14ac:dyDescent="0.25">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x14ac:dyDescent="0.25">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x14ac:dyDescent="0.25">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35177400000000</v>
      </c>
      <c r="K735">
        <f>INDEX(GWP!$C$2:$C$13,MATCH(EPS!I735,GWP!$B$2:$B$13,0))</f>
        <v>1</v>
      </c>
      <c r="L735" s="4">
        <f t="shared" si="23"/>
        <v>35.177399999999999</v>
      </c>
    </row>
    <row r="736" spans="1:12" hidden="1" x14ac:dyDescent="0.25">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x14ac:dyDescent="0.25">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x14ac:dyDescent="0.25">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x14ac:dyDescent="0.25">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x14ac:dyDescent="0.25">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x14ac:dyDescent="0.25">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x14ac:dyDescent="0.25">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x14ac:dyDescent="0.25">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x14ac:dyDescent="0.25">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x14ac:dyDescent="0.25">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793814000</v>
      </c>
      <c r="K745">
        <f>INDEX(GWP!$C$2:$C$13,MATCH(EPS!I745,GWP!$B$2:$B$13,0))</f>
        <v>0</v>
      </c>
      <c r="L745" s="4">
        <f t="shared" si="23"/>
        <v>0</v>
      </c>
    </row>
    <row r="746" spans="1:12" hidden="1" x14ac:dyDescent="0.25">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x14ac:dyDescent="0.25">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x14ac:dyDescent="0.25">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x14ac:dyDescent="0.25">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x14ac:dyDescent="0.25">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x14ac:dyDescent="0.25">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x14ac:dyDescent="0.25">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x14ac:dyDescent="0.25">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x14ac:dyDescent="0.25">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x14ac:dyDescent="0.25">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22455100000</v>
      </c>
      <c r="K755">
        <f>INDEX(GWP!$C$2:$C$13,MATCH(EPS!I755,GWP!$B$2:$B$13,0))</f>
        <v>0</v>
      </c>
      <c r="L755" s="4">
        <f t="shared" si="23"/>
        <v>0</v>
      </c>
    </row>
    <row r="756" spans="1:12" hidden="1" x14ac:dyDescent="0.25">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x14ac:dyDescent="0.25">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x14ac:dyDescent="0.25">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x14ac:dyDescent="0.25">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x14ac:dyDescent="0.25">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x14ac:dyDescent="0.25">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x14ac:dyDescent="0.25">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x14ac:dyDescent="0.25">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x14ac:dyDescent="0.25">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x14ac:dyDescent="0.25">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3244790000</v>
      </c>
      <c r="K765">
        <f>INDEX(GWP!$C$2:$C$13,MATCH(EPS!I765,GWP!$B$2:$B$13,0))</f>
        <v>0</v>
      </c>
      <c r="L765" s="4">
        <f t="shared" si="23"/>
        <v>0</v>
      </c>
    </row>
    <row r="766" spans="1:12" hidden="1" x14ac:dyDescent="0.25">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x14ac:dyDescent="0.25">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x14ac:dyDescent="0.25">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x14ac:dyDescent="0.25">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x14ac:dyDescent="0.25">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x14ac:dyDescent="0.25">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x14ac:dyDescent="0.25">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x14ac:dyDescent="0.25">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x14ac:dyDescent="0.25">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x14ac:dyDescent="0.25">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91787500000</v>
      </c>
      <c r="K775">
        <f>INDEX(GWP!$C$2:$C$13,MATCH(EPS!I775,GWP!$B$2:$B$13,0))</f>
        <v>0</v>
      </c>
      <c r="L775" s="4">
        <f t="shared" si="25"/>
        <v>0</v>
      </c>
    </row>
    <row r="776" spans="1:12" hidden="1" x14ac:dyDescent="0.25">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x14ac:dyDescent="0.25">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x14ac:dyDescent="0.25">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x14ac:dyDescent="0.25">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x14ac:dyDescent="0.25">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x14ac:dyDescent="0.25">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x14ac:dyDescent="0.25">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x14ac:dyDescent="0.25">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x14ac:dyDescent="0.25">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x14ac:dyDescent="0.25">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16731500000</v>
      </c>
      <c r="K785">
        <f>INDEX(GWP!$C$2:$C$13,MATCH(EPS!I785,GWP!$B$2:$B$13,0))</f>
        <v>0</v>
      </c>
      <c r="L785" s="4">
        <f t="shared" si="25"/>
        <v>0</v>
      </c>
    </row>
    <row r="786" spans="1:12" hidden="1" x14ac:dyDescent="0.25">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x14ac:dyDescent="0.25">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x14ac:dyDescent="0.25">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x14ac:dyDescent="0.25">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x14ac:dyDescent="0.25">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x14ac:dyDescent="0.25">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x14ac:dyDescent="0.25">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x14ac:dyDescent="0.25">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x14ac:dyDescent="0.25">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x14ac:dyDescent="0.25">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473293000000</v>
      </c>
      <c r="K795">
        <f>INDEX(GWP!$C$2:$C$13,MATCH(EPS!I795,GWP!$B$2:$B$13,0))</f>
        <v>0</v>
      </c>
      <c r="L795" s="4">
        <f t="shared" si="25"/>
        <v>0</v>
      </c>
    </row>
    <row r="796" spans="1:12" hidden="1" x14ac:dyDescent="0.25">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x14ac:dyDescent="0.25">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x14ac:dyDescent="0.25">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x14ac:dyDescent="0.25">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x14ac:dyDescent="0.25">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x14ac:dyDescent="0.25">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x14ac:dyDescent="0.25">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x14ac:dyDescent="0.25">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x14ac:dyDescent="0.25">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x14ac:dyDescent="0.25">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477780000</v>
      </c>
      <c r="K805">
        <f>INDEX(GWP!$C$2:$C$13,MATCH(EPS!I805,GWP!$B$2:$B$13,0))</f>
        <v>0</v>
      </c>
      <c r="L805" s="4">
        <f t="shared" si="25"/>
        <v>0</v>
      </c>
    </row>
    <row r="806" spans="1:12" hidden="1" x14ac:dyDescent="0.25">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x14ac:dyDescent="0.25">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x14ac:dyDescent="0.25">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x14ac:dyDescent="0.25">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x14ac:dyDescent="0.25">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x14ac:dyDescent="0.25">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x14ac:dyDescent="0.25">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x14ac:dyDescent="0.25">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x14ac:dyDescent="0.25">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x14ac:dyDescent="0.25">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13515200000</v>
      </c>
      <c r="K815">
        <f>INDEX(GWP!$C$2:$C$13,MATCH(EPS!I815,GWP!$B$2:$B$13,0))</f>
        <v>0</v>
      </c>
      <c r="L815" s="4">
        <f t="shared" si="25"/>
        <v>0</v>
      </c>
    </row>
    <row r="816" spans="1:12" hidden="1" x14ac:dyDescent="0.25">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x14ac:dyDescent="0.25">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x14ac:dyDescent="0.25">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x14ac:dyDescent="0.25">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x14ac:dyDescent="0.25">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x14ac:dyDescent="0.25">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x14ac:dyDescent="0.25">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x14ac:dyDescent="0.25">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x14ac:dyDescent="0.25">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x14ac:dyDescent="0.25">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461141000</v>
      </c>
      <c r="K825">
        <f>INDEX(GWP!$C$2:$C$13,MATCH(EPS!I825,GWP!$B$2:$B$13,0))</f>
        <v>0</v>
      </c>
      <c r="L825" s="4">
        <f t="shared" si="25"/>
        <v>0</v>
      </c>
    </row>
    <row r="826" spans="1:12" hidden="1" x14ac:dyDescent="0.25">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x14ac:dyDescent="0.25">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x14ac:dyDescent="0.25">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x14ac:dyDescent="0.25">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x14ac:dyDescent="0.25">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x14ac:dyDescent="0.25">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x14ac:dyDescent="0.25">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x14ac:dyDescent="0.25">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x14ac:dyDescent="0.25">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x14ac:dyDescent="0.25">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13044600000</v>
      </c>
      <c r="K835">
        <f>INDEX(GWP!$C$2:$C$13,MATCH(EPS!I835,GWP!$B$2:$B$13,0))</f>
        <v>0</v>
      </c>
      <c r="L835" s="4">
        <f t="shared" ref="L835:L898" si="27">IF(H835="g pollutant",K835*J835/10^12,IF(H835="MMTCO2e",J835,IF(H835="MWh",J835,0)))</f>
        <v>0</v>
      </c>
    </row>
    <row r="836" spans="1:12" hidden="1" x14ac:dyDescent="0.25">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x14ac:dyDescent="0.25">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x14ac:dyDescent="0.25">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x14ac:dyDescent="0.25">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x14ac:dyDescent="0.25">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x14ac:dyDescent="0.25">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x14ac:dyDescent="0.25">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x14ac:dyDescent="0.25">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x14ac:dyDescent="0.25">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x14ac:dyDescent="0.25">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19855800</v>
      </c>
      <c r="K845">
        <f>INDEX(GWP!$C$2:$C$13,MATCH(EPS!I845,GWP!$B$2:$B$13,0))</f>
        <v>0</v>
      </c>
      <c r="L845" s="4">
        <f t="shared" si="27"/>
        <v>0</v>
      </c>
    </row>
    <row r="846" spans="1:12" hidden="1" x14ac:dyDescent="0.25">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x14ac:dyDescent="0.25">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x14ac:dyDescent="0.25">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x14ac:dyDescent="0.25">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x14ac:dyDescent="0.25">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x14ac:dyDescent="0.25">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x14ac:dyDescent="0.25">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x14ac:dyDescent="0.25">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x14ac:dyDescent="0.25">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x14ac:dyDescent="0.25">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561674000</v>
      </c>
      <c r="K855">
        <f>INDEX(GWP!$C$2:$C$13,MATCH(EPS!I855,GWP!$B$2:$B$13,0))</f>
        <v>0</v>
      </c>
      <c r="L855" s="4">
        <f t="shared" si="27"/>
        <v>0</v>
      </c>
    </row>
    <row r="856" spans="1:12" hidden="1" x14ac:dyDescent="0.25">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x14ac:dyDescent="0.25">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x14ac:dyDescent="0.25">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x14ac:dyDescent="0.25">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x14ac:dyDescent="0.25">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x14ac:dyDescent="0.25">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x14ac:dyDescent="0.25">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x14ac:dyDescent="0.25">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x14ac:dyDescent="0.25">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x14ac:dyDescent="0.25">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355629000</v>
      </c>
      <c r="K865">
        <f>INDEX(GWP!$C$2:$C$13,MATCH(EPS!I865,GWP!$B$2:$B$13,0))</f>
        <v>0</v>
      </c>
      <c r="L865" s="4">
        <f t="shared" si="27"/>
        <v>0</v>
      </c>
    </row>
    <row r="866" spans="1:12" hidden="1" x14ac:dyDescent="0.25">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x14ac:dyDescent="0.25">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x14ac:dyDescent="0.25">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x14ac:dyDescent="0.25">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x14ac:dyDescent="0.25">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x14ac:dyDescent="0.25">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x14ac:dyDescent="0.25">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x14ac:dyDescent="0.25">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x14ac:dyDescent="0.25">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x14ac:dyDescent="0.25">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10059900000</v>
      </c>
      <c r="K875">
        <f>INDEX(GWP!$C$2:$C$13,MATCH(EPS!I875,GWP!$B$2:$B$13,0))</f>
        <v>0</v>
      </c>
      <c r="L875" s="4">
        <f t="shared" si="27"/>
        <v>0</v>
      </c>
    </row>
    <row r="876" spans="1:12" hidden="1" x14ac:dyDescent="0.25">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x14ac:dyDescent="0.25">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x14ac:dyDescent="0.25">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x14ac:dyDescent="0.25">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x14ac:dyDescent="0.25">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x14ac:dyDescent="0.25">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x14ac:dyDescent="0.25">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x14ac:dyDescent="0.25">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x14ac:dyDescent="0.25">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x14ac:dyDescent="0.25">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80981600</v>
      </c>
      <c r="K885">
        <f>INDEX(GWP!$C$2:$C$13,MATCH(EPS!I885,GWP!$B$2:$B$13,0))</f>
        <v>0</v>
      </c>
      <c r="L885" s="4">
        <f t="shared" si="27"/>
        <v>0</v>
      </c>
    </row>
    <row r="886" spans="1:12" hidden="1" x14ac:dyDescent="0.25">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x14ac:dyDescent="0.25">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x14ac:dyDescent="0.25">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x14ac:dyDescent="0.25">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x14ac:dyDescent="0.25">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x14ac:dyDescent="0.25">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x14ac:dyDescent="0.25">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x14ac:dyDescent="0.25">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x14ac:dyDescent="0.25">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x14ac:dyDescent="0.25">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2290780000</v>
      </c>
      <c r="K895">
        <f>INDEX(GWP!$C$2:$C$13,MATCH(EPS!I895,GWP!$B$2:$B$13,0))</f>
        <v>0</v>
      </c>
      <c r="L895" s="4">
        <f t="shared" si="27"/>
        <v>0</v>
      </c>
    </row>
    <row r="896" spans="1:12" hidden="1" x14ac:dyDescent="0.25">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x14ac:dyDescent="0.25">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x14ac:dyDescent="0.25">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x14ac:dyDescent="0.25">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x14ac:dyDescent="0.25">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x14ac:dyDescent="0.25">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x14ac:dyDescent="0.25">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x14ac:dyDescent="0.25">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x14ac:dyDescent="0.25">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x14ac:dyDescent="0.25">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50267900</v>
      </c>
      <c r="K905">
        <f>INDEX(GWP!$C$2:$C$13,MATCH(EPS!I905,GWP!$B$2:$B$13,0))</f>
        <v>28</v>
      </c>
      <c r="L905" s="4">
        <f t="shared" si="29"/>
        <v>1.4075012000000001E-3</v>
      </c>
    </row>
    <row r="906" spans="1:12" hidden="1" x14ac:dyDescent="0.25">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x14ac:dyDescent="0.25">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x14ac:dyDescent="0.25">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x14ac:dyDescent="0.25">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x14ac:dyDescent="0.25">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x14ac:dyDescent="0.25">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x14ac:dyDescent="0.25">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x14ac:dyDescent="0.25">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x14ac:dyDescent="0.25">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x14ac:dyDescent="0.25">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1421960000</v>
      </c>
      <c r="K915">
        <f>INDEX(GWP!$C$2:$C$13,MATCH(EPS!I915,GWP!$B$2:$B$13,0))</f>
        <v>28</v>
      </c>
      <c r="L915" s="4">
        <f t="shared" si="29"/>
        <v>3.9814879999999997E-2</v>
      </c>
    </row>
    <row r="916" spans="1:12" hidden="1" x14ac:dyDescent="0.25">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x14ac:dyDescent="0.25">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x14ac:dyDescent="0.25">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x14ac:dyDescent="0.25">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x14ac:dyDescent="0.25">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x14ac:dyDescent="0.25">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x14ac:dyDescent="0.25">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x14ac:dyDescent="0.25">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x14ac:dyDescent="0.25">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x14ac:dyDescent="0.25">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10053600</v>
      </c>
      <c r="K925">
        <f>INDEX(GWP!$C$2:$C$13,MATCH(EPS!I925,GWP!$B$2:$B$13,0))</f>
        <v>265</v>
      </c>
      <c r="L925" s="4">
        <f t="shared" si="29"/>
        <v>2.6642039999999999E-3</v>
      </c>
    </row>
    <row r="926" spans="1:12" hidden="1" x14ac:dyDescent="0.25">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x14ac:dyDescent="0.25">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x14ac:dyDescent="0.25">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x14ac:dyDescent="0.25">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x14ac:dyDescent="0.25">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x14ac:dyDescent="0.25">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x14ac:dyDescent="0.25">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x14ac:dyDescent="0.25">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x14ac:dyDescent="0.25">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x14ac:dyDescent="0.25">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284392000</v>
      </c>
      <c r="K935">
        <f>INDEX(GWP!$C$2:$C$13,MATCH(EPS!I935,GWP!$B$2:$B$13,0))</f>
        <v>265</v>
      </c>
      <c r="L935" s="4">
        <f t="shared" si="29"/>
        <v>7.5363879999999994E-2</v>
      </c>
    </row>
    <row r="936" spans="1:12" hidden="1" x14ac:dyDescent="0.25">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x14ac:dyDescent="0.25">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x14ac:dyDescent="0.25">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x14ac:dyDescent="0.25">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x14ac:dyDescent="0.25">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x14ac:dyDescent="0.25">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x14ac:dyDescent="0.25">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x14ac:dyDescent="0.25">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x14ac:dyDescent="0.25">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x14ac:dyDescent="0.25">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x14ac:dyDescent="0.25">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x14ac:dyDescent="0.25">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x14ac:dyDescent="0.25">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x14ac:dyDescent="0.25">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x14ac:dyDescent="0.25">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x14ac:dyDescent="0.25">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x14ac:dyDescent="0.25">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x14ac:dyDescent="0.25">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x14ac:dyDescent="0.25">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x14ac:dyDescent="0.25">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x14ac:dyDescent="0.25">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x14ac:dyDescent="0.25">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x14ac:dyDescent="0.25">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x14ac:dyDescent="0.25">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x14ac:dyDescent="0.25">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x14ac:dyDescent="0.25">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x14ac:dyDescent="0.25">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x14ac:dyDescent="0.25">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x14ac:dyDescent="0.25">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11580300000000</v>
      </c>
      <c r="K964">
        <f>INDEX(GWP!$C$2:$C$13,MATCH(EPS!I964,GWP!$B$2:$B$13,0))</f>
        <v>1</v>
      </c>
      <c r="L964" s="4">
        <f t="shared" si="31"/>
        <v>11.580299999999999</v>
      </c>
    </row>
    <row r="965" spans="1:12" hidden="1" x14ac:dyDescent="0.25">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x14ac:dyDescent="0.25">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x14ac:dyDescent="0.25">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x14ac:dyDescent="0.25">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x14ac:dyDescent="0.25">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x14ac:dyDescent="0.25">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x14ac:dyDescent="0.25">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x14ac:dyDescent="0.25">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x14ac:dyDescent="0.25">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x14ac:dyDescent="0.25">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x14ac:dyDescent="0.25">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15117700000000</v>
      </c>
      <c r="K975">
        <f>INDEX(GWP!$C$2:$C$13,MATCH(EPS!I975,GWP!$B$2:$B$13,0))</f>
        <v>1</v>
      </c>
      <c r="L975" s="4">
        <f t="shared" si="31"/>
        <v>15.117699999999999</v>
      </c>
    </row>
    <row r="976" spans="1:12" hidden="1" x14ac:dyDescent="0.25">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x14ac:dyDescent="0.25">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x14ac:dyDescent="0.25">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x14ac:dyDescent="0.25">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46008600000000</v>
      </c>
      <c r="K979">
        <f>INDEX(GWP!$C$2:$C$13,MATCH(EPS!I979,GWP!$B$2:$B$13,0))</f>
        <v>1</v>
      </c>
      <c r="L979" s="4">
        <f t="shared" si="31"/>
        <v>46.008600000000001</v>
      </c>
    </row>
    <row r="980" spans="1:12" hidden="1" x14ac:dyDescent="0.25">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x14ac:dyDescent="0.25">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x14ac:dyDescent="0.25">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x14ac:dyDescent="0.25">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x14ac:dyDescent="0.25">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x14ac:dyDescent="0.25">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1549720000</v>
      </c>
      <c r="K985">
        <f>INDEX(GWP!$C$2:$C$13,MATCH(EPS!I985,GWP!$B$2:$B$13,0))</f>
        <v>0</v>
      </c>
      <c r="L985" s="4">
        <f t="shared" si="31"/>
        <v>0</v>
      </c>
    </row>
    <row r="986" spans="1:12" hidden="1" x14ac:dyDescent="0.25">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x14ac:dyDescent="0.25">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x14ac:dyDescent="0.25">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x14ac:dyDescent="0.25">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x14ac:dyDescent="0.25">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x14ac:dyDescent="0.25">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x14ac:dyDescent="0.25">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x14ac:dyDescent="0.25">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x14ac:dyDescent="0.25">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x14ac:dyDescent="0.25">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7225800000</v>
      </c>
      <c r="K995">
        <f>INDEX(GWP!$C$2:$C$13,MATCH(EPS!I995,GWP!$B$2:$B$13,0))</f>
        <v>0</v>
      </c>
      <c r="L995" s="4">
        <f t="shared" si="31"/>
        <v>0</v>
      </c>
    </row>
    <row r="996" spans="1:12" hidden="1" x14ac:dyDescent="0.25">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x14ac:dyDescent="0.25">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x14ac:dyDescent="0.25">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x14ac:dyDescent="0.25">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21677400000</v>
      </c>
      <c r="K999">
        <f>INDEX(GWP!$C$2:$C$13,MATCH(EPS!I999,GWP!$B$2:$B$13,0))</f>
        <v>0</v>
      </c>
      <c r="L999" s="4">
        <f t="shared" si="31"/>
        <v>0</v>
      </c>
    </row>
    <row r="1000" spans="1:12" hidden="1" x14ac:dyDescent="0.25">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x14ac:dyDescent="0.25">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x14ac:dyDescent="0.25">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x14ac:dyDescent="0.25">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x14ac:dyDescent="0.25">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x14ac:dyDescent="0.25">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3490520000</v>
      </c>
      <c r="K1005">
        <f>INDEX(GWP!$C$2:$C$13,MATCH(EPS!I1005,GWP!$B$2:$B$13,0))</f>
        <v>0</v>
      </c>
      <c r="L1005" s="4">
        <f t="shared" si="31"/>
        <v>0</v>
      </c>
    </row>
    <row r="1006" spans="1:12" hidden="1" x14ac:dyDescent="0.25">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x14ac:dyDescent="0.25">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x14ac:dyDescent="0.25">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x14ac:dyDescent="0.25">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x14ac:dyDescent="0.25">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x14ac:dyDescent="0.25">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x14ac:dyDescent="0.25">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x14ac:dyDescent="0.25">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x14ac:dyDescent="0.25">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x14ac:dyDescent="0.25">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16275100000</v>
      </c>
      <c r="K1015">
        <f>INDEX(GWP!$C$2:$C$13,MATCH(EPS!I1015,GWP!$B$2:$B$13,0))</f>
        <v>0</v>
      </c>
      <c r="L1015" s="4">
        <f t="shared" si="31"/>
        <v>0</v>
      </c>
    </row>
    <row r="1016" spans="1:12" hidden="1" x14ac:dyDescent="0.25">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x14ac:dyDescent="0.25">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x14ac:dyDescent="0.25">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x14ac:dyDescent="0.25">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48825300000</v>
      </c>
      <c r="K1019">
        <f>INDEX(GWP!$C$2:$C$13,MATCH(EPS!I1019,GWP!$B$2:$B$13,0))</f>
        <v>0</v>
      </c>
      <c r="L1019" s="4">
        <f t="shared" si="31"/>
        <v>0</v>
      </c>
    </row>
    <row r="1020" spans="1:12" hidden="1" x14ac:dyDescent="0.25">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x14ac:dyDescent="0.25">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x14ac:dyDescent="0.25">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x14ac:dyDescent="0.25">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x14ac:dyDescent="0.25">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x14ac:dyDescent="0.25">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30261600000</v>
      </c>
      <c r="K1025">
        <f>INDEX(GWP!$C$2:$C$13,MATCH(EPS!I1025,GWP!$B$2:$B$13,0))</f>
        <v>0</v>
      </c>
      <c r="L1025" s="4">
        <f t="shared" si="31"/>
        <v>0</v>
      </c>
    </row>
    <row r="1026" spans="1:12" hidden="1" x14ac:dyDescent="0.25">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x14ac:dyDescent="0.25">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x14ac:dyDescent="0.25">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x14ac:dyDescent="0.25">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x14ac:dyDescent="0.25">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x14ac:dyDescent="0.25">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x14ac:dyDescent="0.25">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x14ac:dyDescent="0.25">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x14ac:dyDescent="0.25">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x14ac:dyDescent="0.25">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141099000000</v>
      </c>
      <c r="K1035">
        <f>INDEX(GWP!$C$2:$C$13,MATCH(EPS!I1035,GWP!$B$2:$B$13,0))</f>
        <v>0</v>
      </c>
      <c r="L1035" s="4">
        <f t="shared" si="33"/>
        <v>0</v>
      </c>
    </row>
    <row r="1036" spans="1:12" hidden="1" x14ac:dyDescent="0.25">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x14ac:dyDescent="0.25">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x14ac:dyDescent="0.25">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x14ac:dyDescent="0.25">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423298000000</v>
      </c>
      <c r="K1039">
        <f>INDEX(GWP!$C$2:$C$13,MATCH(EPS!I1039,GWP!$B$2:$B$13,0))</f>
        <v>0</v>
      </c>
      <c r="L1039" s="4">
        <f t="shared" si="33"/>
        <v>0</v>
      </c>
    </row>
    <row r="1040" spans="1:12" hidden="1" x14ac:dyDescent="0.25">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x14ac:dyDescent="0.25">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x14ac:dyDescent="0.25">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x14ac:dyDescent="0.25">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x14ac:dyDescent="0.25">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x14ac:dyDescent="0.25">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1255400000</v>
      </c>
      <c r="K1045">
        <f>INDEX(GWP!$C$2:$C$13,MATCH(EPS!I1045,GWP!$B$2:$B$13,0))</f>
        <v>0</v>
      </c>
      <c r="L1045" s="4">
        <f t="shared" si="33"/>
        <v>0</v>
      </c>
    </row>
    <row r="1046" spans="1:12" hidden="1" x14ac:dyDescent="0.25">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x14ac:dyDescent="0.25">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x14ac:dyDescent="0.25">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x14ac:dyDescent="0.25">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x14ac:dyDescent="0.25">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x14ac:dyDescent="0.25">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x14ac:dyDescent="0.25">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x14ac:dyDescent="0.25">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x14ac:dyDescent="0.25">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x14ac:dyDescent="0.25">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5853480000</v>
      </c>
      <c r="K1055">
        <f>INDEX(GWP!$C$2:$C$13,MATCH(EPS!I1055,GWP!$B$2:$B$13,0))</f>
        <v>0</v>
      </c>
      <c r="L1055" s="4">
        <f t="shared" si="33"/>
        <v>0</v>
      </c>
    </row>
    <row r="1056" spans="1:12" hidden="1" x14ac:dyDescent="0.25">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x14ac:dyDescent="0.25">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x14ac:dyDescent="0.25">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x14ac:dyDescent="0.25">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17560400000</v>
      </c>
      <c r="K1059">
        <f>INDEX(GWP!$C$2:$C$13,MATCH(EPS!I1059,GWP!$B$2:$B$13,0))</f>
        <v>0</v>
      </c>
      <c r="L1059" s="4">
        <f t="shared" si="33"/>
        <v>0</v>
      </c>
    </row>
    <row r="1060" spans="1:12" hidden="1" x14ac:dyDescent="0.25">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x14ac:dyDescent="0.25">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x14ac:dyDescent="0.25">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x14ac:dyDescent="0.25">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x14ac:dyDescent="0.25">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x14ac:dyDescent="0.25">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1165230000</v>
      </c>
      <c r="K1065">
        <f>INDEX(GWP!$C$2:$C$13,MATCH(EPS!I1065,GWP!$B$2:$B$13,0))</f>
        <v>0</v>
      </c>
      <c r="L1065" s="4">
        <f t="shared" si="33"/>
        <v>0</v>
      </c>
    </row>
    <row r="1066" spans="1:12" hidden="1" x14ac:dyDescent="0.25">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x14ac:dyDescent="0.25">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x14ac:dyDescent="0.25">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x14ac:dyDescent="0.25">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x14ac:dyDescent="0.25">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x14ac:dyDescent="0.25">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x14ac:dyDescent="0.25">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x14ac:dyDescent="0.25">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x14ac:dyDescent="0.25">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x14ac:dyDescent="0.25">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5433050000</v>
      </c>
      <c r="K1075">
        <f>INDEX(GWP!$C$2:$C$13,MATCH(EPS!I1075,GWP!$B$2:$B$13,0))</f>
        <v>0</v>
      </c>
      <c r="L1075" s="4">
        <f t="shared" si="33"/>
        <v>0</v>
      </c>
    </row>
    <row r="1076" spans="1:12" hidden="1" x14ac:dyDescent="0.25">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x14ac:dyDescent="0.25">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x14ac:dyDescent="0.25">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x14ac:dyDescent="0.25">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16299100000</v>
      </c>
      <c r="K1079">
        <f>INDEX(GWP!$C$2:$C$13,MATCH(EPS!I1079,GWP!$B$2:$B$13,0))</f>
        <v>0</v>
      </c>
      <c r="L1079" s="4">
        <f t="shared" si="33"/>
        <v>0</v>
      </c>
    </row>
    <row r="1080" spans="1:12" hidden="1" x14ac:dyDescent="0.25">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x14ac:dyDescent="0.25">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x14ac:dyDescent="0.25">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x14ac:dyDescent="0.25">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x14ac:dyDescent="0.25">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x14ac:dyDescent="0.25">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6546050000</v>
      </c>
      <c r="K1085">
        <f>INDEX(GWP!$C$2:$C$13,MATCH(EPS!I1085,GWP!$B$2:$B$13,0))</f>
        <v>0</v>
      </c>
      <c r="L1085" s="4">
        <f t="shared" si="33"/>
        <v>0</v>
      </c>
    </row>
    <row r="1086" spans="1:12" hidden="1" x14ac:dyDescent="0.25">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x14ac:dyDescent="0.25">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x14ac:dyDescent="0.25">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x14ac:dyDescent="0.25">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x14ac:dyDescent="0.25">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x14ac:dyDescent="0.25">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x14ac:dyDescent="0.25">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x14ac:dyDescent="0.25">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x14ac:dyDescent="0.25">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x14ac:dyDescent="0.25">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30522000000</v>
      </c>
      <c r="K1095">
        <f>INDEX(GWP!$C$2:$C$13,MATCH(EPS!I1095,GWP!$B$2:$B$13,0))</f>
        <v>0</v>
      </c>
      <c r="L1095" s="4">
        <f t="shared" si="35"/>
        <v>0</v>
      </c>
    </row>
    <row r="1096" spans="1:12" hidden="1" x14ac:dyDescent="0.25">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x14ac:dyDescent="0.25">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x14ac:dyDescent="0.25">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x14ac:dyDescent="0.25">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91566000000</v>
      </c>
      <c r="K1099">
        <f>INDEX(GWP!$C$2:$C$13,MATCH(EPS!I1099,GWP!$B$2:$B$13,0))</f>
        <v>0</v>
      </c>
      <c r="L1099" s="4">
        <f t="shared" si="35"/>
        <v>0</v>
      </c>
    </row>
    <row r="1100" spans="1:12" hidden="1" x14ac:dyDescent="0.25">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x14ac:dyDescent="0.25">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x14ac:dyDescent="0.25">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x14ac:dyDescent="0.25">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x14ac:dyDescent="0.25">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x14ac:dyDescent="0.25">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371385000</v>
      </c>
      <c r="K1105">
        <f>INDEX(GWP!$C$2:$C$13,MATCH(EPS!I1105,GWP!$B$2:$B$13,0))</f>
        <v>0</v>
      </c>
      <c r="L1105" s="4">
        <f t="shared" si="35"/>
        <v>0</v>
      </c>
    </row>
    <row r="1106" spans="1:12" hidden="1" x14ac:dyDescent="0.25">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x14ac:dyDescent="0.25">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x14ac:dyDescent="0.25">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x14ac:dyDescent="0.25">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x14ac:dyDescent="0.25">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x14ac:dyDescent="0.25">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x14ac:dyDescent="0.25">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x14ac:dyDescent="0.25">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x14ac:dyDescent="0.25">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x14ac:dyDescent="0.25">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1731640000</v>
      </c>
      <c r="K1115">
        <f>INDEX(GWP!$C$2:$C$13,MATCH(EPS!I1115,GWP!$B$2:$B$13,0))</f>
        <v>0</v>
      </c>
      <c r="L1115" s="4">
        <f t="shared" si="35"/>
        <v>0</v>
      </c>
    </row>
    <row r="1116" spans="1:12" hidden="1" x14ac:dyDescent="0.25">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x14ac:dyDescent="0.25">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x14ac:dyDescent="0.25">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x14ac:dyDescent="0.25">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5194930000</v>
      </c>
      <c r="K1119">
        <f>INDEX(GWP!$C$2:$C$13,MATCH(EPS!I1119,GWP!$B$2:$B$13,0))</f>
        <v>0</v>
      </c>
      <c r="L1119" s="4">
        <f t="shared" si="35"/>
        <v>0</v>
      </c>
    </row>
    <row r="1120" spans="1:12" hidden="1" x14ac:dyDescent="0.25">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x14ac:dyDescent="0.25">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x14ac:dyDescent="0.25">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x14ac:dyDescent="0.25">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x14ac:dyDescent="0.25">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x14ac:dyDescent="0.25">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392792000</v>
      </c>
      <c r="K1125">
        <f>INDEX(GWP!$C$2:$C$13,MATCH(EPS!I1125,GWP!$B$2:$B$13,0))</f>
        <v>0</v>
      </c>
      <c r="L1125" s="4">
        <f t="shared" si="35"/>
        <v>0</v>
      </c>
    </row>
    <row r="1126" spans="1:12" hidden="1" x14ac:dyDescent="0.25">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x14ac:dyDescent="0.25">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x14ac:dyDescent="0.25">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x14ac:dyDescent="0.25">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x14ac:dyDescent="0.25">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x14ac:dyDescent="0.25">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x14ac:dyDescent="0.25">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x14ac:dyDescent="0.25">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x14ac:dyDescent="0.25">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x14ac:dyDescent="0.25">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1831450000</v>
      </c>
      <c r="K1135">
        <f>INDEX(GWP!$C$2:$C$13,MATCH(EPS!I1135,GWP!$B$2:$B$13,0))</f>
        <v>0</v>
      </c>
      <c r="L1135" s="4">
        <f t="shared" si="35"/>
        <v>0</v>
      </c>
    </row>
    <row r="1136" spans="1:12" hidden="1" x14ac:dyDescent="0.25">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x14ac:dyDescent="0.25">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x14ac:dyDescent="0.25">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x14ac:dyDescent="0.25">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5494360000</v>
      </c>
      <c r="K1139">
        <f>INDEX(GWP!$C$2:$C$13,MATCH(EPS!I1139,GWP!$B$2:$B$13,0))</f>
        <v>0</v>
      </c>
      <c r="L1139" s="4">
        <f t="shared" si="35"/>
        <v>0</v>
      </c>
    </row>
    <row r="1140" spans="1:12" hidden="1" x14ac:dyDescent="0.25">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x14ac:dyDescent="0.25">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x14ac:dyDescent="0.25">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x14ac:dyDescent="0.25">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x14ac:dyDescent="0.25">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x14ac:dyDescent="0.25">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x14ac:dyDescent="0.25">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x14ac:dyDescent="0.25">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x14ac:dyDescent="0.25">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x14ac:dyDescent="0.25">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x14ac:dyDescent="0.25">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x14ac:dyDescent="0.25">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x14ac:dyDescent="0.25">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x14ac:dyDescent="0.25">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x14ac:dyDescent="0.25">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x14ac:dyDescent="0.25">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611096000</v>
      </c>
      <c r="K1155">
        <f>INDEX(GWP!$C$2:$C$13,MATCH(EPS!I1155,GWP!$B$2:$B$13,0))</f>
        <v>28</v>
      </c>
      <c r="L1155" s="4">
        <f t="shared" ref="L1155:L1218" si="37">IF(H1155="g pollutant",K1155*J1155/10^12,IF(H1155="MMTCO2e",J1155,IF(H1155="MWh",J1155,0)))</f>
        <v>1.7110687999999999E-2</v>
      </c>
    </row>
    <row r="1156" spans="1:12" hidden="1" x14ac:dyDescent="0.25">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x14ac:dyDescent="0.25">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x14ac:dyDescent="0.25">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x14ac:dyDescent="0.25">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1833290000</v>
      </c>
      <c r="K1159">
        <f>INDEX(GWP!$C$2:$C$13,MATCH(EPS!I1159,GWP!$B$2:$B$13,0))</f>
        <v>28</v>
      </c>
      <c r="L1159" s="4">
        <f t="shared" si="37"/>
        <v>5.1332120000000002E-2</v>
      </c>
    </row>
    <row r="1160" spans="1:12" hidden="1" x14ac:dyDescent="0.25">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x14ac:dyDescent="0.25">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x14ac:dyDescent="0.25">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x14ac:dyDescent="0.25">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x14ac:dyDescent="0.25">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x14ac:dyDescent="0.25">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26212300</v>
      </c>
      <c r="K1165">
        <f>INDEX(GWP!$C$2:$C$13,MATCH(EPS!I1165,GWP!$B$2:$B$13,0))</f>
        <v>265</v>
      </c>
      <c r="L1165" s="4">
        <f t="shared" si="37"/>
        <v>6.9462595000000004E-3</v>
      </c>
    </row>
    <row r="1166" spans="1:12" hidden="1" x14ac:dyDescent="0.25">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x14ac:dyDescent="0.25">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x14ac:dyDescent="0.25">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x14ac:dyDescent="0.25">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x14ac:dyDescent="0.25">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x14ac:dyDescent="0.25">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x14ac:dyDescent="0.25">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x14ac:dyDescent="0.25">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x14ac:dyDescent="0.25">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x14ac:dyDescent="0.25">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122219000</v>
      </c>
      <c r="K1175">
        <f>INDEX(GWP!$C$2:$C$13,MATCH(EPS!I1175,GWP!$B$2:$B$13,0))</f>
        <v>265</v>
      </c>
      <c r="L1175" s="4">
        <f t="shared" si="37"/>
        <v>3.2388035000000003E-2</v>
      </c>
    </row>
    <row r="1176" spans="1:12" hidden="1" x14ac:dyDescent="0.25">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x14ac:dyDescent="0.25">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x14ac:dyDescent="0.25">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x14ac:dyDescent="0.25">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366657000</v>
      </c>
      <c r="K1179">
        <f>INDEX(GWP!$C$2:$C$13,MATCH(EPS!I1179,GWP!$B$2:$B$13,0))</f>
        <v>265</v>
      </c>
      <c r="L1179" s="4">
        <f t="shared" si="37"/>
        <v>9.7164105000000001E-2</v>
      </c>
    </row>
    <row r="1180" spans="1:12" hidden="1" x14ac:dyDescent="0.25">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x14ac:dyDescent="0.25">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x14ac:dyDescent="0.25">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x14ac:dyDescent="0.25">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x14ac:dyDescent="0.25">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x14ac:dyDescent="0.25">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x14ac:dyDescent="0.25">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x14ac:dyDescent="0.25">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x14ac:dyDescent="0.25">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x14ac:dyDescent="0.25">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x14ac:dyDescent="0.25">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x14ac:dyDescent="0.25">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x14ac:dyDescent="0.25">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x14ac:dyDescent="0.25">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x14ac:dyDescent="0.25">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x14ac:dyDescent="0.25">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x14ac:dyDescent="0.25">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x14ac:dyDescent="0.25">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x14ac:dyDescent="0.25">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x14ac:dyDescent="0.25">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x14ac:dyDescent="0.25">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x14ac:dyDescent="0.25">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x14ac:dyDescent="0.25">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x14ac:dyDescent="0.25">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x14ac:dyDescent="0.25">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6933170000000</v>
      </c>
      <c r="K1204">
        <f>INDEX(GWP!$C$2:$C$13,MATCH(EPS!I1204,GWP!$B$2:$B$13,0))</f>
        <v>1</v>
      </c>
      <c r="L1204" s="4">
        <f t="shared" si="37"/>
        <v>6.9331699999999996</v>
      </c>
    </row>
    <row r="1205" spans="1:12" hidden="1" x14ac:dyDescent="0.25">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x14ac:dyDescent="0.25">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x14ac:dyDescent="0.25">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x14ac:dyDescent="0.25">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x14ac:dyDescent="0.25">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x14ac:dyDescent="0.25">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x14ac:dyDescent="0.25">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x14ac:dyDescent="0.25">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x14ac:dyDescent="0.25">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x14ac:dyDescent="0.25">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x14ac:dyDescent="0.25">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x14ac:dyDescent="0.25">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x14ac:dyDescent="0.25">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x14ac:dyDescent="0.25">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x14ac:dyDescent="0.25">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x14ac:dyDescent="0.25">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x14ac:dyDescent="0.25">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x14ac:dyDescent="0.25">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x14ac:dyDescent="0.25">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x14ac:dyDescent="0.25">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4415240000</v>
      </c>
      <c r="K1224">
        <f>INDEX(GWP!$C$2:$C$13,MATCH(EPS!I1224,GWP!$B$2:$B$13,0))</f>
        <v>0</v>
      </c>
      <c r="L1224" s="4">
        <f t="shared" si="39"/>
        <v>0</v>
      </c>
    </row>
    <row r="1225" spans="1:12" hidden="1" x14ac:dyDescent="0.25">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x14ac:dyDescent="0.25">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454305000</v>
      </c>
      <c r="K1226">
        <f>INDEX(GWP!$C$2:$C$13,MATCH(EPS!I1226,GWP!$B$2:$B$13,0))</f>
        <v>0</v>
      </c>
      <c r="L1226" s="4">
        <f t="shared" si="39"/>
        <v>0</v>
      </c>
    </row>
    <row r="1227" spans="1:12" hidden="1" x14ac:dyDescent="0.25">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x14ac:dyDescent="0.25">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x14ac:dyDescent="0.25">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x14ac:dyDescent="0.25">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x14ac:dyDescent="0.25">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x14ac:dyDescent="0.25">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x14ac:dyDescent="0.25">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x14ac:dyDescent="0.25">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x14ac:dyDescent="0.25">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x14ac:dyDescent="0.25">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x14ac:dyDescent="0.25">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x14ac:dyDescent="0.25">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x14ac:dyDescent="0.25">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x14ac:dyDescent="0.25">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x14ac:dyDescent="0.25">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x14ac:dyDescent="0.25">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x14ac:dyDescent="0.25">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x14ac:dyDescent="0.25">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49966400000</v>
      </c>
      <c r="K1244">
        <f>INDEX(GWP!$C$2:$C$13,MATCH(EPS!I1244,GWP!$B$2:$B$13,0))</f>
        <v>0</v>
      </c>
      <c r="L1244" s="4">
        <f t="shared" si="39"/>
        <v>0</v>
      </c>
    </row>
    <row r="1245" spans="1:12" hidden="1" x14ac:dyDescent="0.25">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x14ac:dyDescent="0.25">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5501540000</v>
      </c>
      <c r="K1246">
        <f>INDEX(GWP!$C$2:$C$13,MATCH(EPS!I1246,GWP!$B$2:$B$13,0))</f>
        <v>0</v>
      </c>
      <c r="L1246" s="4">
        <f t="shared" si="39"/>
        <v>0</v>
      </c>
    </row>
    <row r="1247" spans="1:12" hidden="1" x14ac:dyDescent="0.25">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x14ac:dyDescent="0.25">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x14ac:dyDescent="0.25">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x14ac:dyDescent="0.25">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x14ac:dyDescent="0.25">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x14ac:dyDescent="0.25">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x14ac:dyDescent="0.25">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x14ac:dyDescent="0.25">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x14ac:dyDescent="0.25">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x14ac:dyDescent="0.25">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x14ac:dyDescent="0.25">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x14ac:dyDescent="0.25">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x14ac:dyDescent="0.25">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x14ac:dyDescent="0.25">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x14ac:dyDescent="0.25">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x14ac:dyDescent="0.25">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x14ac:dyDescent="0.25">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x14ac:dyDescent="0.25">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2218550000</v>
      </c>
      <c r="K1264">
        <f>INDEX(GWP!$C$2:$C$13,MATCH(EPS!I1264,GWP!$B$2:$B$13,0))</f>
        <v>0</v>
      </c>
      <c r="L1264" s="4">
        <f t="shared" si="39"/>
        <v>0</v>
      </c>
    </row>
    <row r="1265" spans="1:12" hidden="1" x14ac:dyDescent="0.25">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x14ac:dyDescent="0.25">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244278000</v>
      </c>
      <c r="K1266">
        <f>INDEX(GWP!$C$2:$C$13,MATCH(EPS!I1266,GWP!$B$2:$B$13,0))</f>
        <v>0</v>
      </c>
      <c r="L1266" s="4">
        <f t="shared" si="39"/>
        <v>0</v>
      </c>
    </row>
    <row r="1267" spans="1:12" hidden="1" x14ac:dyDescent="0.25">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x14ac:dyDescent="0.25">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x14ac:dyDescent="0.25">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x14ac:dyDescent="0.25">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x14ac:dyDescent="0.25">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x14ac:dyDescent="0.25">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x14ac:dyDescent="0.25">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x14ac:dyDescent="0.25">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x14ac:dyDescent="0.25">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x14ac:dyDescent="0.25">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x14ac:dyDescent="0.25">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x14ac:dyDescent="0.25">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x14ac:dyDescent="0.25">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x14ac:dyDescent="0.25">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x14ac:dyDescent="0.25">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x14ac:dyDescent="0.25">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x14ac:dyDescent="0.25">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x14ac:dyDescent="0.25">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432563000</v>
      </c>
      <c r="K1284">
        <f>INDEX(GWP!$C$2:$C$13,MATCH(EPS!I1284,GWP!$B$2:$B$13,0))</f>
        <v>0</v>
      </c>
      <c r="L1284" s="4">
        <f t="shared" si="41"/>
        <v>0</v>
      </c>
    </row>
    <row r="1285" spans="1:12" hidden="1" x14ac:dyDescent="0.25">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x14ac:dyDescent="0.25">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47630300</v>
      </c>
      <c r="K1286">
        <f>INDEX(GWP!$C$2:$C$13,MATCH(EPS!I1286,GWP!$B$2:$B$13,0))</f>
        <v>0</v>
      </c>
      <c r="L1286" s="4">
        <f t="shared" si="41"/>
        <v>0</v>
      </c>
    </row>
    <row r="1287" spans="1:12" hidden="1" x14ac:dyDescent="0.25">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x14ac:dyDescent="0.25">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x14ac:dyDescent="0.25">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x14ac:dyDescent="0.25">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x14ac:dyDescent="0.25">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x14ac:dyDescent="0.25">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x14ac:dyDescent="0.25">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x14ac:dyDescent="0.25">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x14ac:dyDescent="0.25">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x14ac:dyDescent="0.25">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x14ac:dyDescent="0.25">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x14ac:dyDescent="0.25">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x14ac:dyDescent="0.25">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x14ac:dyDescent="0.25">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x14ac:dyDescent="0.25">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x14ac:dyDescent="0.25">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x14ac:dyDescent="0.25">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x14ac:dyDescent="0.25">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173435000</v>
      </c>
      <c r="K1304">
        <f>INDEX(GWP!$C$2:$C$13,MATCH(EPS!I1304,GWP!$B$2:$B$13,0))</f>
        <v>0</v>
      </c>
      <c r="L1304" s="4">
        <f t="shared" si="41"/>
        <v>0</v>
      </c>
    </row>
    <row r="1305" spans="1:12" hidden="1" x14ac:dyDescent="0.25">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x14ac:dyDescent="0.25">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19088900</v>
      </c>
      <c r="K1306">
        <f>INDEX(GWP!$C$2:$C$13,MATCH(EPS!I1306,GWP!$B$2:$B$13,0))</f>
        <v>0</v>
      </c>
      <c r="L1306" s="4">
        <f t="shared" si="41"/>
        <v>0</v>
      </c>
    </row>
    <row r="1307" spans="1:12" hidden="1" x14ac:dyDescent="0.25">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x14ac:dyDescent="0.25">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x14ac:dyDescent="0.25">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x14ac:dyDescent="0.25">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x14ac:dyDescent="0.25">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x14ac:dyDescent="0.25">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x14ac:dyDescent="0.25">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x14ac:dyDescent="0.25">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x14ac:dyDescent="0.25">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x14ac:dyDescent="0.25">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x14ac:dyDescent="0.25">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x14ac:dyDescent="0.25">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x14ac:dyDescent="0.25">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x14ac:dyDescent="0.25">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x14ac:dyDescent="0.25">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x14ac:dyDescent="0.25">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x14ac:dyDescent="0.25">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x14ac:dyDescent="0.25">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36274500</v>
      </c>
      <c r="K1324">
        <f>INDEX(GWP!$C$2:$C$13,MATCH(EPS!I1324,GWP!$B$2:$B$13,0))</f>
        <v>0</v>
      </c>
      <c r="L1324" s="4">
        <f t="shared" si="41"/>
        <v>0</v>
      </c>
    </row>
    <row r="1325" spans="1:12" hidden="1" x14ac:dyDescent="0.25">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x14ac:dyDescent="0.25">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1289400</v>
      </c>
      <c r="K1326">
        <f>INDEX(GWP!$C$2:$C$13,MATCH(EPS!I1326,GWP!$B$2:$B$13,0))</f>
        <v>0</v>
      </c>
      <c r="L1326" s="4">
        <f t="shared" si="41"/>
        <v>0</v>
      </c>
    </row>
    <row r="1327" spans="1:12" hidden="1" x14ac:dyDescent="0.25">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x14ac:dyDescent="0.25">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x14ac:dyDescent="0.25">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x14ac:dyDescent="0.25">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x14ac:dyDescent="0.25">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x14ac:dyDescent="0.25">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x14ac:dyDescent="0.25">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x14ac:dyDescent="0.25">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x14ac:dyDescent="0.25">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x14ac:dyDescent="0.25">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x14ac:dyDescent="0.25">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x14ac:dyDescent="0.25">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x14ac:dyDescent="0.25">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x14ac:dyDescent="0.25">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x14ac:dyDescent="0.25">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x14ac:dyDescent="0.25">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x14ac:dyDescent="0.25">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x14ac:dyDescent="0.25">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32092200</v>
      </c>
      <c r="K1344">
        <f>INDEX(GWP!$C$2:$C$13,MATCH(EPS!I1344,GWP!$B$2:$B$13,0))</f>
        <v>0</v>
      </c>
      <c r="L1344" s="4">
        <f t="shared" si="41"/>
        <v>0</v>
      </c>
    </row>
    <row r="1345" spans="1:12" hidden="1" x14ac:dyDescent="0.25">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x14ac:dyDescent="0.25">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3538580</v>
      </c>
      <c r="K1346">
        <f>INDEX(GWP!$C$2:$C$13,MATCH(EPS!I1346,GWP!$B$2:$B$13,0))</f>
        <v>0</v>
      </c>
      <c r="L1346" s="4">
        <f t="shared" si="41"/>
        <v>0</v>
      </c>
    </row>
    <row r="1347" spans="1:12" hidden="1" x14ac:dyDescent="0.25">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x14ac:dyDescent="0.25">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x14ac:dyDescent="0.25">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x14ac:dyDescent="0.25">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x14ac:dyDescent="0.25">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x14ac:dyDescent="0.25">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x14ac:dyDescent="0.25">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x14ac:dyDescent="0.25">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x14ac:dyDescent="0.25">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x14ac:dyDescent="0.25">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x14ac:dyDescent="0.25">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x14ac:dyDescent="0.25">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x14ac:dyDescent="0.25">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x14ac:dyDescent="0.25">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x14ac:dyDescent="0.25">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x14ac:dyDescent="0.25">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x14ac:dyDescent="0.25">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x14ac:dyDescent="0.25">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60770400</v>
      </c>
      <c r="K1364">
        <f>INDEX(GWP!$C$2:$C$13,MATCH(EPS!I1364,GWP!$B$2:$B$13,0))</f>
        <v>0</v>
      </c>
      <c r="L1364" s="4">
        <f t="shared" si="43"/>
        <v>0</v>
      </c>
    </row>
    <row r="1365" spans="1:12" hidden="1" x14ac:dyDescent="0.25">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x14ac:dyDescent="0.25">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6689370</v>
      </c>
      <c r="K1366">
        <f>INDEX(GWP!$C$2:$C$13,MATCH(EPS!I1366,GWP!$B$2:$B$13,0))</f>
        <v>0</v>
      </c>
      <c r="L1366" s="4">
        <f t="shared" si="43"/>
        <v>0</v>
      </c>
    </row>
    <row r="1367" spans="1:12" hidden="1" x14ac:dyDescent="0.25">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x14ac:dyDescent="0.25">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x14ac:dyDescent="0.25">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x14ac:dyDescent="0.25">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x14ac:dyDescent="0.25">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x14ac:dyDescent="0.25">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x14ac:dyDescent="0.25">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x14ac:dyDescent="0.25">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x14ac:dyDescent="0.25">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x14ac:dyDescent="0.25">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x14ac:dyDescent="0.25">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x14ac:dyDescent="0.25">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x14ac:dyDescent="0.25">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x14ac:dyDescent="0.25">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x14ac:dyDescent="0.25">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x14ac:dyDescent="0.25">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x14ac:dyDescent="0.25">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x14ac:dyDescent="0.25">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256055000</v>
      </c>
      <c r="K1384">
        <f>INDEX(GWP!$C$2:$C$13,MATCH(EPS!I1384,GWP!$B$2:$B$13,0))</f>
        <v>28</v>
      </c>
      <c r="L1384" s="4">
        <f t="shared" si="43"/>
        <v>7.1695400000000003E-3</v>
      </c>
    </row>
    <row r="1385" spans="1:12" hidden="1" x14ac:dyDescent="0.25">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x14ac:dyDescent="0.25">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x14ac:dyDescent="0.25">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x14ac:dyDescent="0.25">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x14ac:dyDescent="0.25">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x14ac:dyDescent="0.25">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x14ac:dyDescent="0.25">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x14ac:dyDescent="0.25">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x14ac:dyDescent="0.25">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x14ac:dyDescent="0.25">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x14ac:dyDescent="0.25">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x14ac:dyDescent="0.25">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x14ac:dyDescent="0.25">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x14ac:dyDescent="0.25">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x14ac:dyDescent="0.25">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x14ac:dyDescent="0.25">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x14ac:dyDescent="0.25">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x14ac:dyDescent="0.25">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x14ac:dyDescent="0.25">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x14ac:dyDescent="0.25">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51211000</v>
      </c>
      <c r="K1404">
        <f>INDEX(GWP!$C$2:$C$13,MATCH(EPS!I1404,GWP!$B$2:$B$13,0))</f>
        <v>265</v>
      </c>
      <c r="L1404" s="4">
        <f t="shared" si="43"/>
        <v>1.3570914999999999E-2</v>
      </c>
    </row>
    <row r="1405" spans="1:12" hidden="1" x14ac:dyDescent="0.25">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x14ac:dyDescent="0.25">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x14ac:dyDescent="0.25">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x14ac:dyDescent="0.25">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x14ac:dyDescent="0.25">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x14ac:dyDescent="0.25">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x14ac:dyDescent="0.25">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x14ac:dyDescent="0.25">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x14ac:dyDescent="0.25">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x14ac:dyDescent="0.25">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x14ac:dyDescent="0.25">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x14ac:dyDescent="0.25">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x14ac:dyDescent="0.25">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x14ac:dyDescent="0.25">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x14ac:dyDescent="0.25">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x14ac:dyDescent="0.25">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x14ac:dyDescent="0.25">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x14ac:dyDescent="0.25">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x14ac:dyDescent="0.25">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x14ac:dyDescent="0.25">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x14ac:dyDescent="0.25">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x14ac:dyDescent="0.25">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x14ac:dyDescent="0.25">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x14ac:dyDescent="0.25">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x14ac:dyDescent="0.25">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x14ac:dyDescent="0.25">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x14ac:dyDescent="0.25">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x14ac:dyDescent="0.25">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x14ac:dyDescent="0.25">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x14ac:dyDescent="0.25">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x14ac:dyDescent="0.25">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x14ac:dyDescent="0.25">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x14ac:dyDescent="0.25">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x14ac:dyDescent="0.25">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x14ac:dyDescent="0.25">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x14ac:dyDescent="0.25">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x14ac:dyDescent="0.25">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x14ac:dyDescent="0.25">
      <c r="A1442" t="s">
        <v>1460</v>
      </c>
      <c r="B1442" t="s">
        <v>2</v>
      </c>
      <c r="C1442" t="s">
        <v>1702</v>
      </c>
      <c r="H1442" t="str">
        <f>INDEX('Vensim Variables'!$B:$B,MATCH(EPS!$B1442,'Vensim Variables'!$A:$A,0))</f>
        <v>g pollutant</v>
      </c>
      <c r="I1442" t="str">
        <f t="shared" si="44"/>
        <v>CO2</v>
      </c>
      <c r="J1442">
        <f>INDEX(NoSettings!$C:$C,MATCH(EPS!$A1442,NoSettings!$A:$A,0))</f>
        <v>1743690000000000</v>
      </c>
      <c r="K1442">
        <f>INDEX(GWP!$C$2:$C$13,MATCH(EPS!I1442,GWP!$B$2:$B$13,0))</f>
        <v>1</v>
      </c>
      <c r="L1442" s="4">
        <f t="shared" si="45"/>
        <v>1743.69</v>
      </c>
    </row>
    <row r="1443" spans="1:12" hidden="1" x14ac:dyDescent="0.25">
      <c r="A1443" t="s">
        <v>1461</v>
      </c>
      <c r="B1443" t="s">
        <v>2</v>
      </c>
      <c r="C1443" t="s">
        <v>1705</v>
      </c>
      <c r="H1443" t="str">
        <f>INDEX('Vensim Variables'!$B:$B,MATCH(EPS!$B1443,'Vensim Variables'!$A:$A,0))</f>
        <v>g pollutant</v>
      </c>
      <c r="I1443" t="str">
        <f t="shared" si="44"/>
        <v>VOC</v>
      </c>
      <c r="J1443">
        <f>INDEX(NoSettings!$C:$C,MATCH(EPS!$A1443,NoSettings!$A:$A,0))</f>
        <v>1690130000000</v>
      </c>
      <c r="K1443">
        <f>INDEX(GWP!$C$2:$C$13,MATCH(EPS!I1443,GWP!$B$2:$B$13,0))</f>
        <v>0</v>
      </c>
      <c r="L1443" s="4">
        <f t="shared" si="45"/>
        <v>0</v>
      </c>
    </row>
    <row r="1444" spans="1:12" hidden="1" x14ac:dyDescent="0.25">
      <c r="A1444" t="s">
        <v>1462</v>
      </c>
      <c r="B1444" t="s">
        <v>2</v>
      </c>
      <c r="C1444" t="s">
        <v>1706</v>
      </c>
      <c r="H1444" t="str">
        <f>INDEX('Vensim Variables'!$B:$B,MATCH(EPS!$B1444,'Vensim Variables'!$A:$A,0))</f>
        <v>g pollutant</v>
      </c>
      <c r="I1444" t="str">
        <f t="shared" si="44"/>
        <v>CO</v>
      </c>
      <c r="J1444">
        <f>INDEX(NoSettings!$C:$C,MATCH(EPS!$A1444,NoSettings!$A:$A,0))</f>
        <v>18516700000000</v>
      </c>
      <c r="K1444">
        <f>INDEX(GWP!$C$2:$C$13,MATCH(EPS!I1444,GWP!$B$2:$B$13,0))</f>
        <v>0</v>
      </c>
      <c r="L1444" s="4">
        <f t="shared" si="45"/>
        <v>0</v>
      </c>
    </row>
    <row r="1445" spans="1:12" hidden="1" x14ac:dyDescent="0.25">
      <c r="A1445" t="s">
        <v>1463</v>
      </c>
      <c r="B1445" t="s">
        <v>2</v>
      </c>
      <c r="C1445" t="s">
        <v>1707</v>
      </c>
      <c r="H1445" t="str">
        <f>INDEX('Vensim Variables'!$B:$B,MATCH(EPS!$B1445,'Vensim Variables'!$A:$A,0))</f>
        <v>g pollutant</v>
      </c>
      <c r="I1445" t="str">
        <f t="shared" si="44"/>
        <v>NOx</v>
      </c>
      <c r="J1445">
        <f>INDEX(NoSettings!$C:$C,MATCH(EPS!$A1445,NoSettings!$A:$A,0))</f>
        <v>4525680000000</v>
      </c>
      <c r="K1445">
        <f>INDEX(GWP!$C$2:$C$13,MATCH(EPS!I1445,GWP!$B$2:$B$13,0))</f>
        <v>0</v>
      </c>
      <c r="L1445" s="4">
        <f t="shared" si="45"/>
        <v>0</v>
      </c>
    </row>
    <row r="1446" spans="1:12" hidden="1" x14ac:dyDescent="0.25">
      <c r="A1446" t="s">
        <v>1464</v>
      </c>
      <c r="B1446" t="s">
        <v>2</v>
      </c>
      <c r="C1446" t="s">
        <v>1708</v>
      </c>
      <c r="H1446" t="str">
        <f>INDEX('Vensim Variables'!$B:$B,MATCH(EPS!$B1446,'Vensim Variables'!$A:$A,0))</f>
        <v>g pollutant</v>
      </c>
      <c r="I1446" t="str">
        <f t="shared" si="44"/>
        <v>PM10</v>
      </c>
      <c r="J1446">
        <f>INDEX(NoSettings!$C:$C,MATCH(EPS!$A1446,NoSettings!$A:$A,0))</f>
        <v>268949000000</v>
      </c>
      <c r="K1446">
        <f>INDEX(GWP!$C$2:$C$13,MATCH(EPS!I1446,GWP!$B$2:$B$13,0))</f>
        <v>0</v>
      </c>
      <c r="L1446" s="4">
        <f t="shared" si="45"/>
        <v>0</v>
      </c>
    </row>
    <row r="1447" spans="1:12" hidden="1" x14ac:dyDescent="0.25">
      <c r="A1447" t="s">
        <v>1465</v>
      </c>
      <c r="B1447" t="s">
        <v>2</v>
      </c>
      <c r="C1447" t="s">
        <v>1709</v>
      </c>
      <c r="H1447" t="str">
        <f>INDEX('Vensim Variables'!$B:$B,MATCH(EPS!$B1447,'Vensim Variables'!$A:$A,0))</f>
        <v>g pollutant</v>
      </c>
      <c r="I1447" t="str">
        <f t="shared" si="44"/>
        <v>PM25</v>
      </c>
      <c r="J1447">
        <f>INDEX(NoSettings!$C:$C,MATCH(EPS!$A1447,NoSettings!$A:$A,0))</f>
        <v>153631000000</v>
      </c>
      <c r="K1447">
        <f>INDEX(GWP!$C$2:$C$13,MATCH(EPS!I1447,GWP!$B$2:$B$13,0))</f>
        <v>0</v>
      </c>
      <c r="L1447" s="4">
        <f t="shared" si="45"/>
        <v>0</v>
      </c>
    </row>
    <row r="1448" spans="1:12" hidden="1" x14ac:dyDescent="0.25">
      <c r="A1448" t="s">
        <v>1466</v>
      </c>
      <c r="B1448" t="s">
        <v>2</v>
      </c>
      <c r="C1448" t="s">
        <v>1710</v>
      </c>
      <c r="H1448" t="str">
        <f>INDEX('Vensim Variables'!$B:$B,MATCH(EPS!$B1448,'Vensim Variables'!$A:$A,0))</f>
        <v>g pollutant</v>
      </c>
      <c r="I1448" t="str">
        <f t="shared" si="44"/>
        <v>SOx</v>
      </c>
      <c r="J1448">
        <f>INDEX(NoSettings!$C:$C,MATCH(EPS!$A1448,NoSettings!$A:$A,0))</f>
        <v>178239000000</v>
      </c>
      <c r="K1448">
        <f>INDEX(GWP!$C$2:$C$13,MATCH(EPS!I1448,GWP!$B$2:$B$13,0))</f>
        <v>0</v>
      </c>
      <c r="L1448" s="4">
        <f t="shared" si="45"/>
        <v>0</v>
      </c>
    </row>
    <row r="1449" spans="1:12" hidden="1" x14ac:dyDescent="0.25">
      <c r="A1449" t="s">
        <v>1467</v>
      </c>
      <c r="B1449" t="s">
        <v>2</v>
      </c>
      <c r="C1449" t="s">
        <v>1711</v>
      </c>
      <c r="H1449" t="str">
        <f>INDEX('Vensim Variables'!$B:$B,MATCH(EPS!$B1449,'Vensim Variables'!$A:$A,0))</f>
        <v>g pollutant</v>
      </c>
      <c r="I1449" t="str">
        <f t="shared" si="44"/>
        <v>BC</v>
      </c>
      <c r="J1449">
        <f>INDEX(NoSettings!$C:$C,MATCH(EPS!$A1449,NoSettings!$A:$A,0))</f>
        <v>64232900000</v>
      </c>
      <c r="K1449">
        <f>INDEX(GWP!$C$2:$C$13,MATCH(EPS!I1449,GWP!$B$2:$B$13,0))</f>
        <v>0</v>
      </c>
      <c r="L1449" s="4">
        <f t="shared" si="45"/>
        <v>0</v>
      </c>
    </row>
    <row r="1450" spans="1:12" hidden="1" x14ac:dyDescent="0.25">
      <c r="A1450" t="s">
        <v>1468</v>
      </c>
      <c r="B1450" t="s">
        <v>2</v>
      </c>
      <c r="C1450" t="s">
        <v>1712</v>
      </c>
      <c r="H1450" t="str">
        <f>INDEX('Vensim Variables'!$B:$B,MATCH(EPS!$B1450,'Vensim Variables'!$A:$A,0))</f>
        <v>g pollutant</v>
      </c>
      <c r="I1450" t="str">
        <f t="shared" si="44"/>
        <v>OC</v>
      </c>
      <c r="J1450">
        <f>INDEX(NoSettings!$C:$C,MATCH(EPS!$A1450,NoSettings!$A:$A,0))</f>
        <v>46060200000</v>
      </c>
      <c r="K1450">
        <f>INDEX(GWP!$C$2:$C$13,MATCH(EPS!I1450,GWP!$B$2:$B$13,0))</f>
        <v>0</v>
      </c>
      <c r="L1450" s="4">
        <f t="shared" si="45"/>
        <v>0</v>
      </c>
    </row>
    <row r="1451" spans="1:12" hidden="1" x14ac:dyDescent="0.25">
      <c r="A1451" t="s">
        <v>1469</v>
      </c>
      <c r="B1451" t="s">
        <v>2</v>
      </c>
      <c r="C1451" t="s">
        <v>1713</v>
      </c>
      <c r="H1451" t="str">
        <f>INDEX('Vensim Variables'!$B:$B,MATCH(EPS!$B1451,'Vensim Variables'!$A:$A,0))</f>
        <v>g pollutant</v>
      </c>
      <c r="I1451" t="str">
        <f t="shared" si="44"/>
        <v>CH4</v>
      </c>
      <c r="J1451">
        <f>INDEX(NoSettings!$C:$C,MATCH(EPS!$A1451,NoSettings!$A:$A,0))</f>
        <v>71309600000</v>
      </c>
      <c r="K1451">
        <f>INDEX(GWP!$C$2:$C$13,MATCH(EPS!I1451,GWP!$B$2:$B$13,0))</f>
        <v>28</v>
      </c>
      <c r="L1451" s="4">
        <f t="shared" si="45"/>
        <v>1.9966687999999999</v>
      </c>
    </row>
    <row r="1452" spans="1:12" hidden="1" x14ac:dyDescent="0.25">
      <c r="A1452" t="s">
        <v>1470</v>
      </c>
      <c r="B1452" t="s">
        <v>2</v>
      </c>
      <c r="C1452" t="s">
        <v>1714</v>
      </c>
      <c r="H1452" t="str">
        <f>INDEX('Vensim Variables'!$B:$B,MATCH(EPS!$B1452,'Vensim Variables'!$A:$A,0))</f>
        <v>g pollutant</v>
      </c>
      <c r="I1452" t="str">
        <f t="shared" si="44"/>
        <v>N2O</v>
      </c>
      <c r="J1452">
        <f>INDEX(NoSettings!$C:$C,MATCH(EPS!$A1452,NoSettings!$A:$A,0))</f>
        <v>14254600000</v>
      </c>
      <c r="K1452">
        <f>INDEX(GWP!$C$2:$C$13,MATCH(EPS!I1452,GWP!$B$2:$B$13,0))</f>
        <v>265</v>
      </c>
      <c r="L1452" s="4">
        <f t="shared" si="45"/>
        <v>3.777469</v>
      </c>
    </row>
    <row r="1453" spans="1:12" hidden="1" x14ac:dyDescent="0.25">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x14ac:dyDescent="0.25">
      <c r="A1454" t="s">
        <v>1472</v>
      </c>
      <c r="B1454" t="s">
        <v>3</v>
      </c>
      <c r="C1454" t="s">
        <v>1702</v>
      </c>
      <c r="D1454" t="s">
        <v>1752</v>
      </c>
      <c r="H1454" t="str">
        <f>INDEX('Vensim Variables'!$B:$B,MATCH(EPS!$B1454,'Vensim Variables'!$A:$A,0))</f>
        <v>g pollutant</v>
      </c>
      <c r="I1454" t="str">
        <f t="shared" si="44"/>
        <v>CO2</v>
      </c>
      <c r="J1454">
        <f>INDEX(NoSettings!$C:$C,MATCH(EPS!$A1454,NoSettings!$A:$A,0))</f>
        <v>938791000000000</v>
      </c>
      <c r="K1454">
        <f>INDEX(GWP!$C$2:$C$13,MATCH(EPS!I1454,GWP!$B$2:$B$13,0))</f>
        <v>1</v>
      </c>
      <c r="L1454" s="4">
        <f t="shared" si="45"/>
        <v>938.79100000000005</v>
      </c>
    </row>
    <row r="1455" spans="1:12" hidden="1" x14ac:dyDescent="0.25">
      <c r="A1455" t="s">
        <v>7183</v>
      </c>
      <c r="B1455" t="s">
        <v>3</v>
      </c>
      <c r="C1455" t="s">
        <v>1702</v>
      </c>
      <c r="D1455" t="s">
        <v>7303</v>
      </c>
      <c r="H1455" t="str">
        <f>INDEX('Vensim Variables'!$B:$B,MATCH(EPS!$B1455,'Vensim Variables'!$A:$A,0))</f>
        <v>g pollutant</v>
      </c>
      <c r="I1455" t="str">
        <f t="shared" si="44"/>
        <v>CO2</v>
      </c>
      <c r="J1455">
        <f>INDEX(NoSettings!$C:$C,MATCH(EPS!$A1455,NoSettings!$A:$A,0))</f>
        <v>13464100000000</v>
      </c>
      <c r="K1455">
        <f>INDEX(GWP!$C$2:$C$13,MATCH(EPS!I1455,GWP!$B$2:$B$13,0))</f>
        <v>1</v>
      </c>
      <c r="L1455" s="4">
        <f t="shared" si="45"/>
        <v>13.4641</v>
      </c>
    </row>
    <row r="1456" spans="1:12" hidden="1" x14ac:dyDescent="0.25">
      <c r="A1456" t="s">
        <v>7184</v>
      </c>
      <c r="B1456" t="s">
        <v>3</v>
      </c>
      <c r="C1456" t="s">
        <v>1702</v>
      </c>
      <c r="D1456" t="s">
        <v>7304</v>
      </c>
      <c r="H1456" t="str">
        <f>INDEX('Vensim Variables'!$B:$B,MATCH(EPS!$B1456,'Vensim Variables'!$A:$A,0))</f>
        <v>g pollutant</v>
      </c>
      <c r="I1456" t="str">
        <f t="shared" si="44"/>
        <v>CO2</v>
      </c>
      <c r="J1456">
        <f>INDEX(NoSettings!$C:$C,MATCH(EPS!$A1456,NoSettings!$A:$A,0))</f>
        <v>535865000000000</v>
      </c>
      <c r="K1456">
        <f>INDEX(GWP!$C$2:$C$13,MATCH(EPS!I1456,GWP!$B$2:$B$13,0))</f>
        <v>1</v>
      </c>
      <c r="L1456" s="4">
        <f t="shared" si="45"/>
        <v>535.86500000000001</v>
      </c>
    </row>
    <row r="1457" spans="1:12" hidden="1" x14ac:dyDescent="0.25">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x14ac:dyDescent="0.25">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x14ac:dyDescent="0.25">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x14ac:dyDescent="0.25">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x14ac:dyDescent="0.25">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x14ac:dyDescent="0.25">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x14ac:dyDescent="0.25">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x14ac:dyDescent="0.25">
      <c r="A1464" t="s">
        <v>1481</v>
      </c>
      <c r="B1464" t="s">
        <v>3</v>
      </c>
      <c r="C1464" t="s">
        <v>1702</v>
      </c>
      <c r="D1464" t="s">
        <v>1761</v>
      </c>
      <c r="H1464" t="str">
        <f>INDEX('Vensim Variables'!$B:$B,MATCH(EPS!$B1464,'Vensim Variables'!$A:$A,0))</f>
        <v>g pollutant</v>
      </c>
      <c r="I1464" t="str">
        <f t="shared" si="44"/>
        <v>CO2</v>
      </c>
      <c r="J1464">
        <f>INDEX(NoSettings!$C:$C,MATCH(EPS!$A1464,NoSettings!$A:$A,0))</f>
        <v>14365200000000</v>
      </c>
      <c r="K1464">
        <f>INDEX(GWP!$C$2:$C$13,MATCH(EPS!I1464,GWP!$B$2:$B$13,0))</f>
        <v>1</v>
      </c>
      <c r="L1464" s="4">
        <f t="shared" si="45"/>
        <v>14.3652</v>
      </c>
    </row>
    <row r="1465" spans="1:12" hidden="1" x14ac:dyDescent="0.25">
      <c r="A1465" t="s">
        <v>1482</v>
      </c>
      <c r="B1465" t="s">
        <v>3</v>
      </c>
      <c r="C1465" t="s">
        <v>1702</v>
      </c>
      <c r="D1465" t="s">
        <v>1762</v>
      </c>
      <c r="H1465" t="str">
        <f>INDEX('Vensim Variables'!$B:$B,MATCH(EPS!$B1465,'Vensim Variables'!$A:$A,0))</f>
        <v>g pollutant</v>
      </c>
      <c r="I1465" t="str">
        <f t="shared" si="44"/>
        <v>CO2</v>
      </c>
      <c r="J1465">
        <f>INDEX(NoSettings!$C:$C,MATCH(EPS!$A1465,NoSettings!$A:$A,0))</f>
        <v>50410900000000</v>
      </c>
      <c r="K1465">
        <f>INDEX(GWP!$C$2:$C$13,MATCH(EPS!I1465,GWP!$B$2:$B$13,0))</f>
        <v>1</v>
      </c>
      <c r="L1465" s="4">
        <f t="shared" si="45"/>
        <v>50.410899999999998</v>
      </c>
    </row>
    <row r="1466" spans="1:12" hidden="1" x14ac:dyDescent="0.25">
      <c r="A1466" t="s">
        <v>1483</v>
      </c>
      <c r="B1466" t="s">
        <v>3</v>
      </c>
      <c r="C1466" t="s">
        <v>1702</v>
      </c>
      <c r="D1466" t="s">
        <v>1763</v>
      </c>
      <c r="H1466" t="str">
        <f>INDEX('Vensim Variables'!$B:$B,MATCH(EPS!$B1466,'Vensim Variables'!$A:$A,0))</f>
        <v>g pollutant</v>
      </c>
      <c r="I1466" t="str">
        <f t="shared" si="44"/>
        <v>CO2</v>
      </c>
      <c r="J1466">
        <f>INDEX(NoSettings!$C:$C,MATCH(EPS!$A1466,NoSettings!$A:$A,0))</f>
        <v>14659000000000</v>
      </c>
      <c r="K1466">
        <f>INDEX(GWP!$C$2:$C$13,MATCH(EPS!I1466,GWP!$B$2:$B$13,0))</f>
        <v>1</v>
      </c>
      <c r="L1466" s="4">
        <f t="shared" si="45"/>
        <v>14.659000000000001</v>
      </c>
    </row>
    <row r="1467" spans="1:12" hidden="1" x14ac:dyDescent="0.25">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x14ac:dyDescent="0.25">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x14ac:dyDescent="0.25">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x14ac:dyDescent="0.25">
      <c r="A1470" t="s">
        <v>1487</v>
      </c>
      <c r="B1470" t="s">
        <v>3</v>
      </c>
      <c r="C1470" t="s">
        <v>1702</v>
      </c>
      <c r="D1470" t="s">
        <v>1767</v>
      </c>
      <c r="H1470" t="str">
        <f>INDEX('Vensim Variables'!$B:$B,MATCH(EPS!$B1470,'Vensim Variables'!$A:$A,0))</f>
        <v>g pollutant</v>
      </c>
      <c r="I1470" t="str">
        <f t="shared" si="44"/>
        <v>CO2</v>
      </c>
      <c r="J1470">
        <f>INDEX(NoSettings!$C:$C,MATCH(EPS!$A1470,NoSettings!$A:$A,0))</f>
        <v>15548800000000</v>
      </c>
      <c r="K1470">
        <f>INDEX(GWP!$C$2:$C$13,MATCH(EPS!I1470,GWP!$B$2:$B$13,0))</f>
        <v>1</v>
      </c>
      <c r="L1470" s="4">
        <f t="shared" si="45"/>
        <v>15.5488</v>
      </c>
    </row>
    <row r="1471" spans="1:12" hidden="1" x14ac:dyDescent="0.25">
      <c r="A1471" t="s">
        <v>7185</v>
      </c>
      <c r="B1471" t="s">
        <v>3</v>
      </c>
      <c r="C1471" t="s">
        <v>1702</v>
      </c>
      <c r="D1471" t="s">
        <v>7305</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x14ac:dyDescent="0.25">
      <c r="A1472" t="s">
        <v>7186</v>
      </c>
      <c r="B1472" t="s">
        <v>3</v>
      </c>
      <c r="C1472" t="s">
        <v>1702</v>
      </c>
      <c r="D1472" t="s">
        <v>7306</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x14ac:dyDescent="0.25">
      <c r="A1473" t="s">
        <v>7187</v>
      </c>
      <c r="B1473" t="s">
        <v>3</v>
      </c>
      <c r="C1473" t="s">
        <v>1702</v>
      </c>
      <c r="D1473" t="s">
        <v>7307</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x14ac:dyDescent="0.25">
      <c r="A1474" t="s">
        <v>7188</v>
      </c>
      <c r="B1474" t="s">
        <v>3</v>
      </c>
      <c r="C1474" t="s">
        <v>1702</v>
      </c>
      <c r="D1474" t="s">
        <v>7308</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x14ac:dyDescent="0.25">
      <c r="A1475" t="s">
        <v>7189</v>
      </c>
      <c r="B1475" t="s">
        <v>3</v>
      </c>
      <c r="C1475" t="s">
        <v>1702</v>
      </c>
      <c r="D1475" t="s">
        <v>7309</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x14ac:dyDescent="0.25">
      <c r="A1476" t="s">
        <v>7190</v>
      </c>
      <c r="B1476" t="s">
        <v>3</v>
      </c>
      <c r="C1476" t="s">
        <v>1702</v>
      </c>
      <c r="D1476" t="s">
        <v>7310</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x14ac:dyDescent="0.25">
      <c r="A1477" t="s">
        <v>7191</v>
      </c>
      <c r="B1477" t="s">
        <v>3</v>
      </c>
      <c r="C1477" t="s">
        <v>1702</v>
      </c>
      <c r="D1477" t="s">
        <v>7311</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x14ac:dyDescent="0.25">
      <c r="A1478" t="s">
        <v>1488</v>
      </c>
      <c r="B1478" t="s">
        <v>3</v>
      </c>
      <c r="C1478" t="s">
        <v>1705</v>
      </c>
      <c r="D1478" t="s">
        <v>1752</v>
      </c>
      <c r="H1478" t="str">
        <f>INDEX('Vensim Variables'!$B:$B,MATCH(EPS!$B1478,'Vensim Variables'!$A:$A,0))</f>
        <v>g pollutant</v>
      </c>
      <c r="I1478" t="str">
        <f t="shared" si="46"/>
        <v>VOC</v>
      </c>
      <c r="J1478">
        <f>INDEX(NoSettings!$C:$C,MATCH(EPS!$A1478,NoSettings!$A:$A,0))</f>
        <v>11784000000</v>
      </c>
      <c r="K1478">
        <f>INDEX(GWP!$C$2:$C$13,MATCH(EPS!I1478,GWP!$B$2:$B$13,0))</f>
        <v>0</v>
      </c>
      <c r="L1478" s="4">
        <f t="shared" si="47"/>
        <v>0</v>
      </c>
    </row>
    <row r="1479" spans="1:12" hidden="1" x14ac:dyDescent="0.25">
      <c r="A1479" t="s">
        <v>7192</v>
      </c>
      <c r="B1479" t="s">
        <v>3</v>
      </c>
      <c r="C1479" t="s">
        <v>1705</v>
      </c>
      <c r="D1479" t="s">
        <v>7303</v>
      </c>
      <c r="H1479" t="str">
        <f>INDEX('Vensim Variables'!$B:$B,MATCH(EPS!$B1479,'Vensim Variables'!$A:$A,0))</f>
        <v>g pollutant</v>
      </c>
      <c r="I1479" t="str">
        <f t="shared" si="46"/>
        <v>VOC</v>
      </c>
      <c r="J1479">
        <f>INDEX(NoSettings!$C:$C,MATCH(EPS!$A1479,NoSettings!$A:$A,0))</f>
        <v>229392000</v>
      </c>
      <c r="K1479">
        <f>INDEX(GWP!$C$2:$C$13,MATCH(EPS!I1479,GWP!$B$2:$B$13,0))</f>
        <v>0</v>
      </c>
      <c r="L1479" s="4">
        <f t="shared" si="47"/>
        <v>0</v>
      </c>
    </row>
    <row r="1480" spans="1:12" hidden="1" x14ac:dyDescent="0.25">
      <c r="A1480" t="s">
        <v>7193</v>
      </c>
      <c r="B1480" t="s">
        <v>3</v>
      </c>
      <c r="C1480" t="s">
        <v>1705</v>
      </c>
      <c r="D1480" t="s">
        <v>7304</v>
      </c>
      <c r="H1480" t="str">
        <f>INDEX('Vensim Variables'!$B:$B,MATCH(EPS!$B1480,'Vensim Variables'!$A:$A,0))</f>
        <v>g pollutant</v>
      </c>
      <c r="I1480" t="str">
        <f t="shared" si="46"/>
        <v>VOC</v>
      </c>
      <c r="J1480">
        <f>INDEX(NoSettings!$C:$C,MATCH(EPS!$A1480,NoSettings!$A:$A,0))</f>
        <v>9129700000</v>
      </c>
      <c r="K1480">
        <f>INDEX(GWP!$C$2:$C$13,MATCH(EPS!I1480,GWP!$B$2:$B$13,0))</f>
        <v>0</v>
      </c>
      <c r="L1480" s="4">
        <f t="shared" si="47"/>
        <v>0</v>
      </c>
    </row>
    <row r="1481" spans="1:12" hidden="1" x14ac:dyDescent="0.25">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x14ac:dyDescent="0.25">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x14ac:dyDescent="0.25">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x14ac:dyDescent="0.25">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x14ac:dyDescent="0.25">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x14ac:dyDescent="0.25">
      <c r="A1486" t="s">
        <v>1495</v>
      </c>
      <c r="B1486" t="s">
        <v>3</v>
      </c>
      <c r="C1486" t="s">
        <v>1705</v>
      </c>
      <c r="D1486" t="s">
        <v>1759</v>
      </c>
      <c r="H1486" t="str">
        <f>INDEX('Vensim Variables'!$B:$B,MATCH(EPS!$B1486,'Vensim Variables'!$A:$A,0))</f>
        <v>g pollutant</v>
      </c>
      <c r="I1486" t="str">
        <f t="shared" si="46"/>
        <v>VOC</v>
      </c>
      <c r="J1486">
        <f>INDEX(NoSettings!$C:$C,MATCH(EPS!$A1486,NoSettings!$A:$A,0))</f>
        <v>1724410000</v>
      </c>
      <c r="K1486">
        <f>INDEX(GWP!$C$2:$C$13,MATCH(EPS!I1486,GWP!$B$2:$B$13,0))</f>
        <v>0</v>
      </c>
      <c r="L1486" s="4">
        <f t="shared" si="47"/>
        <v>0</v>
      </c>
    </row>
    <row r="1487" spans="1:12" hidden="1" x14ac:dyDescent="0.25">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x14ac:dyDescent="0.25">
      <c r="A1488" t="s">
        <v>1497</v>
      </c>
      <c r="B1488" t="s">
        <v>3</v>
      </c>
      <c r="C1488" t="s">
        <v>1705</v>
      </c>
      <c r="D1488" t="s">
        <v>1761</v>
      </c>
      <c r="H1488" t="str">
        <f>INDEX('Vensim Variables'!$B:$B,MATCH(EPS!$B1488,'Vensim Variables'!$A:$A,0))</f>
        <v>g pollutant</v>
      </c>
      <c r="I1488" t="str">
        <f t="shared" si="46"/>
        <v>VOC</v>
      </c>
      <c r="J1488">
        <f>INDEX(NoSettings!$C:$C,MATCH(EPS!$A1488,NoSettings!$A:$A,0))</f>
        <v>1269530000</v>
      </c>
      <c r="K1488">
        <f>INDEX(GWP!$C$2:$C$13,MATCH(EPS!I1488,GWP!$B$2:$B$13,0))</f>
        <v>0</v>
      </c>
      <c r="L1488" s="4">
        <f t="shared" si="47"/>
        <v>0</v>
      </c>
    </row>
    <row r="1489" spans="1:13" hidden="1" x14ac:dyDescent="0.25">
      <c r="A1489" t="s">
        <v>1498</v>
      </c>
      <c r="B1489" t="s">
        <v>3</v>
      </c>
      <c r="C1489" t="s">
        <v>1705</v>
      </c>
      <c r="D1489" t="s">
        <v>1762</v>
      </c>
      <c r="H1489" t="str">
        <f>INDEX('Vensim Variables'!$B:$B,MATCH(EPS!$B1489,'Vensim Variables'!$A:$A,0))</f>
        <v>g pollutant</v>
      </c>
      <c r="I1489" t="str">
        <f t="shared" si="46"/>
        <v>VOC</v>
      </c>
      <c r="J1489">
        <f>INDEX(NoSettings!$C:$C,MATCH(EPS!$A1489,NoSettings!$A:$A,0))</f>
        <v>858867000</v>
      </c>
      <c r="K1489">
        <f>INDEX(GWP!$C$2:$C$13,MATCH(EPS!I1489,GWP!$B$2:$B$13,0))</f>
        <v>0</v>
      </c>
      <c r="L1489" s="4">
        <f t="shared" si="47"/>
        <v>0</v>
      </c>
    </row>
    <row r="1490" spans="1:13" hidden="1" x14ac:dyDescent="0.25">
      <c r="A1490" t="s">
        <v>1499</v>
      </c>
      <c r="B1490" t="s">
        <v>3</v>
      </c>
      <c r="C1490" t="s">
        <v>1705</v>
      </c>
      <c r="D1490" t="s">
        <v>1763</v>
      </c>
      <c r="H1490" t="str">
        <f>INDEX('Vensim Variables'!$B:$B,MATCH(EPS!$B1490,'Vensim Variables'!$A:$A,0))</f>
        <v>g pollutant</v>
      </c>
      <c r="I1490" t="str">
        <f t="shared" si="46"/>
        <v>VOC</v>
      </c>
      <c r="J1490">
        <f>INDEX(NoSettings!$C:$C,MATCH(EPS!$A1490,NoSettings!$A:$A,0))</f>
        <v>179863000</v>
      </c>
      <c r="K1490">
        <f>INDEX(GWP!$C$2:$C$13,MATCH(EPS!I1490,GWP!$B$2:$B$13,0))</f>
        <v>0</v>
      </c>
      <c r="L1490" s="4">
        <f t="shared" si="47"/>
        <v>0</v>
      </c>
    </row>
    <row r="1491" spans="1:13" hidden="1" x14ac:dyDescent="0.25">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x14ac:dyDescent="0.25">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x14ac:dyDescent="0.25">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x14ac:dyDescent="0.25">
      <c r="A1494" t="s">
        <v>1503</v>
      </c>
      <c r="B1494" t="s">
        <v>3</v>
      </c>
      <c r="C1494" t="s">
        <v>1705</v>
      </c>
      <c r="D1494" t="s">
        <v>1767</v>
      </c>
      <c r="H1494" t="str">
        <f>INDEX('Vensim Variables'!$B:$B,MATCH(EPS!$B1494,'Vensim Variables'!$A:$A,0))</f>
        <v>g pollutant</v>
      </c>
      <c r="I1494" t="str">
        <f t="shared" si="46"/>
        <v>VOC</v>
      </c>
      <c r="J1494">
        <f>INDEX(NoSettings!$C:$C,MATCH(EPS!$A1494,NoSettings!$A:$A,0))</f>
        <v>4015080000</v>
      </c>
      <c r="K1494">
        <f>INDEX(GWP!$C$2:$C$13,MATCH(EPS!I1494,GWP!$B$2:$B$13,0))</f>
        <v>0</v>
      </c>
      <c r="L1494" s="4">
        <f t="shared" si="47"/>
        <v>0</v>
      </c>
    </row>
    <row r="1495" spans="1:13" hidden="1" x14ac:dyDescent="0.25">
      <c r="A1495" t="s">
        <v>7194</v>
      </c>
      <c r="B1495" t="s">
        <v>3</v>
      </c>
      <c r="C1495" t="s">
        <v>1705</v>
      </c>
      <c r="D1495" t="s">
        <v>7305</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x14ac:dyDescent="0.25">
      <c r="A1496" t="s">
        <v>7195</v>
      </c>
      <c r="B1496" t="s">
        <v>3</v>
      </c>
      <c r="C1496" t="s">
        <v>1705</v>
      </c>
      <c r="D1496" t="s">
        <v>7306</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x14ac:dyDescent="0.25">
      <c r="A1497" t="s">
        <v>7196</v>
      </c>
      <c r="B1497" t="s">
        <v>3</v>
      </c>
      <c r="C1497" t="s">
        <v>1705</v>
      </c>
      <c r="D1497" t="s">
        <v>7307</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x14ac:dyDescent="0.25">
      <c r="A1498" t="s">
        <v>7197</v>
      </c>
      <c r="B1498" t="s">
        <v>3</v>
      </c>
      <c r="C1498" t="s">
        <v>1705</v>
      </c>
      <c r="D1498" t="s">
        <v>7308</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x14ac:dyDescent="0.25">
      <c r="A1499" t="s">
        <v>7198</v>
      </c>
      <c r="B1499" t="s">
        <v>3</v>
      </c>
      <c r="C1499" t="s">
        <v>1705</v>
      </c>
      <c r="D1499" t="s">
        <v>7309</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x14ac:dyDescent="0.25">
      <c r="A1500" t="s">
        <v>7199</v>
      </c>
      <c r="B1500" t="s">
        <v>3</v>
      </c>
      <c r="C1500" t="s">
        <v>1705</v>
      </c>
      <c r="D1500" t="s">
        <v>7310</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x14ac:dyDescent="0.25">
      <c r="A1501" t="s">
        <v>7200</v>
      </c>
      <c r="B1501" t="s">
        <v>3</v>
      </c>
      <c r="C1501" t="s">
        <v>1705</v>
      </c>
      <c r="D1501" t="s">
        <v>7311</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x14ac:dyDescent="0.25">
      <c r="A1502" t="s">
        <v>1504</v>
      </c>
      <c r="B1502" t="s">
        <v>3</v>
      </c>
      <c r="C1502" t="s">
        <v>1706</v>
      </c>
      <c r="D1502" t="s">
        <v>1752</v>
      </c>
      <c r="H1502" t="str">
        <f>INDEX('Vensim Variables'!$B:$B,MATCH(EPS!$B1502,'Vensim Variables'!$A:$A,0))</f>
        <v>g pollutant</v>
      </c>
      <c r="I1502" t="str">
        <f t="shared" si="46"/>
        <v>CO</v>
      </c>
      <c r="J1502">
        <f>INDEX(NoSettings!$C:$C,MATCH(EPS!$A1502,NoSettings!$A:$A,0))</f>
        <v>320016000000</v>
      </c>
      <c r="K1502">
        <f>INDEX(GWP!$C$2:$C$13,MATCH(EPS!I1502,GWP!$B$2:$B$13,0))</f>
        <v>0</v>
      </c>
      <c r="L1502" s="4">
        <f t="shared" si="47"/>
        <v>0</v>
      </c>
      <c r="M1502" s="48"/>
    </row>
    <row r="1503" spans="1:13" hidden="1" x14ac:dyDescent="0.25">
      <c r="A1503" t="s">
        <v>7201</v>
      </c>
      <c r="B1503" t="s">
        <v>3</v>
      </c>
      <c r="C1503" t="s">
        <v>1706</v>
      </c>
      <c r="D1503" t="s">
        <v>7303</v>
      </c>
      <c r="H1503" t="str">
        <f>INDEX('Vensim Variables'!$B:$B,MATCH(EPS!$B1503,'Vensim Variables'!$A:$A,0))</f>
        <v>g pollutant</v>
      </c>
      <c r="I1503" t="str">
        <f t="shared" si="46"/>
        <v>CO</v>
      </c>
      <c r="J1503">
        <f>INDEX(NoSettings!$C:$C,MATCH(EPS!$A1503,NoSettings!$A:$A,0))</f>
        <v>1887410000</v>
      </c>
      <c r="K1503">
        <f>INDEX(GWP!$C$2:$C$13,MATCH(EPS!I1503,GWP!$B$2:$B$13,0))</f>
        <v>0</v>
      </c>
      <c r="L1503" s="4">
        <f t="shared" si="47"/>
        <v>0</v>
      </c>
    </row>
    <row r="1504" spans="1:13" hidden="1" x14ac:dyDescent="0.25">
      <c r="A1504" t="s">
        <v>7202</v>
      </c>
      <c r="B1504" t="s">
        <v>3</v>
      </c>
      <c r="C1504" t="s">
        <v>1706</v>
      </c>
      <c r="D1504" t="s">
        <v>7304</v>
      </c>
      <c r="H1504" t="str">
        <f>INDEX('Vensim Variables'!$B:$B,MATCH(EPS!$B1504,'Vensim Variables'!$A:$A,0))</f>
        <v>g pollutant</v>
      </c>
      <c r="I1504" t="str">
        <f t="shared" si="46"/>
        <v>CO</v>
      </c>
      <c r="J1504">
        <f>INDEX(NoSettings!$C:$C,MATCH(EPS!$A1504,NoSettings!$A:$A,0))</f>
        <v>75118100000</v>
      </c>
      <c r="K1504">
        <f>INDEX(GWP!$C$2:$C$13,MATCH(EPS!I1504,GWP!$B$2:$B$13,0))</f>
        <v>0</v>
      </c>
      <c r="L1504" s="4">
        <f t="shared" si="47"/>
        <v>0</v>
      </c>
    </row>
    <row r="1505" spans="1:12" hidden="1" x14ac:dyDescent="0.25">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x14ac:dyDescent="0.25">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x14ac:dyDescent="0.25">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x14ac:dyDescent="0.25">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x14ac:dyDescent="0.25">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x14ac:dyDescent="0.25">
      <c r="A1510" t="s">
        <v>1511</v>
      </c>
      <c r="B1510" t="s">
        <v>3</v>
      </c>
      <c r="C1510" t="s">
        <v>1706</v>
      </c>
      <c r="D1510" t="s">
        <v>1759</v>
      </c>
      <c r="H1510" t="str">
        <f>INDEX('Vensim Variables'!$B:$B,MATCH(EPS!$B1510,'Vensim Variables'!$A:$A,0))</f>
        <v>g pollutant</v>
      </c>
      <c r="I1510" t="str">
        <f t="shared" si="46"/>
        <v>CO</v>
      </c>
      <c r="J1510">
        <f>INDEX(NoSettings!$C:$C,MATCH(EPS!$A1510,NoSettings!$A:$A,0))</f>
        <v>36118500000</v>
      </c>
      <c r="K1510">
        <f>INDEX(GWP!$C$2:$C$13,MATCH(EPS!I1510,GWP!$B$2:$B$13,0))</f>
        <v>0</v>
      </c>
      <c r="L1510" s="4">
        <f t="shared" si="47"/>
        <v>0</v>
      </c>
    </row>
    <row r="1511" spans="1:12" hidden="1" x14ac:dyDescent="0.25">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x14ac:dyDescent="0.25">
      <c r="A1512" t="s">
        <v>1513</v>
      </c>
      <c r="B1512" t="s">
        <v>3</v>
      </c>
      <c r="C1512" t="s">
        <v>1706</v>
      </c>
      <c r="D1512" t="s">
        <v>1761</v>
      </c>
      <c r="H1512" t="str">
        <f>INDEX('Vensim Variables'!$B:$B,MATCH(EPS!$B1512,'Vensim Variables'!$A:$A,0))</f>
        <v>g pollutant</v>
      </c>
      <c r="I1512" t="str">
        <f t="shared" si="46"/>
        <v>CO</v>
      </c>
      <c r="J1512">
        <f>INDEX(NoSettings!$C:$C,MATCH(EPS!$A1512,NoSettings!$A:$A,0))</f>
        <v>6197310000</v>
      </c>
      <c r="K1512">
        <f>INDEX(GWP!$C$2:$C$13,MATCH(EPS!I1512,GWP!$B$2:$B$13,0))</f>
        <v>0</v>
      </c>
      <c r="L1512" s="4">
        <f t="shared" si="47"/>
        <v>0</v>
      </c>
    </row>
    <row r="1513" spans="1:12" hidden="1" x14ac:dyDescent="0.25">
      <c r="A1513" t="s">
        <v>1514</v>
      </c>
      <c r="B1513" t="s">
        <v>3</v>
      </c>
      <c r="C1513" t="s">
        <v>1706</v>
      </c>
      <c r="D1513" t="s">
        <v>1762</v>
      </c>
      <c r="H1513" t="str">
        <f>INDEX('Vensim Variables'!$B:$B,MATCH(EPS!$B1513,'Vensim Variables'!$A:$A,0))</f>
        <v>g pollutant</v>
      </c>
      <c r="I1513" t="str">
        <f t="shared" si="46"/>
        <v>CO</v>
      </c>
      <c r="J1513">
        <f>INDEX(NoSettings!$C:$C,MATCH(EPS!$A1513,NoSettings!$A:$A,0))</f>
        <v>7066650000</v>
      </c>
      <c r="K1513">
        <f>INDEX(GWP!$C$2:$C$13,MATCH(EPS!I1513,GWP!$B$2:$B$13,0))</f>
        <v>0</v>
      </c>
      <c r="L1513" s="4">
        <f t="shared" si="47"/>
        <v>0</v>
      </c>
    </row>
    <row r="1514" spans="1:12" hidden="1" x14ac:dyDescent="0.25">
      <c r="A1514" t="s">
        <v>1515</v>
      </c>
      <c r="B1514" t="s">
        <v>3</v>
      </c>
      <c r="C1514" t="s">
        <v>1706</v>
      </c>
      <c r="D1514" t="s">
        <v>1763</v>
      </c>
      <c r="H1514" t="str">
        <f>INDEX('Vensim Variables'!$B:$B,MATCH(EPS!$B1514,'Vensim Variables'!$A:$A,0))</f>
        <v>g pollutant</v>
      </c>
      <c r="I1514" t="str">
        <f t="shared" si="46"/>
        <v>CO</v>
      </c>
      <c r="J1514">
        <f>INDEX(NoSettings!$C:$C,MATCH(EPS!$A1514,NoSettings!$A:$A,0))</f>
        <v>4884490000</v>
      </c>
      <c r="K1514">
        <f>INDEX(GWP!$C$2:$C$13,MATCH(EPS!I1514,GWP!$B$2:$B$13,0))</f>
        <v>0</v>
      </c>
      <c r="L1514" s="4">
        <f t="shared" si="47"/>
        <v>0</v>
      </c>
    </row>
    <row r="1515" spans="1:12" hidden="1" x14ac:dyDescent="0.25">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x14ac:dyDescent="0.25">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x14ac:dyDescent="0.25">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x14ac:dyDescent="0.25">
      <c r="A1518" t="s">
        <v>1519</v>
      </c>
      <c r="B1518" t="s">
        <v>3</v>
      </c>
      <c r="C1518" t="s">
        <v>1706</v>
      </c>
      <c r="D1518" t="s">
        <v>1767</v>
      </c>
      <c r="H1518" t="str">
        <f>INDEX('Vensim Variables'!$B:$B,MATCH(EPS!$B1518,'Vensim Variables'!$A:$A,0))</f>
        <v>g pollutant</v>
      </c>
      <c r="I1518" t="str">
        <f t="shared" si="46"/>
        <v>CO</v>
      </c>
      <c r="J1518">
        <f>INDEX(NoSettings!$C:$C,MATCH(EPS!$A1518,NoSettings!$A:$A,0))</f>
        <v>37150700000</v>
      </c>
      <c r="K1518">
        <f>INDEX(GWP!$C$2:$C$13,MATCH(EPS!I1518,GWP!$B$2:$B$13,0))</f>
        <v>0</v>
      </c>
      <c r="L1518" s="4">
        <f t="shared" si="47"/>
        <v>0</v>
      </c>
    </row>
    <row r="1519" spans="1:12" hidden="1" x14ac:dyDescent="0.25">
      <c r="A1519" t="s">
        <v>7203</v>
      </c>
      <c r="B1519" t="s">
        <v>3</v>
      </c>
      <c r="C1519" t="s">
        <v>1706</v>
      </c>
      <c r="D1519" t="s">
        <v>7305</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x14ac:dyDescent="0.25">
      <c r="A1520" t="s">
        <v>7204</v>
      </c>
      <c r="B1520" t="s">
        <v>3</v>
      </c>
      <c r="C1520" t="s">
        <v>1706</v>
      </c>
      <c r="D1520" t="s">
        <v>7306</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x14ac:dyDescent="0.25">
      <c r="A1521" t="s">
        <v>7205</v>
      </c>
      <c r="B1521" t="s">
        <v>3</v>
      </c>
      <c r="C1521" t="s">
        <v>1706</v>
      </c>
      <c r="D1521" t="s">
        <v>7307</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x14ac:dyDescent="0.25">
      <c r="A1522" t="s">
        <v>7206</v>
      </c>
      <c r="B1522" t="s">
        <v>3</v>
      </c>
      <c r="C1522" t="s">
        <v>1706</v>
      </c>
      <c r="D1522" t="s">
        <v>7308</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x14ac:dyDescent="0.25">
      <c r="A1523" t="s">
        <v>7207</v>
      </c>
      <c r="B1523" t="s">
        <v>3</v>
      </c>
      <c r="C1523" t="s">
        <v>1706</v>
      </c>
      <c r="D1523" t="s">
        <v>7309</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x14ac:dyDescent="0.25">
      <c r="A1524" t="s">
        <v>7208</v>
      </c>
      <c r="B1524" t="s">
        <v>3</v>
      </c>
      <c r="C1524" t="s">
        <v>1706</v>
      </c>
      <c r="D1524" t="s">
        <v>7310</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x14ac:dyDescent="0.25">
      <c r="A1525" t="s">
        <v>7209</v>
      </c>
      <c r="B1525" t="s">
        <v>3</v>
      </c>
      <c r="C1525" t="s">
        <v>1706</v>
      </c>
      <c r="D1525" t="s">
        <v>7311</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x14ac:dyDescent="0.25">
      <c r="A1526" t="s">
        <v>1520</v>
      </c>
      <c r="B1526" t="s">
        <v>3</v>
      </c>
      <c r="C1526" t="s">
        <v>1707</v>
      </c>
      <c r="D1526" t="s">
        <v>1752</v>
      </c>
      <c r="H1526" t="str">
        <f>INDEX('Vensim Variables'!$B:$B,MATCH(EPS!$B1526,'Vensim Variables'!$A:$A,0))</f>
        <v>g pollutant</v>
      </c>
      <c r="I1526" t="str">
        <f t="shared" si="46"/>
        <v>NOx</v>
      </c>
      <c r="J1526">
        <f>INDEX(NoSettings!$C:$C,MATCH(EPS!$A1526,NoSettings!$A:$A,0))</f>
        <v>652455000000</v>
      </c>
      <c r="K1526">
        <f>INDEX(GWP!$C$2:$C$13,MATCH(EPS!I1526,GWP!$B$2:$B$13,0))</f>
        <v>0</v>
      </c>
      <c r="L1526" s="4">
        <f t="shared" si="47"/>
        <v>0</v>
      </c>
    </row>
    <row r="1527" spans="1:12" hidden="1" x14ac:dyDescent="0.25">
      <c r="A1527" t="s">
        <v>7210</v>
      </c>
      <c r="B1527" t="s">
        <v>3</v>
      </c>
      <c r="C1527" t="s">
        <v>1707</v>
      </c>
      <c r="D1527" t="s">
        <v>7303</v>
      </c>
      <c r="H1527" t="str">
        <f>INDEX('Vensim Variables'!$B:$B,MATCH(EPS!$B1527,'Vensim Variables'!$A:$A,0))</f>
        <v>g pollutant</v>
      </c>
      <c r="I1527" t="str">
        <f t="shared" si="46"/>
        <v>NOx</v>
      </c>
      <c r="J1527">
        <f>INDEX(NoSettings!$C:$C,MATCH(EPS!$A1527,NoSettings!$A:$A,0))</f>
        <v>3502030000</v>
      </c>
      <c r="K1527">
        <f>INDEX(GWP!$C$2:$C$13,MATCH(EPS!I1527,GWP!$B$2:$B$13,0))</f>
        <v>0</v>
      </c>
      <c r="L1527" s="4">
        <f t="shared" si="47"/>
        <v>0</v>
      </c>
    </row>
    <row r="1528" spans="1:12" hidden="1" x14ac:dyDescent="0.25">
      <c r="A1528" t="s">
        <v>7211</v>
      </c>
      <c r="B1528" t="s">
        <v>3</v>
      </c>
      <c r="C1528" t="s">
        <v>1707</v>
      </c>
      <c r="D1528" t="s">
        <v>7304</v>
      </c>
      <c r="H1528" t="str">
        <f>INDEX('Vensim Variables'!$B:$B,MATCH(EPS!$B1528,'Vensim Variables'!$A:$A,0))</f>
        <v>g pollutant</v>
      </c>
      <c r="I1528" t="str">
        <f t="shared" si="46"/>
        <v>NOx</v>
      </c>
      <c r="J1528">
        <f>INDEX(NoSettings!$C:$C,MATCH(EPS!$A1528,NoSettings!$A:$A,0))</f>
        <v>139379000000</v>
      </c>
      <c r="K1528">
        <f>INDEX(GWP!$C$2:$C$13,MATCH(EPS!I1528,GWP!$B$2:$B$13,0))</f>
        <v>0</v>
      </c>
      <c r="L1528" s="4">
        <f t="shared" si="47"/>
        <v>0</v>
      </c>
    </row>
    <row r="1529" spans="1:12" hidden="1" x14ac:dyDescent="0.25">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x14ac:dyDescent="0.25">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x14ac:dyDescent="0.25">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x14ac:dyDescent="0.25">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x14ac:dyDescent="0.25">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x14ac:dyDescent="0.25">
      <c r="A1534" t="s">
        <v>1527</v>
      </c>
      <c r="B1534" t="s">
        <v>3</v>
      </c>
      <c r="C1534" t="s">
        <v>1707</v>
      </c>
      <c r="D1534" t="s">
        <v>1759</v>
      </c>
      <c r="H1534" t="str">
        <f>INDEX('Vensim Variables'!$B:$B,MATCH(EPS!$B1534,'Vensim Variables'!$A:$A,0))</f>
        <v>g pollutant</v>
      </c>
      <c r="I1534" t="str">
        <f t="shared" si="46"/>
        <v>NOx</v>
      </c>
      <c r="J1534">
        <f>INDEX(NoSettings!$C:$C,MATCH(EPS!$A1534,NoSettings!$A:$A,0))</f>
        <v>21159900000</v>
      </c>
      <c r="K1534">
        <f>INDEX(GWP!$C$2:$C$13,MATCH(EPS!I1534,GWP!$B$2:$B$13,0))</f>
        <v>0</v>
      </c>
      <c r="L1534" s="4">
        <f t="shared" si="47"/>
        <v>0</v>
      </c>
    </row>
    <row r="1535" spans="1:12" hidden="1" x14ac:dyDescent="0.25">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x14ac:dyDescent="0.25">
      <c r="A1536" t="s">
        <v>1529</v>
      </c>
      <c r="B1536" t="s">
        <v>3</v>
      </c>
      <c r="C1536" t="s">
        <v>1707</v>
      </c>
      <c r="D1536" t="s">
        <v>1761</v>
      </c>
      <c r="H1536" t="str">
        <f>INDEX('Vensim Variables'!$B:$B,MATCH(EPS!$B1536,'Vensim Variables'!$A:$A,0))</f>
        <v>g pollutant</v>
      </c>
      <c r="I1536" t="str">
        <f t="shared" si="46"/>
        <v>NOx</v>
      </c>
      <c r="J1536">
        <f>INDEX(NoSettings!$C:$C,MATCH(EPS!$A1536,NoSettings!$A:$A,0))</f>
        <v>43766200000</v>
      </c>
      <c r="K1536">
        <f>INDEX(GWP!$C$2:$C$13,MATCH(EPS!I1536,GWP!$B$2:$B$13,0))</f>
        <v>0</v>
      </c>
      <c r="L1536" s="4">
        <f t="shared" si="47"/>
        <v>0</v>
      </c>
    </row>
    <row r="1537" spans="1:12" hidden="1" x14ac:dyDescent="0.25">
      <c r="A1537" t="s">
        <v>1530</v>
      </c>
      <c r="B1537" t="s">
        <v>3</v>
      </c>
      <c r="C1537" t="s">
        <v>1707</v>
      </c>
      <c r="D1537" t="s">
        <v>1762</v>
      </c>
      <c r="H1537" t="str">
        <f>INDEX('Vensim Variables'!$B:$B,MATCH(EPS!$B1537,'Vensim Variables'!$A:$A,0))</f>
        <v>g pollutant</v>
      </c>
      <c r="I1537" t="str">
        <f t="shared" si="46"/>
        <v>NOx</v>
      </c>
      <c r="J1537">
        <f>INDEX(NoSettings!$C:$C,MATCH(EPS!$A1537,NoSettings!$A:$A,0))</f>
        <v>13112000000</v>
      </c>
      <c r="K1537">
        <f>INDEX(GWP!$C$2:$C$13,MATCH(EPS!I1537,GWP!$B$2:$B$13,0))</f>
        <v>0</v>
      </c>
      <c r="L1537" s="4">
        <f t="shared" si="47"/>
        <v>0</v>
      </c>
    </row>
    <row r="1538" spans="1:12" hidden="1" x14ac:dyDescent="0.25">
      <c r="A1538" t="s">
        <v>1531</v>
      </c>
      <c r="B1538" t="s">
        <v>3</v>
      </c>
      <c r="C1538" t="s">
        <v>1707</v>
      </c>
      <c r="D1538" t="s">
        <v>1763</v>
      </c>
      <c r="H1538" t="str">
        <f>INDEX('Vensim Variables'!$B:$B,MATCH(EPS!$B1538,'Vensim Variables'!$A:$A,0))</f>
        <v>g pollutant</v>
      </c>
      <c r="I1538" t="str">
        <f t="shared" si="46"/>
        <v>NOx</v>
      </c>
      <c r="J1538">
        <f>INDEX(NoSettings!$C:$C,MATCH(EPS!$A1538,NoSettings!$A:$A,0))</f>
        <v>9958600000</v>
      </c>
      <c r="K1538">
        <f>INDEX(GWP!$C$2:$C$13,MATCH(EPS!I1538,GWP!$B$2:$B$13,0))</f>
        <v>0</v>
      </c>
      <c r="L1538" s="4">
        <f t="shared" si="47"/>
        <v>0</v>
      </c>
    </row>
    <row r="1539" spans="1:12" hidden="1" x14ac:dyDescent="0.25">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x14ac:dyDescent="0.25">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x14ac:dyDescent="0.25">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x14ac:dyDescent="0.25">
      <c r="A1542" t="s">
        <v>1535</v>
      </c>
      <c r="B1542" t="s">
        <v>3</v>
      </c>
      <c r="C1542" t="s">
        <v>1707</v>
      </c>
      <c r="D1542" t="s">
        <v>1767</v>
      </c>
      <c r="H1542" t="str">
        <f>INDEX('Vensim Variables'!$B:$B,MATCH(EPS!$B1542,'Vensim Variables'!$A:$A,0))</f>
        <v>g pollutant</v>
      </c>
      <c r="I1542" t="str">
        <f t="shared" si="48"/>
        <v>NOx</v>
      </c>
      <c r="J1542">
        <f>INDEX(NoSettings!$C:$C,MATCH(EPS!$A1542,NoSettings!$A:$A,0))</f>
        <v>29607800000</v>
      </c>
      <c r="K1542">
        <f>INDEX(GWP!$C$2:$C$13,MATCH(EPS!I1542,GWP!$B$2:$B$13,0))</f>
        <v>0</v>
      </c>
      <c r="L1542" s="4">
        <f t="shared" si="49"/>
        <v>0</v>
      </c>
    </row>
    <row r="1543" spans="1:12" hidden="1" x14ac:dyDescent="0.25">
      <c r="A1543" t="s">
        <v>7212</v>
      </c>
      <c r="B1543" t="s">
        <v>3</v>
      </c>
      <c r="C1543" t="s">
        <v>1707</v>
      </c>
      <c r="D1543" t="s">
        <v>7305</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x14ac:dyDescent="0.25">
      <c r="A1544" t="s">
        <v>7213</v>
      </c>
      <c r="B1544" t="s">
        <v>3</v>
      </c>
      <c r="C1544" t="s">
        <v>1707</v>
      </c>
      <c r="D1544" t="s">
        <v>7306</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x14ac:dyDescent="0.25">
      <c r="A1545" t="s">
        <v>7214</v>
      </c>
      <c r="B1545" t="s">
        <v>3</v>
      </c>
      <c r="C1545" t="s">
        <v>1707</v>
      </c>
      <c r="D1545" t="s">
        <v>7307</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x14ac:dyDescent="0.25">
      <c r="A1546" t="s">
        <v>7215</v>
      </c>
      <c r="B1546" t="s">
        <v>3</v>
      </c>
      <c r="C1546" t="s">
        <v>1707</v>
      </c>
      <c r="D1546" t="s">
        <v>7308</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x14ac:dyDescent="0.25">
      <c r="A1547" t="s">
        <v>7216</v>
      </c>
      <c r="B1547" t="s">
        <v>3</v>
      </c>
      <c r="C1547" t="s">
        <v>1707</v>
      </c>
      <c r="D1547" t="s">
        <v>7309</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x14ac:dyDescent="0.25">
      <c r="A1548" t="s">
        <v>7217</v>
      </c>
      <c r="B1548" t="s">
        <v>3</v>
      </c>
      <c r="C1548" t="s">
        <v>1707</v>
      </c>
      <c r="D1548" t="s">
        <v>7310</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x14ac:dyDescent="0.25">
      <c r="A1549" t="s">
        <v>7218</v>
      </c>
      <c r="B1549" t="s">
        <v>3</v>
      </c>
      <c r="C1549" t="s">
        <v>1707</v>
      </c>
      <c r="D1549" t="s">
        <v>7311</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x14ac:dyDescent="0.25">
      <c r="A1550" t="s">
        <v>1536</v>
      </c>
      <c r="B1550" t="s">
        <v>3</v>
      </c>
      <c r="C1550" t="s">
        <v>1708</v>
      </c>
      <c r="D1550" t="s">
        <v>1752</v>
      </c>
      <c r="H1550" t="str">
        <f>INDEX('Vensim Variables'!$B:$B,MATCH(EPS!$B1550,'Vensim Variables'!$A:$A,0))</f>
        <v>g pollutant</v>
      </c>
      <c r="I1550" t="str">
        <f t="shared" si="48"/>
        <v>PM10</v>
      </c>
      <c r="J1550">
        <f>INDEX(NoSettings!$C:$C,MATCH(EPS!$A1550,NoSettings!$A:$A,0))</f>
        <v>68384700000</v>
      </c>
      <c r="K1550">
        <f>INDEX(GWP!$C$2:$C$13,MATCH(EPS!I1550,GWP!$B$2:$B$13,0))</f>
        <v>0</v>
      </c>
      <c r="L1550" s="4">
        <f t="shared" si="49"/>
        <v>0</v>
      </c>
    </row>
    <row r="1551" spans="1:12" hidden="1" x14ac:dyDescent="0.25">
      <c r="A1551" t="s">
        <v>7219</v>
      </c>
      <c r="B1551" t="s">
        <v>3</v>
      </c>
      <c r="C1551" t="s">
        <v>1708</v>
      </c>
      <c r="D1551" t="s">
        <v>7303</v>
      </c>
      <c r="H1551" t="str">
        <f>INDEX('Vensim Variables'!$B:$B,MATCH(EPS!$B1551,'Vensim Variables'!$A:$A,0))</f>
        <v>g pollutant</v>
      </c>
      <c r="I1551" t="str">
        <f t="shared" si="48"/>
        <v>PM10</v>
      </c>
      <c r="J1551">
        <f>INDEX(NoSettings!$C:$C,MATCH(EPS!$A1551,NoSettings!$A:$A,0))</f>
        <v>600123000</v>
      </c>
      <c r="K1551">
        <f>INDEX(GWP!$C$2:$C$13,MATCH(EPS!I1551,GWP!$B$2:$B$13,0))</f>
        <v>0</v>
      </c>
      <c r="L1551" s="4">
        <f t="shared" si="49"/>
        <v>0</v>
      </c>
    </row>
    <row r="1552" spans="1:12" hidden="1" x14ac:dyDescent="0.25">
      <c r="A1552" t="s">
        <v>7220</v>
      </c>
      <c r="B1552" t="s">
        <v>3</v>
      </c>
      <c r="C1552" t="s">
        <v>1708</v>
      </c>
      <c r="D1552" t="s">
        <v>7304</v>
      </c>
      <c r="H1552" t="str">
        <f>INDEX('Vensim Variables'!$B:$B,MATCH(EPS!$B1552,'Vensim Variables'!$A:$A,0))</f>
        <v>g pollutant</v>
      </c>
      <c r="I1552" t="str">
        <f t="shared" si="48"/>
        <v>PM10</v>
      </c>
      <c r="J1552">
        <f>INDEX(NoSettings!$C:$C,MATCH(EPS!$A1552,NoSettings!$A:$A,0))</f>
        <v>23884700000</v>
      </c>
      <c r="K1552">
        <f>INDEX(GWP!$C$2:$C$13,MATCH(EPS!I1552,GWP!$B$2:$B$13,0))</f>
        <v>0</v>
      </c>
      <c r="L1552" s="4">
        <f t="shared" si="49"/>
        <v>0</v>
      </c>
    </row>
    <row r="1553" spans="1:12" hidden="1" x14ac:dyDescent="0.25">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x14ac:dyDescent="0.25">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x14ac:dyDescent="0.25">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x14ac:dyDescent="0.25">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x14ac:dyDescent="0.25">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x14ac:dyDescent="0.25">
      <c r="A1558" t="s">
        <v>1543</v>
      </c>
      <c r="B1558" t="s">
        <v>3</v>
      </c>
      <c r="C1558" t="s">
        <v>1708</v>
      </c>
      <c r="D1558" t="s">
        <v>1759</v>
      </c>
      <c r="H1558" t="str">
        <f>INDEX('Vensim Variables'!$B:$B,MATCH(EPS!$B1558,'Vensim Variables'!$A:$A,0))</f>
        <v>g pollutant</v>
      </c>
      <c r="I1558" t="str">
        <f t="shared" si="48"/>
        <v>PM10</v>
      </c>
      <c r="J1558">
        <f>INDEX(NoSettings!$C:$C,MATCH(EPS!$A1558,NoSettings!$A:$A,0))</f>
        <v>3605760000</v>
      </c>
      <c r="K1558">
        <f>INDEX(GWP!$C$2:$C$13,MATCH(EPS!I1558,GWP!$B$2:$B$13,0))</f>
        <v>0</v>
      </c>
      <c r="L1558" s="4">
        <f t="shared" si="49"/>
        <v>0</v>
      </c>
    </row>
    <row r="1559" spans="1:12" hidden="1" x14ac:dyDescent="0.25">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x14ac:dyDescent="0.25">
      <c r="A1560" t="s">
        <v>1545</v>
      </c>
      <c r="B1560" t="s">
        <v>3</v>
      </c>
      <c r="C1560" t="s">
        <v>1708</v>
      </c>
      <c r="D1560" t="s">
        <v>1761</v>
      </c>
      <c r="H1560" t="str">
        <f>INDEX('Vensim Variables'!$B:$B,MATCH(EPS!$B1560,'Vensim Variables'!$A:$A,0))</f>
        <v>g pollutant</v>
      </c>
      <c r="I1560" t="str">
        <f t="shared" si="48"/>
        <v>PM10</v>
      </c>
      <c r="J1560">
        <f>INDEX(NoSettings!$C:$C,MATCH(EPS!$A1560,NoSettings!$A:$A,0))</f>
        <v>4199960000</v>
      </c>
      <c r="K1560">
        <f>INDEX(GWP!$C$2:$C$13,MATCH(EPS!I1560,GWP!$B$2:$B$13,0))</f>
        <v>0</v>
      </c>
      <c r="L1560" s="4">
        <f t="shared" si="49"/>
        <v>0</v>
      </c>
    </row>
    <row r="1561" spans="1:12" hidden="1" x14ac:dyDescent="0.25">
      <c r="A1561" t="s">
        <v>1546</v>
      </c>
      <c r="B1561" t="s">
        <v>3</v>
      </c>
      <c r="C1561" t="s">
        <v>1708</v>
      </c>
      <c r="D1561" t="s">
        <v>1762</v>
      </c>
      <c r="H1561" t="str">
        <f>INDEX('Vensim Variables'!$B:$B,MATCH(EPS!$B1561,'Vensim Variables'!$A:$A,0))</f>
        <v>g pollutant</v>
      </c>
      <c r="I1561" t="str">
        <f t="shared" si="48"/>
        <v>PM10</v>
      </c>
      <c r="J1561">
        <f>INDEX(NoSettings!$C:$C,MATCH(EPS!$A1561,NoSettings!$A:$A,0))</f>
        <v>2246920000</v>
      </c>
      <c r="K1561">
        <f>INDEX(GWP!$C$2:$C$13,MATCH(EPS!I1561,GWP!$B$2:$B$13,0))</f>
        <v>0</v>
      </c>
      <c r="L1561" s="4">
        <f t="shared" si="49"/>
        <v>0</v>
      </c>
    </row>
    <row r="1562" spans="1:12" hidden="1" x14ac:dyDescent="0.25">
      <c r="A1562" t="s">
        <v>1547</v>
      </c>
      <c r="B1562" t="s">
        <v>3</v>
      </c>
      <c r="C1562" t="s">
        <v>1708</v>
      </c>
      <c r="D1562" t="s">
        <v>1763</v>
      </c>
      <c r="H1562" t="str">
        <f>INDEX('Vensim Variables'!$B:$B,MATCH(EPS!$B1562,'Vensim Variables'!$A:$A,0))</f>
        <v>g pollutant</v>
      </c>
      <c r="I1562" t="str">
        <f t="shared" si="48"/>
        <v>PM10</v>
      </c>
      <c r="J1562">
        <f>INDEX(NoSettings!$C:$C,MATCH(EPS!$A1562,NoSettings!$A:$A,0))</f>
        <v>1043770000</v>
      </c>
      <c r="K1562">
        <f>INDEX(GWP!$C$2:$C$13,MATCH(EPS!I1562,GWP!$B$2:$B$13,0))</f>
        <v>0</v>
      </c>
      <c r="L1562" s="4">
        <f t="shared" si="49"/>
        <v>0</v>
      </c>
    </row>
    <row r="1563" spans="1:12" hidden="1" x14ac:dyDescent="0.25">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x14ac:dyDescent="0.25">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x14ac:dyDescent="0.25">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x14ac:dyDescent="0.25">
      <c r="A1566" t="s">
        <v>1551</v>
      </c>
      <c r="B1566" t="s">
        <v>3</v>
      </c>
      <c r="C1566" t="s">
        <v>1708</v>
      </c>
      <c r="D1566" t="s">
        <v>1767</v>
      </c>
      <c r="H1566" t="str">
        <f>INDEX('Vensim Variables'!$B:$B,MATCH(EPS!$B1566,'Vensim Variables'!$A:$A,0))</f>
        <v>g pollutant</v>
      </c>
      <c r="I1566" t="str">
        <f t="shared" si="48"/>
        <v>PM10</v>
      </c>
      <c r="J1566">
        <f>INDEX(NoSettings!$C:$C,MATCH(EPS!$A1566,NoSettings!$A:$A,0))</f>
        <v>3843820000</v>
      </c>
      <c r="K1566">
        <f>INDEX(GWP!$C$2:$C$13,MATCH(EPS!I1566,GWP!$B$2:$B$13,0))</f>
        <v>0</v>
      </c>
      <c r="L1566" s="4">
        <f t="shared" si="49"/>
        <v>0</v>
      </c>
    </row>
    <row r="1567" spans="1:12" hidden="1" x14ac:dyDescent="0.25">
      <c r="A1567" t="s">
        <v>7221</v>
      </c>
      <c r="B1567" t="s">
        <v>3</v>
      </c>
      <c r="C1567" t="s">
        <v>1708</v>
      </c>
      <c r="D1567" t="s">
        <v>7305</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x14ac:dyDescent="0.25">
      <c r="A1568" t="s">
        <v>7222</v>
      </c>
      <c r="B1568" t="s">
        <v>3</v>
      </c>
      <c r="C1568" t="s">
        <v>1708</v>
      </c>
      <c r="D1568" t="s">
        <v>7306</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x14ac:dyDescent="0.25">
      <c r="A1569" t="s">
        <v>7223</v>
      </c>
      <c r="B1569" t="s">
        <v>3</v>
      </c>
      <c r="C1569" t="s">
        <v>1708</v>
      </c>
      <c r="D1569" t="s">
        <v>7307</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x14ac:dyDescent="0.25">
      <c r="A1570" t="s">
        <v>7224</v>
      </c>
      <c r="B1570" t="s">
        <v>3</v>
      </c>
      <c r="C1570" t="s">
        <v>1708</v>
      </c>
      <c r="D1570" t="s">
        <v>7308</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x14ac:dyDescent="0.25">
      <c r="A1571" t="s">
        <v>7225</v>
      </c>
      <c r="B1571" t="s">
        <v>3</v>
      </c>
      <c r="C1571" t="s">
        <v>1708</v>
      </c>
      <c r="D1571" t="s">
        <v>7309</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x14ac:dyDescent="0.25">
      <c r="A1572" t="s">
        <v>7226</v>
      </c>
      <c r="B1572" t="s">
        <v>3</v>
      </c>
      <c r="C1572" t="s">
        <v>1708</v>
      </c>
      <c r="D1572" t="s">
        <v>7310</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x14ac:dyDescent="0.25">
      <c r="A1573" t="s">
        <v>7227</v>
      </c>
      <c r="B1573" t="s">
        <v>3</v>
      </c>
      <c r="C1573" t="s">
        <v>1708</v>
      </c>
      <c r="D1573" t="s">
        <v>7311</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x14ac:dyDescent="0.25">
      <c r="A1574" t="s">
        <v>1552</v>
      </c>
      <c r="B1574" t="s">
        <v>3</v>
      </c>
      <c r="C1574" t="s">
        <v>1709</v>
      </c>
      <c r="D1574" t="s">
        <v>1752</v>
      </c>
      <c r="H1574" t="str">
        <f>INDEX('Vensim Variables'!$B:$B,MATCH(EPS!$B1574,'Vensim Variables'!$A:$A,0))</f>
        <v>g pollutant</v>
      </c>
      <c r="I1574" t="str">
        <f t="shared" si="48"/>
        <v>PM25</v>
      </c>
      <c r="J1574">
        <f>INDEX(NoSettings!$C:$C,MATCH(EPS!$A1574,NoSettings!$A:$A,0))</f>
        <v>52374500000</v>
      </c>
      <c r="K1574">
        <f>INDEX(GWP!$C$2:$C$13,MATCH(EPS!I1574,GWP!$B$2:$B$13,0))</f>
        <v>0</v>
      </c>
      <c r="L1574" s="4">
        <f t="shared" si="49"/>
        <v>0</v>
      </c>
    </row>
    <row r="1575" spans="1:12" hidden="1" x14ac:dyDescent="0.25">
      <c r="A1575" t="s">
        <v>7228</v>
      </c>
      <c r="B1575" t="s">
        <v>3</v>
      </c>
      <c r="C1575" t="s">
        <v>1709</v>
      </c>
      <c r="D1575" t="s">
        <v>7303</v>
      </c>
      <c r="H1575" t="str">
        <f>INDEX('Vensim Variables'!$B:$B,MATCH(EPS!$B1575,'Vensim Variables'!$A:$A,0))</f>
        <v>g pollutant</v>
      </c>
      <c r="I1575" t="str">
        <f t="shared" si="48"/>
        <v>PM25</v>
      </c>
      <c r="J1575">
        <f>INDEX(NoSettings!$C:$C,MATCH(EPS!$A1575,NoSettings!$A:$A,0))</f>
        <v>585405000</v>
      </c>
      <c r="K1575">
        <f>INDEX(GWP!$C$2:$C$13,MATCH(EPS!I1575,GWP!$B$2:$B$13,0))</f>
        <v>0</v>
      </c>
      <c r="L1575" s="4">
        <f t="shared" si="49"/>
        <v>0</v>
      </c>
    </row>
    <row r="1576" spans="1:12" hidden="1" x14ac:dyDescent="0.25">
      <c r="A1576" t="s">
        <v>7229</v>
      </c>
      <c r="B1576" t="s">
        <v>3</v>
      </c>
      <c r="C1576" t="s">
        <v>1709</v>
      </c>
      <c r="D1576" t="s">
        <v>7304</v>
      </c>
      <c r="H1576" t="str">
        <f>INDEX('Vensim Variables'!$B:$B,MATCH(EPS!$B1576,'Vensim Variables'!$A:$A,0))</f>
        <v>g pollutant</v>
      </c>
      <c r="I1576" t="str">
        <f t="shared" si="48"/>
        <v>PM25</v>
      </c>
      <c r="J1576">
        <f>INDEX(NoSettings!$C:$C,MATCH(EPS!$A1576,NoSettings!$A:$A,0))</f>
        <v>23298900000</v>
      </c>
      <c r="K1576">
        <f>INDEX(GWP!$C$2:$C$13,MATCH(EPS!I1576,GWP!$B$2:$B$13,0))</f>
        <v>0</v>
      </c>
      <c r="L1576" s="4">
        <f t="shared" si="49"/>
        <v>0</v>
      </c>
    </row>
    <row r="1577" spans="1:12" hidden="1" x14ac:dyDescent="0.25">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x14ac:dyDescent="0.25">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x14ac:dyDescent="0.25">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x14ac:dyDescent="0.25">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x14ac:dyDescent="0.25">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x14ac:dyDescent="0.25">
      <c r="A1582" t="s">
        <v>1559</v>
      </c>
      <c r="B1582" t="s">
        <v>3</v>
      </c>
      <c r="C1582" t="s">
        <v>1709</v>
      </c>
      <c r="D1582" t="s">
        <v>1759</v>
      </c>
      <c r="H1582" t="str">
        <f>INDEX('Vensim Variables'!$B:$B,MATCH(EPS!$B1582,'Vensim Variables'!$A:$A,0))</f>
        <v>g pollutant</v>
      </c>
      <c r="I1582" t="str">
        <f t="shared" si="48"/>
        <v>PM25</v>
      </c>
      <c r="J1582">
        <f>INDEX(NoSettings!$C:$C,MATCH(EPS!$A1582,NoSettings!$A:$A,0))</f>
        <v>3091270000</v>
      </c>
      <c r="K1582">
        <f>INDEX(GWP!$C$2:$C$13,MATCH(EPS!I1582,GWP!$B$2:$B$13,0))</f>
        <v>0</v>
      </c>
      <c r="L1582" s="4">
        <f t="shared" si="49"/>
        <v>0</v>
      </c>
    </row>
    <row r="1583" spans="1:12" hidden="1" x14ac:dyDescent="0.25">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x14ac:dyDescent="0.25">
      <c r="A1584" t="s">
        <v>1561</v>
      </c>
      <c r="B1584" t="s">
        <v>3</v>
      </c>
      <c r="C1584" t="s">
        <v>1709</v>
      </c>
      <c r="D1584" t="s">
        <v>1761</v>
      </c>
      <c r="H1584" t="str">
        <f>INDEX('Vensim Variables'!$B:$B,MATCH(EPS!$B1584,'Vensim Variables'!$A:$A,0))</f>
        <v>g pollutant</v>
      </c>
      <c r="I1584" t="str">
        <f t="shared" si="48"/>
        <v>PM25</v>
      </c>
      <c r="J1584">
        <f>INDEX(NoSettings!$C:$C,MATCH(EPS!$A1584,NoSettings!$A:$A,0))</f>
        <v>3457210000</v>
      </c>
      <c r="K1584">
        <f>INDEX(GWP!$C$2:$C$13,MATCH(EPS!I1584,GWP!$B$2:$B$13,0))</f>
        <v>0</v>
      </c>
      <c r="L1584" s="4">
        <f t="shared" si="49"/>
        <v>0</v>
      </c>
    </row>
    <row r="1585" spans="1:12" hidden="1" x14ac:dyDescent="0.25">
      <c r="A1585" t="s">
        <v>1562</v>
      </c>
      <c r="B1585" t="s">
        <v>3</v>
      </c>
      <c r="C1585" t="s">
        <v>1709</v>
      </c>
      <c r="D1585" t="s">
        <v>1762</v>
      </c>
      <c r="H1585" t="str">
        <f>INDEX('Vensim Variables'!$B:$B,MATCH(EPS!$B1585,'Vensim Variables'!$A:$A,0))</f>
        <v>g pollutant</v>
      </c>
      <c r="I1585" t="str">
        <f t="shared" si="48"/>
        <v>PM25</v>
      </c>
      <c r="J1585">
        <f>INDEX(NoSettings!$C:$C,MATCH(EPS!$A1585,NoSettings!$A:$A,0))</f>
        <v>2191820000</v>
      </c>
      <c r="K1585">
        <f>INDEX(GWP!$C$2:$C$13,MATCH(EPS!I1585,GWP!$B$2:$B$13,0))</f>
        <v>0</v>
      </c>
      <c r="L1585" s="4">
        <f t="shared" si="49"/>
        <v>0</v>
      </c>
    </row>
    <row r="1586" spans="1:12" hidden="1" x14ac:dyDescent="0.25">
      <c r="A1586" t="s">
        <v>1563</v>
      </c>
      <c r="B1586" t="s">
        <v>3</v>
      </c>
      <c r="C1586" t="s">
        <v>1709</v>
      </c>
      <c r="D1586" t="s">
        <v>1763</v>
      </c>
      <c r="H1586" t="str">
        <f>INDEX('Vensim Variables'!$B:$B,MATCH(EPS!$B1586,'Vensim Variables'!$A:$A,0))</f>
        <v>g pollutant</v>
      </c>
      <c r="I1586" t="str">
        <f t="shared" si="48"/>
        <v>PM25</v>
      </c>
      <c r="J1586">
        <f>INDEX(NoSettings!$C:$C,MATCH(EPS!$A1586,NoSettings!$A:$A,0))</f>
        <v>799406000</v>
      </c>
      <c r="K1586">
        <f>INDEX(GWP!$C$2:$C$13,MATCH(EPS!I1586,GWP!$B$2:$B$13,0))</f>
        <v>0</v>
      </c>
      <c r="L1586" s="4">
        <f t="shared" si="49"/>
        <v>0</v>
      </c>
    </row>
    <row r="1587" spans="1:12" hidden="1" x14ac:dyDescent="0.25">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x14ac:dyDescent="0.25">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x14ac:dyDescent="0.25">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x14ac:dyDescent="0.25">
      <c r="A1590" t="s">
        <v>1567</v>
      </c>
      <c r="B1590" t="s">
        <v>3</v>
      </c>
      <c r="C1590" t="s">
        <v>1709</v>
      </c>
      <c r="D1590" t="s">
        <v>1767</v>
      </c>
      <c r="H1590" t="str">
        <f>INDEX('Vensim Variables'!$B:$B,MATCH(EPS!$B1590,'Vensim Variables'!$A:$A,0))</f>
        <v>g pollutant</v>
      </c>
      <c r="I1590" t="str">
        <f t="shared" si="48"/>
        <v>PM25</v>
      </c>
      <c r="J1590">
        <f>INDEX(NoSettings!$C:$C,MATCH(EPS!$A1590,NoSettings!$A:$A,0))</f>
        <v>3673760000</v>
      </c>
      <c r="K1590">
        <f>INDEX(GWP!$C$2:$C$13,MATCH(EPS!I1590,GWP!$B$2:$B$13,0))</f>
        <v>0</v>
      </c>
      <c r="L1590" s="4">
        <f t="shared" si="49"/>
        <v>0</v>
      </c>
    </row>
    <row r="1591" spans="1:12" hidden="1" x14ac:dyDescent="0.25">
      <c r="A1591" t="s">
        <v>7230</v>
      </c>
      <c r="B1591" t="s">
        <v>3</v>
      </c>
      <c r="C1591" t="s">
        <v>1709</v>
      </c>
      <c r="D1591" t="s">
        <v>7305</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x14ac:dyDescent="0.25">
      <c r="A1592" t="s">
        <v>7231</v>
      </c>
      <c r="B1592" t="s">
        <v>3</v>
      </c>
      <c r="C1592" t="s">
        <v>1709</v>
      </c>
      <c r="D1592" t="s">
        <v>7306</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x14ac:dyDescent="0.25">
      <c r="A1593" t="s">
        <v>7232</v>
      </c>
      <c r="B1593" t="s">
        <v>3</v>
      </c>
      <c r="C1593" t="s">
        <v>1709</v>
      </c>
      <c r="D1593" t="s">
        <v>7307</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x14ac:dyDescent="0.25">
      <c r="A1594" t="s">
        <v>7233</v>
      </c>
      <c r="B1594" t="s">
        <v>3</v>
      </c>
      <c r="C1594" t="s">
        <v>1709</v>
      </c>
      <c r="D1594" t="s">
        <v>7308</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x14ac:dyDescent="0.25">
      <c r="A1595" t="s">
        <v>7234</v>
      </c>
      <c r="B1595" t="s">
        <v>3</v>
      </c>
      <c r="C1595" t="s">
        <v>1709</v>
      </c>
      <c r="D1595" t="s">
        <v>7309</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x14ac:dyDescent="0.25">
      <c r="A1596" t="s">
        <v>7235</v>
      </c>
      <c r="B1596" t="s">
        <v>3</v>
      </c>
      <c r="C1596" t="s">
        <v>1709</v>
      </c>
      <c r="D1596" t="s">
        <v>7310</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x14ac:dyDescent="0.25">
      <c r="A1597" t="s">
        <v>7236</v>
      </c>
      <c r="B1597" t="s">
        <v>3</v>
      </c>
      <c r="C1597" t="s">
        <v>1709</v>
      </c>
      <c r="D1597" t="s">
        <v>7311</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x14ac:dyDescent="0.25">
      <c r="A1598" t="s">
        <v>1568</v>
      </c>
      <c r="B1598" t="s">
        <v>3</v>
      </c>
      <c r="C1598" t="s">
        <v>1710</v>
      </c>
      <c r="D1598" t="s">
        <v>1752</v>
      </c>
      <c r="H1598" t="str">
        <f>INDEX('Vensim Variables'!$B:$B,MATCH(EPS!$B1598,'Vensim Variables'!$A:$A,0))</f>
        <v>g pollutant</v>
      </c>
      <c r="I1598" t="str">
        <f t="shared" si="48"/>
        <v>SOx</v>
      </c>
      <c r="J1598">
        <f>INDEX(NoSettings!$C:$C,MATCH(EPS!$A1598,NoSettings!$A:$A,0))</f>
        <v>931518000000</v>
      </c>
      <c r="K1598">
        <f>INDEX(GWP!$C$2:$C$13,MATCH(EPS!I1598,GWP!$B$2:$B$13,0))</f>
        <v>0</v>
      </c>
      <c r="L1598" s="4">
        <f t="shared" si="49"/>
        <v>0</v>
      </c>
    </row>
    <row r="1599" spans="1:12" hidden="1" x14ac:dyDescent="0.25">
      <c r="A1599" t="s">
        <v>7237</v>
      </c>
      <c r="B1599" t="s">
        <v>3</v>
      </c>
      <c r="C1599" t="s">
        <v>1710</v>
      </c>
      <c r="D1599" t="s">
        <v>7303</v>
      </c>
      <c r="H1599" t="str">
        <f>INDEX('Vensim Variables'!$B:$B,MATCH(EPS!$B1599,'Vensim Variables'!$A:$A,0))</f>
        <v>g pollutant</v>
      </c>
      <c r="I1599" t="str">
        <f t="shared" si="48"/>
        <v>SOx</v>
      </c>
      <c r="J1599">
        <f>INDEX(NoSettings!$C:$C,MATCH(EPS!$A1599,NoSettings!$A:$A,0))</f>
        <v>176357000</v>
      </c>
      <c r="K1599">
        <f>INDEX(GWP!$C$2:$C$13,MATCH(EPS!I1599,GWP!$B$2:$B$13,0))</f>
        <v>0</v>
      </c>
      <c r="L1599" s="4">
        <f t="shared" si="49"/>
        <v>0</v>
      </c>
    </row>
    <row r="1600" spans="1:12" hidden="1" x14ac:dyDescent="0.25">
      <c r="A1600" t="s">
        <v>7238</v>
      </c>
      <c r="B1600" t="s">
        <v>3</v>
      </c>
      <c r="C1600" t="s">
        <v>1710</v>
      </c>
      <c r="D1600" t="s">
        <v>7304</v>
      </c>
      <c r="H1600" t="str">
        <f>INDEX('Vensim Variables'!$B:$B,MATCH(EPS!$B1600,'Vensim Variables'!$A:$A,0))</f>
        <v>g pollutant</v>
      </c>
      <c r="I1600" t="str">
        <f t="shared" si="48"/>
        <v>SOx</v>
      </c>
      <c r="J1600">
        <f>INDEX(NoSettings!$C:$C,MATCH(EPS!$A1600,NoSettings!$A:$A,0))</f>
        <v>7018960000</v>
      </c>
      <c r="K1600">
        <f>INDEX(GWP!$C$2:$C$13,MATCH(EPS!I1600,GWP!$B$2:$B$13,0))</f>
        <v>0</v>
      </c>
      <c r="L1600" s="4">
        <f t="shared" si="49"/>
        <v>0</v>
      </c>
    </row>
    <row r="1601" spans="1:12" hidden="1" x14ac:dyDescent="0.25">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x14ac:dyDescent="0.25">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x14ac:dyDescent="0.25">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x14ac:dyDescent="0.25">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x14ac:dyDescent="0.25">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x14ac:dyDescent="0.25">
      <c r="A1606" t="s">
        <v>1575</v>
      </c>
      <c r="B1606" t="s">
        <v>3</v>
      </c>
      <c r="C1606" t="s">
        <v>1710</v>
      </c>
      <c r="D1606" t="s">
        <v>1759</v>
      </c>
      <c r="H1606" t="str">
        <f>INDEX('Vensim Variables'!$B:$B,MATCH(EPS!$B1606,'Vensim Variables'!$A:$A,0))</f>
        <v>g pollutant</v>
      </c>
      <c r="I1606" t="str">
        <f t="shared" si="50"/>
        <v>SOx</v>
      </c>
      <c r="J1606">
        <f>INDEX(NoSettings!$C:$C,MATCH(EPS!$A1606,NoSettings!$A:$A,0))</f>
        <v>2774990000</v>
      </c>
      <c r="K1606">
        <f>INDEX(GWP!$C$2:$C$13,MATCH(EPS!I1606,GWP!$B$2:$B$13,0))</f>
        <v>0</v>
      </c>
      <c r="L1606" s="4">
        <f t="shared" si="51"/>
        <v>0</v>
      </c>
    </row>
    <row r="1607" spans="1:12" hidden="1" x14ac:dyDescent="0.25">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x14ac:dyDescent="0.25">
      <c r="A1608" t="s">
        <v>1577</v>
      </c>
      <c r="B1608" t="s">
        <v>3</v>
      </c>
      <c r="C1608" t="s">
        <v>1710</v>
      </c>
      <c r="D1608" t="s">
        <v>1761</v>
      </c>
      <c r="H1608" t="str">
        <f>INDEX('Vensim Variables'!$B:$B,MATCH(EPS!$B1608,'Vensim Variables'!$A:$A,0))</f>
        <v>g pollutant</v>
      </c>
      <c r="I1608" t="str">
        <f t="shared" si="50"/>
        <v>SOx</v>
      </c>
      <c r="J1608">
        <f>INDEX(NoSettings!$C:$C,MATCH(EPS!$A1608,NoSettings!$A:$A,0))</f>
        <v>31728200000</v>
      </c>
      <c r="K1608">
        <f>INDEX(GWP!$C$2:$C$13,MATCH(EPS!I1608,GWP!$B$2:$B$13,0))</f>
        <v>0</v>
      </c>
      <c r="L1608" s="4">
        <f t="shared" si="51"/>
        <v>0</v>
      </c>
    </row>
    <row r="1609" spans="1:12" hidden="1" x14ac:dyDescent="0.25">
      <c r="A1609" t="s">
        <v>1578</v>
      </c>
      <c r="B1609" t="s">
        <v>3</v>
      </c>
      <c r="C1609" t="s">
        <v>1710</v>
      </c>
      <c r="D1609" t="s">
        <v>1762</v>
      </c>
      <c r="H1609" t="str">
        <f>INDEX('Vensim Variables'!$B:$B,MATCH(EPS!$B1609,'Vensim Variables'!$A:$A,0))</f>
        <v>g pollutant</v>
      </c>
      <c r="I1609" t="str">
        <f t="shared" si="50"/>
        <v>SOx</v>
      </c>
      <c r="J1609">
        <f>INDEX(NoSettings!$C:$C,MATCH(EPS!$A1609,NoSettings!$A:$A,0))</f>
        <v>660301000</v>
      </c>
      <c r="K1609">
        <f>INDEX(GWP!$C$2:$C$13,MATCH(EPS!I1609,GWP!$B$2:$B$13,0))</f>
        <v>0</v>
      </c>
      <c r="L1609" s="4">
        <f t="shared" si="51"/>
        <v>0</v>
      </c>
    </row>
    <row r="1610" spans="1:12" hidden="1" x14ac:dyDescent="0.25">
      <c r="A1610" t="s">
        <v>1579</v>
      </c>
      <c r="B1610" t="s">
        <v>3</v>
      </c>
      <c r="C1610" t="s">
        <v>1710</v>
      </c>
      <c r="D1610" t="s">
        <v>1763</v>
      </c>
      <c r="H1610" t="str">
        <f>INDEX('Vensim Variables'!$B:$B,MATCH(EPS!$B1610,'Vensim Variables'!$A:$A,0))</f>
        <v>g pollutant</v>
      </c>
      <c r="I1610" t="str">
        <f t="shared" si="50"/>
        <v>SOx</v>
      </c>
      <c r="J1610">
        <f>INDEX(NoSettings!$C:$C,MATCH(EPS!$A1610,NoSettings!$A:$A,0))</f>
        <v>14218000000</v>
      </c>
      <c r="K1610">
        <f>INDEX(GWP!$C$2:$C$13,MATCH(EPS!I1610,GWP!$B$2:$B$13,0))</f>
        <v>0</v>
      </c>
      <c r="L1610" s="4">
        <f t="shared" si="51"/>
        <v>0</v>
      </c>
    </row>
    <row r="1611" spans="1:12" hidden="1" x14ac:dyDescent="0.25">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x14ac:dyDescent="0.25">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x14ac:dyDescent="0.25">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x14ac:dyDescent="0.25">
      <c r="A1614" t="s">
        <v>1583</v>
      </c>
      <c r="B1614" t="s">
        <v>3</v>
      </c>
      <c r="C1614" t="s">
        <v>1710</v>
      </c>
      <c r="D1614" t="s">
        <v>1767</v>
      </c>
      <c r="H1614" t="str">
        <f>INDEX('Vensim Variables'!$B:$B,MATCH(EPS!$B1614,'Vensim Variables'!$A:$A,0))</f>
        <v>g pollutant</v>
      </c>
      <c r="I1614" t="str">
        <f t="shared" si="50"/>
        <v>SOx</v>
      </c>
      <c r="J1614">
        <f>INDEX(NoSettings!$C:$C,MATCH(EPS!$A1614,NoSettings!$A:$A,0))</f>
        <v>22264400000</v>
      </c>
      <c r="K1614">
        <f>INDEX(GWP!$C$2:$C$13,MATCH(EPS!I1614,GWP!$B$2:$B$13,0))</f>
        <v>0</v>
      </c>
      <c r="L1614" s="4">
        <f t="shared" si="51"/>
        <v>0</v>
      </c>
    </row>
    <row r="1615" spans="1:12" hidden="1" x14ac:dyDescent="0.25">
      <c r="A1615" t="s">
        <v>7239</v>
      </c>
      <c r="B1615" t="s">
        <v>3</v>
      </c>
      <c r="C1615" t="s">
        <v>1710</v>
      </c>
      <c r="D1615" t="s">
        <v>7305</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x14ac:dyDescent="0.25">
      <c r="A1616" t="s">
        <v>7240</v>
      </c>
      <c r="B1616" t="s">
        <v>3</v>
      </c>
      <c r="C1616" t="s">
        <v>1710</v>
      </c>
      <c r="D1616" t="s">
        <v>7306</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x14ac:dyDescent="0.25">
      <c r="A1617" t="s">
        <v>7241</v>
      </c>
      <c r="B1617" t="s">
        <v>3</v>
      </c>
      <c r="C1617" t="s">
        <v>1710</v>
      </c>
      <c r="D1617" t="s">
        <v>7307</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x14ac:dyDescent="0.25">
      <c r="A1618" t="s">
        <v>7242</v>
      </c>
      <c r="B1618" t="s">
        <v>3</v>
      </c>
      <c r="C1618" t="s">
        <v>1710</v>
      </c>
      <c r="D1618" t="s">
        <v>7308</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x14ac:dyDescent="0.25">
      <c r="A1619" t="s">
        <v>7243</v>
      </c>
      <c r="B1619" t="s">
        <v>3</v>
      </c>
      <c r="C1619" t="s">
        <v>1710</v>
      </c>
      <c r="D1619" t="s">
        <v>7309</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x14ac:dyDescent="0.25">
      <c r="A1620" t="s">
        <v>7244</v>
      </c>
      <c r="B1620" t="s">
        <v>3</v>
      </c>
      <c r="C1620" t="s">
        <v>1710</v>
      </c>
      <c r="D1620" t="s">
        <v>7310</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x14ac:dyDescent="0.25">
      <c r="A1621" t="s">
        <v>7245</v>
      </c>
      <c r="B1621" t="s">
        <v>3</v>
      </c>
      <c r="C1621" t="s">
        <v>1710</v>
      </c>
      <c r="D1621" t="s">
        <v>7311</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x14ac:dyDescent="0.25">
      <c r="A1622" t="s">
        <v>1584</v>
      </c>
      <c r="B1622" t="s">
        <v>3</v>
      </c>
      <c r="C1622" t="s">
        <v>1711</v>
      </c>
      <c r="D1622" t="s">
        <v>1752</v>
      </c>
      <c r="H1622" t="str">
        <f>INDEX('Vensim Variables'!$B:$B,MATCH(EPS!$B1622,'Vensim Variables'!$A:$A,0))</f>
        <v>g pollutant</v>
      </c>
      <c r="I1622" t="str">
        <f t="shared" si="50"/>
        <v>BC</v>
      </c>
      <c r="J1622">
        <f>INDEX(NoSettings!$C:$C,MATCH(EPS!$A1622,NoSettings!$A:$A,0))</f>
        <v>2063920000</v>
      </c>
      <c r="K1622">
        <f>INDEX(GWP!$C$2:$C$13,MATCH(EPS!I1622,GWP!$B$2:$B$13,0))</f>
        <v>0</v>
      </c>
      <c r="L1622" s="4">
        <f t="shared" si="51"/>
        <v>0</v>
      </c>
    </row>
    <row r="1623" spans="1:12" hidden="1" x14ac:dyDescent="0.25">
      <c r="A1623" t="s">
        <v>7246</v>
      </c>
      <c r="B1623" t="s">
        <v>3</v>
      </c>
      <c r="C1623" t="s">
        <v>1711</v>
      </c>
      <c r="D1623" t="s">
        <v>7303</v>
      </c>
      <c r="H1623" t="str">
        <f>INDEX('Vensim Variables'!$B:$B,MATCH(EPS!$B1623,'Vensim Variables'!$A:$A,0))</f>
        <v>g pollutant</v>
      </c>
      <c r="I1623" t="str">
        <f t="shared" si="50"/>
        <v>BC</v>
      </c>
      <c r="J1623">
        <f>INDEX(NoSettings!$C:$C,MATCH(EPS!$A1623,NoSettings!$A:$A,0))</f>
        <v>39077800</v>
      </c>
      <c r="K1623">
        <f>INDEX(GWP!$C$2:$C$13,MATCH(EPS!I1623,GWP!$B$2:$B$13,0))</f>
        <v>0</v>
      </c>
      <c r="L1623" s="4">
        <f t="shared" si="51"/>
        <v>0</v>
      </c>
    </row>
    <row r="1624" spans="1:12" hidden="1" x14ac:dyDescent="0.25">
      <c r="A1624" t="s">
        <v>7247</v>
      </c>
      <c r="B1624" t="s">
        <v>3</v>
      </c>
      <c r="C1624" t="s">
        <v>1711</v>
      </c>
      <c r="D1624" t="s">
        <v>7304</v>
      </c>
      <c r="H1624" t="str">
        <f>INDEX('Vensim Variables'!$B:$B,MATCH(EPS!$B1624,'Vensim Variables'!$A:$A,0))</f>
        <v>g pollutant</v>
      </c>
      <c r="I1624" t="str">
        <f t="shared" si="50"/>
        <v>BC</v>
      </c>
      <c r="J1624">
        <f>INDEX(NoSettings!$C:$C,MATCH(EPS!$A1624,NoSettings!$A:$A,0))</f>
        <v>1555280000</v>
      </c>
      <c r="K1624">
        <f>INDEX(GWP!$C$2:$C$13,MATCH(EPS!I1624,GWP!$B$2:$B$13,0))</f>
        <v>0</v>
      </c>
      <c r="L1624" s="4">
        <f t="shared" si="51"/>
        <v>0</v>
      </c>
    </row>
    <row r="1625" spans="1:12" hidden="1" x14ac:dyDescent="0.25">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x14ac:dyDescent="0.25">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x14ac:dyDescent="0.25">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x14ac:dyDescent="0.25">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x14ac:dyDescent="0.25">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x14ac:dyDescent="0.25">
      <c r="A1630" t="s">
        <v>1591</v>
      </c>
      <c r="B1630" t="s">
        <v>3</v>
      </c>
      <c r="C1630" t="s">
        <v>1711</v>
      </c>
      <c r="D1630" t="s">
        <v>1759</v>
      </c>
      <c r="H1630" t="str">
        <f>INDEX('Vensim Variables'!$B:$B,MATCH(EPS!$B1630,'Vensim Variables'!$A:$A,0))</f>
        <v>g pollutant</v>
      </c>
      <c r="I1630" t="str">
        <f t="shared" si="50"/>
        <v>BC</v>
      </c>
      <c r="J1630">
        <f>INDEX(NoSettings!$C:$C,MATCH(EPS!$A1630,NoSettings!$A:$A,0))</f>
        <v>118064000</v>
      </c>
      <c r="K1630">
        <f>INDEX(GWP!$C$2:$C$13,MATCH(EPS!I1630,GWP!$B$2:$B$13,0))</f>
        <v>0</v>
      </c>
      <c r="L1630" s="4">
        <f t="shared" si="51"/>
        <v>0</v>
      </c>
    </row>
    <row r="1631" spans="1:12" hidden="1" x14ac:dyDescent="0.25">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x14ac:dyDescent="0.25">
      <c r="A1632" t="s">
        <v>1593</v>
      </c>
      <c r="B1632" t="s">
        <v>3</v>
      </c>
      <c r="C1632" t="s">
        <v>1711</v>
      </c>
      <c r="D1632" t="s">
        <v>1761</v>
      </c>
      <c r="H1632" t="str">
        <f>INDEX('Vensim Variables'!$B:$B,MATCH(EPS!$B1632,'Vensim Variables'!$A:$A,0))</f>
        <v>g pollutant</v>
      </c>
      <c r="I1632" t="str">
        <f t="shared" si="50"/>
        <v>BC</v>
      </c>
      <c r="J1632">
        <f>INDEX(NoSettings!$C:$C,MATCH(EPS!$A1632,NoSettings!$A:$A,0))</f>
        <v>1046880000</v>
      </c>
      <c r="K1632">
        <f>INDEX(GWP!$C$2:$C$13,MATCH(EPS!I1632,GWP!$B$2:$B$13,0))</f>
        <v>0</v>
      </c>
      <c r="L1632" s="4">
        <f t="shared" si="51"/>
        <v>0</v>
      </c>
    </row>
    <row r="1633" spans="1:12" hidden="1" x14ac:dyDescent="0.25">
      <c r="A1633" t="s">
        <v>1594</v>
      </c>
      <c r="B1633" t="s">
        <v>3</v>
      </c>
      <c r="C1633" t="s">
        <v>1711</v>
      </c>
      <c r="D1633" t="s">
        <v>1762</v>
      </c>
      <c r="H1633" t="str">
        <f>INDEX('Vensim Variables'!$B:$B,MATCH(EPS!$B1633,'Vensim Variables'!$A:$A,0))</f>
        <v>g pollutant</v>
      </c>
      <c r="I1633" t="str">
        <f t="shared" si="50"/>
        <v>BC</v>
      </c>
      <c r="J1633">
        <f>INDEX(NoSettings!$C:$C,MATCH(EPS!$A1633,NoSettings!$A:$A,0))</f>
        <v>146311000</v>
      </c>
      <c r="K1633">
        <f>INDEX(GWP!$C$2:$C$13,MATCH(EPS!I1633,GWP!$B$2:$B$13,0))</f>
        <v>0</v>
      </c>
      <c r="L1633" s="4">
        <f t="shared" si="51"/>
        <v>0</v>
      </c>
    </row>
    <row r="1634" spans="1:12" hidden="1" x14ac:dyDescent="0.25">
      <c r="A1634" t="s">
        <v>1595</v>
      </c>
      <c r="B1634" t="s">
        <v>3</v>
      </c>
      <c r="C1634" t="s">
        <v>1711</v>
      </c>
      <c r="D1634" t="s">
        <v>1763</v>
      </c>
      <c r="H1634" t="str">
        <f>INDEX('Vensim Variables'!$B:$B,MATCH(EPS!$B1634,'Vensim Variables'!$A:$A,0))</f>
        <v>g pollutant</v>
      </c>
      <c r="I1634" t="str">
        <f t="shared" si="50"/>
        <v>BC</v>
      </c>
      <c r="J1634">
        <f>INDEX(NoSettings!$C:$C,MATCH(EPS!$A1634,NoSettings!$A:$A,0))</f>
        <v>31502200</v>
      </c>
      <c r="K1634">
        <f>INDEX(GWP!$C$2:$C$13,MATCH(EPS!I1634,GWP!$B$2:$B$13,0))</f>
        <v>0</v>
      </c>
      <c r="L1634" s="4">
        <f t="shared" si="51"/>
        <v>0</v>
      </c>
    </row>
    <row r="1635" spans="1:12" hidden="1" x14ac:dyDescent="0.25">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x14ac:dyDescent="0.25">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x14ac:dyDescent="0.25">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x14ac:dyDescent="0.25">
      <c r="A1638" t="s">
        <v>1599</v>
      </c>
      <c r="B1638" t="s">
        <v>3</v>
      </c>
      <c r="C1638" t="s">
        <v>1711</v>
      </c>
      <c r="D1638" t="s">
        <v>1767</v>
      </c>
      <c r="H1638" t="str">
        <f>INDEX('Vensim Variables'!$B:$B,MATCH(EPS!$B1638,'Vensim Variables'!$A:$A,0))</f>
        <v>g pollutant</v>
      </c>
      <c r="I1638" t="str">
        <f t="shared" si="50"/>
        <v>BC</v>
      </c>
      <c r="J1638">
        <f>INDEX(NoSettings!$C:$C,MATCH(EPS!$A1638,NoSettings!$A:$A,0))</f>
        <v>200402000</v>
      </c>
      <c r="K1638">
        <f>INDEX(GWP!$C$2:$C$13,MATCH(EPS!I1638,GWP!$B$2:$B$13,0))</f>
        <v>0</v>
      </c>
      <c r="L1638" s="4">
        <f t="shared" si="51"/>
        <v>0</v>
      </c>
    </row>
    <row r="1639" spans="1:12" hidden="1" x14ac:dyDescent="0.25">
      <c r="A1639" t="s">
        <v>7248</v>
      </c>
      <c r="B1639" t="s">
        <v>3</v>
      </c>
      <c r="C1639" t="s">
        <v>1711</v>
      </c>
      <c r="D1639" t="s">
        <v>7305</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x14ac:dyDescent="0.25">
      <c r="A1640" t="s">
        <v>7249</v>
      </c>
      <c r="B1640" t="s">
        <v>3</v>
      </c>
      <c r="C1640" t="s">
        <v>1711</v>
      </c>
      <c r="D1640" t="s">
        <v>7306</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x14ac:dyDescent="0.25">
      <c r="A1641" t="s">
        <v>7250</v>
      </c>
      <c r="B1641" t="s">
        <v>3</v>
      </c>
      <c r="C1641" t="s">
        <v>1711</v>
      </c>
      <c r="D1641" t="s">
        <v>7307</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x14ac:dyDescent="0.25">
      <c r="A1642" t="s">
        <v>7251</v>
      </c>
      <c r="B1642" t="s">
        <v>3</v>
      </c>
      <c r="C1642" t="s">
        <v>1711</v>
      </c>
      <c r="D1642" t="s">
        <v>7308</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x14ac:dyDescent="0.25">
      <c r="A1643" t="s">
        <v>7252</v>
      </c>
      <c r="B1643" t="s">
        <v>3</v>
      </c>
      <c r="C1643" t="s">
        <v>1711</v>
      </c>
      <c r="D1643" t="s">
        <v>7309</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x14ac:dyDescent="0.25">
      <c r="A1644" t="s">
        <v>7253</v>
      </c>
      <c r="B1644" t="s">
        <v>3</v>
      </c>
      <c r="C1644" t="s">
        <v>1711</v>
      </c>
      <c r="D1644" t="s">
        <v>7310</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x14ac:dyDescent="0.25">
      <c r="A1645" t="s">
        <v>7254</v>
      </c>
      <c r="B1645" t="s">
        <v>3</v>
      </c>
      <c r="C1645" t="s">
        <v>1711</v>
      </c>
      <c r="D1645" t="s">
        <v>7311</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x14ac:dyDescent="0.25">
      <c r="A1646" t="s">
        <v>1600</v>
      </c>
      <c r="B1646" t="s">
        <v>3</v>
      </c>
      <c r="C1646" t="s">
        <v>1712</v>
      </c>
      <c r="D1646" t="s">
        <v>1752</v>
      </c>
      <c r="H1646" t="str">
        <f>INDEX('Vensim Variables'!$B:$B,MATCH(EPS!$B1646,'Vensim Variables'!$A:$A,0))</f>
        <v>g pollutant</v>
      </c>
      <c r="I1646" t="str">
        <f t="shared" si="50"/>
        <v>OC</v>
      </c>
      <c r="J1646">
        <f>INDEX(NoSettings!$C:$C,MATCH(EPS!$A1646,NoSettings!$A:$A,0))</f>
        <v>3262970000</v>
      </c>
      <c r="K1646">
        <f>INDEX(GWP!$C$2:$C$13,MATCH(EPS!I1646,GWP!$B$2:$B$13,0))</f>
        <v>0</v>
      </c>
      <c r="L1646" s="4">
        <f t="shared" si="51"/>
        <v>0</v>
      </c>
    </row>
    <row r="1647" spans="1:12" hidden="1" x14ac:dyDescent="0.25">
      <c r="A1647" t="s">
        <v>7255</v>
      </c>
      <c r="B1647" t="s">
        <v>3</v>
      </c>
      <c r="C1647" t="s">
        <v>1712</v>
      </c>
      <c r="D1647" t="s">
        <v>7303</v>
      </c>
      <c r="H1647" t="str">
        <f>INDEX('Vensim Variables'!$B:$B,MATCH(EPS!$B1647,'Vensim Variables'!$A:$A,0))</f>
        <v>g pollutant</v>
      </c>
      <c r="I1647" t="str">
        <f t="shared" si="50"/>
        <v>OC</v>
      </c>
      <c r="J1647">
        <f>INDEX(NoSettings!$C:$C,MATCH(EPS!$A1647,NoSettings!$A:$A,0))</f>
        <v>261364000</v>
      </c>
      <c r="K1647">
        <f>INDEX(GWP!$C$2:$C$13,MATCH(EPS!I1647,GWP!$B$2:$B$13,0))</f>
        <v>0</v>
      </c>
      <c r="L1647" s="4">
        <f t="shared" si="51"/>
        <v>0</v>
      </c>
    </row>
    <row r="1648" spans="1:12" hidden="1" x14ac:dyDescent="0.25">
      <c r="A1648" t="s">
        <v>7256</v>
      </c>
      <c r="B1648" t="s">
        <v>3</v>
      </c>
      <c r="C1648" t="s">
        <v>1712</v>
      </c>
      <c r="D1648" t="s">
        <v>7304</v>
      </c>
      <c r="H1648" t="str">
        <f>INDEX('Vensim Variables'!$B:$B,MATCH(EPS!$B1648,'Vensim Variables'!$A:$A,0))</f>
        <v>g pollutant</v>
      </c>
      <c r="I1648" t="str">
        <f t="shared" si="50"/>
        <v>OC</v>
      </c>
      <c r="J1648">
        <f>INDEX(NoSettings!$C:$C,MATCH(EPS!$A1648,NoSettings!$A:$A,0))</f>
        <v>10402200000</v>
      </c>
      <c r="K1648">
        <f>INDEX(GWP!$C$2:$C$13,MATCH(EPS!I1648,GWP!$B$2:$B$13,0))</f>
        <v>0</v>
      </c>
      <c r="L1648" s="4">
        <f t="shared" si="51"/>
        <v>0</v>
      </c>
    </row>
    <row r="1649" spans="1:12" hidden="1" x14ac:dyDescent="0.25">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x14ac:dyDescent="0.25">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x14ac:dyDescent="0.25">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x14ac:dyDescent="0.25">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x14ac:dyDescent="0.25">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x14ac:dyDescent="0.25">
      <c r="A1654" t="s">
        <v>1607</v>
      </c>
      <c r="B1654" t="s">
        <v>3</v>
      </c>
      <c r="C1654" t="s">
        <v>1712</v>
      </c>
      <c r="D1654" t="s">
        <v>1759</v>
      </c>
      <c r="H1654" t="str">
        <f>INDEX('Vensim Variables'!$B:$B,MATCH(EPS!$B1654,'Vensim Variables'!$A:$A,0))</f>
        <v>g pollutant</v>
      </c>
      <c r="I1654" t="str">
        <f t="shared" si="50"/>
        <v>OC</v>
      </c>
      <c r="J1654">
        <f>INDEX(NoSettings!$C:$C,MATCH(EPS!$A1654,NoSettings!$A:$A,0))</f>
        <v>952672000</v>
      </c>
      <c r="K1654">
        <f>INDEX(GWP!$C$2:$C$13,MATCH(EPS!I1654,GWP!$B$2:$B$13,0))</f>
        <v>0</v>
      </c>
      <c r="L1654" s="4">
        <f t="shared" si="51"/>
        <v>0</v>
      </c>
    </row>
    <row r="1655" spans="1:12" hidden="1" x14ac:dyDescent="0.25">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x14ac:dyDescent="0.25">
      <c r="A1656" t="s">
        <v>1609</v>
      </c>
      <c r="B1656" t="s">
        <v>3</v>
      </c>
      <c r="C1656" t="s">
        <v>1712</v>
      </c>
      <c r="D1656" t="s">
        <v>1761</v>
      </c>
      <c r="H1656" t="str">
        <f>INDEX('Vensim Variables'!$B:$B,MATCH(EPS!$B1656,'Vensim Variables'!$A:$A,0))</f>
        <v>g pollutant</v>
      </c>
      <c r="I1656" t="str">
        <f t="shared" si="50"/>
        <v>OC</v>
      </c>
      <c r="J1656">
        <f>INDEX(NoSettings!$C:$C,MATCH(EPS!$A1656,NoSettings!$A:$A,0))</f>
        <v>421392000</v>
      </c>
      <c r="K1656">
        <f>INDEX(GWP!$C$2:$C$13,MATCH(EPS!I1656,GWP!$B$2:$B$13,0))</f>
        <v>0</v>
      </c>
      <c r="L1656" s="4">
        <f t="shared" si="51"/>
        <v>0</v>
      </c>
    </row>
    <row r="1657" spans="1:12" hidden="1" x14ac:dyDescent="0.25">
      <c r="A1657" t="s">
        <v>1610</v>
      </c>
      <c r="B1657" t="s">
        <v>3</v>
      </c>
      <c r="C1657" t="s">
        <v>1712</v>
      </c>
      <c r="D1657" t="s">
        <v>1762</v>
      </c>
      <c r="H1657" t="str">
        <f>INDEX('Vensim Variables'!$B:$B,MATCH(EPS!$B1657,'Vensim Variables'!$A:$A,0))</f>
        <v>g pollutant</v>
      </c>
      <c r="I1657" t="str">
        <f t="shared" si="50"/>
        <v>OC</v>
      </c>
      <c r="J1657">
        <f>INDEX(NoSettings!$C:$C,MATCH(EPS!$A1657,NoSettings!$A:$A,0))</f>
        <v>978576000</v>
      </c>
      <c r="K1657">
        <f>INDEX(GWP!$C$2:$C$13,MATCH(EPS!I1657,GWP!$B$2:$B$13,0))</f>
        <v>0</v>
      </c>
      <c r="L1657" s="4">
        <f t="shared" si="51"/>
        <v>0</v>
      </c>
    </row>
    <row r="1658" spans="1:12" hidden="1" x14ac:dyDescent="0.25">
      <c r="A1658" t="s">
        <v>1611</v>
      </c>
      <c r="B1658" t="s">
        <v>3</v>
      </c>
      <c r="C1658" t="s">
        <v>1712</v>
      </c>
      <c r="D1658" t="s">
        <v>1763</v>
      </c>
      <c r="H1658" t="str">
        <f>INDEX('Vensim Variables'!$B:$B,MATCH(EPS!$B1658,'Vensim Variables'!$A:$A,0))</f>
        <v>g pollutant</v>
      </c>
      <c r="I1658" t="str">
        <f t="shared" si="50"/>
        <v>OC</v>
      </c>
      <c r="J1658">
        <f>INDEX(NoSettings!$C:$C,MATCH(EPS!$A1658,NoSettings!$A:$A,0))</f>
        <v>49803500</v>
      </c>
      <c r="K1658">
        <f>INDEX(GWP!$C$2:$C$13,MATCH(EPS!I1658,GWP!$B$2:$B$13,0))</f>
        <v>0</v>
      </c>
      <c r="L1658" s="4">
        <f t="shared" si="51"/>
        <v>0</v>
      </c>
    </row>
    <row r="1659" spans="1:12" hidden="1" x14ac:dyDescent="0.25">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x14ac:dyDescent="0.25">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x14ac:dyDescent="0.25">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x14ac:dyDescent="0.25">
      <c r="A1662" t="s">
        <v>1615</v>
      </c>
      <c r="B1662" t="s">
        <v>3</v>
      </c>
      <c r="C1662" t="s">
        <v>1712</v>
      </c>
      <c r="D1662" t="s">
        <v>1767</v>
      </c>
      <c r="H1662" t="str">
        <f>INDEX('Vensim Variables'!$B:$B,MATCH(EPS!$B1662,'Vensim Variables'!$A:$A,0))</f>
        <v>g pollutant</v>
      </c>
      <c r="I1662" t="str">
        <f t="shared" si="50"/>
        <v>OC</v>
      </c>
      <c r="J1662">
        <f>INDEX(NoSettings!$C:$C,MATCH(EPS!$A1662,NoSettings!$A:$A,0))</f>
        <v>1127160000</v>
      </c>
      <c r="K1662">
        <f>INDEX(GWP!$C$2:$C$13,MATCH(EPS!I1662,GWP!$B$2:$B$13,0))</f>
        <v>0</v>
      </c>
      <c r="L1662" s="4">
        <f t="shared" si="51"/>
        <v>0</v>
      </c>
    </row>
    <row r="1663" spans="1:12" hidden="1" x14ac:dyDescent="0.25">
      <c r="A1663" t="s">
        <v>7257</v>
      </c>
      <c r="B1663" t="s">
        <v>3</v>
      </c>
      <c r="C1663" t="s">
        <v>1712</v>
      </c>
      <c r="D1663" t="s">
        <v>7305</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x14ac:dyDescent="0.25">
      <c r="A1664" t="s">
        <v>7258</v>
      </c>
      <c r="B1664" t="s">
        <v>3</v>
      </c>
      <c r="C1664" t="s">
        <v>1712</v>
      </c>
      <c r="D1664" t="s">
        <v>7306</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x14ac:dyDescent="0.25">
      <c r="A1665" t="s">
        <v>7259</v>
      </c>
      <c r="B1665" t="s">
        <v>3</v>
      </c>
      <c r="C1665" t="s">
        <v>1712</v>
      </c>
      <c r="D1665" t="s">
        <v>7307</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x14ac:dyDescent="0.25">
      <c r="A1666" t="s">
        <v>7260</v>
      </c>
      <c r="B1666" t="s">
        <v>3</v>
      </c>
      <c r="C1666" t="s">
        <v>1712</v>
      </c>
      <c r="D1666" t="s">
        <v>7308</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x14ac:dyDescent="0.25">
      <c r="A1667" t="s">
        <v>7261</v>
      </c>
      <c r="B1667" t="s">
        <v>3</v>
      </c>
      <c r="C1667" t="s">
        <v>1712</v>
      </c>
      <c r="D1667" t="s">
        <v>7309</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x14ac:dyDescent="0.25">
      <c r="A1668" t="s">
        <v>7262</v>
      </c>
      <c r="B1668" t="s">
        <v>3</v>
      </c>
      <c r="C1668" t="s">
        <v>1712</v>
      </c>
      <c r="D1668" t="s">
        <v>7310</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x14ac:dyDescent="0.25">
      <c r="A1669" t="s">
        <v>7263</v>
      </c>
      <c r="B1669" t="s">
        <v>3</v>
      </c>
      <c r="C1669" t="s">
        <v>1712</v>
      </c>
      <c r="D1669" t="s">
        <v>7311</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x14ac:dyDescent="0.25">
      <c r="A1670" t="s">
        <v>1616</v>
      </c>
      <c r="B1670" t="s">
        <v>3</v>
      </c>
      <c r="C1670" t="s">
        <v>1713</v>
      </c>
      <c r="D1670" t="s">
        <v>1752</v>
      </c>
      <c r="H1670" t="str">
        <f>INDEX('Vensim Variables'!$B:$B,MATCH(EPS!$B1670,'Vensim Variables'!$A:$A,0))</f>
        <v>g pollutant</v>
      </c>
      <c r="I1670" t="str">
        <f t="shared" si="52"/>
        <v>CH4</v>
      </c>
      <c r="J1670">
        <f>INDEX(NoSettings!$C:$C,MATCH(EPS!$A1670,NoSettings!$A:$A,0))</f>
        <v>108110000000</v>
      </c>
      <c r="K1670">
        <f>INDEX(GWP!$C$2:$C$13,MATCH(EPS!I1670,GWP!$B$2:$B$13,0))</f>
        <v>28</v>
      </c>
      <c r="L1670" s="4">
        <f t="shared" si="53"/>
        <v>3.0270800000000002</v>
      </c>
    </row>
    <row r="1671" spans="1:12" hidden="1" x14ac:dyDescent="0.25">
      <c r="A1671" t="s">
        <v>7264</v>
      </c>
      <c r="B1671" t="s">
        <v>3</v>
      </c>
      <c r="C1671" t="s">
        <v>1713</v>
      </c>
      <c r="D1671" t="s">
        <v>7303</v>
      </c>
      <c r="H1671" t="str">
        <f>INDEX('Vensim Variables'!$B:$B,MATCH(EPS!$B1671,'Vensim Variables'!$A:$A,0))</f>
        <v>g pollutant</v>
      </c>
      <c r="I1671" t="str">
        <f t="shared" si="52"/>
        <v>CH4</v>
      </c>
      <c r="J1671">
        <f>INDEX(NoSettings!$C:$C,MATCH(EPS!$A1671,NoSettings!$A:$A,0))</f>
        <v>253752000</v>
      </c>
      <c r="K1671">
        <f>INDEX(GWP!$C$2:$C$13,MATCH(EPS!I1671,GWP!$B$2:$B$13,0))</f>
        <v>28</v>
      </c>
      <c r="L1671" s="4">
        <f t="shared" si="53"/>
        <v>7.1050560000000002E-3</v>
      </c>
    </row>
    <row r="1672" spans="1:12" hidden="1" x14ac:dyDescent="0.25">
      <c r="A1672" t="s">
        <v>7265</v>
      </c>
      <c r="B1672" t="s">
        <v>3</v>
      </c>
      <c r="C1672" t="s">
        <v>1713</v>
      </c>
      <c r="D1672" t="s">
        <v>7304</v>
      </c>
      <c r="H1672" t="str">
        <f>INDEX('Vensim Variables'!$B:$B,MATCH(EPS!$B1672,'Vensim Variables'!$A:$A,0))</f>
        <v>g pollutant</v>
      </c>
      <c r="I1672" t="str">
        <f t="shared" si="52"/>
        <v>CH4</v>
      </c>
      <c r="J1672">
        <f>INDEX(NoSettings!$C:$C,MATCH(EPS!$A1672,NoSettings!$A:$A,0))</f>
        <v>10099200000</v>
      </c>
      <c r="K1672">
        <f>INDEX(GWP!$C$2:$C$13,MATCH(EPS!I1672,GWP!$B$2:$B$13,0))</f>
        <v>28</v>
      </c>
      <c r="L1672" s="4">
        <f t="shared" si="53"/>
        <v>0.28277760000000002</v>
      </c>
    </row>
    <row r="1673" spans="1:12" hidden="1" x14ac:dyDescent="0.25">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x14ac:dyDescent="0.25">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x14ac:dyDescent="0.25">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x14ac:dyDescent="0.25">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x14ac:dyDescent="0.25">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x14ac:dyDescent="0.25">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x14ac:dyDescent="0.25">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x14ac:dyDescent="0.25">
      <c r="A1680" t="s">
        <v>1625</v>
      </c>
      <c r="B1680" t="s">
        <v>3</v>
      </c>
      <c r="C1680" t="s">
        <v>1713</v>
      </c>
      <c r="D1680" t="s">
        <v>1761</v>
      </c>
      <c r="H1680" t="str">
        <f>INDEX('Vensim Variables'!$B:$B,MATCH(EPS!$B1680,'Vensim Variables'!$A:$A,0))</f>
        <v>g pollutant</v>
      </c>
      <c r="I1680" t="str">
        <f t="shared" si="52"/>
        <v>CH4</v>
      </c>
      <c r="J1680">
        <f>INDEX(NoSettings!$C:$C,MATCH(EPS!$A1680,NoSettings!$A:$A,0))</f>
        <v>573843000</v>
      </c>
      <c r="K1680">
        <f>INDEX(GWP!$C$2:$C$13,MATCH(EPS!I1680,GWP!$B$2:$B$13,0))</f>
        <v>28</v>
      </c>
      <c r="L1680" s="4">
        <f t="shared" si="53"/>
        <v>1.6067603999999999E-2</v>
      </c>
    </row>
    <row r="1681" spans="1:12" hidden="1" x14ac:dyDescent="0.25">
      <c r="A1681" t="s">
        <v>1626</v>
      </c>
      <c r="B1681" t="s">
        <v>3</v>
      </c>
      <c r="C1681" t="s">
        <v>1713</v>
      </c>
      <c r="D1681" t="s">
        <v>1762</v>
      </c>
      <c r="H1681" t="str">
        <f>INDEX('Vensim Variables'!$B:$B,MATCH(EPS!$B1681,'Vensim Variables'!$A:$A,0))</f>
        <v>g pollutant</v>
      </c>
      <c r="I1681" t="str">
        <f t="shared" si="52"/>
        <v>CH4</v>
      </c>
      <c r="J1681">
        <f>INDEX(NoSettings!$C:$C,MATCH(EPS!$A1681,NoSettings!$A:$A,0))</f>
        <v>950074000</v>
      </c>
      <c r="K1681">
        <f>INDEX(GWP!$C$2:$C$13,MATCH(EPS!I1681,GWP!$B$2:$B$13,0))</f>
        <v>28</v>
      </c>
      <c r="L1681" s="4">
        <f t="shared" si="53"/>
        <v>2.6602072000000001E-2</v>
      </c>
    </row>
    <row r="1682" spans="1:12" hidden="1" x14ac:dyDescent="0.25">
      <c r="A1682" t="s">
        <v>1627</v>
      </c>
      <c r="B1682" t="s">
        <v>3</v>
      </c>
      <c r="C1682" t="s">
        <v>1713</v>
      </c>
      <c r="D1682" t="s">
        <v>1763</v>
      </c>
      <c r="H1682" t="str">
        <f>INDEX('Vensim Variables'!$B:$B,MATCH(EPS!$B1682,'Vensim Variables'!$A:$A,0))</f>
        <v>g pollutant</v>
      </c>
      <c r="I1682" t="str">
        <f t="shared" si="52"/>
        <v>CH4</v>
      </c>
      <c r="J1682">
        <f>INDEX(NoSettings!$C:$C,MATCH(EPS!$A1682,NoSettings!$A:$A,0))</f>
        <v>1650120000</v>
      </c>
      <c r="K1682">
        <f>INDEX(GWP!$C$2:$C$13,MATCH(EPS!I1682,GWP!$B$2:$B$13,0))</f>
        <v>28</v>
      </c>
      <c r="L1682" s="4">
        <f t="shared" si="53"/>
        <v>4.6203359999999999E-2</v>
      </c>
    </row>
    <row r="1683" spans="1:12" hidden="1" x14ac:dyDescent="0.25">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x14ac:dyDescent="0.25">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x14ac:dyDescent="0.25">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x14ac:dyDescent="0.25">
      <c r="A1686" t="s">
        <v>1631</v>
      </c>
      <c r="B1686" t="s">
        <v>3</v>
      </c>
      <c r="C1686" t="s">
        <v>1713</v>
      </c>
      <c r="D1686" t="s">
        <v>1767</v>
      </c>
      <c r="H1686" t="str">
        <f>INDEX('Vensim Variables'!$B:$B,MATCH(EPS!$B1686,'Vensim Variables'!$A:$A,0))</f>
        <v>g pollutant</v>
      </c>
      <c r="I1686" t="str">
        <f t="shared" si="52"/>
        <v>CH4</v>
      </c>
      <c r="J1686">
        <f>INDEX(NoSettings!$C:$C,MATCH(EPS!$A1686,NoSettings!$A:$A,0))</f>
        <v>5485780000</v>
      </c>
      <c r="K1686">
        <f>INDEX(GWP!$C$2:$C$13,MATCH(EPS!I1686,GWP!$B$2:$B$13,0))</f>
        <v>28</v>
      </c>
      <c r="L1686" s="4">
        <f t="shared" si="53"/>
        <v>0.15360183999999999</v>
      </c>
    </row>
    <row r="1687" spans="1:12" hidden="1" x14ac:dyDescent="0.25">
      <c r="A1687" t="s">
        <v>7266</v>
      </c>
      <c r="B1687" t="s">
        <v>3</v>
      </c>
      <c r="C1687" t="s">
        <v>1713</v>
      </c>
      <c r="D1687" t="s">
        <v>7305</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x14ac:dyDescent="0.25">
      <c r="A1688" t="s">
        <v>7267</v>
      </c>
      <c r="B1688" t="s">
        <v>3</v>
      </c>
      <c r="C1688" t="s">
        <v>1713</v>
      </c>
      <c r="D1688" t="s">
        <v>7306</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x14ac:dyDescent="0.25">
      <c r="A1689" t="s">
        <v>7268</v>
      </c>
      <c r="B1689" t="s">
        <v>3</v>
      </c>
      <c r="C1689" t="s">
        <v>1713</v>
      </c>
      <c r="D1689" t="s">
        <v>7307</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x14ac:dyDescent="0.25">
      <c r="A1690" t="s">
        <v>7269</v>
      </c>
      <c r="B1690" t="s">
        <v>3</v>
      </c>
      <c r="C1690" t="s">
        <v>1713</v>
      </c>
      <c r="D1690" t="s">
        <v>7308</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x14ac:dyDescent="0.25">
      <c r="A1691" t="s">
        <v>7270</v>
      </c>
      <c r="B1691" t="s">
        <v>3</v>
      </c>
      <c r="C1691" t="s">
        <v>1713</v>
      </c>
      <c r="D1691" t="s">
        <v>7309</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x14ac:dyDescent="0.25">
      <c r="A1692" t="s">
        <v>7271</v>
      </c>
      <c r="B1692" t="s">
        <v>3</v>
      </c>
      <c r="C1692" t="s">
        <v>1713</v>
      </c>
      <c r="D1692" t="s">
        <v>7310</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x14ac:dyDescent="0.25">
      <c r="A1693" t="s">
        <v>7272</v>
      </c>
      <c r="B1693" t="s">
        <v>3</v>
      </c>
      <c r="C1693" t="s">
        <v>1713</v>
      </c>
      <c r="D1693" t="s">
        <v>7311</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x14ac:dyDescent="0.25">
      <c r="A1694" t="s">
        <v>1632</v>
      </c>
      <c r="B1694" t="s">
        <v>3</v>
      </c>
      <c r="C1694" t="s">
        <v>1714</v>
      </c>
      <c r="D1694" t="s">
        <v>1752</v>
      </c>
      <c r="H1694" t="str">
        <f>INDEX('Vensim Variables'!$B:$B,MATCH(EPS!$B1694,'Vensim Variables'!$A:$A,0))</f>
        <v>g pollutant</v>
      </c>
      <c r="I1694" t="str">
        <f t="shared" si="52"/>
        <v>N2O</v>
      </c>
      <c r="J1694">
        <f>INDEX(NoSettings!$C:$C,MATCH(EPS!$A1694,NoSettings!$A:$A,0))</f>
        <v>15725100000</v>
      </c>
      <c r="K1694">
        <f>INDEX(GWP!$C$2:$C$13,MATCH(EPS!I1694,GWP!$B$2:$B$13,0))</f>
        <v>265</v>
      </c>
      <c r="L1694" s="4">
        <f t="shared" si="53"/>
        <v>4.1671515000000001</v>
      </c>
    </row>
    <row r="1695" spans="1:12" hidden="1" x14ac:dyDescent="0.25">
      <c r="A1695" t="s">
        <v>7273</v>
      </c>
      <c r="B1695" t="s">
        <v>3</v>
      </c>
      <c r="C1695" t="s">
        <v>1714</v>
      </c>
      <c r="D1695" t="s">
        <v>7303</v>
      </c>
      <c r="H1695" t="str">
        <f>INDEX('Vensim Variables'!$B:$B,MATCH(EPS!$B1695,'Vensim Variables'!$A:$A,0))</f>
        <v>g pollutant</v>
      </c>
      <c r="I1695" t="str">
        <f t="shared" si="52"/>
        <v>N2O</v>
      </c>
      <c r="J1695">
        <f>INDEX(NoSettings!$C:$C,MATCH(EPS!$A1695,NoSettings!$A:$A,0))</f>
        <v>25375200</v>
      </c>
      <c r="K1695">
        <f>INDEX(GWP!$C$2:$C$13,MATCH(EPS!I1695,GWP!$B$2:$B$13,0))</f>
        <v>265</v>
      </c>
      <c r="L1695" s="4">
        <f t="shared" si="53"/>
        <v>6.7244280000000002E-3</v>
      </c>
    </row>
    <row r="1696" spans="1:12" hidden="1" x14ac:dyDescent="0.25">
      <c r="A1696" t="s">
        <v>7274</v>
      </c>
      <c r="B1696" t="s">
        <v>3</v>
      </c>
      <c r="C1696" t="s">
        <v>1714</v>
      </c>
      <c r="D1696" t="s">
        <v>7304</v>
      </c>
      <c r="H1696" t="str">
        <f>INDEX('Vensim Variables'!$B:$B,MATCH(EPS!$B1696,'Vensim Variables'!$A:$A,0))</f>
        <v>g pollutant</v>
      </c>
      <c r="I1696" t="str">
        <f t="shared" si="52"/>
        <v>N2O</v>
      </c>
      <c r="J1696">
        <f>INDEX(NoSettings!$C:$C,MATCH(EPS!$A1696,NoSettings!$A:$A,0))</f>
        <v>1009920000</v>
      </c>
      <c r="K1696">
        <f>INDEX(GWP!$C$2:$C$13,MATCH(EPS!I1696,GWP!$B$2:$B$13,0))</f>
        <v>265</v>
      </c>
      <c r="L1696" s="4">
        <f t="shared" si="53"/>
        <v>0.2676288</v>
      </c>
    </row>
    <row r="1697" spans="1:12" hidden="1" x14ac:dyDescent="0.25">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x14ac:dyDescent="0.25">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x14ac:dyDescent="0.25">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x14ac:dyDescent="0.25">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x14ac:dyDescent="0.25">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x14ac:dyDescent="0.25">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x14ac:dyDescent="0.25">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x14ac:dyDescent="0.25">
      <c r="A1704" t="s">
        <v>1641</v>
      </c>
      <c r="B1704" t="s">
        <v>3</v>
      </c>
      <c r="C1704" t="s">
        <v>1714</v>
      </c>
      <c r="D1704" t="s">
        <v>1761</v>
      </c>
      <c r="H1704" t="str">
        <f>INDEX('Vensim Variables'!$B:$B,MATCH(EPS!$B1704,'Vensim Variables'!$A:$A,0))</f>
        <v>g pollutant</v>
      </c>
      <c r="I1704" t="str">
        <f t="shared" si="52"/>
        <v>N2O</v>
      </c>
      <c r="J1704">
        <f>INDEX(NoSettings!$C:$C,MATCH(EPS!$A1704,NoSettings!$A:$A,0))</f>
        <v>114769000</v>
      </c>
      <c r="K1704">
        <f>INDEX(GWP!$C$2:$C$13,MATCH(EPS!I1704,GWP!$B$2:$B$13,0))</f>
        <v>265</v>
      </c>
      <c r="L1704" s="4">
        <f t="shared" si="53"/>
        <v>3.0413784999999999E-2</v>
      </c>
    </row>
    <row r="1705" spans="1:12" hidden="1" x14ac:dyDescent="0.25">
      <c r="A1705" t="s">
        <v>1642</v>
      </c>
      <c r="B1705" t="s">
        <v>3</v>
      </c>
      <c r="C1705" t="s">
        <v>1714</v>
      </c>
      <c r="D1705" t="s">
        <v>1762</v>
      </c>
      <c r="H1705" t="str">
        <f>INDEX('Vensim Variables'!$B:$B,MATCH(EPS!$B1705,'Vensim Variables'!$A:$A,0))</f>
        <v>g pollutant</v>
      </c>
      <c r="I1705" t="str">
        <f t="shared" si="52"/>
        <v>N2O</v>
      </c>
      <c r="J1705">
        <f>INDEX(NoSettings!$C:$C,MATCH(EPS!$A1705,NoSettings!$A:$A,0))</f>
        <v>95007400</v>
      </c>
      <c r="K1705">
        <f>INDEX(GWP!$C$2:$C$13,MATCH(EPS!I1705,GWP!$B$2:$B$13,0))</f>
        <v>265</v>
      </c>
      <c r="L1705" s="4">
        <f t="shared" si="53"/>
        <v>2.5176961000000001E-2</v>
      </c>
    </row>
    <row r="1706" spans="1:12" hidden="1" x14ac:dyDescent="0.25">
      <c r="A1706" t="s">
        <v>1643</v>
      </c>
      <c r="B1706" t="s">
        <v>3</v>
      </c>
      <c r="C1706" t="s">
        <v>1714</v>
      </c>
      <c r="D1706" t="s">
        <v>1763</v>
      </c>
      <c r="H1706" t="str">
        <f>INDEX('Vensim Variables'!$B:$B,MATCH(EPS!$B1706,'Vensim Variables'!$A:$A,0))</f>
        <v>g pollutant</v>
      </c>
      <c r="I1706" t="str">
        <f t="shared" si="52"/>
        <v>N2O</v>
      </c>
      <c r="J1706">
        <f>INDEX(NoSettings!$C:$C,MATCH(EPS!$A1706,NoSettings!$A:$A,0))</f>
        <v>240017000</v>
      </c>
      <c r="K1706">
        <f>INDEX(GWP!$C$2:$C$13,MATCH(EPS!I1706,GWP!$B$2:$B$13,0))</f>
        <v>265</v>
      </c>
      <c r="L1706" s="4">
        <f t="shared" si="53"/>
        <v>6.3604505000000006E-2</v>
      </c>
    </row>
    <row r="1707" spans="1:12" hidden="1" x14ac:dyDescent="0.25">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x14ac:dyDescent="0.25">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x14ac:dyDescent="0.25">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x14ac:dyDescent="0.25">
      <c r="A1710" t="s">
        <v>1647</v>
      </c>
      <c r="B1710" t="s">
        <v>3</v>
      </c>
      <c r="C1710" t="s">
        <v>1714</v>
      </c>
      <c r="D1710" t="s">
        <v>1767</v>
      </c>
      <c r="H1710" t="str">
        <f>INDEX('Vensim Variables'!$B:$B,MATCH(EPS!$B1710,'Vensim Variables'!$A:$A,0))</f>
        <v>g pollutant</v>
      </c>
      <c r="I1710" t="str">
        <f t="shared" si="52"/>
        <v>N2O</v>
      </c>
      <c r="J1710">
        <f>INDEX(NoSettings!$C:$C,MATCH(EPS!$A1710,NoSettings!$A:$A,0))</f>
        <v>720009000</v>
      </c>
      <c r="K1710">
        <f>INDEX(GWP!$C$2:$C$13,MATCH(EPS!I1710,GWP!$B$2:$B$13,0))</f>
        <v>265</v>
      </c>
      <c r="L1710" s="4">
        <f t="shared" si="53"/>
        <v>0.19080238499999999</v>
      </c>
    </row>
    <row r="1711" spans="1:12" hidden="1" x14ac:dyDescent="0.25">
      <c r="A1711" t="s">
        <v>7275</v>
      </c>
      <c r="B1711" t="s">
        <v>3</v>
      </c>
      <c r="C1711" t="s">
        <v>1714</v>
      </c>
      <c r="D1711" t="s">
        <v>7305</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x14ac:dyDescent="0.25">
      <c r="A1712" t="s">
        <v>7276</v>
      </c>
      <c r="B1712" t="s">
        <v>3</v>
      </c>
      <c r="C1712" t="s">
        <v>1714</v>
      </c>
      <c r="D1712" t="s">
        <v>7306</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x14ac:dyDescent="0.25">
      <c r="A1713" t="s">
        <v>7277</v>
      </c>
      <c r="B1713" t="s">
        <v>3</v>
      </c>
      <c r="C1713" t="s">
        <v>1714</v>
      </c>
      <c r="D1713" t="s">
        <v>7307</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x14ac:dyDescent="0.25">
      <c r="A1714" t="s">
        <v>7278</v>
      </c>
      <c r="B1714" t="s">
        <v>3</v>
      </c>
      <c r="C1714" t="s">
        <v>1714</v>
      </c>
      <c r="D1714" t="s">
        <v>7308</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x14ac:dyDescent="0.25">
      <c r="A1715" t="s">
        <v>7279</v>
      </c>
      <c r="B1715" t="s">
        <v>3</v>
      </c>
      <c r="C1715" t="s">
        <v>1714</v>
      </c>
      <c r="D1715" t="s">
        <v>7309</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x14ac:dyDescent="0.25">
      <c r="A1716" t="s">
        <v>7280</v>
      </c>
      <c r="B1716" t="s">
        <v>3</v>
      </c>
      <c r="C1716" t="s">
        <v>1714</v>
      </c>
      <c r="D1716" t="s">
        <v>7310</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x14ac:dyDescent="0.25">
      <c r="A1717" t="s">
        <v>7281</v>
      </c>
      <c r="B1717" t="s">
        <v>3</v>
      </c>
      <c r="C1717" t="s">
        <v>1714</v>
      </c>
      <c r="D1717" t="s">
        <v>7311</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x14ac:dyDescent="0.25">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x14ac:dyDescent="0.25">
      <c r="A1719" t="s">
        <v>7282</v>
      </c>
      <c r="B1719" t="s">
        <v>3</v>
      </c>
      <c r="C1719" t="s">
        <v>1715</v>
      </c>
      <c r="D1719" t="s">
        <v>7303</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x14ac:dyDescent="0.25">
      <c r="A1720" t="s">
        <v>7283</v>
      </c>
      <c r="B1720" t="s">
        <v>3</v>
      </c>
      <c r="C1720" t="s">
        <v>1715</v>
      </c>
      <c r="D1720" t="s">
        <v>7304</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x14ac:dyDescent="0.25">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x14ac:dyDescent="0.25">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x14ac:dyDescent="0.25">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x14ac:dyDescent="0.25">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x14ac:dyDescent="0.25">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x14ac:dyDescent="0.25">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x14ac:dyDescent="0.25">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x14ac:dyDescent="0.25">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x14ac:dyDescent="0.25">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x14ac:dyDescent="0.25">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x14ac:dyDescent="0.25">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x14ac:dyDescent="0.25">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x14ac:dyDescent="0.25">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x14ac:dyDescent="0.25">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x14ac:dyDescent="0.25">
      <c r="A1735" t="s">
        <v>7284</v>
      </c>
      <c r="B1735" t="s">
        <v>3</v>
      </c>
      <c r="C1735" t="s">
        <v>1715</v>
      </c>
      <c r="D1735" t="s">
        <v>7305</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x14ac:dyDescent="0.25">
      <c r="A1736" t="s">
        <v>7285</v>
      </c>
      <c r="B1736" t="s">
        <v>3</v>
      </c>
      <c r="C1736" t="s">
        <v>1715</v>
      </c>
      <c r="D1736" t="s">
        <v>7306</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x14ac:dyDescent="0.25">
      <c r="A1737" t="s">
        <v>7286</v>
      </c>
      <c r="B1737" t="s">
        <v>3</v>
      </c>
      <c r="C1737" t="s">
        <v>1715</v>
      </c>
      <c r="D1737" t="s">
        <v>7307</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x14ac:dyDescent="0.25">
      <c r="A1738" t="s">
        <v>7287</v>
      </c>
      <c r="B1738" t="s">
        <v>3</v>
      </c>
      <c r="C1738" t="s">
        <v>1715</v>
      </c>
      <c r="D1738" t="s">
        <v>7308</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x14ac:dyDescent="0.25">
      <c r="A1739" t="s">
        <v>7288</v>
      </c>
      <c r="B1739" t="s">
        <v>3</v>
      </c>
      <c r="C1739" t="s">
        <v>1715</v>
      </c>
      <c r="D1739" t="s">
        <v>7309</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x14ac:dyDescent="0.25">
      <c r="A1740" t="s">
        <v>7289</v>
      </c>
      <c r="B1740" t="s">
        <v>3</v>
      </c>
      <c r="C1740" t="s">
        <v>1715</v>
      </c>
      <c r="D1740" t="s">
        <v>7310</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x14ac:dyDescent="0.25">
      <c r="A1741" t="s">
        <v>7290</v>
      </c>
      <c r="B1741" t="s">
        <v>3</v>
      </c>
      <c r="C1741" t="s">
        <v>1715</v>
      </c>
      <c r="D1741" t="s">
        <v>7311</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x14ac:dyDescent="0.25">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x14ac:dyDescent="0.25">
      <c r="A1743" t="s">
        <v>1665</v>
      </c>
      <c r="B1743" t="s">
        <v>17</v>
      </c>
      <c r="C1743" t="s">
        <v>1721</v>
      </c>
      <c r="D1743" t="s">
        <v>1705</v>
      </c>
      <c r="H1743" t="str">
        <f>INDEX('Vensim Variables'!$B:$B,MATCH(EPS!$B1743,'Vensim Variables'!$A:$A,0))</f>
        <v>g pollutant</v>
      </c>
      <c r="I1743" t="str">
        <f t="shared" si="54"/>
        <v>VOC</v>
      </c>
      <c r="J1743">
        <f>INDEX(NoSettings!$C:$C,MATCH(EPS!$A1743,NoSettings!$A:$A,0))</f>
        <v>246146000000</v>
      </c>
      <c r="K1743">
        <f>INDEX(GWP!$C$2:$C$13,MATCH(EPS!I1743,GWP!$B$2:$B$13,0))</f>
        <v>0</v>
      </c>
      <c r="L1743" s="4">
        <f t="shared" si="55"/>
        <v>0</v>
      </c>
    </row>
    <row r="1744" spans="1:12" hidden="1" x14ac:dyDescent="0.25">
      <c r="A1744" t="s">
        <v>1666</v>
      </c>
      <c r="B1744" t="s">
        <v>17</v>
      </c>
      <c r="C1744" t="s">
        <v>1721</v>
      </c>
      <c r="D1744" t="s">
        <v>1706</v>
      </c>
      <c r="H1744" t="str">
        <f>INDEX('Vensim Variables'!$B:$B,MATCH(EPS!$B1744,'Vensim Variables'!$A:$A,0))</f>
        <v>g pollutant</v>
      </c>
      <c r="I1744" t="str">
        <f t="shared" si="54"/>
        <v>CO</v>
      </c>
      <c r="J1744">
        <f>INDEX(NoSettings!$C:$C,MATCH(EPS!$A1744,NoSettings!$A:$A,0))</f>
        <v>1760740000000</v>
      </c>
      <c r="K1744">
        <f>INDEX(GWP!$C$2:$C$13,MATCH(EPS!I1744,GWP!$B$2:$B$13,0))</f>
        <v>0</v>
      </c>
      <c r="L1744" s="4">
        <f t="shared" si="55"/>
        <v>0</v>
      </c>
    </row>
    <row r="1745" spans="1:12" hidden="1" x14ac:dyDescent="0.25">
      <c r="A1745" t="s">
        <v>1667</v>
      </c>
      <c r="B1745" t="s">
        <v>17</v>
      </c>
      <c r="C1745" t="s">
        <v>1721</v>
      </c>
      <c r="D1745" t="s">
        <v>1707</v>
      </c>
      <c r="H1745" t="str">
        <f>INDEX('Vensim Variables'!$B:$B,MATCH(EPS!$B1745,'Vensim Variables'!$A:$A,0))</f>
        <v>g pollutant</v>
      </c>
      <c r="I1745" t="str">
        <f t="shared" si="54"/>
        <v>NOx</v>
      </c>
      <c r="J1745">
        <f>INDEX(NoSettings!$C:$C,MATCH(EPS!$A1745,NoSettings!$A:$A,0))</f>
        <v>239287000000</v>
      </c>
      <c r="K1745">
        <f>INDEX(GWP!$C$2:$C$13,MATCH(EPS!I1745,GWP!$B$2:$B$13,0))</f>
        <v>0</v>
      </c>
      <c r="L1745" s="4">
        <f t="shared" si="55"/>
        <v>0</v>
      </c>
    </row>
    <row r="1746" spans="1:12" hidden="1" x14ac:dyDescent="0.25">
      <c r="A1746" t="s">
        <v>1668</v>
      </c>
      <c r="B1746" t="s">
        <v>17</v>
      </c>
      <c r="C1746" t="s">
        <v>1721</v>
      </c>
      <c r="D1746" t="s">
        <v>1708</v>
      </c>
      <c r="H1746" t="str">
        <f>INDEX('Vensim Variables'!$B:$B,MATCH(EPS!$B1746,'Vensim Variables'!$A:$A,0))</f>
        <v>g pollutant</v>
      </c>
      <c r="I1746" t="str">
        <f t="shared" si="54"/>
        <v>PM10</v>
      </c>
      <c r="J1746">
        <f>INDEX(NoSettings!$C:$C,MATCH(EPS!$A1746,NoSettings!$A:$A,0))</f>
        <v>304593000000</v>
      </c>
      <c r="K1746">
        <f>INDEX(GWP!$C$2:$C$13,MATCH(EPS!I1746,GWP!$B$2:$B$13,0))</f>
        <v>0</v>
      </c>
      <c r="L1746" s="4">
        <f t="shared" si="55"/>
        <v>0</v>
      </c>
    </row>
    <row r="1747" spans="1:12" hidden="1" x14ac:dyDescent="0.25">
      <c r="A1747" t="s">
        <v>1669</v>
      </c>
      <c r="B1747" t="s">
        <v>17</v>
      </c>
      <c r="C1747" t="s">
        <v>1721</v>
      </c>
      <c r="D1747" t="s">
        <v>1709</v>
      </c>
      <c r="H1747" t="str">
        <f>INDEX('Vensim Variables'!$B:$B,MATCH(EPS!$B1747,'Vensim Variables'!$A:$A,0))</f>
        <v>g pollutant</v>
      </c>
      <c r="I1747" t="str">
        <f t="shared" si="54"/>
        <v>PM25</v>
      </c>
      <c r="J1747">
        <f>INDEX(NoSettings!$C:$C,MATCH(EPS!$A1747,NoSettings!$A:$A,0))</f>
        <v>297605000000</v>
      </c>
      <c r="K1747">
        <f>INDEX(GWP!$C$2:$C$13,MATCH(EPS!I1747,GWP!$B$2:$B$13,0))</f>
        <v>0</v>
      </c>
      <c r="L1747" s="4">
        <f t="shared" si="55"/>
        <v>0</v>
      </c>
    </row>
    <row r="1748" spans="1:12" hidden="1" x14ac:dyDescent="0.25">
      <c r="A1748" t="s">
        <v>1670</v>
      </c>
      <c r="B1748" t="s">
        <v>17</v>
      </c>
      <c r="C1748" t="s">
        <v>1721</v>
      </c>
      <c r="D1748" t="s">
        <v>1710</v>
      </c>
      <c r="H1748" t="str">
        <f>INDEX('Vensim Variables'!$B:$B,MATCH(EPS!$B1748,'Vensim Variables'!$A:$A,0))</f>
        <v>g pollutant</v>
      </c>
      <c r="I1748" t="str">
        <f t="shared" si="54"/>
        <v>SOx</v>
      </c>
      <c r="J1748">
        <f>INDEX(NoSettings!$C:$C,MATCH(EPS!$A1748,NoSettings!$A:$A,0))</f>
        <v>19709400000</v>
      </c>
      <c r="K1748">
        <f>INDEX(GWP!$C$2:$C$13,MATCH(EPS!I1748,GWP!$B$2:$B$13,0))</f>
        <v>0</v>
      </c>
      <c r="L1748" s="4">
        <f t="shared" si="55"/>
        <v>0</v>
      </c>
    </row>
    <row r="1749" spans="1:12" hidden="1" x14ac:dyDescent="0.25">
      <c r="A1749" t="s">
        <v>1671</v>
      </c>
      <c r="B1749" t="s">
        <v>17</v>
      </c>
      <c r="C1749" t="s">
        <v>1721</v>
      </c>
      <c r="D1749" t="s">
        <v>1711</v>
      </c>
      <c r="H1749" t="str">
        <f>INDEX('Vensim Variables'!$B:$B,MATCH(EPS!$B1749,'Vensim Variables'!$A:$A,0))</f>
        <v>g pollutant</v>
      </c>
      <c r="I1749" t="str">
        <f t="shared" si="54"/>
        <v>BC</v>
      </c>
      <c r="J1749">
        <f>INDEX(NoSettings!$C:$C,MATCH(EPS!$A1749,NoSettings!$A:$A,0))</f>
        <v>15474800000</v>
      </c>
      <c r="K1749">
        <f>INDEX(GWP!$C$2:$C$13,MATCH(EPS!I1749,GWP!$B$2:$B$13,0))</f>
        <v>0</v>
      </c>
      <c r="L1749" s="4">
        <f t="shared" si="55"/>
        <v>0</v>
      </c>
    </row>
    <row r="1750" spans="1:12" hidden="1" x14ac:dyDescent="0.25">
      <c r="A1750" t="s">
        <v>1672</v>
      </c>
      <c r="B1750" t="s">
        <v>17</v>
      </c>
      <c r="C1750" t="s">
        <v>1721</v>
      </c>
      <c r="D1750" t="s">
        <v>1712</v>
      </c>
      <c r="H1750" t="str">
        <f>INDEX('Vensim Variables'!$B:$B,MATCH(EPS!$B1750,'Vensim Variables'!$A:$A,0))</f>
        <v>g pollutant</v>
      </c>
      <c r="I1750" t="str">
        <f t="shared" si="54"/>
        <v>OC</v>
      </c>
      <c r="J1750">
        <f>INDEX(NoSettings!$C:$C,MATCH(EPS!$A1750,NoSettings!$A:$A,0))</f>
        <v>161715000000</v>
      </c>
      <c r="K1750">
        <f>INDEX(GWP!$C$2:$C$13,MATCH(EPS!I1750,GWP!$B$2:$B$13,0))</f>
        <v>0</v>
      </c>
      <c r="L1750" s="4">
        <f t="shared" si="55"/>
        <v>0</v>
      </c>
    </row>
    <row r="1751" spans="1:12" hidden="1" x14ac:dyDescent="0.25">
      <c r="A1751" t="s">
        <v>1673</v>
      </c>
      <c r="B1751" t="s">
        <v>17</v>
      </c>
      <c r="C1751" t="s">
        <v>1721</v>
      </c>
      <c r="D1751" t="s">
        <v>1713</v>
      </c>
      <c r="H1751" t="str">
        <f>INDEX('Vensim Variables'!$B:$B,MATCH(EPS!$B1751,'Vensim Variables'!$A:$A,0))</f>
        <v>g pollutant</v>
      </c>
      <c r="I1751" t="str">
        <f t="shared" si="54"/>
        <v>CH4</v>
      </c>
      <c r="J1751">
        <f>INDEX(NoSettings!$C:$C,MATCH(EPS!$A1751,NoSettings!$A:$A,0))</f>
        <v>6262350000</v>
      </c>
      <c r="K1751">
        <f>INDEX(GWP!$C$2:$C$13,MATCH(EPS!I1751,GWP!$B$2:$B$13,0))</f>
        <v>28</v>
      </c>
      <c r="L1751" s="4">
        <f t="shared" si="55"/>
        <v>0.1753458</v>
      </c>
    </row>
    <row r="1752" spans="1:12" hidden="1" x14ac:dyDescent="0.25">
      <c r="A1752" t="s">
        <v>1674</v>
      </c>
      <c r="B1752" t="s">
        <v>17</v>
      </c>
      <c r="C1752" t="s">
        <v>1721</v>
      </c>
      <c r="D1752" t="s">
        <v>1714</v>
      </c>
      <c r="H1752" t="str">
        <f>INDEX('Vensim Variables'!$B:$B,MATCH(EPS!$B1752,'Vensim Variables'!$A:$A,0))</f>
        <v>g pollutant</v>
      </c>
      <c r="I1752" t="str">
        <f t="shared" si="54"/>
        <v>N2O</v>
      </c>
      <c r="J1752">
        <f>INDEX(NoSettings!$C:$C,MATCH(EPS!$A1752,NoSettings!$A:$A,0))</f>
        <v>845323000</v>
      </c>
      <c r="K1752">
        <f>INDEX(GWP!$C$2:$C$13,MATCH(EPS!I1752,GWP!$B$2:$B$13,0))</f>
        <v>265</v>
      </c>
      <c r="L1752" s="4">
        <f t="shared" si="55"/>
        <v>0.22401059500000001</v>
      </c>
    </row>
    <row r="1753" spans="1:12" hidden="1" x14ac:dyDescent="0.25">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x14ac:dyDescent="0.25">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x14ac:dyDescent="0.25">
      <c r="A1755" t="s">
        <v>1677</v>
      </c>
      <c r="B1755" t="s">
        <v>17</v>
      </c>
      <c r="C1755" t="s">
        <v>1722</v>
      </c>
      <c r="D1755" t="s">
        <v>1705</v>
      </c>
      <c r="H1755" t="str">
        <f>INDEX('Vensim Variables'!$B:$B,MATCH(EPS!$B1755,'Vensim Variables'!$A:$A,0))</f>
        <v>g pollutant</v>
      </c>
      <c r="I1755" t="str">
        <f t="shared" si="54"/>
        <v>VOC</v>
      </c>
      <c r="J1755">
        <f>INDEX(NoSettings!$C:$C,MATCH(EPS!$A1755,NoSettings!$A:$A,0))</f>
        <v>56579900000</v>
      </c>
      <c r="K1755">
        <f>INDEX(GWP!$C$2:$C$13,MATCH(EPS!I1755,GWP!$B$2:$B$13,0))</f>
        <v>0</v>
      </c>
      <c r="L1755" s="4">
        <f t="shared" si="55"/>
        <v>0</v>
      </c>
    </row>
    <row r="1756" spans="1:12" hidden="1" x14ac:dyDescent="0.25">
      <c r="A1756" t="s">
        <v>1678</v>
      </c>
      <c r="B1756" t="s">
        <v>17</v>
      </c>
      <c r="C1756" t="s">
        <v>1722</v>
      </c>
      <c r="D1756" t="s">
        <v>1706</v>
      </c>
      <c r="H1756" t="str">
        <f>INDEX('Vensim Variables'!$B:$B,MATCH(EPS!$B1756,'Vensim Variables'!$A:$A,0))</f>
        <v>g pollutant</v>
      </c>
      <c r="I1756" t="str">
        <f t="shared" si="54"/>
        <v>CO</v>
      </c>
      <c r="J1756">
        <f>INDEX(NoSettings!$C:$C,MATCH(EPS!$A1756,NoSettings!$A:$A,0))</f>
        <v>404730000000</v>
      </c>
      <c r="K1756">
        <f>INDEX(GWP!$C$2:$C$13,MATCH(EPS!I1756,GWP!$B$2:$B$13,0))</f>
        <v>0</v>
      </c>
      <c r="L1756" s="4">
        <f t="shared" si="55"/>
        <v>0</v>
      </c>
    </row>
    <row r="1757" spans="1:12" hidden="1" x14ac:dyDescent="0.25">
      <c r="A1757" t="s">
        <v>1679</v>
      </c>
      <c r="B1757" t="s">
        <v>17</v>
      </c>
      <c r="C1757" t="s">
        <v>1722</v>
      </c>
      <c r="D1757" t="s">
        <v>1707</v>
      </c>
      <c r="H1757" t="str">
        <f>INDEX('Vensim Variables'!$B:$B,MATCH(EPS!$B1757,'Vensim Variables'!$A:$A,0))</f>
        <v>g pollutant</v>
      </c>
      <c r="I1757" t="str">
        <f t="shared" si="54"/>
        <v>NOx</v>
      </c>
      <c r="J1757">
        <f>INDEX(NoSettings!$C:$C,MATCH(EPS!$A1757,NoSettings!$A:$A,0))</f>
        <v>55011400000</v>
      </c>
      <c r="K1757">
        <f>INDEX(GWP!$C$2:$C$13,MATCH(EPS!I1757,GWP!$B$2:$B$13,0))</f>
        <v>0</v>
      </c>
      <c r="L1757" s="4">
        <f t="shared" si="55"/>
        <v>0</v>
      </c>
    </row>
    <row r="1758" spans="1:12" hidden="1" x14ac:dyDescent="0.25">
      <c r="A1758" t="s">
        <v>1680</v>
      </c>
      <c r="B1758" t="s">
        <v>17</v>
      </c>
      <c r="C1758" t="s">
        <v>1722</v>
      </c>
      <c r="D1758" t="s">
        <v>1708</v>
      </c>
      <c r="H1758" t="str">
        <f>INDEX('Vensim Variables'!$B:$B,MATCH(EPS!$B1758,'Vensim Variables'!$A:$A,0))</f>
        <v>g pollutant</v>
      </c>
      <c r="I1758" t="str">
        <f t="shared" si="54"/>
        <v>PM10</v>
      </c>
      <c r="J1758">
        <f>INDEX(NoSettings!$C:$C,MATCH(EPS!$A1758,NoSettings!$A:$A,0))</f>
        <v>70016500000</v>
      </c>
      <c r="K1758">
        <f>INDEX(GWP!$C$2:$C$13,MATCH(EPS!I1758,GWP!$B$2:$B$13,0))</f>
        <v>0</v>
      </c>
      <c r="L1758" s="4">
        <f t="shared" si="55"/>
        <v>0</v>
      </c>
    </row>
    <row r="1759" spans="1:12" hidden="1" x14ac:dyDescent="0.25">
      <c r="A1759" t="s">
        <v>1681</v>
      </c>
      <c r="B1759" t="s">
        <v>17</v>
      </c>
      <c r="C1759" t="s">
        <v>1722</v>
      </c>
      <c r="D1759" t="s">
        <v>1709</v>
      </c>
      <c r="H1759" t="str">
        <f>INDEX('Vensim Variables'!$B:$B,MATCH(EPS!$B1759,'Vensim Variables'!$A:$A,0))</f>
        <v>g pollutant</v>
      </c>
      <c r="I1759" t="str">
        <f t="shared" si="54"/>
        <v>PM25</v>
      </c>
      <c r="J1759">
        <f>INDEX(NoSettings!$C:$C,MATCH(EPS!$A1759,NoSettings!$A:$A,0))</f>
        <v>68410000000</v>
      </c>
      <c r="K1759">
        <f>INDEX(GWP!$C$2:$C$13,MATCH(EPS!I1759,GWP!$B$2:$B$13,0))</f>
        <v>0</v>
      </c>
      <c r="L1759" s="4">
        <f t="shared" si="55"/>
        <v>0</v>
      </c>
    </row>
    <row r="1760" spans="1:12" hidden="1" x14ac:dyDescent="0.25">
      <c r="A1760" t="s">
        <v>1682</v>
      </c>
      <c r="B1760" t="s">
        <v>17</v>
      </c>
      <c r="C1760" t="s">
        <v>1722</v>
      </c>
      <c r="D1760" t="s">
        <v>1710</v>
      </c>
      <c r="H1760" t="str">
        <f>INDEX('Vensim Variables'!$B:$B,MATCH(EPS!$B1760,'Vensim Variables'!$A:$A,0))</f>
        <v>g pollutant</v>
      </c>
      <c r="I1760" t="str">
        <f t="shared" si="54"/>
        <v>SOx</v>
      </c>
      <c r="J1760">
        <f>INDEX(NoSettings!$C:$C,MATCH(EPS!$A1760,NoSettings!$A:$A,0))</f>
        <v>4530960000</v>
      </c>
      <c r="K1760">
        <f>INDEX(GWP!$C$2:$C$13,MATCH(EPS!I1760,GWP!$B$2:$B$13,0))</f>
        <v>0</v>
      </c>
      <c r="L1760" s="4">
        <f t="shared" si="55"/>
        <v>0</v>
      </c>
    </row>
    <row r="1761" spans="1:12" hidden="1" x14ac:dyDescent="0.25">
      <c r="A1761" t="s">
        <v>1683</v>
      </c>
      <c r="B1761" t="s">
        <v>17</v>
      </c>
      <c r="C1761" t="s">
        <v>1722</v>
      </c>
      <c r="D1761" t="s">
        <v>1711</v>
      </c>
      <c r="H1761" t="str">
        <f>INDEX('Vensim Variables'!$B:$B,MATCH(EPS!$B1761,'Vensim Variables'!$A:$A,0))</f>
        <v>g pollutant</v>
      </c>
      <c r="I1761" t="str">
        <f t="shared" si="54"/>
        <v>BC</v>
      </c>
      <c r="J1761">
        <f>INDEX(NoSettings!$C:$C,MATCH(EPS!$A1761,NoSettings!$A:$A,0))</f>
        <v>3557140000</v>
      </c>
      <c r="K1761">
        <f>INDEX(GWP!$C$2:$C$13,MATCH(EPS!I1761,GWP!$B$2:$B$13,0))</f>
        <v>0</v>
      </c>
      <c r="L1761" s="4">
        <f t="shared" si="55"/>
        <v>0</v>
      </c>
    </row>
    <row r="1762" spans="1:12" hidden="1" x14ac:dyDescent="0.25">
      <c r="A1762" t="s">
        <v>1684</v>
      </c>
      <c r="B1762" t="s">
        <v>17</v>
      </c>
      <c r="C1762" t="s">
        <v>1722</v>
      </c>
      <c r="D1762" t="s">
        <v>1712</v>
      </c>
      <c r="H1762" t="str">
        <f>INDEX('Vensim Variables'!$B:$B,MATCH(EPS!$B1762,'Vensim Variables'!$A:$A,0))</f>
        <v>g pollutant</v>
      </c>
      <c r="I1762" t="str">
        <f t="shared" si="54"/>
        <v>OC</v>
      </c>
      <c r="J1762">
        <f>INDEX(NoSettings!$C:$C,MATCH(EPS!$A1762,NoSettings!$A:$A,0))</f>
        <v>37173500000</v>
      </c>
      <c r="K1762">
        <f>INDEX(GWP!$C$2:$C$13,MATCH(EPS!I1762,GWP!$B$2:$B$13,0))</f>
        <v>0</v>
      </c>
      <c r="L1762" s="4">
        <f t="shared" si="55"/>
        <v>0</v>
      </c>
    </row>
    <row r="1763" spans="1:12" hidden="1" x14ac:dyDescent="0.25">
      <c r="A1763" t="s">
        <v>1685</v>
      </c>
      <c r="B1763" t="s">
        <v>17</v>
      </c>
      <c r="C1763" t="s">
        <v>1722</v>
      </c>
      <c r="D1763" t="s">
        <v>1713</v>
      </c>
      <c r="H1763" t="str">
        <f>INDEX('Vensim Variables'!$B:$B,MATCH(EPS!$B1763,'Vensim Variables'!$A:$A,0))</f>
        <v>g pollutant</v>
      </c>
      <c r="I1763" t="str">
        <f t="shared" si="54"/>
        <v>CH4</v>
      </c>
      <c r="J1763">
        <f>INDEX(NoSettings!$C:$C,MATCH(EPS!$A1763,NoSettings!$A:$A,0))</f>
        <v>1439720000</v>
      </c>
      <c r="K1763">
        <f>INDEX(GWP!$C$2:$C$13,MATCH(EPS!I1763,GWP!$B$2:$B$13,0))</f>
        <v>28</v>
      </c>
      <c r="L1763" s="4">
        <f t="shared" si="55"/>
        <v>4.031216E-2</v>
      </c>
    </row>
    <row r="1764" spans="1:12" hidden="1" x14ac:dyDescent="0.25">
      <c r="A1764" t="s">
        <v>1686</v>
      </c>
      <c r="B1764" t="s">
        <v>17</v>
      </c>
      <c r="C1764" t="s">
        <v>1722</v>
      </c>
      <c r="D1764" t="s">
        <v>1714</v>
      </c>
      <c r="H1764" t="str">
        <f>INDEX('Vensim Variables'!$B:$B,MATCH(EPS!$B1764,'Vensim Variables'!$A:$A,0))</f>
        <v>g pollutant</v>
      </c>
      <c r="I1764" t="str">
        <f t="shared" si="54"/>
        <v>N2O</v>
      </c>
      <c r="J1764">
        <f>INDEX(NoSettings!$C:$C,MATCH(EPS!$A1764,NoSettings!$A:$A,0))</f>
        <v>194341000</v>
      </c>
      <c r="K1764">
        <f>INDEX(GWP!$C$2:$C$13,MATCH(EPS!I1764,GWP!$B$2:$B$13,0))</f>
        <v>265</v>
      </c>
      <c r="L1764" s="4">
        <f t="shared" si="55"/>
        <v>5.1500364999999999E-2</v>
      </c>
    </row>
    <row r="1765" spans="1:12" hidden="1" x14ac:dyDescent="0.25">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x14ac:dyDescent="0.25">
      <c r="A1766" t="s">
        <v>1688</v>
      </c>
      <c r="B1766" t="s">
        <v>17</v>
      </c>
      <c r="C1766" t="s">
        <v>1723</v>
      </c>
      <c r="D1766" t="s">
        <v>1702</v>
      </c>
      <c r="H1766" t="str">
        <f>INDEX('Vensim Variables'!$B:$B,MATCH(EPS!$B1766,'Vensim Variables'!$A:$A,0))</f>
        <v>g pollutant</v>
      </c>
      <c r="I1766" t="str">
        <f t="shared" si="54"/>
        <v>CO2</v>
      </c>
      <c r="J1766">
        <f>INDEX(NoSettings!$C:$C,MATCH(EPS!$A1766,NoSettings!$A:$A,0))</f>
        <v>233759000000000</v>
      </c>
      <c r="K1766">
        <f>INDEX(GWP!$C$2:$C$13,MATCH(EPS!I1766,GWP!$B$2:$B$13,0))</f>
        <v>1</v>
      </c>
      <c r="L1766" s="4">
        <f t="shared" si="55"/>
        <v>233.75899999999999</v>
      </c>
    </row>
    <row r="1767" spans="1:12" hidden="1" x14ac:dyDescent="0.25">
      <c r="A1767" t="s">
        <v>1689</v>
      </c>
      <c r="B1767" t="s">
        <v>17</v>
      </c>
      <c r="C1767" t="s">
        <v>1723</v>
      </c>
      <c r="D1767" t="s">
        <v>1705</v>
      </c>
      <c r="H1767" t="str">
        <f>INDEX('Vensim Variables'!$B:$B,MATCH(EPS!$B1767,'Vensim Variables'!$A:$A,0))</f>
        <v>g pollutant</v>
      </c>
      <c r="I1767" t="str">
        <f t="shared" si="54"/>
        <v>VOC</v>
      </c>
      <c r="J1767">
        <f>INDEX(NoSettings!$C:$C,MATCH(EPS!$A1767,NoSettings!$A:$A,0))</f>
        <v>18354600000</v>
      </c>
      <c r="K1767">
        <f>INDEX(GWP!$C$2:$C$13,MATCH(EPS!I1767,GWP!$B$2:$B$13,0))</f>
        <v>0</v>
      </c>
      <c r="L1767" s="4">
        <f t="shared" si="55"/>
        <v>0</v>
      </c>
    </row>
    <row r="1768" spans="1:12" hidden="1" x14ac:dyDescent="0.25">
      <c r="A1768" t="s">
        <v>1690</v>
      </c>
      <c r="B1768" t="s">
        <v>17</v>
      </c>
      <c r="C1768" t="s">
        <v>1723</v>
      </c>
      <c r="D1768" t="s">
        <v>1706</v>
      </c>
      <c r="H1768" t="str">
        <f>INDEX('Vensim Variables'!$B:$B,MATCH(EPS!$B1768,'Vensim Variables'!$A:$A,0))</f>
        <v>g pollutant</v>
      </c>
      <c r="I1768" t="str">
        <f t="shared" si="54"/>
        <v>CO</v>
      </c>
      <c r="J1768">
        <f>INDEX(NoSettings!$C:$C,MATCH(EPS!$A1768,NoSettings!$A:$A,0))</f>
        <v>115502000000</v>
      </c>
      <c r="K1768">
        <f>INDEX(GWP!$C$2:$C$13,MATCH(EPS!I1768,GWP!$B$2:$B$13,0))</f>
        <v>0</v>
      </c>
      <c r="L1768" s="4">
        <f t="shared" si="55"/>
        <v>0</v>
      </c>
    </row>
    <row r="1769" spans="1:12" hidden="1" x14ac:dyDescent="0.25">
      <c r="A1769" t="s">
        <v>1691</v>
      </c>
      <c r="B1769" t="s">
        <v>17</v>
      </c>
      <c r="C1769" t="s">
        <v>1723</v>
      </c>
      <c r="D1769" t="s">
        <v>1707</v>
      </c>
      <c r="H1769" t="str">
        <f>INDEX('Vensim Variables'!$B:$B,MATCH(EPS!$B1769,'Vensim Variables'!$A:$A,0))</f>
        <v>g pollutant</v>
      </c>
      <c r="I1769" t="str">
        <f t="shared" si="54"/>
        <v>NOx</v>
      </c>
      <c r="J1769">
        <f>INDEX(NoSettings!$C:$C,MATCH(EPS!$A1769,NoSettings!$A:$A,0))</f>
        <v>180900000000</v>
      </c>
      <c r="K1769">
        <f>INDEX(GWP!$C$2:$C$13,MATCH(EPS!I1769,GWP!$B$2:$B$13,0))</f>
        <v>0</v>
      </c>
      <c r="L1769" s="4">
        <f t="shared" si="55"/>
        <v>0</v>
      </c>
    </row>
    <row r="1770" spans="1:12" hidden="1" x14ac:dyDescent="0.25">
      <c r="A1770" t="s">
        <v>1692</v>
      </c>
      <c r="B1770" t="s">
        <v>17</v>
      </c>
      <c r="C1770" t="s">
        <v>1723</v>
      </c>
      <c r="D1770" t="s">
        <v>1708</v>
      </c>
      <c r="H1770" t="str">
        <f>INDEX('Vensim Variables'!$B:$B,MATCH(EPS!$B1770,'Vensim Variables'!$A:$A,0))</f>
        <v>g pollutant</v>
      </c>
      <c r="I1770" t="str">
        <f t="shared" si="54"/>
        <v>PM10</v>
      </c>
      <c r="J1770">
        <f>INDEX(NoSettings!$C:$C,MATCH(EPS!$A1770,NoSettings!$A:$A,0))</f>
        <v>55209200000</v>
      </c>
      <c r="K1770">
        <f>INDEX(GWP!$C$2:$C$13,MATCH(EPS!I1770,GWP!$B$2:$B$13,0))</f>
        <v>0</v>
      </c>
      <c r="L1770" s="4">
        <f t="shared" si="55"/>
        <v>0</v>
      </c>
    </row>
    <row r="1771" spans="1:12" hidden="1" x14ac:dyDescent="0.25">
      <c r="A1771" t="s">
        <v>1693</v>
      </c>
      <c r="B1771" t="s">
        <v>17</v>
      </c>
      <c r="C1771" t="s">
        <v>1723</v>
      </c>
      <c r="D1771" t="s">
        <v>1709</v>
      </c>
      <c r="H1771" t="str">
        <f>INDEX('Vensim Variables'!$B:$B,MATCH(EPS!$B1771,'Vensim Variables'!$A:$A,0))</f>
        <v>g pollutant</v>
      </c>
      <c r="I1771" t="str">
        <f t="shared" si="54"/>
        <v>PM25</v>
      </c>
      <c r="J1771">
        <f>INDEX(NoSettings!$C:$C,MATCH(EPS!$A1771,NoSettings!$A:$A,0))</f>
        <v>51342300000</v>
      </c>
      <c r="K1771">
        <f>INDEX(GWP!$C$2:$C$13,MATCH(EPS!I1771,GWP!$B$2:$B$13,0))</f>
        <v>0</v>
      </c>
      <c r="L1771" s="4">
        <f t="shared" si="55"/>
        <v>0</v>
      </c>
    </row>
    <row r="1772" spans="1:12" hidden="1" x14ac:dyDescent="0.25">
      <c r="A1772" t="s">
        <v>1694</v>
      </c>
      <c r="B1772" t="s">
        <v>17</v>
      </c>
      <c r="C1772" t="s">
        <v>1723</v>
      </c>
      <c r="D1772" t="s">
        <v>1710</v>
      </c>
      <c r="H1772" t="str">
        <f>INDEX('Vensim Variables'!$B:$B,MATCH(EPS!$B1772,'Vensim Variables'!$A:$A,0))</f>
        <v>g pollutant</v>
      </c>
      <c r="I1772" t="str">
        <f t="shared" si="54"/>
        <v>SOx</v>
      </c>
      <c r="J1772">
        <f>INDEX(NoSettings!$C:$C,MATCH(EPS!$A1772,NoSettings!$A:$A,0))</f>
        <v>14410400000</v>
      </c>
      <c r="K1772">
        <f>INDEX(GWP!$C$2:$C$13,MATCH(EPS!I1772,GWP!$B$2:$B$13,0))</f>
        <v>0</v>
      </c>
      <c r="L1772" s="4">
        <f t="shared" si="55"/>
        <v>0</v>
      </c>
    </row>
    <row r="1773" spans="1:12" hidden="1" x14ac:dyDescent="0.25">
      <c r="A1773" t="s">
        <v>1695</v>
      </c>
      <c r="B1773" t="s">
        <v>17</v>
      </c>
      <c r="C1773" t="s">
        <v>1723</v>
      </c>
      <c r="D1773" t="s">
        <v>1711</v>
      </c>
      <c r="H1773" t="str">
        <f>INDEX('Vensim Variables'!$B:$B,MATCH(EPS!$B1773,'Vensim Variables'!$A:$A,0))</f>
        <v>g pollutant</v>
      </c>
      <c r="I1773" t="str">
        <f t="shared" si="54"/>
        <v>BC</v>
      </c>
      <c r="J1773">
        <f>INDEX(NoSettings!$C:$C,MATCH(EPS!$A1773,NoSettings!$A:$A,0))</f>
        <v>2085530000</v>
      </c>
      <c r="K1773">
        <f>INDEX(GWP!$C$2:$C$13,MATCH(EPS!I1773,GWP!$B$2:$B$13,0))</f>
        <v>0</v>
      </c>
      <c r="L1773" s="4">
        <f t="shared" si="55"/>
        <v>0</v>
      </c>
    </row>
    <row r="1774" spans="1:12" hidden="1" x14ac:dyDescent="0.25">
      <c r="A1774" t="s">
        <v>1696</v>
      </c>
      <c r="B1774" t="s">
        <v>17</v>
      </c>
      <c r="C1774" t="s">
        <v>1723</v>
      </c>
      <c r="D1774" t="s">
        <v>1712</v>
      </c>
      <c r="H1774" t="str">
        <f>INDEX('Vensim Variables'!$B:$B,MATCH(EPS!$B1774,'Vensim Variables'!$A:$A,0))</f>
        <v>g pollutant</v>
      </c>
      <c r="I1774" t="str">
        <f t="shared" si="54"/>
        <v>OC</v>
      </c>
      <c r="J1774">
        <f>INDEX(NoSettings!$C:$C,MATCH(EPS!$A1774,NoSettings!$A:$A,0))</f>
        <v>31959000000</v>
      </c>
      <c r="K1774">
        <f>INDEX(GWP!$C$2:$C$13,MATCH(EPS!I1774,GWP!$B$2:$B$13,0))</f>
        <v>0</v>
      </c>
      <c r="L1774" s="4">
        <f t="shared" si="55"/>
        <v>0</v>
      </c>
    </row>
    <row r="1775" spans="1:12" hidden="1" x14ac:dyDescent="0.25">
      <c r="A1775" t="s">
        <v>1697</v>
      </c>
      <c r="B1775" t="s">
        <v>17</v>
      </c>
      <c r="C1775" t="s">
        <v>1723</v>
      </c>
      <c r="D1775" t="s">
        <v>1713</v>
      </c>
      <c r="H1775" t="str">
        <f>INDEX('Vensim Variables'!$B:$B,MATCH(EPS!$B1775,'Vensim Variables'!$A:$A,0))</f>
        <v>g pollutant</v>
      </c>
      <c r="I1775" t="str">
        <f t="shared" si="54"/>
        <v>CH4</v>
      </c>
      <c r="J1775">
        <f>INDEX(NoSettings!$C:$C,MATCH(EPS!$A1775,NoSettings!$A:$A,0))</f>
        <v>6070200000</v>
      </c>
      <c r="K1775">
        <f>INDEX(GWP!$C$2:$C$13,MATCH(EPS!I1775,GWP!$B$2:$B$13,0))</f>
        <v>28</v>
      </c>
      <c r="L1775" s="4">
        <f t="shared" si="55"/>
        <v>0.16996559999999999</v>
      </c>
    </row>
    <row r="1776" spans="1:12" hidden="1" x14ac:dyDescent="0.25">
      <c r="A1776" t="s">
        <v>1698</v>
      </c>
      <c r="B1776" t="s">
        <v>17</v>
      </c>
      <c r="C1776" t="s">
        <v>1723</v>
      </c>
      <c r="D1776" t="s">
        <v>1714</v>
      </c>
      <c r="H1776" t="str">
        <f>INDEX('Vensim Variables'!$B:$B,MATCH(EPS!$B1776,'Vensim Variables'!$A:$A,0))</f>
        <v>g pollutant</v>
      </c>
      <c r="I1776" t="str">
        <f t="shared" si="54"/>
        <v>N2O</v>
      </c>
      <c r="J1776">
        <f>INDEX(NoSettings!$C:$C,MATCH(EPS!$A1776,NoSettings!$A:$A,0))</f>
        <v>867937000</v>
      </c>
      <c r="K1776">
        <f>INDEX(GWP!$C$2:$C$13,MATCH(EPS!I1776,GWP!$B$2:$B$13,0))</f>
        <v>265</v>
      </c>
      <c r="L1776" s="4">
        <f t="shared" si="55"/>
        <v>0.23000330499999999</v>
      </c>
    </row>
    <row r="1777" spans="1:12" hidden="1" x14ac:dyDescent="0.25">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x14ac:dyDescent="0.25">
      <c r="A1778" t="s">
        <v>3292</v>
      </c>
      <c r="B1778" t="s">
        <v>4</v>
      </c>
      <c r="C1778" t="s">
        <v>6892</v>
      </c>
      <c r="D1778" t="s">
        <v>1702</v>
      </c>
      <c r="H1778" t="str">
        <f>INDEX('Vensim Variables'!$B:$B,MATCH(EPS!$B1778,'Vensim Variables'!$A:$A,0))</f>
        <v>g pollutant</v>
      </c>
      <c r="I1778" t="str">
        <f t="shared" si="54"/>
        <v>CO2</v>
      </c>
      <c r="J1778">
        <f>INDEX(NoSettings!$C:$C,MATCH(EPS!$A1778,NoSettings!$A:$A,0))</f>
        <v>8200000000000</v>
      </c>
      <c r="K1778">
        <f>INDEX(GWP!$C$2:$C$13,MATCH(EPS!I1778,GWP!$B$2:$B$13,0))</f>
        <v>1</v>
      </c>
      <c r="L1778" s="4">
        <f t="shared" si="55"/>
        <v>8.1999999999999993</v>
      </c>
    </row>
    <row r="1779" spans="1:12" hidden="1" x14ac:dyDescent="0.25">
      <c r="A1779" t="s">
        <v>3293</v>
      </c>
      <c r="B1779" t="s">
        <v>4</v>
      </c>
      <c r="C1779" t="s">
        <v>6892</v>
      </c>
      <c r="D1779" t="s">
        <v>1705</v>
      </c>
      <c r="H1779" t="str">
        <f>INDEX('Vensim Variables'!$B:$B,MATCH(EPS!$B1779,'Vensim Variables'!$A:$A,0))</f>
        <v>g pollutant</v>
      </c>
      <c r="I1779" t="str">
        <f t="shared" si="54"/>
        <v>VOC</v>
      </c>
      <c r="J1779">
        <f>INDEX(NoSettings!$C:$C,MATCH(EPS!$A1779,NoSettings!$A:$A,0))</f>
        <v>468600000000</v>
      </c>
      <c r="K1779">
        <f>INDEX(GWP!$C$2:$C$13,MATCH(EPS!I1779,GWP!$B$2:$B$13,0))</f>
        <v>0</v>
      </c>
      <c r="L1779" s="4">
        <f t="shared" si="55"/>
        <v>0</v>
      </c>
    </row>
    <row r="1780" spans="1:12" hidden="1" x14ac:dyDescent="0.25">
      <c r="A1780" t="s">
        <v>3294</v>
      </c>
      <c r="B1780" t="s">
        <v>4</v>
      </c>
      <c r="C1780" t="s">
        <v>6892</v>
      </c>
      <c r="D1780" t="s">
        <v>1706</v>
      </c>
      <c r="H1780" t="str">
        <f>INDEX('Vensim Variables'!$B:$B,MATCH(EPS!$B1780,'Vensim Variables'!$A:$A,0))</f>
        <v>g pollutant</v>
      </c>
      <c r="I1780" t="str">
        <f t="shared" si="54"/>
        <v>CO</v>
      </c>
      <c r="J1780">
        <f>INDEX(NoSettings!$C:$C,MATCH(EPS!$A1780,NoSettings!$A:$A,0))</f>
        <v>2364000000000</v>
      </c>
      <c r="K1780">
        <f>INDEX(GWP!$C$2:$C$13,MATCH(EPS!I1780,GWP!$B$2:$B$13,0))</f>
        <v>0</v>
      </c>
      <c r="L1780" s="4">
        <f t="shared" si="55"/>
        <v>0</v>
      </c>
    </row>
    <row r="1781" spans="1:12" hidden="1" x14ac:dyDescent="0.25">
      <c r="A1781" t="s">
        <v>3295</v>
      </c>
      <c r="B1781" t="s">
        <v>4</v>
      </c>
      <c r="C1781" t="s">
        <v>6892</v>
      </c>
      <c r="D1781" t="s">
        <v>1707</v>
      </c>
      <c r="H1781" t="str">
        <f>INDEX('Vensim Variables'!$B:$B,MATCH(EPS!$B1781,'Vensim Variables'!$A:$A,0))</f>
        <v>g pollutant</v>
      </c>
      <c r="I1781" t="str">
        <f t="shared" si="54"/>
        <v>NOx</v>
      </c>
      <c r="J1781">
        <f>INDEX(NoSettings!$C:$C,MATCH(EPS!$A1781,NoSettings!$A:$A,0))</f>
        <v>236500000000</v>
      </c>
      <c r="K1781">
        <f>INDEX(GWP!$C$2:$C$13,MATCH(EPS!I1781,GWP!$B$2:$B$13,0))</f>
        <v>0</v>
      </c>
      <c r="L1781" s="4">
        <f t="shared" si="55"/>
        <v>0</v>
      </c>
    </row>
    <row r="1782" spans="1:12" hidden="1" x14ac:dyDescent="0.25">
      <c r="A1782" t="s">
        <v>3296</v>
      </c>
      <c r="B1782" t="s">
        <v>4</v>
      </c>
      <c r="C1782" t="s">
        <v>6892</v>
      </c>
      <c r="D1782" t="s">
        <v>1708</v>
      </c>
      <c r="H1782" t="str">
        <f>INDEX('Vensim Variables'!$B:$B,MATCH(EPS!$B1782,'Vensim Variables'!$A:$A,0))</f>
        <v>g pollutant</v>
      </c>
      <c r="I1782" t="str">
        <f t="shared" si="54"/>
        <v>PM10</v>
      </c>
      <c r="J1782">
        <f>INDEX(NoSettings!$C:$C,MATCH(EPS!$A1782,NoSettings!$A:$A,0))</f>
        <v>23320000000</v>
      </c>
      <c r="K1782">
        <f>INDEX(GWP!$C$2:$C$13,MATCH(EPS!I1782,GWP!$B$2:$B$13,0))</f>
        <v>0</v>
      </c>
      <c r="L1782" s="4">
        <f t="shared" si="55"/>
        <v>0</v>
      </c>
    </row>
    <row r="1783" spans="1:12" hidden="1" x14ac:dyDescent="0.25">
      <c r="A1783" t="s">
        <v>3297</v>
      </c>
      <c r="B1783" t="s">
        <v>4</v>
      </c>
      <c r="C1783" t="s">
        <v>6892</v>
      </c>
      <c r="D1783" t="s">
        <v>1709</v>
      </c>
      <c r="H1783" t="str">
        <f>INDEX('Vensim Variables'!$B:$B,MATCH(EPS!$B1783,'Vensim Variables'!$A:$A,0))</f>
        <v>g pollutant</v>
      </c>
      <c r="I1783" t="str">
        <f t="shared" si="54"/>
        <v>PM25</v>
      </c>
      <c r="J1783">
        <f>INDEX(NoSettings!$C:$C,MATCH(EPS!$A1783,NoSettings!$A:$A,0))</f>
        <v>21970000000</v>
      </c>
      <c r="K1783">
        <f>INDEX(GWP!$C$2:$C$13,MATCH(EPS!I1783,GWP!$B$2:$B$13,0))</f>
        <v>0</v>
      </c>
      <c r="L1783" s="4">
        <f t="shared" si="55"/>
        <v>0</v>
      </c>
    </row>
    <row r="1784" spans="1:12" hidden="1" x14ac:dyDescent="0.25">
      <c r="A1784" t="s">
        <v>3298</v>
      </c>
      <c r="B1784" t="s">
        <v>4</v>
      </c>
      <c r="C1784" t="s">
        <v>6892</v>
      </c>
      <c r="D1784" t="s">
        <v>1710</v>
      </c>
      <c r="H1784" t="str">
        <f>INDEX('Vensim Variables'!$B:$B,MATCH(EPS!$B1784,'Vensim Variables'!$A:$A,0))</f>
        <v>g pollutant</v>
      </c>
      <c r="I1784" t="str">
        <f t="shared" si="54"/>
        <v>SOx</v>
      </c>
      <c r="J1784">
        <f>INDEX(NoSettings!$C:$C,MATCH(EPS!$A1784,NoSettings!$A:$A,0))</f>
        <v>731100000</v>
      </c>
      <c r="K1784">
        <f>INDEX(GWP!$C$2:$C$13,MATCH(EPS!I1784,GWP!$B$2:$B$13,0))</f>
        <v>0</v>
      </c>
      <c r="L1784" s="4">
        <f t="shared" si="55"/>
        <v>0</v>
      </c>
    </row>
    <row r="1785" spans="1:12" hidden="1" x14ac:dyDescent="0.25">
      <c r="A1785" t="s">
        <v>3299</v>
      </c>
      <c r="B1785" t="s">
        <v>4</v>
      </c>
      <c r="C1785" t="s">
        <v>6892</v>
      </c>
      <c r="D1785" t="s">
        <v>1711</v>
      </c>
      <c r="H1785" t="str">
        <f>INDEX('Vensim Variables'!$B:$B,MATCH(EPS!$B1785,'Vensim Variables'!$A:$A,0))</f>
        <v>g pollutant</v>
      </c>
      <c r="I1785" t="str">
        <f t="shared" si="54"/>
        <v>BC</v>
      </c>
      <c r="J1785">
        <f>INDEX(NoSettings!$C:$C,MATCH(EPS!$A1785,NoSettings!$A:$A,0))</f>
        <v>11410000000</v>
      </c>
      <c r="K1785">
        <f>INDEX(GWP!$C$2:$C$13,MATCH(EPS!I1785,GWP!$B$2:$B$13,0))</f>
        <v>0</v>
      </c>
      <c r="L1785" s="4">
        <f t="shared" si="55"/>
        <v>0</v>
      </c>
    </row>
    <row r="1786" spans="1:12" hidden="1" x14ac:dyDescent="0.25">
      <c r="A1786" t="s">
        <v>3300</v>
      </c>
      <c r="B1786" t="s">
        <v>4</v>
      </c>
      <c r="C1786" t="s">
        <v>6892</v>
      </c>
      <c r="D1786" t="s">
        <v>1712</v>
      </c>
      <c r="H1786" t="str">
        <f>INDEX('Vensim Variables'!$B:$B,MATCH(EPS!$B1786,'Vensim Variables'!$A:$A,0))</f>
        <v>g pollutant</v>
      </c>
      <c r="I1786" t="str">
        <f t="shared" si="54"/>
        <v>OC</v>
      </c>
      <c r="J1786">
        <f>INDEX(NoSettings!$C:$C,MATCH(EPS!$A1786,NoSettings!$A:$A,0))</f>
        <v>6254000000</v>
      </c>
      <c r="K1786">
        <f>INDEX(GWP!$C$2:$C$13,MATCH(EPS!I1786,GWP!$B$2:$B$13,0))</f>
        <v>0</v>
      </c>
      <c r="L1786" s="4">
        <f t="shared" si="55"/>
        <v>0</v>
      </c>
    </row>
    <row r="1787" spans="1:12" hidden="1" x14ac:dyDescent="0.25">
      <c r="A1787" t="s">
        <v>3301</v>
      </c>
      <c r="B1787" t="s">
        <v>4</v>
      </c>
      <c r="C1787" t="s">
        <v>6892</v>
      </c>
      <c r="D1787" t="s">
        <v>1713</v>
      </c>
      <c r="H1787" t="str">
        <f>INDEX('Vensim Variables'!$B:$B,MATCH(EPS!$B1787,'Vensim Variables'!$A:$A,0))</f>
        <v>g pollutant</v>
      </c>
      <c r="I1787" t="str">
        <f t="shared" si="54"/>
        <v>CH4</v>
      </c>
      <c r="J1787">
        <f>INDEX(NoSettings!$C:$C,MATCH(EPS!$A1787,NoSettings!$A:$A,0))</f>
        <v>9936000000000</v>
      </c>
      <c r="K1787">
        <f>INDEX(GWP!$C$2:$C$13,MATCH(EPS!I1787,GWP!$B$2:$B$13,0))</f>
        <v>28</v>
      </c>
      <c r="L1787" s="4">
        <f t="shared" si="55"/>
        <v>278.20800000000003</v>
      </c>
    </row>
    <row r="1788" spans="1:12" hidden="1" x14ac:dyDescent="0.25">
      <c r="A1788" t="s">
        <v>3302</v>
      </c>
      <c r="B1788" t="s">
        <v>4</v>
      </c>
      <c r="C1788" t="s">
        <v>6892</v>
      </c>
      <c r="D1788" t="s">
        <v>1714</v>
      </c>
      <c r="H1788" t="str">
        <f>INDEX('Vensim Variables'!$B:$B,MATCH(EPS!$B1788,'Vensim Variables'!$A:$A,0))</f>
        <v>g pollutant</v>
      </c>
      <c r="I1788" t="str">
        <f t="shared" si="54"/>
        <v>N2O</v>
      </c>
      <c r="J1788">
        <f>INDEX(NoSettings!$C:$C,MATCH(EPS!$A1788,NoSettings!$A:$A,0))</f>
        <v>1176000000000</v>
      </c>
      <c r="K1788">
        <f>INDEX(GWP!$C$2:$C$13,MATCH(EPS!I1788,GWP!$B$2:$B$13,0))</f>
        <v>265</v>
      </c>
      <c r="L1788" s="4">
        <f t="shared" si="55"/>
        <v>311.64</v>
      </c>
    </row>
    <row r="1789" spans="1:12" hidden="1" x14ac:dyDescent="0.25">
      <c r="A1789" t="s">
        <v>3303</v>
      </c>
      <c r="B1789" t="s">
        <v>4</v>
      </c>
      <c r="C1789" t="s">
        <v>6892</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x14ac:dyDescent="0.25">
      <c r="A1790" t="s">
        <v>3304</v>
      </c>
      <c r="B1790" t="s">
        <v>4</v>
      </c>
      <c r="C1790" t="s">
        <v>6893</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x14ac:dyDescent="0.25">
      <c r="A1791" t="s">
        <v>3305</v>
      </c>
      <c r="B1791" t="s">
        <v>4</v>
      </c>
      <c r="C1791" t="s">
        <v>6893</v>
      </c>
      <c r="D1791" t="s">
        <v>1705</v>
      </c>
      <c r="H1791" t="str">
        <f>INDEX('Vensim Variables'!$B:$B,MATCH(EPS!$B1791,'Vensim Variables'!$A:$A,0))</f>
        <v>g pollutant</v>
      </c>
      <c r="I1791" t="str">
        <f t="shared" si="54"/>
        <v>VOC</v>
      </c>
      <c r="J1791">
        <f>INDEX(NoSettings!$C:$C,MATCH(EPS!$A1791,NoSettings!$A:$A,0))</f>
        <v>23720000000</v>
      </c>
      <c r="K1791">
        <f>INDEX(GWP!$C$2:$C$13,MATCH(EPS!I1791,GWP!$B$2:$B$13,0))</f>
        <v>0</v>
      </c>
      <c r="L1791" s="4">
        <f t="shared" si="55"/>
        <v>0</v>
      </c>
    </row>
    <row r="1792" spans="1:12" hidden="1" x14ac:dyDescent="0.25">
      <c r="A1792" t="s">
        <v>3306</v>
      </c>
      <c r="B1792" t="s">
        <v>4</v>
      </c>
      <c r="C1792" t="s">
        <v>6893</v>
      </c>
      <c r="D1792" t="s">
        <v>1706</v>
      </c>
      <c r="H1792" t="str">
        <f>INDEX('Vensim Variables'!$B:$B,MATCH(EPS!$B1792,'Vensim Variables'!$A:$A,0))</f>
        <v>g pollutant</v>
      </c>
      <c r="I1792" t="str">
        <f t="shared" si="54"/>
        <v>CO</v>
      </c>
      <c r="J1792">
        <f>INDEX(NoSettings!$C:$C,MATCH(EPS!$A1792,NoSettings!$A:$A,0))</f>
        <v>238900000000</v>
      </c>
      <c r="K1792">
        <f>INDEX(GWP!$C$2:$C$13,MATCH(EPS!I1792,GWP!$B$2:$B$13,0))</f>
        <v>0</v>
      </c>
      <c r="L1792" s="4">
        <f t="shared" si="55"/>
        <v>0</v>
      </c>
    </row>
    <row r="1793" spans="1:12" hidden="1" x14ac:dyDescent="0.25">
      <c r="A1793" t="s">
        <v>3307</v>
      </c>
      <c r="B1793" t="s">
        <v>4</v>
      </c>
      <c r="C1793" t="s">
        <v>6893</v>
      </c>
      <c r="D1793" t="s">
        <v>1707</v>
      </c>
      <c r="H1793" t="str">
        <f>INDEX('Vensim Variables'!$B:$B,MATCH(EPS!$B1793,'Vensim Variables'!$A:$A,0))</f>
        <v>g pollutant</v>
      </c>
      <c r="I1793" t="str">
        <f t="shared" si="54"/>
        <v>NOx</v>
      </c>
      <c r="J1793">
        <f>INDEX(NoSettings!$C:$C,MATCH(EPS!$A1793,NoSettings!$A:$A,0))</f>
        <v>41960000000</v>
      </c>
      <c r="K1793">
        <f>INDEX(GWP!$C$2:$C$13,MATCH(EPS!I1793,GWP!$B$2:$B$13,0))</f>
        <v>0</v>
      </c>
      <c r="L1793" s="4">
        <f t="shared" si="55"/>
        <v>0</v>
      </c>
    </row>
    <row r="1794" spans="1:12" hidden="1" x14ac:dyDescent="0.25">
      <c r="A1794" t="s">
        <v>3308</v>
      </c>
      <c r="B1794" t="s">
        <v>4</v>
      </c>
      <c r="C1794" t="s">
        <v>6893</v>
      </c>
      <c r="D1794" t="s">
        <v>1708</v>
      </c>
      <c r="H1794" t="str">
        <f>INDEX('Vensim Variables'!$B:$B,MATCH(EPS!$B1794,'Vensim Variables'!$A:$A,0))</f>
        <v>g pollutant</v>
      </c>
      <c r="I1794" t="str">
        <f t="shared" si="54"/>
        <v>PM10</v>
      </c>
      <c r="J1794">
        <f>INDEX(NoSettings!$C:$C,MATCH(EPS!$A1794,NoSettings!$A:$A,0))</f>
        <v>457500000000</v>
      </c>
      <c r="K1794">
        <f>INDEX(GWP!$C$2:$C$13,MATCH(EPS!I1794,GWP!$B$2:$B$13,0))</f>
        <v>0</v>
      </c>
      <c r="L1794" s="4">
        <f t="shared" si="55"/>
        <v>0</v>
      </c>
    </row>
    <row r="1795" spans="1:12" hidden="1" x14ac:dyDescent="0.25">
      <c r="A1795" t="s">
        <v>3309</v>
      </c>
      <c r="B1795" t="s">
        <v>4</v>
      </c>
      <c r="C1795" t="s">
        <v>6893</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62580000000</v>
      </c>
      <c r="K1795">
        <f>INDEX(GWP!$C$2:$C$13,MATCH(EPS!I1795,GWP!$B$2:$B$13,0))</f>
        <v>0</v>
      </c>
      <c r="L1795" s="4">
        <f t="shared" ref="L1795:L1858" si="57">IF(H1795="g pollutant",K1795*J1795/10^12,IF(H1795="MMTCO2e",J1795,IF(H1795="MWh",J1795,0)))</f>
        <v>0</v>
      </c>
    </row>
    <row r="1796" spans="1:12" hidden="1" x14ac:dyDescent="0.25">
      <c r="A1796" t="s">
        <v>3310</v>
      </c>
      <c r="B1796" t="s">
        <v>4</v>
      </c>
      <c r="C1796" t="s">
        <v>6893</v>
      </c>
      <c r="D1796" t="s">
        <v>1710</v>
      </c>
      <c r="H1796" t="str">
        <f>INDEX('Vensim Variables'!$B:$B,MATCH(EPS!$B1796,'Vensim Variables'!$A:$A,0))</f>
        <v>g pollutant</v>
      </c>
      <c r="I1796" t="str">
        <f t="shared" si="56"/>
        <v>SOx</v>
      </c>
      <c r="J1796">
        <f>INDEX(NoSettings!$C:$C,MATCH(EPS!$A1796,NoSettings!$A:$A,0))</f>
        <v>1014000000</v>
      </c>
      <c r="K1796">
        <f>INDEX(GWP!$C$2:$C$13,MATCH(EPS!I1796,GWP!$B$2:$B$13,0))</f>
        <v>0</v>
      </c>
      <c r="L1796" s="4">
        <f t="shared" si="57"/>
        <v>0</v>
      </c>
    </row>
    <row r="1797" spans="1:12" hidden="1" x14ac:dyDescent="0.25">
      <c r="A1797" t="s">
        <v>3311</v>
      </c>
      <c r="B1797" t="s">
        <v>4</v>
      </c>
      <c r="C1797" t="s">
        <v>6893</v>
      </c>
      <c r="D1797" t="s">
        <v>1711</v>
      </c>
      <c r="H1797" t="str">
        <f>INDEX('Vensim Variables'!$B:$B,MATCH(EPS!$B1797,'Vensim Variables'!$A:$A,0))</f>
        <v>g pollutant</v>
      </c>
      <c r="I1797" t="str">
        <f t="shared" si="56"/>
        <v>BC</v>
      </c>
      <c r="J1797">
        <f>INDEX(NoSettings!$C:$C,MATCH(EPS!$A1797,NoSettings!$A:$A,0))</f>
        <v>1114000000</v>
      </c>
      <c r="K1797">
        <f>INDEX(GWP!$C$2:$C$13,MATCH(EPS!I1797,GWP!$B$2:$B$13,0))</f>
        <v>0</v>
      </c>
      <c r="L1797" s="4">
        <f t="shared" si="57"/>
        <v>0</v>
      </c>
    </row>
    <row r="1798" spans="1:12" hidden="1" x14ac:dyDescent="0.25">
      <c r="A1798" t="s">
        <v>3312</v>
      </c>
      <c r="B1798" t="s">
        <v>4</v>
      </c>
      <c r="C1798" t="s">
        <v>6893</v>
      </c>
      <c r="D1798" t="s">
        <v>1712</v>
      </c>
      <c r="H1798" t="str">
        <f>INDEX('Vensim Variables'!$B:$B,MATCH(EPS!$B1798,'Vensim Variables'!$A:$A,0))</f>
        <v>g pollutant</v>
      </c>
      <c r="I1798" t="str">
        <f t="shared" si="56"/>
        <v>OC</v>
      </c>
      <c r="J1798">
        <f>INDEX(NoSettings!$C:$C,MATCH(EPS!$A1798,NoSettings!$A:$A,0))</f>
        <v>932700000</v>
      </c>
      <c r="K1798">
        <f>INDEX(GWP!$C$2:$C$13,MATCH(EPS!I1798,GWP!$B$2:$B$13,0))</f>
        <v>0</v>
      </c>
      <c r="L1798" s="4">
        <f t="shared" si="57"/>
        <v>0</v>
      </c>
    </row>
    <row r="1799" spans="1:12" hidden="1" x14ac:dyDescent="0.25">
      <c r="A1799" t="s">
        <v>3313</v>
      </c>
      <c r="B1799" t="s">
        <v>4</v>
      </c>
      <c r="C1799" t="s">
        <v>6893</v>
      </c>
      <c r="D1799" t="s">
        <v>1713</v>
      </c>
      <c r="H1799" t="str">
        <f>INDEX('Vensim Variables'!$B:$B,MATCH(EPS!$B1799,'Vensim Variables'!$A:$A,0))</f>
        <v>g pollutant</v>
      </c>
      <c r="I1799" t="str">
        <f t="shared" si="56"/>
        <v>CH4</v>
      </c>
      <c r="J1799">
        <f>INDEX(NoSettings!$C:$C,MATCH(EPS!$A1799,NoSettings!$A:$A,0))</f>
        <v>1825000000000</v>
      </c>
      <c r="K1799">
        <f>INDEX(GWP!$C$2:$C$13,MATCH(EPS!I1799,GWP!$B$2:$B$13,0))</f>
        <v>28</v>
      </c>
      <c r="L1799" s="4">
        <f t="shared" si="57"/>
        <v>51.1</v>
      </c>
    </row>
    <row r="1800" spans="1:12" hidden="1" x14ac:dyDescent="0.25">
      <c r="A1800" t="s">
        <v>3314</v>
      </c>
      <c r="B1800" t="s">
        <v>4</v>
      </c>
      <c r="C1800" t="s">
        <v>6893</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x14ac:dyDescent="0.25">
      <c r="A1801" t="s">
        <v>3315</v>
      </c>
      <c r="B1801" t="s">
        <v>4</v>
      </c>
      <c r="C1801" t="s">
        <v>6893</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x14ac:dyDescent="0.25">
      <c r="A1802" t="s">
        <v>3316</v>
      </c>
      <c r="B1802" t="s">
        <v>4</v>
      </c>
      <c r="C1802" t="s">
        <v>6894</v>
      </c>
      <c r="D1802" t="s">
        <v>1702</v>
      </c>
      <c r="H1802" t="str">
        <f>INDEX('Vensim Variables'!$B:$B,MATCH(EPS!$B1802,'Vensim Variables'!$A:$A,0))</f>
        <v>g pollutant</v>
      </c>
      <c r="I1802" t="str">
        <f t="shared" si="56"/>
        <v>CO2</v>
      </c>
      <c r="J1802">
        <f>INDEX(NoSettings!$C:$C,MATCH(EPS!$A1802,NoSettings!$A:$A,0))</f>
        <v>29600000000000</v>
      </c>
      <c r="K1802">
        <f>INDEX(GWP!$C$2:$C$13,MATCH(EPS!I1802,GWP!$B$2:$B$13,0))</f>
        <v>1</v>
      </c>
      <c r="L1802" s="4">
        <f t="shared" si="57"/>
        <v>29.6</v>
      </c>
    </row>
    <row r="1803" spans="1:12" hidden="1" x14ac:dyDescent="0.25">
      <c r="A1803" t="s">
        <v>3317</v>
      </c>
      <c r="B1803" t="s">
        <v>4</v>
      </c>
      <c r="C1803" t="s">
        <v>6894</v>
      </c>
      <c r="D1803" t="s">
        <v>1705</v>
      </c>
      <c r="H1803" t="str">
        <f>INDEX('Vensim Variables'!$B:$B,MATCH(EPS!$B1803,'Vensim Variables'!$A:$A,0))</f>
        <v>g pollutant</v>
      </c>
      <c r="I1803" t="str">
        <f t="shared" si="56"/>
        <v>VOC</v>
      </c>
      <c r="J1803">
        <f>INDEX(NoSettings!$C:$C,MATCH(EPS!$A1803,NoSettings!$A:$A,0))</f>
        <v>2520000000000</v>
      </c>
      <c r="K1803">
        <f>INDEX(GWP!$C$2:$C$13,MATCH(EPS!I1803,GWP!$B$2:$B$13,0))</f>
        <v>0</v>
      </c>
      <c r="L1803" s="4">
        <f t="shared" si="57"/>
        <v>0</v>
      </c>
    </row>
    <row r="1804" spans="1:12" hidden="1" x14ac:dyDescent="0.25">
      <c r="A1804" t="s">
        <v>3318</v>
      </c>
      <c r="B1804" t="s">
        <v>4</v>
      </c>
      <c r="C1804" t="s">
        <v>6894</v>
      </c>
      <c r="D1804" t="s">
        <v>1706</v>
      </c>
      <c r="H1804" t="str">
        <f>INDEX('Vensim Variables'!$B:$B,MATCH(EPS!$B1804,'Vensim Variables'!$A:$A,0))</f>
        <v>g pollutant</v>
      </c>
      <c r="I1804" t="str">
        <f t="shared" si="56"/>
        <v>CO</v>
      </c>
      <c r="J1804">
        <f>INDEX(NoSettings!$C:$C,MATCH(EPS!$A1804,NoSettings!$A:$A,0))</f>
        <v>905700000000</v>
      </c>
      <c r="K1804">
        <f>INDEX(GWP!$C$2:$C$13,MATCH(EPS!I1804,GWP!$B$2:$B$13,0))</f>
        <v>0</v>
      </c>
      <c r="L1804" s="4">
        <f t="shared" si="57"/>
        <v>0</v>
      </c>
    </row>
    <row r="1805" spans="1:12" hidden="1" x14ac:dyDescent="0.25">
      <c r="A1805" t="s">
        <v>3319</v>
      </c>
      <c r="B1805" t="s">
        <v>4</v>
      </c>
      <c r="C1805" t="s">
        <v>6894</v>
      </c>
      <c r="D1805" t="s">
        <v>1707</v>
      </c>
      <c r="H1805" t="str">
        <f>INDEX('Vensim Variables'!$B:$B,MATCH(EPS!$B1805,'Vensim Variables'!$A:$A,0))</f>
        <v>g pollutant</v>
      </c>
      <c r="I1805" t="str">
        <f t="shared" si="56"/>
        <v>NOx</v>
      </c>
      <c r="J1805">
        <f>INDEX(NoSettings!$C:$C,MATCH(EPS!$A1805,NoSettings!$A:$A,0))</f>
        <v>644900000000</v>
      </c>
      <c r="K1805">
        <f>INDEX(GWP!$C$2:$C$13,MATCH(EPS!I1805,GWP!$B$2:$B$13,0))</f>
        <v>0</v>
      </c>
      <c r="L1805" s="4">
        <f t="shared" si="57"/>
        <v>0</v>
      </c>
    </row>
    <row r="1806" spans="1:12" hidden="1" x14ac:dyDescent="0.25">
      <c r="A1806" t="s">
        <v>3320</v>
      </c>
      <c r="B1806" t="s">
        <v>4</v>
      </c>
      <c r="C1806" t="s">
        <v>6894</v>
      </c>
      <c r="D1806" t="s">
        <v>1708</v>
      </c>
      <c r="H1806" t="str">
        <f>INDEX('Vensim Variables'!$B:$B,MATCH(EPS!$B1806,'Vensim Variables'!$A:$A,0))</f>
        <v>g pollutant</v>
      </c>
      <c r="I1806" t="str">
        <f t="shared" si="56"/>
        <v>PM10</v>
      </c>
      <c r="J1806">
        <f>INDEX(NoSettings!$C:$C,MATCH(EPS!$A1806,NoSettings!$A:$A,0))</f>
        <v>15260000000</v>
      </c>
      <c r="K1806">
        <f>INDEX(GWP!$C$2:$C$13,MATCH(EPS!I1806,GWP!$B$2:$B$13,0))</f>
        <v>0</v>
      </c>
      <c r="L1806" s="4">
        <f t="shared" si="57"/>
        <v>0</v>
      </c>
    </row>
    <row r="1807" spans="1:12" hidden="1" x14ac:dyDescent="0.25">
      <c r="A1807" t="s">
        <v>3321</v>
      </c>
      <c r="B1807" t="s">
        <v>4</v>
      </c>
      <c r="C1807" t="s">
        <v>6894</v>
      </c>
      <c r="D1807" t="s">
        <v>1709</v>
      </c>
      <c r="H1807" t="str">
        <f>INDEX('Vensim Variables'!$B:$B,MATCH(EPS!$B1807,'Vensim Variables'!$A:$A,0))</f>
        <v>g pollutant</v>
      </c>
      <c r="I1807" t="str">
        <f t="shared" si="56"/>
        <v>PM25</v>
      </c>
      <c r="J1807">
        <f>INDEX(NoSettings!$C:$C,MATCH(EPS!$A1807,NoSettings!$A:$A,0))</f>
        <v>14770000000</v>
      </c>
      <c r="K1807">
        <f>INDEX(GWP!$C$2:$C$13,MATCH(EPS!I1807,GWP!$B$2:$B$13,0))</f>
        <v>0</v>
      </c>
      <c r="L1807" s="4">
        <f t="shared" si="57"/>
        <v>0</v>
      </c>
    </row>
    <row r="1808" spans="1:12" hidden="1" x14ac:dyDescent="0.25">
      <c r="A1808" t="s">
        <v>3322</v>
      </c>
      <c r="B1808" t="s">
        <v>4</v>
      </c>
      <c r="C1808" t="s">
        <v>6894</v>
      </c>
      <c r="D1808" t="s">
        <v>1710</v>
      </c>
      <c r="H1808" t="str">
        <f>INDEX('Vensim Variables'!$B:$B,MATCH(EPS!$B1808,'Vensim Variables'!$A:$A,0))</f>
        <v>g pollutant</v>
      </c>
      <c r="I1808" t="str">
        <f t="shared" si="56"/>
        <v>SOx</v>
      </c>
      <c r="J1808">
        <f>INDEX(NoSettings!$C:$C,MATCH(EPS!$A1808,NoSettings!$A:$A,0))</f>
        <v>63910000000</v>
      </c>
      <c r="K1808">
        <f>INDEX(GWP!$C$2:$C$13,MATCH(EPS!I1808,GWP!$B$2:$B$13,0))</f>
        <v>0</v>
      </c>
      <c r="L1808" s="4">
        <f t="shared" si="57"/>
        <v>0</v>
      </c>
    </row>
    <row r="1809" spans="1:12" hidden="1" x14ac:dyDescent="0.25">
      <c r="A1809" t="s">
        <v>3323</v>
      </c>
      <c r="B1809" t="s">
        <v>4</v>
      </c>
      <c r="C1809" t="s">
        <v>6894</v>
      </c>
      <c r="D1809" t="s">
        <v>1711</v>
      </c>
      <c r="H1809" t="str">
        <f>INDEX('Vensim Variables'!$B:$B,MATCH(EPS!$B1809,'Vensim Variables'!$A:$A,0))</f>
        <v>g pollutant</v>
      </c>
      <c r="I1809" t="str">
        <f t="shared" si="56"/>
        <v>BC</v>
      </c>
      <c r="J1809">
        <f>INDEX(NoSettings!$C:$C,MATCH(EPS!$A1809,NoSettings!$A:$A,0))</f>
        <v>1899000000</v>
      </c>
      <c r="K1809">
        <f>INDEX(GWP!$C$2:$C$13,MATCH(EPS!I1809,GWP!$B$2:$B$13,0))</f>
        <v>0</v>
      </c>
      <c r="L1809" s="4">
        <f t="shared" si="57"/>
        <v>0</v>
      </c>
    </row>
    <row r="1810" spans="1:12" hidden="1" x14ac:dyDescent="0.25">
      <c r="A1810" t="s">
        <v>3324</v>
      </c>
      <c r="B1810" t="s">
        <v>4</v>
      </c>
      <c r="C1810" t="s">
        <v>6894</v>
      </c>
      <c r="D1810" t="s">
        <v>1712</v>
      </c>
      <c r="H1810" t="str">
        <f>INDEX('Vensim Variables'!$B:$B,MATCH(EPS!$B1810,'Vensim Variables'!$A:$A,0))</f>
        <v>g pollutant</v>
      </c>
      <c r="I1810" t="str">
        <f t="shared" si="56"/>
        <v>OC</v>
      </c>
      <c r="J1810">
        <f>INDEX(NoSettings!$C:$C,MATCH(EPS!$A1810,NoSettings!$A:$A,0))</f>
        <v>4741000000</v>
      </c>
      <c r="K1810">
        <f>INDEX(GWP!$C$2:$C$13,MATCH(EPS!I1810,GWP!$B$2:$B$13,0))</f>
        <v>0</v>
      </c>
      <c r="L1810" s="4">
        <f t="shared" si="57"/>
        <v>0</v>
      </c>
    </row>
    <row r="1811" spans="1:12" x14ac:dyDescent="0.25">
      <c r="A1811" t="s">
        <v>3325</v>
      </c>
      <c r="B1811" t="s">
        <v>4</v>
      </c>
      <c r="C1811" t="s">
        <v>6894</v>
      </c>
      <c r="D1811" t="s">
        <v>1713</v>
      </c>
      <c r="H1811" t="str">
        <f>INDEX('Vensim Variables'!$B:$B,MATCH(EPS!$B1811,'Vensim Variables'!$A:$A,0))</f>
        <v>g pollutant</v>
      </c>
      <c r="I1811" t="str">
        <f t="shared" si="56"/>
        <v>CH4</v>
      </c>
      <c r="J1811">
        <f>INDEX(NoSettings!$C:$C,MATCH(EPS!$A1811,NoSettings!$A:$A,0))</f>
        <v>5929000000000</v>
      </c>
      <c r="K1811">
        <f>INDEX(GWP!$C$2:$C$13,MATCH(EPS!I1811,GWP!$B$2:$B$13,0))</f>
        <v>28</v>
      </c>
      <c r="L1811" s="4">
        <f t="shared" si="57"/>
        <v>166.012</v>
      </c>
    </row>
    <row r="1812" spans="1:12" hidden="1" x14ac:dyDescent="0.25">
      <c r="A1812" t="s">
        <v>3326</v>
      </c>
      <c r="B1812" t="s">
        <v>4</v>
      </c>
      <c r="C1812" t="s">
        <v>6894</v>
      </c>
      <c r="D1812" t="s">
        <v>1714</v>
      </c>
      <c r="H1812" t="str">
        <f>INDEX('Vensim Variables'!$B:$B,MATCH(EPS!$B1812,'Vensim Variables'!$A:$A,0))</f>
        <v>g pollutant</v>
      </c>
      <c r="I1812" t="str">
        <f t="shared" si="56"/>
        <v>N2O</v>
      </c>
      <c r="J1812">
        <f>INDEX(NoSettings!$C:$C,MATCH(EPS!$A1812,NoSettings!$A:$A,0))</f>
        <v>40600000</v>
      </c>
      <c r="K1812">
        <f>INDEX(GWP!$C$2:$C$13,MATCH(EPS!I1812,GWP!$B$2:$B$13,0))</f>
        <v>265</v>
      </c>
      <c r="L1812" s="4">
        <f t="shared" si="57"/>
        <v>1.0758999999999999E-2</v>
      </c>
    </row>
    <row r="1813" spans="1:12" hidden="1" x14ac:dyDescent="0.25">
      <c r="A1813" t="s">
        <v>3327</v>
      </c>
      <c r="B1813" t="s">
        <v>4</v>
      </c>
      <c r="C1813" t="s">
        <v>6894</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x14ac:dyDescent="0.25">
      <c r="A1814" t="s">
        <v>3328</v>
      </c>
      <c r="B1814" t="s">
        <v>4</v>
      </c>
      <c r="C1814" t="s">
        <v>6895</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x14ac:dyDescent="0.25">
      <c r="A1815" t="s">
        <v>3329</v>
      </c>
      <c r="B1815" t="s">
        <v>4</v>
      </c>
      <c r="C1815" t="s">
        <v>6895</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x14ac:dyDescent="0.25">
      <c r="A1816" t="s">
        <v>3330</v>
      </c>
      <c r="B1816" t="s">
        <v>4</v>
      </c>
      <c r="C1816" t="s">
        <v>6895</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x14ac:dyDescent="0.25">
      <c r="A1817" t="s">
        <v>3331</v>
      </c>
      <c r="B1817" t="s">
        <v>4</v>
      </c>
      <c r="C1817" t="s">
        <v>6895</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x14ac:dyDescent="0.25">
      <c r="A1818" t="s">
        <v>3332</v>
      </c>
      <c r="B1818" t="s">
        <v>4</v>
      </c>
      <c r="C1818" t="s">
        <v>6895</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x14ac:dyDescent="0.25">
      <c r="A1819" t="s">
        <v>3333</v>
      </c>
      <c r="B1819" t="s">
        <v>4</v>
      </c>
      <c r="C1819" t="s">
        <v>6895</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x14ac:dyDescent="0.25">
      <c r="A1820" t="s">
        <v>3334</v>
      </c>
      <c r="B1820" t="s">
        <v>4</v>
      </c>
      <c r="C1820" t="s">
        <v>6895</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x14ac:dyDescent="0.25">
      <c r="A1821" t="s">
        <v>3335</v>
      </c>
      <c r="B1821" t="s">
        <v>4</v>
      </c>
      <c r="C1821" t="s">
        <v>6895</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x14ac:dyDescent="0.25">
      <c r="A1822" t="s">
        <v>3336</v>
      </c>
      <c r="B1822" t="s">
        <v>4</v>
      </c>
      <c r="C1822" t="s">
        <v>6895</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x14ac:dyDescent="0.25">
      <c r="A1823" t="s">
        <v>3337</v>
      </c>
      <c r="B1823" t="s">
        <v>4</v>
      </c>
      <c r="C1823" t="s">
        <v>6895</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x14ac:dyDescent="0.25">
      <c r="A1824" t="s">
        <v>3338</v>
      </c>
      <c r="B1824" t="s">
        <v>4</v>
      </c>
      <c r="C1824" t="s">
        <v>6895</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x14ac:dyDescent="0.25">
      <c r="A1825" t="s">
        <v>3339</v>
      </c>
      <c r="B1825" t="s">
        <v>4</v>
      </c>
      <c r="C1825" t="s">
        <v>6895</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x14ac:dyDescent="0.25">
      <c r="A1826" t="s">
        <v>3340</v>
      </c>
      <c r="B1826" t="s">
        <v>4</v>
      </c>
      <c r="C1826" t="s">
        <v>6896</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x14ac:dyDescent="0.25">
      <c r="A1827" t="s">
        <v>3341</v>
      </c>
      <c r="B1827" t="s">
        <v>4</v>
      </c>
      <c r="C1827" t="s">
        <v>6896</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x14ac:dyDescent="0.25">
      <c r="A1828" t="s">
        <v>3342</v>
      </c>
      <c r="B1828" t="s">
        <v>4</v>
      </c>
      <c r="C1828" t="s">
        <v>6896</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x14ac:dyDescent="0.25">
      <c r="A1829" t="s">
        <v>3343</v>
      </c>
      <c r="B1829" t="s">
        <v>4</v>
      </c>
      <c r="C1829" t="s">
        <v>6896</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x14ac:dyDescent="0.25">
      <c r="A1830" t="s">
        <v>3344</v>
      </c>
      <c r="B1830" t="s">
        <v>4</v>
      </c>
      <c r="C1830" t="s">
        <v>6896</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x14ac:dyDescent="0.25">
      <c r="A1831" t="s">
        <v>3345</v>
      </c>
      <c r="B1831" t="s">
        <v>4</v>
      </c>
      <c r="C1831" t="s">
        <v>6896</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x14ac:dyDescent="0.25">
      <c r="A1832" t="s">
        <v>3346</v>
      </c>
      <c r="B1832" t="s">
        <v>4</v>
      </c>
      <c r="C1832" t="s">
        <v>6896</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x14ac:dyDescent="0.25">
      <c r="A1833" t="s">
        <v>3347</v>
      </c>
      <c r="B1833" t="s">
        <v>4</v>
      </c>
      <c r="C1833" t="s">
        <v>6896</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x14ac:dyDescent="0.25">
      <c r="A1834" t="s">
        <v>3348</v>
      </c>
      <c r="B1834" t="s">
        <v>4</v>
      </c>
      <c r="C1834" t="s">
        <v>6896</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x14ac:dyDescent="0.25">
      <c r="A1835" t="s">
        <v>3349</v>
      </c>
      <c r="B1835" t="s">
        <v>4</v>
      </c>
      <c r="C1835" t="s">
        <v>6896</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x14ac:dyDescent="0.25">
      <c r="A1836" t="s">
        <v>3350</v>
      </c>
      <c r="B1836" t="s">
        <v>4</v>
      </c>
      <c r="C1836" t="s">
        <v>6896</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x14ac:dyDescent="0.25">
      <c r="A1837" t="s">
        <v>3351</v>
      </c>
      <c r="B1837" t="s">
        <v>4</v>
      </c>
      <c r="C1837" t="s">
        <v>6896</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x14ac:dyDescent="0.25">
      <c r="A1838" t="s">
        <v>3352</v>
      </c>
      <c r="B1838" t="s">
        <v>4</v>
      </c>
      <c r="C1838" t="s">
        <v>6897</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x14ac:dyDescent="0.25">
      <c r="A1839" t="s">
        <v>3353</v>
      </c>
      <c r="B1839" t="s">
        <v>4</v>
      </c>
      <c r="C1839" t="s">
        <v>6897</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x14ac:dyDescent="0.25">
      <c r="A1840" t="s">
        <v>3354</v>
      </c>
      <c r="B1840" t="s">
        <v>4</v>
      </c>
      <c r="C1840" t="s">
        <v>6897</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x14ac:dyDescent="0.25">
      <c r="A1841" t="s">
        <v>3355</v>
      </c>
      <c r="B1841" t="s">
        <v>4</v>
      </c>
      <c r="C1841" t="s">
        <v>6897</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x14ac:dyDescent="0.25">
      <c r="A1842" t="s">
        <v>3356</v>
      </c>
      <c r="B1842" t="s">
        <v>4</v>
      </c>
      <c r="C1842" t="s">
        <v>6897</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x14ac:dyDescent="0.25">
      <c r="A1843" t="s">
        <v>3357</v>
      </c>
      <c r="B1843" t="s">
        <v>4</v>
      </c>
      <c r="C1843" t="s">
        <v>6897</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x14ac:dyDescent="0.25">
      <c r="A1844" t="s">
        <v>3358</v>
      </c>
      <c r="B1844" t="s">
        <v>4</v>
      </c>
      <c r="C1844" t="s">
        <v>6897</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x14ac:dyDescent="0.25">
      <c r="A1845" t="s">
        <v>3359</v>
      </c>
      <c r="B1845" t="s">
        <v>4</v>
      </c>
      <c r="C1845" t="s">
        <v>6897</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x14ac:dyDescent="0.25">
      <c r="A1846" t="s">
        <v>3360</v>
      </c>
      <c r="B1846" t="s">
        <v>4</v>
      </c>
      <c r="C1846" t="s">
        <v>6897</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x14ac:dyDescent="0.25">
      <c r="A1847" t="s">
        <v>3361</v>
      </c>
      <c r="B1847" t="s">
        <v>4</v>
      </c>
      <c r="C1847" t="s">
        <v>6897</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x14ac:dyDescent="0.25">
      <c r="A1848" t="s">
        <v>3362</v>
      </c>
      <c r="B1848" t="s">
        <v>4</v>
      </c>
      <c r="C1848" t="s">
        <v>6897</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x14ac:dyDescent="0.25">
      <c r="A1849" t="s">
        <v>3363</v>
      </c>
      <c r="B1849" t="s">
        <v>4</v>
      </c>
      <c r="C1849" t="s">
        <v>6897</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x14ac:dyDescent="0.25">
      <c r="A1850" t="s">
        <v>3364</v>
      </c>
      <c r="B1850" t="s">
        <v>4</v>
      </c>
      <c r="C1850" t="s">
        <v>6898</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x14ac:dyDescent="0.25">
      <c r="A1851" t="s">
        <v>3365</v>
      </c>
      <c r="B1851" t="s">
        <v>4</v>
      </c>
      <c r="C1851" t="s">
        <v>6898</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x14ac:dyDescent="0.25">
      <c r="A1852" t="s">
        <v>3366</v>
      </c>
      <c r="B1852" t="s">
        <v>4</v>
      </c>
      <c r="C1852" t="s">
        <v>6898</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x14ac:dyDescent="0.25">
      <c r="A1853" t="s">
        <v>3367</v>
      </c>
      <c r="B1853" t="s">
        <v>4</v>
      </c>
      <c r="C1853" t="s">
        <v>6898</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x14ac:dyDescent="0.25">
      <c r="A1854" t="s">
        <v>3368</v>
      </c>
      <c r="B1854" t="s">
        <v>4</v>
      </c>
      <c r="C1854" t="s">
        <v>6898</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x14ac:dyDescent="0.25">
      <c r="A1855" t="s">
        <v>3369</v>
      </c>
      <c r="B1855" t="s">
        <v>4</v>
      </c>
      <c r="C1855" t="s">
        <v>6898</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x14ac:dyDescent="0.25">
      <c r="A1856" t="s">
        <v>3370</v>
      </c>
      <c r="B1856" t="s">
        <v>4</v>
      </c>
      <c r="C1856" t="s">
        <v>6898</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x14ac:dyDescent="0.25">
      <c r="A1857" t="s">
        <v>3371</v>
      </c>
      <c r="B1857" t="s">
        <v>4</v>
      </c>
      <c r="C1857" t="s">
        <v>6898</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x14ac:dyDescent="0.25">
      <c r="A1858" t="s">
        <v>3372</v>
      </c>
      <c r="B1858" t="s">
        <v>4</v>
      </c>
      <c r="C1858" t="s">
        <v>6898</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x14ac:dyDescent="0.25">
      <c r="A1859" t="s">
        <v>3373</v>
      </c>
      <c r="B1859" t="s">
        <v>4</v>
      </c>
      <c r="C1859" t="s">
        <v>6898</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x14ac:dyDescent="0.25">
      <c r="A1860" t="s">
        <v>3374</v>
      </c>
      <c r="B1860" t="s">
        <v>4</v>
      </c>
      <c r="C1860" t="s">
        <v>6898</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x14ac:dyDescent="0.25">
      <c r="A1861" t="s">
        <v>3375</v>
      </c>
      <c r="B1861" t="s">
        <v>4</v>
      </c>
      <c r="C1861" t="s">
        <v>6898</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x14ac:dyDescent="0.25">
      <c r="A1862" t="s">
        <v>3376</v>
      </c>
      <c r="B1862" t="s">
        <v>4</v>
      </c>
      <c r="C1862" t="s">
        <v>6899</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x14ac:dyDescent="0.25">
      <c r="A1863" t="s">
        <v>3377</v>
      </c>
      <c r="B1863" t="s">
        <v>4</v>
      </c>
      <c r="C1863" t="s">
        <v>6899</v>
      </c>
      <c r="D1863" t="s">
        <v>1705</v>
      </c>
      <c r="H1863" t="str">
        <f>INDEX('Vensim Variables'!$B:$B,MATCH(EPS!$B1863,'Vensim Variables'!$A:$A,0))</f>
        <v>g pollutant</v>
      </c>
      <c r="I1863" t="str">
        <f t="shared" si="58"/>
        <v>VOC</v>
      </c>
      <c r="J1863">
        <f>INDEX(NoSettings!$C:$C,MATCH(EPS!$A1863,NoSettings!$A:$A,0))</f>
        <v>125100000000</v>
      </c>
      <c r="K1863">
        <f>INDEX(GWP!$C$2:$C$13,MATCH(EPS!I1863,GWP!$B$2:$B$13,0))</f>
        <v>0</v>
      </c>
      <c r="L1863" s="4">
        <f t="shared" si="59"/>
        <v>0</v>
      </c>
    </row>
    <row r="1864" spans="1:12" hidden="1" x14ac:dyDescent="0.25">
      <c r="A1864" t="s">
        <v>3378</v>
      </c>
      <c r="B1864" t="s">
        <v>4</v>
      </c>
      <c r="C1864" t="s">
        <v>6899</v>
      </c>
      <c r="D1864" t="s">
        <v>1706</v>
      </c>
      <c r="H1864" t="str">
        <f>INDEX('Vensim Variables'!$B:$B,MATCH(EPS!$B1864,'Vensim Variables'!$A:$A,0))</f>
        <v>g pollutant</v>
      </c>
      <c r="I1864" t="str">
        <f t="shared" si="58"/>
        <v>CO</v>
      </c>
      <c r="J1864">
        <f>INDEX(NoSettings!$C:$C,MATCH(EPS!$A1864,NoSettings!$A:$A,0))</f>
        <v>104900000000</v>
      </c>
      <c r="K1864">
        <f>INDEX(GWP!$C$2:$C$13,MATCH(EPS!I1864,GWP!$B$2:$B$13,0))</f>
        <v>0</v>
      </c>
      <c r="L1864" s="4">
        <f t="shared" si="59"/>
        <v>0</v>
      </c>
    </row>
    <row r="1865" spans="1:12" hidden="1" x14ac:dyDescent="0.25">
      <c r="A1865" t="s">
        <v>3379</v>
      </c>
      <c r="B1865" t="s">
        <v>4</v>
      </c>
      <c r="C1865" t="s">
        <v>6899</v>
      </c>
      <c r="D1865" t="s">
        <v>1707</v>
      </c>
      <c r="H1865" t="str">
        <f>INDEX('Vensim Variables'!$B:$B,MATCH(EPS!$B1865,'Vensim Variables'!$A:$A,0))</f>
        <v>g pollutant</v>
      </c>
      <c r="I1865" t="str">
        <f t="shared" si="58"/>
        <v>NOx</v>
      </c>
      <c r="J1865">
        <f>INDEX(NoSettings!$C:$C,MATCH(EPS!$A1865,NoSettings!$A:$A,0))</f>
        <v>75790000000</v>
      </c>
      <c r="K1865">
        <f>INDEX(GWP!$C$2:$C$13,MATCH(EPS!I1865,GWP!$B$2:$B$13,0))</f>
        <v>0</v>
      </c>
      <c r="L1865" s="4">
        <f t="shared" si="59"/>
        <v>0</v>
      </c>
    </row>
    <row r="1866" spans="1:12" hidden="1" x14ac:dyDescent="0.25">
      <c r="A1866" t="s">
        <v>3380</v>
      </c>
      <c r="B1866" t="s">
        <v>4</v>
      </c>
      <c r="C1866" t="s">
        <v>6899</v>
      </c>
      <c r="D1866" t="s">
        <v>1708</v>
      </c>
      <c r="H1866" t="str">
        <f>INDEX('Vensim Variables'!$B:$B,MATCH(EPS!$B1866,'Vensim Variables'!$A:$A,0))</f>
        <v>g pollutant</v>
      </c>
      <c r="I1866" t="str">
        <f t="shared" si="58"/>
        <v>PM10</v>
      </c>
      <c r="J1866">
        <f>INDEX(NoSettings!$C:$C,MATCH(EPS!$A1866,NoSettings!$A:$A,0))</f>
        <v>39680000000</v>
      </c>
      <c r="K1866">
        <f>INDEX(GWP!$C$2:$C$13,MATCH(EPS!I1866,GWP!$B$2:$B$13,0))</f>
        <v>0</v>
      </c>
      <c r="L1866" s="4">
        <f t="shared" si="59"/>
        <v>0</v>
      </c>
    </row>
    <row r="1867" spans="1:12" hidden="1" x14ac:dyDescent="0.25">
      <c r="A1867" t="s">
        <v>3381</v>
      </c>
      <c r="B1867" t="s">
        <v>4</v>
      </c>
      <c r="C1867" t="s">
        <v>6899</v>
      </c>
      <c r="D1867" t="s">
        <v>1709</v>
      </c>
      <c r="H1867" t="str">
        <f>INDEX('Vensim Variables'!$B:$B,MATCH(EPS!$B1867,'Vensim Variables'!$A:$A,0))</f>
        <v>g pollutant</v>
      </c>
      <c r="I1867" t="str">
        <f t="shared" si="58"/>
        <v>PM25</v>
      </c>
      <c r="J1867">
        <f>INDEX(NoSettings!$C:$C,MATCH(EPS!$A1867,NoSettings!$A:$A,0))</f>
        <v>31440000000</v>
      </c>
      <c r="K1867">
        <f>INDEX(GWP!$C$2:$C$13,MATCH(EPS!I1867,GWP!$B$2:$B$13,0))</f>
        <v>0</v>
      </c>
      <c r="L1867" s="4">
        <f t="shared" si="59"/>
        <v>0</v>
      </c>
    </row>
    <row r="1868" spans="1:12" hidden="1" x14ac:dyDescent="0.25">
      <c r="A1868" t="s">
        <v>3382</v>
      </c>
      <c r="B1868" t="s">
        <v>4</v>
      </c>
      <c r="C1868" t="s">
        <v>6899</v>
      </c>
      <c r="D1868" t="s">
        <v>1710</v>
      </c>
      <c r="H1868" t="str">
        <f>INDEX('Vensim Variables'!$B:$B,MATCH(EPS!$B1868,'Vensim Variables'!$A:$A,0))</f>
        <v>g pollutant</v>
      </c>
      <c r="I1868" t="str">
        <f t="shared" si="58"/>
        <v>SOx</v>
      </c>
      <c r="J1868">
        <f>INDEX(NoSettings!$C:$C,MATCH(EPS!$A1868,NoSettings!$A:$A,0))</f>
        <v>24420000000</v>
      </c>
      <c r="K1868">
        <f>INDEX(GWP!$C$2:$C$13,MATCH(EPS!I1868,GWP!$B$2:$B$13,0))</f>
        <v>0</v>
      </c>
      <c r="L1868" s="4">
        <f t="shared" si="59"/>
        <v>0</v>
      </c>
    </row>
    <row r="1869" spans="1:12" hidden="1" x14ac:dyDescent="0.25">
      <c r="A1869" t="s">
        <v>3383</v>
      </c>
      <c r="B1869" t="s">
        <v>4</v>
      </c>
      <c r="C1869" t="s">
        <v>6899</v>
      </c>
      <c r="D1869" t="s">
        <v>1711</v>
      </c>
      <c r="H1869" t="str">
        <f>INDEX('Vensim Variables'!$B:$B,MATCH(EPS!$B1869,'Vensim Variables'!$A:$A,0))</f>
        <v>g pollutant</v>
      </c>
      <c r="I1869" t="str">
        <f t="shared" si="58"/>
        <v>BC</v>
      </c>
      <c r="J1869">
        <f>INDEX(NoSettings!$C:$C,MATCH(EPS!$A1869,NoSettings!$A:$A,0))</f>
        <v>1000000000</v>
      </c>
      <c r="K1869">
        <f>INDEX(GWP!$C$2:$C$13,MATCH(EPS!I1869,GWP!$B$2:$B$13,0))</f>
        <v>0</v>
      </c>
      <c r="L1869" s="4">
        <f t="shared" si="59"/>
        <v>0</v>
      </c>
    </row>
    <row r="1870" spans="1:12" hidden="1" x14ac:dyDescent="0.25">
      <c r="A1870" t="s">
        <v>3384</v>
      </c>
      <c r="B1870" t="s">
        <v>4</v>
      </c>
      <c r="C1870" t="s">
        <v>6899</v>
      </c>
      <c r="D1870" t="s">
        <v>1712</v>
      </c>
      <c r="H1870" t="str">
        <f>INDEX('Vensim Variables'!$B:$B,MATCH(EPS!$B1870,'Vensim Variables'!$A:$A,0))</f>
        <v>g pollutant</v>
      </c>
      <c r="I1870" t="str">
        <f t="shared" si="58"/>
        <v>OC</v>
      </c>
      <c r="J1870">
        <f>INDEX(NoSettings!$C:$C,MATCH(EPS!$A1870,NoSettings!$A:$A,0))</f>
        <v>6677000000</v>
      </c>
      <c r="K1870">
        <f>INDEX(GWP!$C$2:$C$13,MATCH(EPS!I1870,GWP!$B$2:$B$13,0))</f>
        <v>0</v>
      </c>
      <c r="L1870" s="4">
        <f t="shared" si="59"/>
        <v>0</v>
      </c>
    </row>
    <row r="1871" spans="1:12" hidden="1" x14ac:dyDescent="0.25">
      <c r="A1871" t="s">
        <v>3385</v>
      </c>
      <c r="B1871" t="s">
        <v>4</v>
      </c>
      <c r="C1871" t="s">
        <v>6899</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x14ac:dyDescent="0.25">
      <c r="A1872" t="s">
        <v>3386</v>
      </c>
      <c r="B1872" t="s">
        <v>4</v>
      </c>
      <c r="C1872" t="s">
        <v>6899</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x14ac:dyDescent="0.25">
      <c r="A1873" t="s">
        <v>3387</v>
      </c>
      <c r="B1873" t="s">
        <v>4</v>
      </c>
      <c r="C1873" t="s">
        <v>6899</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x14ac:dyDescent="0.25">
      <c r="A1874" t="s">
        <v>3388</v>
      </c>
      <c r="B1874" t="s">
        <v>4</v>
      </c>
      <c r="C1874" t="s">
        <v>6900</v>
      </c>
      <c r="D1874" t="s">
        <v>1702</v>
      </c>
      <c r="H1874" t="str">
        <f>INDEX('Vensim Variables'!$B:$B,MATCH(EPS!$B1874,'Vensim Variables'!$A:$A,0))</f>
        <v>g pollutant</v>
      </c>
      <c r="I1874" t="str">
        <f t="shared" si="58"/>
        <v>CO2</v>
      </c>
      <c r="J1874">
        <f>INDEX(NoSettings!$C:$C,MATCH(EPS!$A1874,NoSettings!$A:$A,0))</f>
        <v>65300000000000</v>
      </c>
      <c r="K1874">
        <f>INDEX(GWP!$C$2:$C$13,MATCH(EPS!I1874,GWP!$B$2:$B$13,0))</f>
        <v>1</v>
      </c>
      <c r="L1874" s="4">
        <f t="shared" si="59"/>
        <v>65.3</v>
      </c>
    </row>
    <row r="1875" spans="1:12" hidden="1" x14ac:dyDescent="0.25">
      <c r="A1875" t="s">
        <v>3389</v>
      </c>
      <c r="B1875" t="s">
        <v>4</v>
      </c>
      <c r="C1875" t="s">
        <v>6900</v>
      </c>
      <c r="D1875" t="s">
        <v>1705</v>
      </c>
      <c r="H1875" t="str">
        <f>INDEX('Vensim Variables'!$B:$B,MATCH(EPS!$B1875,'Vensim Variables'!$A:$A,0))</f>
        <v>g pollutant</v>
      </c>
      <c r="I1875" t="str">
        <f t="shared" si="58"/>
        <v>VOC</v>
      </c>
      <c r="J1875">
        <f>INDEX(NoSettings!$C:$C,MATCH(EPS!$A1875,NoSettings!$A:$A,0))</f>
        <v>183100000000</v>
      </c>
      <c r="K1875">
        <f>INDEX(GWP!$C$2:$C$13,MATCH(EPS!I1875,GWP!$B$2:$B$13,0))</f>
        <v>0</v>
      </c>
      <c r="L1875" s="4">
        <f t="shared" si="59"/>
        <v>0</v>
      </c>
    </row>
    <row r="1876" spans="1:12" hidden="1" x14ac:dyDescent="0.25">
      <c r="A1876" t="s">
        <v>3390</v>
      </c>
      <c r="B1876" t="s">
        <v>4</v>
      </c>
      <c r="C1876" t="s">
        <v>6900</v>
      </c>
      <c r="D1876" t="s">
        <v>1706</v>
      </c>
      <c r="H1876" t="str">
        <f>INDEX('Vensim Variables'!$B:$B,MATCH(EPS!$B1876,'Vensim Variables'!$A:$A,0))</f>
        <v>g pollutant</v>
      </c>
      <c r="I1876" t="str">
        <f t="shared" si="58"/>
        <v>CO</v>
      </c>
      <c r="J1876">
        <f>INDEX(NoSettings!$C:$C,MATCH(EPS!$A1876,NoSettings!$A:$A,0))</f>
        <v>58470000000</v>
      </c>
      <c r="K1876">
        <f>INDEX(GWP!$C$2:$C$13,MATCH(EPS!I1876,GWP!$B$2:$B$13,0))</f>
        <v>0</v>
      </c>
      <c r="L1876" s="4">
        <f t="shared" si="59"/>
        <v>0</v>
      </c>
    </row>
    <row r="1877" spans="1:12" hidden="1" x14ac:dyDescent="0.25">
      <c r="A1877" t="s">
        <v>3391</v>
      </c>
      <c r="B1877" t="s">
        <v>4</v>
      </c>
      <c r="C1877" t="s">
        <v>6900</v>
      </c>
      <c r="D1877" t="s">
        <v>1707</v>
      </c>
      <c r="H1877" t="str">
        <f>INDEX('Vensim Variables'!$B:$B,MATCH(EPS!$B1877,'Vensim Variables'!$A:$A,0))</f>
        <v>g pollutant</v>
      </c>
      <c r="I1877" t="str">
        <f t="shared" si="58"/>
        <v>NOx</v>
      </c>
      <c r="J1877">
        <f>INDEX(NoSettings!$C:$C,MATCH(EPS!$A1877,NoSettings!$A:$A,0))</f>
        <v>68380000000</v>
      </c>
      <c r="K1877">
        <f>INDEX(GWP!$C$2:$C$13,MATCH(EPS!I1877,GWP!$B$2:$B$13,0))</f>
        <v>0</v>
      </c>
      <c r="L1877" s="4">
        <f t="shared" si="59"/>
        <v>0</v>
      </c>
    </row>
    <row r="1878" spans="1:12" hidden="1" x14ac:dyDescent="0.25">
      <c r="A1878" t="s">
        <v>3392</v>
      </c>
      <c r="B1878" t="s">
        <v>4</v>
      </c>
      <c r="C1878" t="s">
        <v>6900</v>
      </c>
      <c r="D1878" t="s">
        <v>1708</v>
      </c>
      <c r="H1878" t="str">
        <f>INDEX('Vensim Variables'!$B:$B,MATCH(EPS!$B1878,'Vensim Variables'!$A:$A,0))</f>
        <v>g pollutant</v>
      </c>
      <c r="I1878" t="str">
        <f t="shared" si="58"/>
        <v>PM10</v>
      </c>
      <c r="J1878">
        <f>INDEX(NoSettings!$C:$C,MATCH(EPS!$A1878,NoSettings!$A:$A,0))</f>
        <v>20220000000</v>
      </c>
      <c r="K1878">
        <f>INDEX(GWP!$C$2:$C$13,MATCH(EPS!I1878,GWP!$B$2:$B$13,0))</f>
        <v>0</v>
      </c>
      <c r="L1878" s="4">
        <f t="shared" si="59"/>
        <v>0</v>
      </c>
    </row>
    <row r="1879" spans="1:12" hidden="1" x14ac:dyDescent="0.25">
      <c r="A1879" t="s">
        <v>3393</v>
      </c>
      <c r="B1879" t="s">
        <v>4</v>
      </c>
      <c r="C1879" t="s">
        <v>6900</v>
      </c>
      <c r="D1879" t="s">
        <v>1709</v>
      </c>
      <c r="H1879" t="str">
        <f>INDEX('Vensim Variables'!$B:$B,MATCH(EPS!$B1879,'Vensim Variables'!$A:$A,0))</f>
        <v>g pollutant</v>
      </c>
      <c r="I1879" t="str">
        <f t="shared" si="58"/>
        <v>PM25</v>
      </c>
      <c r="J1879">
        <f>INDEX(NoSettings!$C:$C,MATCH(EPS!$A1879,NoSettings!$A:$A,0))</f>
        <v>16620000000</v>
      </c>
      <c r="K1879">
        <f>INDEX(GWP!$C$2:$C$13,MATCH(EPS!I1879,GWP!$B$2:$B$13,0))</f>
        <v>0</v>
      </c>
      <c r="L1879" s="4">
        <f t="shared" si="59"/>
        <v>0</v>
      </c>
    </row>
    <row r="1880" spans="1:12" hidden="1" x14ac:dyDescent="0.25">
      <c r="A1880" t="s">
        <v>3394</v>
      </c>
      <c r="B1880" t="s">
        <v>4</v>
      </c>
      <c r="C1880" t="s">
        <v>6900</v>
      </c>
      <c r="D1880" t="s">
        <v>1710</v>
      </c>
      <c r="H1880" t="str">
        <f>INDEX('Vensim Variables'!$B:$B,MATCH(EPS!$B1880,'Vensim Variables'!$A:$A,0))</f>
        <v>g pollutant</v>
      </c>
      <c r="I1880" t="str">
        <f t="shared" si="58"/>
        <v>SOx</v>
      </c>
      <c r="J1880">
        <f>INDEX(NoSettings!$C:$C,MATCH(EPS!$A1880,NoSettings!$A:$A,0))</f>
        <v>60150000000</v>
      </c>
      <c r="K1880">
        <f>INDEX(GWP!$C$2:$C$13,MATCH(EPS!I1880,GWP!$B$2:$B$13,0))</f>
        <v>0</v>
      </c>
      <c r="L1880" s="4">
        <f t="shared" si="59"/>
        <v>0</v>
      </c>
    </row>
    <row r="1881" spans="1:12" hidden="1" x14ac:dyDescent="0.25">
      <c r="A1881" t="s">
        <v>3395</v>
      </c>
      <c r="B1881" t="s">
        <v>4</v>
      </c>
      <c r="C1881" t="s">
        <v>6900</v>
      </c>
      <c r="D1881" t="s">
        <v>1711</v>
      </c>
      <c r="H1881" t="str">
        <f>INDEX('Vensim Variables'!$B:$B,MATCH(EPS!$B1881,'Vensim Variables'!$A:$A,0))</f>
        <v>g pollutant</v>
      </c>
      <c r="I1881" t="str">
        <f t="shared" si="58"/>
        <v>BC</v>
      </c>
      <c r="J1881">
        <f>INDEX(NoSettings!$C:$C,MATCH(EPS!$A1881,NoSettings!$A:$A,0))</f>
        <v>952200000</v>
      </c>
      <c r="K1881">
        <f>INDEX(GWP!$C$2:$C$13,MATCH(EPS!I1881,GWP!$B$2:$B$13,0))</f>
        <v>0</v>
      </c>
      <c r="L1881" s="4">
        <f t="shared" si="59"/>
        <v>0</v>
      </c>
    </row>
    <row r="1882" spans="1:12" hidden="1" x14ac:dyDescent="0.25">
      <c r="A1882" t="s">
        <v>3396</v>
      </c>
      <c r="B1882" t="s">
        <v>4</v>
      </c>
      <c r="C1882" t="s">
        <v>6900</v>
      </c>
      <c r="D1882" t="s">
        <v>1712</v>
      </c>
      <c r="H1882" t="str">
        <f>INDEX('Vensim Variables'!$B:$B,MATCH(EPS!$B1882,'Vensim Variables'!$A:$A,0))</f>
        <v>g pollutant</v>
      </c>
      <c r="I1882" t="str">
        <f t="shared" si="58"/>
        <v>OC</v>
      </c>
      <c r="J1882">
        <f>INDEX(NoSettings!$C:$C,MATCH(EPS!$A1882,NoSettings!$A:$A,0))</f>
        <v>2264000000</v>
      </c>
      <c r="K1882">
        <f>INDEX(GWP!$C$2:$C$13,MATCH(EPS!I1882,GWP!$B$2:$B$13,0))</f>
        <v>0</v>
      </c>
      <c r="L1882" s="4">
        <f t="shared" si="59"/>
        <v>0</v>
      </c>
    </row>
    <row r="1883" spans="1:12" x14ac:dyDescent="0.25">
      <c r="A1883" t="s">
        <v>3397</v>
      </c>
      <c r="B1883" t="s">
        <v>4</v>
      </c>
      <c r="C1883" t="s">
        <v>6900</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x14ac:dyDescent="0.25">
      <c r="A1884" t="s">
        <v>3398</v>
      </c>
      <c r="B1884" t="s">
        <v>4</v>
      </c>
      <c r="C1884" t="s">
        <v>6900</v>
      </c>
      <c r="D1884" t="s">
        <v>1714</v>
      </c>
      <c r="H1884" t="str">
        <f>INDEX('Vensim Variables'!$B:$B,MATCH(EPS!$B1884,'Vensim Variables'!$A:$A,0))</f>
        <v>g pollutant</v>
      </c>
      <c r="I1884" t="str">
        <f t="shared" si="58"/>
        <v>N2O</v>
      </c>
      <c r="J1884">
        <f>INDEX(NoSettings!$C:$C,MATCH(EPS!$A1884,NoSettings!$A:$A,0))</f>
        <v>41840000</v>
      </c>
      <c r="K1884">
        <f>INDEX(GWP!$C$2:$C$13,MATCH(EPS!I1884,GWP!$B$2:$B$13,0))</f>
        <v>265</v>
      </c>
      <c r="L1884" s="4">
        <f t="shared" si="59"/>
        <v>1.10876E-2</v>
      </c>
    </row>
    <row r="1885" spans="1:12" hidden="1" x14ac:dyDescent="0.25">
      <c r="A1885" t="s">
        <v>3399</v>
      </c>
      <c r="B1885" t="s">
        <v>4</v>
      </c>
      <c r="C1885" t="s">
        <v>6900</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x14ac:dyDescent="0.25">
      <c r="A1886" t="s">
        <v>3400</v>
      </c>
      <c r="B1886" t="s">
        <v>4</v>
      </c>
      <c r="C1886" t="s">
        <v>6901</v>
      </c>
      <c r="D1886" t="s">
        <v>1702</v>
      </c>
      <c r="H1886" t="str">
        <f>INDEX('Vensim Variables'!$B:$B,MATCH(EPS!$B1886,'Vensim Variables'!$A:$A,0))</f>
        <v>g pollutant</v>
      </c>
      <c r="I1886" t="str">
        <f t="shared" si="58"/>
        <v>CO2</v>
      </c>
      <c r="J1886">
        <f>INDEX(NoSettings!$C:$C,MATCH(EPS!$A1886,NoSettings!$A:$A,0))</f>
        <v>190400000000000</v>
      </c>
      <c r="K1886">
        <f>INDEX(GWP!$C$2:$C$13,MATCH(EPS!I1886,GWP!$B$2:$B$13,0))</f>
        <v>1</v>
      </c>
      <c r="L1886" s="4">
        <f t="shared" si="59"/>
        <v>190.4</v>
      </c>
    </row>
    <row r="1887" spans="1:12" hidden="1" x14ac:dyDescent="0.25">
      <c r="A1887" t="s">
        <v>3401</v>
      </c>
      <c r="B1887" t="s">
        <v>4</v>
      </c>
      <c r="C1887" t="s">
        <v>6901</v>
      </c>
      <c r="D1887" t="s">
        <v>1705</v>
      </c>
      <c r="H1887" t="str">
        <f>INDEX('Vensim Variables'!$B:$B,MATCH(EPS!$B1887,'Vensim Variables'!$A:$A,0))</f>
        <v>g pollutant</v>
      </c>
      <c r="I1887" t="str">
        <f t="shared" si="58"/>
        <v>VOC</v>
      </c>
      <c r="J1887">
        <f>INDEX(NoSettings!$C:$C,MATCH(EPS!$A1887,NoSettings!$A:$A,0))</f>
        <v>801000000000</v>
      </c>
      <c r="K1887">
        <f>INDEX(GWP!$C$2:$C$13,MATCH(EPS!I1887,GWP!$B$2:$B$13,0))</f>
        <v>0</v>
      </c>
      <c r="L1887" s="4">
        <f t="shared" si="59"/>
        <v>0</v>
      </c>
    </row>
    <row r="1888" spans="1:12" hidden="1" x14ac:dyDescent="0.25">
      <c r="A1888" t="s">
        <v>3402</v>
      </c>
      <c r="B1888" t="s">
        <v>4</v>
      </c>
      <c r="C1888" t="s">
        <v>6901</v>
      </c>
      <c r="D1888" t="s">
        <v>1706</v>
      </c>
      <c r="H1888" t="str">
        <f>INDEX('Vensim Variables'!$B:$B,MATCH(EPS!$B1888,'Vensim Variables'!$A:$A,0))</f>
        <v>g pollutant</v>
      </c>
      <c r="I1888" t="str">
        <f t="shared" si="58"/>
        <v>CO</v>
      </c>
      <c r="J1888">
        <f>INDEX(NoSettings!$C:$C,MATCH(EPS!$A1888,NoSettings!$A:$A,0))</f>
        <v>459300000000</v>
      </c>
      <c r="K1888">
        <f>INDEX(GWP!$C$2:$C$13,MATCH(EPS!I1888,GWP!$B$2:$B$13,0))</f>
        <v>0</v>
      </c>
      <c r="L1888" s="4">
        <f t="shared" si="59"/>
        <v>0</v>
      </c>
    </row>
    <row r="1889" spans="1:12" hidden="1" x14ac:dyDescent="0.25">
      <c r="A1889" t="s">
        <v>3403</v>
      </c>
      <c r="B1889" t="s">
        <v>4</v>
      </c>
      <c r="C1889" t="s">
        <v>6901</v>
      </c>
      <c r="D1889" t="s">
        <v>1707</v>
      </c>
      <c r="H1889" t="str">
        <f>INDEX('Vensim Variables'!$B:$B,MATCH(EPS!$B1889,'Vensim Variables'!$A:$A,0))</f>
        <v>g pollutant</v>
      </c>
      <c r="I1889" t="str">
        <f t="shared" si="58"/>
        <v>NOx</v>
      </c>
      <c r="J1889">
        <f>INDEX(NoSettings!$C:$C,MATCH(EPS!$A1889,NoSettings!$A:$A,0))</f>
        <v>100100000000</v>
      </c>
      <c r="K1889">
        <f>INDEX(GWP!$C$2:$C$13,MATCH(EPS!I1889,GWP!$B$2:$B$13,0))</f>
        <v>0</v>
      </c>
      <c r="L1889" s="4">
        <f t="shared" si="59"/>
        <v>0</v>
      </c>
    </row>
    <row r="1890" spans="1:12" hidden="1" x14ac:dyDescent="0.25">
      <c r="A1890" t="s">
        <v>3404</v>
      </c>
      <c r="B1890" t="s">
        <v>4</v>
      </c>
      <c r="C1890" t="s">
        <v>6901</v>
      </c>
      <c r="D1890" t="s">
        <v>1708</v>
      </c>
      <c r="H1890" t="str">
        <f>INDEX('Vensim Variables'!$B:$B,MATCH(EPS!$B1890,'Vensim Variables'!$A:$A,0))</f>
        <v>g pollutant</v>
      </c>
      <c r="I1890" t="str">
        <f t="shared" si="58"/>
        <v>PM10</v>
      </c>
      <c r="J1890">
        <f>INDEX(NoSettings!$C:$C,MATCH(EPS!$A1890,NoSettings!$A:$A,0))</f>
        <v>29970000000</v>
      </c>
      <c r="K1890">
        <f>INDEX(GWP!$C$2:$C$13,MATCH(EPS!I1890,GWP!$B$2:$B$13,0))</f>
        <v>0</v>
      </c>
      <c r="L1890" s="4">
        <f t="shared" si="59"/>
        <v>0</v>
      </c>
    </row>
    <row r="1891" spans="1:12" hidden="1" x14ac:dyDescent="0.25">
      <c r="A1891" t="s">
        <v>3405</v>
      </c>
      <c r="B1891" t="s">
        <v>4</v>
      </c>
      <c r="C1891" t="s">
        <v>6901</v>
      </c>
      <c r="D1891" t="s">
        <v>1709</v>
      </c>
      <c r="H1891" t="str">
        <f>INDEX('Vensim Variables'!$B:$B,MATCH(EPS!$B1891,'Vensim Variables'!$A:$A,0))</f>
        <v>g pollutant</v>
      </c>
      <c r="I1891" t="str">
        <f t="shared" si="58"/>
        <v>PM25</v>
      </c>
      <c r="J1891">
        <f>INDEX(NoSettings!$C:$C,MATCH(EPS!$A1891,NoSettings!$A:$A,0))</f>
        <v>24370000000</v>
      </c>
      <c r="K1891">
        <f>INDEX(GWP!$C$2:$C$13,MATCH(EPS!I1891,GWP!$B$2:$B$13,0))</f>
        <v>0</v>
      </c>
      <c r="L1891" s="4">
        <f t="shared" si="59"/>
        <v>0</v>
      </c>
    </row>
    <row r="1892" spans="1:12" hidden="1" x14ac:dyDescent="0.25">
      <c r="A1892" t="s">
        <v>3406</v>
      </c>
      <c r="B1892" t="s">
        <v>4</v>
      </c>
      <c r="C1892" t="s">
        <v>6901</v>
      </c>
      <c r="D1892" t="s">
        <v>1710</v>
      </c>
      <c r="H1892" t="str">
        <f>INDEX('Vensim Variables'!$B:$B,MATCH(EPS!$B1892,'Vensim Variables'!$A:$A,0))</f>
        <v>g pollutant</v>
      </c>
      <c r="I1892" t="str">
        <f t="shared" si="58"/>
        <v>SOx</v>
      </c>
      <c r="J1892">
        <f>INDEX(NoSettings!$C:$C,MATCH(EPS!$A1892,NoSettings!$A:$A,0))</f>
        <v>123300000000</v>
      </c>
      <c r="K1892">
        <f>INDEX(GWP!$C$2:$C$13,MATCH(EPS!I1892,GWP!$B$2:$B$13,0))</f>
        <v>0</v>
      </c>
      <c r="L1892" s="4">
        <f t="shared" si="59"/>
        <v>0</v>
      </c>
    </row>
    <row r="1893" spans="1:12" hidden="1" x14ac:dyDescent="0.25">
      <c r="A1893" t="s">
        <v>3407</v>
      </c>
      <c r="B1893" t="s">
        <v>4</v>
      </c>
      <c r="C1893" t="s">
        <v>6901</v>
      </c>
      <c r="D1893" t="s">
        <v>1711</v>
      </c>
      <c r="H1893" t="str">
        <f>INDEX('Vensim Variables'!$B:$B,MATCH(EPS!$B1893,'Vensim Variables'!$A:$A,0))</f>
        <v>g pollutant</v>
      </c>
      <c r="I1893" t="str">
        <f t="shared" si="58"/>
        <v>BC</v>
      </c>
      <c r="J1893">
        <f>INDEX(NoSettings!$C:$C,MATCH(EPS!$A1893,NoSettings!$A:$A,0))</f>
        <v>1981000000</v>
      </c>
      <c r="K1893">
        <f>INDEX(GWP!$C$2:$C$13,MATCH(EPS!I1893,GWP!$B$2:$B$13,0))</f>
        <v>0</v>
      </c>
      <c r="L1893" s="4">
        <f t="shared" si="59"/>
        <v>0</v>
      </c>
    </row>
    <row r="1894" spans="1:12" hidden="1" x14ac:dyDescent="0.25">
      <c r="A1894" t="s">
        <v>3408</v>
      </c>
      <c r="B1894" t="s">
        <v>4</v>
      </c>
      <c r="C1894" t="s">
        <v>6901</v>
      </c>
      <c r="D1894" t="s">
        <v>1712</v>
      </c>
      <c r="H1894" t="str">
        <f>INDEX('Vensim Variables'!$B:$B,MATCH(EPS!$B1894,'Vensim Variables'!$A:$A,0))</f>
        <v>g pollutant</v>
      </c>
      <c r="I1894" t="str">
        <f t="shared" si="58"/>
        <v>OC</v>
      </c>
      <c r="J1894">
        <f>INDEX(NoSettings!$C:$C,MATCH(EPS!$A1894,NoSettings!$A:$A,0))</f>
        <v>3466000000</v>
      </c>
      <c r="K1894">
        <f>INDEX(GWP!$C$2:$C$13,MATCH(EPS!I1894,GWP!$B$2:$B$13,0))</f>
        <v>0</v>
      </c>
      <c r="L1894" s="4">
        <f t="shared" si="59"/>
        <v>0</v>
      </c>
    </row>
    <row r="1895" spans="1:12" hidden="1" x14ac:dyDescent="0.25">
      <c r="A1895" t="s">
        <v>3409</v>
      </c>
      <c r="B1895" t="s">
        <v>4</v>
      </c>
      <c r="C1895" t="s">
        <v>6901</v>
      </c>
      <c r="D1895" t="s">
        <v>1713</v>
      </c>
      <c r="H1895" t="str">
        <f>INDEX('Vensim Variables'!$B:$B,MATCH(EPS!$B1895,'Vensim Variables'!$A:$A,0))</f>
        <v>g pollutant</v>
      </c>
      <c r="I1895" t="str">
        <f t="shared" si="58"/>
        <v>CH4</v>
      </c>
      <c r="J1895">
        <f>INDEX(NoSettings!$C:$C,MATCH(EPS!$A1895,NoSettings!$A:$A,0))</f>
        <v>14290000000</v>
      </c>
      <c r="K1895">
        <f>INDEX(GWP!$C$2:$C$13,MATCH(EPS!I1895,GWP!$B$2:$B$13,0))</f>
        <v>28</v>
      </c>
      <c r="L1895" s="4">
        <f t="shared" si="59"/>
        <v>0.40011999999999998</v>
      </c>
    </row>
    <row r="1896" spans="1:12" hidden="1" x14ac:dyDescent="0.25">
      <c r="A1896" t="s">
        <v>3410</v>
      </c>
      <c r="B1896" t="s">
        <v>4</v>
      </c>
      <c r="C1896" t="s">
        <v>6901</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x14ac:dyDescent="0.25">
      <c r="A1897" t="s">
        <v>3411</v>
      </c>
      <c r="B1897" t="s">
        <v>4</v>
      </c>
      <c r="C1897" t="s">
        <v>6901</v>
      </c>
      <c r="D1897" t="s">
        <v>1715</v>
      </c>
      <c r="H1897" t="str">
        <f>INDEX('Vensim Variables'!$B:$B,MATCH(EPS!$B1897,'Vensim Variables'!$A:$A,0))</f>
        <v>g pollutant</v>
      </c>
      <c r="I1897" t="str">
        <f t="shared" si="58"/>
        <v>F gases</v>
      </c>
      <c r="J1897">
        <f>INDEX(NoSettings!$C:$C,MATCH(EPS!$A1897,NoSettings!$A:$A,0))</f>
        <v>185100000000000</v>
      </c>
      <c r="K1897">
        <f>INDEX(GWP!$C$2:$C$13,MATCH(EPS!I1897,GWP!$B$2:$B$13,0))</f>
        <v>1</v>
      </c>
      <c r="L1897" s="4">
        <f t="shared" si="59"/>
        <v>185.1</v>
      </c>
    </row>
    <row r="1898" spans="1:12" hidden="1" x14ac:dyDescent="0.25">
      <c r="A1898" t="s">
        <v>3412</v>
      </c>
      <c r="B1898" t="s">
        <v>4</v>
      </c>
      <c r="C1898" t="s">
        <v>6902</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x14ac:dyDescent="0.25">
      <c r="A1899" t="s">
        <v>3413</v>
      </c>
      <c r="B1899" t="s">
        <v>4</v>
      </c>
      <c r="C1899" t="s">
        <v>6902</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x14ac:dyDescent="0.25">
      <c r="A1900" t="s">
        <v>3414</v>
      </c>
      <c r="B1900" t="s">
        <v>4</v>
      </c>
      <c r="C1900" t="s">
        <v>6902</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x14ac:dyDescent="0.25">
      <c r="A1901" t="s">
        <v>3415</v>
      </c>
      <c r="B1901" t="s">
        <v>4</v>
      </c>
      <c r="C1901" t="s">
        <v>6902</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x14ac:dyDescent="0.25">
      <c r="A1902" t="s">
        <v>3416</v>
      </c>
      <c r="B1902" t="s">
        <v>4</v>
      </c>
      <c r="C1902" t="s">
        <v>6902</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x14ac:dyDescent="0.25">
      <c r="A1903" t="s">
        <v>3417</v>
      </c>
      <c r="B1903" t="s">
        <v>4</v>
      </c>
      <c r="C1903" t="s">
        <v>6902</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x14ac:dyDescent="0.25">
      <c r="A1904" t="s">
        <v>3418</v>
      </c>
      <c r="B1904" t="s">
        <v>4</v>
      </c>
      <c r="C1904" t="s">
        <v>6902</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x14ac:dyDescent="0.25">
      <c r="A1905" t="s">
        <v>3419</v>
      </c>
      <c r="B1905" t="s">
        <v>4</v>
      </c>
      <c r="C1905" t="s">
        <v>6902</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x14ac:dyDescent="0.25">
      <c r="A1906" t="s">
        <v>3420</v>
      </c>
      <c r="B1906" t="s">
        <v>4</v>
      </c>
      <c r="C1906" t="s">
        <v>6902</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x14ac:dyDescent="0.25">
      <c r="A1907" t="s">
        <v>3421</v>
      </c>
      <c r="B1907" t="s">
        <v>4</v>
      </c>
      <c r="C1907" t="s">
        <v>6902</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x14ac:dyDescent="0.25">
      <c r="A1908" t="s">
        <v>3422</v>
      </c>
      <c r="B1908" t="s">
        <v>4</v>
      </c>
      <c r="C1908" t="s">
        <v>6902</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x14ac:dyDescent="0.25">
      <c r="A1909" t="s">
        <v>3423</v>
      </c>
      <c r="B1909" t="s">
        <v>4</v>
      </c>
      <c r="C1909" t="s">
        <v>6902</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x14ac:dyDescent="0.25">
      <c r="A1910" t="s">
        <v>3424</v>
      </c>
      <c r="B1910" t="s">
        <v>4</v>
      </c>
      <c r="C1910" t="s">
        <v>6903</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x14ac:dyDescent="0.25">
      <c r="A1911" t="s">
        <v>3425</v>
      </c>
      <c r="B1911" t="s">
        <v>4</v>
      </c>
      <c r="C1911" t="s">
        <v>6903</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x14ac:dyDescent="0.25">
      <c r="A1912" t="s">
        <v>3426</v>
      </c>
      <c r="B1912" t="s">
        <v>4</v>
      </c>
      <c r="C1912" t="s">
        <v>6903</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x14ac:dyDescent="0.25">
      <c r="A1913" t="s">
        <v>3427</v>
      </c>
      <c r="B1913" t="s">
        <v>4</v>
      </c>
      <c r="C1913" t="s">
        <v>6903</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x14ac:dyDescent="0.25">
      <c r="A1914" t="s">
        <v>3428</v>
      </c>
      <c r="B1914" t="s">
        <v>4</v>
      </c>
      <c r="C1914" t="s">
        <v>6903</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x14ac:dyDescent="0.25">
      <c r="A1915" t="s">
        <v>3429</v>
      </c>
      <c r="B1915" t="s">
        <v>4</v>
      </c>
      <c r="C1915" t="s">
        <v>6903</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x14ac:dyDescent="0.25">
      <c r="A1916" t="s">
        <v>3430</v>
      </c>
      <c r="B1916" t="s">
        <v>4</v>
      </c>
      <c r="C1916" t="s">
        <v>6903</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x14ac:dyDescent="0.25">
      <c r="A1917" t="s">
        <v>3431</v>
      </c>
      <c r="B1917" t="s">
        <v>4</v>
      </c>
      <c r="C1917" t="s">
        <v>6903</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x14ac:dyDescent="0.25">
      <c r="A1918" t="s">
        <v>3432</v>
      </c>
      <c r="B1918" t="s">
        <v>4</v>
      </c>
      <c r="C1918" t="s">
        <v>6903</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x14ac:dyDescent="0.25">
      <c r="A1919" t="s">
        <v>3433</v>
      </c>
      <c r="B1919" t="s">
        <v>4</v>
      </c>
      <c r="C1919" t="s">
        <v>6903</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x14ac:dyDescent="0.25">
      <c r="A1920" t="s">
        <v>3434</v>
      </c>
      <c r="B1920" t="s">
        <v>4</v>
      </c>
      <c r="C1920" t="s">
        <v>6903</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x14ac:dyDescent="0.25">
      <c r="A1921" t="s">
        <v>3435</v>
      </c>
      <c r="B1921" t="s">
        <v>4</v>
      </c>
      <c r="C1921" t="s">
        <v>6903</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x14ac:dyDescent="0.25">
      <c r="A1922" t="s">
        <v>3436</v>
      </c>
      <c r="B1922" t="s">
        <v>4</v>
      </c>
      <c r="C1922" t="s">
        <v>6904</v>
      </c>
      <c r="D1922" t="s">
        <v>1702</v>
      </c>
      <c r="H1922" t="str">
        <f>INDEX('Vensim Variables'!$B:$B,MATCH(EPS!$B1922,'Vensim Variables'!$A:$A,0))</f>
        <v>g pollutant</v>
      </c>
      <c r="I1922" t="str">
        <f t="shared" si="58"/>
        <v>CO2</v>
      </c>
      <c r="J1922">
        <f>INDEX(NoSettings!$C:$C,MATCH(EPS!$A1922,NoSettings!$A:$A,0))</f>
        <v>64900000000000</v>
      </c>
      <c r="K1922">
        <f>INDEX(GWP!$C$2:$C$13,MATCH(EPS!I1922,GWP!$B$2:$B$13,0))</f>
        <v>1</v>
      </c>
      <c r="L1922" s="4">
        <f t="shared" si="59"/>
        <v>64.900000000000006</v>
      </c>
    </row>
    <row r="1923" spans="1:12" hidden="1" x14ac:dyDescent="0.25">
      <c r="A1923" t="s">
        <v>3437</v>
      </c>
      <c r="B1923" t="s">
        <v>4</v>
      </c>
      <c r="C1923" t="s">
        <v>6904</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9259000000</v>
      </c>
      <c r="K1923">
        <f>INDEX(GWP!$C$2:$C$13,MATCH(EPS!I1923,GWP!$B$2:$B$13,0))</f>
        <v>0</v>
      </c>
      <c r="L1923" s="4">
        <f t="shared" ref="L1923:L1986" si="61">IF(H1923="g pollutant",K1923*J1923/10^12,IF(H1923="MMTCO2e",J1923,IF(H1923="MWh",J1923,0)))</f>
        <v>0</v>
      </c>
    </row>
    <row r="1924" spans="1:12" hidden="1" x14ac:dyDescent="0.25">
      <c r="A1924" t="s">
        <v>3438</v>
      </c>
      <c r="B1924" t="s">
        <v>4</v>
      </c>
      <c r="C1924" t="s">
        <v>6904</v>
      </c>
      <c r="D1924" t="s">
        <v>1706</v>
      </c>
      <c r="H1924" t="str">
        <f>INDEX('Vensim Variables'!$B:$B,MATCH(EPS!$B1924,'Vensim Variables'!$A:$A,0))</f>
        <v>g pollutant</v>
      </c>
      <c r="I1924" t="str">
        <f t="shared" si="60"/>
        <v>CO</v>
      </c>
      <c r="J1924">
        <f>INDEX(NoSettings!$C:$C,MATCH(EPS!$A1924,NoSettings!$A:$A,0))</f>
        <v>140700000000</v>
      </c>
      <c r="K1924">
        <f>INDEX(GWP!$C$2:$C$13,MATCH(EPS!I1924,GWP!$B$2:$B$13,0))</f>
        <v>0</v>
      </c>
      <c r="L1924" s="4">
        <f t="shared" si="61"/>
        <v>0</v>
      </c>
    </row>
    <row r="1925" spans="1:12" hidden="1" x14ac:dyDescent="0.25">
      <c r="A1925" t="s">
        <v>3439</v>
      </c>
      <c r="B1925" t="s">
        <v>4</v>
      </c>
      <c r="C1925" t="s">
        <v>6904</v>
      </c>
      <c r="D1925" t="s">
        <v>1707</v>
      </c>
      <c r="H1925" t="str">
        <f>INDEX('Vensim Variables'!$B:$B,MATCH(EPS!$B1925,'Vensim Variables'!$A:$A,0))</f>
        <v>g pollutant</v>
      </c>
      <c r="I1925" t="str">
        <f t="shared" si="60"/>
        <v>NOx</v>
      </c>
      <c r="J1925">
        <f>INDEX(NoSettings!$C:$C,MATCH(EPS!$A1925,NoSettings!$A:$A,0))</f>
        <v>109000000000</v>
      </c>
      <c r="K1925">
        <f>INDEX(GWP!$C$2:$C$13,MATCH(EPS!I1925,GWP!$B$2:$B$13,0))</f>
        <v>0</v>
      </c>
      <c r="L1925" s="4">
        <f t="shared" si="61"/>
        <v>0</v>
      </c>
    </row>
    <row r="1926" spans="1:12" hidden="1" x14ac:dyDescent="0.25">
      <c r="A1926" t="s">
        <v>3440</v>
      </c>
      <c r="B1926" t="s">
        <v>4</v>
      </c>
      <c r="C1926" t="s">
        <v>6904</v>
      </c>
      <c r="D1926" t="s">
        <v>1708</v>
      </c>
      <c r="H1926" t="str">
        <f>INDEX('Vensim Variables'!$B:$B,MATCH(EPS!$B1926,'Vensim Variables'!$A:$A,0))</f>
        <v>g pollutant</v>
      </c>
      <c r="I1926" t="str">
        <f t="shared" si="60"/>
        <v>PM10</v>
      </c>
      <c r="J1926">
        <f>INDEX(NoSettings!$C:$C,MATCH(EPS!$A1926,NoSettings!$A:$A,0))</f>
        <v>11710000000</v>
      </c>
      <c r="K1926">
        <f>INDEX(GWP!$C$2:$C$13,MATCH(EPS!I1926,GWP!$B$2:$B$13,0))</f>
        <v>0</v>
      </c>
      <c r="L1926" s="4">
        <f t="shared" si="61"/>
        <v>0</v>
      </c>
    </row>
    <row r="1927" spans="1:12" hidden="1" x14ac:dyDescent="0.25">
      <c r="A1927" t="s">
        <v>3441</v>
      </c>
      <c r="B1927" t="s">
        <v>4</v>
      </c>
      <c r="C1927" t="s">
        <v>6904</v>
      </c>
      <c r="D1927" t="s">
        <v>1709</v>
      </c>
      <c r="H1927" t="str">
        <f>INDEX('Vensim Variables'!$B:$B,MATCH(EPS!$B1927,'Vensim Variables'!$A:$A,0))</f>
        <v>g pollutant</v>
      </c>
      <c r="I1927" t="str">
        <f t="shared" si="60"/>
        <v>PM25</v>
      </c>
      <c r="J1927">
        <f>INDEX(NoSettings!$C:$C,MATCH(EPS!$A1927,NoSettings!$A:$A,0))</f>
        <v>7047000000</v>
      </c>
      <c r="K1927">
        <f>INDEX(GWP!$C$2:$C$13,MATCH(EPS!I1927,GWP!$B$2:$B$13,0))</f>
        <v>0</v>
      </c>
      <c r="L1927" s="4">
        <f t="shared" si="61"/>
        <v>0</v>
      </c>
    </row>
    <row r="1928" spans="1:12" hidden="1" x14ac:dyDescent="0.25">
      <c r="A1928" t="s">
        <v>3442</v>
      </c>
      <c r="B1928" t="s">
        <v>4</v>
      </c>
      <c r="C1928" t="s">
        <v>6904</v>
      </c>
      <c r="D1928" t="s">
        <v>1710</v>
      </c>
      <c r="H1928" t="str">
        <f>INDEX('Vensim Variables'!$B:$B,MATCH(EPS!$B1928,'Vensim Variables'!$A:$A,0))</f>
        <v>g pollutant</v>
      </c>
      <c r="I1928" t="str">
        <f t="shared" si="60"/>
        <v>SOx</v>
      </c>
      <c r="J1928">
        <f>INDEX(NoSettings!$C:$C,MATCH(EPS!$A1928,NoSettings!$A:$A,0))</f>
        <v>25970000000</v>
      </c>
      <c r="K1928">
        <f>INDEX(GWP!$C$2:$C$13,MATCH(EPS!I1928,GWP!$B$2:$B$13,0))</f>
        <v>0</v>
      </c>
      <c r="L1928" s="4">
        <f t="shared" si="61"/>
        <v>0</v>
      </c>
    </row>
    <row r="1929" spans="1:12" hidden="1" x14ac:dyDescent="0.25">
      <c r="A1929" t="s">
        <v>3443</v>
      </c>
      <c r="B1929" t="s">
        <v>4</v>
      </c>
      <c r="C1929" t="s">
        <v>6904</v>
      </c>
      <c r="D1929" t="s">
        <v>1711</v>
      </c>
      <c r="H1929" t="str">
        <f>INDEX('Vensim Variables'!$B:$B,MATCH(EPS!$B1929,'Vensim Variables'!$A:$A,0))</f>
        <v>g pollutant</v>
      </c>
      <c r="I1929" t="str">
        <f t="shared" si="60"/>
        <v>BC</v>
      </c>
      <c r="J1929">
        <f>INDEX(NoSettings!$C:$C,MATCH(EPS!$A1929,NoSettings!$A:$A,0))</f>
        <v>383800000</v>
      </c>
      <c r="K1929">
        <f>INDEX(GWP!$C$2:$C$13,MATCH(EPS!I1929,GWP!$B$2:$B$13,0))</f>
        <v>0</v>
      </c>
      <c r="L1929" s="4">
        <f t="shared" si="61"/>
        <v>0</v>
      </c>
    </row>
    <row r="1930" spans="1:12" hidden="1" x14ac:dyDescent="0.25">
      <c r="A1930" t="s">
        <v>3444</v>
      </c>
      <c r="B1930" t="s">
        <v>4</v>
      </c>
      <c r="C1930" t="s">
        <v>6904</v>
      </c>
      <c r="D1930" t="s">
        <v>1712</v>
      </c>
      <c r="H1930" t="str">
        <f>INDEX('Vensim Variables'!$B:$B,MATCH(EPS!$B1930,'Vensim Variables'!$A:$A,0))</f>
        <v>g pollutant</v>
      </c>
      <c r="I1930" t="str">
        <f t="shared" si="60"/>
        <v>OC</v>
      </c>
      <c r="J1930">
        <f>INDEX(NoSettings!$C:$C,MATCH(EPS!$A1930,NoSettings!$A:$A,0))</f>
        <v>950600000</v>
      </c>
      <c r="K1930">
        <f>INDEX(GWP!$C$2:$C$13,MATCH(EPS!I1930,GWP!$B$2:$B$13,0))</f>
        <v>0</v>
      </c>
      <c r="L1930" s="4">
        <f t="shared" si="61"/>
        <v>0</v>
      </c>
    </row>
    <row r="1931" spans="1:12" hidden="1" x14ac:dyDescent="0.25">
      <c r="A1931" t="s">
        <v>3445</v>
      </c>
      <c r="B1931" t="s">
        <v>4</v>
      </c>
      <c r="C1931" t="s">
        <v>6904</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x14ac:dyDescent="0.25">
      <c r="A1932" t="s">
        <v>3446</v>
      </c>
      <c r="B1932" t="s">
        <v>4</v>
      </c>
      <c r="C1932" t="s">
        <v>6904</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x14ac:dyDescent="0.25">
      <c r="A1933" t="s">
        <v>3447</v>
      </c>
      <c r="B1933" t="s">
        <v>4</v>
      </c>
      <c r="C1933" t="s">
        <v>6904</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x14ac:dyDescent="0.25">
      <c r="A1934" t="s">
        <v>3448</v>
      </c>
      <c r="B1934" t="s">
        <v>4</v>
      </c>
      <c r="C1934" t="s">
        <v>6905</v>
      </c>
      <c r="D1934" t="s">
        <v>1702</v>
      </c>
      <c r="H1934" t="str">
        <f>INDEX('Vensim Variables'!$B:$B,MATCH(EPS!$B1934,'Vensim Variables'!$A:$A,0))</f>
        <v>g pollutant</v>
      </c>
      <c r="I1934" t="str">
        <f t="shared" si="60"/>
        <v>CO2</v>
      </c>
      <c r="J1934">
        <f>INDEX(NoSettings!$C:$C,MATCH(EPS!$A1934,NoSettings!$A:$A,0))</f>
        <v>40000000000000</v>
      </c>
      <c r="K1934">
        <f>INDEX(GWP!$C$2:$C$13,MATCH(EPS!I1934,GWP!$B$2:$B$13,0))</f>
        <v>1</v>
      </c>
      <c r="L1934" s="4">
        <f t="shared" si="61"/>
        <v>40</v>
      </c>
    </row>
    <row r="1935" spans="1:12" hidden="1" x14ac:dyDescent="0.25">
      <c r="A1935" t="s">
        <v>3449</v>
      </c>
      <c r="B1935" t="s">
        <v>4</v>
      </c>
      <c r="C1935" t="s">
        <v>6905</v>
      </c>
      <c r="D1935" t="s">
        <v>1705</v>
      </c>
      <c r="H1935" t="str">
        <f>INDEX('Vensim Variables'!$B:$B,MATCH(EPS!$B1935,'Vensim Variables'!$A:$A,0))</f>
        <v>g pollutant</v>
      </c>
      <c r="I1935" t="str">
        <f t="shared" si="60"/>
        <v>VOC</v>
      </c>
      <c r="J1935">
        <f>INDEX(NoSettings!$C:$C,MATCH(EPS!$A1935,NoSettings!$A:$A,0))</f>
        <v>13050000000</v>
      </c>
      <c r="K1935">
        <f>INDEX(GWP!$C$2:$C$13,MATCH(EPS!I1935,GWP!$B$2:$B$13,0))</f>
        <v>0</v>
      </c>
      <c r="L1935" s="4">
        <f t="shared" si="61"/>
        <v>0</v>
      </c>
    </row>
    <row r="1936" spans="1:12" hidden="1" x14ac:dyDescent="0.25">
      <c r="A1936" t="s">
        <v>3450</v>
      </c>
      <c r="B1936" t="s">
        <v>4</v>
      </c>
      <c r="C1936" t="s">
        <v>6905</v>
      </c>
      <c r="D1936" t="s">
        <v>1706</v>
      </c>
      <c r="H1936" t="str">
        <f>INDEX('Vensim Variables'!$B:$B,MATCH(EPS!$B1936,'Vensim Variables'!$A:$A,0))</f>
        <v>g pollutant</v>
      </c>
      <c r="I1936" t="str">
        <f t="shared" si="60"/>
        <v>CO</v>
      </c>
      <c r="J1936">
        <f>INDEX(NoSettings!$C:$C,MATCH(EPS!$A1936,NoSettings!$A:$A,0))</f>
        <v>348200000000</v>
      </c>
      <c r="K1936">
        <f>INDEX(GWP!$C$2:$C$13,MATCH(EPS!I1936,GWP!$B$2:$B$13,0))</f>
        <v>0</v>
      </c>
      <c r="L1936" s="4">
        <f t="shared" si="61"/>
        <v>0</v>
      </c>
    </row>
    <row r="1937" spans="1:12" hidden="1" x14ac:dyDescent="0.25">
      <c r="A1937" t="s">
        <v>3451</v>
      </c>
      <c r="B1937" t="s">
        <v>4</v>
      </c>
      <c r="C1937" t="s">
        <v>6905</v>
      </c>
      <c r="D1937" t="s">
        <v>1707</v>
      </c>
      <c r="H1937" t="str">
        <f>INDEX('Vensim Variables'!$B:$B,MATCH(EPS!$B1937,'Vensim Variables'!$A:$A,0))</f>
        <v>g pollutant</v>
      </c>
      <c r="I1937" t="str">
        <f t="shared" si="60"/>
        <v>NOx</v>
      </c>
      <c r="J1937">
        <f>INDEX(NoSettings!$C:$C,MATCH(EPS!$A1937,NoSettings!$A:$A,0))</f>
        <v>60950000000</v>
      </c>
      <c r="K1937">
        <f>INDEX(GWP!$C$2:$C$13,MATCH(EPS!I1937,GWP!$B$2:$B$13,0))</f>
        <v>0</v>
      </c>
      <c r="L1937" s="4">
        <f t="shared" si="61"/>
        <v>0</v>
      </c>
    </row>
    <row r="1938" spans="1:12" hidden="1" x14ac:dyDescent="0.25">
      <c r="A1938" t="s">
        <v>3452</v>
      </c>
      <c r="B1938" t="s">
        <v>4</v>
      </c>
      <c r="C1938" t="s">
        <v>6905</v>
      </c>
      <c r="D1938" t="s">
        <v>1708</v>
      </c>
      <c r="H1938" t="str">
        <f>INDEX('Vensim Variables'!$B:$B,MATCH(EPS!$B1938,'Vensim Variables'!$A:$A,0))</f>
        <v>g pollutant</v>
      </c>
      <c r="I1938" t="str">
        <f t="shared" si="60"/>
        <v>PM10</v>
      </c>
      <c r="J1938">
        <f>INDEX(NoSettings!$C:$C,MATCH(EPS!$A1938,NoSettings!$A:$A,0))</f>
        <v>33550000000</v>
      </c>
      <c r="K1938">
        <f>INDEX(GWP!$C$2:$C$13,MATCH(EPS!I1938,GWP!$B$2:$B$13,0))</f>
        <v>0</v>
      </c>
      <c r="L1938" s="4">
        <f t="shared" si="61"/>
        <v>0</v>
      </c>
    </row>
    <row r="1939" spans="1:12" hidden="1" x14ac:dyDescent="0.25">
      <c r="A1939" t="s">
        <v>3453</v>
      </c>
      <c r="B1939" t="s">
        <v>4</v>
      </c>
      <c r="C1939" t="s">
        <v>6905</v>
      </c>
      <c r="D1939" t="s">
        <v>1709</v>
      </c>
      <c r="H1939" t="str">
        <f>INDEX('Vensim Variables'!$B:$B,MATCH(EPS!$B1939,'Vensim Variables'!$A:$A,0))</f>
        <v>g pollutant</v>
      </c>
      <c r="I1939" t="str">
        <f t="shared" si="60"/>
        <v>PM25</v>
      </c>
      <c r="J1939">
        <f>INDEX(NoSettings!$C:$C,MATCH(EPS!$A1939,NoSettings!$A:$A,0))</f>
        <v>23940000000</v>
      </c>
      <c r="K1939">
        <f>INDEX(GWP!$C$2:$C$13,MATCH(EPS!I1939,GWP!$B$2:$B$13,0))</f>
        <v>0</v>
      </c>
      <c r="L1939" s="4">
        <f t="shared" si="61"/>
        <v>0</v>
      </c>
    </row>
    <row r="1940" spans="1:12" hidden="1" x14ac:dyDescent="0.25">
      <c r="A1940" t="s">
        <v>3454</v>
      </c>
      <c r="B1940" t="s">
        <v>4</v>
      </c>
      <c r="C1940" t="s">
        <v>6905</v>
      </c>
      <c r="D1940" t="s">
        <v>1710</v>
      </c>
      <c r="H1940" t="str">
        <f>INDEX('Vensim Variables'!$B:$B,MATCH(EPS!$B1940,'Vensim Variables'!$A:$A,0))</f>
        <v>g pollutant</v>
      </c>
      <c r="I1940" t="str">
        <f t="shared" si="60"/>
        <v>SOx</v>
      </c>
      <c r="J1940">
        <f>INDEX(NoSettings!$C:$C,MATCH(EPS!$A1940,NoSettings!$A:$A,0))</f>
        <v>22420000000</v>
      </c>
      <c r="K1940">
        <f>INDEX(GWP!$C$2:$C$13,MATCH(EPS!I1940,GWP!$B$2:$B$13,0))</f>
        <v>0</v>
      </c>
      <c r="L1940" s="4">
        <f t="shared" si="61"/>
        <v>0</v>
      </c>
    </row>
    <row r="1941" spans="1:12" hidden="1" x14ac:dyDescent="0.25">
      <c r="A1941" t="s">
        <v>3455</v>
      </c>
      <c r="B1941" t="s">
        <v>4</v>
      </c>
      <c r="C1941" t="s">
        <v>6905</v>
      </c>
      <c r="D1941" t="s">
        <v>1711</v>
      </c>
      <c r="H1941" t="str">
        <f>INDEX('Vensim Variables'!$B:$B,MATCH(EPS!$B1941,'Vensim Variables'!$A:$A,0))</f>
        <v>g pollutant</v>
      </c>
      <c r="I1941" t="str">
        <f t="shared" si="60"/>
        <v>BC</v>
      </c>
      <c r="J1941">
        <f>INDEX(NoSettings!$C:$C,MATCH(EPS!$A1941,NoSettings!$A:$A,0))</f>
        <v>574400000</v>
      </c>
      <c r="K1941">
        <f>INDEX(GWP!$C$2:$C$13,MATCH(EPS!I1941,GWP!$B$2:$B$13,0))</f>
        <v>0</v>
      </c>
      <c r="L1941" s="4">
        <f t="shared" si="61"/>
        <v>0</v>
      </c>
    </row>
    <row r="1942" spans="1:12" hidden="1" x14ac:dyDescent="0.25">
      <c r="A1942" t="s">
        <v>3456</v>
      </c>
      <c r="B1942" t="s">
        <v>4</v>
      </c>
      <c r="C1942" t="s">
        <v>6905</v>
      </c>
      <c r="D1942" t="s">
        <v>1712</v>
      </c>
      <c r="H1942" t="str">
        <f>INDEX('Vensim Variables'!$B:$B,MATCH(EPS!$B1942,'Vensim Variables'!$A:$A,0))</f>
        <v>g pollutant</v>
      </c>
      <c r="I1942" t="str">
        <f t="shared" si="60"/>
        <v>OC</v>
      </c>
      <c r="J1942">
        <f>INDEX(NoSettings!$C:$C,MATCH(EPS!$A1942,NoSettings!$A:$A,0))</f>
        <v>2394000000</v>
      </c>
      <c r="K1942">
        <f>INDEX(GWP!$C$2:$C$13,MATCH(EPS!I1942,GWP!$B$2:$B$13,0))</f>
        <v>0</v>
      </c>
      <c r="L1942" s="4">
        <f t="shared" si="61"/>
        <v>0</v>
      </c>
    </row>
    <row r="1943" spans="1:12" hidden="1" x14ac:dyDescent="0.25">
      <c r="A1943" t="s">
        <v>3457</v>
      </c>
      <c r="B1943" t="s">
        <v>4</v>
      </c>
      <c r="C1943" t="s">
        <v>6905</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x14ac:dyDescent="0.25">
      <c r="A1944" t="s">
        <v>3458</v>
      </c>
      <c r="B1944" t="s">
        <v>4</v>
      </c>
      <c r="C1944" t="s">
        <v>6905</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x14ac:dyDescent="0.25">
      <c r="A1945" t="s">
        <v>3459</v>
      </c>
      <c r="B1945" t="s">
        <v>4</v>
      </c>
      <c r="C1945" t="s">
        <v>6905</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x14ac:dyDescent="0.25">
      <c r="A1946" t="s">
        <v>3460</v>
      </c>
      <c r="B1946" t="s">
        <v>4</v>
      </c>
      <c r="C1946" t="s">
        <v>6906</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x14ac:dyDescent="0.25">
      <c r="A1947" t="s">
        <v>3461</v>
      </c>
      <c r="B1947" t="s">
        <v>4</v>
      </c>
      <c r="C1947" t="s">
        <v>6906</v>
      </c>
      <c r="D1947" t="s">
        <v>1705</v>
      </c>
      <c r="H1947" t="str">
        <f>INDEX('Vensim Variables'!$B:$B,MATCH(EPS!$B1947,'Vensim Variables'!$A:$A,0))</f>
        <v>g pollutant</v>
      </c>
      <c r="I1947" t="str">
        <f t="shared" si="60"/>
        <v>VOC</v>
      </c>
      <c r="J1947" s="2">
        <f>INDEX(NoSettings!$C:$C,MATCH(EPS!$A1947,NoSettings!$A:$A,0))</f>
        <v>14350000000</v>
      </c>
      <c r="K1947">
        <f>INDEX(GWP!$C$2:$C$13,MATCH(EPS!I1947,GWP!$B$2:$B$13,0))</f>
        <v>0</v>
      </c>
      <c r="L1947" s="4">
        <f t="shared" si="61"/>
        <v>0</v>
      </c>
    </row>
    <row r="1948" spans="1:12" hidden="1" x14ac:dyDescent="0.25">
      <c r="A1948" t="s">
        <v>3462</v>
      </c>
      <c r="B1948" t="s">
        <v>4</v>
      </c>
      <c r="C1948" t="s">
        <v>6906</v>
      </c>
      <c r="D1948" t="s">
        <v>1706</v>
      </c>
      <c r="H1948" t="str">
        <f>INDEX('Vensim Variables'!$B:$B,MATCH(EPS!$B1948,'Vensim Variables'!$A:$A,0))</f>
        <v>g pollutant</v>
      </c>
      <c r="I1948" t="str">
        <f t="shared" si="60"/>
        <v>CO</v>
      </c>
      <c r="J1948">
        <f>INDEX(NoSettings!$C:$C,MATCH(EPS!$A1948,NoSettings!$A:$A,0))</f>
        <v>183600000000</v>
      </c>
      <c r="K1948">
        <f>INDEX(GWP!$C$2:$C$13,MATCH(EPS!I1948,GWP!$B$2:$B$13,0))</f>
        <v>0</v>
      </c>
      <c r="L1948" s="4">
        <f t="shared" si="61"/>
        <v>0</v>
      </c>
    </row>
    <row r="1949" spans="1:12" hidden="1" x14ac:dyDescent="0.25">
      <c r="A1949" t="s">
        <v>3463</v>
      </c>
      <c r="B1949" t="s">
        <v>4</v>
      </c>
      <c r="C1949" t="s">
        <v>6906</v>
      </c>
      <c r="D1949" t="s">
        <v>1707</v>
      </c>
      <c r="H1949" t="str">
        <f>INDEX('Vensim Variables'!$B:$B,MATCH(EPS!$B1949,'Vensim Variables'!$A:$A,0))</f>
        <v>g pollutant</v>
      </c>
      <c r="I1949" t="str">
        <f t="shared" si="60"/>
        <v>NOx</v>
      </c>
      <c r="J1949">
        <f>INDEX(NoSettings!$C:$C,MATCH(EPS!$A1949,NoSettings!$A:$A,0))</f>
        <v>17470000000</v>
      </c>
      <c r="K1949">
        <f>INDEX(GWP!$C$2:$C$13,MATCH(EPS!I1949,GWP!$B$2:$B$13,0))</f>
        <v>0</v>
      </c>
      <c r="L1949" s="4">
        <f t="shared" si="61"/>
        <v>0</v>
      </c>
    </row>
    <row r="1950" spans="1:12" hidden="1" x14ac:dyDescent="0.25">
      <c r="A1950" t="s">
        <v>3464</v>
      </c>
      <c r="B1950" t="s">
        <v>4</v>
      </c>
      <c r="C1950" t="s">
        <v>6906</v>
      </c>
      <c r="D1950" t="s">
        <v>1708</v>
      </c>
      <c r="H1950" t="str">
        <f>INDEX('Vensim Variables'!$B:$B,MATCH(EPS!$B1950,'Vensim Variables'!$A:$A,0))</f>
        <v>g pollutant</v>
      </c>
      <c r="I1950" t="str">
        <f t="shared" si="60"/>
        <v>PM10</v>
      </c>
      <c r="J1950">
        <f>INDEX(NoSettings!$C:$C,MATCH(EPS!$A1950,NoSettings!$A:$A,0))</f>
        <v>13740000000</v>
      </c>
      <c r="K1950">
        <f>INDEX(GWP!$C$2:$C$13,MATCH(EPS!I1950,GWP!$B$2:$B$13,0))</f>
        <v>0</v>
      </c>
      <c r="L1950" s="4">
        <f t="shared" si="61"/>
        <v>0</v>
      </c>
    </row>
    <row r="1951" spans="1:12" hidden="1" x14ac:dyDescent="0.25">
      <c r="A1951" t="s">
        <v>3465</v>
      </c>
      <c r="B1951" t="s">
        <v>4</v>
      </c>
      <c r="C1951" t="s">
        <v>6906</v>
      </c>
      <c r="D1951" t="s">
        <v>1709</v>
      </c>
      <c r="H1951" t="str">
        <f>INDEX('Vensim Variables'!$B:$B,MATCH(EPS!$B1951,'Vensim Variables'!$A:$A,0))</f>
        <v>g pollutant</v>
      </c>
      <c r="I1951" t="str">
        <f t="shared" si="60"/>
        <v>PM25</v>
      </c>
      <c r="J1951">
        <f>INDEX(NoSettings!$C:$C,MATCH(EPS!$A1951,NoSettings!$A:$A,0))</f>
        <v>10620000000</v>
      </c>
      <c r="K1951">
        <f>INDEX(GWP!$C$2:$C$13,MATCH(EPS!I1951,GWP!$B$2:$B$13,0))</f>
        <v>0</v>
      </c>
      <c r="L1951" s="4">
        <f t="shared" si="61"/>
        <v>0</v>
      </c>
    </row>
    <row r="1952" spans="1:12" hidden="1" x14ac:dyDescent="0.25">
      <c r="A1952" t="s">
        <v>3466</v>
      </c>
      <c r="B1952" t="s">
        <v>4</v>
      </c>
      <c r="C1952" t="s">
        <v>6906</v>
      </c>
      <c r="D1952" t="s">
        <v>1710</v>
      </c>
      <c r="H1952" t="str">
        <f>INDEX('Vensim Variables'!$B:$B,MATCH(EPS!$B1952,'Vensim Variables'!$A:$A,0))</f>
        <v>g pollutant</v>
      </c>
      <c r="I1952" t="str">
        <f t="shared" si="60"/>
        <v>SOx</v>
      </c>
      <c r="J1952">
        <f>INDEX(NoSettings!$C:$C,MATCH(EPS!$A1952,NoSettings!$A:$A,0))</f>
        <v>53410000000</v>
      </c>
      <c r="K1952">
        <f>INDEX(GWP!$C$2:$C$13,MATCH(EPS!I1952,GWP!$B$2:$B$13,0))</f>
        <v>0</v>
      </c>
      <c r="L1952" s="4">
        <f t="shared" si="61"/>
        <v>0</v>
      </c>
    </row>
    <row r="1953" spans="1:12" hidden="1" x14ac:dyDescent="0.25">
      <c r="A1953" t="s">
        <v>3467</v>
      </c>
      <c r="B1953" t="s">
        <v>4</v>
      </c>
      <c r="C1953" t="s">
        <v>6906</v>
      </c>
      <c r="D1953" t="s">
        <v>1711</v>
      </c>
      <c r="H1953" t="str">
        <f>INDEX('Vensim Variables'!$B:$B,MATCH(EPS!$B1953,'Vensim Variables'!$A:$A,0))</f>
        <v>g pollutant</v>
      </c>
      <c r="I1953" t="str">
        <f t="shared" si="60"/>
        <v>BC</v>
      </c>
      <c r="J1953">
        <f>INDEX(NoSettings!$C:$C,MATCH(EPS!$A1953,NoSettings!$A:$A,0))</f>
        <v>335400000</v>
      </c>
      <c r="K1953">
        <f>INDEX(GWP!$C$2:$C$13,MATCH(EPS!I1953,GWP!$B$2:$B$13,0))</f>
        <v>0</v>
      </c>
      <c r="L1953" s="4">
        <f t="shared" si="61"/>
        <v>0</v>
      </c>
    </row>
    <row r="1954" spans="1:12" hidden="1" x14ac:dyDescent="0.25">
      <c r="A1954" t="s">
        <v>3468</v>
      </c>
      <c r="B1954" t="s">
        <v>4</v>
      </c>
      <c r="C1954" t="s">
        <v>6906</v>
      </c>
      <c r="D1954" t="s">
        <v>1712</v>
      </c>
      <c r="H1954" t="str">
        <f>INDEX('Vensim Variables'!$B:$B,MATCH(EPS!$B1954,'Vensim Variables'!$A:$A,0))</f>
        <v>g pollutant</v>
      </c>
      <c r="I1954" t="str">
        <f t="shared" si="60"/>
        <v>OC</v>
      </c>
      <c r="J1954">
        <f>INDEX(NoSettings!$C:$C,MATCH(EPS!$A1954,NoSettings!$A:$A,0))</f>
        <v>1021000000</v>
      </c>
      <c r="K1954">
        <f>INDEX(GWP!$C$2:$C$13,MATCH(EPS!I1954,GWP!$B$2:$B$13,0))</f>
        <v>0</v>
      </c>
      <c r="L1954" s="4">
        <f t="shared" si="61"/>
        <v>0</v>
      </c>
    </row>
    <row r="1955" spans="1:12" hidden="1" x14ac:dyDescent="0.25">
      <c r="A1955" t="s">
        <v>3469</v>
      </c>
      <c r="B1955" t="s">
        <v>4</v>
      </c>
      <c r="C1955" t="s">
        <v>6906</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x14ac:dyDescent="0.25">
      <c r="A1956" t="s">
        <v>3470</v>
      </c>
      <c r="B1956" t="s">
        <v>4</v>
      </c>
      <c r="C1956" t="s">
        <v>6906</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x14ac:dyDescent="0.25">
      <c r="A1957" t="s">
        <v>3471</v>
      </c>
      <c r="B1957" t="s">
        <v>4</v>
      </c>
      <c r="C1957" t="s">
        <v>6906</v>
      </c>
      <c r="D1957" t="s">
        <v>1715</v>
      </c>
      <c r="H1957" t="str">
        <f>INDEX('Vensim Variables'!$B:$B,MATCH(EPS!$B1957,'Vensim Variables'!$A:$A,0))</f>
        <v>g pollutant</v>
      </c>
      <c r="I1957" t="str">
        <f t="shared" si="60"/>
        <v>F gases</v>
      </c>
      <c r="J1957">
        <f>INDEX(NoSettings!$C:$C,MATCH(EPS!$A1957,NoSettings!$A:$A,0))</f>
        <v>2000000000000</v>
      </c>
      <c r="K1957">
        <f>INDEX(GWP!$C$2:$C$13,MATCH(EPS!I1957,GWP!$B$2:$B$13,0))</f>
        <v>1</v>
      </c>
      <c r="L1957" s="4">
        <f t="shared" si="61"/>
        <v>2</v>
      </c>
    </row>
    <row r="1958" spans="1:12" hidden="1" x14ac:dyDescent="0.25">
      <c r="A1958" t="s">
        <v>3472</v>
      </c>
      <c r="B1958" t="s">
        <v>4</v>
      </c>
      <c r="C1958" t="s">
        <v>6907</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x14ac:dyDescent="0.25">
      <c r="A1959" t="s">
        <v>3473</v>
      </c>
      <c r="B1959" t="s">
        <v>4</v>
      </c>
      <c r="C1959" t="s">
        <v>6907</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x14ac:dyDescent="0.25">
      <c r="A1960" t="s">
        <v>3474</v>
      </c>
      <c r="B1960" t="s">
        <v>4</v>
      </c>
      <c r="C1960" t="s">
        <v>6907</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x14ac:dyDescent="0.25">
      <c r="A1961" t="s">
        <v>3475</v>
      </c>
      <c r="B1961" t="s">
        <v>4</v>
      </c>
      <c r="C1961" t="s">
        <v>6907</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x14ac:dyDescent="0.25">
      <c r="A1962" t="s">
        <v>3476</v>
      </c>
      <c r="B1962" t="s">
        <v>4</v>
      </c>
      <c r="C1962" t="s">
        <v>6907</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x14ac:dyDescent="0.25">
      <c r="A1963" t="s">
        <v>3477</v>
      </c>
      <c r="B1963" t="s">
        <v>4</v>
      </c>
      <c r="C1963" t="s">
        <v>6907</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x14ac:dyDescent="0.25">
      <c r="A1964" t="s">
        <v>3478</v>
      </c>
      <c r="B1964" t="s">
        <v>4</v>
      </c>
      <c r="C1964" t="s">
        <v>6907</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x14ac:dyDescent="0.25">
      <c r="A1965" t="s">
        <v>3479</v>
      </c>
      <c r="B1965" t="s">
        <v>4</v>
      </c>
      <c r="C1965" t="s">
        <v>6907</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x14ac:dyDescent="0.25">
      <c r="A1966" t="s">
        <v>3480</v>
      </c>
      <c r="B1966" t="s">
        <v>4</v>
      </c>
      <c r="C1966" t="s">
        <v>6907</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x14ac:dyDescent="0.25">
      <c r="A1967" t="s">
        <v>3481</v>
      </c>
      <c r="B1967" t="s">
        <v>4</v>
      </c>
      <c r="C1967" t="s">
        <v>6907</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x14ac:dyDescent="0.25">
      <c r="A1968" t="s">
        <v>3482</v>
      </c>
      <c r="B1968" t="s">
        <v>4</v>
      </c>
      <c r="C1968" t="s">
        <v>6907</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x14ac:dyDescent="0.25">
      <c r="A1969" t="s">
        <v>3483</v>
      </c>
      <c r="B1969" t="s">
        <v>4</v>
      </c>
      <c r="C1969" t="s">
        <v>6907</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x14ac:dyDescent="0.25">
      <c r="A1970" t="s">
        <v>3484</v>
      </c>
      <c r="B1970" t="s">
        <v>4</v>
      </c>
      <c r="C1970" t="s">
        <v>6908</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x14ac:dyDescent="0.25">
      <c r="A1971" t="s">
        <v>3485</v>
      </c>
      <c r="B1971" t="s">
        <v>4</v>
      </c>
      <c r="C1971" t="s">
        <v>6908</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x14ac:dyDescent="0.25">
      <c r="A1972" t="s">
        <v>3486</v>
      </c>
      <c r="B1972" t="s">
        <v>4</v>
      </c>
      <c r="C1972" t="s">
        <v>6908</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x14ac:dyDescent="0.25">
      <c r="A1973" t="s">
        <v>3487</v>
      </c>
      <c r="B1973" t="s">
        <v>4</v>
      </c>
      <c r="C1973" t="s">
        <v>6908</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x14ac:dyDescent="0.25">
      <c r="A1974" t="s">
        <v>3488</v>
      </c>
      <c r="B1974" t="s">
        <v>4</v>
      </c>
      <c r="C1974" t="s">
        <v>6908</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x14ac:dyDescent="0.25">
      <c r="A1975" t="s">
        <v>3489</v>
      </c>
      <c r="B1975" t="s">
        <v>4</v>
      </c>
      <c r="C1975" t="s">
        <v>6908</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x14ac:dyDescent="0.25">
      <c r="A1976" t="s">
        <v>3490</v>
      </c>
      <c r="B1976" t="s">
        <v>4</v>
      </c>
      <c r="C1976" t="s">
        <v>6908</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x14ac:dyDescent="0.25">
      <c r="A1977" t="s">
        <v>3491</v>
      </c>
      <c r="B1977" t="s">
        <v>4</v>
      </c>
      <c r="C1977" t="s">
        <v>6908</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x14ac:dyDescent="0.25">
      <c r="A1978" t="s">
        <v>3492</v>
      </c>
      <c r="B1978" t="s">
        <v>4</v>
      </c>
      <c r="C1978" t="s">
        <v>6908</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x14ac:dyDescent="0.25">
      <c r="A1979" t="s">
        <v>3493</v>
      </c>
      <c r="B1979" t="s">
        <v>4</v>
      </c>
      <c r="C1979" t="s">
        <v>6908</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x14ac:dyDescent="0.25">
      <c r="A1980" t="s">
        <v>3494</v>
      </c>
      <c r="B1980" t="s">
        <v>4</v>
      </c>
      <c r="C1980" t="s">
        <v>6908</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x14ac:dyDescent="0.25">
      <c r="A1981" t="s">
        <v>3495</v>
      </c>
      <c r="B1981" t="s">
        <v>4</v>
      </c>
      <c r="C1981" t="s">
        <v>6908</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x14ac:dyDescent="0.25">
      <c r="A1982" t="s">
        <v>3496</v>
      </c>
      <c r="B1982" t="s">
        <v>4</v>
      </c>
      <c r="C1982" t="s">
        <v>6909</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x14ac:dyDescent="0.25">
      <c r="A1983" t="s">
        <v>3497</v>
      </c>
      <c r="B1983" t="s">
        <v>4</v>
      </c>
      <c r="C1983" t="s">
        <v>6909</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x14ac:dyDescent="0.25">
      <c r="A1984" t="s">
        <v>3498</v>
      </c>
      <c r="B1984" t="s">
        <v>4</v>
      </c>
      <c r="C1984" t="s">
        <v>6909</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x14ac:dyDescent="0.25">
      <c r="A1985" t="s">
        <v>3499</v>
      </c>
      <c r="B1985" t="s">
        <v>4</v>
      </c>
      <c r="C1985" t="s">
        <v>6909</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x14ac:dyDescent="0.25">
      <c r="A1986" t="s">
        <v>3500</v>
      </c>
      <c r="B1986" t="s">
        <v>4</v>
      </c>
      <c r="C1986" t="s">
        <v>6909</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x14ac:dyDescent="0.25">
      <c r="A1987" t="s">
        <v>3501</v>
      </c>
      <c r="B1987" t="s">
        <v>4</v>
      </c>
      <c r="C1987" t="s">
        <v>6909</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x14ac:dyDescent="0.25">
      <c r="A1988" t="s">
        <v>3502</v>
      </c>
      <c r="B1988" t="s">
        <v>4</v>
      </c>
      <c r="C1988" t="s">
        <v>6909</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x14ac:dyDescent="0.25">
      <c r="A1989" t="s">
        <v>3503</v>
      </c>
      <c r="B1989" t="s">
        <v>4</v>
      </c>
      <c r="C1989" t="s">
        <v>6909</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x14ac:dyDescent="0.25">
      <c r="A1990" t="s">
        <v>3504</v>
      </c>
      <c r="B1990" t="s">
        <v>4</v>
      </c>
      <c r="C1990" t="s">
        <v>6909</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x14ac:dyDescent="0.25">
      <c r="A1991" t="s">
        <v>3505</v>
      </c>
      <c r="B1991" t="s">
        <v>4</v>
      </c>
      <c r="C1991" t="s">
        <v>6909</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x14ac:dyDescent="0.25">
      <c r="A1992" t="s">
        <v>3506</v>
      </c>
      <c r="B1992" t="s">
        <v>4</v>
      </c>
      <c r="C1992" t="s">
        <v>6909</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x14ac:dyDescent="0.25">
      <c r="A1993" t="s">
        <v>3507</v>
      </c>
      <c r="B1993" t="s">
        <v>4</v>
      </c>
      <c r="C1993" t="s">
        <v>6909</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x14ac:dyDescent="0.25">
      <c r="A1994" t="s">
        <v>3508</v>
      </c>
      <c r="B1994" t="s">
        <v>4</v>
      </c>
      <c r="C1994" t="s">
        <v>6910</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x14ac:dyDescent="0.25">
      <c r="A1995" t="s">
        <v>3509</v>
      </c>
      <c r="B1995" t="s">
        <v>4</v>
      </c>
      <c r="C1995" t="s">
        <v>6910</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x14ac:dyDescent="0.25">
      <c r="A1996" t="s">
        <v>3510</v>
      </c>
      <c r="B1996" t="s">
        <v>4</v>
      </c>
      <c r="C1996" t="s">
        <v>6910</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x14ac:dyDescent="0.25">
      <c r="A1997" t="s">
        <v>3511</v>
      </c>
      <c r="B1997" t="s">
        <v>4</v>
      </c>
      <c r="C1997" t="s">
        <v>6910</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x14ac:dyDescent="0.25">
      <c r="A1998" t="s">
        <v>3512</v>
      </c>
      <c r="B1998" t="s">
        <v>4</v>
      </c>
      <c r="C1998" t="s">
        <v>6910</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x14ac:dyDescent="0.25">
      <c r="A1999" t="s">
        <v>3513</v>
      </c>
      <c r="B1999" t="s">
        <v>4</v>
      </c>
      <c r="C1999" t="s">
        <v>6910</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x14ac:dyDescent="0.25">
      <c r="A2000" t="s">
        <v>3514</v>
      </c>
      <c r="B2000" t="s">
        <v>4</v>
      </c>
      <c r="C2000" t="s">
        <v>6910</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x14ac:dyDescent="0.25">
      <c r="A2001" t="s">
        <v>3515</v>
      </c>
      <c r="B2001" t="s">
        <v>4</v>
      </c>
      <c r="C2001" t="s">
        <v>6910</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x14ac:dyDescent="0.25">
      <c r="A2002" t="s">
        <v>3516</v>
      </c>
      <c r="B2002" t="s">
        <v>4</v>
      </c>
      <c r="C2002" t="s">
        <v>6910</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x14ac:dyDescent="0.25">
      <c r="A2003" t="s">
        <v>3517</v>
      </c>
      <c r="B2003" t="s">
        <v>4</v>
      </c>
      <c r="C2003" t="s">
        <v>6910</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x14ac:dyDescent="0.25">
      <c r="A2004" t="s">
        <v>3518</v>
      </c>
      <c r="B2004" t="s">
        <v>4</v>
      </c>
      <c r="C2004" t="s">
        <v>6910</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x14ac:dyDescent="0.25">
      <c r="A2005" t="s">
        <v>3519</v>
      </c>
      <c r="B2005" t="s">
        <v>4</v>
      </c>
      <c r="C2005" t="s">
        <v>6910</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x14ac:dyDescent="0.25">
      <c r="A2006" t="s">
        <v>3520</v>
      </c>
      <c r="B2006" t="s">
        <v>4</v>
      </c>
      <c r="C2006" t="s">
        <v>6911</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x14ac:dyDescent="0.25">
      <c r="A2007" t="s">
        <v>3521</v>
      </c>
      <c r="B2007" t="s">
        <v>4</v>
      </c>
      <c r="C2007" t="s">
        <v>6911</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x14ac:dyDescent="0.25">
      <c r="A2008" t="s">
        <v>3522</v>
      </c>
      <c r="B2008" t="s">
        <v>4</v>
      </c>
      <c r="C2008" t="s">
        <v>6911</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x14ac:dyDescent="0.25">
      <c r="A2009" t="s">
        <v>3523</v>
      </c>
      <c r="B2009" t="s">
        <v>4</v>
      </c>
      <c r="C2009" t="s">
        <v>6911</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x14ac:dyDescent="0.25">
      <c r="A2010" t="s">
        <v>3524</v>
      </c>
      <c r="B2010" t="s">
        <v>4</v>
      </c>
      <c r="C2010" t="s">
        <v>6911</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x14ac:dyDescent="0.25">
      <c r="A2011" t="s">
        <v>3525</v>
      </c>
      <c r="B2011" t="s">
        <v>4</v>
      </c>
      <c r="C2011" t="s">
        <v>6911</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x14ac:dyDescent="0.25">
      <c r="A2012" t="s">
        <v>3526</v>
      </c>
      <c r="B2012" t="s">
        <v>4</v>
      </c>
      <c r="C2012" t="s">
        <v>6911</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x14ac:dyDescent="0.25">
      <c r="A2013" t="s">
        <v>3527</v>
      </c>
      <c r="B2013" t="s">
        <v>4</v>
      </c>
      <c r="C2013" t="s">
        <v>6911</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x14ac:dyDescent="0.25">
      <c r="A2014" t="s">
        <v>3528</v>
      </c>
      <c r="B2014" t="s">
        <v>4</v>
      </c>
      <c r="C2014" t="s">
        <v>6911</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x14ac:dyDescent="0.25">
      <c r="A2015" t="s">
        <v>3529</v>
      </c>
      <c r="B2015" t="s">
        <v>4</v>
      </c>
      <c r="C2015" t="s">
        <v>6911</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x14ac:dyDescent="0.25">
      <c r="A2016" t="s">
        <v>3530</v>
      </c>
      <c r="B2016" t="s">
        <v>4</v>
      </c>
      <c r="C2016" t="s">
        <v>6911</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x14ac:dyDescent="0.25">
      <c r="A2017" t="s">
        <v>3531</v>
      </c>
      <c r="B2017" t="s">
        <v>4</v>
      </c>
      <c r="C2017" t="s">
        <v>6911</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x14ac:dyDescent="0.25">
      <c r="A2018" t="s">
        <v>3532</v>
      </c>
      <c r="B2018" t="s">
        <v>4</v>
      </c>
      <c r="C2018" t="s">
        <v>6912</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x14ac:dyDescent="0.25">
      <c r="A2019" t="s">
        <v>3533</v>
      </c>
      <c r="B2019" t="s">
        <v>4</v>
      </c>
      <c r="C2019" t="s">
        <v>6912</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x14ac:dyDescent="0.25">
      <c r="A2020" t="s">
        <v>3534</v>
      </c>
      <c r="B2020" t="s">
        <v>4</v>
      </c>
      <c r="C2020" t="s">
        <v>6912</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x14ac:dyDescent="0.25">
      <c r="A2021" t="s">
        <v>3535</v>
      </c>
      <c r="B2021" t="s">
        <v>4</v>
      </c>
      <c r="C2021" t="s">
        <v>6912</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x14ac:dyDescent="0.25">
      <c r="A2022" t="s">
        <v>3536</v>
      </c>
      <c r="B2022" t="s">
        <v>4</v>
      </c>
      <c r="C2022" t="s">
        <v>6912</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x14ac:dyDescent="0.25">
      <c r="A2023" t="s">
        <v>3537</v>
      </c>
      <c r="B2023" t="s">
        <v>4</v>
      </c>
      <c r="C2023" t="s">
        <v>6912</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x14ac:dyDescent="0.25">
      <c r="A2024" t="s">
        <v>3538</v>
      </c>
      <c r="B2024" t="s">
        <v>4</v>
      </c>
      <c r="C2024" t="s">
        <v>6912</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x14ac:dyDescent="0.25">
      <c r="A2025" t="s">
        <v>3539</v>
      </c>
      <c r="B2025" t="s">
        <v>4</v>
      </c>
      <c r="C2025" t="s">
        <v>6912</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x14ac:dyDescent="0.25">
      <c r="A2026" t="s">
        <v>3540</v>
      </c>
      <c r="B2026" t="s">
        <v>4</v>
      </c>
      <c r="C2026" t="s">
        <v>6912</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x14ac:dyDescent="0.25">
      <c r="A2027" t="s">
        <v>3541</v>
      </c>
      <c r="B2027" t="s">
        <v>4</v>
      </c>
      <c r="C2027" t="s">
        <v>6912</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x14ac:dyDescent="0.25">
      <c r="A2028" t="s">
        <v>3542</v>
      </c>
      <c r="B2028" t="s">
        <v>4</v>
      </c>
      <c r="C2028" t="s">
        <v>6912</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x14ac:dyDescent="0.25">
      <c r="A2029" t="s">
        <v>3543</v>
      </c>
      <c r="B2029" t="s">
        <v>4</v>
      </c>
      <c r="C2029" t="s">
        <v>6912</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x14ac:dyDescent="0.25">
      <c r="A2030" t="s">
        <v>3544</v>
      </c>
      <c r="B2030" t="s">
        <v>4</v>
      </c>
      <c r="C2030" t="s">
        <v>6913</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x14ac:dyDescent="0.25">
      <c r="A2031" t="s">
        <v>3545</v>
      </c>
      <c r="B2031" t="s">
        <v>4</v>
      </c>
      <c r="C2031" t="s">
        <v>6913</v>
      </c>
      <c r="D2031" t="s">
        <v>1705</v>
      </c>
      <c r="H2031" t="str">
        <f>INDEX('Vensim Variables'!$B:$B,MATCH(EPS!$B2031,'Vensim Variables'!$A:$A,0))</f>
        <v>g pollutant</v>
      </c>
      <c r="I2031" t="str">
        <f t="shared" si="62"/>
        <v>VOC</v>
      </c>
      <c r="J2031">
        <f>INDEX(NoSettings!$C:$C,MATCH(EPS!$A2031,NoSettings!$A:$A,0))</f>
        <v>189500000000</v>
      </c>
      <c r="K2031">
        <f>INDEX(GWP!$C$2:$C$13,MATCH(EPS!I2031,GWP!$B$2:$B$13,0))</f>
        <v>0</v>
      </c>
      <c r="L2031" s="4">
        <f t="shared" si="63"/>
        <v>0</v>
      </c>
    </row>
    <row r="2032" spans="1:12" hidden="1" x14ac:dyDescent="0.25">
      <c r="A2032" t="s">
        <v>3546</v>
      </c>
      <c r="B2032" t="s">
        <v>4</v>
      </c>
      <c r="C2032" t="s">
        <v>6913</v>
      </c>
      <c r="D2032" t="s">
        <v>1706</v>
      </c>
      <c r="H2032" t="str">
        <f>INDEX('Vensim Variables'!$B:$B,MATCH(EPS!$B2032,'Vensim Variables'!$A:$A,0))</f>
        <v>g pollutant</v>
      </c>
      <c r="I2032" t="str">
        <f t="shared" si="62"/>
        <v>CO</v>
      </c>
      <c r="J2032">
        <f>INDEX(NoSettings!$C:$C,MATCH(EPS!$A2032,NoSettings!$A:$A,0))</f>
        <v>221900000000</v>
      </c>
      <c r="K2032">
        <f>INDEX(GWP!$C$2:$C$13,MATCH(EPS!I2032,GWP!$B$2:$B$13,0))</f>
        <v>0</v>
      </c>
      <c r="L2032" s="4">
        <f t="shared" si="63"/>
        <v>0</v>
      </c>
    </row>
    <row r="2033" spans="1:12" hidden="1" x14ac:dyDescent="0.25">
      <c r="A2033" t="s">
        <v>3547</v>
      </c>
      <c r="B2033" t="s">
        <v>4</v>
      </c>
      <c r="C2033" t="s">
        <v>6913</v>
      </c>
      <c r="D2033" t="s">
        <v>1707</v>
      </c>
      <c r="H2033" t="str">
        <f>INDEX('Vensim Variables'!$B:$B,MATCH(EPS!$B2033,'Vensim Variables'!$A:$A,0))</f>
        <v>g pollutant</v>
      </c>
      <c r="I2033" t="str">
        <f t="shared" si="62"/>
        <v>NOx</v>
      </c>
      <c r="J2033">
        <f>INDEX(NoSettings!$C:$C,MATCH(EPS!$A2033,NoSettings!$A:$A,0))</f>
        <v>164100000000</v>
      </c>
      <c r="K2033">
        <f>INDEX(GWP!$C$2:$C$13,MATCH(EPS!I2033,GWP!$B$2:$B$13,0))</f>
        <v>0</v>
      </c>
      <c r="L2033" s="4">
        <f t="shared" si="63"/>
        <v>0</v>
      </c>
    </row>
    <row r="2034" spans="1:12" hidden="1" x14ac:dyDescent="0.25">
      <c r="A2034" t="s">
        <v>3548</v>
      </c>
      <c r="B2034" t="s">
        <v>4</v>
      </c>
      <c r="C2034" t="s">
        <v>6913</v>
      </c>
      <c r="D2034" t="s">
        <v>1708</v>
      </c>
      <c r="H2034" t="str">
        <f>INDEX('Vensim Variables'!$B:$B,MATCH(EPS!$B2034,'Vensim Variables'!$A:$A,0))</f>
        <v>g pollutant</v>
      </c>
      <c r="I2034" t="str">
        <f t="shared" si="62"/>
        <v>PM10</v>
      </c>
      <c r="J2034">
        <f>INDEX(NoSettings!$C:$C,MATCH(EPS!$A2034,NoSettings!$A:$A,0))</f>
        <v>133200000000</v>
      </c>
      <c r="K2034">
        <f>INDEX(GWP!$C$2:$C$13,MATCH(EPS!I2034,GWP!$B$2:$B$13,0))</f>
        <v>0</v>
      </c>
      <c r="L2034" s="4">
        <f t="shared" si="63"/>
        <v>0</v>
      </c>
    </row>
    <row r="2035" spans="1:12" hidden="1" x14ac:dyDescent="0.25">
      <c r="A2035" t="s">
        <v>3549</v>
      </c>
      <c r="B2035" t="s">
        <v>4</v>
      </c>
      <c r="C2035" t="s">
        <v>6913</v>
      </c>
      <c r="D2035" t="s">
        <v>1709</v>
      </c>
      <c r="H2035" t="str">
        <f>INDEX('Vensim Variables'!$B:$B,MATCH(EPS!$B2035,'Vensim Variables'!$A:$A,0))</f>
        <v>g pollutant</v>
      </c>
      <c r="I2035" t="str">
        <f t="shared" si="62"/>
        <v>PM25</v>
      </c>
      <c r="J2035">
        <f>INDEX(NoSettings!$C:$C,MATCH(EPS!$A2035,NoSettings!$A:$A,0))</f>
        <v>78350000000</v>
      </c>
      <c r="K2035">
        <f>INDEX(GWP!$C$2:$C$13,MATCH(EPS!I2035,GWP!$B$2:$B$13,0))</f>
        <v>0</v>
      </c>
      <c r="L2035" s="4">
        <f t="shared" si="63"/>
        <v>0</v>
      </c>
    </row>
    <row r="2036" spans="1:12" hidden="1" x14ac:dyDescent="0.25">
      <c r="A2036" t="s">
        <v>3550</v>
      </c>
      <c r="B2036" t="s">
        <v>4</v>
      </c>
      <c r="C2036" t="s">
        <v>6913</v>
      </c>
      <c r="D2036" t="s">
        <v>1710</v>
      </c>
      <c r="H2036" t="str">
        <f>INDEX('Vensim Variables'!$B:$B,MATCH(EPS!$B2036,'Vensim Variables'!$A:$A,0))</f>
        <v>g pollutant</v>
      </c>
      <c r="I2036" t="str">
        <f t="shared" si="62"/>
        <v>SOx</v>
      </c>
      <c r="J2036">
        <f>INDEX(NoSettings!$C:$C,MATCH(EPS!$A2036,NoSettings!$A:$A,0))</f>
        <v>138400000000</v>
      </c>
      <c r="K2036">
        <f>INDEX(GWP!$C$2:$C$13,MATCH(EPS!I2036,GWP!$B$2:$B$13,0))</f>
        <v>0</v>
      </c>
      <c r="L2036" s="4">
        <f t="shared" si="63"/>
        <v>0</v>
      </c>
    </row>
    <row r="2037" spans="1:12" hidden="1" x14ac:dyDescent="0.25">
      <c r="A2037" t="s">
        <v>3551</v>
      </c>
      <c r="B2037" t="s">
        <v>4</v>
      </c>
      <c r="C2037" t="s">
        <v>6913</v>
      </c>
      <c r="D2037" t="s">
        <v>1711</v>
      </c>
      <c r="H2037" t="str">
        <f>INDEX('Vensim Variables'!$B:$B,MATCH(EPS!$B2037,'Vensim Variables'!$A:$A,0))</f>
        <v>g pollutant</v>
      </c>
      <c r="I2037" t="str">
        <f t="shared" si="62"/>
        <v>BC</v>
      </c>
      <c r="J2037">
        <f>INDEX(NoSettings!$C:$C,MATCH(EPS!$A2037,NoSettings!$A:$A,0))</f>
        <v>1629000000</v>
      </c>
      <c r="K2037">
        <f>INDEX(GWP!$C$2:$C$13,MATCH(EPS!I2037,GWP!$B$2:$B$13,0))</f>
        <v>0</v>
      </c>
      <c r="L2037" s="4">
        <f t="shared" si="63"/>
        <v>0</v>
      </c>
    </row>
    <row r="2038" spans="1:12" hidden="1" x14ac:dyDescent="0.25">
      <c r="A2038" t="s">
        <v>3552</v>
      </c>
      <c r="B2038" t="s">
        <v>4</v>
      </c>
      <c r="C2038" t="s">
        <v>6913</v>
      </c>
      <c r="D2038" t="s">
        <v>1712</v>
      </c>
      <c r="H2038" t="str">
        <f>INDEX('Vensim Variables'!$B:$B,MATCH(EPS!$B2038,'Vensim Variables'!$A:$A,0))</f>
        <v>g pollutant</v>
      </c>
      <c r="I2038" t="str">
        <f t="shared" si="62"/>
        <v>OC</v>
      </c>
      <c r="J2038">
        <f>INDEX(NoSettings!$C:$C,MATCH(EPS!$A2038,NoSettings!$A:$A,0))</f>
        <v>8579000000</v>
      </c>
      <c r="K2038">
        <f>INDEX(GWP!$C$2:$C$13,MATCH(EPS!I2038,GWP!$B$2:$B$13,0))</f>
        <v>0</v>
      </c>
      <c r="L2038" s="4">
        <f t="shared" si="63"/>
        <v>0</v>
      </c>
    </row>
    <row r="2039" spans="1:12" hidden="1" x14ac:dyDescent="0.25">
      <c r="A2039" t="s">
        <v>3553</v>
      </c>
      <c r="B2039" t="s">
        <v>4</v>
      </c>
      <c r="C2039" t="s">
        <v>6913</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x14ac:dyDescent="0.25">
      <c r="A2040" t="s">
        <v>3554</v>
      </c>
      <c r="B2040" t="s">
        <v>4</v>
      </c>
      <c r="C2040" t="s">
        <v>6913</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x14ac:dyDescent="0.25">
      <c r="A2041" t="s">
        <v>3555</v>
      </c>
      <c r="B2041" t="s">
        <v>4</v>
      </c>
      <c r="C2041" t="s">
        <v>6913</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x14ac:dyDescent="0.25">
      <c r="A2042" t="s">
        <v>3556</v>
      </c>
      <c r="B2042" t="s">
        <v>4</v>
      </c>
      <c r="C2042" t="s">
        <v>6914</v>
      </c>
      <c r="D2042" t="s">
        <v>1702</v>
      </c>
      <c r="H2042" t="str">
        <f>INDEX('Vensim Variables'!$B:$B,MATCH(EPS!$B2042,'Vensim Variables'!$A:$A,0))</f>
        <v>g pollutant</v>
      </c>
      <c r="I2042" t="str">
        <f t="shared" si="62"/>
        <v>CO2</v>
      </c>
      <c r="J2042">
        <f>INDEX(NoSettings!$C:$C,MATCH(EPS!$A2042,NoSettings!$A:$A,0))</f>
        <v>27000000000000</v>
      </c>
      <c r="K2042">
        <f>INDEX(GWP!$C$2:$C$13,MATCH(EPS!I2042,GWP!$B$2:$B$13,0))</f>
        <v>1</v>
      </c>
      <c r="L2042" s="4">
        <f t="shared" si="63"/>
        <v>27</v>
      </c>
    </row>
    <row r="2043" spans="1:12" hidden="1" x14ac:dyDescent="0.25">
      <c r="A2043" t="s">
        <v>3557</v>
      </c>
      <c r="B2043" t="s">
        <v>4</v>
      </c>
      <c r="C2043" t="s">
        <v>6914</v>
      </c>
      <c r="D2043" t="s">
        <v>1705</v>
      </c>
      <c r="H2043" t="str">
        <f>INDEX('Vensim Variables'!$B:$B,MATCH(EPS!$B2043,'Vensim Variables'!$A:$A,0))</f>
        <v>g pollutant</v>
      </c>
      <c r="I2043" t="str">
        <f t="shared" si="62"/>
        <v>VOC</v>
      </c>
      <c r="J2043" s="2">
        <f>INDEX(NoSettings!$C:$C,MATCH(EPS!$A2043,NoSettings!$A:$A,0))</f>
        <v>196000000000</v>
      </c>
      <c r="K2043">
        <f>INDEX(GWP!$C$2:$C$13,MATCH(EPS!I2043,GWP!$B$2:$B$13,0))</f>
        <v>0</v>
      </c>
      <c r="L2043" s="4">
        <f t="shared" si="63"/>
        <v>0</v>
      </c>
    </row>
    <row r="2044" spans="1:12" hidden="1" x14ac:dyDescent="0.25">
      <c r="A2044" t="s">
        <v>3558</v>
      </c>
      <c r="B2044" t="s">
        <v>4</v>
      </c>
      <c r="C2044" t="s">
        <v>6914</v>
      </c>
      <c r="D2044" t="s">
        <v>1706</v>
      </c>
      <c r="H2044" t="str">
        <f>INDEX('Vensim Variables'!$B:$B,MATCH(EPS!$B2044,'Vensim Variables'!$A:$A,0))</f>
        <v>g pollutant</v>
      </c>
      <c r="I2044" t="str">
        <f t="shared" si="62"/>
        <v>CO</v>
      </c>
      <c r="J2044">
        <f>INDEX(NoSettings!$C:$C,MATCH(EPS!$A2044,NoSettings!$A:$A,0))</f>
        <v>6282000000</v>
      </c>
      <c r="K2044">
        <f>INDEX(GWP!$C$2:$C$13,MATCH(EPS!I2044,GWP!$B$2:$B$13,0))</f>
        <v>0</v>
      </c>
      <c r="L2044" s="4">
        <f t="shared" si="63"/>
        <v>0</v>
      </c>
    </row>
    <row r="2045" spans="1:12" hidden="1" x14ac:dyDescent="0.25">
      <c r="A2045" t="s">
        <v>3559</v>
      </c>
      <c r="B2045" t="s">
        <v>4</v>
      </c>
      <c r="C2045" t="s">
        <v>6914</v>
      </c>
      <c r="D2045" t="s">
        <v>1707</v>
      </c>
      <c r="H2045" t="str">
        <f>INDEX('Vensim Variables'!$B:$B,MATCH(EPS!$B2045,'Vensim Variables'!$A:$A,0))</f>
        <v>g pollutant</v>
      </c>
      <c r="I2045" t="str">
        <f t="shared" si="62"/>
        <v>NOx</v>
      </c>
      <c r="J2045">
        <f>INDEX(NoSettings!$C:$C,MATCH(EPS!$A2045,NoSettings!$A:$A,0))</f>
        <v>2669000000</v>
      </c>
      <c r="K2045">
        <f>INDEX(GWP!$C$2:$C$13,MATCH(EPS!I2045,GWP!$B$2:$B$13,0))</f>
        <v>0</v>
      </c>
      <c r="L2045" s="4">
        <f t="shared" si="63"/>
        <v>0</v>
      </c>
    </row>
    <row r="2046" spans="1:12" hidden="1" x14ac:dyDescent="0.25">
      <c r="A2046" t="s">
        <v>3560</v>
      </c>
      <c r="B2046" t="s">
        <v>4</v>
      </c>
      <c r="C2046" t="s">
        <v>6914</v>
      </c>
      <c r="D2046" t="s">
        <v>1708</v>
      </c>
      <c r="H2046" t="str">
        <f>INDEX('Vensim Variables'!$B:$B,MATCH(EPS!$B2046,'Vensim Variables'!$A:$A,0))</f>
        <v>g pollutant</v>
      </c>
      <c r="I2046" t="str">
        <f t="shared" si="62"/>
        <v>PM10</v>
      </c>
      <c r="J2046">
        <f>INDEX(NoSettings!$C:$C,MATCH(EPS!$A2046,NoSettings!$A:$A,0))</f>
        <v>35340000000</v>
      </c>
      <c r="K2046">
        <f>INDEX(GWP!$C$2:$C$13,MATCH(EPS!I2046,GWP!$B$2:$B$13,0))</f>
        <v>0</v>
      </c>
      <c r="L2046" s="4">
        <f t="shared" si="63"/>
        <v>0</v>
      </c>
    </row>
    <row r="2047" spans="1:12" hidden="1" x14ac:dyDescent="0.25">
      <c r="A2047" t="s">
        <v>3561</v>
      </c>
      <c r="B2047" t="s">
        <v>4</v>
      </c>
      <c r="C2047" t="s">
        <v>6914</v>
      </c>
      <c r="D2047" t="s">
        <v>1709</v>
      </c>
      <c r="H2047" t="str">
        <f>INDEX('Vensim Variables'!$B:$B,MATCH(EPS!$B2047,'Vensim Variables'!$A:$A,0))</f>
        <v>g pollutant</v>
      </c>
      <c r="I2047" t="str">
        <f t="shared" si="62"/>
        <v>PM25</v>
      </c>
      <c r="J2047">
        <f>INDEX(NoSettings!$C:$C,MATCH(EPS!$A2047,NoSettings!$A:$A,0))</f>
        <v>12850000000</v>
      </c>
      <c r="K2047">
        <f>INDEX(GWP!$C$2:$C$13,MATCH(EPS!I2047,GWP!$B$2:$B$13,0))</f>
        <v>0</v>
      </c>
      <c r="L2047" s="4">
        <f t="shared" si="63"/>
        <v>0</v>
      </c>
    </row>
    <row r="2048" spans="1:12" hidden="1" x14ac:dyDescent="0.25">
      <c r="A2048" t="s">
        <v>3562</v>
      </c>
      <c r="B2048" t="s">
        <v>4</v>
      </c>
      <c r="C2048" t="s">
        <v>6914</v>
      </c>
      <c r="D2048" t="s">
        <v>1710</v>
      </c>
      <c r="H2048" t="str">
        <f>INDEX('Vensim Variables'!$B:$B,MATCH(EPS!$B2048,'Vensim Variables'!$A:$A,0))</f>
        <v>g pollutant</v>
      </c>
      <c r="I2048" t="str">
        <f t="shared" si="62"/>
        <v>SOx</v>
      </c>
      <c r="J2048">
        <f>INDEX(NoSettings!$C:$C,MATCH(EPS!$A2048,NoSettings!$A:$A,0))</f>
        <v>1080000000</v>
      </c>
      <c r="K2048">
        <f>INDEX(GWP!$C$2:$C$13,MATCH(EPS!I2048,GWP!$B$2:$B$13,0))</f>
        <v>0</v>
      </c>
      <c r="L2048" s="4">
        <f t="shared" si="63"/>
        <v>0</v>
      </c>
    </row>
    <row r="2049" spans="1:12" hidden="1" x14ac:dyDescent="0.25">
      <c r="A2049" t="s">
        <v>3563</v>
      </c>
      <c r="B2049" t="s">
        <v>4</v>
      </c>
      <c r="C2049" t="s">
        <v>6914</v>
      </c>
      <c r="D2049" t="s">
        <v>1711</v>
      </c>
      <c r="H2049" t="str">
        <f>INDEX('Vensim Variables'!$B:$B,MATCH(EPS!$B2049,'Vensim Variables'!$A:$A,0))</f>
        <v>g pollutant</v>
      </c>
      <c r="I2049" t="str">
        <f t="shared" si="62"/>
        <v>BC</v>
      </c>
      <c r="J2049">
        <f>INDEX(NoSettings!$C:$C,MATCH(EPS!$A2049,NoSettings!$A:$A,0))</f>
        <v>208300000</v>
      </c>
      <c r="K2049">
        <f>INDEX(GWP!$C$2:$C$13,MATCH(EPS!I2049,GWP!$B$2:$B$13,0))</f>
        <v>0</v>
      </c>
      <c r="L2049" s="4">
        <f t="shared" si="63"/>
        <v>0</v>
      </c>
    </row>
    <row r="2050" spans="1:12" hidden="1" x14ac:dyDescent="0.25">
      <c r="A2050" t="s">
        <v>3564</v>
      </c>
      <c r="B2050" t="s">
        <v>4</v>
      </c>
      <c r="C2050" t="s">
        <v>6914</v>
      </c>
      <c r="D2050" t="s">
        <v>1712</v>
      </c>
      <c r="H2050" t="str">
        <f>INDEX('Vensim Variables'!$B:$B,MATCH(EPS!$B2050,'Vensim Variables'!$A:$A,0))</f>
        <v>g pollutant</v>
      </c>
      <c r="I2050" t="str">
        <f t="shared" si="62"/>
        <v>OC</v>
      </c>
      <c r="J2050">
        <f>INDEX(NoSettings!$C:$C,MATCH(EPS!$A2050,NoSettings!$A:$A,0))</f>
        <v>1181000000</v>
      </c>
      <c r="K2050">
        <f>INDEX(GWP!$C$2:$C$13,MATCH(EPS!I2050,GWP!$B$2:$B$13,0))</f>
        <v>0</v>
      </c>
      <c r="L2050" s="4">
        <f t="shared" si="63"/>
        <v>0</v>
      </c>
    </row>
    <row r="2051" spans="1:12" x14ac:dyDescent="0.25">
      <c r="A2051" t="s">
        <v>3565</v>
      </c>
      <c r="B2051" t="s">
        <v>4</v>
      </c>
      <c r="C2051" t="s">
        <v>6914</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2600000000000</v>
      </c>
      <c r="K2051">
        <f>INDEX(GWP!$C$2:$C$13,MATCH(EPS!I2051,GWP!$B$2:$B$13,0))</f>
        <v>28</v>
      </c>
      <c r="L2051" s="4">
        <f t="shared" ref="L2051:L2114" si="65">IF(H2051="g pollutant",K2051*J2051/10^12,IF(H2051="MMTCO2e",J2051,IF(H2051="MWh",J2051,0)))</f>
        <v>72.8</v>
      </c>
    </row>
    <row r="2052" spans="1:12" hidden="1" x14ac:dyDescent="0.25">
      <c r="A2052" t="s">
        <v>3566</v>
      </c>
      <c r="B2052" t="s">
        <v>4</v>
      </c>
      <c r="C2052" t="s">
        <v>6914</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x14ac:dyDescent="0.25">
      <c r="A2053" t="s">
        <v>3567</v>
      </c>
      <c r="B2053" t="s">
        <v>4</v>
      </c>
      <c r="C2053" t="s">
        <v>6914</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x14ac:dyDescent="0.25">
      <c r="A2054" t="s">
        <v>3568</v>
      </c>
      <c r="B2054" t="s">
        <v>4</v>
      </c>
      <c r="C2054" t="s">
        <v>6915</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x14ac:dyDescent="0.25">
      <c r="A2055" t="s">
        <v>3569</v>
      </c>
      <c r="B2055" t="s">
        <v>4</v>
      </c>
      <c r="C2055" t="s">
        <v>6915</v>
      </c>
      <c r="D2055" t="s">
        <v>1705</v>
      </c>
      <c r="H2055" t="str">
        <f>INDEX('Vensim Variables'!$B:$B,MATCH(EPS!$B2055,'Vensim Variables'!$A:$A,0))</f>
        <v>g pollutant</v>
      </c>
      <c r="I2055" t="str">
        <f t="shared" si="64"/>
        <v>VOC</v>
      </c>
      <c r="J2055">
        <f>INDEX(NoSettings!$C:$C,MATCH(EPS!$A2055,NoSettings!$A:$A,0))</f>
        <v>172500000000</v>
      </c>
      <c r="K2055">
        <f>INDEX(GWP!$C$2:$C$13,MATCH(EPS!I2055,GWP!$B$2:$B$13,0))</f>
        <v>0</v>
      </c>
      <c r="L2055" s="4">
        <f t="shared" si="65"/>
        <v>0</v>
      </c>
    </row>
    <row r="2056" spans="1:12" hidden="1" x14ac:dyDescent="0.25">
      <c r="A2056" t="s">
        <v>3570</v>
      </c>
      <c r="B2056" t="s">
        <v>4</v>
      </c>
      <c r="C2056" t="s">
        <v>6915</v>
      </c>
      <c r="D2056" t="s">
        <v>1706</v>
      </c>
      <c r="H2056" t="str">
        <f>INDEX('Vensim Variables'!$B:$B,MATCH(EPS!$B2056,'Vensim Variables'!$A:$A,0))</f>
        <v>g pollutant</v>
      </c>
      <c r="I2056" t="str">
        <f t="shared" si="64"/>
        <v>CO</v>
      </c>
      <c r="J2056">
        <f>INDEX(NoSettings!$C:$C,MATCH(EPS!$A2056,NoSettings!$A:$A,0))</f>
        <v>1303000000000</v>
      </c>
      <c r="K2056">
        <f>INDEX(GWP!$C$2:$C$13,MATCH(EPS!I2056,GWP!$B$2:$B$13,0))</f>
        <v>0</v>
      </c>
      <c r="L2056" s="4">
        <f t="shared" si="65"/>
        <v>0</v>
      </c>
    </row>
    <row r="2057" spans="1:12" hidden="1" x14ac:dyDescent="0.25">
      <c r="A2057" t="s">
        <v>3571</v>
      </c>
      <c r="B2057" t="s">
        <v>4</v>
      </c>
      <c r="C2057" t="s">
        <v>6915</v>
      </c>
      <c r="D2057" t="s">
        <v>1707</v>
      </c>
      <c r="H2057" t="str">
        <f>INDEX('Vensim Variables'!$B:$B,MATCH(EPS!$B2057,'Vensim Variables'!$A:$A,0))</f>
        <v>g pollutant</v>
      </c>
      <c r="I2057" t="str">
        <f t="shared" si="64"/>
        <v>NOx</v>
      </c>
      <c r="J2057">
        <f>INDEX(NoSettings!$C:$C,MATCH(EPS!$A2057,NoSettings!$A:$A,0))</f>
        <v>81230000000</v>
      </c>
      <c r="K2057">
        <f>INDEX(GWP!$C$2:$C$13,MATCH(EPS!I2057,GWP!$B$2:$B$13,0))</f>
        <v>0</v>
      </c>
      <c r="L2057" s="4">
        <f t="shared" si="65"/>
        <v>0</v>
      </c>
    </row>
    <row r="2058" spans="1:12" hidden="1" x14ac:dyDescent="0.25">
      <c r="A2058" t="s">
        <v>3572</v>
      </c>
      <c r="B2058" t="s">
        <v>4</v>
      </c>
      <c r="C2058" t="s">
        <v>6915</v>
      </c>
      <c r="D2058" t="s">
        <v>1708</v>
      </c>
      <c r="H2058" t="str">
        <f>INDEX('Vensim Variables'!$B:$B,MATCH(EPS!$B2058,'Vensim Variables'!$A:$A,0))</f>
        <v>g pollutant</v>
      </c>
      <c r="I2058" t="str">
        <f t="shared" si="64"/>
        <v>PM10</v>
      </c>
      <c r="J2058">
        <f>INDEX(NoSettings!$C:$C,MATCH(EPS!$A2058,NoSettings!$A:$A,0))</f>
        <v>227500000000</v>
      </c>
      <c r="K2058">
        <f>INDEX(GWP!$C$2:$C$13,MATCH(EPS!I2058,GWP!$B$2:$B$13,0))</f>
        <v>0</v>
      </c>
      <c r="L2058" s="4">
        <f t="shared" si="65"/>
        <v>0</v>
      </c>
    </row>
    <row r="2059" spans="1:12" hidden="1" x14ac:dyDescent="0.25">
      <c r="A2059" t="s">
        <v>3573</v>
      </c>
      <c r="B2059" t="s">
        <v>4</v>
      </c>
      <c r="C2059" t="s">
        <v>6915</v>
      </c>
      <c r="D2059" t="s">
        <v>1709</v>
      </c>
      <c r="H2059" t="str">
        <f>INDEX('Vensim Variables'!$B:$B,MATCH(EPS!$B2059,'Vensim Variables'!$A:$A,0))</f>
        <v>g pollutant</v>
      </c>
      <c r="I2059" t="str">
        <f t="shared" si="64"/>
        <v>PM25</v>
      </c>
      <c r="J2059">
        <f>INDEX(NoSettings!$C:$C,MATCH(EPS!$A2059,NoSettings!$A:$A,0))</f>
        <v>203100000000</v>
      </c>
      <c r="K2059">
        <f>INDEX(GWP!$C$2:$C$13,MATCH(EPS!I2059,GWP!$B$2:$B$13,0))</f>
        <v>0</v>
      </c>
      <c r="L2059" s="4">
        <f t="shared" si="65"/>
        <v>0</v>
      </c>
    </row>
    <row r="2060" spans="1:12" hidden="1" x14ac:dyDescent="0.25">
      <c r="A2060" t="s">
        <v>3574</v>
      </c>
      <c r="B2060" t="s">
        <v>4</v>
      </c>
      <c r="C2060" t="s">
        <v>6915</v>
      </c>
      <c r="D2060" t="s">
        <v>1710</v>
      </c>
      <c r="H2060" t="str">
        <f>INDEX('Vensim Variables'!$B:$B,MATCH(EPS!$B2060,'Vensim Variables'!$A:$A,0))</f>
        <v>g pollutant</v>
      </c>
      <c r="I2060" t="str">
        <f t="shared" si="64"/>
        <v>SOx</v>
      </c>
      <c r="J2060">
        <f>INDEX(NoSettings!$C:$C,MATCH(EPS!$A2060,NoSettings!$A:$A,0))</f>
        <v>25250000000</v>
      </c>
      <c r="K2060">
        <f>INDEX(GWP!$C$2:$C$13,MATCH(EPS!I2060,GWP!$B$2:$B$13,0))</f>
        <v>0</v>
      </c>
      <c r="L2060" s="4">
        <f t="shared" si="65"/>
        <v>0</v>
      </c>
    </row>
    <row r="2061" spans="1:12" hidden="1" x14ac:dyDescent="0.25">
      <c r="A2061" t="s">
        <v>3575</v>
      </c>
      <c r="B2061" t="s">
        <v>4</v>
      </c>
      <c r="C2061" t="s">
        <v>6915</v>
      </c>
      <c r="D2061" t="s">
        <v>1711</v>
      </c>
      <c r="H2061" t="str">
        <f>INDEX('Vensim Variables'!$B:$B,MATCH(EPS!$B2061,'Vensim Variables'!$A:$A,0))</f>
        <v>g pollutant</v>
      </c>
      <c r="I2061" t="str">
        <f t="shared" si="64"/>
        <v>BC</v>
      </c>
      <c r="J2061">
        <f>INDEX(NoSettings!$C:$C,MATCH(EPS!$A2061,NoSettings!$A:$A,0))</f>
        <v>21390000000</v>
      </c>
      <c r="K2061">
        <f>INDEX(GWP!$C$2:$C$13,MATCH(EPS!I2061,GWP!$B$2:$B$13,0))</f>
        <v>0</v>
      </c>
      <c r="L2061" s="4">
        <f t="shared" si="65"/>
        <v>0</v>
      </c>
    </row>
    <row r="2062" spans="1:12" hidden="1" x14ac:dyDescent="0.25">
      <c r="A2062" t="s">
        <v>3576</v>
      </c>
      <c r="B2062" t="s">
        <v>4</v>
      </c>
      <c r="C2062" t="s">
        <v>6915</v>
      </c>
      <c r="D2062" t="s">
        <v>1712</v>
      </c>
      <c r="H2062" t="str">
        <f>INDEX('Vensim Variables'!$B:$B,MATCH(EPS!$B2062,'Vensim Variables'!$A:$A,0))</f>
        <v>g pollutant</v>
      </c>
      <c r="I2062" t="str">
        <f t="shared" si="64"/>
        <v>OC</v>
      </c>
      <c r="J2062">
        <f>INDEX(NoSettings!$C:$C,MATCH(EPS!$A2062,NoSettings!$A:$A,0))</f>
        <v>76690000000</v>
      </c>
      <c r="K2062">
        <f>INDEX(GWP!$C$2:$C$13,MATCH(EPS!I2062,GWP!$B$2:$B$13,0))</f>
        <v>0</v>
      </c>
      <c r="L2062" s="4">
        <f t="shared" si="65"/>
        <v>0</v>
      </c>
    </row>
    <row r="2063" spans="1:12" hidden="1" x14ac:dyDescent="0.25">
      <c r="A2063" t="s">
        <v>3577</v>
      </c>
      <c r="B2063" t="s">
        <v>4</v>
      </c>
      <c r="C2063" t="s">
        <v>6915</v>
      </c>
      <c r="D2063" t="s">
        <v>1713</v>
      </c>
      <c r="H2063" t="str">
        <f>INDEX('Vensim Variables'!$B:$B,MATCH(EPS!$B2063,'Vensim Variables'!$A:$A,0))</f>
        <v>g pollutant</v>
      </c>
      <c r="I2063" t="str">
        <f t="shared" si="64"/>
        <v>CH4</v>
      </c>
      <c r="J2063">
        <f>INDEX(NoSettings!$C:$C,MATCH(EPS!$A2063,NoSettings!$A:$A,0))</f>
        <v>5232000000000</v>
      </c>
      <c r="K2063">
        <f>INDEX(GWP!$C$2:$C$13,MATCH(EPS!I2063,GWP!$B$2:$B$13,0))</f>
        <v>28</v>
      </c>
      <c r="L2063" s="4">
        <f t="shared" si="65"/>
        <v>146.49600000000001</v>
      </c>
    </row>
    <row r="2064" spans="1:12" hidden="1" x14ac:dyDescent="0.25">
      <c r="A2064" t="s">
        <v>3578</v>
      </c>
      <c r="B2064" t="s">
        <v>4</v>
      </c>
      <c r="C2064" t="s">
        <v>6915</v>
      </c>
      <c r="D2064" t="s">
        <v>1714</v>
      </c>
      <c r="H2064" t="str">
        <f>INDEX('Vensim Variables'!$B:$B,MATCH(EPS!$B2064,'Vensim Variables'!$A:$A,0))</f>
        <v>g pollutant</v>
      </c>
      <c r="I2064" t="str">
        <f t="shared" si="64"/>
        <v>N2O</v>
      </c>
      <c r="J2064">
        <f>INDEX(NoSettings!$C:$C,MATCH(EPS!$A2064,NoSettings!$A:$A,0))</f>
        <v>85660000000</v>
      </c>
      <c r="K2064">
        <f>INDEX(GWP!$C$2:$C$13,MATCH(EPS!I2064,GWP!$B$2:$B$13,0))</f>
        <v>265</v>
      </c>
      <c r="L2064" s="4">
        <f t="shared" si="65"/>
        <v>22.6999</v>
      </c>
    </row>
    <row r="2065" spans="1:12" hidden="1" x14ac:dyDescent="0.25">
      <c r="A2065" t="s">
        <v>3579</v>
      </c>
      <c r="B2065" t="s">
        <v>4</v>
      </c>
      <c r="C2065" t="s">
        <v>6915</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x14ac:dyDescent="0.25">
      <c r="A2066" t="s">
        <v>3580</v>
      </c>
      <c r="B2066" t="s">
        <v>4</v>
      </c>
      <c r="C2066" t="s">
        <v>6916</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x14ac:dyDescent="0.25">
      <c r="A2067" t="s">
        <v>3581</v>
      </c>
      <c r="B2067" t="s">
        <v>4</v>
      </c>
      <c r="C2067" t="s">
        <v>6916</v>
      </c>
      <c r="D2067" t="s">
        <v>1705</v>
      </c>
      <c r="H2067" t="str">
        <f>INDEX('Vensim Variables'!$B:$B,MATCH(EPS!$B2067,'Vensim Variables'!$A:$A,0))</f>
        <v>g pollutant</v>
      </c>
      <c r="I2067" t="str">
        <f t="shared" si="64"/>
        <v>VOC</v>
      </c>
      <c r="J2067">
        <f>INDEX(NoSettings!$C:$C,MATCH(EPS!$A2067,NoSettings!$A:$A,0))</f>
        <v>753000000000</v>
      </c>
      <c r="K2067">
        <f>INDEX(GWP!$C$2:$C$13,MATCH(EPS!I2067,GWP!$B$2:$B$13,0))</f>
        <v>0</v>
      </c>
      <c r="L2067" s="4">
        <f t="shared" si="65"/>
        <v>0</v>
      </c>
    </row>
    <row r="2068" spans="1:12" hidden="1" x14ac:dyDescent="0.25">
      <c r="A2068" t="s">
        <v>3582</v>
      </c>
      <c r="B2068" t="s">
        <v>4</v>
      </c>
      <c r="C2068" t="s">
        <v>6916</v>
      </c>
      <c r="D2068" t="s">
        <v>1706</v>
      </c>
      <c r="H2068" t="str">
        <f>INDEX('Vensim Variables'!$B:$B,MATCH(EPS!$B2068,'Vensim Variables'!$A:$A,0))</f>
        <v>g pollutant</v>
      </c>
      <c r="I2068" t="str">
        <f t="shared" si="64"/>
        <v>CO</v>
      </c>
      <c r="J2068">
        <f>INDEX(NoSettings!$C:$C,MATCH(EPS!$A2068,NoSettings!$A:$A,0))</f>
        <v>7406000000000</v>
      </c>
      <c r="K2068">
        <f>INDEX(GWP!$C$2:$C$13,MATCH(EPS!I2068,GWP!$B$2:$B$13,0))</f>
        <v>0</v>
      </c>
      <c r="L2068" s="4">
        <f t="shared" si="65"/>
        <v>0</v>
      </c>
    </row>
    <row r="2069" spans="1:12" hidden="1" x14ac:dyDescent="0.25">
      <c r="A2069" t="s">
        <v>3583</v>
      </c>
      <c r="B2069" t="s">
        <v>4</v>
      </c>
      <c r="C2069" t="s">
        <v>6916</v>
      </c>
      <c r="D2069" t="s">
        <v>1707</v>
      </c>
      <c r="H2069" t="str">
        <f>INDEX('Vensim Variables'!$B:$B,MATCH(EPS!$B2069,'Vensim Variables'!$A:$A,0))</f>
        <v>g pollutant</v>
      </c>
      <c r="I2069" t="str">
        <f t="shared" si="64"/>
        <v>NOx</v>
      </c>
      <c r="J2069">
        <f>INDEX(NoSettings!$C:$C,MATCH(EPS!$A2069,NoSettings!$A:$A,0))</f>
        <v>740700000000</v>
      </c>
      <c r="K2069">
        <f>INDEX(GWP!$C$2:$C$13,MATCH(EPS!I2069,GWP!$B$2:$B$13,0))</f>
        <v>0</v>
      </c>
      <c r="L2069" s="4">
        <f t="shared" si="65"/>
        <v>0</v>
      </c>
    </row>
    <row r="2070" spans="1:12" hidden="1" x14ac:dyDescent="0.25">
      <c r="A2070" t="s">
        <v>3584</v>
      </c>
      <c r="B2070" t="s">
        <v>4</v>
      </c>
      <c r="C2070" t="s">
        <v>6916</v>
      </c>
      <c r="D2070" t="s">
        <v>1708</v>
      </c>
      <c r="H2070" t="str">
        <f>INDEX('Vensim Variables'!$B:$B,MATCH(EPS!$B2070,'Vensim Variables'!$A:$A,0))</f>
        <v>g pollutant</v>
      </c>
      <c r="I2070" t="str">
        <f t="shared" si="64"/>
        <v>PM10</v>
      </c>
      <c r="J2070">
        <f>INDEX(NoSettings!$C:$C,MATCH(EPS!$A2070,NoSettings!$A:$A,0))</f>
        <v>72700000000</v>
      </c>
      <c r="K2070">
        <f>INDEX(GWP!$C$2:$C$13,MATCH(EPS!I2070,GWP!$B$2:$B$13,0))</f>
        <v>0</v>
      </c>
      <c r="L2070" s="4">
        <f t="shared" si="65"/>
        <v>0</v>
      </c>
    </row>
    <row r="2071" spans="1:12" hidden="1" x14ac:dyDescent="0.25">
      <c r="A2071" t="s">
        <v>3585</v>
      </c>
      <c r="B2071" t="s">
        <v>4</v>
      </c>
      <c r="C2071" t="s">
        <v>6916</v>
      </c>
      <c r="D2071" t="s">
        <v>1709</v>
      </c>
      <c r="H2071" t="str">
        <f>INDEX('Vensim Variables'!$B:$B,MATCH(EPS!$B2071,'Vensim Variables'!$A:$A,0))</f>
        <v>g pollutant</v>
      </c>
      <c r="I2071" t="str">
        <f t="shared" si="64"/>
        <v>PM25</v>
      </c>
      <c r="J2071">
        <f>INDEX(NoSettings!$C:$C,MATCH(EPS!$A2071,NoSettings!$A:$A,0))</f>
        <v>68670000000</v>
      </c>
      <c r="K2071">
        <f>INDEX(GWP!$C$2:$C$13,MATCH(EPS!I2071,GWP!$B$2:$B$13,0))</f>
        <v>0</v>
      </c>
      <c r="L2071" s="4">
        <f t="shared" si="65"/>
        <v>0</v>
      </c>
    </row>
    <row r="2072" spans="1:12" hidden="1" x14ac:dyDescent="0.25">
      <c r="A2072" t="s">
        <v>3586</v>
      </c>
      <c r="B2072" t="s">
        <v>4</v>
      </c>
      <c r="C2072" t="s">
        <v>6916</v>
      </c>
      <c r="D2072" t="s">
        <v>1710</v>
      </c>
      <c r="H2072" t="str">
        <f>INDEX('Vensim Variables'!$B:$B,MATCH(EPS!$B2072,'Vensim Variables'!$A:$A,0))</f>
        <v>g pollutant</v>
      </c>
      <c r="I2072" t="str">
        <f t="shared" si="64"/>
        <v>SOx</v>
      </c>
      <c r="J2072">
        <f>INDEX(NoSettings!$C:$C,MATCH(EPS!$A2072,NoSettings!$A:$A,0))</f>
        <v>2290000000</v>
      </c>
      <c r="K2072">
        <f>INDEX(GWP!$C$2:$C$13,MATCH(EPS!I2072,GWP!$B$2:$B$13,0))</f>
        <v>0</v>
      </c>
      <c r="L2072" s="4">
        <f t="shared" si="65"/>
        <v>0</v>
      </c>
    </row>
    <row r="2073" spans="1:12" hidden="1" x14ac:dyDescent="0.25">
      <c r="A2073" t="s">
        <v>3587</v>
      </c>
      <c r="B2073" t="s">
        <v>4</v>
      </c>
      <c r="C2073" t="s">
        <v>6916</v>
      </c>
      <c r="D2073" t="s">
        <v>1711</v>
      </c>
      <c r="H2073" t="str">
        <f>INDEX('Vensim Variables'!$B:$B,MATCH(EPS!$B2073,'Vensim Variables'!$A:$A,0))</f>
        <v>g pollutant</v>
      </c>
      <c r="I2073" t="str">
        <f t="shared" si="64"/>
        <v>BC</v>
      </c>
      <c r="J2073">
        <f>INDEX(NoSettings!$C:$C,MATCH(EPS!$A2073,NoSettings!$A:$A,0))</f>
        <v>35730000000</v>
      </c>
      <c r="K2073">
        <f>INDEX(GWP!$C$2:$C$13,MATCH(EPS!I2073,GWP!$B$2:$B$13,0))</f>
        <v>0</v>
      </c>
      <c r="L2073" s="4">
        <f t="shared" si="65"/>
        <v>0</v>
      </c>
    </row>
    <row r="2074" spans="1:12" hidden="1" x14ac:dyDescent="0.25">
      <c r="A2074" t="s">
        <v>3588</v>
      </c>
      <c r="B2074" t="s">
        <v>4</v>
      </c>
      <c r="C2074" t="s">
        <v>6916</v>
      </c>
      <c r="D2074" t="s">
        <v>1712</v>
      </c>
      <c r="H2074" t="str">
        <f>INDEX('Vensim Variables'!$B:$B,MATCH(EPS!$B2074,'Vensim Variables'!$A:$A,0))</f>
        <v>g pollutant</v>
      </c>
      <c r="I2074" t="str">
        <f t="shared" si="64"/>
        <v>OC</v>
      </c>
      <c r="J2074">
        <f>INDEX(NoSettings!$C:$C,MATCH(EPS!$A2074,NoSettings!$A:$A,0))</f>
        <v>19550000000</v>
      </c>
      <c r="K2074">
        <f>INDEX(GWP!$C$2:$C$13,MATCH(EPS!I2074,GWP!$B$2:$B$13,0))</f>
        <v>0</v>
      </c>
      <c r="L2074" s="4">
        <f t="shared" si="65"/>
        <v>0</v>
      </c>
    </row>
    <row r="2075" spans="1:12" hidden="1" x14ac:dyDescent="0.25">
      <c r="A2075" t="s">
        <v>3589</v>
      </c>
      <c r="B2075" t="s">
        <v>4</v>
      </c>
      <c r="C2075" t="s">
        <v>6916</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x14ac:dyDescent="0.25">
      <c r="A2076" t="s">
        <v>3590</v>
      </c>
      <c r="B2076" t="s">
        <v>4</v>
      </c>
      <c r="C2076" t="s">
        <v>6916</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x14ac:dyDescent="0.25">
      <c r="A2077" t="s">
        <v>3591</v>
      </c>
      <c r="B2077" t="s">
        <v>4</v>
      </c>
      <c r="C2077" t="s">
        <v>6916</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hidden="1" x14ac:dyDescent="0.25">
      <c r="A2078" t="s">
        <v>3592</v>
      </c>
      <c r="B2078" t="s">
        <v>5</v>
      </c>
      <c r="C2078" t="s">
        <v>1732</v>
      </c>
      <c r="D2078" t="s">
        <v>6892</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hidden="1" x14ac:dyDescent="0.25">
      <c r="A2079" t="s">
        <v>3593</v>
      </c>
      <c r="B2079" t="s">
        <v>5</v>
      </c>
      <c r="C2079" t="s">
        <v>1732</v>
      </c>
      <c r="D2079" t="s">
        <v>6892</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hidden="1" x14ac:dyDescent="0.25">
      <c r="A2080" t="s">
        <v>3594</v>
      </c>
      <c r="B2080" t="s">
        <v>5</v>
      </c>
      <c r="C2080" t="s">
        <v>1732</v>
      </c>
      <c r="D2080" t="s">
        <v>6892</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hidden="1" x14ac:dyDescent="0.25">
      <c r="A2081" t="s">
        <v>3595</v>
      </c>
      <c r="B2081" t="s">
        <v>5</v>
      </c>
      <c r="C2081" t="s">
        <v>1732</v>
      </c>
      <c r="D2081" t="s">
        <v>6892</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hidden="1" x14ac:dyDescent="0.25">
      <c r="A2082" t="s">
        <v>3596</v>
      </c>
      <c r="B2082" t="s">
        <v>5</v>
      </c>
      <c r="C2082" t="s">
        <v>1732</v>
      </c>
      <c r="D2082" t="s">
        <v>6892</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hidden="1" x14ac:dyDescent="0.25">
      <c r="A2083" t="s">
        <v>3597</v>
      </c>
      <c r="B2083" t="s">
        <v>5</v>
      </c>
      <c r="C2083" t="s">
        <v>1732</v>
      </c>
      <c r="D2083" t="s">
        <v>6892</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hidden="1" x14ac:dyDescent="0.25">
      <c r="A2084" t="s">
        <v>3598</v>
      </c>
      <c r="B2084" t="s">
        <v>5</v>
      </c>
      <c r="C2084" t="s">
        <v>1732</v>
      </c>
      <c r="D2084" t="s">
        <v>6892</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hidden="1" x14ac:dyDescent="0.25">
      <c r="A2085" t="s">
        <v>3599</v>
      </c>
      <c r="B2085" t="s">
        <v>5</v>
      </c>
      <c r="C2085" t="s">
        <v>1732</v>
      </c>
      <c r="D2085" t="s">
        <v>6892</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hidden="1" x14ac:dyDescent="0.25">
      <c r="A2086" t="s">
        <v>3600</v>
      </c>
      <c r="B2086" t="s">
        <v>5</v>
      </c>
      <c r="C2086" t="s">
        <v>1732</v>
      </c>
      <c r="D2086" t="s">
        <v>6892</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hidden="1" x14ac:dyDescent="0.25">
      <c r="A2087" t="s">
        <v>3601</v>
      </c>
      <c r="B2087" t="s">
        <v>5</v>
      </c>
      <c r="C2087" t="s">
        <v>1732</v>
      </c>
      <c r="D2087" t="s">
        <v>6892</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hidden="1" x14ac:dyDescent="0.25">
      <c r="A2088" t="s">
        <v>3602</v>
      </c>
      <c r="B2088" t="s">
        <v>5</v>
      </c>
      <c r="C2088" t="s">
        <v>1732</v>
      </c>
      <c r="D2088" t="s">
        <v>6892</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hidden="1" x14ac:dyDescent="0.25">
      <c r="A2089" t="s">
        <v>3603</v>
      </c>
      <c r="B2089" t="s">
        <v>5</v>
      </c>
      <c r="C2089" t="s">
        <v>1732</v>
      </c>
      <c r="D2089" t="s">
        <v>6892</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hidden="1" x14ac:dyDescent="0.25">
      <c r="A2090" t="s">
        <v>3604</v>
      </c>
      <c r="B2090" t="s">
        <v>5</v>
      </c>
      <c r="C2090" t="s">
        <v>1732</v>
      </c>
      <c r="D2090" t="s">
        <v>6893</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hidden="1" x14ac:dyDescent="0.25">
      <c r="A2091" t="s">
        <v>3605</v>
      </c>
      <c r="B2091" t="s">
        <v>5</v>
      </c>
      <c r="C2091" t="s">
        <v>1732</v>
      </c>
      <c r="D2091" t="s">
        <v>6893</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hidden="1" x14ac:dyDescent="0.25">
      <c r="A2092" t="s">
        <v>3606</v>
      </c>
      <c r="B2092" t="s">
        <v>5</v>
      </c>
      <c r="C2092" t="s">
        <v>1732</v>
      </c>
      <c r="D2092" t="s">
        <v>6893</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hidden="1" x14ac:dyDescent="0.25">
      <c r="A2093" t="s">
        <v>3607</v>
      </c>
      <c r="B2093" t="s">
        <v>5</v>
      </c>
      <c r="C2093" t="s">
        <v>1732</v>
      </c>
      <c r="D2093" t="s">
        <v>6893</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hidden="1" x14ac:dyDescent="0.25">
      <c r="A2094" t="s">
        <v>3608</v>
      </c>
      <c r="B2094" t="s">
        <v>5</v>
      </c>
      <c r="C2094" t="s">
        <v>1732</v>
      </c>
      <c r="D2094" t="s">
        <v>6893</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hidden="1" x14ac:dyDescent="0.25">
      <c r="A2095" t="s">
        <v>3609</v>
      </c>
      <c r="B2095" t="s">
        <v>5</v>
      </c>
      <c r="C2095" t="s">
        <v>1732</v>
      </c>
      <c r="D2095" t="s">
        <v>6893</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hidden="1" x14ac:dyDescent="0.25">
      <c r="A2096" t="s">
        <v>3610</v>
      </c>
      <c r="B2096" t="s">
        <v>5</v>
      </c>
      <c r="C2096" t="s">
        <v>1732</v>
      </c>
      <c r="D2096" t="s">
        <v>6893</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hidden="1" x14ac:dyDescent="0.25">
      <c r="A2097" t="s">
        <v>3611</v>
      </c>
      <c r="B2097" t="s">
        <v>5</v>
      </c>
      <c r="C2097" t="s">
        <v>1732</v>
      </c>
      <c r="D2097" t="s">
        <v>6893</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hidden="1" x14ac:dyDescent="0.25">
      <c r="A2098" t="s">
        <v>3612</v>
      </c>
      <c r="B2098" t="s">
        <v>5</v>
      </c>
      <c r="C2098" t="s">
        <v>1732</v>
      </c>
      <c r="D2098" t="s">
        <v>6893</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hidden="1" x14ac:dyDescent="0.25">
      <c r="A2099" t="s">
        <v>3613</v>
      </c>
      <c r="B2099" t="s">
        <v>5</v>
      </c>
      <c r="C2099" t="s">
        <v>1732</v>
      </c>
      <c r="D2099" t="s">
        <v>6893</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hidden="1" x14ac:dyDescent="0.25">
      <c r="A2100" t="s">
        <v>3614</v>
      </c>
      <c r="B2100" t="s">
        <v>5</v>
      </c>
      <c r="C2100" t="s">
        <v>1732</v>
      </c>
      <c r="D2100" t="s">
        <v>6893</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hidden="1" x14ac:dyDescent="0.25">
      <c r="A2101" t="s">
        <v>3615</v>
      </c>
      <c r="B2101" t="s">
        <v>5</v>
      </c>
      <c r="C2101" t="s">
        <v>1732</v>
      </c>
      <c r="D2101" t="s">
        <v>6893</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hidden="1" x14ac:dyDescent="0.25">
      <c r="A2102" t="s">
        <v>3616</v>
      </c>
      <c r="B2102" t="s">
        <v>5</v>
      </c>
      <c r="C2102" t="s">
        <v>1732</v>
      </c>
      <c r="D2102" t="s">
        <v>6894</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hidden="1" x14ac:dyDescent="0.25">
      <c r="A2103" t="s">
        <v>3617</v>
      </c>
      <c r="B2103" t="s">
        <v>5</v>
      </c>
      <c r="C2103" t="s">
        <v>1732</v>
      </c>
      <c r="D2103" t="s">
        <v>6894</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hidden="1" x14ac:dyDescent="0.25">
      <c r="A2104" t="s">
        <v>3618</v>
      </c>
      <c r="B2104" t="s">
        <v>5</v>
      </c>
      <c r="C2104" t="s">
        <v>1732</v>
      </c>
      <c r="D2104" t="s">
        <v>6894</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hidden="1" x14ac:dyDescent="0.25">
      <c r="A2105" t="s">
        <v>3619</v>
      </c>
      <c r="B2105" t="s">
        <v>5</v>
      </c>
      <c r="C2105" t="s">
        <v>1732</v>
      </c>
      <c r="D2105" t="s">
        <v>6894</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hidden="1" x14ac:dyDescent="0.25">
      <c r="A2106" t="s">
        <v>3620</v>
      </c>
      <c r="B2106" t="s">
        <v>5</v>
      </c>
      <c r="C2106" t="s">
        <v>1732</v>
      </c>
      <c r="D2106" t="s">
        <v>6894</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hidden="1" x14ac:dyDescent="0.25">
      <c r="A2107" t="s">
        <v>3621</v>
      </c>
      <c r="B2107" t="s">
        <v>5</v>
      </c>
      <c r="C2107" t="s">
        <v>1732</v>
      </c>
      <c r="D2107" t="s">
        <v>6894</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hidden="1" x14ac:dyDescent="0.25">
      <c r="A2108" t="s">
        <v>3622</v>
      </c>
      <c r="B2108" t="s">
        <v>5</v>
      </c>
      <c r="C2108" t="s">
        <v>1732</v>
      </c>
      <c r="D2108" t="s">
        <v>6894</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hidden="1" x14ac:dyDescent="0.25">
      <c r="A2109" t="s">
        <v>3623</v>
      </c>
      <c r="B2109" t="s">
        <v>5</v>
      </c>
      <c r="C2109" t="s">
        <v>1732</v>
      </c>
      <c r="D2109" t="s">
        <v>6894</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hidden="1" x14ac:dyDescent="0.25">
      <c r="A2110" t="s">
        <v>3624</v>
      </c>
      <c r="B2110" t="s">
        <v>5</v>
      </c>
      <c r="C2110" t="s">
        <v>1732</v>
      </c>
      <c r="D2110" t="s">
        <v>6894</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hidden="1" x14ac:dyDescent="0.25">
      <c r="A2111" t="s">
        <v>3625</v>
      </c>
      <c r="B2111" t="s">
        <v>5</v>
      </c>
      <c r="C2111" t="s">
        <v>1732</v>
      </c>
      <c r="D2111" t="s">
        <v>6894</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hidden="1" x14ac:dyDescent="0.25">
      <c r="A2112" t="s">
        <v>3626</v>
      </c>
      <c r="B2112" t="s">
        <v>5</v>
      </c>
      <c r="C2112" t="s">
        <v>1732</v>
      </c>
      <c r="D2112" t="s">
        <v>6894</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hidden="1" x14ac:dyDescent="0.25">
      <c r="A2113" t="s">
        <v>3627</v>
      </c>
      <c r="B2113" t="s">
        <v>5</v>
      </c>
      <c r="C2113" t="s">
        <v>1732</v>
      </c>
      <c r="D2113" t="s">
        <v>6894</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hidden="1" x14ac:dyDescent="0.25">
      <c r="A2114" t="s">
        <v>3628</v>
      </c>
      <c r="B2114" t="s">
        <v>5</v>
      </c>
      <c r="C2114" t="s">
        <v>1732</v>
      </c>
      <c r="D2114" t="s">
        <v>6895</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hidden="1" x14ac:dyDescent="0.25">
      <c r="A2115" t="s">
        <v>3629</v>
      </c>
      <c r="B2115" t="s">
        <v>5</v>
      </c>
      <c r="C2115" t="s">
        <v>1732</v>
      </c>
      <c r="D2115" t="s">
        <v>6895</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hidden="1" x14ac:dyDescent="0.25">
      <c r="A2116" t="s">
        <v>3630</v>
      </c>
      <c r="B2116" t="s">
        <v>5</v>
      </c>
      <c r="C2116" t="s">
        <v>1732</v>
      </c>
      <c r="D2116" t="s">
        <v>6895</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hidden="1" x14ac:dyDescent="0.25">
      <c r="A2117" t="s">
        <v>3631</v>
      </c>
      <c r="B2117" t="s">
        <v>5</v>
      </c>
      <c r="C2117" t="s">
        <v>1732</v>
      </c>
      <c r="D2117" t="s">
        <v>6895</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hidden="1" x14ac:dyDescent="0.25">
      <c r="A2118" t="s">
        <v>3632</v>
      </c>
      <c r="B2118" t="s">
        <v>5</v>
      </c>
      <c r="C2118" t="s">
        <v>1732</v>
      </c>
      <c r="D2118" t="s">
        <v>6895</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hidden="1" x14ac:dyDescent="0.25">
      <c r="A2119" t="s">
        <v>3633</v>
      </c>
      <c r="B2119" t="s">
        <v>5</v>
      </c>
      <c r="C2119" t="s">
        <v>1732</v>
      </c>
      <c r="D2119" t="s">
        <v>6895</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hidden="1" x14ac:dyDescent="0.25">
      <c r="A2120" t="s">
        <v>3634</v>
      </c>
      <c r="B2120" t="s">
        <v>5</v>
      </c>
      <c r="C2120" t="s">
        <v>1732</v>
      </c>
      <c r="D2120" t="s">
        <v>6895</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hidden="1" x14ac:dyDescent="0.25">
      <c r="A2121" t="s">
        <v>3635</v>
      </c>
      <c r="B2121" t="s">
        <v>5</v>
      </c>
      <c r="C2121" t="s">
        <v>1732</v>
      </c>
      <c r="D2121" t="s">
        <v>6895</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hidden="1" x14ac:dyDescent="0.25">
      <c r="A2122" t="s">
        <v>3636</v>
      </c>
      <c r="B2122" t="s">
        <v>5</v>
      </c>
      <c r="C2122" t="s">
        <v>1732</v>
      </c>
      <c r="D2122" t="s">
        <v>6895</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hidden="1" x14ac:dyDescent="0.25">
      <c r="A2123" t="s">
        <v>3637</v>
      </c>
      <c r="B2123" t="s">
        <v>5</v>
      </c>
      <c r="C2123" t="s">
        <v>1732</v>
      </c>
      <c r="D2123" t="s">
        <v>6895</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hidden="1" x14ac:dyDescent="0.25">
      <c r="A2124" t="s">
        <v>3638</v>
      </c>
      <c r="B2124" t="s">
        <v>5</v>
      </c>
      <c r="C2124" t="s">
        <v>1732</v>
      </c>
      <c r="D2124" t="s">
        <v>6895</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hidden="1" x14ac:dyDescent="0.25">
      <c r="A2125" t="s">
        <v>3639</v>
      </c>
      <c r="B2125" t="s">
        <v>5</v>
      </c>
      <c r="C2125" t="s">
        <v>1732</v>
      </c>
      <c r="D2125" t="s">
        <v>6895</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hidden="1" x14ac:dyDescent="0.25">
      <c r="A2126" t="s">
        <v>3640</v>
      </c>
      <c r="B2126" t="s">
        <v>5</v>
      </c>
      <c r="C2126" t="s">
        <v>1732</v>
      </c>
      <c r="D2126" t="s">
        <v>6896</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hidden="1" x14ac:dyDescent="0.25">
      <c r="A2127" t="s">
        <v>3641</v>
      </c>
      <c r="B2127" t="s">
        <v>5</v>
      </c>
      <c r="C2127" t="s">
        <v>1732</v>
      </c>
      <c r="D2127" t="s">
        <v>6896</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hidden="1" x14ac:dyDescent="0.25">
      <c r="A2128" t="s">
        <v>3642</v>
      </c>
      <c r="B2128" t="s">
        <v>5</v>
      </c>
      <c r="C2128" t="s">
        <v>1732</v>
      </c>
      <c r="D2128" t="s">
        <v>6896</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hidden="1" x14ac:dyDescent="0.25">
      <c r="A2129" t="s">
        <v>3643</v>
      </c>
      <c r="B2129" t="s">
        <v>5</v>
      </c>
      <c r="C2129" t="s">
        <v>1732</v>
      </c>
      <c r="D2129" t="s">
        <v>6896</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hidden="1" x14ac:dyDescent="0.25">
      <c r="A2130" t="s">
        <v>3644</v>
      </c>
      <c r="B2130" t="s">
        <v>5</v>
      </c>
      <c r="C2130" t="s">
        <v>1732</v>
      </c>
      <c r="D2130" t="s">
        <v>6896</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hidden="1" x14ac:dyDescent="0.25">
      <c r="A2131" t="s">
        <v>3645</v>
      </c>
      <c r="B2131" t="s">
        <v>5</v>
      </c>
      <c r="C2131" t="s">
        <v>1732</v>
      </c>
      <c r="D2131" t="s">
        <v>6896</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hidden="1" x14ac:dyDescent="0.25">
      <c r="A2132" t="s">
        <v>3646</v>
      </c>
      <c r="B2132" t="s">
        <v>5</v>
      </c>
      <c r="C2132" t="s">
        <v>1732</v>
      </c>
      <c r="D2132" t="s">
        <v>6896</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hidden="1" x14ac:dyDescent="0.25">
      <c r="A2133" t="s">
        <v>3647</v>
      </c>
      <c r="B2133" t="s">
        <v>5</v>
      </c>
      <c r="C2133" t="s">
        <v>1732</v>
      </c>
      <c r="D2133" t="s">
        <v>6896</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hidden="1" x14ac:dyDescent="0.25">
      <c r="A2134" t="s">
        <v>3648</v>
      </c>
      <c r="B2134" t="s">
        <v>5</v>
      </c>
      <c r="C2134" t="s">
        <v>1732</v>
      </c>
      <c r="D2134" t="s">
        <v>6896</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hidden="1" x14ac:dyDescent="0.25">
      <c r="A2135" t="s">
        <v>3649</v>
      </c>
      <c r="B2135" t="s">
        <v>5</v>
      </c>
      <c r="C2135" t="s">
        <v>1732</v>
      </c>
      <c r="D2135" t="s">
        <v>6896</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hidden="1" x14ac:dyDescent="0.25">
      <c r="A2136" t="s">
        <v>3650</v>
      </c>
      <c r="B2136" t="s">
        <v>5</v>
      </c>
      <c r="C2136" t="s">
        <v>1732</v>
      </c>
      <c r="D2136" t="s">
        <v>6896</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hidden="1" x14ac:dyDescent="0.25">
      <c r="A2137" t="s">
        <v>3651</v>
      </c>
      <c r="B2137" t="s">
        <v>5</v>
      </c>
      <c r="C2137" t="s">
        <v>1732</v>
      </c>
      <c r="D2137" t="s">
        <v>6896</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hidden="1" x14ac:dyDescent="0.25">
      <c r="A2138" t="s">
        <v>3652</v>
      </c>
      <c r="B2138" t="s">
        <v>5</v>
      </c>
      <c r="C2138" t="s">
        <v>1732</v>
      </c>
      <c r="D2138" t="s">
        <v>6897</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hidden="1" x14ac:dyDescent="0.25">
      <c r="A2139" t="s">
        <v>3653</v>
      </c>
      <c r="B2139" t="s">
        <v>5</v>
      </c>
      <c r="C2139" t="s">
        <v>1732</v>
      </c>
      <c r="D2139" t="s">
        <v>6897</v>
      </c>
      <c r="E2139" t="s">
        <v>1705</v>
      </c>
      <c r="H2139" t="str">
        <f>INDEX('Vensim Variables'!$B:$B,MATCH(EPS!$B2139,'Vensim Variables'!$A:$A,0))</f>
        <v>g pollutant</v>
      </c>
      <c r="I2139" t="str">
        <f t="shared" si="66"/>
        <v>VOC</v>
      </c>
      <c r="J2139" s="52">
        <f>INDEX(NoSettings!$C:$C,MATCH(EPS!$A2139,NoSettings!$A:$A,0))</f>
        <v>0</v>
      </c>
      <c r="K2139">
        <f>INDEX(GWP!$C$2:$C$13,MATCH(EPS!I2139,GWP!$B$2:$B$13,0))</f>
        <v>0</v>
      </c>
      <c r="L2139" s="4">
        <f t="shared" si="67"/>
        <v>0</v>
      </c>
    </row>
    <row r="2140" spans="1:12" hidden="1" x14ac:dyDescent="0.25">
      <c r="A2140" t="s">
        <v>3654</v>
      </c>
      <c r="B2140" t="s">
        <v>5</v>
      </c>
      <c r="C2140" t="s">
        <v>1732</v>
      </c>
      <c r="D2140" t="s">
        <v>6897</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hidden="1" x14ac:dyDescent="0.25">
      <c r="A2141" t="s">
        <v>3655</v>
      </c>
      <c r="B2141" t="s">
        <v>5</v>
      </c>
      <c r="C2141" t="s">
        <v>1732</v>
      </c>
      <c r="D2141" t="s">
        <v>6897</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hidden="1" x14ac:dyDescent="0.25">
      <c r="A2142" t="s">
        <v>3656</v>
      </c>
      <c r="B2142" t="s">
        <v>5</v>
      </c>
      <c r="C2142" t="s">
        <v>1732</v>
      </c>
      <c r="D2142" t="s">
        <v>6897</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hidden="1" x14ac:dyDescent="0.25">
      <c r="A2143" t="s">
        <v>3657</v>
      </c>
      <c r="B2143" t="s">
        <v>5</v>
      </c>
      <c r="C2143" t="s">
        <v>1732</v>
      </c>
      <c r="D2143" t="s">
        <v>6897</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hidden="1" x14ac:dyDescent="0.25">
      <c r="A2144" t="s">
        <v>3658</v>
      </c>
      <c r="B2144" t="s">
        <v>5</v>
      </c>
      <c r="C2144" t="s">
        <v>1732</v>
      </c>
      <c r="D2144" t="s">
        <v>6897</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hidden="1" x14ac:dyDescent="0.25">
      <c r="A2145" t="s">
        <v>3659</v>
      </c>
      <c r="B2145" t="s">
        <v>5</v>
      </c>
      <c r="C2145" t="s">
        <v>1732</v>
      </c>
      <c r="D2145" t="s">
        <v>6897</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hidden="1" x14ac:dyDescent="0.25">
      <c r="A2146" t="s">
        <v>3660</v>
      </c>
      <c r="B2146" t="s">
        <v>5</v>
      </c>
      <c r="C2146" t="s">
        <v>1732</v>
      </c>
      <c r="D2146" t="s">
        <v>6897</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hidden="1" x14ac:dyDescent="0.25">
      <c r="A2147" t="s">
        <v>3661</v>
      </c>
      <c r="B2147" t="s">
        <v>5</v>
      </c>
      <c r="C2147" t="s">
        <v>1732</v>
      </c>
      <c r="D2147" t="s">
        <v>6897</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hidden="1" x14ac:dyDescent="0.25">
      <c r="A2148" t="s">
        <v>3662</v>
      </c>
      <c r="B2148" t="s">
        <v>5</v>
      </c>
      <c r="C2148" t="s">
        <v>1732</v>
      </c>
      <c r="D2148" t="s">
        <v>6897</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hidden="1" x14ac:dyDescent="0.25">
      <c r="A2149" t="s">
        <v>3663</v>
      </c>
      <c r="B2149" t="s">
        <v>5</v>
      </c>
      <c r="C2149" t="s">
        <v>1732</v>
      </c>
      <c r="D2149" t="s">
        <v>6897</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hidden="1" x14ac:dyDescent="0.25">
      <c r="A2150" t="s">
        <v>3664</v>
      </c>
      <c r="B2150" t="s">
        <v>5</v>
      </c>
      <c r="C2150" t="s">
        <v>1732</v>
      </c>
      <c r="D2150" t="s">
        <v>6898</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hidden="1" x14ac:dyDescent="0.25">
      <c r="A2151" t="s">
        <v>3665</v>
      </c>
      <c r="B2151" t="s">
        <v>5</v>
      </c>
      <c r="C2151" t="s">
        <v>1732</v>
      </c>
      <c r="D2151" t="s">
        <v>6898</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hidden="1" x14ac:dyDescent="0.25">
      <c r="A2152" t="s">
        <v>3666</v>
      </c>
      <c r="B2152" t="s">
        <v>5</v>
      </c>
      <c r="C2152" t="s">
        <v>1732</v>
      </c>
      <c r="D2152" t="s">
        <v>6898</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hidden="1" x14ac:dyDescent="0.25">
      <c r="A2153" t="s">
        <v>3667</v>
      </c>
      <c r="B2153" t="s">
        <v>5</v>
      </c>
      <c r="C2153" t="s">
        <v>1732</v>
      </c>
      <c r="D2153" t="s">
        <v>6898</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hidden="1" x14ac:dyDescent="0.25">
      <c r="A2154" t="s">
        <v>3668</v>
      </c>
      <c r="B2154" t="s">
        <v>5</v>
      </c>
      <c r="C2154" t="s">
        <v>1732</v>
      </c>
      <c r="D2154" t="s">
        <v>6898</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hidden="1" x14ac:dyDescent="0.25">
      <c r="A2155" t="s">
        <v>3669</v>
      </c>
      <c r="B2155" t="s">
        <v>5</v>
      </c>
      <c r="C2155" t="s">
        <v>1732</v>
      </c>
      <c r="D2155" t="s">
        <v>6898</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hidden="1" x14ac:dyDescent="0.25">
      <c r="A2156" t="s">
        <v>3670</v>
      </c>
      <c r="B2156" t="s">
        <v>5</v>
      </c>
      <c r="C2156" t="s">
        <v>1732</v>
      </c>
      <c r="D2156" t="s">
        <v>6898</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hidden="1" x14ac:dyDescent="0.25">
      <c r="A2157" t="s">
        <v>3671</v>
      </c>
      <c r="B2157" t="s">
        <v>5</v>
      </c>
      <c r="C2157" t="s">
        <v>1732</v>
      </c>
      <c r="D2157" t="s">
        <v>6898</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hidden="1" x14ac:dyDescent="0.25">
      <c r="A2158" t="s">
        <v>3672</v>
      </c>
      <c r="B2158" t="s">
        <v>5</v>
      </c>
      <c r="C2158" t="s">
        <v>1732</v>
      </c>
      <c r="D2158" t="s">
        <v>6898</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hidden="1" x14ac:dyDescent="0.25">
      <c r="A2159" t="s">
        <v>3673</v>
      </c>
      <c r="B2159" t="s">
        <v>5</v>
      </c>
      <c r="C2159" t="s">
        <v>1732</v>
      </c>
      <c r="D2159" t="s">
        <v>6898</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hidden="1" x14ac:dyDescent="0.25">
      <c r="A2160" t="s">
        <v>3674</v>
      </c>
      <c r="B2160" t="s">
        <v>5</v>
      </c>
      <c r="C2160" t="s">
        <v>1732</v>
      </c>
      <c r="D2160" t="s">
        <v>6898</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hidden="1" x14ac:dyDescent="0.25">
      <c r="A2161" t="s">
        <v>3675</v>
      </c>
      <c r="B2161" t="s">
        <v>5</v>
      </c>
      <c r="C2161" t="s">
        <v>1732</v>
      </c>
      <c r="D2161" t="s">
        <v>6898</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hidden="1" x14ac:dyDescent="0.25">
      <c r="A2162" t="s">
        <v>3676</v>
      </c>
      <c r="B2162" t="s">
        <v>5</v>
      </c>
      <c r="C2162" t="s">
        <v>1732</v>
      </c>
      <c r="D2162" t="s">
        <v>6899</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hidden="1" x14ac:dyDescent="0.25">
      <c r="A2163" t="s">
        <v>3677</v>
      </c>
      <c r="B2163" t="s">
        <v>5</v>
      </c>
      <c r="C2163" t="s">
        <v>1732</v>
      </c>
      <c r="D2163" t="s">
        <v>6899</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hidden="1" x14ac:dyDescent="0.25">
      <c r="A2164" t="s">
        <v>3678</v>
      </c>
      <c r="B2164" t="s">
        <v>5</v>
      </c>
      <c r="C2164" t="s">
        <v>1732</v>
      </c>
      <c r="D2164" t="s">
        <v>6899</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hidden="1" x14ac:dyDescent="0.25">
      <c r="A2165" t="s">
        <v>3679</v>
      </c>
      <c r="B2165" t="s">
        <v>5</v>
      </c>
      <c r="C2165" t="s">
        <v>1732</v>
      </c>
      <c r="D2165" t="s">
        <v>6899</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hidden="1" x14ac:dyDescent="0.25">
      <c r="A2166" t="s">
        <v>3680</v>
      </c>
      <c r="B2166" t="s">
        <v>5</v>
      </c>
      <c r="C2166" t="s">
        <v>1732</v>
      </c>
      <c r="D2166" t="s">
        <v>6899</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hidden="1" x14ac:dyDescent="0.25">
      <c r="A2167" t="s">
        <v>3681</v>
      </c>
      <c r="B2167" t="s">
        <v>5</v>
      </c>
      <c r="C2167" t="s">
        <v>1732</v>
      </c>
      <c r="D2167" t="s">
        <v>6899</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hidden="1" x14ac:dyDescent="0.25">
      <c r="A2168" t="s">
        <v>3682</v>
      </c>
      <c r="B2168" t="s">
        <v>5</v>
      </c>
      <c r="C2168" t="s">
        <v>1732</v>
      </c>
      <c r="D2168" t="s">
        <v>6899</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hidden="1" x14ac:dyDescent="0.25">
      <c r="A2169" t="s">
        <v>3683</v>
      </c>
      <c r="B2169" t="s">
        <v>5</v>
      </c>
      <c r="C2169" t="s">
        <v>1732</v>
      </c>
      <c r="D2169" t="s">
        <v>6899</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hidden="1" x14ac:dyDescent="0.25">
      <c r="A2170" t="s">
        <v>3684</v>
      </c>
      <c r="B2170" t="s">
        <v>5</v>
      </c>
      <c r="C2170" t="s">
        <v>1732</v>
      </c>
      <c r="D2170" t="s">
        <v>6899</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hidden="1" x14ac:dyDescent="0.25">
      <c r="A2171" t="s">
        <v>3685</v>
      </c>
      <c r="B2171" t="s">
        <v>5</v>
      </c>
      <c r="C2171" t="s">
        <v>1732</v>
      </c>
      <c r="D2171" t="s">
        <v>6899</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hidden="1" x14ac:dyDescent="0.25">
      <c r="A2172" t="s">
        <v>3686</v>
      </c>
      <c r="B2172" t="s">
        <v>5</v>
      </c>
      <c r="C2172" t="s">
        <v>1732</v>
      </c>
      <c r="D2172" t="s">
        <v>6899</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hidden="1" x14ac:dyDescent="0.25">
      <c r="A2173" t="s">
        <v>3687</v>
      </c>
      <c r="B2173" t="s">
        <v>5</v>
      </c>
      <c r="C2173" t="s">
        <v>1732</v>
      </c>
      <c r="D2173" t="s">
        <v>6899</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hidden="1" x14ac:dyDescent="0.25">
      <c r="A2174" t="s">
        <v>3688</v>
      </c>
      <c r="B2174" t="s">
        <v>5</v>
      </c>
      <c r="C2174" t="s">
        <v>1732</v>
      </c>
      <c r="D2174" t="s">
        <v>6900</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hidden="1" x14ac:dyDescent="0.25">
      <c r="A2175" t="s">
        <v>3689</v>
      </c>
      <c r="B2175" t="s">
        <v>5</v>
      </c>
      <c r="C2175" t="s">
        <v>1732</v>
      </c>
      <c r="D2175" t="s">
        <v>6900</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hidden="1" x14ac:dyDescent="0.25">
      <c r="A2176" t="s">
        <v>3690</v>
      </c>
      <c r="B2176" t="s">
        <v>5</v>
      </c>
      <c r="C2176" t="s">
        <v>1732</v>
      </c>
      <c r="D2176" t="s">
        <v>6900</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hidden="1" x14ac:dyDescent="0.25">
      <c r="A2177" t="s">
        <v>3691</v>
      </c>
      <c r="B2177" t="s">
        <v>5</v>
      </c>
      <c r="C2177" t="s">
        <v>1732</v>
      </c>
      <c r="D2177" t="s">
        <v>6900</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hidden="1" x14ac:dyDescent="0.25">
      <c r="A2178" t="s">
        <v>3692</v>
      </c>
      <c r="B2178" t="s">
        <v>5</v>
      </c>
      <c r="C2178" t="s">
        <v>1732</v>
      </c>
      <c r="D2178" t="s">
        <v>6900</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hidden="1" x14ac:dyDescent="0.25">
      <c r="A2179" t="s">
        <v>3693</v>
      </c>
      <c r="B2179" t="s">
        <v>5</v>
      </c>
      <c r="C2179" t="s">
        <v>1732</v>
      </c>
      <c r="D2179" t="s">
        <v>6900</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hidden="1" x14ac:dyDescent="0.25">
      <c r="A2180" t="s">
        <v>3694</v>
      </c>
      <c r="B2180" t="s">
        <v>5</v>
      </c>
      <c r="C2180" t="s">
        <v>1732</v>
      </c>
      <c r="D2180" t="s">
        <v>6900</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hidden="1" x14ac:dyDescent="0.25">
      <c r="A2181" t="s">
        <v>3695</v>
      </c>
      <c r="B2181" t="s">
        <v>5</v>
      </c>
      <c r="C2181" t="s">
        <v>1732</v>
      </c>
      <c r="D2181" t="s">
        <v>6900</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hidden="1" x14ac:dyDescent="0.25">
      <c r="A2182" t="s">
        <v>3696</v>
      </c>
      <c r="B2182" t="s">
        <v>5</v>
      </c>
      <c r="C2182" t="s">
        <v>1732</v>
      </c>
      <c r="D2182" t="s">
        <v>6900</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hidden="1" x14ac:dyDescent="0.25">
      <c r="A2183" t="s">
        <v>3697</v>
      </c>
      <c r="B2183" t="s">
        <v>5</v>
      </c>
      <c r="C2183" t="s">
        <v>1732</v>
      </c>
      <c r="D2183" t="s">
        <v>6900</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hidden="1" x14ac:dyDescent="0.25">
      <c r="A2184" t="s">
        <v>3698</v>
      </c>
      <c r="B2184" t="s">
        <v>5</v>
      </c>
      <c r="C2184" t="s">
        <v>1732</v>
      </c>
      <c r="D2184" t="s">
        <v>6900</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hidden="1" x14ac:dyDescent="0.25">
      <c r="A2185" t="s">
        <v>3699</v>
      </c>
      <c r="B2185" t="s">
        <v>5</v>
      </c>
      <c r="C2185" t="s">
        <v>1732</v>
      </c>
      <c r="D2185" t="s">
        <v>6900</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hidden="1" x14ac:dyDescent="0.25">
      <c r="A2186" t="s">
        <v>3700</v>
      </c>
      <c r="B2186" t="s">
        <v>5</v>
      </c>
      <c r="C2186" t="s">
        <v>1732</v>
      </c>
      <c r="D2186" t="s">
        <v>6901</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hidden="1" x14ac:dyDescent="0.25">
      <c r="A2187" t="s">
        <v>3701</v>
      </c>
      <c r="B2187" t="s">
        <v>5</v>
      </c>
      <c r="C2187" t="s">
        <v>1732</v>
      </c>
      <c r="D2187" t="s">
        <v>6901</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hidden="1" x14ac:dyDescent="0.25">
      <c r="A2188" t="s">
        <v>3702</v>
      </c>
      <c r="B2188" t="s">
        <v>5</v>
      </c>
      <c r="C2188" t="s">
        <v>1732</v>
      </c>
      <c r="D2188" t="s">
        <v>6901</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hidden="1" x14ac:dyDescent="0.25">
      <c r="A2189" t="s">
        <v>3703</v>
      </c>
      <c r="B2189" t="s">
        <v>5</v>
      </c>
      <c r="C2189" t="s">
        <v>1732</v>
      </c>
      <c r="D2189" t="s">
        <v>6901</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hidden="1" x14ac:dyDescent="0.25">
      <c r="A2190" t="s">
        <v>3704</v>
      </c>
      <c r="B2190" t="s">
        <v>5</v>
      </c>
      <c r="C2190" t="s">
        <v>1732</v>
      </c>
      <c r="D2190" t="s">
        <v>6901</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hidden="1" x14ac:dyDescent="0.25">
      <c r="A2191" t="s">
        <v>3705</v>
      </c>
      <c r="B2191" t="s">
        <v>5</v>
      </c>
      <c r="C2191" t="s">
        <v>1732</v>
      </c>
      <c r="D2191" t="s">
        <v>6901</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hidden="1" x14ac:dyDescent="0.25">
      <c r="A2192" t="s">
        <v>3706</v>
      </c>
      <c r="B2192" t="s">
        <v>5</v>
      </c>
      <c r="C2192" t="s">
        <v>1732</v>
      </c>
      <c r="D2192" t="s">
        <v>6901</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hidden="1" x14ac:dyDescent="0.25">
      <c r="A2193" t="s">
        <v>3707</v>
      </c>
      <c r="B2193" t="s">
        <v>5</v>
      </c>
      <c r="C2193" t="s">
        <v>1732</v>
      </c>
      <c r="D2193" t="s">
        <v>6901</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hidden="1" x14ac:dyDescent="0.25">
      <c r="A2194" t="s">
        <v>3708</v>
      </c>
      <c r="B2194" t="s">
        <v>5</v>
      </c>
      <c r="C2194" t="s">
        <v>1732</v>
      </c>
      <c r="D2194" t="s">
        <v>6901</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hidden="1" x14ac:dyDescent="0.25">
      <c r="A2195" t="s">
        <v>3709</v>
      </c>
      <c r="B2195" t="s">
        <v>5</v>
      </c>
      <c r="C2195" t="s">
        <v>1732</v>
      </c>
      <c r="D2195" t="s">
        <v>6901</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hidden="1" x14ac:dyDescent="0.25">
      <c r="A2196" t="s">
        <v>3710</v>
      </c>
      <c r="B2196" t="s">
        <v>5</v>
      </c>
      <c r="C2196" t="s">
        <v>1732</v>
      </c>
      <c r="D2196" t="s">
        <v>6901</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hidden="1" x14ac:dyDescent="0.25">
      <c r="A2197" t="s">
        <v>3711</v>
      </c>
      <c r="B2197" t="s">
        <v>5</v>
      </c>
      <c r="C2197" t="s">
        <v>1732</v>
      </c>
      <c r="D2197" t="s">
        <v>6901</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hidden="1" x14ac:dyDescent="0.25">
      <c r="A2198" t="s">
        <v>3712</v>
      </c>
      <c r="B2198" t="s">
        <v>5</v>
      </c>
      <c r="C2198" t="s">
        <v>1732</v>
      </c>
      <c r="D2198" t="s">
        <v>6902</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hidden="1" x14ac:dyDescent="0.25">
      <c r="A2199" t="s">
        <v>3713</v>
      </c>
      <c r="B2199" t="s">
        <v>5</v>
      </c>
      <c r="C2199" t="s">
        <v>1732</v>
      </c>
      <c r="D2199" t="s">
        <v>6902</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hidden="1" x14ac:dyDescent="0.25">
      <c r="A2200" t="s">
        <v>3714</v>
      </c>
      <c r="B2200" t="s">
        <v>5</v>
      </c>
      <c r="C2200" t="s">
        <v>1732</v>
      </c>
      <c r="D2200" t="s">
        <v>6902</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hidden="1" x14ac:dyDescent="0.25">
      <c r="A2201" t="s">
        <v>3715</v>
      </c>
      <c r="B2201" t="s">
        <v>5</v>
      </c>
      <c r="C2201" t="s">
        <v>1732</v>
      </c>
      <c r="D2201" t="s">
        <v>6902</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hidden="1" x14ac:dyDescent="0.25">
      <c r="A2202" t="s">
        <v>3716</v>
      </c>
      <c r="B2202" t="s">
        <v>5</v>
      </c>
      <c r="C2202" t="s">
        <v>1732</v>
      </c>
      <c r="D2202" t="s">
        <v>6902</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hidden="1" x14ac:dyDescent="0.25">
      <c r="A2203" t="s">
        <v>3717</v>
      </c>
      <c r="B2203" t="s">
        <v>5</v>
      </c>
      <c r="C2203" t="s">
        <v>1732</v>
      </c>
      <c r="D2203" t="s">
        <v>6902</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hidden="1" x14ac:dyDescent="0.25">
      <c r="A2204" t="s">
        <v>3718</v>
      </c>
      <c r="B2204" t="s">
        <v>5</v>
      </c>
      <c r="C2204" t="s">
        <v>1732</v>
      </c>
      <c r="D2204" t="s">
        <v>6902</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hidden="1" x14ac:dyDescent="0.25">
      <c r="A2205" t="s">
        <v>3719</v>
      </c>
      <c r="B2205" t="s">
        <v>5</v>
      </c>
      <c r="C2205" t="s">
        <v>1732</v>
      </c>
      <c r="D2205" t="s">
        <v>6902</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hidden="1" x14ac:dyDescent="0.25">
      <c r="A2206" t="s">
        <v>3720</v>
      </c>
      <c r="B2206" t="s">
        <v>5</v>
      </c>
      <c r="C2206" t="s">
        <v>1732</v>
      </c>
      <c r="D2206" t="s">
        <v>6902</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hidden="1" x14ac:dyDescent="0.25">
      <c r="A2207" t="s">
        <v>3721</v>
      </c>
      <c r="B2207" t="s">
        <v>5</v>
      </c>
      <c r="C2207" t="s">
        <v>1732</v>
      </c>
      <c r="D2207" t="s">
        <v>6902</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hidden="1" x14ac:dyDescent="0.25">
      <c r="A2208" t="s">
        <v>3722</v>
      </c>
      <c r="B2208" t="s">
        <v>5</v>
      </c>
      <c r="C2208" t="s">
        <v>1732</v>
      </c>
      <c r="D2208" t="s">
        <v>6902</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hidden="1" x14ac:dyDescent="0.25">
      <c r="A2209" t="s">
        <v>3723</v>
      </c>
      <c r="B2209" t="s">
        <v>5</v>
      </c>
      <c r="C2209" t="s">
        <v>1732</v>
      </c>
      <c r="D2209" t="s">
        <v>6902</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hidden="1" x14ac:dyDescent="0.25">
      <c r="A2210" t="s">
        <v>3724</v>
      </c>
      <c r="B2210" t="s">
        <v>5</v>
      </c>
      <c r="C2210" t="s">
        <v>1732</v>
      </c>
      <c r="D2210" t="s">
        <v>6903</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hidden="1" x14ac:dyDescent="0.25">
      <c r="A2211" t="s">
        <v>3725</v>
      </c>
      <c r="B2211" t="s">
        <v>5</v>
      </c>
      <c r="C2211" t="s">
        <v>1732</v>
      </c>
      <c r="D2211" t="s">
        <v>6903</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hidden="1" x14ac:dyDescent="0.25">
      <c r="A2212" t="s">
        <v>3726</v>
      </c>
      <c r="B2212" t="s">
        <v>5</v>
      </c>
      <c r="C2212" t="s">
        <v>1732</v>
      </c>
      <c r="D2212" t="s">
        <v>6903</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hidden="1" x14ac:dyDescent="0.25">
      <c r="A2213" t="s">
        <v>3727</v>
      </c>
      <c r="B2213" t="s">
        <v>5</v>
      </c>
      <c r="C2213" t="s">
        <v>1732</v>
      </c>
      <c r="D2213" t="s">
        <v>6903</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hidden="1" x14ac:dyDescent="0.25">
      <c r="A2214" t="s">
        <v>3728</v>
      </c>
      <c r="B2214" t="s">
        <v>5</v>
      </c>
      <c r="C2214" t="s">
        <v>1732</v>
      </c>
      <c r="D2214" t="s">
        <v>6903</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hidden="1" x14ac:dyDescent="0.25">
      <c r="A2215" t="s">
        <v>3729</v>
      </c>
      <c r="B2215" t="s">
        <v>5</v>
      </c>
      <c r="C2215" t="s">
        <v>1732</v>
      </c>
      <c r="D2215" t="s">
        <v>6903</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hidden="1" x14ac:dyDescent="0.25">
      <c r="A2216" t="s">
        <v>3730</v>
      </c>
      <c r="B2216" t="s">
        <v>5</v>
      </c>
      <c r="C2216" t="s">
        <v>1732</v>
      </c>
      <c r="D2216" t="s">
        <v>6903</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hidden="1" x14ac:dyDescent="0.25">
      <c r="A2217" t="s">
        <v>3731</v>
      </c>
      <c r="B2217" t="s">
        <v>5</v>
      </c>
      <c r="C2217" t="s">
        <v>1732</v>
      </c>
      <c r="D2217" t="s">
        <v>6903</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hidden="1" x14ac:dyDescent="0.25">
      <c r="A2218" t="s">
        <v>3732</v>
      </c>
      <c r="B2218" t="s">
        <v>5</v>
      </c>
      <c r="C2218" t="s">
        <v>1732</v>
      </c>
      <c r="D2218" t="s">
        <v>6903</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hidden="1" x14ac:dyDescent="0.25">
      <c r="A2219" t="s">
        <v>3733</v>
      </c>
      <c r="B2219" t="s">
        <v>5</v>
      </c>
      <c r="C2219" t="s">
        <v>1732</v>
      </c>
      <c r="D2219" t="s">
        <v>6903</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hidden="1" x14ac:dyDescent="0.25">
      <c r="A2220" t="s">
        <v>3734</v>
      </c>
      <c r="B2220" t="s">
        <v>5</v>
      </c>
      <c r="C2220" t="s">
        <v>1732</v>
      </c>
      <c r="D2220" t="s">
        <v>6903</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hidden="1" x14ac:dyDescent="0.25">
      <c r="A2221" t="s">
        <v>3735</v>
      </c>
      <c r="B2221" t="s">
        <v>5</v>
      </c>
      <c r="C2221" t="s">
        <v>1732</v>
      </c>
      <c r="D2221" t="s">
        <v>6903</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hidden="1" x14ac:dyDescent="0.25">
      <c r="A2222" t="s">
        <v>3736</v>
      </c>
      <c r="B2222" t="s">
        <v>5</v>
      </c>
      <c r="C2222" t="s">
        <v>1732</v>
      </c>
      <c r="D2222" t="s">
        <v>6904</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hidden="1" x14ac:dyDescent="0.25">
      <c r="A2223" t="s">
        <v>3737</v>
      </c>
      <c r="B2223" t="s">
        <v>5</v>
      </c>
      <c r="C2223" t="s">
        <v>1732</v>
      </c>
      <c r="D2223" t="s">
        <v>6904</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hidden="1" x14ac:dyDescent="0.25">
      <c r="A2224" t="s">
        <v>3738</v>
      </c>
      <c r="B2224" t="s">
        <v>5</v>
      </c>
      <c r="C2224" t="s">
        <v>1732</v>
      </c>
      <c r="D2224" t="s">
        <v>6904</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hidden="1" x14ac:dyDescent="0.25">
      <c r="A2225" t="s">
        <v>3739</v>
      </c>
      <c r="B2225" t="s">
        <v>5</v>
      </c>
      <c r="C2225" t="s">
        <v>1732</v>
      </c>
      <c r="D2225" t="s">
        <v>6904</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hidden="1" x14ac:dyDescent="0.25">
      <c r="A2226" t="s">
        <v>3740</v>
      </c>
      <c r="B2226" t="s">
        <v>5</v>
      </c>
      <c r="C2226" t="s">
        <v>1732</v>
      </c>
      <c r="D2226" t="s">
        <v>6904</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hidden="1" x14ac:dyDescent="0.25">
      <c r="A2227" t="s">
        <v>3741</v>
      </c>
      <c r="B2227" t="s">
        <v>5</v>
      </c>
      <c r="C2227" t="s">
        <v>1732</v>
      </c>
      <c r="D2227" t="s">
        <v>6904</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hidden="1" x14ac:dyDescent="0.25">
      <c r="A2228" t="s">
        <v>3742</v>
      </c>
      <c r="B2228" t="s">
        <v>5</v>
      </c>
      <c r="C2228" t="s">
        <v>1732</v>
      </c>
      <c r="D2228" t="s">
        <v>6904</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hidden="1" x14ac:dyDescent="0.25">
      <c r="A2229" t="s">
        <v>3743</v>
      </c>
      <c r="B2229" t="s">
        <v>5</v>
      </c>
      <c r="C2229" t="s">
        <v>1732</v>
      </c>
      <c r="D2229" t="s">
        <v>6904</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hidden="1" x14ac:dyDescent="0.25">
      <c r="A2230" t="s">
        <v>3744</v>
      </c>
      <c r="B2230" t="s">
        <v>5</v>
      </c>
      <c r="C2230" t="s">
        <v>1732</v>
      </c>
      <c r="D2230" t="s">
        <v>6904</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hidden="1" x14ac:dyDescent="0.25">
      <c r="A2231" t="s">
        <v>3745</v>
      </c>
      <c r="B2231" t="s">
        <v>5</v>
      </c>
      <c r="C2231" t="s">
        <v>1732</v>
      </c>
      <c r="D2231" t="s">
        <v>6904</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hidden="1" x14ac:dyDescent="0.25">
      <c r="A2232" t="s">
        <v>3746</v>
      </c>
      <c r="B2232" t="s">
        <v>5</v>
      </c>
      <c r="C2232" t="s">
        <v>1732</v>
      </c>
      <c r="D2232" t="s">
        <v>6904</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hidden="1" x14ac:dyDescent="0.25">
      <c r="A2233" t="s">
        <v>3747</v>
      </c>
      <c r="B2233" t="s">
        <v>5</v>
      </c>
      <c r="C2233" t="s">
        <v>1732</v>
      </c>
      <c r="D2233" t="s">
        <v>6904</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hidden="1" x14ac:dyDescent="0.25">
      <c r="A2234" t="s">
        <v>3748</v>
      </c>
      <c r="B2234" t="s">
        <v>5</v>
      </c>
      <c r="C2234" t="s">
        <v>1732</v>
      </c>
      <c r="D2234" t="s">
        <v>6905</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hidden="1" x14ac:dyDescent="0.25">
      <c r="A2235" t="s">
        <v>3749</v>
      </c>
      <c r="B2235" t="s">
        <v>5</v>
      </c>
      <c r="C2235" t="s">
        <v>1732</v>
      </c>
      <c r="D2235" t="s">
        <v>6905</v>
      </c>
      <c r="E2235" t="s">
        <v>1705</v>
      </c>
      <c r="H2235" t="str">
        <f>INDEX('Vensim Variables'!$B:$B,MATCH(EPS!$B2235,'Vensim Variables'!$A:$A,0))</f>
        <v>g pollutant</v>
      </c>
      <c r="I2235" t="str">
        <f t="shared" si="68"/>
        <v>VOC</v>
      </c>
      <c r="J2235" s="52">
        <f>INDEX(NoSettings!$C:$C,MATCH(EPS!$A2235,NoSettings!$A:$A,0))</f>
        <v>0</v>
      </c>
      <c r="K2235">
        <f>INDEX(GWP!$C$2:$C$13,MATCH(EPS!I2235,GWP!$B$2:$B$13,0))</f>
        <v>0</v>
      </c>
      <c r="L2235" s="4">
        <f t="shared" si="69"/>
        <v>0</v>
      </c>
    </row>
    <row r="2236" spans="1:12" hidden="1" x14ac:dyDescent="0.25">
      <c r="A2236" t="s">
        <v>3750</v>
      </c>
      <c r="B2236" t="s">
        <v>5</v>
      </c>
      <c r="C2236" t="s">
        <v>1732</v>
      </c>
      <c r="D2236" t="s">
        <v>6905</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hidden="1" x14ac:dyDescent="0.25">
      <c r="A2237" t="s">
        <v>3751</v>
      </c>
      <c r="B2237" t="s">
        <v>5</v>
      </c>
      <c r="C2237" t="s">
        <v>1732</v>
      </c>
      <c r="D2237" t="s">
        <v>6905</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hidden="1" x14ac:dyDescent="0.25">
      <c r="A2238" t="s">
        <v>3752</v>
      </c>
      <c r="B2238" t="s">
        <v>5</v>
      </c>
      <c r="C2238" t="s">
        <v>1732</v>
      </c>
      <c r="D2238" t="s">
        <v>6905</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hidden="1" x14ac:dyDescent="0.25">
      <c r="A2239" t="s">
        <v>3753</v>
      </c>
      <c r="B2239" t="s">
        <v>5</v>
      </c>
      <c r="C2239" t="s">
        <v>1732</v>
      </c>
      <c r="D2239" t="s">
        <v>6905</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hidden="1" x14ac:dyDescent="0.25">
      <c r="A2240" t="s">
        <v>3754</v>
      </c>
      <c r="B2240" t="s">
        <v>5</v>
      </c>
      <c r="C2240" t="s">
        <v>1732</v>
      </c>
      <c r="D2240" t="s">
        <v>6905</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hidden="1" x14ac:dyDescent="0.25">
      <c r="A2241" t="s">
        <v>3755</v>
      </c>
      <c r="B2241" t="s">
        <v>5</v>
      </c>
      <c r="C2241" t="s">
        <v>1732</v>
      </c>
      <c r="D2241" t="s">
        <v>6905</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hidden="1" x14ac:dyDescent="0.25">
      <c r="A2242" t="s">
        <v>3756</v>
      </c>
      <c r="B2242" t="s">
        <v>5</v>
      </c>
      <c r="C2242" t="s">
        <v>1732</v>
      </c>
      <c r="D2242" t="s">
        <v>6905</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hidden="1" x14ac:dyDescent="0.25">
      <c r="A2243" t="s">
        <v>3757</v>
      </c>
      <c r="B2243" t="s">
        <v>5</v>
      </c>
      <c r="C2243" t="s">
        <v>1732</v>
      </c>
      <c r="D2243" t="s">
        <v>6905</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hidden="1" x14ac:dyDescent="0.25">
      <c r="A2244" t="s">
        <v>3758</v>
      </c>
      <c r="B2244" t="s">
        <v>5</v>
      </c>
      <c r="C2244" t="s">
        <v>1732</v>
      </c>
      <c r="D2244" t="s">
        <v>6905</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hidden="1" x14ac:dyDescent="0.25">
      <c r="A2245" t="s">
        <v>3759</v>
      </c>
      <c r="B2245" t="s">
        <v>5</v>
      </c>
      <c r="C2245" t="s">
        <v>1732</v>
      </c>
      <c r="D2245" t="s">
        <v>6905</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hidden="1" x14ac:dyDescent="0.25">
      <c r="A2246" t="s">
        <v>3760</v>
      </c>
      <c r="B2246" t="s">
        <v>5</v>
      </c>
      <c r="C2246" t="s">
        <v>1732</v>
      </c>
      <c r="D2246" t="s">
        <v>6906</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hidden="1" x14ac:dyDescent="0.25">
      <c r="A2247" t="s">
        <v>3761</v>
      </c>
      <c r="B2247" t="s">
        <v>5</v>
      </c>
      <c r="C2247" t="s">
        <v>1732</v>
      </c>
      <c r="D2247" t="s">
        <v>6906</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hidden="1" x14ac:dyDescent="0.25">
      <c r="A2248" t="s">
        <v>3762</v>
      </c>
      <c r="B2248" t="s">
        <v>5</v>
      </c>
      <c r="C2248" t="s">
        <v>1732</v>
      </c>
      <c r="D2248" t="s">
        <v>6906</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hidden="1" x14ac:dyDescent="0.25">
      <c r="A2249" t="s">
        <v>3763</v>
      </c>
      <c r="B2249" t="s">
        <v>5</v>
      </c>
      <c r="C2249" t="s">
        <v>1732</v>
      </c>
      <c r="D2249" t="s">
        <v>6906</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hidden="1" x14ac:dyDescent="0.25">
      <c r="A2250" t="s">
        <v>3764</v>
      </c>
      <c r="B2250" t="s">
        <v>5</v>
      </c>
      <c r="C2250" t="s">
        <v>1732</v>
      </c>
      <c r="D2250" t="s">
        <v>6906</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hidden="1" x14ac:dyDescent="0.25">
      <c r="A2251" t="s">
        <v>3765</v>
      </c>
      <c r="B2251" t="s">
        <v>5</v>
      </c>
      <c r="C2251" t="s">
        <v>1732</v>
      </c>
      <c r="D2251" t="s">
        <v>6906</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hidden="1" x14ac:dyDescent="0.25">
      <c r="A2252" t="s">
        <v>3766</v>
      </c>
      <c r="B2252" t="s">
        <v>5</v>
      </c>
      <c r="C2252" t="s">
        <v>1732</v>
      </c>
      <c r="D2252" t="s">
        <v>6906</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hidden="1" x14ac:dyDescent="0.25">
      <c r="A2253" t="s">
        <v>3767</v>
      </c>
      <c r="B2253" t="s">
        <v>5</v>
      </c>
      <c r="C2253" t="s">
        <v>1732</v>
      </c>
      <c r="D2253" t="s">
        <v>6906</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hidden="1" x14ac:dyDescent="0.25">
      <c r="A2254" t="s">
        <v>3768</v>
      </c>
      <c r="B2254" t="s">
        <v>5</v>
      </c>
      <c r="C2254" t="s">
        <v>1732</v>
      </c>
      <c r="D2254" t="s">
        <v>6906</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hidden="1" x14ac:dyDescent="0.25">
      <c r="A2255" t="s">
        <v>3769</v>
      </c>
      <c r="B2255" t="s">
        <v>5</v>
      </c>
      <c r="C2255" t="s">
        <v>1732</v>
      </c>
      <c r="D2255" t="s">
        <v>6906</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hidden="1" x14ac:dyDescent="0.25">
      <c r="A2256" t="s">
        <v>3770</v>
      </c>
      <c r="B2256" t="s">
        <v>5</v>
      </c>
      <c r="C2256" t="s">
        <v>1732</v>
      </c>
      <c r="D2256" t="s">
        <v>6906</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hidden="1" x14ac:dyDescent="0.25">
      <c r="A2257" t="s">
        <v>3771</v>
      </c>
      <c r="B2257" t="s">
        <v>5</v>
      </c>
      <c r="C2257" t="s">
        <v>1732</v>
      </c>
      <c r="D2257" t="s">
        <v>6906</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hidden="1" x14ac:dyDescent="0.25">
      <c r="A2258" t="s">
        <v>3772</v>
      </c>
      <c r="B2258" t="s">
        <v>5</v>
      </c>
      <c r="C2258" t="s">
        <v>1732</v>
      </c>
      <c r="D2258" t="s">
        <v>6907</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hidden="1" x14ac:dyDescent="0.25">
      <c r="A2259" t="s">
        <v>3773</v>
      </c>
      <c r="B2259" t="s">
        <v>5</v>
      </c>
      <c r="C2259" t="s">
        <v>1732</v>
      </c>
      <c r="D2259" t="s">
        <v>6907</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hidden="1" x14ac:dyDescent="0.25">
      <c r="A2260" t="s">
        <v>3774</v>
      </c>
      <c r="B2260" t="s">
        <v>5</v>
      </c>
      <c r="C2260" t="s">
        <v>1732</v>
      </c>
      <c r="D2260" t="s">
        <v>6907</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hidden="1" x14ac:dyDescent="0.25">
      <c r="A2261" t="s">
        <v>3775</v>
      </c>
      <c r="B2261" t="s">
        <v>5</v>
      </c>
      <c r="C2261" t="s">
        <v>1732</v>
      </c>
      <c r="D2261" t="s">
        <v>6907</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hidden="1" x14ac:dyDescent="0.25">
      <c r="A2262" t="s">
        <v>3776</v>
      </c>
      <c r="B2262" t="s">
        <v>5</v>
      </c>
      <c r="C2262" t="s">
        <v>1732</v>
      </c>
      <c r="D2262" t="s">
        <v>6907</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hidden="1" x14ac:dyDescent="0.25">
      <c r="A2263" t="s">
        <v>3777</v>
      </c>
      <c r="B2263" t="s">
        <v>5</v>
      </c>
      <c r="C2263" t="s">
        <v>1732</v>
      </c>
      <c r="D2263" t="s">
        <v>6907</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hidden="1" x14ac:dyDescent="0.25">
      <c r="A2264" t="s">
        <v>3778</v>
      </c>
      <c r="B2264" t="s">
        <v>5</v>
      </c>
      <c r="C2264" t="s">
        <v>1732</v>
      </c>
      <c r="D2264" t="s">
        <v>6907</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hidden="1" x14ac:dyDescent="0.25">
      <c r="A2265" t="s">
        <v>3779</v>
      </c>
      <c r="B2265" t="s">
        <v>5</v>
      </c>
      <c r="C2265" t="s">
        <v>1732</v>
      </c>
      <c r="D2265" t="s">
        <v>6907</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hidden="1" x14ac:dyDescent="0.25">
      <c r="A2266" t="s">
        <v>3780</v>
      </c>
      <c r="B2266" t="s">
        <v>5</v>
      </c>
      <c r="C2266" t="s">
        <v>1732</v>
      </c>
      <c r="D2266" t="s">
        <v>6907</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hidden="1" x14ac:dyDescent="0.25">
      <c r="A2267" t="s">
        <v>3781</v>
      </c>
      <c r="B2267" t="s">
        <v>5</v>
      </c>
      <c r="C2267" t="s">
        <v>1732</v>
      </c>
      <c r="D2267" t="s">
        <v>6907</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hidden="1" x14ac:dyDescent="0.25">
      <c r="A2268" t="s">
        <v>3782</v>
      </c>
      <c r="B2268" t="s">
        <v>5</v>
      </c>
      <c r="C2268" t="s">
        <v>1732</v>
      </c>
      <c r="D2268" t="s">
        <v>6907</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hidden="1" x14ac:dyDescent="0.25">
      <c r="A2269" t="s">
        <v>3783</v>
      </c>
      <c r="B2269" t="s">
        <v>5</v>
      </c>
      <c r="C2269" t="s">
        <v>1732</v>
      </c>
      <c r="D2269" t="s">
        <v>6907</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hidden="1" x14ac:dyDescent="0.25">
      <c r="A2270" t="s">
        <v>3784</v>
      </c>
      <c r="B2270" t="s">
        <v>5</v>
      </c>
      <c r="C2270" t="s">
        <v>1732</v>
      </c>
      <c r="D2270" t="s">
        <v>6908</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hidden="1" x14ac:dyDescent="0.25">
      <c r="A2271" t="s">
        <v>3785</v>
      </c>
      <c r="B2271" t="s">
        <v>5</v>
      </c>
      <c r="C2271" t="s">
        <v>1732</v>
      </c>
      <c r="D2271" t="s">
        <v>6908</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hidden="1" x14ac:dyDescent="0.25">
      <c r="A2272" t="s">
        <v>3786</v>
      </c>
      <c r="B2272" t="s">
        <v>5</v>
      </c>
      <c r="C2272" t="s">
        <v>1732</v>
      </c>
      <c r="D2272" t="s">
        <v>6908</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hidden="1" x14ac:dyDescent="0.25">
      <c r="A2273" t="s">
        <v>3787</v>
      </c>
      <c r="B2273" t="s">
        <v>5</v>
      </c>
      <c r="C2273" t="s">
        <v>1732</v>
      </c>
      <c r="D2273" t="s">
        <v>6908</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hidden="1" x14ac:dyDescent="0.25">
      <c r="A2274" t="s">
        <v>3788</v>
      </c>
      <c r="B2274" t="s">
        <v>5</v>
      </c>
      <c r="C2274" t="s">
        <v>1732</v>
      </c>
      <c r="D2274" t="s">
        <v>6908</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hidden="1" x14ac:dyDescent="0.25">
      <c r="A2275" t="s">
        <v>3789</v>
      </c>
      <c r="B2275" t="s">
        <v>5</v>
      </c>
      <c r="C2275" t="s">
        <v>1732</v>
      </c>
      <c r="D2275" t="s">
        <v>6908</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hidden="1" x14ac:dyDescent="0.25">
      <c r="A2276" t="s">
        <v>3790</v>
      </c>
      <c r="B2276" t="s">
        <v>5</v>
      </c>
      <c r="C2276" t="s">
        <v>1732</v>
      </c>
      <c r="D2276" t="s">
        <v>6908</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hidden="1" x14ac:dyDescent="0.25">
      <c r="A2277" t="s">
        <v>3791</v>
      </c>
      <c r="B2277" t="s">
        <v>5</v>
      </c>
      <c r="C2277" t="s">
        <v>1732</v>
      </c>
      <c r="D2277" t="s">
        <v>6908</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hidden="1" x14ac:dyDescent="0.25">
      <c r="A2278" t="s">
        <v>3792</v>
      </c>
      <c r="B2278" t="s">
        <v>5</v>
      </c>
      <c r="C2278" t="s">
        <v>1732</v>
      </c>
      <c r="D2278" t="s">
        <v>6908</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hidden="1" x14ac:dyDescent="0.25">
      <c r="A2279" t="s">
        <v>3793</v>
      </c>
      <c r="B2279" t="s">
        <v>5</v>
      </c>
      <c r="C2279" t="s">
        <v>1732</v>
      </c>
      <c r="D2279" t="s">
        <v>6908</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hidden="1" x14ac:dyDescent="0.25">
      <c r="A2280" t="s">
        <v>3794</v>
      </c>
      <c r="B2280" t="s">
        <v>5</v>
      </c>
      <c r="C2280" t="s">
        <v>1732</v>
      </c>
      <c r="D2280" t="s">
        <v>6908</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hidden="1" x14ac:dyDescent="0.25">
      <c r="A2281" t="s">
        <v>3795</v>
      </c>
      <c r="B2281" t="s">
        <v>5</v>
      </c>
      <c r="C2281" t="s">
        <v>1732</v>
      </c>
      <c r="D2281" t="s">
        <v>6908</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hidden="1" x14ac:dyDescent="0.25">
      <c r="A2282" t="s">
        <v>3796</v>
      </c>
      <c r="B2282" t="s">
        <v>5</v>
      </c>
      <c r="C2282" t="s">
        <v>1732</v>
      </c>
      <c r="D2282" t="s">
        <v>6909</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hidden="1" x14ac:dyDescent="0.25">
      <c r="A2283" t="s">
        <v>3797</v>
      </c>
      <c r="B2283" t="s">
        <v>5</v>
      </c>
      <c r="C2283" t="s">
        <v>1732</v>
      </c>
      <c r="D2283" t="s">
        <v>6909</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hidden="1" x14ac:dyDescent="0.25">
      <c r="A2284" t="s">
        <v>3798</v>
      </c>
      <c r="B2284" t="s">
        <v>5</v>
      </c>
      <c r="C2284" t="s">
        <v>1732</v>
      </c>
      <c r="D2284" t="s">
        <v>6909</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hidden="1" x14ac:dyDescent="0.25">
      <c r="A2285" t="s">
        <v>3799</v>
      </c>
      <c r="B2285" t="s">
        <v>5</v>
      </c>
      <c r="C2285" t="s">
        <v>1732</v>
      </c>
      <c r="D2285" t="s">
        <v>6909</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hidden="1" x14ac:dyDescent="0.25">
      <c r="A2286" t="s">
        <v>3800</v>
      </c>
      <c r="B2286" t="s">
        <v>5</v>
      </c>
      <c r="C2286" t="s">
        <v>1732</v>
      </c>
      <c r="D2286" t="s">
        <v>6909</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hidden="1" x14ac:dyDescent="0.25">
      <c r="A2287" t="s">
        <v>3801</v>
      </c>
      <c r="B2287" t="s">
        <v>5</v>
      </c>
      <c r="C2287" t="s">
        <v>1732</v>
      </c>
      <c r="D2287" t="s">
        <v>6909</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hidden="1" x14ac:dyDescent="0.25">
      <c r="A2288" t="s">
        <v>3802</v>
      </c>
      <c r="B2288" t="s">
        <v>5</v>
      </c>
      <c r="C2288" t="s">
        <v>1732</v>
      </c>
      <c r="D2288" t="s">
        <v>6909</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hidden="1" x14ac:dyDescent="0.25">
      <c r="A2289" t="s">
        <v>3803</v>
      </c>
      <c r="B2289" t="s">
        <v>5</v>
      </c>
      <c r="C2289" t="s">
        <v>1732</v>
      </c>
      <c r="D2289" t="s">
        <v>6909</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hidden="1" x14ac:dyDescent="0.25">
      <c r="A2290" t="s">
        <v>3804</v>
      </c>
      <c r="B2290" t="s">
        <v>5</v>
      </c>
      <c r="C2290" t="s">
        <v>1732</v>
      </c>
      <c r="D2290" t="s">
        <v>6909</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hidden="1" x14ac:dyDescent="0.25">
      <c r="A2291" t="s">
        <v>3805</v>
      </c>
      <c r="B2291" t="s">
        <v>5</v>
      </c>
      <c r="C2291" t="s">
        <v>1732</v>
      </c>
      <c r="D2291" t="s">
        <v>6909</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hidden="1" x14ac:dyDescent="0.25">
      <c r="A2292" t="s">
        <v>3806</v>
      </c>
      <c r="B2292" t="s">
        <v>5</v>
      </c>
      <c r="C2292" t="s">
        <v>1732</v>
      </c>
      <c r="D2292" t="s">
        <v>6909</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hidden="1" x14ac:dyDescent="0.25">
      <c r="A2293" t="s">
        <v>3807</v>
      </c>
      <c r="B2293" t="s">
        <v>5</v>
      </c>
      <c r="C2293" t="s">
        <v>1732</v>
      </c>
      <c r="D2293" t="s">
        <v>6909</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hidden="1" x14ac:dyDescent="0.25">
      <c r="A2294" t="s">
        <v>3808</v>
      </c>
      <c r="B2294" t="s">
        <v>5</v>
      </c>
      <c r="C2294" t="s">
        <v>1732</v>
      </c>
      <c r="D2294" t="s">
        <v>6910</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hidden="1" x14ac:dyDescent="0.25">
      <c r="A2295" t="s">
        <v>3809</v>
      </c>
      <c r="B2295" t="s">
        <v>5</v>
      </c>
      <c r="C2295" t="s">
        <v>1732</v>
      </c>
      <c r="D2295" t="s">
        <v>6910</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hidden="1" x14ac:dyDescent="0.25">
      <c r="A2296" t="s">
        <v>3810</v>
      </c>
      <c r="B2296" t="s">
        <v>5</v>
      </c>
      <c r="C2296" t="s">
        <v>1732</v>
      </c>
      <c r="D2296" t="s">
        <v>6910</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hidden="1" x14ac:dyDescent="0.25">
      <c r="A2297" t="s">
        <v>3811</v>
      </c>
      <c r="B2297" t="s">
        <v>5</v>
      </c>
      <c r="C2297" t="s">
        <v>1732</v>
      </c>
      <c r="D2297" t="s">
        <v>6910</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hidden="1" x14ac:dyDescent="0.25">
      <c r="A2298" t="s">
        <v>3812</v>
      </c>
      <c r="B2298" t="s">
        <v>5</v>
      </c>
      <c r="C2298" t="s">
        <v>1732</v>
      </c>
      <c r="D2298" t="s">
        <v>6910</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hidden="1" x14ac:dyDescent="0.25">
      <c r="A2299" t="s">
        <v>3813</v>
      </c>
      <c r="B2299" t="s">
        <v>5</v>
      </c>
      <c r="C2299" t="s">
        <v>1732</v>
      </c>
      <c r="D2299" t="s">
        <v>6910</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hidden="1" x14ac:dyDescent="0.25">
      <c r="A2300" t="s">
        <v>3814</v>
      </c>
      <c r="B2300" t="s">
        <v>5</v>
      </c>
      <c r="C2300" t="s">
        <v>1732</v>
      </c>
      <c r="D2300" t="s">
        <v>6910</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hidden="1" x14ac:dyDescent="0.25">
      <c r="A2301" t="s">
        <v>3815</v>
      </c>
      <c r="B2301" t="s">
        <v>5</v>
      </c>
      <c r="C2301" t="s">
        <v>1732</v>
      </c>
      <c r="D2301" t="s">
        <v>6910</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hidden="1" x14ac:dyDescent="0.25">
      <c r="A2302" t="s">
        <v>3816</v>
      </c>
      <c r="B2302" t="s">
        <v>5</v>
      </c>
      <c r="C2302" t="s">
        <v>1732</v>
      </c>
      <c r="D2302" t="s">
        <v>6910</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hidden="1" x14ac:dyDescent="0.25">
      <c r="A2303" t="s">
        <v>3817</v>
      </c>
      <c r="B2303" t="s">
        <v>5</v>
      </c>
      <c r="C2303" t="s">
        <v>1732</v>
      </c>
      <c r="D2303" t="s">
        <v>6910</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hidden="1" x14ac:dyDescent="0.25">
      <c r="A2304" t="s">
        <v>3818</v>
      </c>
      <c r="B2304" t="s">
        <v>5</v>
      </c>
      <c r="C2304" t="s">
        <v>1732</v>
      </c>
      <c r="D2304" t="s">
        <v>6910</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hidden="1" x14ac:dyDescent="0.25">
      <c r="A2305" t="s">
        <v>3819</v>
      </c>
      <c r="B2305" t="s">
        <v>5</v>
      </c>
      <c r="C2305" t="s">
        <v>1732</v>
      </c>
      <c r="D2305" t="s">
        <v>6910</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hidden="1" x14ac:dyDescent="0.25">
      <c r="A2306" t="s">
        <v>3820</v>
      </c>
      <c r="B2306" t="s">
        <v>5</v>
      </c>
      <c r="C2306" t="s">
        <v>1732</v>
      </c>
      <c r="D2306" t="s">
        <v>6911</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hidden="1" x14ac:dyDescent="0.25">
      <c r="A2307" t="s">
        <v>3821</v>
      </c>
      <c r="B2307" t="s">
        <v>5</v>
      </c>
      <c r="C2307" t="s">
        <v>1732</v>
      </c>
      <c r="D2307" t="s">
        <v>6911</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hidden="1" x14ac:dyDescent="0.25">
      <c r="A2308" t="s">
        <v>3822</v>
      </c>
      <c r="B2308" t="s">
        <v>5</v>
      </c>
      <c r="C2308" t="s">
        <v>1732</v>
      </c>
      <c r="D2308" t="s">
        <v>6911</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hidden="1" x14ac:dyDescent="0.25">
      <c r="A2309" t="s">
        <v>3823</v>
      </c>
      <c r="B2309" t="s">
        <v>5</v>
      </c>
      <c r="C2309" t="s">
        <v>1732</v>
      </c>
      <c r="D2309" t="s">
        <v>6911</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hidden="1" x14ac:dyDescent="0.25">
      <c r="A2310" t="s">
        <v>3824</v>
      </c>
      <c r="B2310" t="s">
        <v>5</v>
      </c>
      <c r="C2310" t="s">
        <v>1732</v>
      </c>
      <c r="D2310" t="s">
        <v>6911</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hidden="1" x14ac:dyDescent="0.25">
      <c r="A2311" t="s">
        <v>3825</v>
      </c>
      <c r="B2311" t="s">
        <v>5</v>
      </c>
      <c r="C2311" t="s">
        <v>1732</v>
      </c>
      <c r="D2311" t="s">
        <v>6911</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hidden="1" x14ac:dyDescent="0.25">
      <c r="A2312" t="s">
        <v>3826</v>
      </c>
      <c r="B2312" t="s">
        <v>5</v>
      </c>
      <c r="C2312" t="s">
        <v>1732</v>
      </c>
      <c r="D2312" t="s">
        <v>6911</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hidden="1" x14ac:dyDescent="0.25">
      <c r="A2313" t="s">
        <v>3827</v>
      </c>
      <c r="B2313" t="s">
        <v>5</v>
      </c>
      <c r="C2313" t="s">
        <v>1732</v>
      </c>
      <c r="D2313" t="s">
        <v>6911</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hidden="1" x14ac:dyDescent="0.25">
      <c r="A2314" t="s">
        <v>3828</v>
      </c>
      <c r="B2314" t="s">
        <v>5</v>
      </c>
      <c r="C2314" t="s">
        <v>1732</v>
      </c>
      <c r="D2314" t="s">
        <v>6911</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hidden="1" x14ac:dyDescent="0.25">
      <c r="A2315" t="s">
        <v>3829</v>
      </c>
      <c r="B2315" t="s">
        <v>5</v>
      </c>
      <c r="C2315" t="s">
        <v>1732</v>
      </c>
      <c r="D2315" t="s">
        <v>6911</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hidden="1" x14ac:dyDescent="0.25">
      <c r="A2316" t="s">
        <v>3830</v>
      </c>
      <c r="B2316" t="s">
        <v>5</v>
      </c>
      <c r="C2316" t="s">
        <v>1732</v>
      </c>
      <c r="D2316" t="s">
        <v>6911</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hidden="1" x14ac:dyDescent="0.25">
      <c r="A2317" t="s">
        <v>3831</v>
      </c>
      <c r="B2317" t="s">
        <v>5</v>
      </c>
      <c r="C2317" t="s">
        <v>1732</v>
      </c>
      <c r="D2317" t="s">
        <v>6911</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hidden="1" x14ac:dyDescent="0.25">
      <c r="A2318" t="s">
        <v>3832</v>
      </c>
      <c r="B2318" t="s">
        <v>5</v>
      </c>
      <c r="C2318" t="s">
        <v>1732</v>
      </c>
      <c r="D2318" t="s">
        <v>6912</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hidden="1" x14ac:dyDescent="0.25">
      <c r="A2319" t="s">
        <v>3833</v>
      </c>
      <c r="B2319" t="s">
        <v>5</v>
      </c>
      <c r="C2319" t="s">
        <v>1732</v>
      </c>
      <c r="D2319" t="s">
        <v>6912</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hidden="1" x14ac:dyDescent="0.25">
      <c r="A2320" t="s">
        <v>3834</v>
      </c>
      <c r="B2320" t="s">
        <v>5</v>
      </c>
      <c r="C2320" t="s">
        <v>1732</v>
      </c>
      <c r="D2320" t="s">
        <v>6912</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hidden="1" x14ac:dyDescent="0.25">
      <c r="A2321" t="s">
        <v>3835</v>
      </c>
      <c r="B2321" t="s">
        <v>5</v>
      </c>
      <c r="C2321" t="s">
        <v>1732</v>
      </c>
      <c r="D2321" t="s">
        <v>6912</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hidden="1" x14ac:dyDescent="0.25">
      <c r="A2322" t="s">
        <v>3836</v>
      </c>
      <c r="B2322" t="s">
        <v>5</v>
      </c>
      <c r="C2322" t="s">
        <v>1732</v>
      </c>
      <c r="D2322" t="s">
        <v>6912</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hidden="1" x14ac:dyDescent="0.25">
      <c r="A2323" t="s">
        <v>3837</v>
      </c>
      <c r="B2323" t="s">
        <v>5</v>
      </c>
      <c r="C2323" t="s">
        <v>1732</v>
      </c>
      <c r="D2323" t="s">
        <v>6912</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hidden="1" x14ac:dyDescent="0.25">
      <c r="A2324" t="s">
        <v>3838</v>
      </c>
      <c r="B2324" t="s">
        <v>5</v>
      </c>
      <c r="C2324" t="s">
        <v>1732</v>
      </c>
      <c r="D2324" t="s">
        <v>6912</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hidden="1" x14ac:dyDescent="0.25">
      <c r="A2325" t="s">
        <v>3839</v>
      </c>
      <c r="B2325" t="s">
        <v>5</v>
      </c>
      <c r="C2325" t="s">
        <v>1732</v>
      </c>
      <c r="D2325" t="s">
        <v>6912</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hidden="1" x14ac:dyDescent="0.25">
      <c r="A2326" t="s">
        <v>3840</v>
      </c>
      <c r="B2326" t="s">
        <v>5</v>
      </c>
      <c r="C2326" t="s">
        <v>1732</v>
      </c>
      <c r="D2326" t="s">
        <v>6912</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hidden="1" x14ac:dyDescent="0.25">
      <c r="A2327" t="s">
        <v>3841</v>
      </c>
      <c r="B2327" t="s">
        <v>5</v>
      </c>
      <c r="C2327" t="s">
        <v>1732</v>
      </c>
      <c r="D2327" t="s">
        <v>6912</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hidden="1" x14ac:dyDescent="0.25">
      <c r="A2328" t="s">
        <v>3842</v>
      </c>
      <c r="B2328" t="s">
        <v>5</v>
      </c>
      <c r="C2328" t="s">
        <v>1732</v>
      </c>
      <c r="D2328" t="s">
        <v>6912</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hidden="1" x14ac:dyDescent="0.25">
      <c r="A2329" t="s">
        <v>3843</v>
      </c>
      <c r="B2329" t="s">
        <v>5</v>
      </c>
      <c r="C2329" t="s">
        <v>1732</v>
      </c>
      <c r="D2329" t="s">
        <v>6912</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hidden="1" x14ac:dyDescent="0.25">
      <c r="A2330" t="s">
        <v>3844</v>
      </c>
      <c r="B2330" t="s">
        <v>5</v>
      </c>
      <c r="C2330" t="s">
        <v>1732</v>
      </c>
      <c r="D2330" t="s">
        <v>6913</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hidden="1" x14ac:dyDescent="0.25">
      <c r="A2331" t="s">
        <v>3845</v>
      </c>
      <c r="B2331" t="s">
        <v>5</v>
      </c>
      <c r="C2331" t="s">
        <v>1732</v>
      </c>
      <c r="D2331" t="s">
        <v>6913</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hidden="1" x14ac:dyDescent="0.25">
      <c r="A2332" t="s">
        <v>3846</v>
      </c>
      <c r="B2332" t="s">
        <v>5</v>
      </c>
      <c r="C2332" t="s">
        <v>1732</v>
      </c>
      <c r="D2332" t="s">
        <v>6913</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hidden="1" x14ac:dyDescent="0.25">
      <c r="A2333" t="s">
        <v>3847</v>
      </c>
      <c r="B2333" t="s">
        <v>5</v>
      </c>
      <c r="C2333" t="s">
        <v>1732</v>
      </c>
      <c r="D2333" t="s">
        <v>6913</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hidden="1" x14ac:dyDescent="0.25">
      <c r="A2334" t="s">
        <v>3848</v>
      </c>
      <c r="B2334" t="s">
        <v>5</v>
      </c>
      <c r="C2334" t="s">
        <v>1732</v>
      </c>
      <c r="D2334" t="s">
        <v>6913</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hidden="1" x14ac:dyDescent="0.25">
      <c r="A2335" t="s">
        <v>3849</v>
      </c>
      <c r="B2335" t="s">
        <v>5</v>
      </c>
      <c r="C2335" t="s">
        <v>1732</v>
      </c>
      <c r="D2335" t="s">
        <v>6913</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hidden="1" x14ac:dyDescent="0.25">
      <c r="A2336" t="s">
        <v>3850</v>
      </c>
      <c r="B2336" t="s">
        <v>5</v>
      </c>
      <c r="C2336" t="s">
        <v>1732</v>
      </c>
      <c r="D2336" t="s">
        <v>6913</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hidden="1" x14ac:dyDescent="0.25">
      <c r="A2337" t="s">
        <v>3851</v>
      </c>
      <c r="B2337" t="s">
        <v>5</v>
      </c>
      <c r="C2337" t="s">
        <v>1732</v>
      </c>
      <c r="D2337" t="s">
        <v>6913</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hidden="1" x14ac:dyDescent="0.25">
      <c r="A2338" t="s">
        <v>3852</v>
      </c>
      <c r="B2338" t="s">
        <v>5</v>
      </c>
      <c r="C2338" t="s">
        <v>1732</v>
      </c>
      <c r="D2338" t="s">
        <v>6913</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hidden="1" x14ac:dyDescent="0.25">
      <c r="A2339" t="s">
        <v>3853</v>
      </c>
      <c r="B2339" t="s">
        <v>5</v>
      </c>
      <c r="C2339" t="s">
        <v>1732</v>
      </c>
      <c r="D2339" t="s">
        <v>6913</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hidden="1" x14ac:dyDescent="0.25">
      <c r="A2340" t="s">
        <v>3854</v>
      </c>
      <c r="B2340" t="s">
        <v>5</v>
      </c>
      <c r="C2340" t="s">
        <v>1732</v>
      </c>
      <c r="D2340" t="s">
        <v>6913</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hidden="1" x14ac:dyDescent="0.25">
      <c r="A2341" t="s">
        <v>3855</v>
      </c>
      <c r="B2341" t="s">
        <v>5</v>
      </c>
      <c r="C2341" t="s">
        <v>1732</v>
      </c>
      <c r="D2341" t="s">
        <v>6913</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hidden="1" x14ac:dyDescent="0.25">
      <c r="A2342" t="s">
        <v>3856</v>
      </c>
      <c r="B2342" t="s">
        <v>5</v>
      </c>
      <c r="C2342" t="s">
        <v>1732</v>
      </c>
      <c r="D2342" t="s">
        <v>6914</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hidden="1" x14ac:dyDescent="0.25">
      <c r="A2343" t="s">
        <v>3857</v>
      </c>
      <c r="B2343" t="s">
        <v>5</v>
      </c>
      <c r="C2343" t="s">
        <v>1732</v>
      </c>
      <c r="D2343" t="s">
        <v>6914</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hidden="1" x14ac:dyDescent="0.25">
      <c r="A2344" t="s">
        <v>3858</v>
      </c>
      <c r="B2344" t="s">
        <v>5</v>
      </c>
      <c r="C2344" t="s">
        <v>1732</v>
      </c>
      <c r="D2344" t="s">
        <v>6914</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hidden="1" x14ac:dyDescent="0.25">
      <c r="A2345" t="s">
        <v>3859</v>
      </c>
      <c r="B2345" t="s">
        <v>5</v>
      </c>
      <c r="C2345" t="s">
        <v>1732</v>
      </c>
      <c r="D2345" t="s">
        <v>6914</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hidden="1" x14ac:dyDescent="0.25">
      <c r="A2346" t="s">
        <v>3860</v>
      </c>
      <c r="B2346" t="s">
        <v>5</v>
      </c>
      <c r="C2346" t="s">
        <v>1732</v>
      </c>
      <c r="D2346" t="s">
        <v>6914</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hidden="1" x14ac:dyDescent="0.25">
      <c r="A2347" t="s">
        <v>3861</v>
      </c>
      <c r="B2347" t="s">
        <v>5</v>
      </c>
      <c r="C2347" t="s">
        <v>1732</v>
      </c>
      <c r="D2347" t="s">
        <v>6914</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hidden="1" x14ac:dyDescent="0.25">
      <c r="A2348" t="s">
        <v>3862</v>
      </c>
      <c r="B2348" t="s">
        <v>5</v>
      </c>
      <c r="C2348" t="s">
        <v>1732</v>
      </c>
      <c r="D2348" t="s">
        <v>6914</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hidden="1" x14ac:dyDescent="0.25">
      <c r="A2349" t="s">
        <v>3863</v>
      </c>
      <c r="B2349" t="s">
        <v>5</v>
      </c>
      <c r="C2349" t="s">
        <v>1732</v>
      </c>
      <c r="D2349" t="s">
        <v>6914</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hidden="1" x14ac:dyDescent="0.25">
      <c r="A2350" t="s">
        <v>3864</v>
      </c>
      <c r="B2350" t="s">
        <v>5</v>
      </c>
      <c r="C2350" t="s">
        <v>1732</v>
      </c>
      <c r="D2350" t="s">
        <v>6914</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hidden="1" x14ac:dyDescent="0.25">
      <c r="A2351" t="s">
        <v>3865</v>
      </c>
      <c r="B2351" t="s">
        <v>5</v>
      </c>
      <c r="C2351" t="s">
        <v>1732</v>
      </c>
      <c r="D2351" t="s">
        <v>6914</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hidden="1" x14ac:dyDescent="0.25">
      <c r="A2352" t="s">
        <v>3866</v>
      </c>
      <c r="B2352" t="s">
        <v>5</v>
      </c>
      <c r="C2352" t="s">
        <v>1732</v>
      </c>
      <c r="D2352" t="s">
        <v>6914</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hidden="1" x14ac:dyDescent="0.25">
      <c r="A2353" t="s">
        <v>3867</v>
      </c>
      <c r="B2353" t="s">
        <v>5</v>
      </c>
      <c r="C2353" t="s">
        <v>1732</v>
      </c>
      <c r="D2353" t="s">
        <v>6914</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hidden="1" x14ac:dyDescent="0.25">
      <c r="A2354" t="s">
        <v>3868</v>
      </c>
      <c r="B2354" t="s">
        <v>5</v>
      </c>
      <c r="C2354" t="s">
        <v>1732</v>
      </c>
      <c r="D2354" t="s">
        <v>6915</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hidden="1" x14ac:dyDescent="0.25">
      <c r="A2355" t="s">
        <v>3869</v>
      </c>
      <c r="B2355" t="s">
        <v>5</v>
      </c>
      <c r="C2355" t="s">
        <v>1732</v>
      </c>
      <c r="D2355" t="s">
        <v>6915</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hidden="1" x14ac:dyDescent="0.25">
      <c r="A2356" t="s">
        <v>3870</v>
      </c>
      <c r="B2356" t="s">
        <v>5</v>
      </c>
      <c r="C2356" t="s">
        <v>1732</v>
      </c>
      <c r="D2356" t="s">
        <v>6915</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hidden="1" x14ac:dyDescent="0.25">
      <c r="A2357" t="s">
        <v>3871</v>
      </c>
      <c r="B2357" t="s">
        <v>5</v>
      </c>
      <c r="C2357" t="s">
        <v>1732</v>
      </c>
      <c r="D2357" t="s">
        <v>6915</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hidden="1" x14ac:dyDescent="0.25">
      <c r="A2358" t="s">
        <v>3872</v>
      </c>
      <c r="B2358" t="s">
        <v>5</v>
      </c>
      <c r="C2358" t="s">
        <v>1732</v>
      </c>
      <c r="D2358" t="s">
        <v>6915</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hidden="1" x14ac:dyDescent="0.25">
      <c r="A2359" t="s">
        <v>3873</v>
      </c>
      <c r="B2359" t="s">
        <v>5</v>
      </c>
      <c r="C2359" t="s">
        <v>1732</v>
      </c>
      <c r="D2359" t="s">
        <v>6915</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hidden="1" x14ac:dyDescent="0.25">
      <c r="A2360" t="s">
        <v>3874</v>
      </c>
      <c r="B2360" t="s">
        <v>5</v>
      </c>
      <c r="C2360" t="s">
        <v>1732</v>
      </c>
      <c r="D2360" t="s">
        <v>6915</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hidden="1" x14ac:dyDescent="0.25">
      <c r="A2361" t="s">
        <v>3875</v>
      </c>
      <c r="B2361" t="s">
        <v>5</v>
      </c>
      <c r="C2361" t="s">
        <v>1732</v>
      </c>
      <c r="D2361" t="s">
        <v>6915</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hidden="1" x14ac:dyDescent="0.25">
      <c r="A2362" t="s">
        <v>3876</v>
      </c>
      <c r="B2362" t="s">
        <v>5</v>
      </c>
      <c r="C2362" t="s">
        <v>1732</v>
      </c>
      <c r="D2362" t="s">
        <v>6915</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hidden="1" x14ac:dyDescent="0.25">
      <c r="A2363" t="s">
        <v>3877</v>
      </c>
      <c r="B2363" t="s">
        <v>5</v>
      </c>
      <c r="C2363" t="s">
        <v>1732</v>
      </c>
      <c r="D2363" t="s">
        <v>6915</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hidden="1" x14ac:dyDescent="0.25">
      <c r="A2364" t="s">
        <v>3878</v>
      </c>
      <c r="B2364" t="s">
        <v>5</v>
      </c>
      <c r="C2364" t="s">
        <v>1732</v>
      </c>
      <c r="D2364" t="s">
        <v>6915</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hidden="1" x14ac:dyDescent="0.25">
      <c r="A2365" t="s">
        <v>3879</v>
      </c>
      <c r="B2365" t="s">
        <v>5</v>
      </c>
      <c r="C2365" t="s">
        <v>1732</v>
      </c>
      <c r="D2365" t="s">
        <v>6915</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hidden="1" x14ac:dyDescent="0.25">
      <c r="A2366" t="s">
        <v>3880</v>
      </c>
      <c r="B2366" t="s">
        <v>5</v>
      </c>
      <c r="C2366" t="s">
        <v>1732</v>
      </c>
      <c r="D2366" t="s">
        <v>6916</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hidden="1" x14ac:dyDescent="0.25">
      <c r="A2367" t="s">
        <v>3881</v>
      </c>
      <c r="B2367" t="s">
        <v>5</v>
      </c>
      <c r="C2367" t="s">
        <v>1732</v>
      </c>
      <c r="D2367" t="s">
        <v>6916</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hidden="1" x14ac:dyDescent="0.25">
      <c r="A2368" t="s">
        <v>3882</v>
      </c>
      <c r="B2368" t="s">
        <v>5</v>
      </c>
      <c r="C2368" t="s">
        <v>1732</v>
      </c>
      <c r="D2368" t="s">
        <v>6916</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hidden="1" x14ac:dyDescent="0.25">
      <c r="A2369" t="s">
        <v>3883</v>
      </c>
      <c r="B2369" t="s">
        <v>5</v>
      </c>
      <c r="C2369" t="s">
        <v>1732</v>
      </c>
      <c r="D2369" t="s">
        <v>6916</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hidden="1" x14ac:dyDescent="0.25">
      <c r="A2370" t="s">
        <v>3884</v>
      </c>
      <c r="B2370" t="s">
        <v>5</v>
      </c>
      <c r="C2370" t="s">
        <v>1732</v>
      </c>
      <c r="D2370" t="s">
        <v>6916</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hidden="1" x14ac:dyDescent="0.25">
      <c r="A2371" t="s">
        <v>3885</v>
      </c>
      <c r="B2371" t="s">
        <v>5</v>
      </c>
      <c r="C2371" t="s">
        <v>1732</v>
      </c>
      <c r="D2371" t="s">
        <v>6916</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hidden="1" x14ac:dyDescent="0.25">
      <c r="A2372" t="s">
        <v>3886</v>
      </c>
      <c r="B2372" t="s">
        <v>5</v>
      </c>
      <c r="C2372" t="s">
        <v>1732</v>
      </c>
      <c r="D2372" t="s">
        <v>6916</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hidden="1" x14ac:dyDescent="0.25">
      <c r="A2373" t="s">
        <v>3887</v>
      </c>
      <c r="B2373" t="s">
        <v>5</v>
      </c>
      <c r="C2373" t="s">
        <v>1732</v>
      </c>
      <c r="D2373" t="s">
        <v>6916</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hidden="1" x14ac:dyDescent="0.25">
      <c r="A2374" t="s">
        <v>3888</v>
      </c>
      <c r="B2374" t="s">
        <v>5</v>
      </c>
      <c r="C2374" t="s">
        <v>1732</v>
      </c>
      <c r="D2374" t="s">
        <v>6916</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hidden="1" x14ac:dyDescent="0.25">
      <c r="A2375" t="s">
        <v>3889</v>
      </c>
      <c r="B2375" t="s">
        <v>5</v>
      </c>
      <c r="C2375" t="s">
        <v>1732</v>
      </c>
      <c r="D2375" t="s">
        <v>6916</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hidden="1" x14ac:dyDescent="0.25">
      <c r="A2376" t="s">
        <v>3890</v>
      </c>
      <c r="B2376" t="s">
        <v>5</v>
      </c>
      <c r="C2376" t="s">
        <v>1732</v>
      </c>
      <c r="D2376" t="s">
        <v>6916</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hidden="1" x14ac:dyDescent="0.25">
      <c r="A2377" t="s">
        <v>3891</v>
      </c>
      <c r="B2377" t="s">
        <v>5</v>
      </c>
      <c r="C2377" t="s">
        <v>1732</v>
      </c>
      <c r="D2377" t="s">
        <v>6916</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hidden="1" x14ac:dyDescent="0.25">
      <c r="A2378" t="s">
        <v>3892</v>
      </c>
      <c r="B2378" t="s">
        <v>5</v>
      </c>
      <c r="C2378" t="s">
        <v>1733</v>
      </c>
      <c r="D2378" t="s">
        <v>6892</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hidden="1" x14ac:dyDescent="0.25">
      <c r="A2379" t="s">
        <v>3893</v>
      </c>
      <c r="B2379" t="s">
        <v>5</v>
      </c>
      <c r="C2379" t="s">
        <v>1733</v>
      </c>
      <c r="D2379" t="s">
        <v>6892</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hidden="1" x14ac:dyDescent="0.25">
      <c r="A2380" t="s">
        <v>3894</v>
      </c>
      <c r="B2380" t="s">
        <v>5</v>
      </c>
      <c r="C2380" t="s">
        <v>1733</v>
      </c>
      <c r="D2380" t="s">
        <v>6892</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hidden="1" x14ac:dyDescent="0.25">
      <c r="A2381" t="s">
        <v>3895</v>
      </c>
      <c r="B2381" t="s">
        <v>5</v>
      </c>
      <c r="C2381" t="s">
        <v>1733</v>
      </c>
      <c r="D2381" t="s">
        <v>6892</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hidden="1" x14ac:dyDescent="0.25">
      <c r="A2382" t="s">
        <v>3896</v>
      </c>
      <c r="B2382" t="s">
        <v>5</v>
      </c>
      <c r="C2382" t="s">
        <v>1733</v>
      </c>
      <c r="D2382" t="s">
        <v>6892</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hidden="1" x14ac:dyDescent="0.25">
      <c r="A2383" t="s">
        <v>3897</v>
      </c>
      <c r="B2383" t="s">
        <v>5</v>
      </c>
      <c r="C2383" t="s">
        <v>1733</v>
      </c>
      <c r="D2383" t="s">
        <v>6892</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hidden="1" x14ac:dyDescent="0.25">
      <c r="A2384" t="s">
        <v>3898</v>
      </c>
      <c r="B2384" t="s">
        <v>5</v>
      </c>
      <c r="C2384" t="s">
        <v>1733</v>
      </c>
      <c r="D2384" t="s">
        <v>6892</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hidden="1" x14ac:dyDescent="0.25">
      <c r="A2385" t="s">
        <v>3899</v>
      </c>
      <c r="B2385" t="s">
        <v>5</v>
      </c>
      <c r="C2385" t="s">
        <v>1733</v>
      </c>
      <c r="D2385" t="s">
        <v>6892</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hidden="1" x14ac:dyDescent="0.25">
      <c r="A2386" t="s">
        <v>3900</v>
      </c>
      <c r="B2386" t="s">
        <v>5</v>
      </c>
      <c r="C2386" t="s">
        <v>1733</v>
      </c>
      <c r="D2386" t="s">
        <v>6892</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hidden="1" x14ac:dyDescent="0.25">
      <c r="A2387" t="s">
        <v>3901</v>
      </c>
      <c r="B2387" t="s">
        <v>5</v>
      </c>
      <c r="C2387" t="s">
        <v>1733</v>
      </c>
      <c r="D2387" t="s">
        <v>6892</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hidden="1" x14ac:dyDescent="0.25">
      <c r="A2388" t="s">
        <v>3902</v>
      </c>
      <c r="B2388" t="s">
        <v>5</v>
      </c>
      <c r="C2388" t="s">
        <v>1733</v>
      </c>
      <c r="D2388" t="s">
        <v>6892</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hidden="1" x14ac:dyDescent="0.25">
      <c r="A2389" t="s">
        <v>3903</v>
      </c>
      <c r="B2389" t="s">
        <v>5</v>
      </c>
      <c r="C2389" t="s">
        <v>1733</v>
      </c>
      <c r="D2389" t="s">
        <v>6892</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hidden="1" x14ac:dyDescent="0.25">
      <c r="A2390" t="s">
        <v>3904</v>
      </c>
      <c r="B2390" t="s">
        <v>5</v>
      </c>
      <c r="C2390" t="s">
        <v>1733</v>
      </c>
      <c r="D2390" t="s">
        <v>6893</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hidden="1" x14ac:dyDescent="0.25">
      <c r="A2391" t="s">
        <v>3905</v>
      </c>
      <c r="B2391" t="s">
        <v>5</v>
      </c>
      <c r="C2391" t="s">
        <v>1733</v>
      </c>
      <c r="D2391" t="s">
        <v>6893</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hidden="1" x14ac:dyDescent="0.25">
      <c r="A2392" t="s">
        <v>3906</v>
      </c>
      <c r="B2392" t="s">
        <v>5</v>
      </c>
      <c r="C2392" t="s">
        <v>1733</v>
      </c>
      <c r="D2392" t="s">
        <v>6893</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hidden="1" x14ac:dyDescent="0.25">
      <c r="A2393" t="s">
        <v>3907</v>
      </c>
      <c r="B2393" t="s">
        <v>5</v>
      </c>
      <c r="C2393" t="s">
        <v>1733</v>
      </c>
      <c r="D2393" t="s">
        <v>6893</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hidden="1" x14ac:dyDescent="0.25">
      <c r="A2394" t="s">
        <v>3908</v>
      </c>
      <c r="B2394" t="s">
        <v>5</v>
      </c>
      <c r="C2394" t="s">
        <v>1733</v>
      </c>
      <c r="D2394" t="s">
        <v>6893</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hidden="1" x14ac:dyDescent="0.25">
      <c r="A2395" t="s">
        <v>3909</v>
      </c>
      <c r="B2395" t="s">
        <v>5</v>
      </c>
      <c r="C2395" t="s">
        <v>1733</v>
      </c>
      <c r="D2395" t="s">
        <v>6893</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hidden="1" x14ac:dyDescent="0.25">
      <c r="A2396" t="s">
        <v>3910</v>
      </c>
      <c r="B2396" t="s">
        <v>5</v>
      </c>
      <c r="C2396" t="s">
        <v>1733</v>
      </c>
      <c r="D2396" t="s">
        <v>6893</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hidden="1" x14ac:dyDescent="0.25">
      <c r="A2397" t="s">
        <v>3911</v>
      </c>
      <c r="B2397" t="s">
        <v>5</v>
      </c>
      <c r="C2397" t="s">
        <v>1733</v>
      </c>
      <c r="D2397" t="s">
        <v>6893</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hidden="1" x14ac:dyDescent="0.25">
      <c r="A2398" t="s">
        <v>3912</v>
      </c>
      <c r="B2398" t="s">
        <v>5</v>
      </c>
      <c r="C2398" t="s">
        <v>1733</v>
      </c>
      <c r="D2398" t="s">
        <v>6893</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hidden="1" x14ac:dyDescent="0.25">
      <c r="A2399" t="s">
        <v>3913</v>
      </c>
      <c r="B2399" t="s">
        <v>5</v>
      </c>
      <c r="C2399" t="s">
        <v>1733</v>
      </c>
      <c r="D2399" t="s">
        <v>6893</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hidden="1" x14ac:dyDescent="0.25">
      <c r="A2400" t="s">
        <v>3914</v>
      </c>
      <c r="B2400" t="s">
        <v>5</v>
      </c>
      <c r="C2400" t="s">
        <v>1733</v>
      </c>
      <c r="D2400" t="s">
        <v>6893</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hidden="1" x14ac:dyDescent="0.25">
      <c r="A2401" t="s">
        <v>3915</v>
      </c>
      <c r="B2401" t="s">
        <v>5</v>
      </c>
      <c r="C2401" t="s">
        <v>1733</v>
      </c>
      <c r="D2401" t="s">
        <v>6893</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hidden="1" x14ac:dyDescent="0.25">
      <c r="A2402" t="s">
        <v>3916</v>
      </c>
      <c r="B2402" t="s">
        <v>5</v>
      </c>
      <c r="C2402" t="s">
        <v>1733</v>
      </c>
      <c r="D2402" t="s">
        <v>6894</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hidden="1" x14ac:dyDescent="0.25">
      <c r="A2403" t="s">
        <v>3917</v>
      </c>
      <c r="B2403" t="s">
        <v>5</v>
      </c>
      <c r="C2403" t="s">
        <v>1733</v>
      </c>
      <c r="D2403" t="s">
        <v>6894</v>
      </c>
      <c r="E2403" t="s">
        <v>1705</v>
      </c>
      <c r="H2403" t="str">
        <f>INDEX('Vensim Variables'!$B:$B,MATCH(EPS!$B2403,'Vensim Variables'!$A:$A,0))</f>
        <v>g pollutant</v>
      </c>
      <c r="I2403" t="str">
        <f t="shared" si="74"/>
        <v>VOC</v>
      </c>
      <c r="J2403">
        <f>INDEX(NoSettings!$C:$C,MATCH(EPS!$A2403,NoSettings!$A:$A,0))</f>
        <v>132991</v>
      </c>
      <c r="K2403">
        <f>INDEX(GWP!$C$2:$C$13,MATCH(EPS!I2403,GWP!$B$2:$B$13,0))</f>
        <v>0</v>
      </c>
      <c r="L2403" s="4">
        <f t="shared" si="75"/>
        <v>0</v>
      </c>
    </row>
    <row r="2404" spans="1:12" hidden="1" x14ac:dyDescent="0.25">
      <c r="A2404" t="s">
        <v>3918</v>
      </c>
      <c r="B2404" t="s">
        <v>5</v>
      </c>
      <c r="C2404" t="s">
        <v>1733</v>
      </c>
      <c r="D2404" t="s">
        <v>6894</v>
      </c>
      <c r="E2404" t="s">
        <v>1706</v>
      </c>
      <c r="H2404" t="str">
        <f>INDEX('Vensim Variables'!$B:$B,MATCH(EPS!$B2404,'Vensim Variables'!$A:$A,0))</f>
        <v>g pollutant</v>
      </c>
      <c r="I2404" t="str">
        <f t="shared" si="74"/>
        <v>CO</v>
      </c>
      <c r="J2404">
        <f>INDEX(NoSettings!$C:$C,MATCH(EPS!$A2404,NoSettings!$A:$A,0))</f>
        <v>5918490</v>
      </c>
      <c r="K2404">
        <f>INDEX(GWP!$C$2:$C$13,MATCH(EPS!I2404,GWP!$B$2:$B$13,0))</f>
        <v>0</v>
      </c>
      <c r="L2404" s="4">
        <f t="shared" si="75"/>
        <v>0</v>
      </c>
    </row>
    <row r="2405" spans="1:12" hidden="1" x14ac:dyDescent="0.25">
      <c r="A2405" t="s">
        <v>3919</v>
      </c>
      <c r="B2405" t="s">
        <v>5</v>
      </c>
      <c r="C2405" t="s">
        <v>1733</v>
      </c>
      <c r="D2405" t="s">
        <v>6894</v>
      </c>
      <c r="E2405" t="s">
        <v>1707</v>
      </c>
      <c r="H2405" t="str">
        <f>INDEX('Vensim Variables'!$B:$B,MATCH(EPS!$B2405,'Vensim Variables'!$A:$A,0))</f>
        <v>g pollutant</v>
      </c>
      <c r="I2405" t="str">
        <f t="shared" si="74"/>
        <v>NOx</v>
      </c>
      <c r="J2405">
        <f>INDEX(NoSettings!$C:$C,MATCH(EPS!$A2405,NoSettings!$A:$A,0))</f>
        <v>16532900</v>
      </c>
      <c r="K2405">
        <f>INDEX(GWP!$C$2:$C$13,MATCH(EPS!I2405,GWP!$B$2:$B$13,0))</f>
        <v>0</v>
      </c>
      <c r="L2405" s="4">
        <f t="shared" si="75"/>
        <v>0</v>
      </c>
    </row>
    <row r="2406" spans="1:12" hidden="1" x14ac:dyDescent="0.25">
      <c r="A2406" t="s">
        <v>3920</v>
      </c>
      <c r="B2406" t="s">
        <v>5</v>
      </c>
      <c r="C2406" t="s">
        <v>1733</v>
      </c>
      <c r="D2406" t="s">
        <v>6894</v>
      </c>
      <c r="E2406" t="s">
        <v>1708</v>
      </c>
      <c r="H2406" t="str">
        <f>INDEX('Vensim Variables'!$B:$B,MATCH(EPS!$B2406,'Vensim Variables'!$A:$A,0))</f>
        <v>g pollutant</v>
      </c>
      <c r="I2406" t="str">
        <f t="shared" si="74"/>
        <v>PM10</v>
      </c>
      <c r="J2406">
        <f>INDEX(NoSettings!$C:$C,MATCH(EPS!$A2406,NoSettings!$A:$A,0))</f>
        <v>8994550</v>
      </c>
      <c r="K2406">
        <f>INDEX(GWP!$C$2:$C$13,MATCH(EPS!I2406,GWP!$B$2:$B$13,0))</f>
        <v>0</v>
      </c>
      <c r="L2406" s="4">
        <f t="shared" si="75"/>
        <v>0</v>
      </c>
    </row>
    <row r="2407" spans="1:12" hidden="1" x14ac:dyDescent="0.25">
      <c r="A2407" t="s">
        <v>3921</v>
      </c>
      <c r="B2407" t="s">
        <v>5</v>
      </c>
      <c r="C2407" t="s">
        <v>1733</v>
      </c>
      <c r="D2407" t="s">
        <v>6894</v>
      </c>
      <c r="E2407" t="s">
        <v>1709</v>
      </c>
      <c r="H2407" t="str">
        <f>INDEX('Vensim Variables'!$B:$B,MATCH(EPS!$B2407,'Vensim Variables'!$A:$A,0))</f>
        <v>g pollutant</v>
      </c>
      <c r="I2407" t="str">
        <f t="shared" si="74"/>
        <v>PM25</v>
      </c>
      <c r="J2407">
        <f>INDEX(NoSettings!$C:$C,MATCH(EPS!$A2407,NoSettings!$A:$A,0))</f>
        <v>2170240</v>
      </c>
      <c r="K2407">
        <f>INDEX(GWP!$C$2:$C$13,MATCH(EPS!I2407,GWP!$B$2:$B$13,0))</f>
        <v>0</v>
      </c>
      <c r="L2407" s="4">
        <f t="shared" si="75"/>
        <v>0</v>
      </c>
    </row>
    <row r="2408" spans="1:12" hidden="1" x14ac:dyDescent="0.25">
      <c r="A2408" t="s">
        <v>3922</v>
      </c>
      <c r="B2408" t="s">
        <v>5</v>
      </c>
      <c r="C2408" t="s">
        <v>1733</v>
      </c>
      <c r="D2408" t="s">
        <v>6894</v>
      </c>
      <c r="E2408" t="s">
        <v>1710</v>
      </c>
      <c r="H2408" t="str">
        <f>INDEX('Vensim Variables'!$B:$B,MATCH(EPS!$B2408,'Vensim Variables'!$A:$A,0))</f>
        <v>g pollutant</v>
      </c>
      <c r="I2408" t="str">
        <f t="shared" si="74"/>
        <v>SOx</v>
      </c>
      <c r="J2408">
        <f>INDEX(NoSettings!$C:$C,MATCH(EPS!$A2408,NoSettings!$A:$A,0))</f>
        <v>39798600</v>
      </c>
      <c r="K2408">
        <f>INDEX(GWP!$C$2:$C$13,MATCH(EPS!I2408,GWP!$B$2:$B$13,0))</f>
        <v>0</v>
      </c>
      <c r="L2408" s="4">
        <f t="shared" si="75"/>
        <v>0</v>
      </c>
    </row>
    <row r="2409" spans="1:12" hidden="1" x14ac:dyDescent="0.25">
      <c r="A2409" t="s">
        <v>3923</v>
      </c>
      <c r="B2409" t="s">
        <v>5</v>
      </c>
      <c r="C2409" t="s">
        <v>1733</v>
      </c>
      <c r="D2409" t="s">
        <v>6894</v>
      </c>
      <c r="E2409" t="s">
        <v>1711</v>
      </c>
      <c r="H2409" t="str">
        <f>INDEX('Vensim Variables'!$B:$B,MATCH(EPS!$B2409,'Vensim Variables'!$A:$A,0))</f>
        <v>g pollutant</v>
      </c>
      <c r="I2409" t="str">
        <f t="shared" si="74"/>
        <v>BC</v>
      </c>
      <c r="J2409">
        <f>INDEX(NoSettings!$C:$C,MATCH(EPS!$A2409,NoSettings!$A:$A,0))</f>
        <v>92763.9</v>
      </c>
      <c r="K2409">
        <f>INDEX(GWP!$C$2:$C$13,MATCH(EPS!I2409,GWP!$B$2:$B$13,0))</f>
        <v>0</v>
      </c>
      <c r="L2409" s="4">
        <f t="shared" si="75"/>
        <v>0</v>
      </c>
    </row>
    <row r="2410" spans="1:12" hidden="1" x14ac:dyDescent="0.25">
      <c r="A2410" t="s">
        <v>3924</v>
      </c>
      <c r="B2410" t="s">
        <v>5</v>
      </c>
      <c r="C2410" t="s">
        <v>1733</v>
      </c>
      <c r="D2410" t="s">
        <v>6894</v>
      </c>
      <c r="E2410" t="s">
        <v>1712</v>
      </c>
      <c r="H2410" t="str">
        <f>INDEX('Vensim Variables'!$B:$B,MATCH(EPS!$B2410,'Vensim Variables'!$A:$A,0))</f>
        <v>g pollutant</v>
      </c>
      <c r="I2410" t="str">
        <f t="shared" si="74"/>
        <v>OC</v>
      </c>
      <c r="J2410">
        <f>INDEX(NoSettings!$C:$C,MATCH(EPS!$A2410,NoSettings!$A:$A,0))</f>
        <v>69541.2</v>
      </c>
      <c r="K2410">
        <f>INDEX(GWP!$C$2:$C$13,MATCH(EPS!I2410,GWP!$B$2:$B$13,0))</f>
        <v>0</v>
      </c>
      <c r="L2410" s="4">
        <f t="shared" si="75"/>
        <v>0</v>
      </c>
    </row>
    <row r="2411" spans="1:12" hidden="1" x14ac:dyDescent="0.25">
      <c r="A2411" t="s">
        <v>3925</v>
      </c>
      <c r="B2411" t="s">
        <v>5</v>
      </c>
      <c r="C2411" t="s">
        <v>1733</v>
      </c>
      <c r="D2411" t="s">
        <v>6894</v>
      </c>
      <c r="E2411" t="s">
        <v>1713</v>
      </c>
      <c r="H2411" t="str">
        <f>INDEX('Vensim Variables'!$B:$B,MATCH(EPS!$B2411,'Vensim Variables'!$A:$A,0))</f>
        <v>g pollutant</v>
      </c>
      <c r="I2411" t="str">
        <f t="shared" si="74"/>
        <v>CH4</v>
      </c>
      <c r="J2411">
        <f>INDEX(NoSettings!$C:$C,MATCH(EPS!$A2411,NoSettings!$A:$A,0))</f>
        <v>1395900</v>
      </c>
      <c r="K2411">
        <f>INDEX(GWP!$C$2:$C$13,MATCH(EPS!I2411,GWP!$B$2:$B$13,0))</f>
        <v>28</v>
      </c>
      <c r="L2411" s="4">
        <f t="shared" si="75"/>
        <v>3.9085200000000003E-5</v>
      </c>
    </row>
    <row r="2412" spans="1:12" hidden="1" x14ac:dyDescent="0.25">
      <c r="A2412" t="s">
        <v>3926</v>
      </c>
      <c r="B2412" t="s">
        <v>5</v>
      </c>
      <c r="C2412" t="s">
        <v>1733</v>
      </c>
      <c r="D2412" t="s">
        <v>6894</v>
      </c>
      <c r="E2412" t="s">
        <v>1714</v>
      </c>
      <c r="H2412" t="str">
        <f>INDEX('Vensim Variables'!$B:$B,MATCH(EPS!$B2412,'Vensim Variables'!$A:$A,0))</f>
        <v>g pollutant</v>
      </c>
      <c r="I2412" t="str">
        <f t="shared" si="74"/>
        <v>N2O</v>
      </c>
      <c r="J2412">
        <f>INDEX(NoSettings!$C:$C,MATCH(EPS!$A2412,NoSettings!$A:$A,0))</f>
        <v>203040</v>
      </c>
      <c r="K2412">
        <f>INDEX(GWP!$C$2:$C$13,MATCH(EPS!I2412,GWP!$B$2:$B$13,0))</f>
        <v>265</v>
      </c>
      <c r="L2412" s="4">
        <f t="shared" si="75"/>
        <v>5.3805599999999999E-5</v>
      </c>
    </row>
    <row r="2413" spans="1:12" hidden="1" x14ac:dyDescent="0.25">
      <c r="A2413" t="s">
        <v>3927</v>
      </c>
      <c r="B2413" t="s">
        <v>5</v>
      </c>
      <c r="C2413" t="s">
        <v>1733</v>
      </c>
      <c r="D2413" t="s">
        <v>6894</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hidden="1" x14ac:dyDescent="0.25">
      <c r="A2414" t="s">
        <v>3928</v>
      </c>
      <c r="B2414" t="s">
        <v>5</v>
      </c>
      <c r="C2414" t="s">
        <v>1733</v>
      </c>
      <c r="D2414" t="s">
        <v>6895</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hidden="1" x14ac:dyDescent="0.25">
      <c r="A2415" t="s">
        <v>3929</v>
      </c>
      <c r="B2415" t="s">
        <v>5</v>
      </c>
      <c r="C2415" t="s">
        <v>1733</v>
      </c>
      <c r="D2415" t="s">
        <v>6895</v>
      </c>
      <c r="E2415" t="s">
        <v>1705</v>
      </c>
      <c r="H2415" t="str">
        <f>INDEX('Vensim Variables'!$B:$B,MATCH(EPS!$B2415,'Vensim Variables'!$A:$A,0))</f>
        <v>g pollutant</v>
      </c>
      <c r="I2415" t="str">
        <f t="shared" si="74"/>
        <v>VOC</v>
      </c>
      <c r="J2415">
        <f>INDEX(NoSettings!$C:$C,MATCH(EPS!$A2415,NoSettings!$A:$A,0))</f>
        <v>9408940</v>
      </c>
      <c r="K2415">
        <f>INDEX(GWP!$C$2:$C$13,MATCH(EPS!I2415,GWP!$B$2:$B$13,0))</f>
        <v>0</v>
      </c>
      <c r="L2415" s="4">
        <f t="shared" si="75"/>
        <v>0</v>
      </c>
    </row>
    <row r="2416" spans="1:12" hidden="1" x14ac:dyDescent="0.25">
      <c r="A2416" t="s">
        <v>3930</v>
      </c>
      <c r="B2416" t="s">
        <v>5</v>
      </c>
      <c r="C2416" t="s">
        <v>1733</v>
      </c>
      <c r="D2416" t="s">
        <v>6895</v>
      </c>
      <c r="E2416" t="s">
        <v>1706</v>
      </c>
      <c r="H2416" t="str">
        <f>INDEX('Vensim Variables'!$B:$B,MATCH(EPS!$B2416,'Vensim Variables'!$A:$A,0))</f>
        <v>g pollutant</v>
      </c>
      <c r="I2416" t="str">
        <f t="shared" si="74"/>
        <v>CO</v>
      </c>
      <c r="J2416">
        <f>INDEX(NoSettings!$C:$C,MATCH(EPS!$A2416,NoSettings!$A:$A,0))</f>
        <v>418725000</v>
      </c>
      <c r="K2416">
        <f>INDEX(GWP!$C$2:$C$13,MATCH(EPS!I2416,GWP!$B$2:$B$13,0))</f>
        <v>0</v>
      </c>
      <c r="L2416" s="4">
        <f t="shared" si="75"/>
        <v>0</v>
      </c>
    </row>
    <row r="2417" spans="1:12" hidden="1" x14ac:dyDescent="0.25">
      <c r="A2417" t="s">
        <v>3931</v>
      </c>
      <c r="B2417" t="s">
        <v>5</v>
      </c>
      <c r="C2417" t="s">
        <v>1733</v>
      </c>
      <c r="D2417" t="s">
        <v>6895</v>
      </c>
      <c r="E2417" t="s">
        <v>1707</v>
      </c>
      <c r="H2417" t="str">
        <f>INDEX('Vensim Variables'!$B:$B,MATCH(EPS!$B2417,'Vensim Variables'!$A:$A,0))</f>
        <v>g pollutant</v>
      </c>
      <c r="I2417" t="str">
        <f t="shared" si="74"/>
        <v>NOx</v>
      </c>
      <c r="J2417">
        <f>INDEX(NoSettings!$C:$C,MATCH(EPS!$A2417,NoSettings!$A:$A,0))</f>
        <v>1169680000</v>
      </c>
      <c r="K2417">
        <f>INDEX(GWP!$C$2:$C$13,MATCH(EPS!I2417,GWP!$B$2:$B$13,0))</f>
        <v>0</v>
      </c>
      <c r="L2417" s="4">
        <f t="shared" si="75"/>
        <v>0</v>
      </c>
    </row>
    <row r="2418" spans="1:12" hidden="1" x14ac:dyDescent="0.25">
      <c r="A2418" t="s">
        <v>3932</v>
      </c>
      <c r="B2418" t="s">
        <v>5</v>
      </c>
      <c r="C2418" t="s">
        <v>1733</v>
      </c>
      <c r="D2418" t="s">
        <v>6895</v>
      </c>
      <c r="E2418" t="s">
        <v>1708</v>
      </c>
      <c r="H2418" t="str">
        <f>INDEX('Vensim Variables'!$B:$B,MATCH(EPS!$B2418,'Vensim Variables'!$A:$A,0))</f>
        <v>g pollutant</v>
      </c>
      <c r="I2418" t="str">
        <f t="shared" si="74"/>
        <v>PM10</v>
      </c>
      <c r="J2418">
        <f>INDEX(NoSettings!$C:$C,MATCH(EPS!$A2418,NoSettings!$A:$A,0))</f>
        <v>636352000</v>
      </c>
      <c r="K2418">
        <f>INDEX(GWP!$C$2:$C$13,MATCH(EPS!I2418,GWP!$B$2:$B$13,0))</f>
        <v>0</v>
      </c>
      <c r="L2418" s="4">
        <f t="shared" si="75"/>
        <v>0</v>
      </c>
    </row>
    <row r="2419" spans="1:12" hidden="1" x14ac:dyDescent="0.25">
      <c r="A2419" t="s">
        <v>3933</v>
      </c>
      <c r="B2419" t="s">
        <v>5</v>
      </c>
      <c r="C2419" t="s">
        <v>1733</v>
      </c>
      <c r="D2419" t="s">
        <v>6895</v>
      </c>
      <c r="E2419" t="s">
        <v>1709</v>
      </c>
      <c r="H2419" t="str">
        <f>INDEX('Vensim Variables'!$B:$B,MATCH(EPS!$B2419,'Vensim Variables'!$A:$A,0))</f>
        <v>g pollutant</v>
      </c>
      <c r="I2419" t="str">
        <f t="shared" si="74"/>
        <v>PM25</v>
      </c>
      <c r="J2419">
        <f>INDEX(NoSettings!$C:$C,MATCH(EPS!$A2419,NoSettings!$A:$A,0))</f>
        <v>153542000</v>
      </c>
      <c r="K2419">
        <f>INDEX(GWP!$C$2:$C$13,MATCH(EPS!I2419,GWP!$B$2:$B$13,0))</f>
        <v>0</v>
      </c>
      <c r="L2419" s="4">
        <f t="shared" si="75"/>
        <v>0</v>
      </c>
    </row>
    <row r="2420" spans="1:12" hidden="1" x14ac:dyDescent="0.25">
      <c r="A2420" t="s">
        <v>3934</v>
      </c>
      <c r="B2420" t="s">
        <v>5</v>
      </c>
      <c r="C2420" t="s">
        <v>1733</v>
      </c>
      <c r="D2420" t="s">
        <v>6895</v>
      </c>
      <c r="E2420" t="s">
        <v>1710</v>
      </c>
      <c r="H2420" t="str">
        <f>INDEX('Vensim Variables'!$B:$B,MATCH(EPS!$B2420,'Vensim Variables'!$A:$A,0))</f>
        <v>g pollutant</v>
      </c>
      <c r="I2420" t="str">
        <f t="shared" si="74"/>
        <v>SOx</v>
      </c>
      <c r="J2420">
        <f>INDEX(NoSettings!$C:$C,MATCH(EPS!$A2420,NoSettings!$A:$A,0))</f>
        <v>2815700000</v>
      </c>
      <c r="K2420">
        <f>INDEX(GWP!$C$2:$C$13,MATCH(EPS!I2420,GWP!$B$2:$B$13,0))</f>
        <v>0</v>
      </c>
      <c r="L2420" s="4">
        <f t="shared" si="75"/>
        <v>0</v>
      </c>
    </row>
    <row r="2421" spans="1:12" hidden="1" x14ac:dyDescent="0.25">
      <c r="A2421" t="s">
        <v>3935</v>
      </c>
      <c r="B2421" t="s">
        <v>5</v>
      </c>
      <c r="C2421" t="s">
        <v>1733</v>
      </c>
      <c r="D2421" t="s">
        <v>6895</v>
      </c>
      <c r="E2421" t="s">
        <v>1711</v>
      </c>
      <c r="H2421" t="str">
        <f>INDEX('Vensim Variables'!$B:$B,MATCH(EPS!$B2421,'Vensim Variables'!$A:$A,0))</f>
        <v>g pollutant</v>
      </c>
      <c r="I2421" t="str">
        <f t="shared" si="74"/>
        <v>BC</v>
      </c>
      <c r="J2421">
        <f>INDEX(NoSettings!$C:$C,MATCH(EPS!$A2421,NoSettings!$A:$A,0))</f>
        <v>6562920</v>
      </c>
      <c r="K2421">
        <f>INDEX(GWP!$C$2:$C$13,MATCH(EPS!I2421,GWP!$B$2:$B$13,0))</f>
        <v>0</v>
      </c>
      <c r="L2421" s="4">
        <f t="shared" si="75"/>
        <v>0</v>
      </c>
    </row>
    <row r="2422" spans="1:12" hidden="1" x14ac:dyDescent="0.25">
      <c r="A2422" t="s">
        <v>3936</v>
      </c>
      <c r="B2422" t="s">
        <v>5</v>
      </c>
      <c r="C2422" t="s">
        <v>1733</v>
      </c>
      <c r="D2422" t="s">
        <v>6895</v>
      </c>
      <c r="E2422" t="s">
        <v>1712</v>
      </c>
      <c r="H2422" t="str">
        <f>INDEX('Vensim Variables'!$B:$B,MATCH(EPS!$B2422,'Vensim Variables'!$A:$A,0))</f>
        <v>g pollutant</v>
      </c>
      <c r="I2422" t="str">
        <f t="shared" si="74"/>
        <v>OC</v>
      </c>
      <c r="J2422">
        <f>INDEX(NoSettings!$C:$C,MATCH(EPS!$A2422,NoSettings!$A:$A,0))</f>
        <v>4919940</v>
      </c>
      <c r="K2422">
        <f>INDEX(GWP!$C$2:$C$13,MATCH(EPS!I2422,GWP!$B$2:$B$13,0))</f>
        <v>0</v>
      </c>
      <c r="L2422" s="4">
        <f t="shared" si="75"/>
        <v>0</v>
      </c>
    </row>
    <row r="2423" spans="1:12" hidden="1" x14ac:dyDescent="0.25">
      <c r="A2423" t="s">
        <v>3937</v>
      </c>
      <c r="B2423" t="s">
        <v>5</v>
      </c>
      <c r="C2423" t="s">
        <v>1733</v>
      </c>
      <c r="D2423" t="s">
        <v>6895</v>
      </c>
      <c r="E2423" t="s">
        <v>1713</v>
      </c>
      <c r="H2423" t="str">
        <f>INDEX('Vensim Variables'!$B:$B,MATCH(EPS!$B2423,'Vensim Variables'!$A:$A,0))</f>
        <v>g pollutant</v>
      </c>
      <c r="I2423" t="str">
        <f t="shared" si="74"/>
        <v>CH4</v>
      </c>
      <c r="J2423">
        <f>INDEX(NoSettings!$C:$C,MATCH(EPS!$A2423,NoSettings!$A:$A,0))</f>
        <v>98758000</v>
      </c>
      <c r="K2423">
        <f>INDEX(GWP!$C$2:$C$13,MATCH(EPS!I2423,GWP!$B$2:$B$13,0))</f>
        <v>28</v>
      </c>
      <c r="L2423" s="4">
        <f t="shared" si="75"/>
        <v>2.7652240000000002E-3</v>
      </c>
    </row>
    <row r="2424" spans="1:12" hidden="1" x14ac:dyDescent="0.25">
      <c r="A2424" t="s">
        <v>3938</v>
      </c>
      <c r="B2424" t="s">
        <v>5</v>
      </c>
      <c r="C2424" t="s">
        <v>1733</v>
      </c>
      <c r="D2424" t="s">
        <v>6895</v>
      </c>
      <c r="E2424" t="s">
        <v>1714</v>
      </c>
      <c r="H2424" t="str">
        <f>INDEX('Vensim Variables'!$B:$B,MATCH(EPS!$B2424,'Vensim Variables'!$A:$A,0))</f>
        <v>g pollutant</v>
      </c>
      <c r="I2424" t="str">
        <f t="shared" si="74"/>
        <v>N2O</v>
      </c>
      <c r="J2424">
        <f>INDEX(NoSettings!$C:$C,MATCH(EPS!$A2424,NoSettings!$A:$A,0))</f>
        <v>14364800</v>
      </c>
      <c r="K2424">
        <f>INDEX(GWP!$C$2:$C$13,MATCH(EPS!I2424,GWP!$B$2:$B$13,0))</f>
        <v>265</v>
      </c>
      <c r="L2424" s="4">
        <f t="shared" si="75"/>
        <v>3.8066720000000001E-3</v>
      </c>
    </row>
    <row r="2425" spans="1:12" hidden="1" x14ac:dyDescent="0.25">
      <c r="A2425" t="s">
        <v>3939</v>
      </c>
      <c r="B2425" t="s">
        <v>5</v>
      </c>
      <c r="C2425" t="s">
        <v>1733</v>
      </c>
      <c r="D2425" t="s">
        <v>6895</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hidden="1" x14ac:dyDescent="0.25">
      <c r="A2426" t="s">
        <v>3940</v>
      </c>
      <c r="B2426" t="s">
        <v>5</v>
      </c>
      <c r="C2426" t="s">
        <v>1733</v>
      </c>
      <c r="D2426" t="s">
        <v>6896</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hidden="1" x14ac:dyDescent="0.25">
      <c r="A2427" t="s">
        <v>3941</v>
      </c>
      <c r="B2427" t="s">
        <v>5</v>
      </c>
      <c r="C2427" t="s">
        <v>1733</v>
      </c>
      <c r="D2427" t="s">
        <v>6896</v>
      </c>
      <c r="E2427" t="s">
        <v>1705</v>
      </c>
      <c r="H2427" t="str">
        <f>INDEX('Vensim Variables'!$B:$B,MATCH(EPS!$B2427,'Vensim Variables'!$A:$A,0))</f>
        <v>g pollutant</v>
      </c>
      <c r="I2427" t="str">
        <f t="shared" si="74"/>
        <v>VOC</v>
      </c>
      <c r="J2427" s="2">
        <f>INDEX(NoSettings!$C:$C,MATCH(EPS!$A2427,NoSettings!$A:$A,0))</f>
        <v>139594000</v>
      </c>
      <c r="K2427">
        <f>INDEX(GWP!$C$2:$C$13,MATCH(EPS!I2427,GWP!$B$2:$B$13,0))</f>
        <v>0</v>
      </c>
      <c r="L2427" s="4">
        <f t="shared" si="75"/>
        <v>0</v>
      </c>
    </row>
    <row r="2428" spans="1:12" hidden="1" x14ac:dyDescent="0.25">
      <c r="A2428" t="s">
        <v>3942</v>
      </c>
      <c r="B2428" t="s">
        <v>5</v>
      </c>
      <c r="C2428" t="s">
        <v>1733</v>
      </c>
      <c r="D2428" t="s">
        <v>6896</v>
      </c>
      <c r="E2428" t="s">
        <v>1706</v>
      </c>
      <c r="H2428" t="str">
        <f>INDEX('Vensim Variables'!$B:$B,MATCH(EPS!$B2428,'Vensim Variables'!$A:$A,0))</f>
        <v>g pollutant</v>
      </c>
      <c r="I2428" t="str">
        <f t="shared" si="74"/>
        <v>CO</v>
      </c>
      <c r="J2428">
        <f>INDEX(NoSettings!$C:$C,MATCH(EPS!$A2428,NoSettings!$A:$A,0))</f>
        <v>6212310000</v>
      </c>
      <c r="K2428">
        <f>INDEX(GWP!$C$2:$C$13,MATCH(EPS!I2428,GWP!$B$2:$B$13,0))</f>
        <v>0</v>
      </c>
      <c r="L2428" s="4">
        <f t="shared" si="75"/>
        <v>0</v>
      </c>
    </row>
    <row r="2429" spans="1:12" hidden="1" x14ac:dyDescent="0.25">
      <c r="A2429" t="s">
        <v>3943</v>
      </c>
      <c r="B2429" t="s">
        <v>5</v>
      </c>
      <c r="C2429" t="s">
        <v>1733</v>
      </c>
      <c r="D2429" t="s">
        <v>6896</v>
      </c>
      <c r="E2429" t="s">
        <v>1707</v>
      </c>
      <c r="H2429" t="str">
        <f>INDEX('Vensim Variables'!$B:$B,MATCH(EPS!$B2429,'Vensim Variables'!$A:$A,0))</f>
        <v>g pollutant</v>
      </c>
      <c r="I2429" t="str">
        <f t="shared" si="74"/>
        <v>NOx</v>
      </c>
      <c r="J2429">
        <f>INDEX(NoSettings!$C:$C,MATCH(EPS!$A2429,NoSettings!$A:$A,0))</f>
        <v>17353700000</v>
      </c>
      <c r="K2429">
        <f>INDEX(GWP!$C$2:$C$13,MATCH(EPS!I2429,GWP!$B$2:$B$13,0))</f>
        <v>0</v>
      </c>
      <c r="L2429" s="4">
        <f t="shared" si="75"/>
        <v>0</v>
      </c>
    </row>
    <row r="2430" spans="1:12" hidden="1" x14ac:dyDescent="0.25">
      <c r="A2430" t="s">
        <v>3944</v>
      </c>
      <c r="B2430" t="s">
        <v>5</v>
      </c>
      <c r="C2430" t="s">
        <v>1733</v>
      </c>
      <c r="D2430" t="s">
        <v>6896</v>
      </c>
      <c r="E2430" t="s">
        <v>1708</v>
      </c>
      <c r="H2430" t="str">
        <f>INDEX('Vensim Variables'!$B:$B,MATCH(EPS!$B2430,'Vensim Variables'!$A:$A,0))</f>
        <v>g pollutant</v>
      </c>
      <c r="I2430" t="str">
        <f t="shared" si="74"/>
        <v>PM10</v>
      </c>
      <c r="J2430">
        <f>INDEX(NoSettings!$C:$C,MATCH(EPS!$A2430,NoSettings!$A:$A,0))</f>
        <v>9441080000</v>
      </c>
      <c r="K2430">
        <f>INDEX(GWP!$C$2:$C$13,MATCH(EPS!I2430,GWP!$B$2:$B$13,0))</f>
        <v>0</v>
      </c>
      <c r="L2430" s="4">
        <f t="shared" si="75"/>
        <v>0</v>
      </c>
    </row>
    <row r="2431" spans="1:12" hidden="1" x14ac:dyDescent="0.25">
      <c r="A2431" t="s">
        <v>3945</v>
      </c>
      <c r="B2431" t="s">
        <v>5</v>
      </c>
      <c r="C2431" t="s">
        <v>1733</v>
      </c>
      <c r="D2431" t="s">
        <v>6896</v>
      </c>
      <c r="E2431" t="s">
        <v>1709</v>
      </c>
      <c r="H2431" t="str">
        <f>INDEX('Vensim Variables'!$B:$B,MATCH(EPS!$B2431,'Vensim Variables'!$A:$A,0))</f>
        <v>g pollutant</v>
      </c>
      <c r="I2431" t="str">
        <f t="shared" si="74"/>
        <v>PM25</v>
      </c>
      <c r="J2431">
        <f>INDEX(NoSettings!$C:$C,MATCH(EPS!$A2431,NoSettings!$A:$A,0))</f>
        <v>2277990000</v>
      </c>
      <c r="K2431">
        <f>INDEX(GWP!$C$2:$C$13,MATCH(EPS!I2431,GWP!$B$2:$B$13,0))</f>
        <v>0</v>
      </c>
      <c r="L2431" s="4">
        <f t="shared" si="75"/>
        <v>0</v>
      </c>
    </row>
    <row r="2432" spans="1:12" hidden="1" x14ac:dyDescent="0.25">
      <c r="A2432" t="s">
        <v>3946</v>
      </c>
      <c r="B2432" t="s">
        <v>5</v>
      </c>
      <c r="C2432" t="s">
        <v>1733</v>
      </c>
      <c r="D2432" t="s">
        <v>6896</v>
      </c>
      <c r="E2432" t="s">
        <v>1710</v>
      </c>
      <c r="H2432" t="str">
        <f>INDEX('Vensim Variables'!$B:$B,MATCH(EPS!$B2432,'Vensim Variables'!$A:$A,0))</f>
        <v>g pollutant</v>
      </c>
      <c r="I2432" t="str">
        <f t="shared" si="74"/>
        <v>SOx</v>
      </c>
      <c r="J2432">
        <f>INDEX(NoSettings!$C:$C,MATCH(EPS!$A2432,NoSettings!$A:$A,0))</f>
        <v>41774500000</v>
      </c>
      <c r="K2432">
        <f>INDEX(GWP!$C$2:$C$13,MATCH(EPS!I2432,GWP!$B$2:$B$13,0))</f>
        <v>0</v>
      </c>
      <c r="L2432" s="4">
        <f t="shared" si="75"/>
        <v>0</v>
      </c>
    </row>
    <row r="2433" spans="1:12" hidden="1" x14ac:dyDescent="0.25">
      <c r="A2433" t="s">
        <v>3947</v>
      </c>
      <c r="B2433" t="s">
        <v>5</v>
      </c>
      <c r="C2433" t="s">
        <v>1733</v>
      </c>
      <c r="D2433" t="s">
        <v>6896</v>
      </c>
      <c r="E2433" t="s">
        <v>1711</v>
      </c>
      <c r="H2433" t="str">
        <f>INDEX('Vensim Variables'!$B:$B,MATCH(EPS!$B2433,'Vensim Variables'!$A:$A,0))</f>
        <v>g pollutant</v>
      </c>
      <c r="I2433" t="str">
        <f t="shared" si="74"/>
        <v>BC</v>
      </c>
      <c r="J2433">
        <f>INDEX(NoSettings!$C:$C,MATCH(EPS!$A2433,NoSettings!$A:$A,0))</f>
        <v>97369200</v>
      </c>
      <c r="K2433">
        <f>INDEX(GWP!$C$2:$C$13,MATCH(EPS!I2433,GWP!$B$2:$B$13,0))</f>
        <v>0</v>
      </c>
      <c r="L2433" s="4">
        <f t="shared" si="75"/>
        <v>0</v>
      </c>
    </row>
    <row r="2434" spans="1:12" hidden="1" x14ac:dyDescent="0.25">
      <c r="A2434" t="s">
        <v>3948</v>
      </c>
      <c r="B2434" t="s">
        <v>5</v>
      </c>
      <c r="C2434" t="s">
        <v>1733</v>
      </c>
      <c r="D2434" t="s">
        <v>6896</v>
      </c>
      <c r="E2434" t="s">
        <v>1712</v>
      </c>
      <c r="H2434" t="str">
        <f>INDEX('Vensim Variables'!$B:$B,MATCH(EPS!$B2434,'Vensim Variables'!$A:$A,0))</f>
        <v>g pollutant</v>
      </c>
      <c r="I2434" t="str">
        <f t="shared" si="74"/>
        <v>OC</v>
      </c>
      <c r="J2434">
        <f>INDEX(NoSettings!$C:$C,MATCH(EPS!$A2434,NoSettings!$A:$A,0))</f>
        <v>72993600</v>
      </c>
      <c r="K2434">
        <f>INDEX(GWP!$C$2:$C$13,MATCH(EPS!I2434,GWP!$B$2:$B$13,0))</f>
        <v>0</v>
      </c>
      <c r="L2434" s="4">
        <f t="shared" si="75"/>
        <v>0</v>
      </c>
    </row>
    <row r="2435" spans="1:12" hidden="1" x14ac:dyDescent="0.25">
      <c r="A2435" t="s">
        <v>3949</v>
      </c>
      <c r="B2435" t="s">
        <v>5</v>
      </c>
      <c r="C2435" t="s">
        <v>1733</v>
      </c>
      <c r="D2435" t="s">
        <v>6896</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1465200000</v>
      </c>
      <c r="K2435">
        <f>INDEX(GWP!$C$2:$C$13,MATCH(EPS!I2435,GWP!$B$2:$B$13,0))</f>
        <v>28</v>
      </c>
      <c r="L2435" s="4">
        <f t="shared" ref="L2435:L2498" si="77">IF(H2435="g pollutant",K2435*J2435/10^12,IF(H2435="MMTCO2e",J2435,IF(H2435="MWh",J2435,0)))</f>
        <v>4.1025600000000002E-2</v>
      </c>
    </row>
    <row r="2436" spans="1:12" hidden="1" x14ac:dyDescent="0.25">
      <c r="A2436" t="s">
        <v>3950</v>
      </c>
      <c r="B2436" t="s">
        <v>5</v>
      </c>
      <c r="C2436" t="s">
        <v>1733</v>
      </c>
      <c r="D2436" t="s">
        <v>6896</v>
      </c>
      <c r="E2436" t="s">
        <v>1714</v>
      </c>
      <c r="H2436" t="str">
        <f>INDEX('Vensim Variables'!$B:$B,MATCH(EPS!$B2436,'Vensim Variables'!$A:$A,0))</f>
        <v>g pollutant</v>
      </c>
      <c r="I2436" t="str">
        <f t="shared" si="76"/>
        <v>N2O</v>
      </c>
      <c r="J2436">
        <f>INDEX(NoSettings!$C:$C,MATCH(EPS!$A2436,NoSettings!$A:$A,0))</f>
        <v>213120000</v>
      </c>
      <c r="K2436">
        <f>INDEX(GWP!$C$2:$C$13,MATCH(EPS!I2436,GWP!$B$2:$B$13,0))</f>
        <v>265</v>
      </c>
      <c r="L2436" s="4">
        <f t="shared" si="77"/>
        <v>5.6476800000000001E-2</v>
      </c>
    </row>
    <row r="2437" spans="1:12" hidden="1" x14ac:dyDescent="0.25">
      <c r="A2437" t="s">
        <v>3951</v>
      </c>
      <c r="B2437" t="s">
        <v>5</v>
      </c>
      <c r="C2437" t="s">
        <v>1733</v>
      </c>
      <c r="D2437" t="s">
        <v>6896</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hidden="1" x14ac:dyDescent="0.25">
      <c r="A2438" t="s">
        <v>3952</v>
      </c>
      <c r="B2438" t="s">
        <v>5</v>
      </c>
      <c r="C2438" t="s">
        <v>1733</v>
      </c>
      <c r="D2438" t="s">
        <v>6897</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hidden="1" x14ac:dyDescent="0.25">
      <c r="A2439" t="s">
        <v>3953</v>
      </c>
      <c r="B2439" t="s">
        <v>5</v>
      </c>
      <c r="C2439" t="s">
        <v>1733</v>
      </c>
      <c r="D2439" t="s">
        <v>6897</v>
      </c>
      <c r="E2439" t="s">
        <v>1705</v>
      </c>
      <c r="H2439" t="str">
        <f>INDEX('Vensim Variables'!$B:$B,MATCH(EPS!$B2439,'Vensim Variables'!$A:$A,0))</f>
        <v>g pollutant</v>
      </c>
      <c r="I2439" t="str">
        <f t="shared" si="76"/>
        <v>VOC</v>
      </c>
      <c r="J2439">
        <f>INDEX(NoSettings!$C:$C,MATCH(EPS!$A2439,NoSettings!$A:$A,0))</f>
        <v>3965630</v>
      </c>
      <c r="K2439">
        <f>INDEX(GWP!$C$2:$C$13,MATCH(EPS!I2439,GWP!$B$2:$B$13,0))</f>
        <v>0</v>
      </c>
      <c r="L2439" s="4">
        <f t="shared" si="77"/>
        <v>0</v>
      </c>
    </row>
    <row r="2440" spans="1:12" hidden="1" x14ac:dyDescent="0.25">
      <c r="A2440" t="s">
        <v>3954</v>
      </c>
      <c r="B2440" t="s">
        <v>5</v>
      </c>
      <c r="C2440" t="s">
        <v>1733</v>
      </c>
      <c r="D2440" t="s">
        <v>6897</v>
      </c>
      <c r="E2440" t="s">
        <v>1706</v>
      </c>
      <c r="H2440" t="str">
        <f>INDEX('Vensim Variables'!$B:$B,MATCH(EPS!$B2440,'Vensim Variables'!$A:$A,0))</f>
        <v>g pollutant</v>
      </c>
      <c r="I2440" t="str">
        <f t="shared" si="76"/>
        <v>CO</v>
      </c>
      <c r="J2440">
        <f>INDEX(NoSettings!$C:$C,MATCH(EPS!$A2440,NoSettings!$A:$A,0))</f>
        <v>176482000</v>
      </c>
      <c r="K2440">
        <f>INDEX(GWP!$C$2:$C$13,MATCH(EPS!I2440,GWP!$B$2:$B$13,0))</f>
        <v>0</v>
      </c>
      <c r="L2440" s="4">
        <f t="shared" si="77"/>
        <v>0</v>
      </c>
    </row>
    <row r="2441" spans="1:12" hidden="1" x14ac:dyDescent="0.25">
      <c r="A2441" t="s">
        <v>3955</v>
      </c>
      <c r="B2441" t="s">
        <v>5</v>
      </c>
      <c r="C2441" t="s">
        <v>1733</v>
      </c>
      <c r="D2441" t="s">
        <v>6897</v>
      </c>
      <c r="E2441" t="s">
        <v>1707</v>
      </c>
      <c r="H2441" t="str">
        <f>INDEX('Vensim Variables'!$B:$B,MATCH(EPS!$B2441,'Vensim Variables'!$A:$A,0))</f>
        <v>g pollutant</v>
      </c>
      <c r="I2441" t="str">
        <f t="shared" si="76"/>
        <v>NOx</v>
      </c>
      <c r="J2441">
        <f>INDEX(NoSettings!$C:$C,MATCH(EPS!$A2441,NoSettings!$A:$A,0))</f>
        <v>492991000</v>
      </c>
      <c r="K2441">
        <f>INDEX(GWP!$C$2:$C$13,MATCH(EPS!I2441,GWP!$B$2:$B$13,0))</f>
        <v>0</v>
      </c>
      <c r="L2441" s="4">
        <f t="shared" si="77"/>
        <v>0</v>
      </c>
    </row>
    <row r="2442" spans="1:12" hidden="1" x14ac:dyDescent="0.25">
      <c r="A2442" t="s">
        <v>3956</v>
      </c>
      <c r="B2442" t="s">
        <v>5</v>
      </c>
      <c r="C2442" t="s">
        <v>1733</v>
      </c>
      <c r="D2442" t="s">
        <v>6897</v>
      </c>
      <c r="E2442" t="s">
        <v>1708</v>
      </c>
      <c r="H2442" t="str">
        <f>INDEX('Vensim Variables'!$B:$B,MATCH(EPS!$B2442,'Vensim Variables'!$A:$A,0))</f>
        <v>g pollutant</v>
      </c>
      <c r="I2442" t="str">
        <f t="shared" si="76"/>
        <v>PM10</v>
      </c>
      <c r="J2442">
        <f>INDEX(NoSettings!$C:$C,MATCH(EPS!$A2442,NoSettings!$A:$A,0))</f>
        <v>268206000</v>
      </c>
      <c r="K2442">
        <f>INDEX(GWP!$C$2:$C$13,MATCH(EPS!I2442,GWP!$B$2:$B$13,0))</f>
        <v>0</v>
      </c>
      <c r="L2442" s="4">
        <f t="shared" si="77"/>
        <v>0</v>
      </c>
    </row>
    <row r="2443" spans="1:12" hidden="1" x14ac:dyDescent="0.25">
      <c r="A2443" t="s">
        <v>3957</v>
      </c>
      <c r="B2443" t="s">
        <v>5</v>
      </c>
      <c r="C2443" t="s">
        <v>1733</v>
      </c>
      <c r="D2443" t="s">
        <v>6897</v>
      </c>
      <c r="E2443" t="s">
        <v>1709</v>
      </c>
      <c r="H2443" t="str">
        <f>INDEX('Vensim Variables'!$B:$B,MATCH(EPS!$B2443,'Vensim Variables'!$A:$A,0))</f>
        <v>g pollutant</v>
      </c>
      <c r="I2443" t="str">
        <f t="shared" si="76"/>
        <v>PM25</v>
      </c>
      <c r="J2443">
        <f>INDEX(NoSettings!$C:$C,MATCH(EPS!$A2443,NoSettings!$A:$A,0))</f>
        <v>64714000</v>
      </c>
      <c r="K2443">
        <f>INDEX(GWP!$C$2:$C$13,MATCH(EPS!I2443,GWP!$B$2:$B$13,0))</f>
        <v>0</v>
      </c>
      <c r="L2443" s="4">
        <f t="shared" si="77"/>
        <v>0</v>
      </c>
    </row>
    <row r="2444" spans="1:12" hidden="1" x14ac:dyDescent="0.25">
      <c r="A2444" t="s">
        <v>3958</v>
      </c>
      <c r="B2444" t="s">
        <v>5</v>
      </c>
      <c r="C2444" t="s">
        <v>1733</v>
      </c>
      <c r="D2444" t="s">
        <v>6897</v>
      </c>
      <c r="E2444" t="s">
        <v>1710</v>
      </c>
      <c r="H2444" t="str">
        <f>INDEX('Vensim Variables'!$B:$B,MATCH(EPS!$B2444,'Vensim Variables'!$A:$A,0))</f>
        <v>g pollutant</v>
      </c>
      <c r="I2444" t="str">
        <f t="shared" si="76"/>
        <v>SOx</v>
      </c>
      <c r="J2444">
        <f>INDEX(NoSettings!$C:$C,MATCH(EPS!$A2444,NoSettings!$A:$A,0))</f>
        <v>1186750000</v>
      </c>
      <c r="K2444">
        <f>INDEX(GWP!$C$2:$C$13,MATCH(EPS!I2444,GWP!$B$2:$B$13,0))</f>
        <v>0</v>
      </c>
      <c r="L2444" s="4">
        <f t="shared" si="77"/>
        <v>0</v>
      </c>
    </row>
    <row r="2445" spans="1:12" hidden="1" x14ac:dyDescent="0.25">
      <c r="A2445" t="s">
        <v>3959</v>
      </c>
      <c r="B2445" t="s">
        <v>5</v>
      </c>
      <c r="C2445" t="s">
        <v>1733</v>
      </c>
      <c r="D2445" t="s">
        <v>6897</v>
      </c>
      <c r="E2445" t="s">
        <v>1711</v>
      </c>
      <c r="H2445" t="str">
        <f>INDEX('Vensim Variables'!$B:$B,MATCH(EPS!$B2445,'Vensim Variables'!$A:$A,0))</f>
        <v>g pollutant</v>
      </c>
      <c r="I2445" t="str">
        <f t="shared" si="76"/>
        <v>BC</v>
      </c>
      <c r="J2445">
        <f>INDEX(NoSettings!$C:$C,MATCH(EPS!$A2445,NoSettings!$A:$A,0))</f>
        <v>2766100</v>
      </c>
      <c r="K2445">
        <f>INDEX(GWP!$C$2:$C$13,MATCH(EPS!I2445,GWP!$B$2:$B$13,0))</f>
        <v>0</v>
      </c>
      <c r="L2445" s="4">
        <f t="shared" si="77"/>
        <v>0</v>
      </c>
    </row>
    <row r="2446" spans="1:12" hidden="1" x14ac:dyDescent="0.25">
      <c r="A2446" t="s">
        <v>3960</v>
      </c>
      <c r="B2446" t="s">
        <v>5</v>
      </c>
      <c r="C2446" t="s">
        <v>1733</v>
      </c>
      <c r="D2446" t="s">
        <v>6897</v>
      </c>
      <c r="E2446" t="s">
        <v>1712</v>
      </c>
      <c r="H2446" t="str">
        <f>INDEX('Vensim Variables'!$B:$B,MATCH(EPS!$B2446,'Vensim Variables'!$A:$A,0))</f>
        <v>g pollutant</v>
      </c>
      <c r="I2446" t="str">
        <f t="shared" si="76"/>
        <v>OC</v>
      </c>
      <c r="J2446">
        <f>INDEX(NoSettings!$C:$C,MATCH(EPS!$A2446,NoSettings!$A:$A,0))</f>
        <v>2073630</v>
      </c>
      <c r="K2446">
        <f>INDEX(GWP!$C$2:$C$13,MATCH(EPS!I2446,GWP!$B$2:$B$13,0))</f>
        <v>0</v>
      </c>
      <c r="L2446" s="4">
        <f t="shared" si="77"/>
        <v>0</v>
      </c>
    </row>
    <row r="2447" spans="1:12" hidden="1" x14ac:dyDescent="0.25">
      <c r="A2447" t="s">
        <v>3961</v>
      </c>
      <c r="B2447" t="s">
        <v>5</v>
      </c>
      <c r="C2447" t="s">
        <v>1733</v>
      </c>
      <c r="D2447" t="s">
        <v>6897</v>
      </c>
      <c r="E2447" t="s">
        <v>1713</v>
      </c>
      <c r="H2447" t="str">
        <f>INDEX('Vensim Variables'!$B:$B,MATCH(EPS!$B2447,'Vensim Variables'!$A:$A,0))</f>
        <v>g pollutant</v>
      </c>
      <c r="I2447" t="str">
        <f t="shared" si="76"/>
        <v>CH4</v>
      </c>
      <c r="J2447">
        <f>INDEX(NoSettings!$C:$C,MATCH(EPS!$A2447,NoSettings!$A:$A,0))</f>
        <v>41624000</v>
      </c>
      <c r="K2447">
        <f>INDEX(GWP!$C$2:$C$13,MATCH(EPS!I2447,GWP!$B$2:$B$13,0))</f>
        <v>28</v>
      </c>
      <c r="L2447" s="4">
        <f t="shared" si="77"/>
        <v>1.1654720000000001E-3</v>
      </c>
    </row>
    <row r="2448" spans="1:12" hidden="1" x14ac:dyDescent="0.25">
      <c r="A2448" t="s">
        <v>3962</v>
      </c>
      <c r="B2448" t="s">
        <v>5</v>
      </c>
      <c r="C2448" t="s">
        <v>1733</v>
      </c>
      <c r="D2448" t="s">
        <v>6897</v>
      </c>
      <c r="E2448" t="s">
        <v>1714</v>
      </c>
      <c r="H2448" t="str">
        <f>INDEX('Vensim Variables'!$B:$B,MATCH(EPS!$B2448,'Vensim Variables'!$A:$A,0))</f>
        <v>g pollutant</v>
      </c>
      <c r="I2448" t="str">
        <f t="shared" si="76"/>
        <v>N2O</v>
      </c>
      <c r="J2448">
        <f>INDEX(NoSettings!$C:$C,MATCH(EPS!$A2448,NoSettings!$A:$A,0))</f>
        <v>6054400</v>
      </c>
      <c r="K2448">
        <f>INDEX(GWP!$C$2:$C$13,MATCH(EPS!I2448,GWP!$B$2:$B$13,0))</f>
        <v>265</v>
      </c>
      <c r="L2448" s="4">
        <f t="shared" si="77"/>
        <v>1.604416E-3</v>
      </c>
    </row>
    <row r="2449" spans="1:12" hidden="1" x14ac:dyDescent="0.25">
      <c r="A2449" t="s">
        <v>3963</v>
      </c>
      <c r="B2449" t="s">
        <v>5</v>
      </c>
      <c r="C2449" t="s">
        <v>1733</v>
      </c>
      <c r="D2449" t="s">
        <v>6897</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hidden="1" x14ac:dyDescent="0.25">
      <c r="A2450" t="s">
        <v>3964</v>
      </c>
      <c r="B2450" t="s">
        <v>5</v>
      </c>
      <c r="C2450" t="s">
        <v>1733</v>
      </c>
      <c r="D2450" t="s">
        <v>6898</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hidden="1" x14ac:dyDescent="0.25">
      <c r="A2451" t="s">
        <v>3965</v>
      </c>
      <c r="B2451" t="s">
        <v>5</v>
      </c>
      <c r="C2451" t="s">
        <v>1733</v>
      </c>
      <c r="D2451" t="s">
        <v>6898</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hidden="1" x14ac:dyDescent="0.25">
      <c r="A2452" t="s">
        <v>3966</v>
      </c>
      <c r="B2452" t="s">
        <v>5</v>
      </c>
      <c r="C2452" t="s">
        <v>1733</v>
      </c>
      <c r="D2452" t="s">
        <v>6898</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hidden="1" x14ac:dyDescent="0.25">
      <c r="A2453" t="s">
        <v>3967</v>
      </c>
      <c r="B2453" t="s">
        <v>5</v>
      </c>
      <c r="C2453" t="s">
        <v>1733</v>
      </c>
      <c r="D2453" t="s">
        <v>6898</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hidden="1" x14ac:dyDescent="0.25">
      <c r="A2454" t="s">
        <v>3968</v>
      </c>
      <c r="B2454" t="s">
        <v>5</v>
      </c>
      <c r="C2454" t="s">
        <v>1733</v>
      </c>
      <c r="D2454" t="s">
        <v>6898</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hidden="1" x14ac:dyDescent="0.25">
      <c r="A2455" t="s">
        <v>3969</v>
      </c>
      <c r="B2455" t="s">
        <v>5</v>
      </c>
      <c r="C2455" t="s">
        <v>1733</v>
      </c>
      <c r="D2455" t="s">
        <v>6898</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hidden="1" x14ac:dyDescent="0.25">
      <c r="A2456" t="s">
        <v>3970</v>
      </c>
      <c r="B2456" t="s">
        <v>5</v>
      </c>
      <c r="C2456" t="s">
        <v>1733</v>
      </c>
      <c r="D2456" t="s">
        <v>6898</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hidden="1" x14ac:dyDescent="0.25">
      <c r="A2457" t="s">
        <v>3971</v>
      </c>
      <c r="B2457" t="s">
        <v>5</v>
      </c>
      <c r="C2457" t="s">
        <v>1733</v>
      </c>
      <c r="D2457" t="s">
        <v>6898</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hidden="1" x14ac:dyDescent="0.25">
      <c r="A2458" t="s">
        <v>3972</v>
      </c>
      <c r="B2458" t="s">
        <v>5</v>
      </c>
      <c r="C2458" t="s">
        <v>1733</v>
      </c>
      <c r="D2458" t="s">
        <v>6898</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hidden="1" x14ac:dyDescent="0.25">
      <c r="A2459" t="s">
        <v>3973</v>
      </c>
      <c r="B2459" t="s">
        <v>5</v>
      </c>
      <c r="C2459" t="s">
        <v>1733</v>
      </c>
      <c r="D2459" t="s">
        <v>6898</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hidden="1" x14ac:dyDescent="0.25">
      <c r="A2460" t="s">
        <v>3974</v>
      </c>
      <c r="B2460" t="s">
        <v>5</v>
      </c>
      <c r="C2460" t="s">
        <v>1733</v>
      </c>
      <c r="D2460" t="s">
        <v>6898</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hidden="1" x14ac:dyDescent="0.25">
      <c r="A2461" t="s">
        <v>3975</v>
      </c>
      <c r="B2461" t="s">
        <v>5</v>
      </c>
      <c r="C2461" t="s">
        <v>1733</v>
      </c>
      <c r="D2461" t="s">
        <v>6898</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hidden="1" x14ac:dyDescent="0.25">
      <c r="A2462" t="s">
        <v>3976</v>
      </c>
      <c r="B2462" t="s">
        <v>5</v>
      </c>
      <c r="C2462" t="s">
        <v>1733</v>
      </c>
      <c r="D2462" t="s">
        <v>6899</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hidden="1" x14ac:dyDescent="0.25">
      <c r="A2463" t="s">
        <v>3977</v>
      </c>
      <c r="B2463" t="s">
        <v>5</v>
      </c>
      <c r="C2463" t="s">
        <v>1733</v>
      </c>
      <c r="D2463" t="s">
        <v>6899</v>
      </c>
      <c r="E2463" t="s">
        <v>1705</v>
      </c>
      <c r="H2463" t="str">
        <f>INDEX('Vensim Variables'!$B:$B,MATCH(EPS!$B2463,'Vensim Variables'!$A:$A,0))</f>
        <v>g pollutant</v>
      </c>
      <c r="I2463" t="str">
        <f t="shared" si="76"/>
        <v>VOC</v>
      </c>
      <c r="J2463">
        <f>INDEX(NoSettings!$C:$C,MATCH(EPS!$A2463,NoSettings!$A:$A,0))</f>
        <v>33651300</v>
      </c>
      <c r="K2463">
        <f>INDEX(GWP!$C$2:$C$13,MATCH(EPS!I2463,GWP!$B$2:$B$13,0))</f>
        <v>0</v>
      </c>
      <c r="L2463" s="4">
        <f t="shared" si="77"/>
        <v>0</v>
      </c>
    </row>
    <row r="2464" spans="1:12" hidden="1" x14ac:dyDescent="0.25">
      <c r="A2464" t="s">
        <v>3978</v>
      </c>
      <c r="B2464" t="s">
        <v>5</v>
      </c>
      <c r="C2464" t="s">
        <v>1733</v>
      </c>
      <c r="D2464" t="s">
        <v>6899</v>
      </c>
      <c r="E2464" t="s">
        <v>1706</v>
      </c>
      <c r="H2464" t="str">
        <f>INDEX('Vensim Variables'!$B:$B,MATCH(EPS!$B2464,'Vensim Variables'!$A:$A,0))</f>
        <v>g pollutant</v>
      </c>
      <c r="I2464" t="str">
        <f t="shared" si="76"/>
        <v>CO</v>
      </c>
      <c r="J2464">
        <f>INDEX(NoSettings!$C:$C,MATCH(EPS!$A2464,NoSettings!$A:$A,0))</f>
        <v>1497580000</v>
      </c>
      <c r="K2464">
        <f>INDEX(GWP!$C$2:$C$13,MATCH(EPS!I2464,GWP!$B$2:$B$13,0))</f>
        <v>0</v>
      </c>
      <c r="L2464" s="4">
        <f t="shared" si="77"/>
        <v>0</v>
      </c>
    </row>
    <row r="2465" spans="1:12" hidden="1" x14ac:dyDescent="0.25">
      <c r="A2465" t="s">
        <v>3979</v>
      </c>
      <c r="B2465" t="s">
        <v>5</v>
      </c>
      <c r="C2465" t="s">
        <v>1733</v>
      </c>
      <c r="D2465" t="s">
        <v>6899</v>
      </c>
      <c r="E2465" t="s">
        <v>1707</v>
      </c>
      <c r="H2465" t="str">
        <f>INDEX('Vensim Variables'!$B:$B,MATCH(EPS!$B2465,'Vensim Variables'!$A:$A,0))</f>
        <v>g pollutant</v>
      </c>
      <c r="I2465" t="str">
        <f t="shared" si="76"/>
        <v>NOx</v>
      </c>
      <c r="J2465">
        <f>INDEX(NoSettings!$C:$C,MATCH(EPS!$A2465,NoSettings!$A:$A,0))</f>
        <v>4183390000</v>
      </c>
      <c r="K2465">
        <f>INDEX(GWP!$C$2:$C$13,MATCH(EPS!I2465,GWP!$B$2:$B$13,0))</f>
        <v>0</v>
      </c>
      <c r="L2465" s="4">
        <f t="shared" si="77"/>
        <v>0</v>
      </c>
    </row>
    <row r="2466" spans="1:12" hidden="1" x14ac:dyDescent="0.25">
      <c r="A2466" t="s">
        <v>3980</v>
      </c>
      <c r="B2466" t="s">
        <v>5</v>
      </c>
      <c r="C2466" t="s">
        <v>1733</v>
      </c>
      <c r="D2466" t="s">
        <v>6899</v>
      </c>
      <c r="E2466" t="s">
        <v>1708</v>
      </c>
      <c r="H2466" t="str">
        <f>INDEX('Vensim Variables'!$B:$B,MATCH(EPS!$B2466,'Vensim Variables'!$A:$A,0))</f>
        <v>g pollutant</v>
      </c>
      <c r="I2466" t="str">
        <f t="shared" si="76"/>
        <v>PM10</v>
      </c>
      <c r="J2466">
        <f>INDEX(NoSettings!$C:$C,MATCH(EPS!$A2466,NoSettings!$A:$A,0))</f>
        <v>2275920000</v>
      </c>
      <c r="K2466">
        <f>INDEX(GWP!$C$2:$C$13,MATCH(EPS!I2466,GWP!$B$2:$B$13,0))</f>
        <v>0</v>
      </c>
      <c r="L2466" s="4">
        <f t="shared" si="77"/>
        <v>0</v>
      </c>
    </row>
    <row r="2467" spans="1:12" hidden="1" x14ac:dyDescent="0.25">
      <c r="A2467" t="s">
        <v>3981</v>
      </c>
      <c r="B2467" t="s">
        <v>5</v>
      </c>
      <c r="C2467" t="s">
        <v>1733</v>
      </c>
      <c r="D2467" t="s">
        <v>6899</v>
      </c>
      <c r="E2467" t="s">
        <v>1709</v>
      </c>
      <c r="H2467" t="str">
        <f>INDEX('Vensim Variables'!$B:$B,MATCH(EPS!$B2467,'Vensim Variables'!$A:$A,0))</f>
        <v>g pollutant</v>
      </c>
      <c r="I2467" t="str">
        <f t="shared" si="76"/>
        <v>PM25</v>
      </c>
      <c r="J2467">
        <f>INDEX(NoSettings!$C:$C,MATCH(EPS!$A2467,NoSettings!$A:$A,0))</f>
        <v>549145000</v>
      </c>
      <c r="K2467">
        <f>INDEX(GWP!$C$2:$C$13,MATCH(EPS!I2467,GWP!$B$2:$B$13,0))</f>
        <v>0</v>
      </c>
      <c r="L2467" s="4">
        <f t="shared" si="77"/>
        <v>0</v>
      </c>
    </row>
    <row r="2468" spans="1:12" hidden="1" x14ac:dyDescent="0.25">
      <c r="A2468" t="s">
        <v>3982</v>
      </c>
      <c r="B2468" t="s">
        <v>5</v>
      </c>
      <c r="C2468" t="s">
        <v>1733</v>
      </c>
      <c r="D2468" t="s">
        <v>6899</v>
      </c>
      <c r="E2468" t="s">
        <v>1710</v>
      </c>
      <c r="H2468" t="str">
        <f>INDEX('Vensim Variables'!$B:$B,MATCH(EPS!$B2468,'Vensim Variables'!$A:$A,0))</f>
        <v>g pollutant</v>
      </c>
      <c r="I2468" t="str">
        <f t="shared" si="76"/>
        <v>SOx</v>
      </c>
      <c r="J2468">
        <f>INDEX(NoSettings!$C:$C,MATCH(EPS!$A2468,NoSettings!$A:$A,0))</f>
        <v>10070400000</v>
      </c>
      <c r="K2468">
        <f>INDEX(GWP!$C$2:$C$13,MATCH(EPS!I2468,GWP!$B$2:$B$13,0))</f>
        <v>0</v>
      </c>
      <c r="L2468" s="4">
        <f t="shared" si="77"/>
        <v>0</v>
      </c>
    </row>
    <row r="2469" spans="1:12" hidden="1" x14ac:dyDescent="0.25">
      <c r="A2469" t="s">
        <v>3983</v>
      </c>
      <c r="B2469" t="s">
        <v>5</v>
      </c>
      <c r="C2469" t="s">
        <v>1733</v>
      </c>
      <c r="D2469" t="s">
        <v>6899</v>
      </c>
      <c r="E2469" t="s">
        <v>1711</v>
      </c>
      <c r="H2469" t="str">
        <f>INDEX('Vensim Variables'!$B:$B,MATCH(EPS!$B2469,'Vensim Variables'!$A:$A,0))</f>
        <v>g pollutant</v>
      </c>
      <c r="I2469" t="str">
        <f t="shared" si="76"/>
        <v>BC</v>
      </c>
      <c r="J2469">
        <f>INDEX(NoSettings!$C:$C,MATCH(EPS!$A2469,NoSettings!$A:$A,0))</f>
        <v>23472400</v>
      </c>
      <c r="K2469">
        <f>INDEX(GWP!$C$2:$C$13,MATCH(EPS!I2469,GWP!$B$2:$B$13,0))</f>
        <v>0</v>
      </c>
      <c r="L2469" s="4">
        <f t="shared" si="77"/>
        <v>0</v>
      </c>
    </row>
    <row r="2470" spans="1:12" hidden="1" x14ac:dyDescent="0.25">
      <c r="A2470" t="s">
        <v>3984</v>
      </c>
      <c r="B2470" t="s">
        <v>5</v>
      </c>
      <c r="C2470" t="s">
        <v>1733</v>
      </c>
      <c r="D2470" t="s">
        <v>6899</v>
      </c>
      <c r="E2470" t="s">
        <v>1712</v>
      </c>
      <c r="H2470" t="str">
        <f>INDEX('Vensim Variables'!$B:$B,MATCH(EPS!$B2470,'Vensim Variables'!$A:$A,0))</f>
        <v>g pollutant</v>
      </c>
      <c r="I2470" t="str">
        <f t="shared" si="76"/>
        <v>OC</v>
      </c>
      <c r="J2470">
        <f>INDEX(NoSettings!$C:$C,MATCH(EPS!$A2470,NoSettings!$A:$A,0))</f>
        <v>17596300</v>
      </c>
      <c r="K2470">
        <f>INDEX(GWP!$C$2:$C$13,MATCH(EPS!I2470,GWP!$B$2:$B$13,0))</f>
        <v>0</v>
      </c>
      <c r="L2470" s="4">
        <f t="shared" si="77"/>
        <v>0</v>
      </c>
    </row>
    <row r="2471" spans="1:12" hidden="1" x14ac:dyDescent="0.25">
      <c r="A2471" t="s">
        <v>3985</v>
      </c>
      <c r="B2471" t="s">
        <v>5</v>
      </c>
      <c r="C2471" t="s">
        <v>1733</v>
      </c>
      <c r="D2471" t="s">
        <v>6899</v>
      </c>
      <c r="E2471" t="s">
        <v>1713</v>
      </c>
      <c r="H2471" t="str">
        <f>INDEX('Vensim Variables'!$B:$B,MATCH(EPS!$B2471,'Vensim Variables'!$A:$A,0))</f>
        <v>g pollutant</v>
      </c>
      <c r="I2471" t="str">
        <f t="shared" si="76"/>
        <v>CH4</v>
      </c>
      <c r="J2471">
        <f>INDEX(NoSettings!$C:$C,MATCH(EPS!$A2471,NoSettings!$A:$A,0))</f>
        <v>353210000</v>
      </c>
      <c r="K2471">
        <f>INDEX(GWP!$C$2:$C$13,MATCH(EPS!I2471,GWP!$B$2:$B$13,0))</f>
        <v>28</v>
      </c>
      <c r="L2471" s="4">
        <f t="shared" si="77"/>
        <v>9.8898800000000002E-3</v>
      </c>
    </row>
    <row r="2472" spans="1:12" hidden="1" x14ac:dyDescent="0.25">
      <c r="A2472" t="s">
        <v>3986</v>
      </c>
      <c r="B2472" t="s">
        <v>5</v>
      </c>
      <c r="C2472" t="s">
        <v>1733</v>
      </c>
      <c r="D2472" t="s">
        <v>6899</v>
      </c>
      <c r="E2472" t="s">
        <v>1714</v>
      </c>
      <c r="H2472" t="str">
        <f>INDEX('Vensim Variables'!$B:$B,MATCH(EPS!$B2472,'Vensim Variables'!$A:$A,0))</f>
        <v>g pollutant</v>
      </c>
      <c r="I2472" t="str">
        <f t="shared" si="76"/>
        <v>N2O</v>
      </c>
      <c r="J2472">
        <f>INDEX(NoSettings!$C:$C,MATCH(EPS!$A2472,NoSettings!$A:$A,0))</f>
        <v>51376000</v>
      </c>
      <c r="K2472">
        <f>INDEX(GWP!$C$2:$C$13,MATCH(EPS!I2472,GWP!$B$2:$B$13,0))</f>
        <v>265</v>
      </c>
      <c r="L2472" s="4">
        <f t="shared" si="77"/>
        <v>1.3614640000000001E-2</v>
      </c>
    </row>
    <row r="2473" spans="1:12" hidden="1" x14ac:dyDescent="0.25">
      <c r="A2473" t="s">
        <v>3987</v>
      </c>
      <c r="B2473" t="s">
        <v>5</v>
      </c>
      <c r="C2473" t="s">
        <v>1733</v>
      </c>
      <c r="D2473" t="s">
        <v>6899</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hidden="1" x14ac:dyDescent="0.25">
      <c r="A2474" t="s">
        <v>3988</v>
      </c>
      <c r="B2474" t="s">
        <v>5</v>
      </c>
      <c r="C2474" t="s">
        <v>1733</v>
      </c>
      <c r="D2474" t="s">
        <v>6900</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hidden="1" x14ac:dyDescent="0.25">
      <c r="A2475" t="s">
        <v>3989</v>
      </c>
      <c r="B2475" t="s">
        <v>5</v>
      </c>
      <c r="C2475" t="s">
        <v>1733</v>
      </c>
      <c r="D2475" t="s">
        <v>6900</v>
      </c>
      <c r="E2475" t="s">
        <v>1705</v>
      </c>
      <c r="H2475" t="str">
        <f>INDEX('Vensim Variables'!$B:$B,MATCH(EPS!$B2475,'Vensim Variables'!$A:$A,0))</f>
        <v>g pollutant</v>
      </c>
      <c r="I2475" t="str">
        <f t="shared" si="76"/>
        <v>VOC</v>
      </c>
      <c r="J2475">
        <f>INDEX(NoSettings!$C:$C,MATCH(EPS!$A2475,NoSettings!$A:$A,0))</f>
        <v>24565100</v>
      </c>
      <c r="K2475">
        <f>INDEX(GWP!$C$2:$C$13,MATCH(EPS!I2475,GWP!$B$2:$B$13,0))</f>
        <v>0</v>
      </c>
      <c r="L2475" s="4">
        <f t="shared" si="77"/>
        <v>0</v>
      </c>
    </row>
    <row r="2476" spans="1:12" hidden="1" x14ac:dyDescent="0.25">
      <c r="A2476" t="s">
        <v>3990</v>
      </c>
      <c r="B2476" t="s">
        <v>5</v>
      </c>
      <c r="C2476" t="s">
        <v>1733</v>
      </c>
      <c r="D2476" t="s">
        <v>6900</v>
      </c>
      <c r="E2476" t="s">
        <v>1706</v>
      </c>
      <c r="H2476" t="str">
        <f>INDEX('Vensim Variables'!$B:$B,MATCH(EPS!$B2476,'Vensim Variables'!$A:$A,0))</f>
        <v>g pollutant</v>
      </c>
      <c r="I2476" t="str">
        <f t="shared" si="76"/>
        <v>CO</v>
      </c>
      <c r="J2476">
        <f>INDEX(NoSettings!$C:$C,MATCH(EPS!$A2476,NoSettings!$A:$A,0))</f>
        <v>1093220000</v>
      </c>
      <c r="K2476">
        <f>INDEX(GWP!$C$2:$C$13,MATCH(EPS!I2476,GWP!$B$2:$B$13,0))</f>
        <v>0</v>
      </c>
      <c r="L2476" s="4">
        <f t="shared" si="77"/>
        <v>0</v>
      </c>
    </row>
    <row r="2477" spans="1:12" hidden="1" x14ac:dyDescent="0.25">
      <c r="A2477" t="s">
        <v>3991</v>
      </c>
      <c r="B2477" t="s">
        <v>5</v>
      </c>
      <c r="C2477" t="s">
        <v>1733</v>
      </c>
      <c r="D2477" t="s">
        <v>6900</v>
      </c>
      <c r="E2477" t="s">
        <v>1707</v>
      </c>
      <c r="H2477" t="str">
        <f>INDEX('Vensim Variables'!$B:$B,MATCH(EPS!$B2477,'Vensim Variables'!$A:$A,0))</f>
        <v>g pollutant</v>
      </c>
      <c r="I2477" t="str">
        <f t="shared" si="76"/>
        <v>NOx</v>
      </c>
      <c r="J2477">
        <f>INDEX(NoSettings!$C:$C,MATCH(EPS!$A2477,NoSettings!$A:$A,0))</f>
        <v>3053830000</v>
      </c>
      <c r="K2477">
        <f>INDEX(GWP!$C$2:$C$13,MATCH(EPS!I2477,GWP!$B$2:$B$13,0))</f>
        <v>0</v>
      </c>
      <c r="L2477" s="4">
        <f t="shared" si="77"/>
        <v>0</v>
      </c>
    </row>
    <row r="2478" spans="1:12" hidden="1" x14ac:dyDescent="0.25">
      <c r="A2478" t="s">
        <v>3992</v>
      </c>
      <c r="B2478" t="s">
        <v>5</v>
      </c>
      <c r="C2478" t="s">
        <v>1733</v>
      </c>
      <c r="D2478" t="s">
        <v>6900</v>
      </c>
      <c r="E2478" t="s">
        <v>1708</v>
      </c>
      <c r="H2478" t="str">
        <f>INDEX('Vensim Variables'!$B:$B,MATCH(EPS!$B2478,'Vensim Variables'!$A:$A,0))</f>
        <v>g pollutant</v>
      </c>
      <c r="I2478" t="str">
        <f t="shared" si="76"/>
        <v>PM10</v>
      </c>
      <c r="J2478">
        <f>INDEX(NoSettings!$C:$C,MATCH(EPS!$A2478,NoSettings!$A:$A,0))</f>
        <v>1661400000</v>
      </c>
      <c r="K2478">
        <f>INDEX(GWP!$C$2:$C$13,MATCH(EPS!I2478,GWP!$B$2:$B$13,0))</f>
        <v>0</v>
      </c>
      <c r="L2478" s="4">
        <f t="shared" si="77"/>
        <v>0</v>
      </c>
    </row>
    <row r="2479" spans="1:12" hidden="1" x14ac:dyDescent="0.25">
      <c r="A2479" t="s">
        <v>3993</v>
      </c>
      <c r="B2479" t="s">
        <v>5</v>
      </c>
      <c r="C2479" t="s">
        <v>1733</v>
      </c>
      <c r="D2479" t="s">
        <v>6900</v>
      </c>
      <c r="E2479" t="s">
        <v>1709</v>
      </c>
      <c r="H2479" t="str">
        <f>INDEX('Vensim Variables'!$B:$B,MATCH(EPS!$B2479,'Vensim Variables'!$A:$A,0))</f>
        <v>g pollutant</v>
      </c>
      <c r="I2479" t="str">
        <f t="shared" si="76"/>
        <v>PM25</v>
      </c>
      <c r="J2479">
        <f>INDEX(NoSettings!$C:$C,MATCH(EPS!$A2479,NoSettings!$A:$A,0))</f>
        <v>400871000</v>
      </c>
      <c r="K2479">
        <f>INDEX(GWP!$C$2:$C$13,MATCH(EPS!I2479,GWP!$B$2:$B$13,0))</f>
        <v>0</v>
      </c>
      <c r="L2479" s="4">
        <f t="shared" si="77"/>
        <v>0</v>
      </c>
    </row>
    <row r="2480" spans="1:12" hidden="1" x14ac:dyDescent="0.25">
      <c r="A2480" t="s">
        <v>3994</v>
      </c>
      <c r="B2480" t="s">
        <v>5</v>
      </c>
      <c r="C2480" t="s">
        <v>1733</v>
      </c>
      <c r="D2480" t="s">
        <v>6900</v>
      </c>
      <c r="E2480" t="s">
        <v>1710</v>
      </c>
      <c r="H2480" t="str">
        <f>INDEX('Vensim Variables'!$B:$B,MATCH(EPS!$B2480,'Vensim Variables'!$A:$A,0))</f>
        <v>g pollutant</v>
      </c>
      <c r="I2480" t="str">
        <f t="shared" si="76"/>
        <v>SOx</v>
      </c>
      <c r="J2480">
        <f>INDEX(NoSettings!$C:$C,MATCH(EPS!$A2480,NoSettings!$A:$A,0))</f>
        <v>7351300000</v>
      </c>
      <c r="K2480">
        <f>INDEX(GWP!$C$2:$C$13,MATCH(EPS!I2480,GWP!$B$2:$B$13,0))</f>
        <v>0</v>
      </c>
      <c r="L2480" s="4">
        <f t="shared" si="77"/>
        <v>0</v>
      </c>
    </row>
    <row r="2481" spans="1:12" hidden="1" x14ac:dyDescent="0.25">
      <c r="A2481" t="s">
        <v>3995</v>
      </c>
      <c r="B2481" t="s">
        <v>5</v>
      </c>
      <c r="C2481" t="s">
        <v>1733</v>
      </c>
      <c r="D2481" t="s">
        <v>6900</v>
      </c>
      <c r="E2481" t="s">
        <v>1711</v>
      </c>
      <c r="H2481" t="str">
        <f>INDEX('Vensim Variables'!$B:$B,MATCH(EPS!$B2481,'Vensim Variables'!$A:$A,0))</f>
        <v>g pollutant</v>
      </c>
      <c r="I2481" t="str">
        <f t="shared" si="76"/>
        <v>BC</v>
      </c>
      <c r="J2481">
        <f>INDEX(NoSettings!$C:$C,MATCH(EPS!$A2481,NoSettings!$A:$A,0))</f>
        <v>17134600</v>
      </c>
      <c r="K2481">
        <f>INDEX(GWP!$C$2:$C$13,MATCH(EPS!I2481,GWP!$B$2:$B$13,0))</f>
        <v>0</v>
      </c>
      <c r="L2481" s="4">
        <f t="shared" si="77"/>
        <v>0</v>
      </c>
    </row>
    <row r="2482" spans="1:12" hidden="1" x14ac:dyDescent="0.25">
      <c r="A2482" t="s">
        <v>3996</v>
      </c>
      <c r="B2482" t="s">
        <v>5</v>
      </c>
      <c r="C2482" t="s">
        <v>1733</v>
      </c>
      <c r="D2482" t="s">
        <v>6900</v>
      </c>
      <c r="E2482" t="s">
        <v>1712</v>
      </c>
      <c r="H2482" t="str">
        <f>INDEX('Vensim Variables'!$B:$B,MATCH(EPS!$B2482,'Vensim Variables'!$A:$A,0))</f>
        <v>g pollutant</v>
      </c>
      <c r="I2482" t="str">
        <f t="shared" si="76"/>
        <v>OC</v>
      </c>
      <c r="J2482">
        <f>INDEX(NoSettings!$C:$C,MATCH(EPS!$A2482,NoSettings!$A:$A,0))</f>
        <v>12845100</v>
      </c>
      <c r="K2482">
        <f>INDEX(GWP!$C$2:$C$13,MATCH(EPS!I2482,GWP!$B$2:$B$13,0))</f>
        <v>0</v>
      </c>
      <c r="L2482" s="4">
        <f t="shared" si="77"/>
        <v>0</v>
      </c>
    </row>
    <row r="2483" spans="1:12" hidden="1" x14ac:dyDescent="0.25">
      <c r="A2483" t="s">
        <v>3997</v>
      </c>
      <c r="B2483" t="s">
        <v>5</v>
      </c>
      <c r="C2483" t="s">
        <v>1733</v>
      </c>
      <c r="D2483" t="s">
        <v>6900</v>
      </c>
      <c r="E2483" t="s">
        <v>1713</v>
      </c>
      <c r="H2483" t="str">
        <f>INDEX('Vensim Variables'!$B:$B,MATCH(EPS!$B2483,'Vensim Variables'!$A:$A,0))</f>
        <v>g pollutant</v>
      </c>
      <c r="I2483" t="str">
        <f t="shared" si="76"/>
        <v>CH4</v>
      </c>
      <c r="J2483">
        <f>INDEX(NoSettings!$C:$C,MATCH(EPS!$A2483,NoSettings!$A:$A,0))</f>
        <v>257840000</v>
      </c>
      <c r="K2483">
        <f>INDEX(GWP!$C$2:$C$13,MATCH(EPS!I2483,GWP!$B$2:$B$13,0))</f>
        <v>28</v>
      </c>
      <c r="L2483" s="4">
        <f t="shared" si="77"/>
        <v>7.2195200000000001E-3</v>
      </c>
    </row>
    <row r="2484" spans="1:12" hidden="1" x14ac:dyDescent="0.25">
      <c r="A2484" t="s">
        <v>3998</v>
      </c>
      <c r="B2484" t="s">
        <v>5</v>
      </c>
      <c r="C2484" t="s">
        <v>1733</v>
      </c>
      <c r="D2484" t="s">
        <v>6900</v>
      </c>
      <c r="E2484" t="s">
        <v>1714</v>
      </c>
      <c r="H2484" t="str">
        <f>INDEX('Vensim Variables'!$B:$B,MATCH(EPS!$B2484,'Vensim Variables'!$A:$A,0))</f>
        <v>g pollutant</v>
      </c>
      <c r="I2484" t="str">
        <f t="shared" si="76"/>
        <v>N2O</v>
      </c>
      <c r="J2484">
        <f>INDEX(NoSettings!$C:$C,MATCH(EPS!$A2484,NoSettings!$A:$A,0))</f>
        <v>37504000</v>
      </c>
      <c r="K2484">
        <f>INDEX(GWP!$C$2:$C$13,MATCH(EPS!I2484,GWP!$B$2:$B$13,0))</f>
        <v>265</v>
      </c>
      <c r="L2484" s="4">
        <f t="shared" si="77"/>
        <v>9.9385600000000008E-3</v>
      </c>
    </row>
    <row r="2485" spans="1:12" hidden="1" x14ac:dyDescent="0.25">
      <c r="A2485" t="s">
        <v>3999</v>
      </c>
      <c r="B2485" t="s">
        <v>5</v>
      </c>
      <c r="C2485" t="s">
        <v>1733</v>
      </c>
      <c r="D2485" t="s">
        <v>6900</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hidden="1" x14ac:dyDescent="0.25">
      <c r="A2486" t="s">
        <v>4000</v>
      </c>
      <c r="B2486" t="s">
        <v>5</v>
      </c>
      <c r="C2486" t="s">
        <v>1733</v>
      </c>
      <c r="D2486" t="s">
        <v>6901</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hidden="1" x14ac:dyDescent="0.25">
      <c r="A2487" t="s">
        <v>4001</v>
      </c>
      <c r="B2487" t="s">
        <v>5</v>
      </c>
      <c r="C2487" t="s">
        <v>1733</v>
      </c>
      <c r="D2487" t="s">
        <v>6901</v>
      </c>
      <c r="E2487" t="s">
        <v>1705</v>
      </c>
      <c r="H2487" t="str">
        <f>INDEX('Vensim Variables'!$B:$B,MATCH(EPS!$B2487,'Vensim Variables'!$A:$A,0))</f>
        <v>g pollutant</v>
      </c>
      <c r="I2487" t="str">
        <f t="shared" si="76"/>
        <v>VOC</v>
      </c>
      <c r="J2487">
        <f>INDEX(NoSettings!$C:$C,MATCH(EPS!$A2487,NoSettings!$A:$A,0))</f>
        <v>62429400</v>
      </c>
      <c r="K2487">
        <f>INDEX(GWP!$C$2:$C$13,MATCH(EPS!I2487,GWP!$B$2:$B$13,0))</f>
        <v>0</v>
      </c>
      <c r="L2487" s="4">
        <f t="shared" si="77"/>
        <v>0</v>
      </c>
    </row>
    <row r="2488" spans="1:12" hidden="1" x14ac:dyDescent="0.25">
      <c r="A2488" t="s">
        <v>4002</v>
      </c>
      <c r="B2488" t="s">
        <v>5</v>
      </c>
      <c r="C2488" t="s">
        <v>1733</v>
      </c>
      <c r="D2488" t="s">
        <v>6901</v>
      </c>
      <c r="E2488" t="s">
        <v>1706</v>
      </c>
      <c r="H2488" t="str">
        <f>INDEX('Vensim Variables'!$B:$B,MATCH(EPS!$B2488,'Vensim Variables'!$A:$A,0))</f>
        <v>g pollutant</v>
      </c>
      <c r="I2488" t="str">
        <f t="shared" si="76"/>
        <v>CO</v>
      </c>
      <c r="J2488">
        <f>INDEX(NoSettings!$C:$C,MATCH(EPS!$A2488,NoSettings!$A:$A,0))</f>
        <v>2778290000</v>
      </c>
      <c r="K2488">
        <f>INDEX(GWP!$C$2:$C$13,MATCH(EPS!I2488,GWP!$B$2:$B$13,0))</f>
        <v>0</v>
      </c>
      <c r="L2488" s="4">
        <f t="shared" si="77"/>
        <v>0</v>
      </c>
    </row>
    <row r="2489" spans="1:12" hidden="1" x14ac:dyDescent="0.25">
      <c r="A2489" t="s">
        <v>4003</v>
      </c>
      <c r="B2489" t="s">
        <v>5</v>
      </c>
      <c r="C2489" t="s">
        <v>1733</v>
      </c>
      <c r="D2489" t="s">
        <v>6901</v>
      </c>
      <c r="E2489" t="s">
        <v>1707</v>
      </c>
      <c r="H2489" t="str">
        <f>INDEX('Vensim Variables'!$B:$B,MATCH(EPS!$B2489,'Vensim Variables'!$A:$A,0))</f>
        <v>g pollutant</v>
      </c>
      <c r="I2489" t="str">
        <f t="shared" si="76"/>
        <v>NOx</v>
      </c>
      <c r="J2489">
        <f>INDEX(NoSettings!$C:$C,MATCH(EPS!$A2489,NoSettings!$A:$A,0))</f>
        <v>7760960000</v>
      </c>
      <c r="K2489">
        <f>INDEX(GWP!$C$2:$C$13,MATCH(EPS!I2489,GWP!$B$2:$B$13,0))</f>
        <v>0</v>
      </c>
      <c r="L2489" s="4">
        <f t="shared" si="77"/>
        <v>0</v>
      </c>
    </row>
    <row r="2490" spans="1:12" hidden="1" x14ac:dyDescent="0.25">
      <c r="A2490" t="s">
        <v>4004</v>
      </c>
      <c r="B2490" t="s">
        <v>5</v>
      </c>
      <c r="C2490" t="s">
        <v>1733</v>
      </c>
      <c r="D2490" t="s">
        <v>6901</v>
      </c>
      <c r="E2490" t="s">
        <v>1708</v>
      </c>
      <c r="H2490" t="str">
        <f>INDEX('Vensim Variables'!$B:$B,MATCH(EPS!$B2490,'Vensim Variables'!$A:$A,0))</f>
        <v>g pollutant</v>
      </c>
      <c r="I2490" t="str">
        <f t="shared" si="76"/>
        <v>PM10</v>
      </c>
      <c r="J2490">
        <f>INDEX(NoSettings!$C:$C,MATCH(EPS!$A2490,NoSettings!$A:$A,0))</f>
        <v>4222260000</v>
      </c>
      <c r="K2490">
        <f>INDEX(GWP!$C$2:$C$13,MATCH(EPS!I2490,GWP!$B$2:$B$13,0))</f>
        <v>0</v>
      </c>
      <c r="L2490" s="4">
        <f t="shared" si="77"/>
        <v>0</v>
      </c>
    </row>
    <row r="2491" spans="1:12" hidden="1" x14ac:dyDescent="0.25">
      <c r="A2491" t="s">
        <v>4005</v>
      </c>
      <c r="B2491" t="s">
        <v>5</v>
      </c>
      <c r="C2491" t="s">
        <v>1733</v>
      </c>
      <c r="D2491" t="s">
        <v>6901</v>
      </c>
      <c r="E2491" t="s">
        <v>1709</v>
      </c>
      <c r="H2491" t="str">
        <f>INDEX('Vensim Variables'!$B:$B,MATCH(EPS!$B2491,'Vensim Variables'!$A:$A,0))</f>
        <v>g pollutant</v>
      </c>
      <c r="I2491" t="str">
        <f t="shared" si="76"/>
        <v>PM25</v>
      </c>
      <c r="J2491">
        <f>INDEX(NoSettings!$C:$C,MATCH(EPS!$A2491,NoSettings!$A:$A,0))</f>
        <v>1018770000</v>
      </c>
      <c r="K2491">
        <f>INDEX(GWP!$C$2:$C$13,MATCH(EPS!I2491,GWP!$B$2:$B$13,0))</f>
        <v>0</v>
      </c>
      <c r="L2491" s="4">
        <f t="shared" si="77"/>
        <v>0</v>
      </c>
    </row>
    <row r="2492" spans="1:12" hidden="1" x14ac:dyDescent="0.25">
      <c r="A2492" t="s">
        <v>4006</v>
      </c>
      <c r="B2492" t="s">
        <v>5</v>
      </c>
      <c r="C2492" t="s">
        <v>1733</v>
      </c>
      <c r="D2492" t="s">
        <v>6901</v>
      </c>
      <c r="E2492" t="s">
        <v>1710</v>
      </c>
      <c r="H2492" t="str">
        <f>INDEX('Vensim Variables'!$B:$B,MATCH(EPS!$B2492,'Vensim Variables'!$A:$A,0))</f>
        <v>g pollutant</v>
      </c>
      <c r="I2492" t="str">
        <f t="shared" si="76"/>
        <v>SOx</v>
      </c>
      <c r="J2492">
        <f>INDEX(NoSettings!$C:$C,MATCH(EPS!$A2492,NoSettings!$A:$A,0))</f>
        <v>18682500000</v>
      </c>
      <c r="K2492">
        <f>INDEX(GWP!$C$2:$C$13,MATCH(EPS!I2492,GWP!$B$2:$B$13,0))</f>
        <v>0</v>
      </c>
      <c r="L2492" s="4">
        <f t="shared" si="77"/>
        <v>0</v>
      </c>
    </row>
    <row r="2493" spans="1:12" hidden="1" x14ac:dyDescent="0.25">
      <c r="A2493" t="s">
        <v>4007</v>
      </c>
      <c r="B2493" t="s">
        <v>5</v>
      </c>
      <c r="C2493" t="s">
        <v>1733</v>
      </c>
      <c r="D2493" t="s">
        <v>6901</v>
      </c>
      <c r="E2493" t="s">
        <v>1711</v>
      </c>
      <c r="H2493" t="str">
        <f>INDEX('Vensim Variables'!$B:$B,MATCH(EPS!$B2493,'Vensim Variables'!$A:$A,0))</f>
        <v>g pollutant</v>
      </c>
      <c r="I2493" t="str">
        <f t="shared" si="76"/>
        <v>BC</v>
      </c>
      <c r="J2493">
        <f>INDEX(NoSettings!$C:$C,MATCH(EPS!$A2493,NoSettings!$A:$A,0))</f>
        <v>43545700</v>
      </c>
      <c r="K2493">
        <f>INDEX(GWP!$C$2:$C$13,MATCH(EPS!I2493,GWP!$B$2:$B$13,0))</f>
        <v>0</v>
      </c>
      <c r="L2493" s="4">
        <f t="shared" si="77"/>
        <v>0</v>
      </c>
    </row>
    <row r="2494" spans="1:12" hidden="1" x14ac:dyDescent="0.25">
      <c r="A2494" t="s">
        <v>4008</v>
      </c>
      <c r="B2494" t="s">
        <v>5</v>
      </c>
      <c r="C2494" t="s">
        <v>1733</v>
      </c>
      <c r="D2494" t="s">
        <v>6901</v>
      </c>
      <c r="E2494" t="s">
        <v>1712</v>
      </c>
      <c r="H2494" t="str">
        <f>INDEX('Vensim Variables'!$B:$B,MATCH(EPS!$B2494,'Vensim Variables'!$A:$A,0))</f>
        <v>g pollutant</v>
      </c>
      <c r="I2494" t="str">
        <f t="shared" si="76"/>
        <v>OC</v>
      </c>
      <c r="J2494">
        <f>INDEX(NoSettings!$C:$C,MATCH(EPS!$A2494,NoSettings!$A:$A,0))</f>
        <v>32644400</v>
      </c>
      <c r="K2494">
        <f>INDEX(GWP!$C$2:$C$13,MATCH(EPS!I2494,GWP!$B$2:$B$13,0))</f>
        <v>0</v>
      </c>
      <c r="L2494" s="4">
        <f t="shared" si="77"/>
        <v>0</v>
      </c>
    </row>
    <row r="2495" spans="1:12" hidden="1" x14ac:dyDescent="0.25">
      <c r="A2495" t="s">
        <v>4009</v>
      </c>
      <c r="B2495" t="s">
        <v>5</v>
      </c>
      <c r="C2495" t="s">
        <v>1733</v>
      </c>
      <c r="D2495" t="s">
        <v>6901</v>
      </c>
      <c r="E2495" t="s">
        <v>1713</v>
      </c>
      <c r="H2495" t="str">
        <f>INDEX('Vensim Variables'!$B:$B,MATCH(EPS!$B2495,'Vensim Variables'!$A:$A,0))</f>
        <v>g pollutant</v>
      </c>
      <c r="I2495" t="str">
        <f t="shared" si="76"/>
        <v>CH4</v>
      </c>
      <c r="J2495">
        <f>INDEX(NoSettings!$C:$C,MATCH(EPS!$A2495,NoSettings!$A:$A,0))</f>
        <v>655270000</v>
      </c>
      <c r="K2495">
        <f>INDEX(GWP!$C$2:$C$13,MATCH(EPS!I2495,GWP!$B$2:$B$13,0))</f>
        <v>28</v>
      </c>
      <c r="L2495" s="4">
        <f t="shared" si="77"/>
        <v>1.8347559999999999E-2</v>
      </c>
    </row>
    <row r="2496" spans="1:12" hidden="1" x14ac:dyDescent="0.25">
      <c r="A2496" t="s">
        <v>4010</v>
      </c>
      <c r="B2496" t="s">
        <v>5</v>
      </c>
      <c r="C2496" t="s">
        <v>1733</v>
      </c>
      <c r="D2496" t="s">
        <v>6901</v>
      </c>
      <c r="E2496" t="s">
        <v>1714</v>
      </c>
      <c r="H2496" t="str">
        <f>INDEX('Vensim Variables'!$B:$B,MATCH(EPS!$B2496,'Vensim Variables'!$A:$A,0))</f>
        <v>g pollutant</v>
      </c>
      <c r="I2496" t="str">
        <f t="shared" si="76"/>
        <v>N2O</v>
      </c>
      <c r="J2496">
        <f>INDEX(NoSettings!$C:$C,MATCH(EPS!$A2496,NoSettings!$A:$A,0))</f>
        <v>95312000</v>
      </c>
      <c r="K2496">
        <f>INDEX(GWP!$C$2:$C$13,MATCH(EPS!I2496,GWP!$B$2:$B$13,0))</f>
        <v>265</v>
      </c>
      <c r="L2496" s="4">
        <f t="shared" si="77"/>
        <v>2.5257680000000001E-2</v>
      </c>
    </row>
    <row r="2497" spans="1:12" hidden="1" x14ac:dyDescent="0.25">
      <c r="A2497" t="s">
        <v>4011</v>
      </c>
      <c r="B2497" t="s">
        <v>5</v>
      </c>
      <c r="C2497" t="s">
        <v>1733</v>
      </c>
      <c r="D2497" t="s">
        <v>6901</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hidden="1" x14ac:dyDescent="0.25">
      <c r="A2498" t="s">
        <v>4012</v>
      </c>
      <c r="B2498" t="s">
        <v>5</v>
      </c>
      <c r="C2498" t="s">
        <v>1733</v>
      </c>
      <c r="D2498" t="s">
        <v>6902</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hidden="1" x14ac:dyDescent="0.25">
      <c r="A2499" t="s">
        <v>4013</v>
      </c>
      <c r="B2499" t="s">
        <v>5</v>
      </c>
      <c r="C2499" t="s">
        <v>1733</v>
      </c>
      <c r="D2499" t="s">
        <v>6902</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hidden="1" x14ac:dyDescent="0.25">
      <c r="A2500" t="s">
        <v>4014</v>
      </c>
      <c r="B2500" t="s">
        <v>5</v>
      </c>
      <c r="C2500" t="s">
        <v>1733</v>
      </c>
      <c r="D2500" t="s">
        <v>6902</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hidden="1" x14ac:dyDescent="0.25">
      <c r="A2501" t="s">
        <v>4015</v>
      </c>
      <c r="B2501" t="s">
        <v>5</v>
      </c>
      <c r="C2501" t="s">
        <v>1733</v>
      </c>
      <c r="D2501" t="s">
        <v>6902</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hidden="1" x14ac:dyDescent="0.25">
      <c r="A2502" t="s">
        <v>4016</v>
      </c>
      <c r="B2502" t="s">
        <v>5</v>
      </c>
      <c r="C2502" t="s">
        <v>1733</v>
      </c>
      <c r="D2502" t="s">
        <v>6902</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hidden="1" x14ac:dyDescent="0.25">
      <c r="A2503" t="s">
        <v>4017</v>
      </c>
      <c r="B2503" t="s">
        <v>5</v>
      </c>
      <c r="C2503" t="s">
        <v>1733</v>
      </c>
      <c r="D2503" t="s">
        <v>6902</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hidden="1" x14ac:dyDescent="0.25">
      <c r="A2504" t="s">
        <v>4018</v>
      </c>
      <c r="B2504" t="s">
        <v>5</v>
      </c>
      <c r="C2504" t="s">
        <v>1733</v>
      </c>
      <c r="D2504" t="s">
        <v>6902</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hidden="1" x14ac:dyDescent="0.25">
      <c r="A2505" t="s">
        <v>4019</v>
      </c>
      <c r="B2505" t="s">
        <v>5</v>
      </c>
      <c r="C2505" t="s">
        <v>1733</v>
      </c>
      <c r="D2505" t="s">
        <v>6902</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hidden="1" x14ac:dyDescent="0.25">
      <c r="A2506" t="s">
        <v>4020</v>
      </c>
      <c r="B2506" t="s">
        <v>5</v>
      </c>
      <c r="C2506" t="s">
        <v>1733</v>
      </c>
      <c r="D2506" t="s">
        <v>6902</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hidden="1" x14ac:dyDescent="0.25">
      <c r="A2507" t="s">
        <v>4021</v>
      </c>
      <c r="B2507" t="s">
        <v>5</v>
      </c>
      <c r="C2507" t="s">
        <v>1733</v>
      </c>
      <c r="D2507" t="s">
        <v>6902</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hidden="1" x14ac:dyDescent="0.25">
      <c r="A2508" t="s">
        <v>4022</v>
      </c>
      <c r="B2508" t="s">
        <v>5</v>
      </c>
      <c r="C2508" t="s">
        <v>1733</v>
      </c>
      <c r="D2508" t="s">
        <v>6902</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hidden="1" x14ac:dyDescent="0.25">
      <c r="A2509" t="s">
        <v>4023</v>
      </c>
      <c r="B2509" t="s">
        <v>5</v>
      </c>
      <c r="C2509" t="s">
        <v>1733</v>
      </c>
      <c r="D2509" t="s">
        <v>6902</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hidden="1" x14ac:dyDescent="0.25">
      <c r="A2510" t="s">
        <v>4024</v>
      </c>
      <c r="B2510" t="s">
        <v>5</v>
      </c>
      <c r="C2510" t="s">
        <v>1733</v>
      </c>
      <c r="D2510" t="s">
        <v>6903</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hidden="1" x14ac:dyDescent="0.25">
      <c r="A2511" t="s">
        <v>4025</v>
      </c>
      <c r="B2511" t="s">
        <v>5</v>
      </c>
      <c r="C2511" t="s">
        <v>1733</v>
      </c>
      <c r="D2511" t="s">
        <v>6903</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hidden="1" x14ac:dyDescent="0.25">
      <c r="A2512" t="s">
        <v>4026</v>
      </c>
      <c r="B2512" t="s">
        <v>5</v>
      </c>
      <c r="C2512" t="s">
        <v>1733</v>
      </c>
      <c r="D2512" t="s">
        <v>6903</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hidden="1" x14ac:dyDescent="0.25">
      <c r="A2513" t="s">
        <v>4027</v>
      </c>
      <c r="B2513" t="s">
        <v>5</v>
      </c>
      <c r="C2513" t="s">
        <v>1733</v>
      </c>
      <c r="D2513" t="s">
        <v>6903</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hidden="1" x14ac:dyDescent="0.25">
      <c r="A2514" t="s">
        <v>4028</v>
      </c>
      <c r="B2514" t="s">
        <v>5</v>
      </c>
      <c r="C2514" t="s">
        <v>1733</v>
      </c>
      <c r="D2514" t="s">
        <v>6903</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hidden="1" x14ac:dyDescent="0.25">
      <c r="A2515" t="s">
        <v>4029</v>
      </c>
      <c r="B2515" t="s">
        <v>5</v>
      </c>
      <c r="C2515" t="s">
        <v>1733</v>
      </c>
      <c r="D2515" t="s">
        <v>6903</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hidden="1" x14ac:dyDescent="0.25">
      <c r="A2516" t="s">
        <v>4030</v>
      </c>
      <c r="B2516" t="s">
        <v>5</v>
      </c>
      <c r="C2516" t="s">
        <v>1733</v>
      </c>
      <c r="D2516" t="s">
        <v>6903</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hidden="1" x14ac:dyDescent="0.25">
      <c r="A2517" t="s">
        <v>4031</v>
      </c>
      <c r="B2517" t="s">
        <v>5</v>
      </c>
      <c r="C2517" t="s">
        <v>1733</v>
      </c>
      <c r="D2517" t="s">
        <v>6903</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hidden="1" x14ac:dyDescent="0.25">
      <c r="A2518" t="s">
        <v>4032</v>
      </c>
      <c r="B2518" t="s">
        <v>5</v>
      </c>
      <c r="C2518" t="s">
        <v>1733</v>
      </c>
      <c r="D2518" t="s">
        <v>6903</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hidden="1" x14ac:dyDescent="0.25">
      <c r="A2519" t="s">
        <v>4033</v>
      </c>
      <c r="B2519" t="s">
        <v>5</v>
      </c>
      <c r="C2519" t="s">
        <v>1733</v>
      </c>
      <c r="D2519" t="s">
        <v>6903</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hidden="1" x14ac:dyDescent="0.25">
      <c r="A2520" t="s">
        <v>4034</v>
      </c>
      <c r="B2520" t="s">
        <v>5</v>
      </c>
      <c r="C2520" t="s">
        <v>1733</v>
      </c>
      <c r="D2520" t="s">
        <v>6903</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hidden="1" x14ac:dyDescent="0.25">
      <c r="A2521" t="s">
        <v>4035</v>
      </c>
      <c r="B2521" t="s">
        <v>5</v>
      </c>
      <c r="C2521" t="s">
        <v>1733</v>
      </c>
      <c r="D2521" t="s">
        <v>6903</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hidden="1" x14ac:dyDescent="0.25">
      <c r="A2522" t="s">
        <v>4036</v>
      </c>
      <c r="B2522" t="s">
        <v>5</v>
      </c>
      <c r="C2522" t="s">
        <v>1733</v>
      </c>
      <c r="D2522" t="s">
        <v>6904</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hidden="1" x14ac:dyDescent="0.25">
      <c r="A2523" t="s">
        <v>4037</v>
      </c>
      <c r="B2523" t="s">
        <v>5</v>
      </c>
      <c r="C2523" t="s">
        <v>1733</v>
      </c>
      <c r="D2523" t="s">
        <v>6904</v>
      </c>
      <c r="E2523" t="s">
        <v>1705</v>
      </c>
      <c r="H2523" t="str">
        <f>INDEX('Vensim Variables'!$B:$B,MATCH(EPS!$B2523,'Vensim Variables'!$A:$A,0))</f>
        <v>g pollutant</v>
      </c>
      <c r="I2523" t="str">
        <f t="shared" si="78"/>
        <v>VOC</v>
      </c>
      <c r="J2523" s="2">
        <f>INDEX(NoSettings!$C:$C,MATCH(EPS!$A2523,NoSettings!$A:$A,0))</f>
        <v>132572000</v>
      </c>
      <c r="K2523">
        <f>INDEX(GWP!$C$2:$C$13,MATCH(EPS!I2523,GWP!$B$2:$B$13,0))</f>
        <v>0</v>
      </c>
      <c r="L2523" s="4">
        <f t="shared" si="79"/>
        <v>0</v>
      </c>
    </row>
    <row r="2524" spans="1:12" hidden="1" x14ac:dyDescent="0.25">
      <c r="A2524" t="s">
        <v>4038</v>
      </c>
      <c r="B2524" t="s">
        <v>5</v>
      </c>
      <c r="C2524" t="s">
        <v>1733</v>
      </c>
      <c r="D2524" t="s">
        <v>6904</v>
      </c>
      <c r="E2524" t="s">
        <v>1706</v>
      </c>
      <c r="H2524" t="str">
        <f>INDEX('Vensim Variables'!$B:$B,MATCH(EPS!$B2524,'Vensim Variables'!$A:$A,0))</f>
        <v>g pollutant</v>
      </c>
      <c r="I2524" t="str">
        <f t="shared" si="78"/>
        <v>CO</v>
      </c>
      <c r="J2524">
        <f>INDEX(NoSettings!$C:$C,MATCH(EPS!$A2524,NoSettings!$A:$A,0))</f>
        <v>5899830000</v>
      </c>
      <c r="K2524">
        <f>INDEX(GWP!$C$2:$C$13,MATCH(EPS!I2524,GWP!$B$2:$B$13,0))</f>
        <v>0</v>
      </c>
      <c r="L2524" s="4">
        <f t="shared" si="79"/>
        <v>0</v>
      </c>
    </row>
    <row r="2525" spans="1:12" hidden="1" x14ac:dyDescent="0.25">
      <c r="A2525" t="s">
        <v>4039</v>
      </c>
      <c r="B2525" t="s">
        <v>5</v>
      </c>
      <c r="C2525" t="s">
        <v>1733</v>
      </c>
      <c r="D2525" t="s">
        <v>6904</v>
      </c>
      <c r="E2525" t="s">
        <v>1707</v>
      </c>
      <c r="H2525" t="str">
        <f>INDEX('Vensim Variables'!$B:$B,MATCH(EPS!$B2525,'Vensim Variables'!$A:$A,0))</f>
        <v>g pollutant</v>
      </c>
      <c r="I2525" t="str">
        <f t="shared" si="78"/>
        <v>NOx</v>
      </c>
      <c r="J2525">
        <f>INDEX(NoSettings!$C:$C,MATCH(EPS!$A2525,NoSettings!$A:$A,0))</f>
        <v>16480800000</v>
      </c>
      <c r="K2525">
        <f>INDEX(GWP!$C$2:$C$13,MATCH(EPS!I2525,GWP!$B$2:$B$13,0))</f>
        <v>0</v>
      </c>
      <c r="L2525" s="4">
        <f t="shared" si="79"/>
        <v>0</v>
      </c>
    </row>
    <row r="2526" spans="1:12" hidden="1" x14ac:dyDescent="0.25">
      <c r="A2526" t="s">
        <v>4040</v>
      </c>
      <c r="B2526" t="s">
        <v>5</v>
      </c>
      <c r="C2526" t="s">
        <v>1733</v>
      </c>
      <c r="D2526" t="s">
        <v>6904</v>
      </c>
      <c r="E2526" t="s">
        <v>1708</v>
      </c>
      <c r="H2526" t="str">
        <f>INDEX('Vensim Variables'!$B:$B,MATCH(EPS!$B2526,'Vensim Variables'!$A:$A,0))</f>
        <v>g pollutant</v>
      </c>
      <c r="I2526" t="str">
        <f t="shared" si="78"/>
        <v>PM10</v>
      </c>
      <c r="J2526">
        <f>INDEX(NoSettings!$C:$C,MATCH(EPS!$A2526,NoSettings!$A:$A,0))</f>
        <v>8966190000</v>
      </c>
      <c r="K2526">
        <f>INDEX(GWP!$C$2:$C$13,MATCH(EPS!I2526,GWP!$B$2:$B$13,0))</f>
        <v>0</v>
      </c>
      <c r="L2526" s="4">
        <f t="shared" si="79"/>
        <v>0</v>
      </c>
    </row>
    <row r="2527" spans="1:12" hidden="1" x14ac:dyDescent="0.25">
      <c r="A2527" t="s">
        <v>4041</v>
      </c>
      <c r="B2527" t="s">
        <v>5</v>
      </c>
      <c r="C2527" t="s">
        <v>1733</v>
      </c>
      <c r="D2527" t="s">
        <v>6904</v>
      </c>
      <c r="E2527" t="s">
        <v>1709</v>
      </c>
      <c r="H2527" t="str">
        <f>INDEX('Vensim Variables'!$B:$B,MATCH(EPS!$B2527,'Vensim Variables'!$A:$A,0))</f>
        <v>g pollutant</v>
      </c>
      <c r="I2527" t="str">
        <f t="shared" si="78"/>
        <v>PM25</v>
      </c>
      <c r="J2527">
        <f>INDEX(NoSettings!$C:$C,MATCH(EPS!$A2527,NoSettings!$A:$A,0))</f>
        <v>2163400000</v>
      </c>
      <c r="K2527">
        <f>INDEX(GWP!$C$2:$C$13,MATCH(EPS!I2527,GWP!$B$2:$B$13,0))</f>
        <v>0</v>
      </c>
      <c r="L2527" s="4">
        <f t="shared" si="79"/>
        <v>0</v>
      </c>
    </row>
    <row r="2528" spans="1:12" hidden="1" x14ac:dyDescent="0.25">
      <c r="A2528" t="s">
        <v>4042</v>
      </c>
      <c r="B2528" t="s">
        <v>5</v>
      </c>
      <c r="C2528" t="s">
        <v>1733</v>
      </c>
      <c r="D2528" t="s">
        <v>6904</v>
      </c>
      <c r="E2528" t="s">
        <v>1710</v>
      </c>
      <c r="H2528" t="str">
        <f>INDEX('Vensim Variables'!$B:$B,MATCH(EPS!$B2528,'Vensim Variables'!$A:$A,0))</f>
        <v>g pollutant</v>
      </c>
      <c r="I2528" t="str">
        <f t="shared" si="78"/>
        <v>SOx</v>
      </c>
      <c r="J2528">
        <f>INDEX(NoSettings!$C:$C,MATCH(EPS!$A2528,NoSettings!$A:$A,0))</f>
        <v>39673200000</v>
      </c>
      <c r="K2528">
        <f>INDEX(GWP!$C$2:$C$13,MATCH(EPS!I2528,GWP!$B$2:$B$13,0))</f>
        <v>0</v>
      </c>
      <c r="L2528" s="4">
        <f t="shared" si="79"/>
        <v>0</v>
      </c>
    </row>
    <row r="2529" spans="1:12" hidden="1" x14ac:dyDescent="0.25">
      <c r="A2529" t="s">
        <v>4043</v>
      </c>
      <c r="B2529" t="s">
        <v>5</v>
      </c>
      <c r="C2529" t="s">
        <v>1733</v>
      </c>
      <c r="D2529" t="s">
        <v>6904</v>
      </c>
      <c r="E2529" t="s">
        <v>1711</v>
      </c>
      <c r="H2529" t="str">
        <f>INDEX('Vensim Variables'!$B:$B,MATCH(EPS!$B2529,'Vensim Variables'!$A:$A,0))</f>
        <v>g pollutant</v>
      </c>
      <c r="I2529" t="str">
        <f t="shared" si="78"/>
        <v>BC</v>
      </c>
      <c r="J2529">
        <f>INDEX(NoSettings!$C:$C,MATCH(EPS!$A2529,NoSettings!$A:$A,0))</f>
        <v>92471500</v>
      </c>
      <c r="K2529">
        <f>INDEX(GWP!$C$2:$C$13,MATCH(EPS!I2529,GWP!$B$2:$B$13,0))</f>
        <v>0</v>
      </c>
      <c r="L2529" s="4">
        <f t="shared" si="79"/>
        <v>0</v>
      </c>
    </row>
    <row r="2530" spans="1:12" hidden="1" x14ac:dyDescent="0.25">
      <c r="A2530" t="s">
        <v>4044</v>
      </c>
      <c r="B2530" t="s">
        <v>5</v>
      </c>
      <c r="C2530" t="s">
        <v>1733</v>
      </c>
      <c r="D2530" t="s">
        <v>6904</v>
      </c>
      <c r="E2530" t="s">
        <v>1712</v>
      </c>
      <c r="H2530" t="str">
        <f>INDEX('Vensim Variables'!$B:$B,MATCH(EPS!$B2530,'Vensim Variables'!$A:$A,0))</f>
        <v>g pollutant</v>
      </c>
      <c r="I2530" t="str">
        <f t="shared" si="78"/>
        <v>OC</v>
      </c>
      <c r="J2530">
        <f>INDEX(NoSettings!$C:$C,MATCH(EPS!$A2530,NoSettings!$A:$A,0))</f>
        <v>69322000</v>
      </c>
      <c r="K2530">
        <f>INDEX(GWP!$C$2:$C$13,MATCH(EPS!I2530,GWP!$B$2:$B$13,0))</f>
        <v>0</v>
      </c>
      <c r="L2530" s="4">
        <f t="shared" si="79"/>
        <v>0</v>
      </c>
    </row>
    <row r="2531" spans="1:12" hidden="1" x14ac:dyDescent="0.25">
      <c r="A2531" t="s">
        <v>4045</v>
      </c>
      <c r="B2531" t="s">
        <v>5</v>
      </c>
      <c r="C2531" t="s">
        <v>1733</v>
      </c>
      <c r="D2531" t="s">
        <v>6904</v>
      </c>
      <c r="E2531" t="s">
        <v>1713</v>
      </c>
      <c r="H2531" t="str">
        <f>INDEX('Vensim Variables'!$B:$B,MATCH(EPS!$B2531,'Vensim Variables'!$A:$A,0))</f>
        <v>g pollutant</v>
      </c>
      <c r="I2531" t="str">
        <f t="shared" si="78"/>
        <v>CH4</v>
      </c>
      <c r="J2531">
        <f>INDEX(NoSettings!$C:$C,MATCH(EPS!$A2531,NoSettings!$A:$A,0))</f>
        <v>1391500000</v>
      </c>
      <c r="K2531">
        <f>INDEX(GWP!$C$2:$C$13,MATCH(EPS!I2531,GWP!$B$2:$B$13,0))</f>
        <v>28</v>
      </c>
      <c r="L2531" s="4">
        <f t="shared" si="79"/>
        <v>3.8961999999999997E-2</v>
      </c>
    </row>
    <row r="2532" spans="1:12" hidden="1" x14ac:dyDescent="0.25">
      <c r="A2532" t="s">
        <v>4046</v>
      </c>
      <c r="B2532" t="s">
        <v>5</v>
      </c>
      <c r="C2532" t="s">
        <v>1733</v>
      </c>
      <c r="D2532" t="s">
        <v>6904</v>
      </c>
      <c r="E2532" t="s">
        <v>1714</v>
      </c>
      <c r="H2532" t="str">
        <f>INDEX('Vensim Variables'!$B:$B,MATCH(EPS!$B2532,'Vensim Variables'!$A:$A,0))</f>
        <v>g pollutant</v>
      </c>
      <c r="I2532" t="str">
        <f t="shared" si="78"/>
        <v>N2O</v>
      </c>
      <c r="J2532">
        <f>INDEX(NoSettings!$C:$C,MATCH(EPS!$A2532,NoSettings!$A:$A,0))</f>
        <v>202400000</v>
      </c>
      <c r="K2532">
        <f>INDEX(GWP!$C$2:$C$13,MATCH(EPS!I2532,GWP!$B$2:$B$13,0))</f>
        <v>265</v>
      </c>
      <c r="L2532" s="4">
        <f t="shared" si="79"/>
        <v>5.3636000000000003E-2</v>
      </c>
    </row>
    <row r="2533" spans="1:12" hidden="1" x14ac:dyDescent="0.25">
      <c r="A2533" t="s">
        <v>4047</v>
      </c>
      <c r="B2533" t="s">
        <v>5</v>
      </c>
      <c r="C2533" t="s">
        <v>1733</v>
      </c>
      <c r="D2533" t="s">
        <v>6904</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hidden="1" x14ac:dyDescent="0.25">
      <c r="A2534" t="s">
        <v>4048</v>
      </c>
      <c r="B2534" t="s">
        <v>5</v>
      </c>
      <c r="C2534" t="s">
        <v>1733</v>
      </c>
      <c r="D2534" t="s">
        <v>6905</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hidden="1" x14ac:dyDescent="0.25">
      <c r="A2535" t="s">
        <v>4049</v>
      </c>
      <c r="B2535" t="s">
        <v>5</v>
      </c>
      <c r="C2535" t="s">
        <v>1733</v>
      </c>
      <c r="D2535" t="s">
        <v>6905</v>
      </c>
      <c r="E2535" t="s">
        <v>1705</v>
      </c>
      <c r="H2535" t="str">
        <f>INDEX('Vensim Variables'!$B:$B,MATCH(EPS!$B2535,'Vensim Variables'!$A:$A,0))</f>
        <v>g pollutant</v>
      </c>
      <c r="I2535" t="str">
        <f t="shared" si="78"/>
        <v>VOC</v>
      </c>
      <c r="J2535">
        <f>INDEX(NoSettings!$C:$C,MATCH(EPS!$A2535,NoSettings!$A:$A,0))</f>
        <v>39768100</v>
      </c>
      <c r="K2535">
        <f>INDEX(GWP!$C$2:$C$13,MATCH(EPS!I2535,GWP!$B$2:$B$13,0))</f>
        <v>0</v>
      </c>
      <c r="L2535" s="4">
        <f t="shared" si="79"/>
        <v>0</v>
      </c>
    </row>
    <row r="2536" spans="1:12" hidden="1" x14ac:dyDescent="0.25">
      <c r="A2536" t="s">
        <v>4050</v>
      </c>
      <c r="B2536" t="s">
        <v>5</v>
      </c>
      <c r="C2536" t="s">
        <v>1733</v>
      </c>
      <c r="D2536" t="s">
        <v>6905</v>
      </c>
      <c r="E2536" t="s">
        <v>1706</v>
      </c>
      <c r="H2536" t="str">
        <f>INDEX('Vensim Variables'!$B:$B,MATCH(EPS!$B2536,'Vensim Variables'!$A:$A,0))</f>
        <v>g pollutant</v>
      </c>
      <c r="I2536" t="str">
        <f t="shared" si="78"/>
        <v>CO</v>
      </c>
      <c r="J2536">
        <f>INDEX(NoSettings!$C:$C,MATCH(EPS!$A2536,NoSettings!$A:$A,0))</f>
        <v>1769790000</v>
      </c>
      <c r="K2536">
        <f>INDEX(GWP!$C$2:$C$13,MATCH(EPS!I2536,GWP!$B$2:$B$13,0))</f>
        <v>0</v>
      </c>
      <c r="L2536" s="4">
        <f t="shared" si="79"/>
        <v>0</v>
      </c>
    </row>
    <row r="2537" spans="1:12" hidden="1" x14ac:dyDescent="0.25">
      <c r="A2537" t="s">
        <v>4051</v>
      </c>
      <c r="B2537" t="s">
        <v>5</v>
      </c>
      <c r="C2537" t="s">
        <v>1733</v>
      </c>
      <c r="D2537" t="s">
        <v>6905</v>
      </c>
      <c r="E2537" t="s">
        <v>1707</v>
      </c>
      <c r="H2537" t="str">
        <f>INDEX('Vensim Variables'!$B:$B,MATCH(EPS!$B2537,'Vensim Variables'!$A:$A,0))</f>
        <v>g pollutant</v>
      </c>
      <c r="I2537" t="str">
        <f t="shared" si="78"/>
        <v>NOx</v>
      </c>
      <c r="J2537">
        <f>INDEX(NoSettings!$C:$C,MATCH(EPS!$A2537,NoSettings!$A:$A,0))</f>
        <v>4943800000</v>
      </c>
      <c r="K2537">
        <f>INDEX(GWP!$C$2:$C$13,MATCH(EPS!I2537,GWP!$B$2:$B$13,0))</f>
        <v>0</v>
      </c>
      <c r="L2537" s="4">
        <f t="shared" si="79"/>
        <v>0</v>
      </c>
    </row>
    <row r="2538" spans="1:12" hidden="1" x14ac:dyDescent="0.25">
      <c r="A2538" t="s">
        <v>4052</v>
      </c>
      <c r="B2538" t="s">
        <v>5</v>
      </c>
      <c r="C2538" t="s">
        <v>1733</v>
      </c>
      <c r="D2538" t="s">
        <v>6905</v>
      </c>
      <c r="E2538" t="s">
        <v>1708</v>
      </c>
      <c r="H2538" t="str">
        <f>INDEX('Vensim Variables'!$B:$B,MATCH(EPS!$B2538,'Vensim Variables'!$A:$A,0))</f>
        <v>g pollutant</v>
      </c>
      <c r="I2538" t="str">
        <f t="shared" si="78"/>
        <v>PM10</v>
      </c>
      <c r="J2538">
        <f>INDEX(NoSettings!$C:$C,MATCH(EPS!$A2538,NoSettings!$A:$A,0))</f>
        <v>2689620000</v>
      </c>
      <c r="K2538">
        <f>INDEX(GWP!$C$2:$C$13,MATCH(EPS!I2538,GWP!$B$2:$B$13,0))</f>
        <v>0</v>
      </c>
      <c r="L2538" s="4">
        <f t="shared" si="79"/>
        <v>0</v>
      </c>
    </row>
    <row r="2539" spans="1:12" hidden="1" x14ac:dyDescent="0.25">
      <c r="A2539" t="s">
        <v>4053</v>
      </c>
      <c r="B2539" t="s">
        <v>5</v>
      </c>
      <c r="C2539" t="s">
        <v>1733</v>
      </c>
      <c r="D2539" t="s">
        <v>6905</v>
      </c>
      <c r="E2539" t="s">
        <v>1709</v>
      </c>
      <c r="H2539" t="str">
        <f>INDEX('Vensim Variables'!$B:$B,MATCH(EPS!$B2539,'Vensim Variables'!$A:$A,0))</f>
        <v>g pollutant</v>
      </c>
      <c r="I2539" t="str">
        <f t="shared" si="78"/>
        <v>PM25</v>
      </c>
      <c r="J2539">
        <f>INDEX(NoSettings!$C:$C,MATCH(EPS!$A2539,NoSettings!$A:$A,0))</f>
        <v>648963000</v>
      </c>
      <c r="K2539">
        <f>INDEX(GWP!$C$2:$C$13,MATCH(EPS!I2539,GWP!$B$2:$B$13,0))</f>
        <v>0</v>
      </c>
      <c r="L2539" s="4">
        <f t="shared" si="79"/>
        <v>0</v>
      </c>
    </row>
    <row r="2540" spans="1:12" hidden="1" x14ac:dyDescent="0.25">
      <c r="A2540" t="s">
        <v>4054</v>
      </c>
      <c r="B2540" t="s">
        <v>5</v>
      </c>
      <c r="C2540" t="s">
        <v>1733</v>
      </c>
      <c r="D2540" t="s">
        <v>6905</v>
      </c>
      <c r="E2540" t="s">
        <v>1710</v>
      </c>
      <c r="H2540" t="str">
        <f>INDEX('Vensim Variables'!$B:$B,MATCH(EPS!$B2540,'Vensim Variables'!$A:$A,0))</f>
        <v>g pollutant</v>
      </c>
      <c r="I2540" t="str">
        <f t="shared" si="78"/>
        <v>SOx</v>
      </c>
      <c r="J2540">
        <f>INDEX(NoSettings!$C:$C,MATCH(EPS!$A2540,NoSettings!$A:$A,0))</f>
        <v>11900900000</v>
      </c>
      <c r="K2540">
        <f>INDEX(GWP!$C$2:$C$13,MATCH(EPS!I2540,GWP!$B$2:$B$13,0))</f>
        <v>0</v>
      </c>
      <c r="L2540" s="4">
        <f t="shared" si="79"/>
        <v>0</v>
      </c>
    </row>
    <row r="2541" spans="1:12" hidden="1" x14ac:dyDescent="0.25">
      <c r="A2541" t="s">
        <v>4055</v>
      </c>
      <c r="B2541" t="s">
        <v>5</v>
      </c>
      <c r="C2541" t="s">
        <v>1733</v>
      </c>
      <c r="D2541" t="s">
        <v>6905</v>
      </c>
      <c r="E2541" t="s">
        <v>1711</v>
      </c>
      <c r="H2541" t="str">
        <f>INDEX('Vensim Variables'!$B:$B,MATCH(EPS!$B2541,'Vensim Variables'!$A:$A,0))</f>
        <v>g pollutant</v>
      </c>
      <c r="I2541" t="str">
        <f t="shared" si="78"/>
        <v>BC</v>
      </c>
      <c r="J2541">
        <f>INDEX(NoSettings!$C:$C,MATCH(EPS!$A2541,NoSettings!$A:$A,0))</f>
        <v>27739000</v>
      </c>
      <c r="K2541">
        <f>INDEX(GWP!$C$2:$C$13,MATCH(EPS!I2541,GWP!$B$2:$B$13,0))</f>
        <v>0</v>
      </c>
      <c r="L2541" s="4">
        <f t="shared" si="79"/>
        <v>0</v>
      </c>
    </row>
    <row r="2542" spans="1:12" hidden="1" x14ac:dyDescent="0.25">
      <c r="A2542" t="s">
        <v>4056</v>
      </c>
      <c r="B2542" t="s">
        <v>5</v>
      </c>
      <c r="C2542" t="s">
        <v>1733</v>
      </c>
      <c r="D2542" t="s">
        <v>6905</v>
      </c>
      <c r="E2542" t="s">
        <v>1712</v>
      </c>
      <c r="H2542" t="str">
        <f>INDEX('Vensim Variables'!$B:$B,MATCH(EPS!$B2542,'Vensim Variables'!$A:$A,0))</f>
        <v>g pollutant</v>
      </c>
      <c r="I2542" t="str">
        <f t="shared" si="78"/>
        <v>OC</v>
      </c>
      <c r="J2542">
        <f>INDEX(NoSettings!$C:$C,MATCH(EPS!$A2542,NoSettings!$A:$A,0))</f>
        <v>20794800</v>
      </c>
      <c r="K2542">
        <f>INDEX(GWP!$C$2:$C$13,MATCH(EPS!I2542,GWP!$B$2:$B$13,0))</f>
        <v>0</v>
      </c>
      <c r="L2542" s="4">
        <f t="shared" si="79"/>
        <v>0</v>
      </c>
    </row>
    <row r="2543" spans="1:12" hidden="1" x14ac:dyDescent="0.25">
      <c r="A2543" t="s">
        <v>4057</v>
      </c>
      <c r="B2543" t="s">
        <v>5</v>
      </c>
      <c r="C2543" t="s">
        <v>1733</v>
      </c>
      <c r="D2543" t="s">
        <v>6905</v>
      </c>
      <c r="E2543" t="s">
        <v>1713</v>
      </c>
      <c r="H2543" t="str">
        <f>INDEX('Vensim Variables'!$B:$B,MATCH(EPS!$B2543,'Vensim Variables'!$A:$A,0))</f>
        <v>g pollutant</v>
      </c>
      <c r="I2543" t="str">
        <f t="shared" si="78"/>
        <v>CH4</v>
      </c>
      <c r="J2543">
        <f>INDEX(NoSettings!$C:$C,MATCH(EPS!$A2543,NoSettings!$A:$A,0))</f>
        <v>417413000</v>
      </c>
      <c r="K2543">
        <f>INDEX(GWP!$C$2:$C$13,MATCH(EPS!I2543,GWP!$B$2:$B$13,0))</f>
        <v>28</v>
      </c>
      <c r="L2543" s="4">
        <f t="shared" si="79"/>
        <v>1.1687563999999999E-2</v>
      </c>
    </row>
    <row r="2544" spans="1:12" hidden="1" x14ac:dyDescent="0.25">
      <c r="A2544" t="s">
        <v>4058</v>
      </c>
      <c r="B2544" t="s">
        <v>5</v>
      </c>
      <c r="C2544" t="s">
        <v>1733</v>
      </c>
      <c r="D2544" t="s">
        <v>6905</v>
      </c>
      <c r="E2544" t="s">
        <v>1714</v>
      </c>
      <c r="H2544" t="str">
        <f>INDEX('Vensim Variables'!$B:$B,MATCH(EPS!$B2544,'Vensim Variables'!$A:$A,0))</f>
        <v>g pollutant</v>
      </c>
      <c r="I2544" t="str">
        <f t="shared" si="78"/>
        <v>N2O</v>
      </c>
      <c r="J2544">
        <f>INDEX(NoSettings!$C:$C,MATCH(EPS!$A2544,NoSettings!$A:$A,0))</f>
        <v>60714600</v>
      </c>
      <c r="K2544">
        <f>INDEX(GWP!$C$2:$C$13,MATCH(EPS!I2544,GWP!$B$2:$B$13,0))</f>
        <v>265</v>
      </c>
      <c r="L2544" s="4">
        <f t="shared" si="79"/>
        <v>1.6089368999999999E-2</v>
      </c>
    </row>
    <row r="2545" spans="1:12" hidden="1" x14ac:dyDescent="0.25">
      <c r="A2545" t="s">
        <v>4059</v>
      </c>
      <c r="B2545" t="s">
        <v>5</v>
      </c>
      <c r="C2545" t="s">
        <v>1733</v>
      </c>
      <c r="D2545" t="s">
        <v>6905</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hidden="1" x14ac:dyDescent="0.25">
      <c r="A2546" t="s">
        <v>4060</v>
      </c>
      <c r="B2546" t="s">
        <v>5</v>
      </c>
      <c r="C2546" t="s">
        <v>1733</v>
      </c>
      <c r="D2546" t="s">
        <v>6906</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hidden="1" x14ac:dyDescent="0.25">
      <c r="A2547" t="s">
        <v>4061</v>
      </c>
      <c r="B2547" t="s">
        <v>5</v>
      </c>
      <c r="C2547" t="s">
        <v>1733</v>
      </c>
      <c r="D2547" t="s">
        <v>6906</v>
      </c>
      <c r="E2547" t="s">
        <v>1705</v>
      </c>
      <c r="H2547" t="str">
        <f>INDEX('Vensim Variables'!$B:$B,MATCH(EPS!$B2547,'Vensim Variables'!$A:$A,0))</f>
        <v>g pollutant</v>
      </c>
      <c r="I2547" t="str">
        <f t="shared" si="78"/>
        <v>VOC</v>
      </c>
      <c r="J2547">
        <f>INDEX(NoSettings!$C:$C,MATCH(EPS!$A2547,NoSettings!$A:$A,0))</f>
        <v>3412290</v>
      </c>
      <c r="K2547">
        <f>INDEX(GWP!$C$2:$C$13,MATCH(EPS!I2547,GWP!$B$2:$B$13,0))</f>
        <v>0</v>
      </c>
      <c r="L2547" s="4">
        <f t="shared" si="79"/>
        <v>0</v>
      </c>
    </row>
    <row r="2548" spans="1:12" hidden="1" x14ac:dyDescent="0.25">
      <c r="A2548" t="s">
        <v>4062</v>
      </c>
      <c r="B2548" t="s">
        <v>5</v>
      </c>
      <c r="C2548" t="s">
        <v>1733</v>
      </c>
      <c r="D2548" t="s">
        <v>6906</v>
      </c>
      <c r="E2548" t="s">
        <v>1706</v>
      </c>
      <c r="H2548" t="str">
        <f>INDEX('Vensim Variables'!$B:$B,MATCH(EPS!$B2548,'Vensim Variables'!$A:$A,0))</f>
        <v>g pollutant</v>
      </c>
      <c r="I2548" t="str">
        <f t="shared" si="78"/>
        <v>CO</v>
      </c>
      <c r="J2548">
        <f>INDEX(NoSettings!$C:$C,MATCH(EPS!$A2548,NoSettings!$A:$A,0))</f>
        <v>151857000</v>
      </c>
      <c r="K2548">
        <f>INDEX(GWP!$C$2:$C$13,MATCH(EPS!I2548,GWP!$B$2:$B$13,0))</f>
        <v>0</v>
      </c>
      <c r="L2548" s="4">
        <f t="shared" si="79"/>
        <v>0</v>
      </c>
    </row>
    <row r="2549" spans="1:12" hidden="1" x14ac:dyDescent="0.25">
      <c r="A2549" t="s">
        <v>4063</v>
      </c>
      <c r="B2549" t="s">
        <v>5</v>
      </c>
      <c r="C2549" t="s">
        <v>1733</v>
      </c>
      <c r="D2549" t="s">
        <v>6906</v>
      </c>
      <c r="E2549" t="s">
        <v>1707</v>
      </c>
      <c r="H2549" t="str">
        <f>INDEX('Vensim Variables'!$B:$B,MATCH(EPS!$B2549,'Vensim Variables'!$A:$A,0))</f>
        <v>g pollutant</v>
      </c>
      <c r="I2549" t="str">
        <f t="shared" si="78"/>
        <v>NOx</v>
      </c>
      <c r="J2549">
        <f>INDEX(NoSettings!$C:$C,MATCH(EPS!$A2549,NoSettings!$A:$A,0))</f>
        <v>424201000</v>
      </c>
      <c r="K2549">
        <f>INDEX(GWP!$C$2:$C$13,MATCH(EPS!I2549,GWP!$B$2:$B$13,0))</f>
        <v>0</v>
      </c>
      <c r="L2549" s="4">
        <f t="shared" si="79"/>
        <v>0</v>
      </c>
    </row>
    <row r="2550" spans="1:12" hidden="1" x14ac:dyDescent="0.25">
      <c r="A2550" t="s">
        <v>4064</v>
      </c>
      <c r="B2550" t="s">
        <v>5</v>
      </c>
      <c r="C2550" t="s">
        <v>1733</v>
      </c>
      <c r="D2550" t="s">
        <v>6906</v>
      </c>
      <c r="E2550" t="s">
        <v>1708</v>
      </c>
      <c r="H2550" t="str">
        <f>INDEX('Vensim Variables'!$B:$B,MATCH(EPS!$B2550,'Vensim Variables'!$A:$A,0))</f>
        <v>g pollutant</v>
      </c>
      <c r="I2550" t="str">
        <f t="shared" si="78"/>
        <v>PM10</v>
      </c>
      <c r="J2550">
        <f>INDEX(NoSettings!$C:$C,MATCH(EPS!$A2550,NoSettings!$A:$A,0))</f>
        <v>230782000</v>
      </c>
      <c r="K2550">
        <f>INDEX(GWP!$C$2:$C$13,MATCH(EPS!I2550,GWP!$B$2:$B$13,0))</f>
        <v>0</v>
      </c>
      <c r="L2550" s="4">
        <f t="shared" si="79"/>
        <v>0</v>
      </c>
    </row>
    <row r="2551" spans="1:12" hidden="1" x14ac:dyDescent="0.25">
      <c r="A2551" t="s">
        <v>4065</v>
      </c>
      <c r="B2551" t="s">
        <v>5</v>
      </c>
      <c r="C2551" t="s">
        <v>1733</v>
      </c>
      <c r="D2551" t="s">
        <v>6906</v>
      </c>
      <c r="E2551" t="s">
        <v>1709</v>
      </c>
      <c r="H2551" t="str">
        <f>INDEX('Vensim Variables'!$B:$B,MATCH(EPS!$B2551,'Vensim Variables'!$A:$A,0))</f>
        <v>g pollutant</v>
      </c>
      <c r="I2551" t="str">
        <f t="shared" si="78"/>
        <v>PM25</v>
      </c>
      <c r="J2551">
        <f>INDEX(NoSettings!$C:$C,MATCH(EPS!$A2551,NoSettings!$A:$A,0))</f>
        <v>55684100</v>
      </c>
      <c r="K2551">
        <f>INDEX(GWP!$C$2:$C$13,MATCH(EPS!I2551,GWP!$B$2:$B$13,0))</f>
        <v>0</v>
      </c>
      <c r="L2551" s="4">
        <f t="shared" si="79"/>
        <v>0</v>
      </c>
    </row>
    <row r="2552" spans="1:12" hidden="1" x14ac:dyDescent="0.25">
      <c r="A2552" t="s">
        <v>4066</v>
      </c>
      <c r="B2552" t="s">
        <v>5</v>
      </c>
      <c r="C2552" t="s">
        <v>1733</v>
      </c>
      <c r="D2552" t="s">
        <v>6906</v>
      </c>
      <c r="E2552" t="s">
        <v>1710</v>
      </c>
      <c r="H2552" t="str">
        <f>INDEX('Vensim Variables'!$B:$B,MATCH(EPS!$B2552,'Vensim Variables'!$A:$A,0))</f>
        <v>g pollutant</v>
      </c>
      <c r="I2552" t="str">
        <f t="shared" si="78"/>
        <v>SOx</v>
      </c>
      <c r="J2552">
        <f>INDEX(NoSettings!$C:$C,MATCH(EPS!$A2552,NoSettings!$A:$A,0))</f>
        <v>1021150000</v>
      </c>
      <c r="K2552">
        <f>INDEX(GWP!$C$2:$C$13,MATCH(EPS!I2552,GWP!$B$2:$B$13,0))</f>
        <v>0</v>
      </c>
      <c r="L2552" s="4">
        <f t="shared" si="79"/>
        <v>0</v>
      </c>
    </row>
    <row r="2553" spans="1:12" hidden="1" x14ac:dyDescent="0.25">
      <c r="A2553" t="s">
        <v>4067</v>
      </c>
      <c r="B2553" t="s">
        <v>5</v>
      </c>
      <c r="C2553" t="s">
        <v>1733</v>
      </c>
      <c r="D2553" t="s">
        <v>6906</v>
      </c>
      <c r="E2553" t="s">
        <v>1711</v>
      </c>
      <c r="H2553" t="str">
        <f>INDEX('Vensim Variables'!$B:$B,MATCH(EPS!$B2553,'Vensim Variables'!$A:$A,0))</f>
        <v>g pollutant</v>
      </c>
      <c r="I2553" t="str">
        <f t="shared" si="78"/>
        <v>BC</v>
      </c>
      <c r="J2553">
        <f>INDEX(NoSettings!$C:$C,MATCH(EPS!$A2553,NoSettings!$A:$A,0))</f>
        <v>2380140</v>
      </c>
      <c r="K2553">
        <f>INDEX(GWP!$C$2:$C$13,MATCH(EPS!I2553,GWP!$B$2:$B$13,0))</f>
        <v>0</v>
      </c>
      <c r="L2553" s="4">
        <f t="shared" si="79"/>
        <v>0</v>
      </c>
    </row>
    <row r="2554" spans="1:12" hidden="1" x14ac:dyDescent="0.25">
      <c r="A2554" t="s">
        <v>4068</v>
      </c>
      <c r="B2554" t="s">
        <v>5</v>
      </c>
      <c r="C2554" t="s">
        <v>1733</v>
      </c>
      <c r="D2554" t="s">
        <v>6906</v>
      </c>
      <c r="E2554" t="s">
        <v>1712</v>
      </c>
      <c r="H2554" t="str">
        <f>INDEX('Vensim Variables'!$B:$B,MATCH(EPS!$B2554,'Vensim Variables'!$A:$A,0))</f>
        <v>g pollutant</v>
      </c>
      <c r="I2554" t="str">
        <f t="shared" si="78"/>
        <v>OC</v>
      </c>
      <c r="J2554">
        <f>INDEX(NoSettings!$C:$C,MATCH(EPS!$A2554,NoSettings!$A:$A,0))</f>
        <v>1784290</v>
      </c>
      <c r="K2554">
        <f>INDEX(GWP!$C$2:$C$13,MATCH(EPS!I2554,GWP!$B$2:$B$13,0))</f>
        <v>0</v>
      </c>
      <c r="L2554" s="4">
        <f t="shared" si="79"/>
        <v>0</v>
      </c>
    </row>
    <row r="2555" spans="1:12" hidden="1" x14ac:dyDescent="0.25">
      <c r="A2555" t="s">
        <v>4069</v>
      </c>
      <c r="B2555" t="s">
        <v>5</v>
      </c>
      <c r="C2555" t="s">
        <v>1733</v>
      </c>
      <c r="D2555" t="s">
        <v>6906</v>
      </c>
      <c r="E2555" t="s">
        <v>1713</v>
      </c>
      <c r="H2555" t="str">
        <f>INDEX('Vensim Variables'!$B:$B,MATCH(EPS!$B2555,'Vensim Variables'!$A:$A,0))</f>
        <v>g pollutant</v>
      </c>
      <c r="I2555" t="str">
        <f t="shared" si="78"/>
        <v>CH4</v>
      </c>
      <c r="J2555">
        <f>INDEX(NoSettings!$C:$C,MATCH(EPS!$A2555,NoSettings!$A:$A,0))</f>
        <v>35816000</v>
      </c>
      <c r="K2555">
        <f>INDEX(GWP!$C$2:$C$13,MATCH(EPS!I2555,GWP!$B$2:$B$13,0))</f>
        <v>28</v>
      </c>
      <c r="L2555" s="4">
        <f t="shared" si="79"/>
        <v>1.002848E-3</v>
      </c>
    </row>
    <row r="2556" spans="1:12" hidden="1" x14ac:dyDescent="0.25">
      <c r="A2556" t="s">
        <v>4070</v>
      </c>
      <c r="B2556" t="s">
        <v>5</v>
      </c>
      <c r="C2556" t="s">
        <v>1733</v>
      </c>
      <c r="D2556" t="s">
        <v>6906</v>
      </c>
      <c r="E2556" t="s">
        <v>1714</v>
      </c>
      <c r="H2556" t="str">
        <f>INDEX('Vensim Variables'!$B:$B,MATCH(EPS!$B2556,'Vensim Variables'!$A:$A,0))</f>
        <v>g pollutant</v>
      </c>
      <c r="I2556" t="str">
        <f t="shared" si="78"/>
        <v>N2O</v>
      </c>
      <c r="J2556">
        <f>INDEX(NoSettings!$C:$C,MATCH(EPS!$A2556,NoSettings!$A:$A,0))</f>
        <v>5209600</v>
      </c>
      <c r="K2556">
        <f>INDEX(GWP!$C$2:$C$13,MATCH(EPS!I2556,GWP!$B$2:$B$13,0))</f>
        <v>265</v>
      </c>
      <c r="L2556" s="4">
        <f t="shared" si="79"/>
        <v>1.380544E-3</v>
      </c>
    </row>
    <row r="2557" spans="1:12" hidden="1" x14ac:dyDescent="0.25">
      <c r="A2557" t="s">
        <v>4071</v>
      </c>
      <c r="B2557" t="s">
        <v>5</v>
      </c>
      <c r="C2557" t="s">
        <v>1733</v>
      </c>
      <c r="D2557" t="s">
        <v>6906</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hidden="1" x14ac:dyDescent="0.25">
      <c r="A2558" t="s">
        <v>4072</v>
      </c>
      <c r="B2558" t="s">
        <v>5</v>
      </c>
      <c r="C2558" t="s">
        <v>1733</v>
      </c>
      <c r="D2558" t="s">
        <v>6907</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hidden="1" x14ac:dyDescent="0.25">
      <c r="A2559" t="s">
        <v>4073</v>
      </c>
      <c r="B2559" t="s">
        <v>5</v>
      </c>
      <c r="C2559" t="s">
        <v>1733</v>
      </c>
      <c r="D2559" t="s">
        <v>6907</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hidden="1" x14ac:dyDescent="0.25">
      <c r="A2560" t="s">
        <v>4074</v>
      </c>
      <c r="B2560" t="s">
        <v>5</v>
      </c>
      <c r="C2560" t="s">
        <v>1733</v>
      </c>
      <c r="D2560" t="s">
        <v>6907</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hidden="1" x14ac:dyDescent="0.25">
      <c r="A2561" t="s">
        <v>4075</v>
      </c>
      <c r="B2561" t="s">
        <v>5</v>
      </c>
      <c r="C2561" t="s">
        <v>1733</v>
      </c>
      <c r="D2561" t="s">
        <v>6907</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hidden="1" x14ac:dyDescent="0.25">
      <c r="A2562" t="s">
        <v>4076</v>
      </c>
      <c r="B2562" t="s">
        <v>5</v>
      </c>
      <c r="C2562" t="s">
        <v>1733</v>
      </c>
      <c r="D2562" t="s">
        <v>6907</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hidden="1" x14ac:dyDescent="0.25">
      <c r="A2563" t="s">
        <v>4077</v>
      </c>
      <c r="B2563" t="s">
        <v>5</v>
      </c>
      <c r="C2563" t="s">
        <v>1733</v>
      </c>
      <c r="D2563" t="s">
        <v>6907</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hidden="1" x14ac:dyDescent="0.25">
      <c r="A2564" t="s">
        <v>4078</v>
      </c>
      <c r="B2564" t="s">
        <v>5</v>
      </c>
      <c r="C2564" t="s">
        <v>1733</v>
      </c>
      <c r="D2564" t="s">
        <v>6907</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hidden="1" x14ac:dyDescent="0.25">
      <c r="A2565" t="s">
        <v>4079</v>
      </c>
      <c r="B2565" t="s">
        <v>5</v>
      </c>
      <c r="C2565" t="s">
        <v>1733</v>
      </c>
      <c r="D2565" t="s">
        <v>6907</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hidden="1" x14ac:dyDescent="0.25">
      <c r="A2566" t="s">
        <v>4080</v>
      </c>
      <c r="B2566" t="s">
        <v>5</v>
      </c>
      <c r="C2566" t="s">
        <v>1733</v>
      </c>
      <c r="D2566" t="s">
        <v>6907</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hidden="1" x14ac:dyDescent="0.25">
      <c r="A2567" t="s">
        <v>4081</v>
      </c>
      <c r="B2567" t="s">
        <v>5</v>
      </c>
      <c r="C2567" t="s">
        <v>1733</v>
      </c>
      <c r="D2567" t="s">
        <v>6907</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hidden="1" x14ac:dyDescent="0.25">
      <c r="A2568" t="s">
        <v>4082</v>
      </c>
      <c r="B2568" t="s">
        <v>5</v>
      </c>
      <c r="C2568" t="s">
        <v>1733</v>
      </c>
      <c r="D2568" t="s">
        <v>6907</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hidden="1" x14ac:dyDescent="0.25">
      <c r="A2569" t="s">
        <v>4083</v>
      </c>
      <c r="B2569" t="s">
        <v>5</v>
      </c>
      <c r="C2569" t="s">
        <v>1733</v>
      </c>
      <c r="D2569" t="s">
        <v>6907</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hidden="1" x14ac:dyDescent="0.25">
      <c r="A2570" t="s">
        <v>4084</v>
      </c>
      <c r="B2570" t="s">
        <v>5</v>
      </c>
      <c r="C2570" t="s">
        <v>1733</v>
      </c>
      <c r="D2570" t="s">
        <v>6908</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hidden="1" x14ac:dyDescent="0.25">
      <c r="A2571" t="s">
        <v>4085</v>
      </c>
      <c r="B2571" t="s">
        <v>5</v>
      </c>
      <c r="C2571" t="s">
        <v>1733</v>
      </c>
      <c r="D2571" t="s">
        <v>6908</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hidden="1" x14ac:dyDescent="0.25">
      <c r="A2572" t="s">
        <v>4086</v>
      </c>
      <c r="B2572" t="s">
        <v>5</v>
      </c>
      <c r="C2572" t="s">
        <v>1733</v>
      </c>
      <c r="D2572" t="s">
        <v>6908</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hidden="1" x14ac:dyDescent="0.25">
      <c r="A2573" t="s">
        <v>4087</v>
      </c>
      <c r="B2573" t="s">
        <v>5</v>
      </c>
      <c r="C2573" t="s">
        <v>1733</v>
      </c>
      <c r="D2573" t="s">
        <v>6908</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hidden="1" x14ac:dyDescent="0.25">
      <c r="A2574" t="s">
        <v>4088</v>
      </c>
      <c r="B2574" t="s">
        <v>5</v>
      </c>
      <c r="C2574" t="s">
        <v>1733</v>
      </c>
      <c r="D2574" t="s">
        <v>6908</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hidden="1" x14ac:dyDescent="0.25">
      <c r="A2575" t="s">
        <v>4089</v>
      </c>
      <c r="B2575" t="s">
        <v>5</v>
      </c>
      <c r="C2575" t="s">
        <v>1733</v>
      </c>
      <c r="D2575" t="s">
        <v>6908</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hidden="1" x14ac:dyDescent="0.25">
      <c r="A2576" t="s">
        <v>4090</v>
      </c>
      <c r="B2576" t="s">
        <v>5</v>
      </c>
      <c r="C2576" t="s">
        <v>1733</v>
      </c>
      <c r="D2576" t="s">
        <v>6908</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hidden="1" x14ac:dyDescent="0.25">
      <c r="A2577" t="s">
        <v>4091</v>
      </c>
      <c r="B2577" t="s">
        <v>5</v>
      </c>
      <c r="C2577" t="s">
        <v>1733</v>
      </c>
      <c r="D2577" t="s">
        <v>6908</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hidden="1" x14ac:dyDescent="0.25">
      <c r="A2578" t="s">
        <v>4092</v>
      </c>
      <c r="B2578" t="s">
        <v>5</v>
      </c>
      <c r="C2578" t="s">
        <v>1733</v>
      </c>
      <c r="D2578" t="s">
        <v>6908</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hidden="1" x14ac:dyDescent="0.25">
      <c r="A2579" t="s">
        <v>4093</v>
      </c>
      <c r="B2579" t="s">
        <v>5</v>
      </c>
      <c r="C2579" t="s">
        <v>1733</v>
      </c>
      <c r="D2579" t="s">
        <v>6908</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hidden="1" x14ac:dyDescent="0.25">
      <c r="A2580" t="s">
        <v>4094</v>
      </c>
      <c r="B2580" t="s">
        <v>5</v>
      </c>
      <c r="C2580" t="s">
        <v>1733</v>
      </c>
      <c r="D2580" t="s">
        <v>6908</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hidden="1" x14ac:dyDescent="0.25">
      <c r="A2581" t="s">
        <v>4095</v>
      </c>
      <c r="B2581" t="s">
        <v>5</v>
      </c>
      <c r="C2581" t="s">
        <v>1733</v>
      </c>
      <c r="D2581" t="s">
        <v>6908</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hidden="1" x14ac:dyDescent="0.25">
      <c r="A2582" t="s">
        <v>4096</v>
      </c>
      <c r="B2582" t="s">
        <v>5</v>
      </c>
      <c r="C2582" t="s">
        <v>1733</v>
      </c>
      <c r="D2582" t="s">
        <v>6909</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hidden="1" x14ac:dyDescent="0.25">
      <c r="A2583" t="s">
        <v>4097</v>
      </c>
      <c r="B2583" t="s">
        <v>5</v>
      </c>
      <c r="C2583" t="s">
        <v>1733</v>
      </c>
      <c r="D2583" t="s">
        <v>6909</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hidden="1" x14ac:dyDescent="0.25">
      <c r="A2584" t="s">
        <v>4098</v>
      </c>
      <c r="B2584" t="s">
        <v>5</v>
      </c>
      <c r="C2584" t="s">
        <v>1733</v>
      </c>
      <c r="D2584" t="s">
        <v>6909</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hidden="1" x14ac:dyDescent="0.25">
      <c r="A2585" t="s">
        <v>4099</v>
      </c>
      <c r="B2585" t="s">
        <v>5</v>
      </c>
      <c r="C2585" t="s">
        <v>1733</v>
      </c>
      <c r="D2585" t="s">
        <v>6909</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hidden="1" x14ac:dyDescent="0.25">
      <c r="A2586" t="s">
        <v>4100</v>
      </c>
      <c r="B2586" t="s">
        <v>5</v>
      </c>
      <c r="C2586" t="s">
        <v>1733</v>
      </c>
      <c r="D2586" t="s">
        <v>6909</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hidden="1" x14ac:dyDescent="0.25">
      <c r="A2587" t="s">
        <v>4101</v>
      </c>
      <c r="B2587" t="s">
        <v>5</v>
      </c>
      <c r="C2587" t="s">
        <v>1733</v>
      </c>
      <c r="D2587" t="s">
        <v>6909</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hidden="1" x14ac:dyDescent="0.25">
      <c r="A2588" t="s">
        <v>4102</v>
      </c>
      <c r="B2588" t="s">
        <v>5</v>
      </c>
      <c r="C2588" t="s">
        <v>1733</v>
      </c>
      <c r="D2588" t="s">
        <v>6909</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hidden="1" x14ac:dyDescent="0.25">
      <c r="A2589" t="s">
        <v>4103</v>
      </c>
      <c r="B2589" t="s">
        <v>5</v>
      </c>
      <c r="C2589" t="s">
        <v>1733</v>
      </c>
      <c r="D2589" t="s">
        <v>6909</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hidden="1" x14ac:dyDescent="0.25">
      <c r="A2590" t="s">
        <v>4104</v>
      </c>
      <c r="B2590" t="s">
        <v>5</v>
      </c>
      <c r="C2590" t="s">
        <v>1733</v>
      </c>
      <c r="D2590" t="s">
        <v>6909</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hidden="1" x14ac:dyDescent="0.25">
      <c r="A2591" t="s">
        <v>4105</v>
      </c>
      <c r="B2591" t="s">
        <v>5</v>
      </c>
      <c r="C2591" t="s">
        <v>1733</v>
      </c>
      <c r="D2591" t="s">
        <v>6909</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hidden="1" x14ac:dyDescent="0.25">
      <c r="A2592" t="s">
        <v>4106</v>
      </c>
      <c r="B2592" t="s">
        <v>5</v>
      </c>
      <c r="C2592" t="s">
        <v>1733</v>
      </c>
      <c r="D2592" t="s">
        <v>6909</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hidden="1" x14ac:dyDescent="0.25">
      <c r="A2593" t="s">
        <v>4107</v>
      </c>
      <c r="B2593" t="s">
        <v>5</v>
      </c>
      <c r="C2593" t="s">
        <v>1733</v>
      </c>
      <c r="D2593" t="s">
        <v>6909</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hidden="1" x14ac:dyDescent="0.25">
      <c r="A2594" t="s">
        <v>4108</v>
      </c>
      <c r="B2594" t="s">
        <v>5</v>
      </c>
      <c r="C2594" t="s">
        <v>1733</v>
      </c>
      <c r="D2594" t="s">
        <v>6910</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hidden="1" x14ac:dyDescent="0.25">
      <c r="A2595" t="s">
        <v>4109</v>
      </c>
      <c r="B2595" t="s">
        <v>5</v>
      </c>
      <c r="C2595" t="s">
        <v>1733</v>
      </c>
      <c r="D2595" t="s">
        <v>6910</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hidden="1" x14ac:dyDescent="0.25">
      <c r="A2596" t="s">
        <v>4110</v>
      </c>
      <c r="B2596" t="s">
        <v>5</v>
      </c>
      <c r="C2596" t="s">
        <v>1733</v>
      </c>
      <c r="D2596" t="s">
        <v>6910</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hidden="1" x14ac:dyDescent="0.25">
      <c r="A2597" t="s">
        <v>4111</v>
      </c>
      <c r="B2597" t="s">
        <v>5</v>
      </c>
      <c r="C2597" t="s">
        <v>1733</v>
      </c>
      <c r="D2597" t="s">
        <v>6910</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hidden="1" x14ac:dyDescent="0.25">
      <c r="A2598" t="s">
        <v>4112</v>
      </c>
      <c r="B2598" t="s">
        <v>5</v>
      </c>
      <c r="C2598" t="s">
        <v>1733</v>
      </c>
      <c r="D2598" t="s">
        <v>6910</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hidden="1" x14ac:dyDescent="0.25">
      <c r="A2599" t="s">
        <v>4113</v>
      </c>
      <c r="B2599" t="s">
        <v>5</v>
      </c>
      <c r="C2599" t="s">
        <v>1733</v>
      </c>
      <c r="D2599" t="s">
        <v>6910</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hidden="1" x14ac:dyDescent="0.25">
      <c r="A2600" t="s">
        <v>4114</v>
      </c>
      <c r="B2600" t="s">
        <v>5</v>
      </c>
      <c r="C2600" t="s">
        <v>1733</v>
      </c>
      <c r="D2600" t="s">
        <v>6910</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hidden="1" x14ac:dyDescent="0.25">
      <c r="A2601" t="s">
        <v>4115</v>
      </c>
      <c r="B2601" t="s">
        <v>5</v>
      </c>
      <c r="C2601" t="s">
        <v>1733</v>
      </c>
      <c r="D2601" t="s">
        <v>6910</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hidden="1" x14ac:dyDescent="0.25">
      <c r="A2602" t="s">
        <v>4116</v>
      </c>
      <c r="B2602" t="s">
        <v>5</v>
      </c>
      <c r="C2602" t="s">
        <v>1733</v>
      </c>
      <c r="D2602" t="s">
        <v>6910</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hidden="1" x14ac:dyDescent="0.25">
      <c r="A2603" t="s">
        <v>4117</v>
      </c>
      <c r="B2603" t="s">
        <v>5</v>
      </c>
      <c r="C2603" t="s">
        <v>1733</v>
      </c>
      <c r="D2603" t="s">
        <v>6910</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hidden="1" x14ac:dyDescent="0.25">
      <c r="A2604" t="s">
        <v>4118</v>
      </c>
      <c r="B2604" t="s">
        <v>5</v>
      </c>
      <c r="C2604" t="s">
        <v>1733</v>
      </c>
      <c r="D2604" t="s">
        <v>6910</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hidden="1" x14ac:dyDescent="0.25">
      <c r="A2605" t="s">
        <v>4119</v>
      </c>
      <c r="B2605" t="s">
        <v>5</v>
      </c>
      <c r="C2605" t="s">
        <v>1733</v>
      </c>
      <c r="D2605" t="s">
        <v>6910</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hidden="1" x14ac:dyDescent="0.25">
      <c r="A2606" t="s">
        <v>4120</v>
      </c>
      <c r="B2606" t="s">
        <v>5</v>
      </c>
      <c r="C2606" t="s">
        <v>1733</v>
      </c>
      <c r="D2606" t="s">
        <v>6911</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hidden="1" x14ac:dyDescent="0.25">
      <c r="A2607" t="s">
        <v>4121</v>
      </c>
      <c r="B2607" t="s">
        <v>5</v>
      </c>
      <c r="C2607" t="s">
        <v>1733</v>
      </c>
      <c r="D2607" t="s">
        <v>6911</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hidden="1" x14ac:dyDescent="0.25">
      <c r="A2608" t="s">
        <v>4122</v>
      </c>
      <c r="B2608" t="s">
        <v>5</v>
      </c>
      <c r="C2608" t="s">
        <v>1733</v>
      </c>
      <c r="D2608" t="s">
        <v>6911</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hidden="1" x14ac:dyDescent="0.25">
      <c r="A2609" t="s">
        <v>4123</v>
      </c>
      <c r="B2609" t="s">
        <v>5</v>
      </c>
      <c r="C2609" t="s">
        <v>1733</v>
      </c>
      <c r="D2609" t="s">
        <v>6911</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hidden="1" x14ac:dyDescent="0.25">
      <c r="A2610" t="s">
        <v>4124</v>
      </c>
      <c r="B2610" t="s">
        <v>5</v>
      </c>
      <c r="C2610" t="s">
        <v>1733</v>
      </c>
      <c r="D2610" t="s">
        <v>6911</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hidden="1" x14ac:dyDescent="0.25">
      <c r="A2611" t="s">
        <v>4125</v>
      </c>
      <c r="B2611" t="s">
        <v>5</v>
      </c>
      <c r="C2611" t="s">
        <v>1733</v>
      </c>
      <c r="D2611" t="s">
        <v>6911</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hidden="1" x14ac:dyDescent="0.25">
      <c r="A2612" t="s">
        <v>4126</v>
      </c>
      <c r="B2612" t="s">
        <v>5</v>
      </c>
      <c r="C2612" t="s">
        <v>1733</v>
      </c>
      <c r="D2612" t="s">
        <v>6911</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hidden="1" x14ac:dyDescent="0.25">
      <c r="A2613" t="s">
        <v>4127</v>
      </c>
      <c r="B2613" t="s">
        <v>5</v>
      </c>
      <c r="C2613" t="s">
        <v>1733</v>
      </c>
      <c r="D2613" t="s">
        <v>6911</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hidden="1" x14ac:dyDescent="0.25">
      <c r="A2614" t="s">
        <v>4128</v>
      </c>
      <c r="B2614" t="s">
        <v>5</v>
      </c>
      <c r="C2614" t="s">
        <v>1733</v>
      </c>
      <c r="D2614" t="s">
        <v>6911</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hidden="1" x14ac:dyDescent="0.25">
      <c r="A2615" t="s">
        <v>4129</v>
      </c>
      <c r="B2615" t="s">
        <v>5</v>
      </c>
      <c r="C2615" t="s">
        <v>1733</v>
      </c>
      <c r="D2615" t="s">
        <v>6911</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hidden="1" x14ac:dyDescent="0.25">
      <c r="A2616" t="s">
        <v>4130</v>
      </c>
      <c r="B2616" t="s">
        <v>5</v>
      </c>
      <c r="C2616" t="s">
        <v>1733</v>
      </c>
      <c r="D2616" t="s">
        <v>6911</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hidden="1" x14ac:dyDescent="0.25">
      <c r="A2617" t="s">
        <v>4131</v>
      </c>
      <c r="B2617" t="s">
        <v>5</v>
      </c>
      <c r="C2617" t="s">
        <v>1733</v>
      </c>
      <c r="D2617" t="s">
        <v>6911</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hidden="1" x14ac:dyDescent="0.25">
      <c r="A2618" t="s">
        <v>4132</v>
      </c>
      <c r="B2618" t="s">
        <v>5</v>
      </c>
      <c r="C2618" t="s">
        <v>1733</v>
      </c>
      <c r="D2618" t="s">
        <v>6912</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hidden="1" x14ac:dyDescent="0.25">
      <c r="A2619" t="s">
        <v>4133</v>
      </c>
      <c r="B2619" t="s">
        <v>5</v>
      </c>
      <c r="C2619" t="s">
        <v>1733</v>
      </c>
      <c r="D2619" t="s">
        <v>6912</v>
      </c>
      <c r="E2619" t="s">
        <v>1705</v>
      </c>
      <c r="H2619" t="str">
        <f>INDEX('Vensim Variables'!$B:$B,MATCH(EPS!$B2619,'Vensim Variables'!$A:$A,0))</f>
        <v>g pollutant</v>
      </c>
      <c r="I2619" t="str">
        <f t="shared" si="80"/>
        <v>VOC</v>
      </c>
      <c r="J2619" s="52">
        <f>INDEX(NoSettings!$C:$C,MATCH(EPS!$A2619,NoSettings!$A:$A,0))</f>
        <v>0</v>
      </c>
      <c r="K2619">
        <f>INDEX(GWP!$C$2:$C$13,MATCH(EPS!I2619,GWP!$B$2:$B$13,0))</f>
        <v>0</v>
      </c>
      <c r="L2619" s="4">
        <f t="shared" si="81"/>
        <v>0</v>
      </c>
    </row>
    <row r="2620" spans="1:12" hidden="1" x14ac:dyDescent="0.25">
      <c r="A2620" t="s">
        <v>4134</v>
      </c>
      <c r="B2620" t="s">
        <v>5</v>
      </c>
      <c r="C2620" t="s">
        <v>1733</v>
      </c>
      <c r="D2620" t="s">
        <v>6912</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hidden="1" x14ac:dyDescent="0.25">
      <c r="A2621" t="s">
        <v>4135</v>
      </c>
      <c r="B2621" t="s">
        <v>5</v>
      </c>
      <c r="C2621" t="s">
        <v>1733</v>
      </c>
      <c r="D2621" t="s">
        <v>6912</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hidden="1" x14ac:dyDescent="0.25">
      <c r="A2622" t="s">
        <v>4136</v>
      </c>
      <c r="B2622" t="s">
        <v>5</v>
      </c>
      <c r="C2622" t="s">
        <v>1733</v>
      </c>
      <c r="D2622" t="s">
        <v>6912</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hidden="1" x14ac:dyDescent="0.25">
      <c r="A2623" t="s">
        <v>4137</v>
      </c>
      <c r="B2623" t="s">
        <v>5</v>
      </c>
      <c r="C2623" t="s">
        <v>1733</v>
      </c>
      <c r="D2623" t="s">
        <v>6912</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hidden="1" x14ac:dyDescent="0.25">
      <c r="A2624" t="s">
        <v>4138</v>
      </c>
      <c r="B2624" t="s">
        <v>5</v>
      </c>
      <c r="C2624" t="s">
        <v>1733</v>
      </c>
      <c r="D2624" t="s">
        <v>6912</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hidden="1" x14ac:dyDescent="0.25">
      <c r="A2625" t="s">
        <v>4139</v>
      </c>
      <c r="B2625" t="s">
        <v>5</v>
      </c>
      <c r="C2625" t="s">
        <v>1733</v>
      </c>
      <c r="D2625" t="s">
        <v>6912</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hidden="1" x14ac:dyDescent="0.25">
      <c r="A2626" t="s">
        <v>4140</v>
      </c>
      <c r="B2626" t="s">
        <v>5</v>
      </c>
      <c r="C2626" t="s">
        <v>1733</v>
      </c>
      <c r="D2626" t="s">
        <v>6912</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hidden="1" x14ac:dyDescent="0.25">
      <c r="A2627" t="s">
        <v>4141</v>
      </c>
      <c r="B2627" t="s">
        <v>5</v>
      </c>
      <c r="C2627" t="s">
        <v>1733</v>
      </c>
      <c r="D2627" t="s">
        <v>6912</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hidden="1" x14ac:dyDescent="0.25">
      <c r="A2628" t="s">
        <v>4142</v>
      </c>
      <c r="B2628" t="s">
        <v>5</v>
      </c>
      <c r="C2628" t="s">
        <v>1733</v>
      </c>
      <c r="D2628" t="s">
        <v>6912</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hidden="1" x14ac:dyDescent="0.25">
      <c r="A2629" t="s">
        <v>4143</v>
      </c>
      <c r="B2629" t="s">
        <v>5</v>
      </c>
      <c r="C2629" t="s">
        <v>1733</v>
      </c>
      <c r="D2629" t="s">
        <v>6912</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hidden="1" x14ac:dyDescent="0.25">
      <c r="A2630" t="s">
        <v>4144</v>
      </c>
      <c r="B2630" t="s">
        <v>5</v>
      </c>
      <c r="C2630" t="s">
        <v>1733</v>
      </c>
      <c r="D2630" t="s">
        <v>6913</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hidden="1" x14ac:dyDescent="0.25">
      <c r="A2631" t="s">
        <v>4145</v>
      </c>
      <c r="B2631" t="s">
        <v>5</v>
      </c>
      <c r="C2631" t="s">
        <v>1733</v>
      </c>
      <c r="D2631" t="s">
        <v>6913</v>
      </c>
      <c r="E2631" t="s">
        <v>1705</v>
      </c>
      <c r="H2631" t="str">
        <f>INDEX('Vensim Variables'!$B:$B,MATCH(EPS!$B2631,'Vensim Variables'!$A:$A,0))</f>
        <v>g pollutant</v>
      </c>
      <c r="I2631" t="str">
        <f t="shared" si="82"/>
        <v>VOC</v>
      </c>
      <c r="J2631">
        <f>INDEX(NoSettings!$C:$C,MATCH(EPS!$A2631,NoSettings!$A:$A,0))</f>
        <v>12387400</v>
      </c>
      <c r="K2631">
        <f>INDEX(GWP!$C$2:$C$13,MATCH(EPS!I2631,GWP!$B$2:$B$13,0))</f>
        <v>0</v>
      </c>
      <c r="L2631" s="4">
        <f t="shared" si="83"/>
        <v>0</v>
      </c>
    </row>
    <row r="2632" spans="1:12" hidden="1" x14ac:dyDescent="0.25">
      <c r="A2632" t="s">
        <v>4146</v>
      </c>
      <c r="B2632" t="s">
        <v>5</v>
      </c>
      <c r="C2632" t="s">
        <v>1733</v>
      </c>
      <c r="D2632" t="s">
        <v>6913</v>
      </c>
      <c r="E2632" t="s">
        <v>1706</v>
      </c>
      <c r="H2632" t="str">
        <f>INDEX('Vensim Variables'!$B:$B,MATCH(EPS!$B2632,'Vensim Variables'!$A:$A,0))</f>
        <v>g pollutant</v>
      </c>
      <c r="I2632" t="str">
        <f t="shared" si="82"/>
        <v>CO</v>
      </c>
      <c r="J2632">
        <f>INDEX(NoSettings!$C:$C,MATCH(EPS!$A2632,NoSettings!$A:$A,0))</f>
        <v>551273000</v>
      </c>
      <c r="K2632">
        <f>INDEX(GWP!$C$2:$C$13,MATCH(EPS!I2632,GWP!$B$2:$B$13,0))</f>
        <v>0</v>
      </c>
      <c r="L2632" s="4">
        <f t="shared" si="83"/>
        <v>0</v>
      </c>
    </row>
    <row r="2633" spans="1:12" hidden="1" x14ac:dyDescent="0.25">
      <c r="A2633" t="s">
        <v>4147</v>
      </c>
      <c r="B2633" t="s">
        <v>5</v>
      </c>
      <c r="C2633" t="s">
        <v>1733</v>
      </c>
      <c r="D2633" t="s">
        <v>6913</v>
      </c>
      <c r="E2633" t="s">
        <v>1707</v>
      </c>
      <c r="H2633" t="str">
        <f>INDEX('Vensim Variables'!$B:$B,MATCH(EPS!$B2633,'Vensim Variables'!$A:$A,0))</f>
        <v>g pollutant</v>
      </c>
      <c r="I2633" t="str">
        <f t="shared" si="82"/>
        <v>NOx</v>
      </c>
      <c r="J2633">
        <f>INDEX(NoSettings!$C:$C,MATCH(EPS!$A2633,NoSettings!$A:$A,0))</f>
        <v>1539950000</v>
      </c>
      <c r="K2633">
        <f>INDEX(GWP!$C$2:$C$13,MATCH(EPS!I2633,GWP!$B$2:$B$13,0))</f>
        <v>0</v>
      </c>
      <c r="L2633" s="4">
        <f t="shared" si="83"/>
        <v>0</v>
      </c>
    </row>
    <row r="2634" spans="1:12" hidden="1" x14ac:dyDescent="0.25">
      <c r="A2634" t="s">
        <v>4148</v>
      </c>
      <c r="B2634" t="s">
        <v>5</v>
      </c>
      <c r="C2634" t="s">
        <v>1733</v>
      </c>
      <c r="D2634" t="s">
        <v>6913</v>
      </c>
      <c r="E2634" t="s">
        <v>1708</v>
      </c>
      <c r="H2634" t="str">
        <f>INDEX('Vensim Variables'!$B:$B,MATCH(EPS!$B2634,'Vensim Variables'!$A:$A,0))</f>
        <v>g pollutant</v>
      </c>
      <c r="I2634" t="str">
        <f t="shared" si="82"/>
        <v>PM10</v>
      </c>
      <c r="J2634">
        <f>INDEX(NoSettings!$C:$C,MATCH(EPS!$A2634,NoSettings!$A:$A,0))</f>
        <v>837790000</v>
      </c>
      <c r="K2634">
        <f>INDEX(GWP!$C$2:$C$13,MATCH(EPS!I2634,GWP!$B$2:$B$13,0))</f>
        <v>0</v>
      </c>
      <c r="L2634" s="4">
        <f t="shared" si="83"/>
        <v>0</v>
      </c>
    </row>
    <row r="2635" spans="1:12" hidden="1" x14ac:dyDescent="0.25">
      <c r="A2635" t="s">
        <v>4149</v>
      </c>
      <c r="B2635" t="s">
        <v>5</v>
      </c>
      <c r="C2635" t="s">
        <v>1733</v>
      </c>
      <c r="D2635" t="s">
        <v>6913</v>
      </c>
      <c r="E2635" t="s">
        <v>1709</v>
      </c>
      <c r="H2635" t="str">
        <f>INDEX('Vensim Variables'!$B:$B,MATCH(EPS!$B2635,'Vensim Variables'!$A:$A,0))</f>
        <v>g pollutant</v>
      </c>
      <c r="I2635" t="str">
        <f t="shared" si="82"/>
        <v>PM25</v>
      </c>
      <c r="J2635">
        <f>INDEX(NoSettings!$C:$C,MATCH(EPS!$A2635,NoSettings!$A:$A,0))</f>
        <v>202146000</v>
      </c>
      <c r="K2635">
        <f>INDEX(GWP!$C$2:$C$13,MATCH(EPS!I2635,GWP!$B$2:$B$13,0))</f>
        <v>0</v>
      </c>
      <c r="L2635" s="4">
        <f t="shared" si="83"/>
        <v>0</v>
      </c>
    </row>
    <row r="2636" spans="1:12" hidden="1" x14ac:dyDescent="0.25">
      <c r="A2636" t="s">
        <v>4150</v>
      </c>
      <c r="B2636" t="s">
        <v>5</v>
      </c>
      <c r="C2636" t="s">
        <v>1733</v>
      </c>
      <c r="D2636" t="s">
        <v>6913</v>
      </c>
      <c r="E2636" t="s">
        <v>1710</v>
      </c>
      <c r="H2636" t="str">
        <f>INDEX('Vensim Variables'!$B:$B,MATCH(EPS!$B2636,'Vensim Variables'!$A:$A,0))</f>
        <v>g pollutant</v>
      </c>
      <c r="I2636" t="str">
        <f t="shared" si="82"/>
        <v>SOx</v>
      </c>
      <c r="J2636">
        <f>INDEX(NoSettings!$C:$C,MATCH(EPS!$A2636,NoSettings!$A:$A,0))</f>
        <v>3707010000</v>
      </c>
      <c r="K2636">
        <f>INDEX(GWP!$C$2:$C$13,MATCH(EPS!I2636,GWP!$B$2:$B$13,0))</f>
        <v>0</v>
      </c>
      <c r="L2636" s="4">
        <f t="shared" si="83"/>
        <v>0</v>
      </c>
    </row>
    <row r="2637" spans="1:12" hidden="1" x14ac:dyDescent="0.25">
      <c r="A2637" t="s">
        <v>4151</v>
      </c>
      <c r="B2637" t="s">
        <v>5</v>
      </c>
      <c r="C2637" t="s">
        <v>1733</v>
      </c>
      <c r="D2637" t="s">
        <v>6913</v>
      </c>
      <c r="E2637" t="s">
        <v>1711</v>
      </c>
      <c r="H2637" t="str">
        <f>INDEX('Vensim Variables'!$B:$B,MATCH(EPS!$B2637,'Vensim Variables'!$A:$A,0))</f>
        <v>g pollutant</v>
      </c>
      <c r="I2637" t="str">
        <f t="shared" si="82"/>
        <v>BC</v>
      </c>
      <c r="J2637">
        <f>INDEX(NoSettings!$C:$C,MATCH(EPS!$A2637,NoSettings!$A:$A,0))</f>
        <v>8640420</v>
      </c>
      <c r="K2637">
        <f>INDEX(GWP!$C$2:$C$13,MATCH(EPS!I2637,GWP!$B$2:$B$13,0))</f>
        <v>0</v>
      </c>
      <c r="L2637" s="4">
        <f t="shared" si="83"/>
        <v>0</v>
      </c>
    </row>
    <row r="2638" spans="1:12" hidden="1" x14ac:dyDescent="0.25">
      <c r="A2638" t="s">
        <v>4152</v>
      </c>
      <c r="B2638" t="s">
        <v>5</v>
      </c>
      <c r="C2638" t="s">
        <v>1733</v>
      </c>
      <c r="D2638" t="s">
        <v>6913</v>
      </c>
      <c r="E2638" t="s">
        <v>1712</v>
      </c>
      <c r="H2638" t="str">
        <f>INDEX('Vensim Variables'!$B:$B,MATCH(EPS!$B2638,'Vensim Variables'!$A:$A,0))</f>
        <v>g pollutant</v>
      </c>
      <c r="I2638" t="str">
        <f t="shared" si="82"/>
        <v>OC</v>
      </c>
      <c r="J2638">
        <f>INDEX(NoSettings!$C:$C,MATCH(EPS!$A2638,NoSettings!$A:$A,0))</f>
        <v>6477360</v>
      </c>
      <c r="K2638">
        <f>INDEX(GWP!$C$2:$C$13,MATCH(EPS!I2638,GWP!$B$2:$B$13,0))</f>
        <v>0</v>
      </c>
      <c r="L2638" s="4">
        <f t="shared" si="83"/>
        <v>0</v>
      </c>
    </row>
    <row r="2639" spans="1:12" hidden="1" x14ac:dyDescent="0.25">
      <c r="A2639" t="s">
        <v>4153</v>
      </c>
      <c r="B2639" t="s">
        <v>5</v>
      </c>
      <c r="C2639" t="s">
        <v>1733</v>
      </c>
      <c r="D2639" t="s">
        <v>6913</v>
      </c>
      <c r="E2639" t="s">
        <v>1713</v>
      </c>
      <c r="H2639" t="str">
        <f>INDEX('Vensim Variables'!$B:$B,MATCH(EPS!$B2639,'Vensim Variables'!$A:$A,0))</f>
        <v>g pollutant</v>
      </c>
      <c r="I2639" t="str">
        <f t="shared" si="82"/>
        <v>CH4</v>
      </c>
      <c r="J2639">
        <f>INDEX(NoSettings!$C:$C,MATCH(EPS!$A2639,NoSettings!$A:$A,0))</f>
        <v>130020000</v>
      </c>
      <c r="K2639">
        <f>INDEX(GWP!$C$2:$C$13,MATCH(EPS!I2639,GWP!$B$2:$B$13,0))</f>
        <v>28</v>
      </c>
      <c r="L2639" s="4">
        <f t="shared" si="83"/>
        <v>3.6405600000000002E-3</v>
      </c>
    </row>
    <row r="2640" spans="1:12" hidden="1" x14ac:dyDescent="0.25">
      <c r="A2640" t="s">
        <v>4154</v>
      </c>
      <c r="B2640" t="s">
        <v>5</v>
      </c>
      <c r="C2640" t="s">
        <v>1733</v>
      </c>
      <c r="D2640" t="s">
        <v>6913</v>
      </c>
      <c r="E2640" t="s">
        <v>1714</v>
      </c>
      <c r="H2640" t="str">
        <f>INDEX('Vensim Variables'!$B:$B,MATCH(EPS!$B2640,'Vensim Variables'!$A:$A,0))</f>
        <v>g pollutant</v>
      </c>
      <c r="I2640" t="str">
        <f t="shared" si="82"/>
        <v>N2O</v>
      </c>
      <c r="J2640">
        <f>INDEX(NoSettings!$C:$C,MATCH(EPS!$A2640,NoSettings!$A:$A,0))</f>
        <v>18912000</v>
      </c>
      <c r="K2640">
        <f>INDEX(GWP!$C$2:$C$13,MATCH(EPS!I2640,GWP!$B$2:$B$13,0))</f>
        <v>265</v>
      </c>
      <c r="L2640" s="4">
        <f t="shared" si="83"/>
        <v>5.0116800000000001E-3</v>
      </c>
    </row>
    <row r="2641" spans="1:12" hidden="1" x14ac:dyDescent="0.25">
      <c r="A2641" t="s">
        <v>4155</v>
      </c>
      <c r="B2641" t="s">
        <v>5</v>
      </c>
      <c r="C2641" t="s">
        <v>1733</v>
      </c>
      <c r="D2641" t="s">
        <v>6913</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hidden="1" x14ac:dyDescent="0.25">
      <c r="A2642" t="s">
        <v>4156</v>
      </c>
      <c r="B2642" t="s">
        <v>5</v>
      </c>
      <c r="C2642" t="s">
        <v>1733</v>
      </c>
      <c r="D2642" t="s">
        <v>6914</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hidden="1" x14ac:dyDescent="0.25">
      <c r="A2643" t="s">
        <v>4157</v>
      </c>
      <c r="B2643" t="s">
        <v>5</v>
      </c>
      <c r="C2643" t="s">
        <v>1733</v>
      </c>
      <c r="D2643" t="s">
        <v>6914</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hidden="1" x14ac:dyDescent="0.25">
      <c r="A2644" t="s">
        <v>4158</v>
      </c>
      <c r="B2644" t="s">
        <v>5</v>
      </c>
      <c r="C2644" t="s">
        <v>1733</v>
      </c>
      <c r="D2644" t="s">
        <v>6914</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hidden="1" x14ac:dyDescent="0.25">
      <c r="A2645" t="s">
        <v>4159</v>
      </c>
      <c r="B2645" t="s">
        <v>5</v>
      </c>
      <c r="C2645" t="s">
        <v>1733</v>
      </c>
      <c r="D2645" t="s">
        <v>6914</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hidden="1" x14ac:dyDescent="0.25">
      <c r="A2646" t="s">
        <v>4160</v>
      </c>
      <c r="B2646" t="s">
        <v>5</v>
      </c>
      <c r="C2646" t="s">
        <v>1733</v>
      </c>
      <c r="D2646" t="s">
        <v>6914</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hidden="1" x14ac:dyDescent="0.25">
      <c r="A2647" t="s">
        <v>4161</v>
      </c>
      <c r="B2647" t="s">
        <v>5</v>
      </c>
      <c r="C2647" t="s">
        <v>1733</v>
      </c>
      <c r="D2647" t="s">
        <v>6914</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hidden="1" x14ac:dyDescent="0.25">
      <c r="A2648" t="s">
        <v>4162</v>
      </c>
      <c r="B2648" t="s">
        <v>5</v>
      </c>
      <c r="C2648" t="s">
        <v>1733</v>
      </c>
      <c r="D2648" t="s">
        <v>6914</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hidden="1" x14ac:dyDescent="0.25">
      <c r="A2649" t="s">
        <v>4163</v>
      </c>
      <c r="B2649" t="s">
        <v>5</v>
      </c>
      <c r="C2649" t="s">
        <v>1733</v>
      </c>
      <c r="D2649" t="s">
        <v>6914</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hidden="1" x14ac:dyDescent="0.25">
      <c r="A2650" t="s">
        <v>4164</v>
      </c>
      <c r="B2650" t="s">
        <v>5</v>
      </c>
      <c r="C2650" t="s">
        <v>1733</v>
      </c>
      <c r="D2650" t="s">
        <v>6914</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hidden="1" x14ac:dyDescent="0.25">
      <c r="A2651" t="s">
        <v>4165</v>
      </c>
      <c r="B2651" t="s">
        <v>5</v>
      </c>
      <c r="C2651" t="s">
        <v>1733</v>
      </c>
      <c r="D2651" t="s">
        <v>6914</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hidden="1" x14ac:dyDescent="0.25">
      <c r="A2652" t="s">
        <v>4166</v>
      </c>
      <c r="B2652" t="s">
        <v>5</v>
      </c>
      <c r="C2652" t="s">
        <v>1733</v>
      </c>
      <c r="D2652" t="s">
        <v>6914</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hidden="1" x14ac:dyDescent="0.25">
      <c r="A2653" t="s">
        <v>4167</v>
      </c>
      <c r="B2653" t="s">
        <v>5</v>
      </c>
      <c r="C2653" t="s">
        <v>1733</v>
      </c>
      <c r="D2653" t="s">
        <v>6914</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hidden="1" x14ac:dyDescent="0.25">
      <c r="A2654" t="s">
        <v>4168</v>
      </c>
      <c r="B2654" t="s">
        <v>5</v>
      </c>
      <c r="C2654" t="s">
        <v>1733</v>
      </c>
      <c r="D2654" t="s">
        <v>6915</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hidden="1" x14ac:dyDescent="0.25">
      <c r="A2655" t="s">
        <v>4169</v>
      </c>
      <c r="B2655" t="s">
        <v>5</v>
      </c>
      <c r="C2655" t="s">
        <v>1733</v>
      </c>
      <c r="D2655" t="s">
        <v>6915</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hidden="1" x14ac:dyDescent="0.25">
      <c r="A2656" t="s">
        <v>4170</v>
      </c>
      <c r="B2656" t="s">
        <v>5</v>
      </c>
      <c r="C2656" t="s">
        <v>1733</v>
      </c>
      <c r="D2656" t="s">
        <v>6915</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hidden="1" x14ac:dyDescent="0.25">
      <c r="A2657" t="s">
        <v>4171</v>
      </c>
      <c r="B2657" t="s">
        <v>5</v>
      </c>
      <c r="C2657" t="s">
        <v>1733</v>
      </c>
      <c r="D2657" t="s">
        <v>6915</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hidden="1" x14ac:dyDescent="0.25">
      <c r="A2658" t="s">
        <v>4172</v>
      </c>
      <c r="B2658" t="s">
        <v>5</v>
      </c>
      <c r="C2658" t="s">
        <v>1733</v>
      </c>
      <c r="D2658" t="s">
        <v>6915</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hidden="1" x14ac:dyDescent="0.25">
      <c r="A2659" t="s">
        <v>4173</v>
      </c>
      <c r="B2659" t="s">
        <v>5</v>
      </c>
      <c r="C2659" t="s">
        <v>1733</v>
      </c>
      <c r="D2659" t="s">
        <v>6915</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hidden="1" x14ac:dyDescent="0.25">
      <c r="A2660" t="s">
        <v>4174</v>
      </c>
      <c r="B2660" t="s">
        <v>5</v>
      </c>
      <c r="C2660" t="s">
        <v>1733</v>
      </c>
      <c r="D2660" t="s">
        <v>6915</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hidden="1" x14ac:dyDescent="0.25">
      <c r="A2661" t="s">
        <v>4175</v>
      </c>
      <c r="B2661" t="s">
        <v>5</v>
      </c>
      <c r="C2661" t="s">
        <v>1733</v>
      </c>
      <c r="D2661" t="s">
        <v>6915</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hidden="1" x14ac:dyDescent="0.25">
      <c r="A2662" t="s">
        <v>4176</v>
      </c>
      <c r="B2662" t="s">
        <v>5</v>
      </c>
      <c r="C2662" t="s">
        <v>1733</v>
      </c>
      <c r="D2662" t="s">
        <v>6915</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hidden="1" x14ac:dyDescent="0.25">
      <c r="A2663" t="s">
        <v>4177</v>
      </c>
      <c r="B2663" t="s">
        <v>5</v>
      </c>
      <c r="C2663" t="s">
        <v>1733</v>
      </c>
      <c r="D2663" t="s">
        <v>6915</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hidden="1" x14ac:dyDescent="0.25">
      <c r="A2664" t="s">
        <v>4178</v>
      </c>
      <c r="B2664" t="s">
        <v>5</v>
      </c>
      <c r="C2664" t="s">
        <v>1733</v>
      </c>
      <c r="D2664" t="s">
        <v>6915</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hidden="1" x14ac:dyDescent="0.25">
      <c r="A2665" t="s">
        <v>4179</v>
      </c>
      <c r="B2665" t="s">
        <v>5</v>
      </c>
      <c r="C2665" t="s">
        <v>1733</v>
      </c>
      <c r="D2665" t="s">
        <v>6915</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hidden="1" x14ac:dyDescent="0.25">
      <c r="A2666" t="s">
        <v>4180</v>
      </c>
      <c r="B2666" t="s">
        <v>5</v>
      </c>
      <c r="C2666" t="s">
        <v>1733</v>
      </c>
      <c r="D2666" t="s">
        <v>6916</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hidden="1" x14ac:dyDescent="0.25">
      <c r="A2667" t="s">
        <v>4181</v>
      </c>
      <c r="B2667" t="s">
        <v>5</v>
      </c>
      <c r="C2667" t="s">
        <v>1733</v>
      </c>
      <c r="D2667" t="s">
        <v>6916</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hidden="1" x14ac:dyDescent="0.25">
      <c r="A2668" t="s">
        <v>4182</v>
      </c>
      <c r="B2668" t="s">
        <v>5</v>
      </c>
      <c r="C2668" t="s">
        <v>1733</v>
      </c>
      <c r="D2668" t="s">
        <v>6916</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hidden="1" x14ac:dyDescent="0.25">
      <c r="A2669" t="s">
        <v>4183</v>
      </c>
      <c r="B2669" t="s">
        <v>5</v>
      </c>
      <c r="C2669" t="s">
        <v>1733</v>
      </c>
      <c r="D2669" t="s">
        <v>6916</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hidden="1" x14ac:dyDescent="0.25">
      <c r="A2670" t="s">
        <v>4184</v>
      </c>
      <c r="B2670" t="s">
        <v>5</v>
      </c>
      <c r="C2670" t="s">
        <v>1733</v>
      </c>
      <c r="D2670" t="s">
        <v>6916</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hidden="1" x14ac:dyDescent="0.25">
      <c r="A2671" t="s">
        <v>4185</v>
      </c>
      <c r="B2671" t="s">
        <v>5</v>
      </c>
      <c r="C2671" t="s">
        <v>1733</v>
      </c>
      <c r="D2671" t="s">
        <v>6916</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hidden="1" x14ac:dyDescent="0.25">
      <c r="A2672" t="s">
        <v>4186</v>
      </c>
      <c r="B2672" t="s">
        <v>5</v>
      </c>
      <c r="C2672" t="s">
        <v>1733</v>
      </c>
      <c r="D2672" t="s">
        <v>6916</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hidden="1" x14ac:dyDescent="0.25">
      <c r="A2673" t="s">
        <v>4187</v>
      </c>
      <c r="B2673" t="s">
        <v>5</v>
      </c>
      <c r="C2673" t="s">
        <v>1733</v>
      </c>
      <c r="D2673" t="s">
        <v>6916</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hidden="1" x14ac:dyDescent="0.25">
      <c r="A2674" t="s">
        <v>4188</v>
      </c>
      <c r="B2674" t="s">
        <v>5</v>
      </c>
      <c r="C2674" t="s">
        <v>1733</v>
      </c>
      <c r="D2674" t="s">
        <v>6916</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hidden="1" x14ac:dyDescent="0.25">
      <c r="A2675" t="s">
        <v>4189</v>
      </c>
      <c r="B2675" t="s">
        <v>5</v>
      </c>
      <c r="C2675" t="s">
        <v>1733</v>
      </c>
      <c r="D2675" t="s">
        <v>6916</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hidden="1" x14ac:dyDescent="0.25">
      <c r="A2676" t="s">
        <v>4190</v>
      </c>
      <c r="B2676" t="s">
        <v>5</v>
      </c>
      <c r="C2676" t="s">
        <v>1733</v>
      </c>
      <c r="D2676" t="s">
        <v>6916</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hidden="1" x14ac:dyDescent="0.25">
      <c r="A2677" t="s">
        <v>4191</v>
      </c>
      <c r="B2677" t="s">
        <v>5</v>
      </c>
      <c r="C2677" t="s">
        <v>1733</v>
      </c>
      <c r="D2677" t="s">
        <v>6916</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hidden="1" x14ac:dyDescent="0.25">
      <c r="A2678" t="s">
        <v>4192</v>
      </c>
      <c r="B2678" t="s">
        <v>5</v>
      </c>
      <c r="C2678" t="s">
        <v>1734</v>
      </c>
      <c r="D2678" t="s">
        <v>6892</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hidden="1" x14ac:dyDescent="0.25">
      <c r="A2679" t="s">
        <v>4193</v>
      </c>
      <c r="B2679" t="s">
        <v>5</v>
      </c>
      <c r="C2679" t="s">
        <v>1734</v>
      </c>
      <c r="D2679" t="s">
        <v>6892</v>
      </c>
      <c r="E2679" t="s">
        <v>1705</v>
      </c>
      <c r="H2679" t="str">
        <f>INDEX('Vensim Variables'!$B:$B,MATCH(EPS!$B2679,'Vensim Variables'!$A:$A,0))</f>
        <v>g pollutant</v>
      </c>
      <c r="I2679" t="str">
        <f t="shared" si="82"/>
        <v>VOC</v>
      </c>
      <c r="J2679">
        <f>INDEX(NoSettings!$C:$C,MATCH(EPS!$A2679,NoSettings!$A:$A,0))</f>
        <v>722749000</v>
      </c>
      <c r="K2679">
        <f>INDEX(GWP!$C$2:$C$13,MATCH(EPS!I2679,GWP!$B$2:$B$13,0))</f>
        <v>0</v>
      </c>
      <c r="L2679" s="4">
        <f t="shared" si="83"/>
        <v>0</v>
      </c>
    </row>
    <row r="2680" spans="1:12" hidden="1" x14ac:dyDescent="0.25">
      <c r="A2680" t="s">
        <v>4194</v>
      </c>
      <c r="B2680" t="s">
        <v>5</v>
      </c>
      <c r="C2680" t="s">
        <v>1734</v>
      </c>
      <c r="D2680" t="s">
        <v>6892</v>
      </c>
      <c r="E2680" t="s">
        <v>1706</v>
      </c>
      <c r="H2680" t="str">
        <f>INDEX('Vensim Variables'!$B:$B,MATCH(EPS!$B2680,'Vensim Variables'!$A:$A,0))</f>
        <v>g pollutant</v>
      </c>
      <c r="I2680" t="str">
        <f t="shared" si="82"/>
        <v>CO</v>
      </c>
      <c r="J2680">
        <f>INDEX(NoSettings!$C:$C,MATCH(EPS!$A2680,NoSettings!$A:$A,0))</f>
        <v>3858290000</v>
      </c>
      <c r="K2680">
        <f>INDEX(GWP!$C$2:$C$13,MATCH(EPS!I2680,GWP!$B$2:$B$13,0))</f>
        <v>0</v>
      </c>
      <c r="L2680" s="4">
        <f t="shared" si="83"/>
        <v>0</v>
      </c>
    </row>
    <row r="2681" spans="1:12" hidden="1" x14ac:dyDescent="0.25">
      <c r="A2681" t="s">
        <v>4195</v>
      </c>
      <c r="B2681" t="s">
        <v>5</v>
      </c>
      <c r="C2681" t="s">
        <v>1734</v>
      </c>
      <c r="D2681" t="s">
        <v>6892</v>
      </c>
      <c r="E2681" t="s">
        <v>1707</v>
      </c>
      <c r="H2681" t="str">
        <f>INDEX('Vensim Variables'!$B:$B,MATCH(EPS!$B2681,'Vensim Variables'!$A:$A,0))</f>
        <v>g pollutant</v>
      </c>
      <c r="I2681" t="str">
        <f t="shared" si="82"/>
        <v>NOx</v>
      </c>
      <c r="J2681">
        <f>INDEX(NoSettings!$C:$C,MATCH(EPS!$A2681,NoSettings!$A:$A,0))</f>
        <v>6785910000</v>
      </c>
      <c r="K2681">
        <f>INDEX(GWP!$C$2:$C$13,MATCH(EPS!I2681,GWP!$B$2:$B$13,0))</f>
        <v>0</v>
      </c>
      <c r="L2681" s="4">
        <f t="shared" si="83"/>
        <v>0</v>
      </c>
    </row>
    <row r="2682" spans="1:12" hidden="1" x14ac:dyDescent="0.25">
      <c r="A2682" t="s">
        <v>4196</v>
      </c>
      <c r="B2682" t="s">
        <v>5</v>
      </c>
      <c r="C2682" t="s">
        <v>1734</v>
      </c>
      <c r="D2682" t="s">
        <v>6892</v>
      </c>
      <c r="E2682" t="s">
        <v>1708</v>
      </c>
      <c r="H2682" t="str">
        <f>INDEX('Vensim Variables'!$B:$B,MATCH(EPS!$B2682,'Vensim Variables'!$A:$A,0))</f>
        <v>g pollutant</v>
      </c>
      <c r="I2682" t="str">
        <f t="shared" si="82"/>
        <v>PM10</v>
      </c>
      <c r="J2682">
        <f>INDEX(NoSettings!$C:$C,MATCH(EPS!$A2682,NoSettings!$A:$A,0))</f>
        <v>267410000</v>
      </c>
      <c r="K2682">
        <f>INDEX(GWP!$C$2:$C$13,MATCH(EPS!I2682,GWP!$B$2:$B$13,0))</f>
        <v>0</v>
      </c>
      <c r="L2682" s="4">
        <f t="shared" si="83"/>
        <v>0</v>
      </c>
    </row>
    <row r="2683" spans="1:12" hidden="1" x14ac:dyDescent="0.25">
      <c r="A2683" t="s">
        <v>4197</v>
      </c>
      <c r="B2683" t="s">
        <v>5</v>
      </c>
      <c r="C2683" t="s">
        <v>1734</v>
      </c>
      <c r="D2683" t="s">
        <v>6892</v>
      </c>
      <c r="E2683" t="s">
        <v>1709</v>
      </c>
      <c r="H2683" t="str">
        <f>INDEX('Vensim Variables'!$B:$B,MATCH(EPS!$B2683,'Vensim Variables'!$A:$A,0))</f>
        <v>g pollutant</v>
      </c>
      <c r="I2683" t="str">
        <f t="shared" si="82"/>
        <v>PM25</v>
      </c>
      <c r="J2683">
        <f>INDEX(NoSettings!$C:$C,MATCH(EPS!$A2683,NoSettings!$A:$A,0))</f>
        <v>251969000</v>
      </c>
      <c r="K2683">
        <f>INDEX(GWP!$C$2:$C$13,MATCH(EPS!I2683,GWP!$B$2:$B$13,0))</f>
        <v>0</v>
      </c>
      <c r="L2683" s="4">
        <f t="shared" si="83"/>
        <v>0</v>
      </c>
    </row>
    <row r="2684" spans="1:12" hidden="1" x14ac:dyDescent="0.25">
      <c r="A2684" t="s">
        <v>4198</v>
      </c>
      <c r="B2684" t="s">
        <v>5</v>
      </c>
      <c r="C2684" t="s">
        <v>1734</v>
      </c>
      <c r="D2684" t="s">
        <v>6892</v>
      </c>
      <c r="E2684" t="s">
        <v>1710</v>
      </c>
      <c r="H2684" t="str">
        <f>INDEX('Vensim Variables'!$B:$B,MATCH(EPS!$B2684,'Vensim Variables'!$A:$A,0))</f>
        <v>g pollutant</v>
      </c>
      <c r="I2684" t="str">
        <f t="shared" si="82"/>
        <v>SOx</v>
      </c>
      <c r="J2684">
        <f>INDEX(NoSettings!$C:$C,MATCH(EPS!$A2684,NoSettings!$A:$A,0))</f>
        <v>179430000</v>
      </c>
      <c r="K2684">
        <f>INDEX(GWP!$C$2:$C$13,MATCH(EPS!I2684,GWP!$B$2:$B$13,0))</f>
        <v>0</v>
      </c>
      <c r="L2684" s="4">
        <f t="shared" si="83"/>
        <v>0</v>
      </c>
    </row>
    <row r="2685" spans="1:12" hidden="1" x14ac:dyDescent="0.25">
      <c r="A2685" t="s">
        <v>4199</v>
      </c>
      <c r="B2685" t="s">
        <v>5</v>
      </c>
      <c r="C2685" t="s">
        <v>1734</v>
      </c>
      <c r="D2685" t="s">
        <v>6892</v>
      </c>
      <c r="E2685" t="s">
        <v>1711</v>
      </c>
      <c r="H2685" t="str">
        <f>INDEX('Vensim Variables'!$B:$B,MATCH(EPS!$B2685,'Vensim Variables'!$A:$A,0))</f>
        <v>g pollutant</v>
      </c>
      <c r="I2685" t="str">
        <f t="shared" si="82"/>
        <v>BC</v>
      </c>
      <c r="J2685">
        <f>INDEX(NoSettings!$C:$C,MATCH(EPS!$A2685,NoSettings!$A:$A,0))</f>
        <v>16758000</v>
      </c>
      <c r="K2685">
        <f>INDEX(GWP!$C$2:$C$13,MATCH(EPS!I2685,GWP!$B$2:$B$13,0))</f>
        <v>0</v>
      </c>
      <c r="L2685" s="4">
        <f t="shared" si="83"/>
        <v>0</v>
      </c>
    </row>
    <row r="2686" spans="1:12" hidden="1" x14ac:dyDescent="0.25">
      <c r="A2686" t="s">
        <v>4200</v>
      </c>
      <c r="B2686" t="s">
        <v>5</v>
      </c>
      <c r="C2686" t="s">
        <v>1734</v>
      </c>
      <c r="D2686" t="s">
        <v>6892</v>
      </c>
      <c r="E2686" t="s">
        <v>1712</v>
      </c>
      <c r="H2686" t="str">
        <f>INDEX('Vensim Variables'!$B:$B,MATCH(EPS!$B2686,'Vensim Variables'!$A:$A,0))</f>
        <v>g pollutant</v>
      </c>
      <c r="I2686" t="str">
        <f t="shared" si="82"/>
        <v>OC</v>
      </c>
      <c r="J2686">
        <f>INDEX(NoSettings!$C:$C,MATCH(EPS!$A2686,NoSettings!$A:$A,0))</f>
        <v>112518000</v>
      </c>
      <c r="K2686">
        <f>INDEX(GWP!$C$2:$C$13,MATCH(EPS!I2686,GWP!$B$2:$B$13,0))</f>
        <v>0</v>
      </c>
      <c r="L2686" s="4">
        <f t="shared" si="83"/>
        <v>0</v>
      </c>
    </row>
    <row r="2687" spans="1:12" hidden="1" x14ac:dyDescent="0.25">
      <c r="A2687" t="s">
        <v>4201</v>
      </c>
      <c r="B2687" t="s">
        <v>5</v>
      </c>
      <c r="C2687" t="s">
        <v>1734</v>
      </c>
      <c r="D2687" t="s">
        <v>6892</v>
      </c>
      <c r="E2687" t="s">
        <v>1713</v>
      </c>
      <c r="H2687" t="str">
        <f>INDEX('Vensim Variables'!$B:$B,MATCH(EPS!$B2687,'Vensim Variables'!$A:$A,0))</f>
        <v>g pollutant</v>
      </c>
      <c r="I2687" t="str">
        <f t="shared" si="82"/>
        <v>CH4</v>
      </c>
      <c r="J2687">
        <f>INDEX(NoSettings!$C:$C,MATCH(EPS!$A2687,NoSettings!$A:$A,0))</f>
        <v>119700000</v>
      </c>
      <c r="K2687">
        <f>INDEX(GWP!$C$2:$C$13,MATCH(EPS!I2687,GWP!$B$2:$B$13,0))</f>
        <v>28</v>
      </c>
      <c r="L2687" s="4">
        <f t="shared" si="83"/>
        <v>3.3516000000000002E-3</v>
      </c>
    </row>
    <row r="2688" spans="1:12" hidden="1" x14ac:dyDescent="0.25">
      <c r="A2688" t="s">
        <v>4202</v>
      </c>
      <c r="B2688" t="s">
        <v>5</v>
      </c>
      <c r="C2688" t="s">
        <v>1734</v>
      </c>
      <c r="D2688" t="s">
        <v>6892</v>
      </c>
      <c r="E2688" t="s">
        <v>1714</v>
      </c>
      <c r="H2688" t="str">
        <f>INDEX('Vensim Variables'!$B:$B,MATCH(EPS!$B2688,'Vensim Variables'!$A:$A,0))</f>
        <v>g pollutant</v>
      </c>
      <c r="I2688" t="str">
        <f t="shared" si="82"/>
        <v>N2O</v>
      </c>
      <c r="J2688">
        <f>INDEX(NoSettings!$C:$C,MATCH(EPS!$A2688,NoSettings!$A:$A,0))</f>
        <v>11970000</v>
      </c>
      <c r="K2688">
        <f>INDEX(GWP!$C$2:$C$13,MATCH(EPS!I2688,GWP!$B$2:$B$13,0))</f>
        <v>265</v>
      </c>
      <c r="L2688" s="4">
        <f t="shared" si="83"/>
        <v>3.17205E-3</v>
      </c>
    </row>
    <row r="2689" spans="1:12" hidden="1" x14ac:dyDescent="0.25">
      <c r="A2689" t="s">
        <v>4203</v>
      </c>
      <c r="B2689" t="s">
        <v>5</v>
      </c>
      <c r="C2689" t="s">
        <v>1734</v>
      </c>
      <c r="D2689" t="s">
        <v>6892</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hidden="1" x14ac:dyDescent="0.25">
      <c r="A2690" t="s">
        <v>4204</v>
      </c>
      <c r="B2690" t="s">
        <v>5</v>
      </c>
      <c r="C2690" t="s">
        <v>1734</v>
      </c>
      <c r="D2690" t="s">
        <v>6893</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hidden="1" x14ac:dyDescent="0.25">
      <c r="A2691" t="s">
        <v>4205</v>
      </c>
      <c r="B2691" t="s">
        <v>5</v>
      </c>
      <c r="C2691" t="s">
        <v>1734</v>
      </c>
      <c r="D2691" t="s">
        <v>6893</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63399000</v>
      </c>
      <c r="K2691">
        <f>INDEX(GWP!$C$2:$C$13,MATCH(EPS!I2691,GWP!$B$2:$B$13,0))</f>
        <v>0</v>
      </c>
      <c r="L2691" s="4">
        <f t="shared" ref="L2691:L2754" si="85">IF(H2691="g pollutant",K2691*J2691/10^12,IF(H2691="MMTCO2e",J2691,IF(H2691="MWh",J2691,0)))</f>
        <v>0</v>
      </c>
    </row>
    <row r="2692" spans="1:12" hidden="1" x14ac:dyDescent="0.25">
      <c r="A2692" t="s">
        <v>4206</v>
      </c>
      <c r="B2692" t="s">
        <v>5</v>
      </c>
      <c r="C2692" t="s">
        <v>1734</v>
      </c>
      <c r="D2692" t="s">
        <v>6893</v>
      </c>
      <c r="E2692" t="s">
        <v>1706</v>
      </c>
      <c r="H2692" t="str">
        <f>INDEX('Vensim Variables'!$B:$B,MATCH(EPS!$B2692,'Vensim Variables'!$A:$A,0))</f>
        <v>g pollutant</v>
      </c>
      <c r="I2692" t="str">
        <f t="shared" si="84"/>
        <v>CO</v>
      </c>
      <c r="J2692">
        <f>INDEX(NoSettings!$C:$C,MATCH(EPS!$A2692,NoSettings!$A:$A,0))</f>
        <v>338446000</v>
      </c>
      <c r="K2692">
        <f>INDEX(GWP!$C$2:$C$13,MATCH(EPS!I2692,GWP!$B$2:$B$13,0))</f>
        <v>0</v>
      </c>
      <c r="L2692" s="4">
        <f t="shared" si="85"/>
        <v>0</v>
      </c>
    </row>
    <row r="2693" spans="1:12" hidden="1" x14ac:dyDescent="0.25">
      <c r="A2693" t="s">
        <v>4207</v>
      </c>
      <c r="B2693" t="s">
        <v>5</v>
      </c>
      <c r="C2693" t="s">
        <v>1734</v>
      </c>
      <c r="D2693" t="s">
        <v>6893</v>
      </c>
      <c r="E2693" t="s">
        <v>1707</v>
      </c>
      <c r="H2693" t="str">
        <f>INDEX('Vensim Variables'!$B:$B,MATCH(EPS!$B2693,'Vensim Variables'!$A:$A,0))</f>
        <v>g pollutant</v>
      </c>
      <c r="I2693" t="str">
        <f t="shared" si="84"/>
        <v>NOx</v>
      </c>
      <c r="J2693">
        <f>INDEX(NoSettings!$C:$C,MATCH(EPS!$A2693,NoSettings!$A:$A,0))</f>
        <v>595256000</v>
      </c>
      <c r="K2693">
        <f>INDEX(GWP!$C$2:$C$13,MATCH(EPS!I2693,GWP!$B$2:$B$13,0))</f>
        <v>0</v>
      </c>
      <c r="L2693" s="4">
        <f t="shared" si="85"/>
        <v>0</v>
      </c>
    </row>
    <row r="2694" spans="1:12" hidden="1" x14ac:dyDescent="0.25">
      <c r="A2694" t="s">
        <v>4208</v>
      </c>
      <c r="B2694" t="s">
        <v>5</v>
      </c>
      <c r="C2694" t="s">
        <v>1734</v>
      </c>
      <c r="D2694" t="s">
        <v>6893</v>
      </c>
      <c r="E2694" t="s">
        <v>1708</v>
      </c>
      <c r="H2694" t="str">
        <f>INDEX('Vensim Variables'!$B:$B,MATCH(EPS!$B2694,'Vensim Variables'!$A:$A,0))</f>
        <v>g pollutant</v>
      </c>
      <c r="I2694" t="str">
        <f t="shared" si="84"/>
        <v>PM10</v>
      </c>
      <c r="J2694">
        <f>INDEX(NoSettings!$C:$C,MATCH(EPS!$A2694,NoSettings!$A:$A,0))</f>
        <v>23457000</v>
      </c>
      <c r="K2694">
        <f>INDEX(GWP!$C$2:$C$13,MATCH(EPS!I2694,GWP!$B$2:$B$13,0))</f>
        <v>0</v>
      </c>
      <c r="L2694" s="4">
        <f t="shared" si="85"/>
        <v>0</v>
      </c>
    </row>
    <row r="2695" spans="1:12" hidden="1" x14ac:dyDescent="0.25">
      <c r="A2695" t="s">
        <v>4209</v>
      </c>
      <c r="B2695" t="s">
        <v>5</v>
      </c>
      <c r="C2695" t="s">
        <v>1734</v>
      </c>
      <c r="D2695" t="s">
        <v>6893</v>
      </c>
      <c r="E2695" t="s">
        <v>1709</v>
      </c>
      <c r="H2695" t="str">
        <f>INDEX('Vensim Variables'!$B:$B,MATCH(EPS!$B2695,'Vensim Variables'!$A:$A,0))</f>
        <v>g pollutant</v>
      </c>
      <c r="I2695" t="str">
        <f t="shared" si="84"/>
        <v>PM25</v>
      </c>
      <c r="J2695">
        <f>INDEX(NoSettings!$C:$C,MATCH(EPS!$A2695,NoSettings!$A:$A,0))</f>
        <v>22102500</v>
      </c>
      <c r="K2695">
        <f>INDEX(GWP!$C$2:$C$13,MATCH(EPS!I2695,GWP!$B$2:$B$13,0))</f>
        <v>0</v>
      </c>
      <c r="L2695" s="4">
        <f t="shared" si="85"/>
        <v>0</v>
      </c>
    </row>
    <row r="2696" spans="1:12" hidden="1" x14ac:dyDescent="0.25">
      <c r="A2696" t="s">
        <v>4210</v>
      </c>
      <c r="B2696" t="s">
        <v>5</v>
      </c>
      <c r="C2696" t="s">
        <v>1734</v>
      </c>
      <c r="D2696" t="s">
        <v>6893</v>
      </c>
      <c r="E2696" t="s">
        <v>1710</v>
      </c>
      <c r="H2696" t="str">
        <f>INDEX('Vensim Variables'!$B:$B,MATCH(EPS!$B2696,'Vensim Variables'!$A:$A,0))</f>
        <v>g pollutant</v>
      </c>
      <c r="I2696" t="str">
        <f t="shared" si="84"/>
        <v>SOx</v>
      </c>
      <c r="J2696">
        <f>INDEX(NoSettings!$C:$C,MATCH(EPS!$A2696,NoSettings!$A:$A,0))</f>
        <v>15739500</v>
      </c>
      <c r="K2696">
        <f>INDEX(GWP!$C$2:$C$13,MATCH(EPS!I2696,GWP!$B$2:$B$13,0))</f>
        <v>0</v>
      </c>
      <c r="L2696" s="4">
        <f t="shared" si="85"/>
        <v>0</v>
      </c>
    </row>
    <row r="2697" spans="1:12" hidden="1" x14ac:dyDescent="0.25">
      <c r="A2697" t="s">
        <v>4211</v>
      </c>
      <c r="B2697" t="s">
        <v>5</v>
      </c>
      <c r="C2697" t="s">
        <v>1734</v>
      </c>
      <c r="D2697" t="s">
        <v>6893</v>
      </c>
      <c r="E2697" t="s">
        <v>1711</v>
      </c>
      <c r="H2697" t="str">
        <f>INDEX('Vensim Variables'!$B:$B,MATCH(EPS!$B2697,'Vensim Variables'!$A:$A,0))</f>
        <v>g pollutant</v>
      </c>
      <c r="I2697" t="str">
        <f t="shared" si="84"/>
        <v>BC</v>
      </c>
      <c r="J2697">
        <f>INDEX(NoSettings!$C:$C,MATCH(EPS!$A2697,NoSettings!$A:$A,0))</f>
        <v>1470000</v>
      </c>
      <c r="K2697">
        <f>INDEX(GWP!$C$2:$C$13,MATCH(EPS!I2697,GWP!$B$2:$B$13,0))</f>
        <v>0</v>
      </c>
      <c r="L2697" s="4">
        <f t="shared" si="85"/>
        <v>0</v>
      </c>
    </row>
    <row r="2698" spans="1:12" hidden="1" x14ac:dyDescent="0.25">
      <c r="A2698" t="s">
        <v>4212</v>
      </c>
      <c r="B2698" t="s">
        <v>5</v>
      </c>
      <c r="C2698" t="s">
        <v>1734</v>
      </c>
      <c r="D2698" t="s">
        <v>6893</v>
      </c>
      <c r="E2698" t="s">
        <v>1712</v>
      </c>
      <c r="H2698" t="str">
        <f>INDEX('Vensim Variables'!$B:$B,MATCH(EPS!$B2698,'Vensim Variables'!$A:$A,0))</f>
        <v>g pollutant</v>
      </c>
      <c r="I2698" t="str">
        <f t="shared" si="84"/>
        <v>OC</v>
      </c>
      <c r="J2698">
        <f>INDEX(NoSettings!$C:$C,MATCH(EPS!$A2698,NoSettings!$A:$A,0))</f>
        <v>9870000</v>
      </c>
      <c r="K2698">
        <f>INDEX(GWP!$C$2:$C$13,MATCH(EPS!I2698,GWP!$B$2:$B$13,0))</f>
        <v>0</v>
      </c>
      <c r="L2698" s="4">
        <f t="shared" si="85"/>
        <v>0</v>
      </c>
    </row>
    <row r="2699" spans="1:12" hidden="1" x14ac:dyDescent="0.25">
      <c r="A2699" t="s">
        <v>4213</v>
      </c>
      <c r="B2699" t="s">
        <v>5</v>
      </c>
      <c r="C2699" t="s">
        <v>1734</v>
      </c>
      <c r="D2699" t="s">
        <v>6893</v>
      </c>
      <c r="E2699" t="s">
        <v>1713</v>
      </c>
      <c r="H2699" t="str">
        <f>INDEX('Vensim Variables'!$B:$B,MATCH(EPS!$B2699,'Vensim Variables'!$A:$A,0))</f>
        <v>g pollutant</v>
      </c>
      <c r="I2699" t="str">
        <f t="shared" si="84"/>
        <v>CH4</v>
      </c>
      <c r="J2699">
        <f>INDEX(NoSettings!$C:$C,MATCH(EPS!$A2699,NoSettings!$A:$A,0))</f>
        <v>10500000</v>
      </c>
      <c r="K2699">
        <f>INDEX(GWP!$C$2:$C$13,MATCH(EPS!I2699,GWP!$B$2:$B$13,0))</f>
        <v>28</v>
      </c>
      <c r="L2699" s="4">
        <f t="shared" si="85"/>
        <v>2.9399999999999999E-4</v>
      </c>
    </row>
    <row r="2700" spans="1:12" hidden="1" x14ac:dyDescent="0.25">
      <c r="A2700" t="s">
        <v>4214</v>
      </c>
      <c r="B2700" t="s">
        <v>5</v>
      </c>
      <c r="C2700" t="s">
        <v>1734</v>
      </c>
      <c r="D2700" t="s">
        <v>6893</v>
      </c>
      <c r="E2700" t="s">
        <v>1714</v>
      </c>
      <c r="H2700" t="str">
        <f>INDEX('Vensim Variables'!$B:$B,MATCH(EPS!$B2700,'Vensim Variables'!$A:$A,0))</f>
        <v>g pollutant</v>
      </c>
      <c r="I2700" t="str">
        <f t="shared" si="84"/>
        <v>N2O</v>
      </c>
      <c r="J2700">
        <f>INDEX(NoSettings!$C:$C,MATCH(EPS!$A2700,NoSettings!$A:$A,0))</f>
        <v>1050000</v>
      </c>
      <c r="K2700">
        <f>INDEX(GWP!$C$2:$C$13,MATCH(EPS!I2700,GWP!$B$2:$B$13,0))</f>
        <v>265</v>
      </c>
      <c r="L2700" s="4">
        <f t="shared" si="85"/>
        <v>2.7825000000000001E-4</v>
      </c>
    </row>
    <row r="2701" spans="1:12" hidden="1" x14ac:dyDescent="0.25">
      <c r="A2701" t="s">
        <v>4215</v>
      </c>
      <c r="B2701" t="s">
        <v>5</v>
      </c>
      <c r="C2701" t="s">
        <v>1734</v>
      </c>
      <c r="D2701" t="s">
        <v>6893</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hidden="1" x14ac:dyDescent="0.25">
      <c r="A2702" t="s">
        <v>4216</v>
      </c>
      <c r="B2702" t="s">
        <v>5</v>
      </c>
      <c r="C2702" t="s">
        <v>1734</v>
      </c>
      <c r="D2702" t="s">
        <v>6894</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hidden="1" x14ac:dyDescent="0.25">
      <c r="A2703" t="s">
        <v>4217</v>
      </c>
      <c r="B2703" t="s">
        <v>5</v>
      </c>
      <c r="C2703" t="s">
        <v>1734</v>
      </c>
      <c r="D2703" t="s">
        <v>6894</v>
      </c>
      <c r="E2703" t="s">
        <v>1705</v>
      </c>
      <c r="H2703" t="str">
        <f>INDEX('Vensim Variables'!$B:$B,MATCH(EPS!$B2703,'Vensim Variables'!$A:$A,0))</f>
        <v>g pollutant</v>
      </c>
      <c r="I2703" t="str">
        <f t="shared" si="84"/>
        <v>VOC</v>
      </c>
      <c r="J2703">
        <f>INDEX(NoSettings!$C:$C,MATCH(EPS!$A2703,NoSettings!$A:$A,0))</f>
        <v>13597600000</v>
      </c>
      <c r="K2703">
        <f>INDEX(GWP!$C$2:$C$13,MATCH(EPS!I2703,GWP!$B$2:$B$13,0))</f>
        <v>0</v>
      </c>
      <c r="L2703" s="4">
        <f t="shared" si="85"/>
        <v>0</v>
      </c>
    </row>
    <row r="2704" spans="1:12" hidden="1" x14ac:dyDescent="0.25">
      <c r="A2704" t="s">
        <v>4218</v>
      </c>
      <c r="B2704" t="s">
        <v>5</v>
      </c>
      <c r="C2704" t="s">
        <v>1734</v>
      </c>
      <c r="D2704" t="s">
        <v>6894</v>
      </c>
      <c r="E2704" t="s">
        <v>1706</v>
      </c>
      <c r="H2704" t="str">
        <f>INDEX('Vensim Variables'!$B:$B,MATCH(EPS!$B2704,'Vensim Variables'!$A:$A,0))</f>
        <v>g pollutant</v>
      </c>
      <c r="I2704" t="str">
        <f t="shared" si="84"/>
        <v>CO</v>
      </c>
      <c r="J2704">
        <f>INDEX(NoSettings!$C:$C,MATCH(EPS!$A2704,NoSettings!$A:$A,0))</f>
        <v>72588700000</v>
      </c>
      <c r="K2704">
        <f>INDEX(GWP!$C$2:$C$13,MATCH(EPS!I2704,GWP!$B$2:$B$13,0))</f>
        <v>0</v>
      </c>
      <c r="L2704" s="4">
        <f t="shared" si="85"/>
        <v>0</v>
      </c>
    </row>
    <row r="2705" spans="1:12" hidden="1" x14ac:dyDescent="0.25">
      <c r="A2705" t="s">
        <v>4219</v>
      </c>
      <c r="B2705" t="s">
        <v>5</v>
      </c>
      <c r="C2705" t="s">
        <v>1734</v>
      </c>
      <c r="D2705" t="s">
        <v>6894</v>
      </c>
      <c r="E2705" t="s">
        <v>1707</v>
      </c>
      <c r="H2705" t="str">
        <f>INDEX('Vensim Variables'!$B:$B,MATCH(EPS!$B2705,'Vensim Variables'!$A:$A,0))</f>
        <v>g pollutant</v>
      </c>
      <c r="I2705" t="str">
        <f t="shared" si="84"/>
        <v>NOx</v>
      </c>
      <c r="J2705">
        <f>INDEX(NoSettings!$C:$C,MATCH(EPS!$A2705,NoSettings!$A:$A,0))</f>
        <v>127668000000</v>
      </c>
      <c r="K2705">
        <f>INDEX(GWP!$C$2:$C$13,MATCH(EPS!I2705,GWP!$B$2:$B$13,0))</f>
        <v>0</v>
      </c>
      <c r="L2705" s="4">
        <f t="shared" si="85"/>
        <v>0</v>
      </c>
    </row>
    <row r="2706" spans="1:12" hidden="1" x14ac:dyDescent="0.25">
      <c r="A2706" t="s">
        <v>4220</v>
      </c>
      <c r="B2706" t="s">
        <v>5</v>
      </c>
      <c r="C2706" t="s">
        <v>1734</v>
      </c>
      <c r="D2706" t="s">
        <v>6894</v>
      </c>
      <c r="E2706" t="s">
        <v>1708</v>
      </c>
      <c r="H2706" t="str">
        <f>INDEX('Vensim Variables'!$B:$B,MATCH(EPS!$B2706,'Vensim Variables'!$A:$A,0))</f>
        <v>g pollutant</v>
      </c>
      <c r="I2706" t="str">
        <f t="shared" si="84"/>
        <v>PM10</v>
      </c>
      <c r="J2706">
        <f>INDEX(NoSettings!$C:$C,MATCH(EPS!$A2706,NoSettings!$A:$A,0))</f>
        <v>5030970000</v>
      </c>
      <c r="K2706">
        <f>INDEX(GWP!$C$2:$C$13,MATCH(EPS!I2706,GWP!$B$2:$B$13,0))</f>
        <v>0</v>
      </c>
      <c r="L2706" s="4">
        <f t="shared" si="85"/>
        <v>0</v>
      </c>
    </row>
    <row r="2707" spans="1:12" hidden="1" x14ac:dyDescent="0.25">
      <c r="A2707" t="s">
        <v>4221</v>
      </c>
      <c r="B2707" t="s">
        <v>5</v>
      </c>
      <c r="C2707" t="s">
        <v>1734</v>
      </c>
      <c r="D2707" t="s">
        <v>6894</v>
      </c>
      <c r="E2707" t="s">
        <v>1709</v>
      </c>
      <c r="H2707" t="str">
        <f>INDEX('Vensim Variables'!$B:$B,MATCH(EPS!$B2707,'Vensim Variables'!$A:$A,0))</f>
        <v>g pollutant</v>
      </c>
      <c r="I2707" t="str">
        <f t="shared" si="84"/>
        <v>PM25</v>
      </c>
      <c r="J2707">
        <f>INDEX(NoSettings!$C:$C,MATCH(EPS!$A2707,NoSettings!$A:$A,0))</f>
        <v>4740460000</v>
      </c>
      <c r="K2707">
        <f>INDEX(GWP!$C$2:$C$13,MATCH(EPS!I2707,GWP!$B$2:$B$13,0))</f>
        <v>0</v>
      </c>
      <c r="L2707" s="4">
        <f t="shared" si="85"/>
        <v>0</v>
      </c>
    </row>
    <row r="2708" spans="1:12" hidden="1" x14ac:dyDescent="0.25">
      <c r="A2708" t="s">
        <v>4222</v>
      </c>
      <c r="B2708" t="s">
        <v>5</v>
      </c>
      <c r="C2708" t="s">
        <v>1734</v>
      </c>
      <c r="D2708" t="s">
        <v>6894</v>
      </c>
      <c r="E2708" t="s">
        <v>1710</v>
      </c>
      <c r="H2708" t="str">
        <f>INDEX('Vensim Variables'!$B:$B,MATCH(EPS!$B2708,'Vensim Variables'!$A:$A,0))</f>
        <v>g pollutant</v>
      </c>
      <c r="I2708" t="str">
        <f t="shared" si="84"/>
        <v>SOx</v>
      </c>
      <c r="J2708">
        <f>INDEX(NoSettings!$C:$C,MATCH(EPS!$A2708,NoSettings!$A:$A,0))</f>
        <v>3375750000</v>
      </c>
      <c r="K2708">
        <f>INDEX(GWP!$C$2:$C$13,MATCH(EPS!I2708,GWP!$B$2:$B$13,0))</f>
        <v>0</v>
      </c>
      <c r="L2708" s="4">
        <f t="shared" si="85"/>
        <v>0</v>
      </c>
    </row>
    <row r="2709" spans="1:12" hidden="1" x14ac:dyDescent="0.25">
      <c r="A2709" t="s">
        <v>4223</v>
      </c>
      <c r="B2709" t="s">
        <v>5</v>
      </c>
      <c r="C2709" t="s">
        <v>1734</v>
      </c>
      <c r="D2709" t="s">
        <v>6894</v>
      </c>
      <c r="E2709" t="s">
        <v>1711</v>
      </c>
      <c r="H2709" t="str">
        <f>INDEX('Vensim Variables'!$B:$B,MATCH(EPS!$B2709,'Vensim Variables'!$A:$A,0))</f>
        <v>g pollutant</v>
      </c>
      <c r="I2709" t="str">
        <f t="shared" si="84"/>
        <v>BC</v>
      </c>
      <c r="J2709">
        <f>INDEX(NoSettings!$C:$C,MATCH(EPS!$A2709,NoSettings!$A:$A,0))</f>
        <v>315280000</v>
      </c>
      <c r="K2709">
        <f>INDEX(GWP!$C$2:$C$13,MATCH(EPS!I2709,GWP!$B$2:$B$13,0))</f>
        <v>0</v>
      </c>
      <c r="L2709" s="4">
        <f t="shared" si="85"/>
        <v>0</v>
      </c>
    </row>
    <row r="2710" spans="1:12" hidden="1" x14ac:dyDescent="0.25">
      <c r="A2710" t="s">
        <v>4224</v>
      </c>
      <c r="B2710" t="s">
        <v>5</v>
      </c>
      <c r="C2710" t="s">
        <v>1734</v>
      </c>
      <c r="D2710" t="s">
        <v>6894</v>
      </c>
      <c r="E2710" t="s">
        <v>1712</v>
      </c>
      <c r="H2710" t="str">
        <f>INDEX('Vensim Variables'!$B:$B,MATCH(EPS!$B2710,'Vensim Variables'!$A:$A,0))</f>
        <v>g pollutant</v>
      </c>
      <c r="I2710" t="str">
        <f t="shared" si="84"/>
        <v>OC</v>
      </c>
      <c r="J2710">
        <f>INDEX(NoSettings!$C:$C,MATCH(EPS!$A2710,NoSettings!$A:$A,0))</f>
        <v>2116880000</v>
      </c>
      <c r="K2710">
        <f>INDEX(GWP!$C$2:$C$13,MATCH(EPS!I2710,GWP!$B$2:$B$13,0))</f>
        <v>0</v>
      </c>
      <c r="L2710" s="4">
        <f t="shared" si="85"/>
        <v>0</v>
      </c>
    </row>
    <row r="2711" spans="1:12" hidden="1" x14ac:dyDescent="0.25">
      <c r="A2711" t="s">
        <v>4225</v>
      </c>
      <c r="B2711" t="s">
        <v>5</v>
      </c>
      <c r="C2711" t="s">
        <v>1734</v>
      </c>
      <c r="D2711" t="s">
        <v>6894</v>
      </c>
      <c r="E2711" t="s">
        <v>1713</v>
      </c>
      <c r="H2711" t="str">
        <f>INDEX('Vensim Variables'!$B:$B,MATCH(EPS!$B2711,'Vensim Variables'!$A:$A,0))</f>
        <v>g pollutant</v>
      </c>
      <c r="I2711" t="str">
        <f t="shared" si="84"/>
        <v>CH4</v>
      </c>
      <c r="J2711">
        <f>INDEX(NoSettings!$C:$C,MATCH(EPS!$A2711,NoSettings!$A:$A,0))</f>
        <v>2252000000</v>
      </c>
      <c r="K2711">
        <f>INDEX(GWP!$C$2:$C$13,MATCH(EPS!I2711,GWP!$B$2:$B$13,0))</f>
        <v>28</v>
      </c>
      <c r="L2711" s="4">
        <f t="shared" si="85"/>
        <v>6.3056000000000001E-2</v>
      </c>
    </row>
    <row r="2712" spans="1:12" hidden="1" x14ac:dyDescent="0.25">
      <c r="A2712" t="s">
        <v>4226</v>
      </c>
      <c r="B2712" t="s">
        <v>5</v>
      </c>
      <c r="C2712" t="s">
        <v>1734</v>
      </c>
      <c r="D2712" t="s">
        <v>6894</v>
      </c>
      <c r="E2712" t="s">
        <v>1714</v>
      </c>
      <c r="H2712" t="str">
        <f>INDEX('Vensim Variables'!$B:$B,MATCH(EPS!$B2712,'Vensim Variables'!$A:$A,0))</f>
        <v>g pollutant</v>
      </c>
      <c r="I2712" t="str">
        <f t="shared" si="84"/>
        <v>N2O</v>
      </c>
      <c r="J2712">
        <f>INDEX(NoSettings!$C:$C,MATCH(EPS!$A2712,NoSettings!$A:$A,0))</f>
        <v>225200000</v>
      </c>
      <c r="K2712">
        <f>INDEX(GWP!$C$2:$C$13,MATCH(EPS!I2712,GWP!$B$2:$B$13,0))</f>
        <v>265</v>
      </c>
      <c r="L2712" s="4">
        <f t="shared" si="85"/>
        <v>5.9678000000000002E-2</v>
      </c>
    </row>
    <row r="2713" spans="1:12" hidden="1" x14ac:dyDescent="0.25">
      <c r="A2713" t="s">
        <v>4227</v>
      </c>
      <c r="B2713" t="s">
        <v>5</v>
      </c>
      <c r="C2713" t="s">
        <v>1734</v>
      </c>
      <c r="D2713" t="s">
        <v>6894</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hidden="1" x14ac:dyDescent="0.25">
      <c r="A2714" t="s">
        <v>4228</v>
      </c>
      <c r="B2714" t="s">
        <v>5</v>
      </c>
      <c r="C2714" t="s">
        <v>1734</v>
      </c>
      <c r="D2714" t="s">
        <v>6895</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hidden="1" x14ac:dyDescent="0.25">
      <c r="A2715" t="s">
        <v>4229</v>
      </c>
      <c r="B2715" t="s">
        <v>5</v>
      </c>
      <c r="C2715" t="s">
        <v>1734</v>
      </c>
      <c r="D2715" t="s">
        <v>6895</v>
      </c>
      <c r="E2715" t="s">
        <v>1705</v>
      </c>
      <c r="H2715" t="str">
        <f>INDEX('Vensim Variables'!$B:$B,MATCH(EPS!$B2715,'Vensim Variables'!$A:$A,0))</f>
        <v>g pollutant</v>
      </c>
      <c r="I2715" t="str">
        <f t="shared" si="84"/>
        <v>VOC</v>
      </c>
      <c r="J2715" s="2">
        <f>INDEX(NoSettings!$C:$C,MATCH(EPS!$A2715,NoSettings!$A:$A,0))</f>
        <v>1133330000</v>
      </c>
      <c r="K2715">
        <f>INDEX(GWP!$C$2:$C$13,MATCH(EPS!I2715,GWP!$B$2:$B$13,0))</f>
        <v>0</v>
      </c>
      <c r="L2715" s="4">
        <f t="shared" si="85"/>
        <v>0</v>
      </c>
    </row>
    <row r="2716" spans="1:12" hidden="1" x14ac:dyDescent="0.25">
      <c r="A2716" t="s">
        <v>4230</v>
      </c>
      <c r="B2716" t="s">
        <v>5</v>
      </c>
      <c r="C2716" t="s">
        <v>1734</v>
      </c>
      <c r="D2716" t="s">
        <v>6895</v>
      </c>
      <c r="E2716" t="s">
        <v>1706</v>
      </c>
      <c r="H2716" t="str">
        <f>INDEX('Vensim Variables'!$B:$B,MATCH(EPS!$B2716,'Vensim Variables'!$A:$A,0))</f>
        <v>g pollutant</v>
      </c>
      <c r="I2716" t="str">
        <f t="shared" si="84"/>
        <v>CO</v>
      </c>
      <c r="J2716">
        <f>INDEX(NoSettings!$C:$C,MATCH(EPS!$A2716,NoSettings!$A:$A,0))</f>
        <v>6050130000</v>
      </c>
      <c r="K2716">
        <f>INDEX(GWP!$C$2:$C$13,MATCH(EPS!I2716,GWP!$B$2:$B$13,0))</f>
        <v>0</v>
      </c>
      <c r="L2716" s="4">
        <f t="shared" si="85"/>
        <v>0</v>
      </c>
    </row>
    <row r="2717" spans="1:12" hidden="1" x14ac:dyDescent="0.25">
      <c r="A2717" t="s">
        <v>4231</v>
      </c>
      <c r="B2717" t="s">
        <v>5</v>
      </c>
      <c r="C2717" t="s">
        <v>1734</v>
      </c>
      <c r="D2717" t="s">
        <v>6895</v>
      </c>
      <c r="E2717" t="s">
        <v>1707</v>
      </c>
      <c r="H2717" t="str">
        <f>INDEX('Vensim Variables'!$B:$B,MATCH(EPS!$B2717,'Vensim Variables'!$A:$A,0))</f>
        <v>g pollutant</v>
      </c>
      <c r="I2717" t="str">
        <f t="shared" si="84"/>
        <v>NOx</v>
      </c>
      <c r="J2717">
        <f>INDEX(NoSettings!$C:$C,MATCH(EPS!$A2717,NoSettings!$A:$A,0))</f>
        <v>10640900000</v>
      </c>
      <c r="K2717">
        <f>INDEX(GWP!$C$2:$C$13,MATCH(EPS!I2717,GWP!$B$2:$B$13,0))</f>
        <v>0</v>
      </c>
      <c r="L2717" s="4">
        <f t="shared" si="85"/>
        <v>0</v>
      </c>
    </row>
    <row r="2718" spans="1:12" hidden="1" x14ac:dyDescent="0.25">
      <c r="A2718" t="s">
        <v>4232</v>
      </c>
      <c r="B2718" t="s">
        <v>5</v>
      </c>
      <c r="C2718" t="s">
        <v>1734</v>
      </c>
      <c r="D2718" t="s">
        <v>6895</v>
      </c>
      <c r="E2718" t="s">
        <v>1708</v>
      </c>
      <c r="H2718" t="str">
        <f>INDEX('Vensim Variables'!$B:$B,MATCH(EPS!$B2718,'Vensim Variables'!$A:$A,0))</f>
        <v>g pollutant</v>
      </c>
      <c r="I2718" t="str">
        <f t="shared" si="84"/>
        <v>PM10</v>
      </c>
      <c r="J2718">
        <f>INDEX(NoSettings!$C:$C,MATCH(EPS!$A2718,NoSettings!$A:$A,0))</f>
        <v>419322000</v>
      </c>
      <c r="K2718">
        <f>INDEX(GWP!$C$2:$C$13,MATCH(EPS!I2718,GWP!$B$2:$B$13,0))</f>
        <v>0</v>
      </c>
      <c r="L2718" s="4">
        <f t="shared" si="85"/>
        <v>0</v>
      </c>
    </row>
    <row r="2719" spans="1:12" hidden="1" x14ac:dyDescent="0.25">
      <c r="A2719" t="s">
        <v>4233</v>
      </c>
      <c r="B2719" t="s">
        <v>5</v>
      </c>
      <c r="C2719" t="s">
        <v>1734</v>
      </c>
      <c r="D2719" t="s">
        <v>6895</v>
      </c>
      <c r="E2719" t="s">
        <v>1709</v>
      </c>
      <c r="H2719" t="str">
        <f>INDEX('Vensim Variables'!$B:$B,MATCH(EPS!$B2719,'Vensim Variables'!$A:$A,0))</f>
        <v>g pollutant</v>
      </c>
      <c r="I2719" t="str">
        <f t="shared" si="84"/>
        <v>PM25</v>
      </c>
      <c r="J2719">
        <f>INDEX(NoSettings!$C:$C,MATCH(EPS!$A2719,NoSettings!$A:$A,0))</f>
        <v>395109000</v>
      </c>
      <c r="K2719">
        <f>INDEX(GWP!$C$2:$C$13,MATCH(EPS!I2719,GWP!$B$2:$B$13,0))</f>
        <v>0</v>
      </c>
      <c r="L2719" s="4">
        <f t="shared" si="85"/>
        <v>0</v>
      </c>
    </row>
    <row r="2720" spans="1:12" hidden="1" x14ac:dyDescent="0.25">
      <c r="A2720" t="s">
        <v>4234</v>
      </c>
      <c r="B2720" t="s">
        <v>5</v>
      </c>
      <c r="C2720" t="s">
        <v>1734</v>
      </c>
      <c r="D2720" t="s">
        <v>6895</v>
      </c>
      <c r="E2720" t="s">
        <v>1710</v>
      </c>
      <c r="H2720" t="str">
        <f>INDEX('Vensim Variables'!$B:$B,MATCH(EPS!$B2720,'Vensim Variables'!$A:$A,0))</f>
        <v>g pollutant</v>
      </c>
      <c r="I2720" t="str">
        <f t="shared" si="84"/>
        <v>SOx</v>
      </c>
      <c r="J2720">
        <f>INDEX(NoSettings!$C:$C,MATCH(EPS!$A2720,NoSettings!$A:$A,0))</f>
        <v>281362000</v>
      </c>
      <c r="K2720">
        <f>INDEX(GWP!$C$2:$C$13,MATCH(EPS!I2720,GWP!$B$2:$B$13,0))</f>
        <v>0</v>
      </c>
      <c r="L2720" s="4">
        <f t="shared" si="85"/>
        <v>0</v>
      </c>
    </row>
    <row r="2721" spans="1:12" hidden="1" x14ac:dyDescent="0.25">
      <c r="A2721" t="s">
        <v>4235</v>
      </c>
      <c r="B2721" t="s">
        <v>5</v>
      </c>
      <c r="C2721" t="s">
        <v>1734</v>
      </c>
      <c r="D2721" t="s">
        <v>6895</v>
      </c>
      <c r="E2721" t="s">
        <v>1711</v>
      </c>
      <c r="H2721" t="str">
        <f>INDEX('Vensim Variables'!$B:$B,MATCH(EPS!$B2721,'Vensim Variables'!$A:$A,0))</f>
        <v>g pollutant</v>
      </c>
      <c r="I2721" t="str">
        <f t="shared" si="84"/>
        <v>BC</v>
      </c>
      <c r="J2721">
        <f>INDEX(NoSettings!$C:$C,MATCH(EPS!$A2721,NoSettings!$A:$A,0))</f>
        <v>26278000</v>
      </c>
      <c r="K2721">
        <f>INDEX(GWP!$C$2:$C$13,MATCH(EPS!I2721,GWP!$B$2:$B$13,0))</f>
        <v>0</v>
      </c>
      <c r="L2721" s="4">
        <f t="shared" si="85"/>
        <v>0</v>
      </c>
    </row>
    <row r="2722" spans="1:12" hidden="1" x14ac:dyDescent="0.25">
      <c r="A2722" t="s">
        <v>4236</v>
      </c>
      <c r="B2722" t="s">
        <v>5</v>
      </c>
      <c r="C2722" t="s">
        <v>1734</v>
      </c>
      <c r="D2722" t="s">
        <v>6895</v>
      </c>
      <c r="E2722" t="s">
        <v>1712</v>
      </c>
      <c r="H2722" t="str">
        <f>INDEX('Vensim Variables'!$B:$B,MATCH(EPS!$B2722,'Vensim Variables'!$A:$A,0))</f>
        <v>g pollutant</v>
      </c>
      <c r="I2722" t="str">
        <f t="shared" si="84"/>
        <v>OC</v>
      </c>
      <c r="J2722">
        <f>INDEX(NoSettings!$C:$C,MATCH(EPS!$A2722,NoSettings!$A:$A,0))</f>
        <v>176438000</v>
      </c>
      <c r="K2722">
        <f>INDEX(GWP!$C$2:$C$13,MATCH(EPS!I2722,GWP!$B$2:$B$13,0))</f>
        <v>0</v>
      </c>
      <c r="L2722" s="4">
        <f t="shared" si="85"/>
        <v>0</v>
      </c>
    </row>
    <row r="2723" spans="1:12" hidden="1" x14ac:dyDescent="0.25">
      <c r="A2723" t="s">
        <v>4237</v>
      </c>
      <c r="B2723" t="s">
        <v>5</v>
      </c>
      <c r="C2723" t="s">
        <v>1734</v>
      </c>
      <c r="D2723" t="s">
        <v>6895</v>
      </c>
      <c r="E2723" t="s">
        <v>1713</v>
      </c>
      <c r="H2723" t="str">
        <f>INDEX('Vensim Variables'!$B:$B,MATCH(EPS!$B2723,'Vensim Variables'!$A:$A,0))</f>
        <v>g pollutant</v>
      </c>
      <c r="I2723" t="str">
        <f t="shared" si="84"/>
        <v>CH4</v>
      </c>
      <c r="J2723">
        <f>INDEX(NoSettings!$C:$C,MATCH(EPS!$A2723,NoSettings!$A:$A,0))</f>
        <v>187700000</v>
      </c>
      <c r="K2723">
        <f>INDEX(GWP!$C$2:$C$13,MATCH(EPS!I2723,GWP!$B$2:$B$13,0))</f>
        <v>28</v>
      </c>
      <c r="L2723" s="4">
        <f t="shared" si="85"/>
        <v>5.2556E-3</v>
      </c>
    </row>
    <row r="2724" spans="1:12" hidden="1" x14ac:dyDescent="0.25">
      <c r="A2724" t="s">
        <v>4238</v>
      </c>
      <c r="B2724" t="s">
        <v>5</v>
      </c>
      <c r="C2724" t="s">
        <v>1734</v>
      </c>
      <c r="D2724" t="s">
        <v>6895</v>
      </c>
      <c r="E2724" t="s">
        <v>1714</v>
      </c>
      <c r="H2724" t="str">
        <f>INDEX('Vensim Variables'!$B:$B,MATCH(EPS!$B2724,'Vensim Variables'!$A:$A,0))</f>
        <v>g pollutant</v>
      </c>
      <c r="I2724" t="str">
        <f t="shared" si="84"/>
        <v>N2O</v>
      </c>
      <c r="J2724">
        <f>INDEX(NoSettings!$C:$C,MATCH(EPS!$A2724,NoSettings!$A:$A,0))</f>
        <v>18770000</v>
      </c>
      <c r="K2724">
        <f>INDEX(GWP!$C$2:$C$13,MATCH(EPS!I2724,GWP!$B$2:$B$13,0))</f>
        <v>265</v>
      </c>
      <c r="L2724" s="4">
        <f t="shared" si="85"/>
        <v>4.9740499999999998E-3</v>
      </c>
    </row>
    <row r="2725" spans="1:12" hidden="1" x14ac:dyDescent="0.25">
      <c r="A2725" t="s">
        <v>4239</v>
      </c>
      <c r="B2725" t="s">
        <v>5</v>
      </c>
      <c r="C2725" t="s">
        <v>1734</v>
      </c>
      <c r="D2725" t="s">
        <v>6895</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hidden="1" x14ac:dyDescent="0.25">
      <c r="A2726" t="s">
        <v>4240</v>
      </c>
      <c r="B2726" t="s">
        <v>5</v>
      </c>
      <c r="C2726" t="s">
        <v>1734</v>
      </c>
      <c r="D2726" t="s">
        <v>6896</v>
      </c>
      <c r="E2726" t="s">
        <v>1702</v>
      </c>
      <c r="H2726" t="str">
        <f>INDEX('Vensim Variables'!$B:$B,MATCH(EPS!$B2726,'Vensim Variables'!$A:$A,0))</f>
        <v>g pollutant</v>
      </c>
      <c r="I2726" t="str">
        <f t="shared" si="84"/>
        <v>CO2</v>
      </c>
      <c r="J2726">
        <f>INDEX(NoSettings!$C:$C,MATCH(EPS!$A2726,NoSettings!$A:$A,0))</f>
        <v>46013600000000</v>
      </c>
      <c r="K2726">
        <f>INDEX(GWP!$C$2:$C$13,MATCH(EPS!I2726,GWP!$B$2:$B$13,0))</f>
        <v>1</v>
      </c>
      <c r="L2726" s="4">
        <f t="shared" si="85"/>
        <v>46.013599999999997</v>
      </c>
    </row>
    <row r="2727" spans="1:12" hidden="1" x14ac:dyDescent="0.25">
      <c r="A2727" t="s">
        <v>4241</v>
      </c>
      <c r="B2727" t="s">
        <v>5</v>
      </c>
      <c r="C2727" t="s">
        <v>1734</v>
      </c>
      <c r="D2727" t="s">
        <v>6896</v>
      </c>
      <c r="E2727" t="s">
        <v>1705</v>
      </c>
      <c r="H2727" t="str">
        <f>INDEX('Vensim Variables'!$B:$B,MATCH(EPS!$B2727,'Vensim Variables'!$A:$A,0))</f>
        <v>g pollutant</v>
      </c>
      <c r="I2727" t="str">
        <f t="shared" si="84"/>
        <v>VOC</v>
      </c>
      <c r="J2727">
        <f>INDEX(NoSettings!$C:$C,MATCH(EPS!$A2727,NoSettings!$A:$A,0))</f>
        <v>5236150000</v>
      </c>
      <c r="K2727">
        <f>INDEX(GWP!$C$2:$C$13,MATCH(EPS!I2727,GWP!$B$2:$B$13,0))</f>
        <v>0</v>
      </c>
      <c r="L2727" s="4">
        <f t="shared" si="85"/>
        <v>0</v>
      </c>
    </row>
    <row r="2728" spans="1:12" hidden="1" x14ac:dyDescent="0.25">
      <c r="A2728" t="s">
        <v>4242</v>
      </c>
      <c r="B2728" t="s">
        <v>5</v>
      </c>
      <c r="C2728" t="s">
        <v>1734</v>
      </c>
      <c r="D2728" t="s">
        <v>6896</v>
      </c>
      <c r="E2728" t="s">
        <v>1706</v>
      </c>
      <c r="H2728" t="str">
        <f>INDEX('Vensim Variables'!$B:$B,MATCH(EPS!$B2728,'Vensim Variables'!$A:$A,0))</f>
        <v>g pollutant</v>
      </c>
      <c r="I2728" t="str">
        <f t="shared" si="84"/>
        <v>CO</v>
      </c>
      <c r="J2728">
        <f>INDEX(NoSettings!$C:$C,MATCH(EPS!$A2728,NoSettings!$A:$A,0))</f>
        <v>27952500000</v>
      </c>
      <c r="K2728">
        <f>INDEX(GWP!$C$2:$C$13,MATCH(EPS!I2728,GWP!$B$2:$B$13,0))</f>
        <v>0</v>
      </c>
      <c r="L2728" s="4">
        <f t="shared" si="85"/>
        <v>0</v>
      </c>
    </row>
    <row r="2729" spans="1:12" hidden="1" x14ac:dyDescent="0.25">
      <c r="A2729" t="s">
        <v>4243</v>
      </c>
      <c r="B2729" t="s">
        <v>5</v>
      </c>
      <c r="C2729" t="s">
        <v>1734</v>
      </c>
      <c r="D2729" t="s">
        <v>6896</v>
      </c>
      <c r="E2729" t="s">
        <v>1707</v>
      </c>
      <c r="H2729" t="str">
        <f>INDEX('Vensim Variables'!$B:$B,MATCH(EPS!$B2729,'Vensim Variables'!$A:$A,0))</f>
        <v>g pollutant</v>
      </c>
      <c r="I2729" t="str">
        <f t="shared" si="84"/>
        <v>NOx</v>
      </c>
      <c r="J2729">
        <f>INDEX(NoSettings!$C:$C,MATCH(EPS!$A2729,NoSettings!$A:$A,0))</f>
        <v>49162400000</v>
      </c>
      <c r="K2729">
        <f>INDEX(GWP!$C$2:$C$13,MATCH(EPS!I2729,GWP!$B$2:$B$13,0))</f>
        <v>0</v>
      </c>
      <c r="L2729" s="4">
        <f t="shared" si="85"/>
        <v>0</v>
      </c>
    </row>
    <row r="2730" spans="1:12" hidden="1" x14ac:dyDescent="0.25">
      <c r="A2730" t="s">
        <v>4244</v>
      </c>
      <c r="B2730" t="s">
        <v>5</v>
      </c>
      <c r="C2730" t="s">
        <v>1734</v>
      </c>
      <c r="D2730" t="s">
        <v>6896</v>
      </c>
      <c r="E2730" t="s">
        <v>1708</v>
      </c>
      <c r="H2730" t="str">
        <f>INDEX('Vensim Variables'!$B:$B,MATCH(EPS!$B2730,'Vensim Variables'!$A:$A,0))</f>
        <v>g pollutant</v>
      </c>
      <c r="I2730" t="str">
        <f t="shared" si="84"/>
        <v>PM10</v>
      </c>
      <c r="J2730">
        <f>INDEX(NoSettings!$C:$C,MATCH(EPS!$A2730,NoSettings!$A:$A,0))</f>
        <v>1937320000</v>
      </c>
      <c r="K2730">
        <f>INDEX(GWP!$C$2:$C$13,MATCH(EPS!I2730,GWP!$B$2:$B$13,0))</f>
        <v>0</v>
      </c>
      <c r="L2730" s="4">
        <f t="shared" si="85"/>
        <v>0</v>
      </c>
    </row>
    <row r="2731" spans="1:12" hidden="1" x14ac:dyDescent="0.25">
      <c r="A2731" t="s">
        <v>4245</v>
      </c>
      <c r="B2731" t="s">
        <v>5</v>
      </c>
      <c r="C2731" t="s">
        <v>1734</v>
      </c>
      <c r="D2731" t="s">
        <v>6896</v>
      </c>
      <c r="E2731" t="s">
        <v>1709</v>
      </c>
      <c r="H2731" t="str">
        <f>INDEX('Vensim Variables'!$B:$B,MATCH(EPS!$B2731,'Vensim Variables'!$A:$A,0))</f>
        <v>g pollutant</v>
      </c>
      <c r="I2731" t="str">
        <f t="shared" si="84"/>
        <v>PM25</v>
      </c>
      <c r="J2731">
        <f>INDEX(NoSettings!$C:$C,MATCH(EPS!$A2731,NoSettings!$A:$A,0))</f>
        <v>1825460000</v>
      </c>
      <c r="K2731">
        <f>INDEX(GWP!$C$2:$C$13,MATCH(EPS!I2731,GWP!$B$2:$B$13,0))</f>
        <v>0</v>
      </c>
      <c r="L2731" s="4">
        <f t="shared" si="85"/>
        <v>0</v>
      </c>
    </row>
    <row r="2732" spans="1:12" hidden="1" x14ac:dyDescent="0.25">
      <c r="A2732" t="s">
        <v>4246</v>
      </c>
      <c r="B2732" t="s">
        <v>5</v>
      </c>
      <c r="C2732" t="s">
        <v>1734</v>
      </c>
      <c r="D2732" t="s">
        <v>6896</v>
      </c>
      <c r="E2732" t="s">
        <v>1710</v>
      </c>
      <c r="H2732" t="str">
        <f>INDEX('Vensim Variables'!$B:$B,MATCH(EPS!$B2732,'Vensim Variables'!$A:$A,0))</f>
        <v>g pollutant</v>
      </c>
      <c r="I2732" t="str">
        <f t="shared" si="84"/>
        <v>SOx</v>
      </c>
      <c r="J2732">
        <f>INDEX(NoSettings!$C:$C,MATCH(EPS!$A2732,NoSettings!$A:$A,0))</f>
        <v>1299930000</v>
      </c>
      <c r="K2732">
        <f>INDEX(GWP!$C$2:$C$13,MATCH(EPS!I2732,GWP!$B$2:$B$13,0))</f>
        <v>0</v>
      </c>
      <c r="L2732" s="4">
        <f t="shared" si="85"/>
        <v>0</v>
      </c>
    </row>
    <row r="2733" spans="1:12" hidden="1" x14ac:dyDescent="0.25">
      <c r="A2733" t="s">
        <v>4247</v>
      </c>
      <c r="B2733" t="s">
        <v>5</v>
      </c>
      <c r="C2733" t="s">
        <v>1734</v>
      </c>
      <c r="D2733" t="s">
        <v>6896</v>
      </c>
      <c r="E2733" t="s">
        <v>1711</v>
      </c>
      <c r="H2733" t="str">
        <f>INDEX('Vensim Variables'!$B:$B,MATCH(EPS!$B2733,'Vensim Variables'!$A:$A,0))</f>
        <v>g pollutant</v>
      </c>
      <c r="I2733" t="str">
        <f t="shared" si="84"/>
        <v>BC</v>
      </c>
      <c r="J2733">
        <f>INDEX(NoSettings!$C:$C,MATCH(EPS!$A2733,NoSettings!$A:$A,0))</f>
        <v>121408000</v>
      </c>
      <c r="K2733">
        <f>INDEX(GWP!$C$2:$C$13,MATCH(EPS!I2733,GWP!$B$2:$B$13,0))</f>
        <v>0</v>
      </c>
      <c r="L2733" s="4">
        <f t="shared" si="85"/>
        <v>0</v>
      </c>
    </row>
    <row r="2734" spans="1:12" hidden="1" x14ac:dyDescent="0.25">
      <c r="A2734" t="s">
        <v>4248</v>
      </c>
      <c r="B2734" t="s">
        <v>5</v>
      </c>
      <c r="C2734" t="s">
        <v>1734</v>
      </c>
      <c r="D2734" t="s">
        <v>6896</v>
      </c>
      <c r="E2734" t="s">
        <v>1712</v>
      </c>
      <c r="H2734" t="str">
        <f>INDEX('Vensim Variables'!$B:$B,MATCH(EPS!$B2734,'Vensim Variables'!$A:$A,0))</f>
        <v>g pollutant</v>
      </c>
      <c r="I2734" t="str">
        <f t="shared" si="84"/>
        <v>OC</v>
      </c>
      <c r="J2734">
        <f>INDEX(NoSettings!$C:$C,MATCH(EPS!$A2734,NoSettings!$A:$A,0))</f>
        <v>815168000</v>
      </c>
      <c r="K2734">
        <f>INDEX(GWP!$C$2:$C$13,MATCH(EPS!I2734,GWP!$B$2:$B$13,0))</f>
        <v>0</v>
      </c>
      <c r="L2734" s="4">
        <f t="shared" si="85"/>
        <v>0</v>
      </c>
    </row>
    <row r="2735" spans="1:12" hidden="1" x14ac:dyDescent="0.25">
      <c r="A2735" t="s">
        <v>4249</v>
      </c>
      <c r="B2735" t="s">
        <v>5</v>
      </c>
      <c r="C2735" t="s">
        <v>1734</v>
      </c>
      <c r="D2735" t="s">
        <v>6896</v>
      </c>
      <c r="E2735" t="s">
        <v>1713</v>
      </c>
      <c r="H2735" t="str">
        <f>INDEX('Vensim Variables'!$B:$B,MATCH(EPS!$B2735,'Vensim Variables'!$A:$A,0))</f>
        <v>g pollutant</v>
      </c>
      <c r="I2735" t="str">
        <f t="shared" si="84"/>
        <v>CH4</v>
      </c>
      <c r="J2735">
        <f>INDEX(NoSettings!$C:$C,MATCH(EPS!$A2735,NoSettings!$A:$A,0))</f>
        <v>867200000</v>
      </c>
      <c r="K2735">
        <f>INDEX(GWP!$C$2:$C$13,MATCH(EPS!I2735,GWP!$B$2:$B$13,0))</f>
        <v>28</v>
      </c>
      <c r="L2735" s="4">
        <f t="shared" si="85"/>
        <v>2.42816E-2</v>
      </c>
    </row>
    <row r="2736" spans="1:12" hidden="1" x14ac:dyDescent="0.25">
      <c r="A2736" t="s">
        <v>4250</v>
      </c>
      <c r="B2736" t="s">
        <v>5</v>
      </c>
      <c r="C2736" t="s">
        <v>1734</v>
      </c>
      <c r="D2736" t="s">
        <v>6896</v>
      </c>
      <c r="E2736" t="s">
        <v>1714</v>
      </c>
      <c r="H2736" t="str">
        <f>INDEX('Vensim Variables'!$B:$B,MATCH(EPS!$B2736,'Vensim Variables'!$A:$A,0))</f>
        <v>g pollutant</v>
      </c>
      <c r="I2736" t="str">
        <f t="shared" si="84"/>
        <v>N2O</v>
      </c>
      <c r="J2736">
        <f>INDEX(NoSettings!$C:$C,MATCH(EPS!$A2736,NoSettings!$A:$A,0))</f>
        <v>86720000</v>
      </c>
      <c r="K2736">
        <f>INDEX(GWP!$C$2:$C$13,MATCH(EPS!I2736,GWP!$B$2:$B$13,0))</f>
        <v>265</v>
      </c>
      <c r="L2736" s="4">
        <f t="shared" si="85"/>
        <v>2.2980799999999999E-2</v>
      </c>
    </row>
    <row r="2737" spans="1:12" hidden="1" x14ac:dyDescent="0.25">
      <c r="A2737" t="s">
        <v>4251</v>
      </c>
      <c r="B2737" t="s">
        <v>5</v>
      </c>
      <c r="C2737" t="s">
        <v>1734</v>
      </c>
      <c r="D2737" t="s">
        <v>6896</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hidden="1" x14ac:dyDescent="0.25">
      <c r="A2738" t="s">
        <v>4252</v>
      </c>
      <c r="B2738" t="s">
        <v>5</v>
      </c>
      <c r="C2738" t="s">
        <v>1734</v>
      </c>
      <c r="D2738" t="s">
        <v>6897</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hidden="1" x14ac:dyDescent="0.25">
      <c r="A2739" t="s">
        <v>4253</v>
      </c>
      <c r="B2739" t="s">
        <v>5</v>
      </c>
      <c r="C2739" t="s">
        <v>1734</v>
      </c>
      <c r="D2739" t="s">
        <v>6897</v>
      </c>
      <c r="E2739" t="s">
        <v>1705</v>
      </c>
      <c r="H2739" t="str">
        <f>INDEX('Vensim Variables'!$B:$B,MATCH(EPS!$B2739,'Vensim Variables'!$A:$A,0))</f>
        <v>g pollutant</v>
      </c>
      <c r="I2739" t="str">
        <f t="shared" si="84"/>
        <v>VOC</v>
      </c>
      <c r="J2739">
        <f>INDEX(NoSettings!$C:$C,MATCH(EPS!$A2739,NoSettings!$A:$A,0))</f>
        <v>613461000</v>
      </c>
      <c r="K2739">
        <f>INDEX(GWP!$C$2:$C$13,MATCH(EPS!I2739,GWP!$B$2:$B$13,0))</f>
        <v>0</v>
      </c>
      <c r="L2739" s="4">
        <f t="shared" si="85"/>
        <v>0</v>
      </c>
    </row>
    <row r="2740" spans="1:12" hidden="1" x14ac:dyDescent="0.25">
      <c r="A2740" t="s">
        <v>4254</v>
      </c>
      <c r="B2740" t="s">
        <v>5</v>
      </c>
      <c r="C2740" t="s">
        <v>1734</v>
      </c>
      <c r="D2740" t="s">
        <v>6897</v>
      </c>
      <c r="E2740" t="s">
        <v>1706</v>
      </c>
      <c r="H2740" t="str">
        <f>INDEX('Vensim Variables'!$B:$B,MATCH(EPS!$B2740,'Vensim Variables'!$A:$A,0))</f>
        <v>g pollutant</v>
      </c>
      <c r="I2740" t="str">
        <f t="shared" si="84"/>
        <v>CO</v>
      </c>
      <c r="J2740">
        <f>INDEX(NoSettings!$C:$C,MATCH(EPS!$A2740,NoSettings!$A:$A,0))</f>
        <v>3274870000</v>
      </c>
      <c r="K2740">
        <f>INDEX(GWP!$C$2:$C$13,MATCH(EPS!I2740,GWP!$B$2:$B$13,0))</f>
        <v>0</v>
      </c>
      <c r="L2740" s="4">
        <f t="shared" si="85"/>
        <v>0</v>
      </c>
    </row>
    <row r="2741" spans="1:12" hidden="1" x14ac:dyDescent="0.25">
      <c r="A2741" t="s">
        <v>4255</v>
      </c>
      <c r="B2741" t="s">
        <v>5</v>
      </c>
      <c r="C2741" t="s">
        <v>1734</v>
      </c>
      <c r="D2741" t="s">
        <v>6897</v>
      </c>
      <c r="E2741" t="s">
        <v>1707</v>
      </c>
      <c r="H2741" t="str">
        <f>INDEX('Vensim Variables'!$B:$B,MATCH(EPS!$B2741,'Vensim Variables'!$A:$A,0))</f>
        <v>g pollutant</v>
      </c>
      <c r="I2741" t="str">
        <f t="shared" si="84"/>
        <v>NOx</v>
      </c>
      <c r="J2741">
        <f>INDEX(NoSettings!$C:$C,MATCH(EPS!$A2741,NoSettings!$A:$A,0))</f>
        <v>5759810000</v>
      </c>
      <c r="K2741">
        <f>INDEX(GWP!$C$2:$C$13,MATCH(EPS!I2741,GWP!$B$2:$B$13,0))</f>
        <v>0</v>
      </c>
      <c r="L2741" s="4">
        <f t="shared" si="85"/>
        <v>0</v>
      </c>
    </row>
    <row r="2742" spans="1:12" hidden="1" x14ac:dyDescent="0.25">
      <c r="A2742" t="s">
        <v>4256</v>
      </c>
      <c r="B2742" t="s">
        <v>5</v>
      </c>
      <c r="C2742" t="s">
        <v>1734</v>
      </c>
      <c r="D2742" t="s">
        <v>6897</v>
      </c>
      <c r="E2742" t="s">
        <v>1708</v>
      </c>
      <c r="H2742" t="str">
        <f>INDEX('Vensim Variables'!$B:$B,MATCH(EPS!$B2742,'Vensim Variables'!$A:$A,0))</f>
        <v>g pollutant</v>
      </c>
      <c r="I2742" t="str">
        <f t="shared" si="84"/>
        <v>PM10</v>
      </c>
      <c r="J2742">
        <f>INDEX(NoSettings!$C:$C,MATCH(EPS!$A2742,NoSettings!$A:$A,0))</f>
        <v>226974000</v>
      </c>
      <c r="K2742">
        <f>INDEX(GWP!$C$2:$C$13,MATCH(EPS!I2742,GWP!$B$2:$B$13,0))</f>
        <v>0</v>
      </c>
      <c r="L2742" s="4">
        <f t="shared" si="85"/>
        <v>0</v>
      </c>
    </row>
    <row r="2743" spans="1:12" hidden="1" x14ac:dyDescent="0.25">
      <c r="A2743" t="s">
        <v>4257</v>
      </c>
      <c r="B2743" t="s">
        <v>5</v>
      </c>
      <c r="C2743" t="s">
        <v>1734</v>
      </c>
      <c r="D2743" t="s">
        <v>6897</v>
      </c>
      <c r="E2743" t="s">
        <v>1709</v>
      </c>
      <c r="H2743" t="str">
        <f>INDEX('Vensim Variables'!$B:$B,MATCH(EPS!$B2743,'Vensim Variables'!$A:$A,0))</f>
        <v>g pollutant</v>
      </c>
      <c r="I2743" t="str">
        <f t="shared" si="84"/>
        <v>PM25</v>
      </c>
      <c r="J2743">
        <f>INDEX(NoSettings!$C:$C,MATCH(EPS!$A2743,NoSettings!$A:$A,0))</f>
        <v>213868000</v>
      </c>
      <c r="K2743">
        <f>INDEX(GWP!$C$2:$C$13,MATCH(EPS!I2743,GWP!$B$2:$B$13,0))</f>
        <v>0</v>
      </c>
      <c r="L2743" s="4">
        <f t="shared" si="85"/>
        <v>0</v>
      </c>
    </row>
    <row r="2744" spans="1:12" hidden="1" x14ac:dyDescent="0.25">
      <c r="A2744" t="s">
        <v>4258</v>
      </c>
      <c r="B2744" t="s">
        <v>5</v>
      </c>
      <c r="C2744" t="s">
        <v>1734</v>
      </c>
      <c r="D2744" t="s">
        <v>6897</v>
      </c>
      <c r="E2744" t="s">
        <v>1710</v>
      </c>
      <c r="H2744" t="str">
        <f>INDEX('Vensim Variables'!$B:$B,MATCH(EPS!$B2744,'Vensim Variables'!$A:$A,0))</f>
        <v>g pollutant</v>
      </c>
      <c r="I2744" t="str">
        <f t="shared" si="84"/>
        <v>SOx</v>
      </c>
      <c r="J2744">
        <f>INDEX(NoSettings!$C:$C,MATCH(EPS!$A2744,NoSettings!$A:$A,0))</f>
        <v>152298000</v>
      </c>
      <c r="K2744">
        <f>INDEX(GWP!$C$2:$C$13,MATCH(EPS!I2744,GWP!$B$2:$B$13,0))</f>
        <v>0</v>
      </c>
      <c r="L2744" s="4">
        <f t="shared" si="85"/>
        <v>0</v>
      </c>
    </row>
    <row r="2745" spans="1:12" hidden="1" x14ac:dyDescent="0.25">
      <c r="A2745" t="s">
        <v>4259</v>
      </c>
      <c r="B2745" t="s">
        <v>5</v>
      </c>
      <c r="C2745" t="s">
        <v>1734</v>
      </c>
      <c r="D2745" t="s">
        <v>6897</v>
      </c>
      <c r="E2745" t="s">
        <v>1711</v>
      </c>
      <c r="H2745" t="str">
        <f>INDEX('Vensim Variables'!$B:$B,MATCH(EPS!$B2745,'Vensim Variables'!$A:$A,0))</f>
        <v>g pollutant</v>
      </c>
      <c r="I2745" t="str">
        <f t="shared" si="84"/>
        <v>BC</v>
      </c>
      <c r="J2745">
        <f>INDEX(NoSettings!$C:$C,MATCH(EPS!$A2745,NoSettings!$A:$A,0))</f>
        <v>14224000</v>
      </c>
      <c r="K2745">
        <f>INDEX(GWP!$C$2:$C$13,MATCH(EPS!I2745,GWP!$B$2:$B$13,0))</f>
        <v>0</v>
      </c>
      <c r="L2745" s="4">
        <f t="shared" si="85"/>
        <v>0</v>
      </c>
    </row>
    <row r="2746" spans="1:12" hidden="1" x14ac:dyDescent="0.25">
      <c r="A2746" t="s">
        <v>4260</v>
      </c>
      <c r="B2746" t="s">
        <v>5</v>
      </c>
      <c r="C2746" t="s">
        <v>1734</v>
      </c>
      <c r="D2746" t="s">
        <v>6897</v>
      </c>
      <c r="E2746" t="s">
        <v>1712</v>
      </c>
      <c r="H2746" t="str">
        <f>INDEX('Vensim Variables'!$B:$B,MATCH(EPS!$B2746,'Vensim Variables'!$A:$A,0))</f>
        <v>g pollutant</v>
      </c>
      <c r="I2746" t="str">
        <f t="shared" si="84"/>
        <v>OC</v>
      </c>
      <c r="J2746">
        <f>INDEX(NoSettings!$C:$C,MATCH(EPS!$A2746,NoSettings!$A:$A,0))</f>
        <v>95504000</v>
      </c>
      <c r="K2746">
        <f>INDEX(GWP!$C$2:$C$13,MATCH(EPS!I2746,GWP!$B$2:$B$13,0))</f>
        <v>0</v>
      </c>
      <c r="L2746" s="4">
        <f t="shared" si="85"/>
        <v>0</v>
      </c>
    </row>
    <row r="2747" spans="1:12" hidden="1" x14ac:dyDescent="0.25">
      <c r="A2747" t="s">
        <v>4261</v>
      </c>
      <c r="B2747" t="s">
        <v>5</v>
      </c>
      <c r="C2747" t="s">
        <v>1734</v>
      </c>
      <c r="D2747" t="s">
        <v>6897</v>
      </c>
      <c r="E2747" t="s">
        <v>1713</v>
      </c>
      <c r="H2747" t="str">
        <f>INDEX('Vensim Variables'!$B:$B,MATCH(EPS!$B2747,'Vensim Variables'!$A:$A,0))</f>
        <v>g pollutant</v>
      </c>
      <c r="I2747" t="str">
        <f t="shared" si="84"/>
        <v>CH4</v>
      </c>
      <c r="J2747">
        <f>INDEX(NoSettings!$C:$C,MATCH(EPS!$A2747,NoSettings!$A:$A,0))</f>
        <v>101600000</v>
      </c>
      <c r="K2747">
        <f>INDEX(GWP!$C$2:$C$13,MATCH(EPS!I2747,GWP!$B$2:$B$13,0))</f>
        <v>28</v>
      </c>
      <c r="L2747" s="4">
        <f t="shared" si="85"/>
        <v>2.8448000000000002E-3</v>
      </c>
    </row>
    <row r="2748" spans="1:12" hidden="1" x14ac:dyDescent="0.25">
      <c r="A2748" t="s">
        <v>4262</v>
      </c>
      <c r="B2748" t="s">
        <v>5</v>
      </c>
      <c r="C2748" t="s">
        <v>1734</v>
      </c>
      <c r="D2748" t="s">
        <v>6897</v>
      </c>
      <c r="E2748" t="s">
        <v>1714</v>
      </c>
      <c r="H2748" t="str">
        <f>INDEX('Vensim Variables'!$B:$B,MATCH(EPS!$B2748,'Vensim Variables'!$A:$A,0))</f>
        <v>g pollutant</v>
      </c>
      <c r="I2748" t="str">
        <f t="shared" si="84"/>
        <v>N2O</v>
      </c>
      <c r="J2748">
        <f>INDEX(NoSettings!$C:$C,MATCH(EPS!$A2748,NoSettings!$A:$A,0))</f>
        <v>10160000</v>
      </c>
      <c r="K2748">
        <f>INDEX(GWP!$C$2:$C$13,MATCH(EPS!I2748,GWP!$B$2:$B$13,0))</f>
        <v>265</v>
      </c>
      <c r="L2748" s="4">
        <f t="shared" si="85"/>
        <v>2.6924000000000002E-3</v>
      </c>
    </row>
    <row r="2749" spans="1:12" hidden="1" x14ac:dyDescent="0.25">
      <c r="A2749" t="s">
        <v>4263</v>
      </c>
      <c r="B2749" t="s">
        <v>5</v>
      </c>
      <c r="C2749" t="s">
        <v>1734</v>
      </c>
      <c r="D2749" t="s">
        <v>6897</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hidden="1" x14ac:dyDescent="0.25">
      <c r="A2750" t="s">
        <v>4264</v>
      </c>
      <c r="B2750" t="s">
        <v>5</v>
      </c>
      <c r="C2750" t="s">
        <v>1734</v>
      </c>
      <c r="D2750" t="s">
        <v>6898</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hidden="1" x14ac:dyDescent="0.25">
      <c r="A2751" t="s">
        <v>4265</v>
      </c>
      <c r="B2751" t="s">
        <v>5</v>
      </c>
      <c r="C2751" t="s">
        <v>1734</v>
      </c>
      <c r="D2751" t="s">
        <v>6898</v>
      </c>
      <c r="E2751" t="s">
        <v>1705</v>
      </c>
      <c r="H2751" t="str">
        <f>INDEX('Vensim Variables'!$B:$B,MATCH(EPS!$B2751,'Vensim Variables'!$A:$A,0))</f>
        <v>g pollutant</v>
      </c>
      <c r="I2751" t="str">
        <f t="shared" si="84"/>
        <v>VOC</v>
      </c>
      <c r="J2751">
        <f>INDEX(NoSettings!$C:$C,MATCH(EPS!$A2751,NoSettings!$A:$A,0))</f>
        <v>338128000</v>
      </c>
      <c r="K2751">
        <f>INDEX(GWP!$C$2:$C$13,MATCH(EPS!I2751,GWP!$B$2:$B$13,0))</f>
        <v>0</v>
      </c>
      <c r="L2751" s="4">
        <f>IF(H2751="g pollutant",K2751*J2751/10^12,IF(H2751="MMTCO2e",J2751,IF(H2751="MWh",J2751,0)))</f>
        <v>0</v>
      </c>
    </row>
    <row r="2752" spans="1:12" hidden="1" x14ac:dyDescent="0.25">
      <c r="A2752" t="s">
        <v>4266</v>
      </c>
      <c r="B2752" t="s">
        <v>5</v>
      </c>
      <c r="C2752" t="s">
        <v>1734</v>
      </c>
      <c r="D2752" t="s">
        <v>6898</v>
      </c>
      <c r="E2752" t="s">
        <v>1706</v>
      </c>
      <c r="H2752" t="str">
        <f>INDEX('Vensim Variables'!$B:$B,MATCH(EPS!$B2752,'Vensim Variables'!$A:$A,0))</f>
        <v>g pollutant</v>
      </c>
      <c r="I2752" t="str">
        <f t="shared" si="84"/>
        <v>CO</v>
      </c>
      <c r="J2752">
        <f>INDEX(NoSettings!$C:$C,MATCH(EPS!$A2752,NoSettings!$A:$A,0))</f>
        <v>1805050000</v>
      </c>
      <c r="K2752">
        <f>INDEX(GWP!$C$2:$C$13,MATCH(EPS!I2752,GWP!$B$2:$B$13,0))</f>
        <v>0</v>
      </c>
      <c r="L2752" s="4">
        <f t="shared" si="85"/>
        <v>0</v>
      </c>
    </row>
    <row r="2753" spans="1:12" hidden="1" x14ac:dyDescent="0.25">
      <c r="A2753" t="s">
        <v>4267</v>
      </c>
      <c r="B2753" t="s">
        <v>5</v>
      </c>
      <c r="C2753" t="s">
        <v>1734</v>
      </c>
      <c r="D2753" t="s">
        <v>6898</v>
      </c>
      <c r="E2753" t="s">
        <v>1707</v>
      </c>
      <c r="H2753" t="str">
        <f>INDEX('Vensim Variables'!$B:$B,MATCH(EPS!$B2753,'Vensim Variables'!$A:$A,0))</f>
        <v>g pollutant</v>
      </c>
      <c r="I2753" t="str">
        <f t="shared" si="84"/>
        <v>NOx</v>
      </c>
      <c r="J2753">
        <f>INDEX(NoSettings!$C:$C,MATCH(EPS!$A2753,NoSettings!$A:$A,0))</f>
        <v>3174700000</v>
      </c>
      <c r="K2753">
        <f>INDEX(GWP!$C$2:$C$13,MATCH(EPS!I2753,GWP!$B$2:$B$13,0))</f>
        <v>0</v>
      </c>
      <c r="L2753" s="4">
        <f t="shared" si="85"/>
        <v>0</v>
      </c>
    </row>
    <row r="2754" spans="1:12" hidden="1" x14ac:dyDescent="0.25">
      <c r="A2754" t="s">
        <v>4268</v>
      </c>
      <c r="B2754" t="s">
        <v>5</v>
      </c>
      <c r="C2754" t="s">
        <v>1734</v>
      </c>
      <c r="D2754" t="s">
        <v>6898</v>
      </c>
      <c r="E2754" t="s">
        <v>1708</v>
      </c>
      <c r="H2754" t="str">
        <f>INDEX('Vensim Variables'!$B:$B,MATCH(EPS!$B2754,'Vensim Variables'!$A:$A,0))</f>
        <v>g pollutant</v>
      </c>
      <c r="I2754" t="str">
        <f t="shared" si="84"/>
        <v>PM10</v>
      </c>
      <c r="J2754">
        <f>INDEX(NoSettings!$C:$C,MATCH(EPS!$A2754,NoSettings!$A:$A,0))</f>
        <v>125104000</v>
      </c>
      <c r="K2754">
        <f>INDEX(GWP!$C$2:$C$13,MATCH(EPS!I2754,GWP!$B$2:$B$13,0))</f>
        <v>0</v>
      </c>
      <c r="L2754" s="4">
        <f t="shared" si="85"/>
        <v>0</v>
      </c>
    </row>
    <row r="2755" spans="1:12" hidden="1" x14ac:dyDescent="0.25">
      <c r="A2755" t="s">
        <v>4269</v>
      </c>
      <c r="B2755" t="s">
        <v>5</v>
      </c>
      <c r="C2755" t="s">
        <v>1734</v>
      </c>
      <c r="D2755" t="s">
        <v>6898</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117880000</v>
      </c>
      <c r="K2755">
        <f>INDEX(GWP!$C$2:$C$13,MATCH(EPS!I2755,GWP!$B$2:$B$13,0))</f>
        <v>0</v>
      </c>
      <c r="L2755" s="4">
        <f t="shared" ref="L2755:L2818" si="87">IF(H2755="g pollutant",K2755*J2755/10^12,IF(H2755="MMTCO2e",J2755,IF(H2755="MWh",J2755,0)))</f>
        <v>0</v>
      </c>
    </row>
    <row r="2756" spans="1:12" hidden="1" x14ac:dyDescent="0.25">
      <c r="A2756" t="s">
        <v>4270</v>
      </c>
      <c r="B2756" t="s">
        <v>5</v>
      </c>
      <c r="C2756" t="s">
        <v>1734</v>
      </c>
      <c r="D2756" t="s">
        <v>6898</v>
      </c>
      <c r="E2756" t="s">
        <v>1710</v>
      </c>
      <c r="H2756" t="str">
        <f>INDEX('Vensim Variables'!$B:$B,MATCH(EPS!$B2756,'Vensim Variables'!$A:$A,0))</f>
        <v>g pollutant</v>
      </c>
      <c r="I2756" t="str">
        <f t="shared" si="86"/>
        <v>SOx</v>
      </c>
      <c r="J2756">
        <f>INDEX(NoSettings!$C:$C,MATCH(EPS!$A2756,NoSettings!$A:$A,0))</f>
        <v>83944000</v>
      </c>
      <c r="K2756">
        <f>INDEX(GWP!$C$2:$C$13,MATCH(EPS!I2756,GWP!$B$2:$B$13,0))</f>
        <v>0</v>
      </c>
      <c r="L2756" s="4">
        <f t="shared" si="87"/>
        <v>0</v>
      </c>
    </row>
    <row r="2757" spans="1:12" hidden="1" x14ac:dyDescent="0.25">
      <c r="A2757" t="s">
        <v>4271</v>
      </c>
      <c r="B2757" t="s">
        <v>5</v>
      </c>
      <c r="C2757" t="s">
        <v>1734</v>
      </c>
      <c r="D2757" t="s">
        <v>6898</v>
      </c>
      <c r="E2757" t="s">
        <v>1711</v>
      </c>
      <c r="H2757" t="str">
        <f>INDEX('Vensim Variables'!$B:$B,MATCH(EPS!$B2757,'Vensim Variables'!$A:$A,0))</f>
        <v>g pollutant</v>
      </c>
      <c r="I2757" t="str">
        <f t="shared" si="86"/>
        <v>BC</v>
      </c>
      <c r="J2757">
        <f>INDEX(NoSettings!$C:$C,MATCH(EPS!$A2757,NoSettings!$A:$A,0))</f>
        <v>7840000</v>
      </c>
      <c r="K2757">
        <f>INDEX(GWP!$C$2:$C$13,MATCH(EPS!I2757,GWP!$B$2:$B$13,0))</f>
        <v>0</v>
      </c>
      <c r="L2757" s="4">
        <f t="shared" si="87"/>
        <v>0</v>
      </c>
    </row>
    <row r="2758" spans="1:12" hidden="1" x14ac:dyDescent="0.25">
      <c r="A2758" t="s">
        <v>4272</v>
      </c>
      <c r="B2758" t="s">
        <v>5</v>
      </c>
      <c r="C2758" t="s">
        <v>1734</v>
      </c>
      <c r="D2758" t="s">
        <v>6898</v>
      </c>
      <c r="E2758" t="s">
        <v>1712</v>
      </c>
      <c r="H2758" t="str">
        <f>INDEX('Vensim Variables'!$B:$B,MATCH(EPS!$B2758,'Vensim Variables'!$A:$A,0))</f>
        <v>g pollutant</v>
      </c>
      <c r="I2758" t="str">
        <f t="shared" si="86"/>
        <v>OC</v>
      </c>
      <c r="J2758">
        <f>INDEX(NoSettings!$C:$C,MATCH(EPS!$A2758,NoSettings!$A:$A,0))</f>
        <v>52640000</v>
      </c>
      <c r="K2758">
        <f>INDEX(GWP!$C$2:$C$13,MATCH(EPS!I2758,GWP!$B$2:$B$13,0))</f>
        <v>0</v>
      </c>
      <c r="L2758" s="4">
        <f t="shared" si="87"/>
        <v>0</v>
      </c>
    </row>
    <row r="2759" spans="1:12" hidden="1" x14ac:dyDescent="0.25">
      <c r="A2759" t="s">
        <v>4273</v>
      </c>
      <c r="B2759" t="s">
        <v>5</v>
      </c>
      <c r="C2759" t="s">
        <v>1734</v>
      </c>
      <c r="D2759" t="s">
        <v>6898</v>
      </c>
      <c r="E2759" t="s">
        <v>1713</v>
      </c>
      <c r="H2759" t="str">
        <f>INDEX('Vensim Variables'!$B:$B,MATCH(EPS!$B2759,'Vensim Variables'!$A:$A,0))</f>
        <v>g pollutant</v>
      </c>
      <c r="I2759" t="str">
        <f t="shared" si="86"/>
        <v>CH4</v>
      </c>
      <c r="J2759">
        <f>INDEX(NoSettings!$C:$C,MATCH(EPS!$A2759,NoSettings!$A:$A,0))</f>
        <v>56000000</v>
      </c>
      <c r="K2759">
        <f>INDEX(GWP!$C$2:$C$13,MATCH(EPS!I2759,GWP!$B$2:$B$13,0))</f>
        <v>28</v>
      </c>
      <c r="L2759" s="4">
        <f t="shared" si="87"/>
        <v>1.5679999999999999E-3</v>
      </c>
    </row>
    <row r="2760" spans="1:12" hidden="1" x14ac:dyDescent="0.25">
      <c r="A2760" t="s">
        <v>4274</v>
      </c>
      <c r="B2760" t="s">
        <v>5</v>
      </c>
      <c r="C2760" t="s">
        <v>1734</v>
      </c>
      <c r="D2760" t="s">
        <v>6898</v>
      </c>
      <c r="E2760" t="s">
        <v>1714</v>
      </c>
      <c r="H2760" t="str">
        <f>INDEX('Vensim Variables'!$B:$B,MATCH(EPS!$B2760,'Vensim Variables'!$A:$A,0))</f>
        <v>g pollutant</v>
      </c>
      <c r="I2760" t="str">
        <f t="shared" si="86"/>
        <v>N2O</v>
      </c>
      <c r="J2760">
        <f>INDEX(NoSettings!$C:$C,MATCH(EPS!$A2760,NoSettings!$A:$A,0))</f>
        <v>5600000</v>
      </c>
      <c r="K2760">
        <f>INDEX(GWP!$C$2:$C$13,MATCH(EPS!I2760,GWP!$B$2:$B$13,0))</f>
        <v>265</v>
      </c>
      <c r="L2760" s="4">
        <f t="shared" si="87"/>
        <v>1.4840000000000001E-3</v>
      </c>
    </row>
    <row r="2761" spans="1:12" hidden="1" x14ac:dyDescent="0.25">
      <c r="A2761" t="s">
        <v>4275</v>
      </c>
      <c r="B2761" t="s">
        <v>5</v>
      </c>
      <c r="C2761" t="s">
        <v>1734</v>
      </c>
      <c r="D2761" t="s">
        <v>6898</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hidden="1" x14ac:dyDescent="0.25">
      <c r="A2762" t="s">
        <v>4276</v>
      </c>
      <c r="B2762" t="s">
        <v>5</v>
      </c>
      <c r="C2762" t="s">
        <v>1734</v>
      </c>
      <c r="D2762" t="s">
        <v>6899</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hidden="1" x14ac:dyDescent="0.25">
      <c r="A2763" t="s">
        <v>4277</v>
      </c>
      <c r="B2763" t="s">
        <v>5</v>
      </c>
      <c r="C2763" t="s">
        <v>1734</v>
      </c>
      <c r="D2763" t="s">
        <v>6899</v>
      </c>
      <c r="E2763" t="s">
        <v>1705</v>
      </c>
      <c r="H2763" t="str">
        <f>INDEX('Vensim Variables'!$B:$B,MATCH(EPS!$B2763,'Vensim Variables'!$A:$A,0))</f>
        <v>g pollutant</v>
      </c>
      <c r="I2763" t="str">
        <f t="shared" si="86"/>
        <v>VOC</v>
      </c>
      <c r="J2763">
        <f>INDEX(NoSettings!$C:$C,MATCH(EPS!$A2763,NoSettings!$A:$A,0))</f>
        <v>3416300000</v>
      </c>
      <c r="K2763">
        <f>INDEX(GWP!$C$2:$C$13,MATCH(EPS!I2763,GWP!$B$2:$B$13,0))</f>
        <v>0</v>
      </c>
      <c r="L2763" s="4">
        <f t="shared" si="87"/>
        <v>0</v>
      </c>
    </row>
    <row r="2764" spans="1:12" hidden="1" x14ac:dyDescent="0.25">
      <c r="A2764" t="s">
        <v>4278</v>
      </c>
      <c r="B2764" t="s">
        <v>5</v>
      </c>
      <c r="C2764" t="s">
        <v>1734</v>
      </c>
      <c r="D2764" t="s">
        <v>6899</v>
      </c>
      <c r="E2764" t="s">
        <v>1706</v>
      </c>
      <c r="H2764" t="str">
        <f>INDEX('Vensim Variables'!$B:$B,MATCH(EPS!$B2764,'Vensim Variables'!$A:$A,0))</f>
        <v>g pollutant</v>
      </c>
      <c r="I2764" t="str">
        <f t="shared" si="86"/>
        <v>CO</v>
      </c>
      <c r="J2764">
        <f>INDEX(NoSettings!$C:$C,MATCH(EPS!$A2764,NoSettings!$A:$A,0))</f>
        <v>18237400000</v>
      </c>
      <c r="K2764">
        <f>INDEX(GWP!$C$2:$C$13,MATCH(EPS!I2764,GWP!$B$2:$B$13,0))</f>
        <v>0</v>
      </c>
      <c r="L2764" s="4">
        <f t="shared" si="87"/>
        <v>0</v>
      </c>
    </row>
    <row r="2765" spans="1:12" hidden="1" x14ac:dyDescent="0.25">
      <c r="A2765" t="s">
        <v>4279</v>
      </c>
      <c r="B2765" t="s">
        <v>5</v>
      </c>
      <c r="C2765" t="s">
        <v>1734</v>
      </c>
      <c r="D2765" t="s">
        <v>6899</v>
      </c>
      <c r="E2765" t="s">
        <v>1707</v>
      </c>
      <c r="H2765" t="str">
        <f>INDEX('Vensim Variables'!$B:$B,MATCH(EPS!$B2765,'Vensim Variables'!$A:$A,0))</f>
        <v>g pollutant</v>
      </c>
      <c r="I2765" t="str">
        <f t="shared" si="86"/>
        <v>NOx</v>
      </c>
      <c r="J2765">
        <f>INDEX(NoSettings!$C:$C,MATCH(EPS!$A2765,NoSettings!$A:$A,0))</f>
        <v>32075800000</v>
      </c>
      <c r="K2765">
        <f>INDEX(GWP!$C$2:$C$13,MATCH(EPS!I2765,GWP!$B$2:$B$13,0))</f>
        <v>0</v>
      </c>
      <c r="L2765" s="4">
        <f t="shared" si="87"/>
        <v>0</v>
      </c>
    </row>
    <row r="2766" spans="1:12" hidden="1" x14ac:dyDescent="0.25">
      <c r="A2766" t="s">
        <v>4280</v>
      </c>
      <c r="B2766" t="s">
        <v>5</v>
      </c>
      <c r="C2766" t="s">
        <v>1734</v>
      </c>
      <c r="D2766" t="s">
        <v>6899</v>
      </c>
      <c r="E2766" t="s">
        <v>1708</v>
      </c>
      <c r="H2766" t="str">
        <f>INDEX('Vensim Variables'!$B:$B,MATCH(EPS!$B2766,'Vensim Variables'!$A:$A,0))</f>
        <v>g pollutant</v>
      </c>
      <c r="I2766" t="str">
        <f t="shared" si="86"/>
        <v>PM10</v>
      </c>
      <c r="J2766">
        <f>INDEX(NoSettings!$C:$C,MATCH(EPS!$A2766,NoSettings!$A:$A,0))</f>
        <v>1264000000</v>
      </c>
      <c r="K2766">
        <f>INDEX(GWP!$C$2:$C$13,MATCH(EPS!I2766,GWP!$B$2:$B$13,0))</f>
        <v>0</v>
      </c>
      <c r="L2766" s="4">
        <f t="shared" si="87"/>
        <v>0</v>
      </c>
    </row>
    <row r="2767" spans="1:12" hidden="1" x14ac:dyDescent="0.25">
      <c r="A2767" t="s">
        <v>4281</v>
      </c>
      <c r="B2767" t="s">
        <v>5</v>
      </c>
      <c r="C2767" t="s">
        <v>1734</v>
      </c>
      <c r="D2767" t="s">
        <v>6899</v>
      </c>
      <c r="E2767" t="s">
        <v>1709</v>
      </c>
      <c r="H2767" t="str">
        <f>INDEX('Vensim Variables'!$B:$B,MATCH(EPS!$B2767,'Vensim Variables'!$A:$A,0))</f>
        <v>g pollutant</v>
      </c>
      <c r="I2767" t="str">
        <f t="shared" si="86"/>
        <v>PM25</v>
      </c>
      <c r="J2767">
        <f>INDEX(NoSettings!$C:$C,MATCH(EPS!$A2767,NoSettings!$A:$A,0))</f>
        <v>1191010000</v>
      </c>
      <c r="K2767">
        <f>INDEX(GWP!$C$2:$C$13,MATCH(EPS!I2767,GWP!$B$2:$B$13,0))</f>
        <v>0</v>
      </c>
      <c r="L2767" s="4">
        <f t="shared" si="87"/>
        <v>0</v>
      </c>
    </row>
    <row r="2768" spans="1:12" hidden="1" x14ac:dyDescent="0.25">
      <c r="A2768" t="s">
        <v>4282</v>
      </c>
      <c r="B2768" t="s">
        <v>5</v>
      </c>
      <c r="C2768" t="s">
        <v>1734</v>
      </c>
      <c r="D2768" t="s">
        <v>6899</v>
      </c>
      <c r="E2768" t="s">
        <v>1710</v>
      </c>
      <c r="H2768" t="str">
        <f>INDEX('Vensim Variables'!$B:$B,MATCH(EPS!$B2768,'Vensim Variables'!$A:$A,0))</f>
        <v>g pollutant</v>
      </c>
      <c r="I2768" t="str">
        <f t="shared" si="86"/>
        <v>SOx</v>
      </c>
      <c r="J2768">
        <f>INDEX(NoSettings!$C:$C,MATCH(EPS!$A2768,NoSettings!$A:$A,0))</f>
        <v>848134000</v>
      </c>
      <c r="K2768">
        <f>INDEX(GWP!$C$2:$C$13,MATCH(EPS!I2768,GWP!$B$2:$B$13,0))</f>
        <v>0</v>
      </c>
      <c r="L2768" s="4">
        <f t="shared" si="87"/>
        <v>0</v>
      </c>
    </row>
    <row r="2769" spans="1:12" hidden="1" x14ac:dyDescent="0.25">
      <c r="A2769" t="s">
        <v>4283</v>
      </c>
      <c r="B2769" t="s">
        <v>5</v>
      </c>
      <c r="C2769" t="s">
        <v>1734</v>
      </c>
      <c r="D2769" t="s">
        <v>6899</v>
      </c>
      <c r="E2769" t="s">
        <v>1711</v>
      </c>
      <c r="H2769" t="str">
        <f>INDEX('Vensim Variables'!$B:$B,MATCH(EPS!$B2769,'Vensim Variables'!$A:$A,0))</f>
        <v>g pollutant</v>
      </c>
      <c r="I2769" t="str">
        <f t="shared" si="86"/>
        <v>BC</v>
      </c>
      <c r="J2769">
        <f>INDEX(NoSettings!$C:$C,MATCH(EPS!$A2769,NoSettings!$A:$A,0))</f>
        <v>79212000</v>
      </c>
      <c r="K2769">
        <f>INDEX(GWP!$C$2:$C$13,MATCH(EPS!I2769,GWP!$B$2:$B$13,0))</f>
        <v>0</v>
      </c>
      <c r="L2769" s="4">
        <f t="shared" si="87"/>
        <v>0</v>
      </c>
    </row>
    <row r="2770" spans="1:12" hidden="1" x14ac:dyDescent="0.25">
      <c r="A2770" t="s">
        <v>4284</v>
      </c>
      <c r="B2770" t="s">
        <v>5</v>
      </c>
      <c r="C2770" t="s">
        <v>1734</v>
      </c>
      <c r="D2770" t="s">
        <v>6899</v>
      </c>
      <c r="E2770" t="s">
        <v>1712</v>
      </c>
      <c r="H2770" t="str">
        <f>INDEX('Vensim Variables'!$B:$B,MATCH(EPS!$B2770,'Vensim Variables'!$A:$A,0))</f>
        <v>g pollutant</v>
      </c>
      <c r="I2770" t="str">
        <f t="shared" si="86"/>
        <v>OC</v>
      </c>
      <c r="J2770">
        <f>INDEX(NoSettings!$C:$C,MATCH(EPS!$A2770,NoSettings!$A:$A,0))</f>
        <v>531852000</v>
      </c>
      <c r="K2770">
        <f>INDEX(GWP!$C$2:$C$13,MATCH(EPS!I2770,GWP!$B$2:$B$13,0))</f>
        <v>0</v>
      </c>
      <c r="L2770" s="4">
        <f t="shared" si="87"/>
        <v>0</v>
      </c>
    </row>
    <row r="2771" spans="1:12" hidden="1" x14ac:dyDescent="0.25">
      <c r="A2771" t="s">
        <v>4285</v>
      </c>
      <c r="B2771" t="s">
        <v>5</v>
      </c>
      <c r="C2771" t="s">
        <v>1734</v>
      </c>
      <c r="D2771" t="s">
        <v>6899</v>
      </c>
      <c r="E2771" t="s">
        <v>1713</v>
      </c>
      <c r="H2771" t="str">
        <f>INDEX('Vensim Variables'!$B:$B,MATCH(EPS!$B2771,'Vensim Variables'!$A:$A,0))</f>
        <v>g pollutant</v>
      </c>
      <c r="I2771" t="str">
        <f t="shared" si="86"/>
        <v>CH4</v>
      </c>
      <c r="J2771">
        <f>INDEX(NoSettings!$C:$C,MATCH(EPS!$A2771,NoSettings!$A:$A,0))</f>
        <v>565800000</v>
      </c>
      <c r="K2771">
        <f>INDEX(GWP!$C$2:$C$13,MATCH(EPS!I2771,GWP!$B$2:$B$13,0))</f>
        <v>28</v>
      </c>
      <c r="L2771" s="4">
        <f t="shared" si="87"/>
        <v>1.58424E-2</v>
      </c>
    </row>
    <row r="2772" spans="1:12" hidden="1" x14ac:dyDescent="0.25">
      <c r="A2772" t="s">
        <v>4286</v>
      </c>
      <c r="B2772" t="s">
        <v>5</v>
      </c>
      <c r="C2772" t="s">
        <v>1734</v>
      </c>
      <c r="D2772" t="s">
        <v>6899</v>
      </c>
      <c r="E2772" t="s">
        <v>1714</v>
      </c>
      <c r="H2772" t="str">
        <f>INDEX('Vensim Variables'!$B:$B,MATCH(EPS!$B2772,'Vensim Variables'!$A:$A,0))</f>
        <v>g pollutant</v>
      </c>
      <c r="I2772" t="str">
        <f t="shared" si="86"/>
        <v>N2O</v>
      </c>
      <c r="J2772">
        <f>INDEX(NoSettings!$C:$C,MATCH(EPS!$A2772,NoSettings!$A:$A,0))</f>
        <v>56580000</v>
      </c>
      <c r="K2772">
        <f>INDEX(GWP!$C$2:$C$13,MATCH(EPS!I2772,GWP!$B$2:$B$13,0))</f>
        <v>265</v>
      </c>
      <c r="L2772" s="4">
        <f t="shared" si="87"/>
        <v>1.49937E-2</v>
      </c>
    </row>
    <row r="2773" spans="1:12" hidden="1" x14ac:dyDescent="0.25">
      <c r="A2773" t="s">
        <v>4287</v>
      </c>
      <c r="B2773" t="s">
        <v>5</v>
      </c>
      <c r="C2773" t="s">
        <v>1734</v>
      </c>
      <c r="D2773" t="s">
        <v>6899</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hidden="1" x14ac:dyDescent="0.25">
      <c r="A2774" t="s">
        <v>4288</v>
      </c>
      <c r="B2774" t="s">
        <v>5</v>
      </c>
      <c r="C2774" t="s">
        <v>1734</v>
      </c>
      <c r="D2774" t="s">
        <v>6900</v>
      </c>
      <c r="E2774" t="s">
        <v>1702</v>
      </c>
      <c r="H2774" t="str">
        <f>INDEX('Vensim Variables'!$B:$B,MATCH(EPS!$B2774,'Vensim Variables'!$A:$A,0))</f>
        <v>g pollutant</v>
      </c>
      <c r="I2774" t="str">
        <f t="shared" si="86"/>
        <v>CO2</v>
      </c>
      <c r="J2774">
        <f>INDEX(NoSettings!$C:$C,MATCH(EPS!$A2774,NoSettings!$A:$A,0))</f>
        <v>83145000000000</v>
      </c>
      <c r="K2774">
        <f>INDEX(GWP!$C$2:$C$13,MATCH(EPS!I2774,GWP!$B$2:$B$13,0))</f>
        <v>1</v>
      </c>
      <c r="L2774" s="4">
        <f t="shared" si="87"/>
        <v>83.144999999999996</v>
      </c>
    </row>
    <row r="2775" spans="1:12" hidden="1" x14ac:dyDescent="0.25">
      <c r="A2775" t="s">
        <v>4289</v>
      </c>
      <c r="B2775" t="s">
        <v>5</v>
      </c>
      <c r="C2775" t="s">
        <v>1734</v>
      </c>
      <c r="D2775" t="s">
        <v>6900</v>
      </c>
      <c r="E2775" t="s">
        <v>1705</v>
      </c>
      <c r="H2775" t="str">
        <f>INDEX('Vensim Variables'!$B:$B,MATCH(EPS!$B2775,'Vensim Variables'!$A:$A,0))</f>
        <v>g pollutant</v>
      </c>
      <c r="I2775" t="str">
        <f t="shared" si="86"/>
        <v>VOC</v>
      </c>
      <c r="J2775">
        <f>INDEX(NoSettings!$C:$C,MATCH(EPS!$A2775,NoSettings!$A:$A,0))</f>
        <v>9461550000</v>
      </c>
      <c r="K2775">
        <f>INDEX(GWP!$C$2:$C$13,MATCH(EPS!I2775,GWP!$B$2:$B$13,0))</f>
        <v>0</v>
      </c>
      <c r="L2775" s="4">
        <f t="shared" si="87"/>
        <v>0</v>
      </c>
    </row>
    <row r="2776" spans="1:12" hidden="1" x14ac:dyDescent="0.25">
      <c r="A2776" t="s">
        <v>4290</v>
      </c>
      <c r="B2776" t="s">
        <v>5</v>
      </c>
      <c r="C2776" t="s">
        <v>1734</v>
      </c>
      <c r="D2776" t="s">
        <v>6900</v>
      </c>
      <c r="E2776" t="s">
        <v>1706</v>
      </c>
      <c r="H2776" t="str">
        <f>INDEX('Vensim Variables'!$B:$B,MATCH(EPS!$B2776,'Vensim Variables'!$A:$A,0))</f>
        <v>g pollutant</v>
      </c>
      <c r="I2776" t="str">
        <f t="shared" si="86"/>
        <v>CO</v>
      </c>
      <c r="J2776">
        <f>INDEX(NoSettings!$C:$C,MATCH(EPS!$A2776,NoSettings!$A:$A,0))</f>
        <v>50509100000</v>
      </c>
      <c r="K2776">
        <f>INDEX(GWP!$C$2:$C$13,MATCH(EPS!I2776,GWP!$B$2:$B$13,0))</f>
        <v>0</v>
      </c>
      <c r="L2776" s="4">
        <f t="shared" si="87"/>
        <v>0</v>
      </c>
    </row>
    <row r="2777" spans="1:12" hidden="1" x14ac:dyDescent="0.25">
      <c r="A2777" t="s">
        <v>4291</v>
      </c>
      <c r="B2777" t="s">
        <v>5</v>
      </c>
      <c r="C2777" t="s">
        <v>1734</v>
      </c>
      <c r="D2777" t="s">
        <v>6900</v>
      </c>
      <c r="E2777" t="s">
        <v>1707</v>
      </c>
      <c r="H2777" t="str">
        <f>INDEX('Vensim Variables'!$B:$B,MATCH(EPS!$B2777,'Vensim Variables'!$A:$A,0))</f>
        <v>g pollutant</v>
      </c>
      <c r="I2777" t="str">
        <f t="shared" si="86"/>
        <v>NOx</v>
      </c>
      <c r="J2777">
        <f>INDEX(NoSettings!$C:$C,MATCH(EPS!$A2777,NoSettings!$A:$A,0))</f>
        <v>88834800000</v>
      </c>
      <c r="K2777">
        <f>INDEX(GWP!$C$2:$C$13,MATCH(EPS!I2777,GWP!$B$2:$B$13,0))</f>
        <v>0</v>
      </c>
      <c r="L2777" s="4">
        <f t="shared" si="87"/>
        <v>0</v>
      </c>
    </row>
    <row r="2778" spans="1:12" hidden="1" x14ac:dyDescent="0.25">
      <c r="A2778" t="s">
        <v>4292</v>
      </c>
      <c r="B2778" t="s">
        <v>5</v>
      </c>
      <c r="C2778" t="s">
        <v>1734</v>
      </c>
      <c r="D2778" t="s">
        <v>6900</v>
      </c>
      <c r="E2778" t="s">
        <v>1708</v>
      </c>
      <c r="H2778" t="str">
        <f>INDEX('Vensim Variables'!$B:$B,MATCH(EPS!$B2778,'Vensim Variables'!$A:$A,0))</f>
        <v>g pollutant</v>
      </c>
      <c r="I2778" t="str">
        <f t="shared" si="86"/>
        <v>PM10</v>
      </c>
      <c r="J2778">
        <f>INDEX(NoSettings!$C:$C,MATCH(EPS!$A2778,NoSettings!$A:$A,0))</f>
        <v>3500680000</v>
      </c>
      <c r="K2778">
        <f>INDEX(GWP!$C$2:$C$13,MATCH(EPS!I2778,GWP!$B$2:$B$13,0))</f>
        <v>0</v>
      </c>
      <c r="L2778" s="4">
        <f t="shared" si="87"/>
        <v>0</v>
      </c>
    </row>
    <row r="2779" spans="1:12" hidden="1" x14ac:dyDescent="0.25">
      <c r="A2779" t="s">
        <v>4293</v>
      </c>
      <c r="B2779" t="s">
        <v>5</v>
      </c>
      <c r="C2779" t="s">
        <v>1734</v>
      </c>
      <c r="D2779" t="s">
        <v>6900</v>
      </c>
      <c r="E2779" t="s">
        <v>1709</v>
      </c>
      <c r="H2779" t="str">
        <f>INDEX('Vensim Variables'!$B:$B,MATCH(EPS!$B2779,'Vensim Variables'!$A:$A,0))</f>
        <v>g pollutant</v>
      </c>
      <c r="I2779" t="str">
        <f t="shared" si="86"/>
        <v>PM25</v>
      </c>
      <c r="J2779">
        <f>INDEX(NoSettings!$C:$C,MATCH(EPS!$A2779,NoSettings!$A:$A,0))</f>
        <v>3298540000</v>
      </c>
      <c r="K2779">
        <f>INDEX(GWP!$C$2:$C$13,MATCH(EPS!I2779,GWP!$B$2:$B$13,0))</f>
        <v>0</v>
      </c>
      <c r="L2779" s="4">
        <f t="shared" si="87"/>
        <v>0</v>
      </c>
    </row>
    <row r="2780" spans="1:12" hidden="1" x14ac:dyDescent="0.25">
      <c r="A2780" t="s">
        <v>4294</v>
      </c>
      <c r="B2780" t="s">
        <v>5</v>
      </c>
      <c r="C2780" t="s">
        <v>1734</v>
      </c>
      <c r="D2780" t="s">
        <v>6900</v>
      </c>
      <c r="E2780" t="s">
        <v>1710</v>
      </c>
      <c r="H2780" t="str">
        <f>INDEX('Vensim Variables'!$B:$B,MATCH(EPS!$B2780,'Vensim Variables'!$A:$A,0))</f>
        <v>g pollutant</v>
      </c>
      <c r="I2780" t="str">
        <f t="shared" si="86"/>
        <v>SOx</v>
      </c>
      <c r="J2780">
        <f>INDEX(NoSettings!$C:$C,MATCH(EPS!$A2780,NoSettings!$A:$A,0))</f>
        <v>2348930000</v>
      </c>
      <c r="K2780">
        <f>INDEX(GWP!$C$2:$C$13,MATCH(EPS!I2780,GWP!$B$2:$B$13,0))</f>
        <v>0</v>
      </c>
      <c r="L2780" s="4">
        <f t="shared" si="87"/>
        <v>0</v>
      </c>
    </row>
    <row r="2781" spans="1:12" hidden="1" x14ac:dyDescent="0.25">
      <c r="A2781" t="s">
        <v>4295</v>
      </c>
      <c r="B2781" t="s">
        <v>5</v>
      </c>
      <c r="C2781" t="s">
        <v>1734</v>
      </c>
      <c r="D2781" t="s">
        <v>6900</v>
      </c>
      <c r="E2781" t="s">
        <v>1711</v>
      </c>
      <c r="H2781" t="str">
        <f>INDEX('Vensim Variables'!$B:$B,MATCH(EPS!$B2781,'Vensim Variables'!$A:$A,0))</f>
        <v>g pollutant</v>
      </c>
      <c r="I2781" t="str">
        <f t="shared" si="86"/>
        <v>BC</v>
      </c>
      <c r="J2781">
        <f>INDEX(NoSettings!$C:$C,MATCH(EPS!$A2781,NoSettings!$A:$A,0))</f>
        <v>219380000</v>
      </c>
      <c r="K2781">
        <f>INDEX(GWP!$C$2:$C$13,MATCH(EPS!I2781,GWP!$B$2:$B$13,0))</f>
        <v>0</v>
      </c>
      <c r="L2781" s="4">
        <f t="shared" si="87"/>
        <v>0</v>
      </c>
    </row>
    <row r="2782" spans="1:12" hidden="1" x14ac:dyDescent="0.25">
      <c r="A2782" t="s">
        <v>4296</v>
      </c>
      <c r="B2782" t="s">
        <v>5</v>
      </c>
      <c r="C2782" t="s">
        <v>1734</v>
      </c>
      <c r="D2782" t="s">
        <v>6900</v>
      </c>
      <c r="E2782" t="s">
        <v>1712</v>
      </c>
      <c r="H2782" t="str">
        <f>INDEX('Vensim Variables'!$B:$B,MATCH(EPS!$B2782,'Vensim Variables'!$A:$A,0))</f>
        <v>g pollutant</v>
      </c>
      <c r="I2782" t="str">
        <f t="shared" si="86"/>
        <v>OC</v>
      </c>
      <c r="J2782">
        <f>INDEX(NoSettings!$C:$C,MATCH(EPS!$A2782,NoSettings!$A:$A,0))</f>
        <v>1472980000</v>
      </c>
      <c r="K2782">
        <f>INDEX(GWP!$C$2:$C$13,MATCH(EPS!I2782,GWP!$B$2:$B$13,0))</f>
        <v>0</v>
      </c>
      <c r="L2782" s="4">
        <f t="shared" si="87"/>
        <v>0</v>
      </c>
    </row>
    <row r="2783" spans="1:12" hidden="1" x14ac:dyDescent="0.25">
      <c r="A2783" t="s">
        <v>4297</v>
      </c>
      <c r="B2783" t="s">
        <v>5</v>
      </c>
      <c r="C2783" t="s">
        <v>1734</v>
      </c>
      <c r="D2783" t="s">
        <v>6900</v>
      </c>
      <c r="E2783" t="s">
        <v>1713</v>
      </c>
      <c r="H2783" t="str">
        <f>INDEX('Vensim Variables'!$B:$B,MATCH(EPS!$B2783,'Vensim Variables'!$A:$A,0))</f>
        <v>g pollutant</v>
      </c>
      <c r="I2783" t="str">
        <f t="shared" si="86"/>
        <v>CH4</v>
      </c>
      <c r="J2783">
        <f>INDEX(NoSettings!$C:$C,MATCH(EPS!$A2783,NoSettings!$A:$A,0))</f>
        <v>1567000000</v>
      </c>
      <c r="K2783">
        <f>INDEX(GWP!$C$2:$C$13,MATCH(EPS!I2783,GWP!$B$2:$B$13,0))</f>
        <v>28</v>
      </c>
      <c r="L2783" s="4">
        <f t="shared" si="87"/>
        <v>4.3875999999999998E-2</v>
      </c>
    </row>
    <row r="2784" spans="1:12" hidden="1" x14ac:dyDescent="0.25">
      <c r="A2784" t="s">
        <v>4298</v>
      </c>
      <c r="B2784" t="s">
        <v>5</v>
      </c>
      <c r="C2784" t="s">
        <v>1734</v>
      </c>
      <c r="D2784" t="s">
        <v>6900</v>
      </c>
      <c r="E2784" t="s">
        <v>1714</v>
      </c>
      <c r="H2784" t="str">
        <f>INDEX('Vensim Variables'!$B:$B,MATCH(EPS!$B2784,'Vensim Variables'!$A:$A,0))</f>
        <v>g pollutant</v>
      </c>
      <c r="I2784" t="str">
        <f t="shared" si="86"/>
        <v>N2O</v>
      </c>
      <c r="J2784">
        <f>INDEX(NoSettings!$C:$C,MATCH(EPS!$A2784,NoSettings!$A:$A,0))</f>
        <v>156700000</v>
      </c>
      <c r="K2784">
        <f>INDEX(GWP!$C$2:$C$13,MATCH(EPS!I2784,GWP!$B$2:$B$13,0))</f>
        <v>265</v>
      </c>
      <c r="L2784" s="4">
        <f t="shared" si="87"/>
        <v>4.15255E-2</v>
      </c>
    </row>
    <row r="2785" spans="1:12" hidden="1" x14ac:dyDescent="0.25">
      <c r="A2785" t="s">
        <v>4299</v>
      </c>
      <c r="B2785" t="s">
        <v>5</v>
      </c>
      <c r="C2785" t="s">
        <v>1734</v>
      </c>
      <c r="D2785" t="s">
        <v>6900</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hidden="1" x14ac:dyDescent="0.25">
      <c r="A2786" t="s">
        <v>4300</v>
      </c>
      <c r="B2786" t="s">
        <v>5</v>
      </c>
      <c r="C2786" t="s">
        <v>1734</v>
      </c>
      <c r="D2786" t="s">
        <v>6901</v>
      </c>
      <c r="E2786" t="s">
        <v>1702</v>
      </c>
      <c r="H2786" t="str">
        <f>INDEX('Vensim Variables'!$B:$B,MATCH(EPS!$B2786,'Vensim Variables'!$A:$A,0))</f>
        <v>g pollutant</v>
      </c>
      <c r="I2786" t="str">
        <f t="shared" si="86"/>
        <v>CO2</v>
      </c>
      <c r="J2786">
        <f>INDEX(NoSettings!$C:$C,MATCH(EPS!$A2786,NoSettings!$A:$A,0))</f>
        <v>120564000000000</v>
      </c>
      <c r="K2786">
        <f>INDEX(GWP!$C$2:$C$13,MATCH(EPS!I2786,GWP!$B$2:$B$13,0))</f>
        <v>1</v>
      </c>
      <c r="L2786" s="4">
        <f t="shared" si="87"/>
        <v>120.56399999999999</v>
      </c>
    </row>
    <row r="2787" spans="1:12" hidden="1" x14ac:dyDescent="0.25">
      <c r="A2787" t="s">
        <v>4301</v>
      </c>
      <c r="B2787" t="s">
        <v>5</v>
      </c>
      <c r="C2787" t="s">
        <v>1734</v>
      </c>
      <c r="D2787" t="s">
        <v>6901</v>
      </c>
      <c r="E2787" t="s">
        <v>1705</v>
      </c>
      <c r="H2787" t="str">
        <f>INDEX('Vensim Variables'!$B:$B,MATCH(EPS!$B2787,'Vensim Variables'!$A:$A,0))</f>
        <v>g pollutant</v>
      </c>
      <c r="I2787" t="str">
        <f t="shared" si="86"/>
        <v>VOC</v>
      </c>
      <c r="J2787">
        <f>INDEX(NoSettings!$C:$C,MATCH(EPS!$A2787,NoSettings!$A:$A,0))</f>
        <v>13719700000</v>
      </c>
      <c r="K2787">
        <f>INDEX(GWP!$C$2:$C$13,MATCH(EPS!I2787,GWP!$B$2:$B$13,0))</f>
        <v>0</v>
      </c>
      <c r="L2787" s="4">
        <f t="shared" si="87"/>
        <v>0</v>
      </c>
    </row>
    <row r="2788" spans="1:12" hidden="1" x14ac:dyDescent="0.25">
      <c r="A2788" t="s">
        <v>4302</v>
      </c>
      <c r="B2788" t="s">
        <v>5</v>
      </c>
      <c r="C2788" t="s">
        <v>1734</v>
      </c>
      <c r="D2788" t="s">
        <v>6901</v>
      </c>
      <c r="E2788" t="s">
        <v>1706</v>
      </c>
      <c r="H2788" t="str">
        <f>INDEX('Vensim Variables'!$B:$B,MATCH(EPS!$B2788,'Vensim Variables'!$A:$A,0))</f>
        <v>g pollutant</v>
      </c>
      <c r="I2788" t="str">
        <f t="shared" si="86"/>
        <v>CO</v>
      </c>
      <c r="J2788">
        <f>INDEX(NoSettings!$C:$C,MATCH(EPS!$A2788,NoSettings!$A:$A,0))</f>
        <v>73240500000</v>
      </c>
      <c r="K2788">
        <f>INDEX(GWP!$C$2:$C$13,MATCH(EPS!I2788,GWP!$B$2:$B$13,0))</f>
        <v>0</v>
      </c>
      <c r="L2788" s="4">
        <f t="shared" si="87"/>
        <v>0</v>
      </c>
    </row>
    <row r="2789" spans="1:12" hidden="1" x14ac:dyDescent="0.25">
      <c r="A2789" t="s">
        <v>4303</v>
      </c>
      <c r="B2789" t="s">
        <v>5</v>
      </c>
      <c r="C2789" t="s">
        <v>1734</v>
      </c>
      <c r="D2789" t="s">
        <v>6901</v>
      </c>
      <c r="E2789" t="s">
        <v>1707</v>
      </c>
      <c r="H2789" t="str">
        <f>INDEX('Vensim Variables'!$B:$B,MATCH(EPS!$B2789,'Vensim Variables'!$A:$A,0))</f>
        <v>g pollutant</v>
      </c>
      <c r="I2789" t="str">
        <f t="shared" si="86"/>
        <v>NOx</v>
      </c>
      <c r="J2789">
        <f>INDEX(NoSettings!$C:$C,MATCH(EPS!$A2789,NoSettings!$A:$A,0))</f>
        <v>128814000000</v>
      </c>
      <c r="K2789">
        <f>INDEX(GWP!$C$2:$C$13,MATCH(EPS!I2789,GWP!$B$2:$B$13,0))</f>
        <v>0</v>
      </c>
      <c r="L2789" s="4">
        <f t="shared" si="87"/>
        <v>0</v>
      </c>
    </row>
    <row r="2790" spans="1:12" hidden="1" x14ac:dyDescent="0.25">
      <c r="A2790" t="s">
        <v>4304</v>
      </c>
      <c r="B2790" t="s">
        <v>5</v>
      </c>
      <c r="C2790" t="s">
        <v>1734</v>
      </c>
      <c r="D2790" t="s">
        <v>6901</v>
      </c>
      <c r="E2790" t="s">
        <v>1708</v>
      </c>
      <c r="H2790" t="str">
        <f>INDEX('Vensim Variables'!$B:$B,MATCH(EPS!$B2790,'Vensim Variables'!$A:$A,0))</f>
        <v>g pollutant</v>
      </c>
      <c r="I2790" t="str">
        <f t="shared" si="86"/>
        <v>PM10</v>
      </c>
      <c r="J2790">
        <f>INDEX(NoSettings!$C:$C,MATCH(EPS!$A2790,NoSettings!$A:$A,0))</f>
        <v>5076140000</v>
      </c>
      <c r="K2790">
        <f>INDEX(GWP!$C$2:$C$13,MATCH(EPS!I2790,GWP!$B$2:$B$13,0))</f>
        <v>0</v>
      </c>
      <c r="L2790" s="4">
        <f t="shared" si="87"/>
        <v>0</v>
      </c>
    </row>
    <row r="2791" spans="1:12" hidden="1" x14ac:dyDescent="0.25">
      <c r="A2791" t="s">
        <v>4305</v>
      </c>
      <c r="B2791" t="s">
        <v>5</v>
      </c>
      <c r="C2791" t="s">
        <v>1734</v>
      </c>
      <c r="D2791" t="s">
        <v>6901</v>
      </c>
      <c r="E2791" t="s">
        <v>1709</v>
      </c>
      <c r="H2791" t="str">
        <f>INDEX('Vensim Variables'!$B:$B,MATCH(EPS!$B2791,'Vensim Variables'!$A:$A,0))</f>
        <v>g pollutant</v>
      </c>
      <c r="I2791" t="str">
        <f t="shared" si="86"/>
        <v>PM25</v>
      </c>
      <c r="J2791">
        <f>INDEX(NoSettings!$C:$C,MATCH(EPS!$A2791,NoSettings!$A:$A,0))</f>
        <v>4783020000</v>
      </c>
      <c r="K2791">
        <f>INDEX(GWP!$C$2:$C$13,MATCH(EPS!I2791,GWP!$B$2:$B$13,0))</f>
        <v>0</v>
      </c>
      <c r="L2791" s="4">
        <f t="shared" si="87"/>
        <v>0</v>
      </c>
    </row>
    <row r="2792" spans="1:12" hidden="1" x14ac:dyDescent="0.25">
      <c r="A2792" t="s">
        <v>4306</v>
      </c>
      <c r="B2792" t="s">
        <v>5</v>
      </c>
      <c r="C2792" t="s">
        <v>1734</v>
      </c>
      <c r="D2792" t="s">
        <v>6901</v>
      </c>
      <c r="E2792" t="s">
        <v>1710</v>
      </c>
      <c r="H2792" t="str">
        <f>INDEX('Vensim Variables'!$B:$B,MATCH(EPS!$B2792,'Vensim Variables'!$A:$A,0))</f>
        <v>g pollutant</v>
      </c>
      <c r="I2792" t="str">
        <f t="shared" si="86"/>
        <v>SOx</v>
      </c>
      <c r="J2792">
        <f>INDEX(NoSettings!$C:$C,MATCH(EPS!$A2792,NoSettings!$A:$A,0))</f>
        <v>3406060000</v>
      </c>
      <c r="K2792">
        <f>INDEX(GWP!$C$2:$C$13,MATCH(EPS!I2792,GWP!$B$2:$B$13,0))</f>
        <v>0</v>
      </c>
      <c r="L2792" s="4">
        <f t="shared" si="87"/>
        <v>0</v>
      </c>
    </row>
    <row r="2793" spans="1:12" hidden="1" x14ac:dyDescent="0.25">
      <c r="A2793" t="s">
        <v>4307</v>
      </c>
      <c r="B2793" t="s">
        <v>5</v>
      </c>
      <c r="C2793" t="s">
        <v>1734</v>
      </c>
      <c r="D2793" t="s">
        <v>6901</v>
      </c>
      <c r="E2793" t="s">
        <v>1711</v>
      </c>
      <c r="H2793" t="str">
        <f>INDEX('Vensim Variables'!$B:$B,MATCH(EPS!$B2793,'Vensim Variables'!$A:$A,0))</f>
        <v>g pollutant</v>
      </c>
      <c r="I2793" t="str">
        <f t="shared" si="86"/>
        <v>BC</v>
      </c>
      <c r="J2793">
        <f>INDEX(NoSettings!$C:$C,MATCH(EPS!$A2793,NoSettings!$A:$A,0))</f>
        <v>318111000</v>
      </c>
      <c r="K2793">
        <f>INDEX(GWP!$C$2:$C$13,MATCH(EPS!I2793,GWP!$B$2:$B$13,0))</f>
        <v>0</v>
      </c>
      <c r="L2793" s="4">
        <f t="shared" si="87"/>
        <v>0</v>
      </c>
    </row>
    <row r="2794" spans="1:12" hidden="1" x14ac:dyDescent="0.25">
      <c r="A2794" t="s">
        <v>4308</v>
      </c>
      <c r="B2794" t="s">
        <v>5</v>
      </c>
      <c r="C2794" t="s">
        <v>1734</v>
      </c>
      <c r="D2794" t="s">
        <v>6901</v>
      </c>
      <c r="E2794" t="s">
        <v>1712</v>
      </c>
      <c r="H2794" t="str">
        <f>INDEX('Vensim Variables'!$B:$B,MATCH(EPS!$B2794,'Vensim Variables'!$A:$A,0))</f>
        <v>g pollutant</v>
      </c>
      <c r="I2794" t="str">
        <f t="shared" si="86"/>
        <v>OC</v>
      </c>
      <c r="J2794">
        <f>INDEX(NoSettings!$C:$C,MATCH(EPS!$A2794,NoSettings!$A:$A,0))</f>
        <v>2135890000</v>
      </c>
      <c r="K2794">
        <f>INDEX(GWP!$C$2:$C$13,MATCH(EPS!I2794,GWP!$B$2:$B$13,0))</f>
        <v>0</v>
      </c>
      <c r="L2794" s="4">
        <f t="shared" si="87"/>
        <v>0</v>
      </c>
    </row>
    <row r="2795" spans="1:12" hidden="1" x14ac:dyDescent="0.25">
      <c r="A2795" t="s">
        <v>4309</v>
      </c>
      <c r="B2795" t="s">
        <v>5</v>
      </c>
      <c r="C2795" t="s">
        <v>1734</v>
      </c>
      <c r="D2795" t="s">
        <v>6901</v>
      </c>
      <c r="E2795" t="s">
        <v>1713</v>
      </c>
      <c r="H2795" t="str">
        <f>INDEX('Vensim Variables'!$B:$B,MATCH(EPS!$B2795,'Vensim Variables'!$A:$A,0))</f>
        <v>g pollutant</v>
      </c>
      <c r="I2795" t="str">
        <f t="shared" si="86"/>
        <v>CH4</v>
      </c>
      <c r="J2795">
        <f>INDEX(NoSettings!$C:$C,MATCH(EPS!$A2795,NoSettings!$A:$A,0))</f>
        <v>2272220000</v>
      </c>
      <c r="K2795">
        <f>INDEX(GWP!$C$2:$C$13,MATCH(EPS!I2795,GWP!$B$2:$B$13,0))</f>
        <v>28</v>
      </c>
      <c r="L2795" s="4">
        <f t="shared" si="87"/>
        <v>6.3622159999999997E-2</v>
      </c>
    </row>
    <row r="2796" spans="1:12" hidden="1" x14ac:dyDescent="0.25">
      <c r="A2796" t="s">
        <v>4310</v>
      </c>
      <c r="B2796" t="s">
        <v>5</v>
      </c>
      <c r="C2796" t="s">
        <v>1734</v>
      </c>
      <c r="D2796" t="s">
        <v>6901</v>
      </c>
      <c r="E2796" t="s">
        <v>1714</v>
      </c>
      <c r="H2796" t="str">
        <f>INDEX('Vensim Variables'!$B:$B,MATCH(EPS!$B2796,'Vensim Variables'!$A:$A,0))</f>
        <v>g pollutant</v>
      </c>
      <c r="I2796" t="str">
        <f t="shared" si="86"/>
        <v>N2O</v>
      </c>
      <c r="J2796">
        <f>INDEX(NoSettings!$C:$C,MATCH(EPS!$A2796,NoSettings!$A:$A,0))</f>
        <v>227222000</v>
      </c>
      <c r="K2796">
        <f>INDEX(GWP!$C$2:$C$13,MATCH(EPS!I2796,GWP!$B$2:$B$13,0))</f>
        <v>265</v>
      </c>
      <c r="L2796" s="4">
        <f t="shared" si="87"/>
        <v>6.0213830000000003E-2</v>
      </c>
    </row>
    <row r="2797" spans="1:12" hidden="1" x14ac:dyDescent="0.25">
      <c r="A2797" t="s">
        <v>4311</v>
      </c>
      <c r="B2797" t="s">
        <v>5</v>
      </c>
      <c r="C2797" t="s">
        <v>1734</v>
      </c>
      <c r="D2797" t="s">
        <v>6901</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hidden="1" x14ac:dyDescent="0.25">
      <c r="A2798" t="s">
        <v>4312</v>
      </c>
      <c r="B2798" t="s">
        <v>5</v>
      </c>
      <c r="C2798" t="s">
        <v>1734</v>
      </c>
      <c r="D2798" t="s">
        <v>6902</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hidden="1" x14ac:dyDescent="0.25">
      <c r="A2799" t="s">
        <v>4313</v>
      </c>
      <c r="B2799" t="s">
        <v>5</v>
      </c>
      <c r="C2799" t="s">
        <v>1734</v>
      </c>
      <c r="D2799" t="s">
        <v>6902</v>
      </c>
      <c r="E2799" t="s">
        <v>1705</v>
      </c>
      <c r="H2799" t="str">
        <f>INDEX('Vensim Variables'!$B:$B,MATCH(EPS!$B2799,'Vensim Variables'!$A:$A,0))</f>
        <v>g pollutant</v>
      </c>
      <c r="I2799" t="str">
        <f t="shared" si="86"/>
        <v>VOC</v>
      </c>
      <c r="J2799">
        <f>INDEX(NoSettings!$C:$C,MATCH(EPS!$A2799,NoSettings!$A:$A,0))</f>
        <v>477787000</v>
      </c>
      <c r="K2799">
        <f>INDEX(GWP!$C$2:$C$13,MATCH(EPS!I2799,GWP!$B$2:$B$13,0))</f>
        <v>0</v>
      </c>
      <c r="L2799" s="4">
        <f t="shared" si="87"/>
        <v>0</v>
      </c>
    </row>
    <row r="2800" spans="1:12" hidden="1" x14ac:dyDescent="0.25">
      <c r="A2800" t="s">
        <v>4314</v>
      </c>
      <c r="B2800" t="s">
        <v>5</v>
      </c>
      <c r="C2800" t="s">
        <v>1734</v>
      </c>
      <c r="D2800" t="s">
        <v>6902</v>
      </c>
      <c r="E2800" t="s">
        <v>1706</v>
      </c>
      <c r="H2800" t="str">
        <f>INDEX('Vensim Variables'!$B:$B,MATCH(EPS!$B2800,'Vensim Variables'!$A:$A,0))</f>
        <v>g pollutant</v>
      </c>
      <c r="I2800" t="str">
        <f t="shared" si="86"/>
        <v>CO</v>
      </c>
      <c r="J2800">
        <f>INDEX(NoSettings!$C:$C,MATCH(EPS!$A2800,NoSettings!$A:$A,0))</f>
        <v>2550600000</v>
      </c>
      <c r="K2800">
        <f>INDEX(GWP!$C$2:$C$13,MATCH(EPS!I2800,GWP!$B$2:$B$13,0))</f>
        <v>0</v>
      </c>
      <c r="L2800" s="4">
        <f t="shared" si="87"/>
        <v>0</v>
      </c>
    </row>
    <row r="2801" spans="1:12" hidden="1" x14ac:dyDescent="0.25">
      <c r="A2801" t="s">
        <v>4315</v>
      </c>
      <c r="B2801" t="s">
        <v>5</v>
      </c>
      <c r="C2801" t="s">
        <v>1734</v>
      </c>
      <c r="D2801" t="s">
        <v>6902</v>
      </c>
      <c r="E2801" t="s">
        <v>1707</v>
      </c>
      <c r="H2801" t="str">
        <f>INDEX('Vensim Variables'!$B:$B,MATCH(EPS!$B2801,'Vensim Variables'!$A:$A,0))</f>
        <v>g pollutant</v>
      </c>
      <c r="I2801" t="str">
        <f t="shared" si="86"/>
        <v>NOx</v>
      </c>
      <c r="J2801">
        <f>INDEX(NoSettings!$C:$C,MATCH(EPS!$A2801,NoSettings!$A:$A,0))</f>
        <v>4485960000</v>
      </c>
      <c r="K2801">
        <f>INDEX(GWP!$C$2:$C$13,MATCH(EPS!I2801,GWP!$B$2:$B$13,0))</f>
        <v>0</v>
      </c>
      <c r="L2801" s="4">
        <f t="shared" si="87"/>
        <v>0</v>
      </c>
    </row>
    <row r="2802" spans="1:12" hidden="1" x14ac:dyDescent="0.25">
      <c r="A2802" t="s">
        <v>4316</v>
      </c>
      <c r="B2802" t="s">
        <v>5</v>
      </c>
      <c r="C2802" t="s">
        <v>1734</v>
      </c>
      <c r="D2802" t="s">
        <v>6902</v>
      </c>
      <c r="E2802" t="s">
        <v>1708</v>
      </c>
      <c r="H2802" t="str">
        <f>INDEX('Vensim Variables'!$B:$B,MATCH(EPS!$B2802,'Vensim Variables'!$A:$A,0))</f>
        <v>g pollutant</v>
      </c>
      <c r="I2802" t="str">
        <f t="shared" si="86"/>
        <v>PM10</v>
      </c>
      <c r="J2802">
        <f>INDEX(NoSettings!$C:$C,MATCH(EPS!$A2802,NoSettings!$A:$A,0))</f>
        <v>176776000</v>
      </c>
      <c r="K2802">
        <f>INDEX(GWP!$C$2:$C$13,MATCH(EPS!I2802,GWP!$B$2:$B$13,0))</f>
        <v>0</v>
      </c>
      <c r="L2802" s="4">
        <f t="shared" si="87"/>
        <v>0</v>
      </c>
    </row>
    <row r="2803" spans="1:12" hidden="1" x14ac:dyDescent="0.25">
      <c r="A2803" t="s">
        <v>4317</v>
      </c>
      <c r="B2803" t="s">
        <v>5</v>
      </c>
      <c r="C2803" t="s">
        <v>1734</v>
      </c>
      <c r="D2803" t="s">
        <v>6902</v>
      </c>
      <c r="E2803" t="s">
        <v>1709</v>
      </c>
      <c r="H2803" t="str">
        <f>INDEX('Vensim Variables'!$B:$B,MATCH(EPS!$B2803,'Vensim Variables'!$A:$A,0))</f>
        <v>g pollutant</v>
      </c>
      <c r="I2803" t="str">
        <f t="shared" si="86"/>
        <v>PM25</v>
      </c>
      <c r="J2803">
        <f>INDEX(NoSettings!$C:$C,MATCH(EPS!$A2803,NoSettings!$A:$A,0))</f>
        <v>166569000</v>
      </c>
      <c r="K2803">
        <f>INDEX(GWP!$C$2:$C$13,MATCH(EPS!I2803,GWP!$B$2:$B$13,0))</f>
        <v>0</v>
      </c>
      <c r="L2803" s="4">
        <f t="shared" si="87"/>
        <v>0</v>
      </c>
    </row>
    <row r="2804" spans="1:12" hidden="1" x14ac:dyDescent="0.25">
      <c r="A2804" t="s">
        <v>4318</v>
      </c>
      <c r="B2804" t="s">
        <v>5</v>
      </c>
      <c r="C2804" t="s">
        <v>1734</v>
      </c>
      <c r="D2804" t="s">
        <v>6902</v>
      </c>
      <c r="E2804" t="s">
        <v>1710</v>
      </c>
      <c r="H2804" t="str">
        <f>INDEX('Vensim Variables'!$B:$B,MATCH(EPS!$B2804,'Vensim Variables'!$A:$A,0))</f>
        <v>g pollutant</v>
      </c>
      <c r="I2804" t="str">
        <f t="shared" si="86"/>
        <v>SOx</v>
      </c>
      <c r="J2804">
        <f>INDEX(NoSettings!$C:$C,MATCH(EPS!$A2804,NoSettings!$A:$A,0))</f>
        <v>118616000</v>
      </c>
      <c r="K2804">
        <f>INDEX(GWP!$C$2:$C$13,MATCH(EPS!I2804,GWP!$B$2:$B$13,0))</f>
        <v>0</v>
      </c>
      <c r="L2804" s="4">
        <f t="shared" si="87"/>
        <v>0</v>
      </c>
    </row>
    <row r="2805" spans="1:12" hidden="1" x14ac:dyDescent="0.25">
      <c r="A2805" t="s">
        <v>4319</v>
      </c>
      <c r="B2805" t="s">
        <v>5</v>
      </c>
      <c r="C2805" t="s">
        <v>1734</v>
      </c>
      <c r="D2805" t="s">
        <v>6902</v>
      </c>
      <c r="E2805" t="s">
        <v>1711</v>
      </c>
      <c r="H2805" t="str">
        <f>INDEX('Vensim Variables'!$B:$B,MATCH(EPS!$B2805,'Vensim Variables'!$A:$A,0))</f>
        <v>g pollutant</v>
      </c>
      <c r="I2805" t="str">
        <f t="shared" si="86"/>
        <v>BC</v>
      </c>
      <c r="J2805">
        <f>INDEX(NoSettings!$C:$C,MATCH(EPS!$A2805,NoSettings!$A:$A,0))</f>
        <v>11078200</v>
      </c>
      <c r="K2805">
        <f>INDEX(GWP!$C$2:$C$13,MATCH(EPS!I2805,GWP!$B$2:$B$13,0))</f>
        <v>0</v>
      </c>
      <c r="L2805" s="4">
        <f t="shared" si="87"/>
        <v>0</v>
      </c>
    </row>
    <row r="2806" spans="1:12" hidden="1" x14ac:dyDescent="0.25">
      <c r="A2806" t="s">
        <v>4320</v>
      </c>
      <c r="B2806" t="s">
        <v>5</v>
      </c>
      <c r="C2806" t="s">
        <v>1734</v>
      </c>
      <c r="D2806" t="s">
        <v>6902</v>
      </c>
      <c r="E2806" t="s">
        <v>1712</v>
      </c>
      <c r="H2806" t="str">
        <f>INDEX('Vensim Variables'!$B:$B,MATCH(EPS!$B2806,'Vensim Variables'!$A:$A,0))</f>
        <v>g pollutant</v>
      </c>
      <c r="I2806" t="str">
        <f t="shared" si="86"/>
        <v>OC</v>
      </c>
      <c r="J2806">
        <f>INDEX(NoSettings!$C:$C,MATCH(EPS!$A2806,NoSettings!$A:$A,0))</f>
        <v>74382200</v>
      </c>
      <c r="K2806">
        <f>INDEX(GWP!$C$2:$C$13,MATCH(EPS!I2806,GWP!$B$2:$B$13,0))</f>
        <v>0</v>
      </c>
      <c r="L2806" s="4">
        <f t="shared" si="87"/>
        <v>0</v>
      </c>
    </row>
    <row r="2807" spans="1:12" hidden="1" x14ac:dyDescent="0.25">
      <c r="A2807" t="s">
        <v>4321</v>
      </c>
      <c r="B2807" t="s">
        <v>5</v>
      </c>
      <c r="C2807" t="s">
        <v>1734</v>
      </c>
      <c r="D2807" t="s">
        <v>6902</v>
      </c>
      <c r="E2807" t="s">
        <v>1713</v>
      </c>
      <c r="H2807" t="str">
        <f>INDEX('Vensim Variables'!$B:$B,MATCH(EPS!$B2807,'Vensim Variables'!$A:$A,0))</f>
        <v>g pollutant</v>
      </c>
      <c r="I2807" t="str">
        <f t="shared" si="86"/>
        <v>CH4</v>
      </c>
      <c r="J2807">
        <f>INDEX(NoSettings!$C:$C,MATCH(EPS!$A2807,NoSettings!$A:$A,0))</f>
        <v>79130000</v>
      </c>
      <c r="K2807">
        <f>INDEX(GWP!$C$2:$C$13,MATCH(EPS!I2807,GWP!$B$2:$B$13,0))</f>
        <v>28</v>
      </c>
      <c r="L2807" s="4">
        <f t="shared" si="87"/>
        <v>2.2156400000000001E-3</v>
      </c>
    </row>
    <row r="2808" spans="1:12" hidden="1" x14ac:dyDescent="0.25">
      <c r="A2808" t="s">
        <v>4322</v>
      </c>
      <c r="B2808" t="s">
        <v>5</v>
      </c>
      <c r="C2808" t="s">
        <v>1734</v>
      </c>
      <c r="D2808" t="s">
        <v>6902</v>
      </c>
      <c r="E2808" t="s">
        <v>1714</v>
      </c>
      <c r="H2808" t="str">
        <f>INDEX('Vensim Variables'!$B:$B,MATCH(EPS!$B2808,'Vensim Variables'!$A:$A,0))</f>
        <v>g pollutant</v>
      </c>
      <c r="I2808" t="str">
        <f t="shared" si="86"/>
        <v>N2O</v>
      </c>
      <c r="J2808">
        <f>INDEX(NoSettings!$C:$C,MATCH(EPS!$A2808,NoSettings!$A:$A,0))</f>
        <v>7913000</v>
      </c>
      <c r="K2808">
        <f>INDEX(GWP!$C$2:$C$13,MATCH(EPS!I2808,GWP!$B$2:$B$13,0))</f>
        <v>265</v>
      </c>
      <c r="L2808" s="4">
        <f t="shared" si="87"/>
        <v>2.0969449999999998E-3</v>
      </c>
    </row>
    <row r="2809" spans="1:12" hidden="1" x14ac:dyDescent="0.25">
      <c r="A2809" t="s">
        <v>4323</v>
      </c>
      <c r="B2809" t="s">
        <v>5</v>
      </c>
      <c r="C2809" t="s">
        <v>1734</v>
      </c>
      <c r="D2809" t="s">
        <v>6902</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hidden="1" x14ac:dyDescent="0.25">
      <c r="A2810" t="s">
        <v>4324</v>
      </c>
      <c r="B2810" t="s">
        <v>5</v>
      </c>
      <c r="C2810" t="s">
        <v>1734</v>
      </c>
      <c r="D2810" t="s">
        <v>6903</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hidden="1" x14ac:dyDescent="0.25">
      <c r="A2811" t="s">
        <v>4325</v>
      </c>
      <c r="B2811" t="s">
        <v>5</v>
      </c>
      <c r="C2811" t="s">
        <v>1734</v>
      </c>
      <c r="D2811" t="s">
        <v>6903</v>
      </c>
      <c r="E2811" t="s">
        <v>1705</v>
      </c>
      <c r="H2811" t="str">
        <f>INDEX('Vensim Variables'!$B:$B,MATCH(EPS!$B2811,'Vensim Variables'!$A:$A,0))</f>
        <v>g pollutant</v>
      </c>
      <c r="I2811" t="str">
        <f t="shared" si="86"/>
        <v>VOC</v>
      </c>
      <c r="J2811">
        <f>INDEX(NoSettings!$C:$C,MATCH(EPS!$A2811,NoSettings!$A:$A,0))</f>
        <v>682898000</v>
      </c>
      <c r="K2811">
        <f>INDEX(GWP!$C$2:$C$13,MATCH(EPS!I2811,GWP!$B$2:$B$13,0))</f>
        <v>0</v>
      </c>
      <c r="L2811" s="4">
        <f t="shared" si="87"/>
        <v>0</v>
      </c>
    </row>
    <row r="2812" spans="1:12" hidden="1" x14ac:dyDescent="0.25">
      <c r="A2812" t="s">
        <v>4326</v>
      </c>
      <c r="B2812" t="s">
        <v>5</v>
      </c>
      <c r="C2812" t="s">
        <v>1734</v>
      </c>
      <c r="D2812" t="s">
        <v>6903</v>
      </c>
      <c r="E2812" t="s">
        <v>1706</v>
      </c>
      <c r="H2812" t="str">
        <f>INDEX('Vensim Variables'!$B:$B,MATCH(EPS!$B2812,'Vensim Variables'!$A:$A,0))</f>
        <v>g pollutant</v>
      </c>
      <c r="I2812" t="str">
        <f t="shared" si="86"/>
        <v>CO</v>
      </c>
      <c r="J2812">
        <f>INDEX(NoSettings!$C:$C,MATCH(EPS!$A2812,NoSettings!$A:$A,0))</f>
        <v>3645550000</v>
      </c>
      <c r="K2812">
        <f>INDEX(GWP!$C$2:$C$13,MATCH(EPS!I2812,GWP!$B$2:$B$13,0))</f>
        <v>0</v>
      </c>
      <c r="L2812" s="4">
        <f t="shared" si="87"/>
        <v>0</v>
      </c>
    </row>
    <row r="2813" spans="1:12" hidden="1" x14ac:dyDescent="0.25">
      <c r="A2813" t="s">
        <v>4327</v>
      </c>
      <c r="B2813" t="s">
        <v>5</v>
      </c>
      <c r="C2813" t="s">
        <v>1734</v>
      </c>
      <c r="D2813" t="s">
        <v>6903</v>
      </c>
      <c r="E2813" t="s">
        <v>1707</v>
      </c>
      <c r="H2813" t="str">
        <f>INDEX('Vensim Variables'!$B:$B,MATCH(EPS!$B2813,'Vensim Variables'!$A:$A,0))</f>
        <v>g pollutant</v>
      </c>
      <c r="I2813" t="str">
        <f t="shared" si="86"/>
        <v>NOx</v>
      </c>
      <c r="J2813">
        <f>INDEX(NoSettings!$C:$C,MATCH(EPS!$A2813,NoSettings!$A:$A,0))</f>
        <v>6411750000</v>
      </c>
      <c r="K2813">
        <f>INDEX(GWP!$C$2:$C$13,MATCH(EPS!I2813,GWP!$B$2:$B$13,0))</f>
        <v>0</v>
      </c>
      <c r="L2813" s="4">
        <f t="shared" si="87"/>
        <v>0</v>
      </c>
    </row>
    <row r="2814" spans="1:12" hidden="1" x14ac:dyDescent="0.25">
      <c r="A2814" t="s">
        <v>4328</v>
      </c>
      <c r="B2814" t="s">
        <v>5</v>
      </c>
      <c r="C2814" t="s">
        <v>1734</v>
      </c>
      <c r="D2814" t="s">
        <v>6903</v>
      </c>
      <c r="E2814" t="s">
        <v>1708</v>
      </c>
      <c r="H2814" t="str">
        <f>INDEX('Vensim Variables'!$B:$B,MATCH(EPS!$B2814,'Vensim Variables'!$A:$A,0))</f>
        <v>g pollutant</v>
      </c>
      <c r="I2814" t="str">
        <f t="shared" si="86"/>
        <v>PM10</v>
      </c>
      <c r="J2814">
        <f>INDEX(NoSettings!$C:$C,MATCH(EPS!$A2814,NoSettings!$A:$A,0))</f>
        <v>252665000</v>
      </c>
      <c r="K2814">
        <f>INDEX(GWP!$C$2:$C$13,MATCH(EPS!I2814,GWP!$B$2:$B$13,0))</f>
        <v>0</v>
      </c>
      <c r="L2814" s="4">
        <f t="shared" si="87"/>
        <v>0</v>
      </c>
    </row>
    <row r="2815" spans="1:12" hidden="1" x14ac:dyDescent="0.25">
      <c r="A2815" t="s">
        <v>4329</v>
      </c>
      <c r="B2815" t="s">
        <v>5</v>
      </c>
      <c r="C2815" t="s">
        <v>1734</v>
      </c>
      <c r="D2815" t="s">
        <v>6903</v>
      </c>
      <c r="E2815" t="s">
        <v>1709</v>
      </c>
      <c r="H2815" t="str">
        <f>INDEX('Vensim Variables'!$B:$B,MATCH(EPS!$B2815,'Vensim Variables'!$A:$A,0))</f>
        <v>g pollutant</v>
      </c>
      <c r="I2815" t="str">
        <f t="shared" si="86"/>
        <v>PM25</v>
      </c>
      <c r="J2815">
        <f>INDEX(NoSettings!$C:$C,MATCH(EPS!$A2815,NoSettings!$A:$A,0))</f>
        <v>238076000</v>
      </c>
      <c r="K2815">
        <f>INDEX(GWP!$C$2:$C$13,MATCH(EPS!I2815,GWP!$B$2:$B$13,0))</f>
        <v>0</v>
      </c>
      <c r="L2815" s="4">
        <f t="shared" si="87"/>
        <v>0</v>
      </c>
    </row>
    <row r="2816" spans="1:12" hidden="1" x14ac:dyDescent="0.25">
      <c r="A2816" t="s">
        <v>4330</v>
      </c>
      <c r="B2816" t="s">
        <v>5</v>
      </c>
      <c r="C2816" t="s">
        <v>1734</v>
      </c>
      <c r="D2816" t="s">
        <v>6903</v>
      </c>
      <c r="E2816" t="s">
        <v>1710</v>
      </c>
      <c r="H2816" t="str">
        <f>INDEX('Vensim Variables'!$B:$B,MATCH(EPS!$B2816,'Vensim Variables'!$A:$A,0))</f>
        <v>g pollutant</v>
      </c>
      <c r="I2816" t="str">
        <f t="shared" si="86"/>
        <v>SOx</v>
      </c>
      <c r="J2816">
        <f>INDEX(NoSettings!$C:$C,MATCH(EPS!$A2816,NoSettings!$A:$A,0))</f>
        <v>169537000</v>
      </c>
      <c r="K2816">
        <f>INDEX(GWP!$C$2:$C$13,MATCH(EPS!I2816,GWP!$B$2:$B$13,0))</f>
        <v>0</v>
      </c>
      <c r="L2816" s="4">
        <f t="shared" si="87"/>
        <v>0</v>
      </c>
    </row>
    <row r="2817" spans="1:12" hidden="1" x14ac:dyDescent="0.25">
      <c r="A2817" t="s">
        <v>4331</v>
      </c>
      <c r="B2817" t="s">
        <v>5</v>
      </c>
      <c r="C2817" t="s">
        <v>1734</v>
      </c>
      <c r="D2817" t="s">
        <v>6903</v>
      </c>
      <c r="E2817" t="s">
        <v>1711</v>
      </c>
      <c r="H2817" t="str">
        <f>INDEX('Vensim Variables'!$B:$B,MATCH(EPS!$B2817,'Vensim Variables'!$A:$A,0))</f>
        <v>g pollutant</v>
      </c>
      <c r="I2817" t="str">
        <f t="shared" si="86"/>
        <v>BC</v>
      </c>
      <c r="J2817">
        <f>INDEX(NoSettings!$C:$C,MATCH(EPS!$A2817,NoSettings!$A:$A,0))</f>
        <v>15834000</v>
      </c>
      <c r="K2817">
        <f>INDEX(GWP!$C$2:$C$13,MATCH(EPS!I2817,GWP!$B$2:$B$13,0))</f>
        <v>0</v>
      </c>
      <c r="L2817" s="4">
        <f t="shared" si="87"/>
        <v>0</v>
      </c>
    </row>
    <row r="2818" spans="1:12" hidden="1" x14ac:dyDescent="0.25">
      <c r="A2818" t="s">
        <v>4332</v>
      </c>
      <c r="B2818" t="s">
        <v>5</v>
      </c>
      <c r="C2818" t="s">
        <v>1734</v>
      </c>
      <c r="D2818" t="s">
        <v>6903</v>
      </c>
      <c r="E2818" t="s">
        <v>1712</v>
      </c>
      <c r="H2818" t="str">
        <f>INDEX('Vensim Variables'!$B:$B,MATCH(EPS!$B2818,'Vensim Variables'!$A:$A,0))</f>
        <v>g pollutant</v>
      </c>
      <c r="I2818" t="str">
        <f t="shared" si="86"/>
        <v>OC</v>
      </c>
      <c r="J2818">
        <f>INDEX(NoSettings!$C:$C,MATCH(EPS!$A2818,NoSettings!$A:$A,0))</f>
        <v>106314000</v>
      </c>
      <c r="K2818">
        <f>INDEX(GWP!$C$2:$C$13,MATCH(EPS!I2818,GWP!$B$2:$B$13,0))</f>
        <v>0</v>
      </c>
      <c r="L2818" s="4">
        <f t="shared" si="87"/>
        <v>0</v>
      </c>
    </row>
    <row r="2819" spans="1:12" hidden="1" x14ac:dyDescent="0.25">
      <c r="A2819" t="s">
        <v>4333</v>
      </c>
      <c r="B2819" t="s">
        <v>5</v>
      </c>
      <c r="C2819" t="s">
        <v>1734</v>
      </c>
      <c r="D2819" t="s">
        <v>6903</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113100000</v>
      </c>
      <c r="K2819">
        <f>INDEX(GWP!$C$2:$C$13,MATCH(EPS!I2819,GWP!$B$2:$B$13,0))</f>
        <v>28</v>
      </c>
      <c r="L2819" s="4">
        <f t="shared" ref="L2819:L2882" si="89">IF(H2819="g pollutant",K2819*J2819/10^12,IF(H2819="MMTCO2e",J2819,IF(H2819="MWh",J2819,0)))</f>
        <v>3.1668E-3</v>
      </c>
    </row>
    <row r="2820" spans="1:12" hidden="1" x14ac:dyDescent="0.25">
      <c r="A2820" t="s">
        <v>4334</v>
      </c>
      <c r="B2820" t="s">
        <v>5</v>
      </c>
      <c r="C2820" t="s">
        <v>1734</v>
      </c>
      <c r="D2820" t="s">
        <v>6903</v>
      </c>
      <c r="E2820" t="s">
        <v>1714</v>
      </c>
      <c r="H2820" t="str">
        <f>INDEX('Vensim Variables'!$B:$B,MATCH(EPS!$B2820,'Vensim Variables'!$A:$A,0))</f>
        <v>g pollutant</v>
      </c>
      <c r="I2820" t="str">
        <f t="shared" si="88"/>
        <v>N2O</v>
      </c>
      <c r="J2820">
        <f>INDEX(NoSettings!$C:$C,MATCH(EPS!$A2820,NoSettings!$A:$A,0))</f>
        <v>11310000</v>
      </c>
      <c r="K2820">
        <f>INDEX(GWP!$C$2:$C$13,MATCH(EPS!I2820,GWP!$B$2:$B$13,0))</f>
        <v>265</v>
      </c>
      <c r="L2820" s="4">
        <f t="shared" si="89"/>
        <v>2.9971500000000001E-3</v>
      </c>
    </row>
    <row r="2821" spans="1:12" hidden="1" x14ac:dyDescent="0.25">
      <c r="A2821" t="s">
        <v>4335</v>
      </c>
      <c r="B2821" t="s">
        <v>5</v>
      </c>
      <c r="C2821" t="s">
        <v>1734</v>
      </c>
      <c r="D2821" t="s">
        <v>6903</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hidden="1" x14ac:dyDescent="0.25">
      <c r="A2822" t="s">
        <v>4336</v>
      </c>
      <c r="B2822" t="s">
        <v>5</v>
      </c>
      <c r="C2822" t="s">
        <v>1734</v>
      </c>
      <c r="D2822" t="s">
        <v>6904</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hidden="1" x14ac:dyDescent="0.25">
      <c r="A2823" t="s">
        <v>4337</v>
      </c>
      <c r="B2823" t="s">
        <v>5</v>
      </c>
      <c r="C2823" t="s">
        <v>1734</v>
      </c>
      <c r="D2823" t="s">
        <v>6904</v>
      </c>
      <c r="E2823" t="s">
        <v>1705</v>
      </c>
      <c r="H2823" t="str">
        <f>INDEX('Vensim Variables'!$B:$B,MATCH(EPS!$B2823,'Vensim Variables'!$A:$A,0))</f>
        <v>g pollutant</v>
      </c>
      <c r="I2823" t="str">
        <f t="shared" si="88"/>
        <v>VOC</v>
      </c>
      <c r="J2823">
        <f>INDEX(NoSettings!$C:$C,MATCH(EPS!$A2823,NoSettings!$A:$A,0))</f>
        <v>555677000</v>
      </c>
      <c r="K2823">
        <f>INDEX(GWP!$C$2:$C$13,MATCH(EPS!I2823,GWP!$B$2:$B$13,0))</f>
        <v>0</v>
      </c>
      <c r="L2823" s="4">
        <f t="shared" si="89"/>
        <v>0</v>
      </c>
    </row>
    <row r="2824" spans="1:12" hidden="1" x14ac:dyDescent="0.25">
      <c r="A2824" t="s">
        <v>4338</v>
      </c>
      <c r="B2824" t="s">
        <v>5</v>
      </c>
      <c r="C2824" t="s">
        <v>1734</v>
      </c>
      <c r="D2824" t="s">
        <v>6904</v>
      </c>
      <c r="E2824" t="s">
        <v>1706</v>
      </c>
      <c r="H2824" t="str">
        <f>INDEX('Vensim Variables'!$B:$B,MATCH(EPS!$B2824,'Vensim Variables'!$A:$A,0))</f>
        <v>g pollutant</v>
      </c>
      <c r="I2824" t="str">
        <f t="shared" si="88"/>
        <v>CO</v>
      </c>
      <c r="J2824">
        <f>INDEX(NoSettings!$C:$C,MATCH(EPS!$A2824,NoSettings!$A:$A,0))</f>
        <v>2966400000</v>
      </c>
      <c r="K2824">
        <f>INDEX(GWP!$C$2:$C$13,MATCH(EPS!I2824,GWP!$B$2:$B$13,0))</f>
        <v>0</v>
      </c>
      <c r="L2824" s="4">
        <f t="shared" si="89"/>
        <v>0</v>
      </c>
    </row>
    <row r="2825" spans="1:12" hidden="1" x14ac:dyDescent="0.25">
      <c r="A2825" t="s">
        <v>4339</v>
      </c>
      <c r="B2825" t="s">
        <v>5</v>
      </c>
      <c r="C2825" t="s">
        <v>1734</v>
      </c>
      <c r="D2825" t="s">
        <v>6904</v>
      </c>
      <c r="E2825" t="s">
        <v>1707</v>
      </c>
      <c r="H2825" t="str">
        <f>INDEX('Vensim Variables'!$B:$B,MATCH(EPS!$B2825,'Vensim Variables'!$A:$A,0))</f>
        <v>g pollutant</v>
      </c>
      <c r="I2825" t="str">
        <f t="shared" si="88"/>
        <v>NOx</v>
      </c>
      <c r="J2825">
        <f>INDEX(NoSettings!$C:$C,MATCH(EPS!$A2825,NoSettings!$A:$A,0))</f>
        <v>5217270000</v>
      </c>
      <c r="K2825">
        <f>INDEX(GWP!$C$2:$C$13,MATCH(EPS!I2825,GWP!$B$2:$B$13,0))</f>
        <v>0</v>
      </c>
      <c r="L2825" s="4">
        <f t="shared" si="89"/>
        <v>0</v>
      </c>
    </row>
    <row r="2826" spans="1:12" hidden="1" x14ac:dyDescent="0.25">
      <c r="A2826" t="s">
        <v>4340</v>
      </c>
      <c r="B2826" t="s">
        <v>5</v>
      </c>
      <c r="C2826" t="s">
        <v>1734</v>
      </c>
      <c r="D2826" t="s">
        <v>6904</v>
      </c>
      <c r="E2826" t="s">
        <v>1708</v>
      </c>
      <c r="H2826" t="str">
        <f>INDEX('Vensim Variables'!$B:$B,MATCH(EPS!$B2826,'Vensim Variables'!$A:$A,0))</f>
        <v>g pollutant</v>
      </c>
      <c r="I2826" t="str">
        <f t="shared" si="88"/>
        <v>PM10</v>
      </c>
      <c r="J2826">
        <f>INDEX(NoSettings!$C:$C,MATCH(EPS!$A2826,NoSettings!$A:$A,0))</f>
        <v>205595000</v>
      </c>
      <c r="K2826">
        <f>INDEX(GWP!$C$2:$C$13,MATCH(EPS!I2826,GWP!$B$2:$B$13,0))</f>
        <v>0</v>
      </c>
      <c r="L2826" s="4">
        <f t="shared" si="89"/>
        <v>0</v>
      </c>
    </row>
    <row r="2827" spans="1:12" hidden="1" x14ac:dyDescent="0.25">
      <c r="A2827" t="s">
        <v>4341</v>
      </c>
      <c r="B2827" t="s">
        <v>5</v>
      </c>
      <c r="C2827" t="s">
        <v>1734</v>
      </c>
      <c r="D2827" t="s">
        <v>6904</v>
      </c>
      <c r="E2827" t="s">
        <v>1709</v>
      </c>
      <c r="H2827" t="str">
        <f>INDEX('Vensim Variables'!$B:$B,MATCH(EPS!$B2827,'Vensim Variables'!$A:$A,0))</f>
        <v>g pollutant</v>
      </c>
      <c r="I2827" t="str">
        <f t="shared" si="88"/>
        <v>PM25</v>
      </c>
      <c r="J2827">
        <f>INDEX(NoSettings!$C:$C,MATCH(EPS!$A2827,NoSettings!$A:$A,0))</f>
        <v>193723000</v>
      </c>
      <c r="K2827">
        <f>INDEX(GWP!$C$2:$C$13,MATCH(EPS!I2827,GWP!$B$2:$B$13,0))</f>
        <v>0</v>
      </c>
      <c r="L2827" s="4">
        <f t="shared" si="89"/>
        <v>0</v>
      </c>
    </row>
    <row r="2828" spans="1:12" hidden="1" x14ac:dyDescent="0.25">
      <c r="A2828" t="s">
        <v>4342</v>
      </c>
      <c r="B2828" t="s">
        <v>5</v>
      </c>
      <c r="C2828" t="s">
        <v>1734</v>
      </c>
      <c r="D2828" t="s">
        <v>6904</v>
      </c>
      <c r="E2828" t="s">
        <v>1710</v>
      </c>
      <c r="H2828" t="str">
        <f>INDEX('Vensim Variables'!$B:$B,MATCH(EPS!$B2828,'Vensim Variables'!$A:$A,0))</f>
        <v>g pollutant</v>
      </c>
      <c r="I2828" t="str">
        <f t="shared" si="88"/>
        <v>SOx</v>
      </c>
      <c r="J2828">
        <f>INDEX(NoSettings!$C:$C,MATCH(EPS!$A2828,NoSettings!$A:$A,0))</f>
        <v>137953000</v>
      </c>
      <c r="K2828">
        <f>INDEX(GWP!$C$2:$C$13,MATCH(EPS!I2828,GWP!$B$2:$B$13,0))</f>
        <v>0</v>
      </c>
      <c r="L2828" s="4">
        <f t="shared" si="89"/>
        <v>0</v>
      </c>
    </row>
    <row r="2829" spans="1:12" hidden="1" x14ac:dyDescent="0.25">
      <c r="A2829" t="s">
        <v>4343</v>
      </c>
      <c r="B2829" t="s">
        <v>5</v>
      </c>
      <c r="C2829" t="s">
        <v>1734</v>
      </c>
      <c r="D2829" t="s">
        <v>6904</v>
      </c>
      <c r="E2829" t="s">
        <v>1711</v>
      </c>
      <c r="H2829" t="str">
        <f>INDEX('Vensim Variables'!$B:$B,MATCH(EPS!$B2829,'Vensim Variables'!$A:$A,0))</f>
        <v>g pollutant</v>
      </c>
      <c r="I2829" t="str">
        <f t="shared" si="88"/>
        <v>BC</v>
      </c>
      <c r="J2829">
        <f>INDEX(NoSettings!$C:$C,MATCH(EPS!$A2829,NoSettings!$A:$A,0))</f>
        <v>12884200</v>
      </c>
      <c r="K2829">
        <f>INDEX(GWP!$C$2:$C$13,MATCH(EPS!I2829,GWP!$B$2:$B$13,0))</f>
        <v>0</v>
      </c>
      <c r="L2829" s="4">
        <f t="shared" si="89"/>
        <v>0</v>
      </c>
    </row>
    <row r="2830" spans="1:12" hidden="1" x14ac:dyDescent="0.25">
      <c r="A2830" t="s">
        <v>4344</v>
      </c>
      <c r="B2830" t="s">
        <v>5</v>
      </c>
      <c r="C2830" t="s">
        <v>1734</v>
      </c>
      <c r="D2830" t="s">
        <v>6904</v>
      </c>
      <c r="E2830" t="s">
        <v>1712</v>
      </c>
      <c r="H2830" t="str">
        <f>INDEX('Vensim Variables'!$B:$B,MATCH(EPS!$B2830,'Vensim Variables'!$A:$A,0))</f>
        <v>g pollutant</v>
      </c>
      <c r="I2830" t="str">
        <f t="shared" si="88"/>
        <v>OC</v>
      </c>
      <c r="J2830">
        <f>INDEX(NoSettings!$C:$C,MATCH(EPS!$A2830,NoSettings!$A:$A,0))</f>
        <v>86508200</v>
      </c>
      <c r="K2830">
        <f>INDEX(GWP!$C$2:$C$13,MATCH(EPS!I2830,GWP!$B$2:$B$13,0))</f>
        <v>0</v>
      </c>
      <c r="L2830" s="4">
        <f t="shared" si="89"/>
        <v>0</v>
      </c>
    </row>
    <row r="2831" spans="1:12" hidden="1" x14ac:dyDescent="0.25">
      <c r="A2831" t="s">
        <v>4345</v>
      </c>
      <c r="B2831" t="s">
        <v>5</v>
      </c>
      <c r="C2831" t="s">
        <v>1734</v>
      </c>
      <c r="D2831" t="s">
        <v>6904</v>
      </c>
      <c r="E2831" t="s">
        <v>1713</v>
      </c>
      <c r="H2831" t="str">
        <f>INDEX('Vensim Variables'!$B:$B,MATCH(EPS!$B2831,'Vensim Variables'!$A:$A,0))</f>
        <v>g pollutant</v>
      </c>
      <c r="I2831" t="str">
        <f t="shared" si="88"/>
        <v>CH4</v>
      </c>
      <c r="J2831">
        <f>INDEX(NoSettings!$C:$C,MATCH(EPS!$A2831,NoSettings!$A:$A,0))</f>
        <v>92030000</v>
      </c>
      <c r="K2831">
        <f>INDEX(GWP!$C$2:$C$13,MATCH(EPS!I2831,GWP!$B$2:$B$13,0))</f>
        <v>28</v>
      </c>
      <c r="L2831" s="4">
        <f t="shared" si="89"/>
        <v>2.5768399999999999E-3</v>
      </c>
    </row>
    <row r="2832" spans="1:12" hidden="1" x14ac:dyDescent="0.25">
      <c r="A2832" t="s">
        <v>4346</v>
      </c>
      <c r="B2832" t="s">
        <v>5</v>
      </c>
      <c r="C2832" t="s">
        <v>1734</v>
      </c>
      <c r="D2832" t="s">
        <v>6904</v>
      </c>
      <c r="E2832" t="s">
        <v>1714</v>
      </c>
      <c r="H2832" t="str">
        <f>INDEX('Vensim Variables'!$B:$B,MATCH(EPS!$B2832,'Vensim Variables'!$A:$A,0))</f>
        <v>g pollutant</v>
      </c>
      <c r="I2832" t="str">
        <f t="shared" si="88"/>
        <v>N2O</v>
      </c>
      <c r="J2832">
        <f>INDEX(NoSettings!$C:$C,MATCH(EPS!$A2832,NoSettings!$A:$A,0))</f>
        <v>9203000</v>
      </c>
      <c r="K2832">
        <f>INDEX(GWP!$C$2:$C$13,MATCH(EPS!I2832,GWP!$B$2:$B$13,0))</f>
        <v>265</v>
      </c>
      <c r="L2832" s="4">
        <f t="shared" si="89"/>
        <v>2.4387950000000001E-3</v>
      </c>
    </row>
    <row r="2833" spans="1:12" hidden="1" x14ac:dyDescent="0.25">
      <c r="A2833" t="s">
        <v>4347</v>
      </c>
      <c r="B2833" t="s">
        <v>5</v>
      </c>
      <c r="C2833" t="s">
        <v>1734</v>
      </c>
      <c r="D2833" t="s">
        <v>6904</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hidden="1" x14ac:dyDescent="0.25">
      <c r="A2834" t="s">
        <v>4348</v>
      </c>
      <c r="B2834" t="s">
        <v>5</v>
      </c>
      <c r="C2834" t="s">
        <v>1734</v>
      </c>
      <c r="D2834" t="s">
        <v>6905</v>
      </c>
      <c r="E2834" t="s">
        <v>1702</v>
      </c>
      <c r="H2834" t="str">
        <f>INDEX('Vensim Variables'!$B:$B,MATCH(EPS!$B2834,'Vensim Variables'!$A:$A,0))</f>
        <v>g pollutant</v>
      </c>
      <c r="I2834" t="str">
        <f t="shared" si="88"/>
        <v>CO2</v>
      </c>
      <c r="J2834">
        <f>INDEX(NoSettings!$C:$C,MATCH(EPS!$A2834,NoSettings!$A:$A,0))</f>
        <v>0</v>
      </c>
      <c r="K2834">
        <f>INDEX(GWP!$C$2:$C$13,MATCH(EPS!I2834,GWP!$B$2:$B$13,0))</f>
        <v>1</v>
      </c>
      <c r="L2834" s="4">
        <f t="shared" si="89"/>
        <v>0</v>
      </c>
    </row>
    <row r="2835" spans="1:12" hidden="1" x14ac:dyDescent="0.25">
      <c r="A2835" t="s">
        <v>4349</v>
      </c>
      <c r="B2835" t="s">
        <v>5</v>
      </c>
      <c r="C2835" t="s">
        <v>1734</v>
      </c>
      <c r="D2835" t="s">
        <v>6905</v>
      </c>
      <c r="E2835" t="s">
        <v>1705</v>
      </c>
      <c r="H2835" t="str">
        <f>INDEX('Vensim Variables'!$B:$B,MATCH(EPS!$B2835,'Vensim Variables'!$A:$A,0))</f>
        <v>g pollutant</v>
      </c>
      <c r="I2835" t="str">
        <f t="shared" si="88"/>
        <v>VOC</v>
      </c>
      <c r="J2835">
        <f>INDEX(NoSettings!$C:$C,MATCH(EPS!$A2835,NoSettings!$A:$A,0))</f>
        <v>0</v>
      </c>
      <c r="K2835">
        <f>INDEX(GWP!$C$2:$C$13,MATCH(EPS!I2835,GWP!$B$2:$B$13,0))</f>
        <v>0</v>
      </c>
      <c r="L2835" s="4">
        <f t="shared" si="89"/>
        <v>0</v>
      </c>
    </row>
    <row r="2836" spans="1:12" hidden="1" x14ac:dyDescent="0.25">
      <c r="A2836" t="s">
        <v>4350</v>
      </c>
      <c r="B2836" t="s">
        <v>5</v>
      </c>
      <c r="C2836" t="s">
        <v>1734</v>
      </c>
      <c r="D2836" t="s">
        <v>6905</v>
      </c>
      <c r="E2836" t="s">
        <v>1706</v>
      </c>
      <c r="H2836" t="str">
        <f>INDEX('Vensim Variables'!$B:$B,MATCH(EPS!$B2836,'Vensim Variables'!$A:$A,0))</f>
        <v>g pollutant</v>
      </c>
      <c r="I2836" t="str">
        <f t="shared" si="88"/>
        <v>CO</v>
      </c>
      <c r="J2836">
        <f>INDEX(NoSettings!$C:$C,MATCH(EPS!$A2836,NoSettings!$A:$A,0))</f>
        <v>0</v>
      </c>
      <c r="K2836">
        <f>INDEX(GWP!$C$2:$C$13,MATCH(EPS!I2836,GWP!$B$2:$B$13,0))</f>
        <v>0</v>
      </c>
      <c r="L2836" s="4">
        <f t="shared" si="89"/>
        <v>0</v>
      </c>
    </row>
    <row r="2837" spans="1:12" hidden="1" x14ac:dyDescent="0.25">
      <c r="A2837" t="s">
        <v>4351</v>
      </c>
      <c r="B2837" t="s">
        <v>5</v>
      </c>
      <c r="C2837" t="s">
        <v>1734</v>
      </c>
      <c r="D2837" t="s">
        <v>6905</v>
      </c>
      <c r="E2837" t="s">
        <v>1707</v>
      </c>
      <c r="H2837" t="str">
        <f>INDEX('Vensim Variables'!$B:$B,MATCH(EPS!$B2837,'Vensim Variables'!$A:$A,0))</f>
        <v>g pollutant</v>
      </c>
      <c r="I2837" t="str">
        <f t="shared" si="88"/>
        <v>NOx</v>
      </c>
      <c r="J2837">
        <f>INDEX(NoSettings!$C:$C,MATCH(EPS!$A2837,NoSettings!$A:$A,0))</f>
        <v>0</v>
      </c>
      <c r="K2837">
        <f>INDEX(GWP!$C$2:$C$13,MATCH(EPS!I2837,GWP!$B$2:$B$13,0))</f>
        <v>0</v>
      </c>
      <c r="L2837" s="4">
        <f t="shared" si="89"/>
        <v>0</v>
      </c>
    </row>
    <row r="2838" spans="1:12" hidden="1" x14ac:dyDescent="0.25">
      <c r="A2838" t="s">
        <v>4352</v>
      </c>
      <c r="B2838" t="s">
        <v>5</v>
      </c>
      <c r="C2838" t="s">
        <v>1734</v>
      </c>
      <c r="D2838" t="s">
        <v>6905</v>
      </c>
      <c r="E2838" t="s">
        <v>1708</v>
      </c>
      <c r="H2838" t="str">
        <f>INDEX('Vensim Variables'!$B:$B,MATCH(EPS!$B2838,'Vensim Variables'!$A:$A,0))</f>
        <v>g pollutant</v>
      </c>
      <c r="I2838" t="str">
        <f t="shared" si="88"/>
        <v>PM10</v>
      </c>
      <c r="J2838">
        <f>INDEX(NoSettings!$C:$C,MATCH(EPS!$A2838,NoSettings!$A:$A,0))</f>
        <v>0</v>
      </c>
      <c r="K2838">
        <f>INDEX(GWP!$C$2:$C$13,MATCH(EPS!I2838,GWP!$B$2:$B$13,0))</f>
        <v>0</v>
      </c>
      <c r="L2838" s="4">
        <f t="shared" si="89"/>
        <v>0</v>
      </c>
    </row>
    <row r="2839" spans="1:12" hidden="1" x14ac:dyDescent="0.25">
      <c r="A2839" t="s">
        <v>4353</v>
      </c>
      <c r="B2839" t="s">
        <v>5</v>
      </c>
      <c r="C2839" t="s">
        <v>1734</v>
      </c>
      <c r="D2839" t="s">
        <v>6905</v>
      </c>
      <c r="E2839" t="s">
        <v>1709</v>
      </c>
      <c r="H2839" t="str">
        <f>INDEX('Vensim Variables'!$B:$B,MATCH(EPS!$B2839,'Vensim Variables'!$A:$A,0))</f>
        <v>g pollutant</v>
      </c>
      <c r="I2839" t="str">
        <f t="shared" si="88"/>
        <v>PM25</v>
      </c>
      <c r="J2839">
        <f>INDEX(NoSettings!$C:$C,MATCH(EPS!$A2839,NoSettings!$A:$A,0))</f>
        <v>0</v>
      </c>
      <c r="K2839">
        <f>INDEX(GWP!$C$2:$C$13,MATCH(EPS!I2839,GWP!$B$2:$B$13,0))</f>
        <v>0</v>
      </c>
      <c r="L2839" s="4">
        <f t="shared" si="89"/>
        <v>0</v>
      </c>
    </row>
    <row r="2840" spans="1:12" hidden="1" x14ac:dyDescent="0.25">
      <c r="A2840" t="s">
        <v>4354</v>
      </c>
      <c r="B2840" t="s">
        <v>5</v>
      </c>
      <c r="C2840" t="s">
        <v>1734</v>
      </c>
      <c r="D2840" t="s">
        <v>6905</v>
      </c>
      <c r="E2840" t="s">
        <v>1710</v>
      </c>
      <c r="H2840" t="str">
        <f>INDEX('Vensim Variables'!$B:$B,MATCH(EPS!$B2840,'Vensim Variables'!$A:$A,0))</f>
        <v>g pollutant</v>
      </c>
      <c r="I2840" t="str">
        <f t="shared" si="88"/>
        <v>SOx</v>
      </c>
      <c r="J2840">
        <f>INDEX(NoSettings!$C:$C,MATCH(EPS!$A2840,NoSettings!$A:$A,0))</f>
        <v>0</v>
      </c>
      <c r="K2840">
        <f>INDEX(GWP!$C$2:$C$13,MATCH(EPS!I2840,GWP!$B$2:$B$13,0))</f>
        <v>0</v>
      </c>
      <c r="L2840" s="4">
        <f t="shared" si="89"/>
        <v>0</v>
      </c>
    </row>
    <row r="2841" spans="1:12" hidden="1" x14ac:dyDescent="0.25">
      <c r="A2841" t="s">
        <v>4355</v>
      </c>
      <c r="B2841" t="s">
        <v>5</v>
      </c>
      <c r="C2841" t="s">
        <v>1734</v>
      </c>
      <c r="D2841" t="s">
        <v>6905</v>
      </c>
      <c r="E2841" t="s">
        <v>1711</v>
      </c>
      <c r="H2841" t="str">
        <f>INDEX('Vensim Variables'!$B:$B,MATCH(EPS!$B2841,'Vensim Variables'!$A:$A,0))</f>
        <v>g pollutant</v>
      </c>
      <c r="I2841" t="str">
        <f t="shared" si="88"/>
        <v>BC</v>
      </c>
      <c r="J2841">
        <f>INDEX(NoSettings!$C:$C,MATCH(EPS!$A2841,NoSettings!$A:$A,0))</f>
        <v>0</v>
      </c>
      <c r="K2841">
        <f>INDEX(GWP!$C$2:$C$13,MATCH(EPS!I2841,GWP!$B$2:$B$13,0))</f>
        <v>0</v>
      </c>
      <c r="L2841" s="4">
        <f t="shared" si="89"/>
        <v>0</v>
      </c>
    </row>
    <row r="2842" spans="1:12" hidden="1" x14ac:dyDescent="0.25">
      <c r="A2842" t="s">
        <v>4356</v>
      </c>
      <c r="B2842" t="s">
        <v>5</v>
      </c>
      <c r="C2842" t="s">
        <v>1734</v>
      </c>
      <c r="D2842" t="s">
        <v>6905</v>
      </c>
      <c r="E2842" t="s">
        <v>1712</v>
      </c>
      <c r="H2842" t="str">
        <f>INDEX('Vensim Variables'!$B:$B,MATCH(EPS!$B2842,'Vensim Variables'!$A:$A,0))</f>
        <v>g pollutant</v>
      </c>
      <c r="I2842" t="str">
        <f t="shared" si="88"/>
        <v>OC</v>
      </c>
      <c r="J2842">
        <f>INDEX(NoSettings!$C:$C,MATCH(EPS!$A2842,NoSettings!$A:$A,0))</f>
        <v>0</v>
      </c>
      <c r="K2842">
        <f>INDEX(GWP!$C$2:$C$13,MATCH(EPS!I2842,GWP!$B$2:$B$13,0))</f>
        <v>0</v>
      </c>
      <c r="L2842" s="4">
        <f t="shared" si="89"/>
        <v>0</v>
      </c>
    </row>
    <row r="2843" spans="1:12" hidden="1" x14ac:dyDescent="0.25">
      <c r="A2843" t="s">
        <v>4357</v>
      </c>
      <c r="B2843" t="s">
        <v>5</v>
      </c>
      <c r="C2843" t="s">
        <v>1734</v>
      </c>
      <c r="D2843" t="s">
        <v>6905</v>
      </c>
      <c r="E2843" t="s">
        <v>1713</v>
      </c>
      <c r="H2843" t="str">
        <f>INDEX('Vensim Variables'!$B:$B,MATCH(EPS!$B2843,'Vensim Variables'!$A:$A,0))</f>
        <v>g pollutant</v>
      </c>
      <c r="I2843" t="str">
        <f t="shared" si="88"/>
        <v>CH4</v>
      </c>
      <c r="J2843">
        <f>INDEX(NoSettings!$C:$C,MATCH(EPS!$A2843,NoSettings!$A:$A,0))</f>
        <v>0</v>
      </c>
      <c r="K2843">
        <f>INDEX(GWP!$C$2:$C$13,MATCH(EPS!I2843,GWP!$B$2:$B$13,0))</f>
        <v>28</v>
      </c>
      <c r="L2843" s="4">
        <f t="shared" si="89"/>
        <v>0</v>
      </c>
    </row>
    <row r="2844" spans="1:12" hidden="1" x14ac:dyDescent="0.25">
      <c r="A2844" t="s">
        <v>4358</v>
      </c>
      <c r="B2844" t="s">
        <v>5</v>
      </c>
      <c r="C2844" t="s">
        <v>1734</v>
      </c>
      <c r="D2844" t="s">
        <v>6905</v>
      </c>
      <c r="E2844" t="s">
        <v>1714</v>
      </c>
      <c r="H2844" t="str">
        <f>INDEX('Vensim Variables'!$B:$B,MATCH(EPS!$B2844,'Vensim Variables'!$A:$A,0))</f>
        <v>g pollutant</v>
      </c>
      <c r="I2844" t="str">
        <f t="shared" si="88"/>
        <v>N2O</v>
      </c>
      <c r="J2844">
        <f>INDEX(NoSettings!$C:$C,MATCH(EPS!$A2844,NoSettings!$A:$A,0))</f>
        <v>0</v>
      </c>
      <c r="K2844">
        <f>INDEX(GWP!$C$2:$C$13,MATCH(EPS!I2844,GWP!$B$2:$B$13,0))</f>
        <v>265</v>
      </c>
      <c r="L2844" s="4">
        <f t="shared" si="89"/>
        <v>0</v>
      </c>
    </row>
    <row r="2845" spans="1:12" hidden="1" x14ac:dyDescent="0.25">
      <c r="A2845" t="s">
        <v>4359</v>
      </c>
      <c r="B2845" t="s">
        <v>5</v>
      </c>
      <c r="C2845" t="s">
        <v>1734</v>
      </c>
      <c r="D2845" t="s">
        <v>6905</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hidden="1" x14ac:dyDescent="0.25">
      <c r="A2846" t="s">
        <v>4360</v>
      </c>
      <c r="B2846" t="s">
        <v>5</v>
      </c>
      <c r="C2846" t="s">
        <v>1734</v>
      </c>
      <c r="D2846" t="s">
        <v>6906</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hidden="1" x14ac:dyDescent="0.25">
      <c r="A2847" t="s">
        <v>4361</v>
      </c>
      <c r="B2847" t="s">
        <v>5</v>
      </c>
      <c r="C2847" t="s">
        <v>1734</v>
      </c>
      <c r="D2847" t="s">
        <v>6906</v>
      </c>
      <c r="E2847" t="s">
        <v>1705</v>
      </c>
      <c r="H2847" t="str">
        <f>INDEX('Vensim Variables'!$B:$B,MATCH(EPS!$B2847,'Vensim Variables'!$A:$A,0))</f>
        <v>g pollutant</v>
      </c>
      <c r="I2847" t="str">
        <f t="shared" si="88"/>
        <v>VOC</v>
      </c>
      <c r="J2847">
        <f>INDEX(NoSettings!$C:$C,MATCH(EPS!$A2847,NoSettings!$A:$A,0))</f>
        <v>1135750000</v>
      </c>
      <c r="K2847">
        <f>INDEX(GWP!$C$2:$C$13,MATCH(EPS!I2847,GWP!$B$2:$B$13,0))</f>
        <v>0</v>
      </c>
      <c r="L2847" s="4">
        <f t="shared" si="89"/>
        <v>0</v>
      </c>
    </row>
    <row r="2848" spans="1:12" hidden="1" x14ac:dyDescent="0.25">
      <c r="A2848" t="s">
        <v>4362</v>
      </c>
      <c r="B2848" t="s">
        <v>5</v>
      </c>
      <c r="C2848" t="s">
        <v>1734</v>
      </c>
      <c r="D2848" t="s">
        <v>6906</v>
      </c>
      <c r="E2848" t="s">
        <v>1706</v>
      </c>
      <c r="H2848" t="str">
        <f>INDEX('Vensim Variables'!$B:$B,MATCH(EPS!$B2848,'Vensim Variables'!$A:$A,0))</f>
        <v>g pollutant</v>
      </c>
      <c r="I2848" t="str">
        <f t="shared" si="88"/>
        <v>CO</v>
      </c>
      <c r="J2848">
        <f>INDEX(NoSettings!$C:$C,MATCH(EPS!$A2848,NoSettings!$A:$A,0))</f>
        <v>6063030000</v>
      </c>
      <c r="K2848">
        <f>INDEX(GWP!$C$2:$C$13,MATCH(EPS!I2848,GWP!$B$2:$B$13,0))</f>
        <v>0</v>
      </c>
      <c r="L2848" s="4">
        <f t="shared" si="89"/>
        <v>0</v>
      </c>
    </row>
    <row r="2849" spans="1:12" hidden="1" x14ac:dyDescent="0.25">
      <c r="A2849" t="s">
        <v>4363</v>
      </c>
      <c r="B2849" t="s">
        <v>5</v>
      </c>
      <c r="C2849" t="s">
        <v>1734</v>
      </c>
      <c r="D2849" t="s">
        <v>6906</v>
      </c>
      <c r="E2849" t="s">
        <v>1707</v>
      </c>
      <c r="H2849" t="str">
        <f>INDEX('Vensim Variables'!$B:$B,MATCH(EPS!$B2849,'Vensim Variables'!$A:$A,0))</f>
        <v>g pollutant</v>
      </c>
      <c r="I2849" t="str">
        <f t="shared" si="88"/>
        <v>NOx</v>
      </c>
      <c r="J2849">
        <f>INDEX(NoSettings!$C:$C,MATCH(EPS!$A2849,NoSettings!$A:$A,0))</f>
        <v>10663600000</v>
      </c>
      <c r="K2849">
        <f>INDEX(GWP!$C$2:$C$13,MATCH(EPS!I2849,GWP!$B$2:$B$13,0))</f>
        <v>0</v>
      </c>
      <c r="L2849" s="4">
        <f t="shared" si="89"/>
        <v>0</v>
      </c>
    </row>
    <row r="2850" spans="1:12" hidden="1" x14ac:dyDescent="0.25">
      <c r="A2850" t="s">
        <v>4364</v>
      </c>
      <c r="B2850" t="s">
        <v>5</v>
      </c>
      <c r="C2850" t="s">
        <v>1734</v>
      </c>
      <c r="D2850" t="s">
        <v>6906</v>
      </c>
      <c r="E2850" t="s">
        <v>1708</v>
      </c>
      <c r="H2850" t="str">
        <f>INDEX('Vensim Variables'!$B:$B,MATCH(EPS!$B2850,'Vensim Variables'!$A:$A,0))</f>
        <v>g pollutant</v>
      </c>
      <c r="I2850" t="str">
        <f t="shared" si="88"/>
        <v>PM10</v>
      </c>
      <c r="J2850">
        <f>INDEX(NoSettings!$C:$C,MATCH(EPS!$A2850,NoSettings!$A:$A,0))</f>
        <v>420215000</v>
      </c>
      <c r="K2850">
        <f>INDEX(GWP!$C$2:$C$13,MATCH(EPS!I2850,GWP!$B$2:$B$13,0))</f>
        <v>0</v>
      </c>
      <c r="L2850" s="4">
        <f t="shared" si="89"/>
        <v>0</v>
      </c>
    </row>
    <row r="2851" spans="1:12" hidden="1" x14ac:dyDescent="0.25">
      <c r="A2851" t="s">
        <v>4365</v>
      </c>
      <c r="B2851" t="s">
        <v>5</v>
      </c>
      <c r="C2851" t="s">
        <v>1734</v>
      </c>
      <c r="D2851" t="s">
        <v>6906</v>
      </c>
      <c r="E2851" t="s">
        <v>1709</v>
      </c>
      <c r="H2851" t="str">
        <f>INDEX('Vensim Variables'!$B:$B,MATCH(EPS!$B2851,'Vensim Variables'!$A:$A,0))</f>
        <v>g pollutant</v>
      </c>
      <c r="I2851" t="str">
        <f t="shared" si="88"/>
        <v>PM25</v>
      </c>
      <c r="J2851">
        <f>INDEX(NoSettings!$C:$C,MATCH(EPS!$A2851,NoSettings!$A:$A,0))</f>
        <v>395950000</v>
      </c>
      <c r="K2851">
        <f>INDEX(GWP!$C$2:$C$13,MATCH(EPS!I2851,GWP!$B$2:$B$13,0))</f>
        <v>0</v>
      </c>
      <c r="L2851" s="4">
        <f t="shared" si="89"/>
        <v>0</v>
      </c>
    </row>
    <row r="2852" spans="1:12" hidden="1" x14ac:dyDescent="0.25">
      <c r="A2852" t="s">
        <v>4366</v>
      </c>
      <c r="B2852" t="s">
        <v>5</v>
      </c>
      <c r="C2852" t="s">
        <v>1734</v>
      </c>
      <c r="D2852" t="s">
        <v>6906</v>
      </c>
      <c r="E2852" t="s">
        <v>1710</v>
      </c>
      <c r="H2852" t="str">
        <f>INDEX('Vensim Variables'!$B:$B,MATCH(EPS!$B2852,'Vensim Variables'!$A:$A,0))</f>
        <v>g pollutant</v>
      </c>
      <c r="I2852" t="str">
        <f t="shared" si="88"/>
        <v>SOx</v>
      </c>
      <c r="J2852">
        <f>INDEX(NoSettings!$C:$C,MATCH(EPS!$A2852,NoSettings!$A:$A,0))</f>
        <v>281962000</v>
      </c>
      <c r="K2852">
        <f>INDEX(GWP!$C$2:$C$13,MATCH(EPS!I2852,GWP!$B$2:$B$13,0))</f>
        <v>0</v>
      </c>
      <c r="L2852" s="4">
        <f t="shared" si="89"/>
        <v>0</v>
      </c>
    </row>
    <row r="2853" spans="1:12" hidden="1" x14ac:dyDescent="0.25">
      <c r="A2853" t="s">
        <v>4367</v>
      </c>
      <c r="B2853" t="s">
        <v>5</v>
      </c>
      <c r="C2853" t="s">
        <v>1734</v>
      </c>
      <c r="D2853" t="s">
        <v>6906</v>
      </c>
      <c r="E2853" t="s">
        <v>1711</v>
      </c>
      <c r="H2853" t="str">
        <f>INDEX('Vensim Variables'!$B:$B,MATCH(EPS!$B2853,'Vensim Variables'!$A:$A,0))</f>
        <v>g pollutant</v>
      </c>
      <c r="I2853" t="str">
        <f t="shared" si="88"/>
        <v>BC</v>
      </c>
      <c r="J2853">
        <f>INDEX(NoSettings!$C:$C,MATCH(EPS!$A2853,NoSettings!$A:$A,0))</f>
        <v>26334000</v>
      </c>
      <c r="K2853">
        <f>INDEX(GWP!$C$2:$C$13,MATCH(EPS!I2853,GWP!$B$2:$B$13,0))</f>
        <v>0</v>
      </c>
      <c r="L2853" s="4">
        <f t="shared" si="89"/>
        <v>0</v>
      </c>
    </row>
    <row r="2854" spans="1:12" hidden="1" x14ac:dyDescent="0.25">
      <c r="A2854" t="s">
        <v>4368</v>
      </c>
      <c r="B2854" t="s">
        <v>5</v>
      </c>
      <c r="C2854" t="s">
        <v>1734</v>
      </c>
      <c r="D2854" t="s">
        <v>6906</v>
      </c>
      <c r="E2854" t="s">
        <v>1712</v>
      </c>
      <c r="H2854" t="str">
        <f>INDEX('Vensim Variables'!$B:$B,MATCH(EPS!$B2854,'Vensim Variables'!$A:$A,0))</f>
        <v>g pollutant</v>
      </c>
      <c r="I2854" t="str">
        <f t="shared" si="88"/>
        <v>OC</v>
      </c>
      <c r="J2854">
        <f>INDEX(NoSettings!$C:$C,MATCH(EPS!$A2854,NoSettings!$A:$A,0))</f>
        <v>176814000</v>
      </c>
      <c r="K2854">
        <f>INDEX(GWP!$C$2:$C$13,MATCH(EPS!I2854,GWP!$B$2:$B$13,0))</f>
        <v>0</v>
      </c>
      <c r="L2854" s="4">
        <f t="shared" si="89"/>
        <v>0</v>
      </c>
    </row>
    <row r="2855" spans="1:12" hidden="1" x14ac:dyDescent="0.25">
      <c r="A2855" t="s">
        <v>4369</v>
      </c>
      <c r="B2855" t="s">
        <v>5</v>
      </c>
      <c r="C2855" t="s">
        <v>1734</v>
      </c>
      <c r="D2855" t="s">
        <v>6906</v>
      </c>
      <c r="E2855" t="s">
        <v>1713</v>
      </c>
      <c r="H2855" t="str">
        <f>INDEX('Vensim Variables'!$B:$B,MATCH(EPS!$B2855,'Vensim Variables'!$A:$A,0))</f>
        <v>g pollutant</v>
      </c>
      <c r="I2855" t="str">
        <f t="shared" si="88"/>
        <v>CH4</v>
      </c>
      <c r="J2855">
        <f>INDEX(NoSettings!$C:$C,MATCH(EPS!$A2855,NoSettings!$A:$A,0))</f>
        <v>188100000</v>
      </c>
      <c r="K2855">
        <f>INDEX(GWP!$C$2:$C$13,MATCH(EPS!I2855,GWP!$B$2:$B$13,0))</f>
        <v>28</v>
      </c>
      <c r="L2855" s="4">
        <f t="shared" si="89"/>
        <v>5.2668000000000003E-3</v>
      </c>
    </row>
    <row r="2856" spans="1:12" hidden="1" x14ac:dyDescent="0.25">
      <c r="A2856" t="s">
        <v>4370</v>
      </c>
      <c r="B2856" t="s">
        <v>5</v>
      </c>
      <c r="C2856" t="s">
        <v>1734</v>
      </c>
      <c r="D2856" t="s">
        <v>6906</v>
      </c>
      <c r="E2856" t="s">
        <v>1714</v>
      </c>
      <c r="H2856" t="str">
        <f>INDEX('Vensim Variables'!$B:$B,MATCH(EPS!$B2856,'Vensim Variables'!$A:$A,0))</f>
        <v>g pollutant</v>
      </c>
      <c r="I2856" t="str">
        <f t="shared" si="88"/>
        <v>N2O</v>
      </c>
      <c r="J2856">
        <f>INDEX(NoSettings!$C:$C,MATCH(EPS!$A2856,NoSettings!$A:$A,0))</f>
        <v>18810000</v>
      </c>
      <c r="K2856">
        <f>INDEX(GWP!$C$2:$C$13,MATCH(EPS!I2856,GWP!$B$2:$B$13,0))</f>
        <v>265</v>
      </c>
      <c r="L2856" s="4">
        <f t="shared" si="89"/>
        <v>4.9846500000000002E-3</v>
      </c>
    </row>
    <row r="2857" spans="1:12" hidden="1" x14ac:dyDescent="0.25">
      <c r="A2857" t="s">
        <v>4371</v>
      </c>
      <c r="B2857" t="s">
        <v>5</v>
      </c>
      <c r="C2857" t="s">
        <v>1734</v>
      </c>
      <c r="D2857" t="s">
        <v>6906</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hidden="1" x14ac:dyDescent="0.25">
      <c r="A2858" t="s">
        <v>4372</v>
      </c>
      <c r="B2858" t="s">
        <v>5</v>
      </c>
      <c r="C2858" t="s">
        <v>1734</v>
      </c>
      <c r="D2858" t="s">
        <v>6907</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hidden="1" x14ac:dyDescent="0.25">
      <c r="A2859" t="s">
        <v>4373</v>
      </c>
      <c r="B2859" t="s">
        <v>5</v>
      </c>
      <c r="C2859" t="s">
        <v>1734</v>
      </c>
      <c r="D2859" t="s">
        <v>6907</v>
      </c>
      <c r="E2859" t="s">
        <v>1705</v>
      </c>
      <c r="H2859" t="str">
        <f>INDEX('Vensim Variables'!$B:$B,MATCH(EPS!$B2859,'Vensim Variables'!$A:$A,0))</f>
        <v>g pollutant</v>
      </c>
      <c r="I2859" t="str">
        <f t="shared" si="88"/>
        <v>VOC</v>
      </c>
      <c r="J2859">
        <f>INDEX(NoSettings!$C:$C,MATCH(EPS!$A2859,NoSettings!$A:$A,0))</f>
        <v>627952000</v>
      </c>
      <c r="K2859">
        <f>INDEX(GWP!$C$2:$C$13,MATCH(EPS!I2859,GWP!$B$2:$B$13,0))</f>
        <v>0</v>
      </c>
      <c r="L2859" s="4">
        <f t="shared" si="89"/>
        <v>0</v>
      </c>
    </row>
    <row r="2860" spans="1:12" hidden="1" x14ac:dyDescent="0.25">
      <c r="A2860" t="s">
        <v>4374</v>
      </c>
      <c r="B2860" t="s">
        <v>5</v>
      </c>
      <c r="C2860" t="s">
        <v>1734</v>
      </c>
      <c r="D2860" t="s">
        <v>6907</v>
      </c>
      <c r="E2860" t="s">
        <v>1706</v>
      </c>
      <c r="H2860" t="str">
        <f>INDEX('Vensim Variables'!$B:$B,MATCH(EPS!$B2860,'Vensim Variables'!$A:$A,0))</f>
        <v>g pollutant</v>
      </c>
      <c r="I2860" t="str">
        <f t="shared" si="88"/>
        <v>CO</v>
      </c>
      <c r="J2860">
        <f>INDEX(NoSettings!$C:$C,MATCH(EPS!$A2860,NoSettings!$A:$A,0))</f>
        <v>3352230000</v>
      </c>
      <c r="K2860">
        <f>INDEX(GWP!$C$2:$C$13,MATCH(EPS!I2860,GWP!$B$2:$B$13,0))</f>
        <v>0</v>
      </c>
      <c r="L2860" s="4">
        <f t="shared" si="89"/>
        <v>0</v>
      </c>
    </row>
    <row r="2861" spans="1:12" hidden="1" x14ac:dyDescent="0.25">
      <c r="A2861" t="s">
        <v>4375</v>
      </c>
      <c r="B2861" t="s">
        <v>5</v>
      </c>
      <c r="C2861" t="s">
        <v>1734</v>
      </c>
      <c r="D2861" t="s">
        <v>6907</v>
      </c>
      <c r="E2861" t="s">
        <v>1707</v>
      </c>
      <c r="H2861" t="str">
        <f>INDEX('Vensim Variables'!$B:$B,MATCH(EPS!$B2861,'Vensim Variables'!$A:$A,0))</f>
        <v>g pollutant</v>
      </c>
      <c r="I2861" t="str">
        <f t="shared" si="88"/>
        <v>NOx</v>
      </c>
      <c r="J2861">
        <f>INDEX(NoSettings!$C:$C,MATCH(EPS!$A2861,NoSettings!$A:$A,0))</f>
        <v>5895860000</v>
      </c>
      <c r="K2861">
        <f>INDEX(GWP!$C$2:$C$13,MATCH(EPS!I2861,GWP!$B$2:$B$13,0))</f>
        <v>0</v>
      </c>
      <c r="L2861" s="4">
        <f t="shared" si="89"/>
        <v>0</v>
      </c>
    </row>
    <row r="2862" spans="1:12" hidden="1" x14ac:dyDescent="0.25">
      <c r="A2862" t="s">
        <v>4376</v>
      </c>
      <c r="B2862" t="s">
        <v>5</v>
      </c>
      <c r="C2862" t="s">
        <v>1734</v>
      </c>
      <c r="D2862" t="s">
        <v>6907</v>
      </c>
      <c r="E2862" t="s">
        <v>1708</v>
      </c>
      <c r="H2862" t="str">
        <f>INDEX('Vensim Variables'!$B:$B,MATCH(EPS!$B2862,'Vensim Variables'!$A:$A,0))</f>
        <v>g pollutant</v>
      </c>
      <c r="I2862" t="str">
        <f t="shared" si="88"/>
        <v>PM10</v>
      </c>
      <c r="J2862">
        <f>INDEX(NoSettings!$C:$C,MATCH(EPS!$A2862,NoSettings!$A:$A,0))</f>
        <v>232336000</v>
      </c>
      <c r="K2862">
        <f>INDEX(GWP!$C$2:$C$13,MATCH(EPS!I2862,GWP!$B$2:$B$13,0))</f>
        <v>0</v>
      </c>
      <c r="L2862" s="4">
        <f t="shared" si="89"/>
        <v>0</v>
      </c>
    </row>
    <row r="2863" spans="1:12" hidden="1" x14ac:dyDescent="0.25">
      <c r="A2863" t="s">
        <v>4377</v>
      </c>
      <c r="B2863" t="s">
        <v>5</v>
      </c>
      <c r="C2863" t="s">
        <v>1734</v>
      </c>
      <c r="D2863" t="s">
        <v>6907</v>
      </c>
      <c r="E2863" t="s">
        <v>1709</v>
      </c>
      <c r="H2863" t="str">
        <f>INDEX('Vensim Variables'!$B:$B,MATCH(EPS!$B2863,'Vensim Variables'!$A:$A,0))</f>
        <v>g pollutant</v>
      </c>
      <c r="I2863" t="str">
        <f t="shared" si="88"/>
        <v>PM25</v>
      </c>
      <c r="J2863">
        <f>INDEX(NoSettings!$C:$C,MATCH(EPS!$A2863,NoSettings!$A:$A,0))</f>
        <v>218920000</v>
      </c>
      <c r="K2863">
        <f>INDEX(GWP!$C$2:$C$13,MATCH(EPS!I2863,GWP!$B$2:$B$13,0))</f>
        <v>0</v>
      </c>
      <c r="L2863" s="4">
        <f t="shared" si="89"/>
        <v>0</v>
      </c>
    </row>
    <row r="2864" spans="1:12" hidden="1" x14ac:dyDescent="0.25">
      <c r="A2864" t="s">
        <v>4378</v>
      </c>
      <c r="B2864" t="s">
        <v>5</v>
      </c>
      <c r="C2864" t="s">
        <v>1734</v>
      </c>
      <c r="D2864" t="s">
        <v>6907</v>
      </c>
      <c r="E2864" t="s">
        <v>1710</v>
      </c>
      <c r="H2864" t="str">
        <f>INDEX('Vensim Variables'!$B:$B,MATCH(EPS!$B2864,'Vensim Variables'!$A:$A,0))</f>
        <v>g pollutant</v>
      </c>
      <c r="I2864" t="str">
        <f t="shared" si="88"/>
        <v>SOx</v>
      </c>
      <c r="J2864">
        <f>INDEX(NoSettings!$C:$C,MATCH(EPS!$A2864,NoSettings!$A:$A,0))</f>
        <v>155896000</v>
      </c>
      <c r="K2864">
        <f>INDEX(GWP!$C$2:$C$13,MATCH(EPS!I2864,GWP!$B$2:$B$13,0))</f>
        <v>0</v>
      </c>
      <c r="L2864" s="4">
        <f t="shared" si="89"/>
        <v>0</v>
      </c>
    </row>
    <row r="2865" spans="1:12" hidden="1" x14ac:dyDescent="0.25">
      <c r="A2865" t="s">
        <v>4379</v>
      </c>
      <c r="B2865" t="s">
        <v>5</v>
      </c>
      <c r="C2865" t="s">
        <v>1734</v>
      </c>
      <c r="D2865" t="s">
        <v>6907</v>
      </c>
      <c r="E2865" t="s">
        <v>1711</v>
      </c>
      <c r="H2865" t="str">
        <f>INDEX('Vensim Variables'!$B:$B,MATCH(EPS!$B2865,'Vensim Variables'!$A:$A,0))</f>
        <v>g pollutant</v>
      </c>
      <c r="I2865" t="str">
        <f t="shared" si="88"/>
        <v>BC</v>
      </c>
      <c r="J2865">
        <f>INDEX(NoSettings!$C:$C,MATCH(EPS!$A2865,NoSettings!$A:$A,0))</f>
        <v>14560000</v>
      </c>
      <c r="K2865">
        <f>INDEX(GWP!$C$2:$C$13,MATCH(EPS!I2865,GWP!$B$2:$B$13,0))</f>
        <v>0</v>
      </c>
      <c r="L2865" s="4">
        <f t="shared" si="89"/>
        <v>0</v>
      </c>
    </row>
    <row r="2866" spans="1:12" hidden="1" x14ac:dyDescent="0.25">
      <c r="A2866" t="s">
        <v>4380</v>
      </c>
      <c r="B2866" t="s">
        <v>5</v>
      </c>
      <c r="C2866" t="s">
        <v>1734</v>
      </c>
      <c r="D2866" t="s">
        <v>6907</v>
      </c>
      <c r="E2866" t="s">
        <v>1712</v>
      </c>
      <c r="H2866" t="str">
        <f>INDEX('Vensim Variables'!$B:$B,MATCH(EPS!$B2866,'Vensim Variables'!$A:$A,0))</f>
        <v>g pollutant</v>
      </c>
      <c r="I2866" t="str">
        <f t="shared" si="88"/>
        <v>OC</v>
      </c>
      <c r="J2866">
        <f>INDEX(NoSettings!$C:$C,MATCH(EPS!$A2866,NoSettings!$A:$A,0))</f>
        <v>97760000</v>
      </c>
      <c r="K2866">
        <f>INDEX(GWP!$C$2:$C$13,MATCH(EPS!I2866,GWP!$B$2:$B$13,0))</f>
        <v>0</v>
      </c>
      <c r="L2866" s="4">
        <f t="shared" si="89"/>
        <v>0</v>
      </c>
    </row>
    <row r="2867" spans="1:12" hidden="1" x14ac:dyDescent="0.25">
      <c r="A2867" t="s">
        <v>4381</v>
      </c>
      <c r="B2867" t="s">
        <v>5</v>
      </c>
      <c r="C2867" t="s">
        <v>1734</v>
      </c>
      <c r="D2867" t="s">
        <v>6907</v>
      </c>
      <c r="E2867" t="s">
        <v>1713</v>
      </c>
      <c r="H2867" t="str">
        <f>INDEX('Vensim Variables'!$B:$B,MATCH(EPS!$B2867,'Vensim Variables'!$A:$A,0))</f>
        <v>g pollutant</v>
      </c>
      <c r="I2867" t="str">
        <f t="shared" si="88"/>
        <v>CH4</v>
      </c>
      <c r="J2867">
        <f>INDEX(NoSettings!$C:$C,MATCH(EPS!$A2867,NoSettings!$A:$A,0))</f>
        <v>104000000</v>
      </c>
      <c r="K2867">
        <f>INDEX(GWP!$C$2:$C$13,MATCH(EPS!I2867,GWP!$B$2:$B$13,0))</f>
        <v>28</v>
      </c>
      <c r="L2867" s="4">
        <f t="shared" si="89"/>
        <v>2.9120000000000001E-3</v>
      </c>
    </row>
    <row r="2868" spans="1:12" hidden="1" x14ac:dyDescent="0.25">
      <c r="A2868" t="s">
        <v>4382</v>
      </c>
      <c r="B2868" t="s">
        <v>5</v>
      </c>
      <c r="C2868" t="s">
        <v>1734</v>
      </c>
      <c r="D2868" t="s">
        <v>6907</v>
      </c>
      <c r="E2868" t="s">
        <v>1714</v>
      </c>
      <c r="H2868" t="str">
        <f>INDEX('Vensim Variables'!$B:$B,MATCH(EPS!$B2868,'Vensim Variables'!$A:$A,0))</f>
        <v>g pollutant</v>
      </c>
      <c r="I2868" t="str">
        <f t="shared" si="88"/>
        <v>N2O</v>
      </c>
      <c r="J2868">
        <f>INDEX(NoSettings!$C:$C,MATCH(EPS!$A2868,NoSettings!$A:$A,0))</f>
        <v>10400000</v>
      </c>
      <c r="K2868">
        <f>INDEX(GWP!$C$2:$C$13,MATCH(EPS!I2868,GWP!$B$2:$B$13,0))</f>
        <v>265</v>
      </c>
      <c r="L2868" s="4">
        <f t="shared" si="89"/>
        <v>2.7560000000000002E-3</v>
      </c>
    </row>
    <row r="2869" spans="1:12" hidden="1" x14ac:dyDescent="0.25">
      <c r="A2869" t="s">
        <v>4383</v>
      </c>
      <c r="B2869" t="s">
        <v>5</v>
      </c>
      <c r="C2869" t="s">
        <v>1734</v>
      </c>
      <c r="D2869" t="s">
        <v>6907</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hidden="1" x14ac:dyDescent="0.25">
      <c r="A2870" t="s">
        <v>4384</v>
      </c>
      <c r="B2870" t="s">
        <v>5</v>
      </c>
      <c r="C2870" t="s">
        <v>1734</v>
      </c>
      <c r="D2870" t="s">
        <v>6908</v>
      </c>
      <c r="E2870" t="s">
        <v>1702</v>
      </c>
      <c r="H2870" t="str">
        <f>INDEX('Vensim Variables'!$B:$B,MATCH(EPS!$B2870,'Vensim Variables'!$A:$A,0))</f>
        <v>g pollutant</v>
      </c>
      <c r="I2870" t="str">
        <f t="shared" si="88"/>
        <v>CO2</v>
      </c>
      <c r="J2870">
        <f>INDEX(NoSettings!$C:$C,MATCH(EPS!$A2870,NoSettings!$A:$A,0))</f>
        <v>1474010000000</v>
      </c>
      <c r="K2870">
        <f>INDEX(GWP!$C$2:$C$13,MATCH(EPS!I2870,GWP!$B$2:$B$13,0))</f>
        <v>1</v>
      </c>
      <c r="L2870" s="4">
        <f t="shared" si="89"/>
        <v>1.47401</v>
      </c>
    </row>
    <row r="2871" spans="1:12" hidden="1" x14ac:dyDescent="0.25">
      <c r="A2871" t="s">
        <v>4385</v>
      </c>
      <c r="B2871" t="s">
        <v>5</v>
      </c>
      <c r="C2871" t="s">
        <v>1734</v>
      </c>
      <c r="D2871" t="s">
        <v>6908</v>
      </c>
      <c r="E2871" t="s">
        <v>1705</v>
      </c>
      <c r="H2871" t="str">
        <f>INDEX('Vensim Variables'!$B:$B,MATCH(EPS!$B2871,'Vensim Variables'!$A:$A,0))</f>
        <v>g pollutant</v>
      </c>
      <c r="I2871" t="str">
        <f t="shared" si="88"/>
        <v>VOC</v>
      </c>
      <c r="J2871">
        <f>INDEX(NoSettings!$C:$C,MATCH(EPS!$A2871,NoSettings!$A:$A,0))</f>
        <v>167736000</v>
      </c>
      <c r="K2871">
        <f>INDEX(GWP!$C$2:$C$13,MATCH(EPS!I2871,GWP!$B$2:$B$13,0))</f>
        <v>0</v>
      </c>
      <c r="L2871" s="4">
        <f t="shared" si="89"/>
        <v>0</v>
      </c>
    </row>
    <row r="2872" spans="1:12" hidden="1" x14ac:dyDescent="0.25">
      <c r="A2872" t="s">
        <v>4386</v>
      </c>
      <c r="B2872" t="s">
        <v>5</v>
      </c>
      <c r="C2872" t="s">
        <v>1734</v>
      </c>
      <c r="D2872" t="s">
        <v>6908</v>
      </c>
      <c r="E2872" t="s">
        <v>1706</v>
      </c>
      <c r="H2872" t="str">
        <f>INDEX('Vensim Variables'!$B:$B,MATCH(EPS!$B2872,'Vensim Variables'!$A:$A,0))</f>
        <v>g pollutant</v>
      </c>
      <c r="I2872" t="str">
        <f t="shared" si="88"/>
        <v>CO</v>
      </c>
      <c r="J2872">
        <f>INDEX(NoSettings!$C:$C,MATCH(EPS!$A2872,NoSettings!$A:$A,0))</f>
        <v>895433000</v>
      </c>
      <c r="K2872">
        <f>INDEX(GWP!$C$2:$C$13,MATCH(EPS!I2872,GWP!$B$2:$B$13,0))</f>
        <v>0</v>
      </c>
      <c r="L2872" s="4">
        <f t="shared" si="89"/>
        <v>0</v>
      </c>
    </row>
    <row r="2873" spans="1:12" hidden="1" x14ac:dyDescent="0.25">
      <c r="A2873" t="s">
        <v>4387</v>
      </c>
      <c r="B2873" t="s">
        <v>5</v>
      </c>
      <c r="C2873" t="s">
        <v>1734</v>
      </c>
      <c r="D2873" t="s">
        <v>6908</v>
      </c>
      <c r="E2873" t="s">
        <v>1707</v>
      </c>
      <c r="H2873" t="str">
        <f>INDEX('Vensim Variables'!$B:$B,MATCH(EPS!$B2873,'Vensim Variables'!$A:$A,0))</f>
        <v>g pollutant</v>
      </c>
      <c r="I2873" t="str">
        <f t="shared" si="88"/>
        <v>NOx</v>
      </c>
      <c r="J2873">
        <f>INDEX(NoSettings!$C:$C,MATCH(EPS!$A2873,NoSettings!$A:$A,0))</f>
        <v>1574880000</v>
      </c>
      <c r="K2873">
        <f>INDEX(GWP!$C$2:$C$13,MATCH(EPS!I2873,GWP!$B$2:$B$13,0))</f>
        <v>0</v>
      </c>
      <c r="L2873" s="4">
        <f t="shared" si="89"/>
        <v>0</v>
      </c>
    </row>
    <row r="2874" spans="1:12" hidden="1" x14ac:dyDescent="0.25">
      <c r="A2874" t="s">
        <v>4388</v>
      </c>
      <c r="B2874" t="s">
        <v>5</v>
      </c>
      <c r="C2874" t="s">
        <v>1734</v>
      </c>
      <c r="D2874" t="s">
        <v>6908</v>
      </c>
      <c r="E2874" t="s">
        <v>1708</v>
      </c>
      <c r="H2874" t="str">
        <f>INDEX('Vensim Variables'!$B:$B,MATCH(EPS!$B2874,'Vensim Variables'!$A:$A,0))</f>
        <v>g pollutant</v>
      </c>
      <c r="I2874" t="str">
        <f t="shared" si="88"/>
        <v>PM10</v>
      </c>
      <c r="J2874">
        <f>INDEX(NoSettings!$C:$C,MATCH(EPS!$A2874,NoSettings!$A:$A,0))</f>
        <v>62060500</v>
      </c>
      <c r="K2874">
        <f>INDEX(GWP!$C$2:$C$13,MATCH(EPS!I2874,GWP!$B$2:$B$13,0))</f>
        <v>0</v>
      </c>
      <c r="L2874" s="4">
        <f t="shared" si="89"/>
        <v>0</v>
      </c>
    </row>
    <row r="2875" spans="1:12" hidden="1" x14ac:dyDescent="0.25">
      <c r="A2875" t="s">
        <v>4389</v>
      </c>
      <c r="B2875" t="s">
        <v>5</v>
      </c>
      <c r="C2875" t="s">
        <v>1734</v>
      </c>
      <c r="D2875" t="s">
        <v>6908</v>
      </c>
      <c r="E2875" t="s">
        <v>1709</v>
      </c>
      <c r="H2875" t="str">
        <f>INDEX('Vensim Variables'!$B:$B,MATCH(EPS!$B2875,'Vensim Variables'!$A:$A,0))</f>
        <v>g pollutant</v>
      </c>
      <c r="I2875" t="str">
        <f t="shared" si="88"/>
        <v>PM25</v>
      </c>
      <c r="J2875">
        <f>INDEX(NoSettings!$C:$C,MATCH(EPS!$A2875,NoSettings!$A:$A,0))</f>
        <v>58476900</v>
      </c>
      <c r="K2875">
        <f>INDEX(GWP!$C$2:$C$13,MATCH(EPS!I2875,GWP!$B$2:$B$13,0))</f>
        <v>0</v>
      </c>
      <c r="L2875" s="4">
        <f t="shared" si="89"/>
        <v>0</v>
      </c>
    </row>
    <row r="2876" spans="1:12" hidden="1" x14ac:dyDescent="0.25">
      <c r="A2876" t="s">
        <v>4390</v>
      </c>
      <c r="B2876" t="s">
        <v>5</v>
      </c>
      <c r="C2876" t="s">
        <v>1734</v>
      </c>
      <c r="D2876" t="s">
        <v>6908</v>
      </c>
      <c r="E2876" t="s">
        <v>1710</v>
      </c>
      <c r="H2876" t="str">
        <f>INDEX('Vensim Variables'!$B:$B,MATCH(EPS!$B2876,'Vensim Variables'!$A:$A,0))</f>
        <v>g pollutant</v>
      </c>
      <c r="I2876" t="str">
        <f t="shared" si="88"/>
        <v>SOx</v>
      </c>
      <c r="J2876">
        <f>INDEX(NoSettings!$C:$C,MATCH(EPS!$A2876,NoSettings!$A:$A,0))</f>
        <v>41642200</v>
      </c>
      <c r="K2876">
        <f>INDEX(GWP!$C$2:$C$13,MATCH(EPS!I2876,GWP!$B$2:$B$13,0))</f>
        <v>0</v>
      </c>
      <c r="L2876" s="4">
        <f t="shared" si="89"/>
        <v>0</v>
      </c>
    </row>
    <row r="2877" spans="1:12" hidden="1" x14ac:dyDescent="0.25">
      <c r="A2877" t="s">
        <v>4391</v>
      </c>
      <c r="B2877" t="s">
        <v>5</v>
      </c>
      <c r="C2877" t="s">
        <v>1734</v>
      </c>
      <c r="D2877" t="s">
        <v>6908</v>
      </c>
      <c r="E2877" t="s">
        <v>1711</v>
      </c>
      <c r="H2877" t="str">
        <f>INDEX('Vensim Variables'!$B:$B,MATCH(EPS!$B2877,'Vensim Variables'!$A:$A,0))</f>
        <v>g pollutant</v>
      </c>
      <c r="I2877" t="str">
        <f t="shared" si="88"/>
        <v>BC</v>
      </c>
      <c r="J2877">
        <f>INDEX(NoSettings!$C:$C,MATCH(EPS!$A2877,NoSettings!$A:$A,0))</f>
        <v>3889200</v>
      </c>
      <c r="K2877">
        <f>INDEX(GWP!$C$2:$C$13,MATCH(EPS!I2877,GWP!$B$2:$B$13,0))</f>
        <v>0</v>
      </c>
      <c r="L2877" s="4">
        <f t="shared" si="89"/>
        <v>0</v>
      </c>
    </row>
    <row r="2878" spans="1:12" hidden="1" x14ac:dyDescent="0.25">
      <c r="A2878" t="s">
        <v>4392</v>
      </c>
      <c r="B2878" t="s">
        <v>5</v>
      </c>
      <c r="C2878" t="s">
        <v>1734</v>
      </c>
      <c r="D2878" t="s">
        <v>6908</v>
      </c>
      <c r="E2878" t="s">
        <v>1712</v>
      </c>
      <c r="H2878" t="str">
        <f>INDEX('Vensim Variables'!$B:$B,MATCH(EPS!$B2878,'Vensim Variables'!$A:$A,0))</f>
        <v>g pollutant</v>
      </c>
      <c r="I2878" t="str">
        <f t="shared" si="88"/>
        <v>OC</v>
      </c>
      <c r="J2878">
        <f>INDEX(NoSettings!$C:$C,MATCH(EPS!$A2878,NoSettings!$A:$A,0))</f>
        <v>26113200</v>
      </c>
      <c r="K2878">
        <f>INDEX(GWP!$C$2:$C$13,MATCH(EPS!I2878,GWP!$B$2:$B$13,0))</f>
        <v>0</v>
      </c>
      <c r="L2878" s="4">
        <f t="shared" si="89"/>
        <v>0</v>
      </c>
    </row>
    <row r="2879" spans="1:12" hidden="1" x14ac:dyDescent="0.25">
      <c r="A2879" t="s">
        <v>4393</v>
      </c>
      <c r="B2879" t="s">
        <v>5</v>
      </c>
      <c r="C2879" t="s">
        <v>1734</v>
      </c>
      <c r="D2879" t="s">
        <v>6908</v>
      </c>
      <c r="E2879" t="s">
        <v>1713</v>
      </c>
      <c r="H2879" t="str">
        <f>INDEX('Vensim Variables'!$B:$B,MATCH(EPS!$B2879,'Vensim Variables'!$A:$A,0))</f>
        <v>g pollutant</v>
      </c>
      <c r="I2879" t="str">
        <f t="shared" si="88"/>
        <v>CH4</v>
      </c>
      <c r="J2879">
        <f>INDEX(NoSettings!$C:$C,MATCH(EPS!$A2879,NoSettings!$A:$A,0))</f>
        <v>27780000</v>
      </c>
      <c r="K2879">
        <f>INDEX(GWP!$C$2:$C$13,MATCH(EPS!I2879,GWP!$B$2:$B$13,0))</f>
        <v>28</v>
      </c>
      <c r="L2879" s="4">
        <f t="shared" si="89"/>
        <v>7.7784000000000002E-4</v>
      </c>
    </row>
    <row r="2880" spans="1:12" hidden="1" x14ac:dyDescent="0.25">
      <c r="A2880" t="s">
        <v>4394</v>
      </c>
      <c r="B2880" t="s">
        <v>5</v>
      </c>
      <c r="C2880" t="s">
        <v>1734</v>
      </c>
      <c r="D2880" t="s">
        <v>6908</v>
      </c>
      <c r="E2880" t="s">
        <v>1714</v>
      </c>
      <c r="H2880" t="str">
        <f>INDEX('Vensim Variables'!$B:$B,MATCH(EPS!$B2880,'Vensim Variables'!$A:$A,0))</f>
        <v>g pollutant</v>
      </c>
      <c r="I2880" t="str">
        <f t="shared" si="88"/>
        <v>N2O</v>
      </c>
      <c r="J2880">
        <f>INDEX(NoSettings!$C:$C,MATCH(EPS!$A2880,NoSettings!$A:$A,0))</f>
        <v>2778000</v>
      </c>
      <c r="K2880">
        <f>INDEX(GWP!$C$2:$C$13,MATCH(EPS!I2880,GWP!$B$2:$B$13,0))</f>
        <v>265</v>
      </c>
      <c r="L2880" s="4">
        <f t="shared" si="89"/>
        <v>7.3616999999999997E-4</v>
      </c>
    </row>
    <row r="2881" spans="1:12" hidden="1" x14ac:dyDescent="0.25">
      <c r="A2881" t="s">
        <v>4395</v>
      </c>
      <c r="B2881" t="s">
        <v>5</v>
      </c>
      <c r="C2881" t="s">
        <v>1734</v>
      </c>
      <c r="D2881" t="s">
        <v>6908</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hidden="1" x14ac:dyDescent="0.25">
      <c r="A2882" t="s">
        <v>4396</v>
      </c>
      <c r="B2882" t="s">
        <v>5</v>
      </c>
      <c r="C2882" t="s">
        <v>1734</v>
      </c>
      <c r="D2882" t="s">
        <v>6909</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hidden="1" x14ac:dyDescent="0.25">
      <c r="A2883" t="s">
        <v>4397</v>
      </c>
      <c r="B2883" t="s">
        <v>5</v>
      </c>
      <c r="C2883" t="s">
        <v>1734</v>
      </c>
      <c r="D2883" t="s">
        <v>6909</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188506000</v>
      </c>
      <c r="K2883">
        <f>INDEX(GWP!$C$2:$C$13,MATCH(EPS!I2883,GWP!$B$2:$B$13,0))</f>
        <v>0</v>
      </c>
      <c r="L2883" s="4">
        <f t="shared" ref="L2883:L2946" si="91">IF(H2883="g pollutant",K2883*J2883/10^12,IF(H2883="MMTCO2e",J2883,IF(H2883="MWh",J2883,0)))</f>
        <v>0</v>
      </c>
    </row>
    <row r="2884" spans="1:12" hidden="1" x14ac:dyDescent="0.25">
      <c r="A2884" t="s">
        <v>4398</v>
      </c>
      <c r="B2884" t="s">
        <v>5</v>
      </c>
      <c r="C2884" t="s">
        <v>1734</v>
      </c>
      <c r="D2884" t="s">
        <v>6909</v>
      </c>
      <c r="E2884" t="s">
        <v>1706</v>
      </c>
      <c r="H2884" t="str">
        <f>INDEX('Vensim Variables'!$B:$B,MATCH(EPS!$B2884,'Vensim Variables'!$A:$A,0))</f>
        <v>g pollutant</v>
      </c>
      <c r="I2884" t="str">
        <f t="shared" si="90"/>
        <v>CO</v>
      </c>
      <c r="J2884">
        <f>INDEX(NoSettings!$C:$C,MATCH(EPS!$A2884,NoSettings!$A:$A,0))</f>
        <v>1006310000</v>
      </c>
      <c r="K2884">
        <f>INDEX(GWP!$C$2:$C$13,MATCH(EPS!I2884,GWP!$B$2:$B$13,0))</f>
        <v>0</v>
      </c>
      <c r="L2884" s="4">
        <f t="shared" si="91"/>
        <v>0</v>
      </c>
    </row>
    <row r="2885" spans="1:12" hidden="1" x14ac:dyDescent="0.25">
      <c r="A2885" t="s">
        <v>4399</v>
      </c>
      <c r="B2885" t="s">
        <v>5</v>
      </c>
      <c r="C2885" t="s">
        <v>1734</v>
      </c>
      <c r="D2885" t="s">
        <v>6909</v>
      </c>
      <c r="E2885" t="s">
        <v>1707</v>
      </c>
      <c r="H2885" t="str">
        <f>INDEX('Vensim Variables'!$B:$B,MATCH(EPS!$B2885,'Vensim Variables'!$A:$A,0))</f>
        <v>g pollutant</v>
      </c>
      <c r="I2885" t="str">
        <f t="shared" si="90"/>
        <v>NOx</v>
      </c>
      <c r="J2885">
        <f>INDEX(NoSettings!$C:$C,MATCH(EPS!$A2885,NoSettings!$A:$A,0))</f>
        <v>1769890000</v>
      </c>
      <c r="K2885">
        <f>INDEX(GWP!$C$2:$C$13,MATCH(EPS!I2885,GWP!$B$2:$B$13,0))</f>
        <v>0</v>
      </c>
      <c r="L2885" s="4">
        <f t="shared" si="91"/>
        <v>0</v>
      </c>
    </row>
    <row r="2886" spans="1:12" hidden="1" x14ac:dyDescent="0.25">
      <c r="A2886" t="s">
        <v>4400</v>
      </c>
      <c r="B2886" t="s">
        <v>5</v>
      </c>
      <c r="C2886" t="s">
        <v>1734</v>
      </c>
      <c r="D2886" t="s">
        <v>6909</v>
      </c>
      <c r="E2886" t="s">
        <v>1708</v>
      </c>
      <c r="H2886" t="str">
        <f>INDEX('Vensim Variables'!$B:$B,MATCH(EPS!$B2886,'Vensim Variables'!$A:$A,0))</f>
        <v>g pollutant</v>
      </c>
      <c r="I2886" t="str">
        <f t="shared" si="90"/>
        <v>PM10</v>
      </c>
      <c r="J2886">
        <f>INDEX(NoSettings!$C:$C,MATCH(EPS!$A2886,NoSettings!$A:$A,0))</f>
        <v>69745500</v>
      </c>
      <c r="K2886">
        <f>INDEX(GWP!$C$2:$C$13,MATCH(EPS!I2886,GWP!$B$2:$B$13,0))</f>
        <v>0</v>
      </c>
      <c r="L2886" s="4">
        <f t="shared" si="91"/>
        <v>0</v>
      </c>
    </row>
    <row r="2887" spans="1:12" hidden="1" x14ac:dyDescent="0.25">
      <c r="A2887" t="s">
        <v>4401</v>
      </c>
      <c r="B2887" t="s">
        <v>5</v>
      </c>
      <c r="C2887" t="s">
        <v>1734</v>
      </c>
      <c r="D2887" t="s">
        <v>6909</v>
      </c>
      <c r="E2887" t="s">
        <v>1709</v>
      </c>
      <c r="H2887" t="str">
        <f>INDEX('Vensim Variables'!$B:$B,MATCH(EPS!$B2887,'Vensim Variables'!$A:$A,0))</f>
        <v>g pollutant</v>
      </c>
      <c r="I2887" t="str">
        <f t="shared" si="90"/>
        <v>PM25</v>
      </c>
      <c r="J2887">
        <f>INDEX(NoSettings!$C:$C,MATCH(EPS!$A2887,NoSettings!$A:$A,0))</f>
        <v>65718100</v>
      </c>
      <c r="K2887">
        <f>INDEX(GWP!$C$2:$C$13,MATCH(EPS!I2887,GWP!$B$2:$B$13,0))</f>
        <v>0</v>
      </c>
      <c r="L2887" s="4">
        <f t="shared" si="91"/>
        <v>0</v>
      </c>
    </row>
    <row r="2888" spans="1:12" hidden="1" x14ac:dyDescent="0.25">
      <c r="A2888" t="s">
        <v>4402</v>
      </c>
      <c r="B2888" t="s">
        <v>5</v>
      </c>
      <c r="C2888" t="s">
        <v>1734</v>
      </c>
      <c r="D2888" t="s">
        <v>6909</v>
      </c>
      <c r="E2888" t="s">
        <v>1710</v>
      </c>
      <c r="H2888" t="str">
        <f>INDEX('Vensim Variables'!$B:$B,MATCH(EPS!$B2888,'Vensim Variables'!$A:$A,0))</f>
        <v>g pollutant</v>
      </c>
      <c r="I2888" t="str">
        <f t="shared" si="90"/>
        <v>SOx</v>
      </c>
      <c r="J2888">
        <f>INDEX(NoSettings!$C:$C,MATCH(EPS!$A2888,NoSettings!$A:$A,0))</f>
        <v>46798800</v>
      </c>
      <c r="K2888">
        <f>INDEX(GWP!$C$2:$C$13,MATCH(EPS!I2888,GWP!$B$2:$B$13,0))</f>
        <v>0</v>
      </c>
      <c r="L2888" s="4">
        <f t="shared" si="91"/>
        <v>0</v>
      </c>
    </row>
    <row r="2889" spans="1:12" hidden="1" x14ac:dyDescent="0.25">
      <c r="A2889" t="s">
        <v>4403</v>
      </c>
      <c r="B2889" t="s">
        <v>5</v>
      </c>
      <c r="C2889" t="s">
        <v>1734</v>
      </c>
      <c r="D2889" t="s">
        <v>6909</v>
      </c>
      <c r="E2889" t="s">
        <v>1711</v>
      </c>
      <c r="H2889" t="str">
        <f>INDEX('Vensim Variables'!$B:$B,MATCH(EPS!$B2889,'Vensim Variables'!$A:$A,0))</f>
        <v>g pollutant</v>
      </c>
      <c r="I2889" t="str">
        <f t="shared" si="90"/>
        <v>BC</v>
      </c>
      <c r="J2889">
        <f>INDEX(NoSettings!$C:$C,MATCH(EPS!$A2889,NoSettings!$A:$A,0))</f>
        <v>4370800</v>
      </c>
      <c r="K2889">
        <f>INDEX(GWP!$C$2:$C$13,MATCH(EPS!I2889,GWP!$B$2:$B$13,0))</f>
        <v>0</v>
      </c>
      <c r="L2889" s="4">
        <f t="shared" si="91"/>
        <v>0</v>
      </c>
    </row>
    <row r="2890" spans="1:12" hidden="1" x14ac:dyDescent="0.25">
      <c r="A2890" t="s">
        <v>4404</v>
      </c>
      <c r="B2890" t="s">
        <v>5</v>
      </c>
      <c r="C2890" t="s">
        <v>1734</v>
      </c>
      <c r="D2890" t="s">
        <v>6909</v>
      </c>
      <c r="E2890" t="s">
        <v>1712</v>
      </c>
      <c r="H2890" t="str">
        <f>INDEX('Vensim Variables'!$B:$B,MATCH(EPS!$B2890,'Vensim Variables'!$A:$A,0))</f>
        <v>g pollutant</v>
      </c>
      <c r="I2890" t="str">
        <f t="shared" si="90"/>
        <v>OC</v>
      </c>
      <c r="J2890">
        <f>INDEX(NoSettings!$C:$C,MATCH(EPS!$A2890,NoSettings!$A:$A,0))</f>
        <v>29346800</v>
      </c>
      <c r="K2890">
        <f>INDEX(GWP!$C$2:$C$13,MATCH(EPS!I2890,GWP!$B$2:$B$13,0))</f>
        <v>0</v>
      </c>
      <c r="L2890" s="4">
        <f t="shared" si="91"/>
        <v>0</v>
      </c>
    </row>
    <row r="2891" spans="1:12" hidden="1" x14ac:dyDescent="0.25">
      <c r="A2891" t="s">
        <v>4405</v>
      </c>
      <c r="B2891" t="s">
        <v>5</v>
      </c>
      <c r="C2891" t="s">
        <v>1734</v>
      </c>
      <c r="D2891" t="s">
        <v>6909</v>
      </c>
      <c r="E2891" t="s">
        <v>1713</v>
      </c>
      <c r="H2891" t="str">
        <f>INDEX('Vensim Variables'!$B:$B,MATCH(EPS!$B2891,'Vensim Variables'!$A:$A,0))</f>
        <v>g pollutant</v>
      </c>
      <c r="I2891" t="str">
        <f t="shared" si="90"/>
        <v>CH4</v>
      </c>
      <c r="J2891">
        <f>INDEX(NoSettings!$C:$C,MATCH(EPS!$A2891,NoSettings!$A:$A,0))</f>
        <v>31220000</v>
      </c>
      <c r="K2891">
        <f>INDEX(GWP!$C$2:$C$13,MATCH(EPS!I2891,GWP!$B$2:$B$13,0))</f>
        <v>28</v>
      </c>
      <c r="L2891" s="4">
        <f t="shared" si="91"/>
        <v>8.7416000000000002E-4</v>
      </c>
    </row>
    <row r="2892" spans="1:12" hidden="1" x14ac:dyDescent="0.25">
      <c r="A2892" t="s">
        <v>4406</v>
      </c>
      <c r="B2892" t="s">
        <v>5</v>
      </c>
      <c r="C2892" t="s">
        <v>1734</v>
      </c>
      <c r="D2892" t="s">
        <v>6909</v>
      </c>
      <c r="E2892" t="s">
        <v>1714</v>
      </c>
      <c r="H2892" t="str">
        <f>INDEX('Vensim Variables'!$B:$B,MATCH(EPS!$B2892,'Vensim Variables'!$A:$A,0))</f>
        <v>g pollutant</v>
      </c>
      <c r="I2892" t="str">
        <f t="shared" si="90"/>
        <v>N2O</v>
      </c>
      <c r="J2892">
        <f>INDEX(NoSettings!$C:$C,MATCH(EPS!$A2892,NoSettings!$A:$A,0))</f>
        <v>3122000</v>
      </c>
      <c r="K2892">
        <f>INDEX(GWP!$C$2:$C$13,MATCH(EPS!I2892,GWP!$B$2:$B$13,0))</f>
        <v>265</v>
      </c>
      <c r="L2892" s="4">
        <f t="shared" si="91"/>
        <v>8.2733000000000004E-4</v>
      </c>
    </row>
    <row r="2893" spans="1:12" hidden="1" x14ac:dyDescent="0.25">
      <c r="A2893" t="s">
        <v>4407</v>
      </c>
      <c r="B2893" t="s">
        <v>5</v>
      </c>
      <c r="C2893" t="s">
        <v>1734</v>
      </c>
      <c r="D2893" t="s">
        <v>6909</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hidden="1" x14ac:dyDescent="0.25">
      <c r="A2894" t="s">
        <v>4408</v>
      </c>
      <c r="B2894" t="s">
        <v>5</v>
      </c>
      <c r="C2894" t="s">
        <v>1734</v>
      </c>
      <c r="D2894" t="s">
        <v>6910</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hidden="1" x14ac:dyDescent="0.25">
      <c r="A2895" t="s">
        <v>4409</v>
      </c>
      <c r="B2895" t="s">
        <v>5</v>
      </c>
      <c r="C2895" t="s">
        <v>1734</v>
      </c>
      <c r="D2895" t="s">
        <v>6910</v>
      </c>
      <c r="E2895" t="s">
        <v>1705</v>
      </c>
      <c r="H2895" t="str">
        <f>INDEX('Vensim Variables'!$B:$B,MATCH(EPS!$B2895,'Vensim Variables'!$A:$A,0))</f>
        <v>g pollutant</v>
      </c>
      <c r="I2895" t="str">
        <f t="shared" si="90"/>
        <v>VOC</v>
      </c>
      <c r="J2895">
        <f>INDEX(NoSettings!$C:$C,MATCH(EPS!$A2895,NoSettings!$A:$A,0))</f>
        <v>308904000</v>
      </c>
      <c r="K2895">
        <f>INDEX(GWP!$C$2:$C$13,MATCH(EPS!I2895,GWP!$B$2:$B$13,0))</f>
        <v>0</v>
      </c>
      <c r="L2895" s="4">
        <f t="shared" si="91"/>
        <v>0</v>
      </c>
    </row>
    <row r="2896" spans="1:12" hidden="1" x14ac:dyDescent="0.25">
      <c r="A2896" t="s">
        <v>4410</v>
      </c>
      <c r="B2896" t="s">
        <v>5</v>
      </c>
      <c r="C2896" t="s">
        <v>1734</v>
      </c>
      <c r="D2896" t="s">
        <v>6910</v>
      </c>
      <c r="E2896" t="s">
        <v>1706</v>
      </c>
      <c r="H2896" t="str">
        <f>INDEX('Vensim Variables'!$B:$B,MATCH(EPS!$B2896,'Vensim Variables'!$A:$A,0))</f>
        <v>g pollutant</v>
      </c>
      <c r="I2896" t="str">
        <f t="shared" si="90"/>
        <v>CO</v>
      </c>
      <c r="J2896">
        <f>INDEX(NoSettings!$C:$C,MATCH(EPS!$A2896,NoSettings!$A:$A,0))</f>
        <v>1649040000</v>
      </c>
      <c r="K2896">
        <f>INDEX(GWP!$C$2:$C$13,MATCH(EPS!I2896,GWP!$B$2:$B$13,0))</f>
        <v>0</v>
      </c>
      <c r="L2896" s="4">
        <f t="shared" si="91"/>
        <v>0</v>
      </c>
    </row>
    <row r="2897" spans="1:12" hidden="1" x14ac:dyDescent="0.25">
      <c r="A2897" t="s">
        <v>4411</v>
      </c>
      <c r="B2897" t="s">
        <v>5</v>
      </c>
      <c r="C2897" t="s">
        <v>1734</v>
      </c>
      <c r="D2897" t="s">
        <v>6910</v>
      </c>
      <c r="E2897" t="s">
        <v>1707</v>
      </c>
      <c r="H2897" t="str">
        <f>INDEX('Vensim Variables'!$B:$B,MATCH(EPS!$B2897,'Vensim Variables'!$A:$A,0))</f>
        <v>g pollutant</v>
      </c>
      <c r="I2897" t="str">
        <f t="shared" si="90"/>
        <v>NOx</v>
      </c>
      <c r="J2897">
        <f>INDEX(NoSettings!$C:$C,MATCH(EPS!$A2897,NoSettings!$A:$A,0))</f>
        <v>2900310000</v>
      </c>
      <c r="K2897">
        <f>INDEX(GWP!$C$2:$C$13,MATCH(EPS!I2897,GWP!$B$2:$B$13,0))</f>
        <v>0</v>
      </c>
      <c r="L2897" s="4">
        <f t="shared" si="91"/>
        <v>0</v>
      </c>
    </row>
    <row r="2898" spans="1:12" hidden="1" x14ac:dyDescent="0.25">
      <c r="A2898" t="s">
        <v>4412</v>
      </c>
      <c r="B2898" t="s">
        <v>5</v>
      </c>
      <c r="C2898" t="s">
        <v>1734</v>
      </c>
      <c r="D2898" t="s">
        <v>6910</v>
      </c>
      <c r="E2898" t="s">
        <v>1708</v>
      </c>
      <c r="H2898" t="str">
        <f>INDEX('Vensim Variables'!$B:$B,MATCH(EPS!$B2898,'Vensim Variables'!$A:$A,0))</f>
        <v>g pollutant</v>
      </c>
      <c r="I2898" t="str">
        <f t="shared" si="90"/>
        <v>PM10</v>
      </c>
      <c r="J2898">
        <f>INDEX(NoSettings!$C:$C,MATCH(EPS!$A2898,NoSettings!$A:$A,0))</f>
        <v>114291000</v>
      </c>
      <c r="K2898">
        <f>INDEX(GWP!$C$2:$C$13,MATCH(EPS!I2898,GWP!$B$2:$B$13,0))</f>
        <v>0</v>
      </c>
      <c r="L2898" s="4">
        <f t="shared" si="91"/>
        <v>0</v>
      </c>
    </row>
    <row r="2899" spans="1:12" hidden="1" x14ac:dyDescent="0.25">
      <c r="A2899" t="s">
        <v>4413</v>
      </c>
      <c r="B2899" t="s">
        <v>5</v>
      </c>
      <c r="C2899" t="s">
        <v>1734</v>
      </c>
      <c r="D2899" t="s">
        <v>6910</v>
      </c>
      <c r="E2899" t="s">
        <v>1709</v>
      </c>
      <c r="H2899" t="str">
        <f>INDEX('Vensim Variables'!$B:$B,MATCH(EPS!$B2899,'Vensim Variables'!$A:$A,0))</f>
        <v>g pollutant</v>
      </c>
      <c r="I2899" t="str">
        <f t="shared" si="90"/>
        <v>PM25</v>
      </c>
      <c r="J2899">
        <f>INDEX(NoSettings!$C:$C,MATCH(EPS!$A2899,NoSettings!$A:$A,0))</f>
        <v>107692000</v>
      </c>
      <c r="K2899">
        <f>INDEX(GWP!$C$2:$C$13,MATCH(EPS!I2899,GWP!$B$2:$B$13,0))</f>
        <v>0</v>
      </c>
      <c r="L2899" s="4">
        <f t="shared" si="91"/>
        <v>0</v>
      </c>
    </row>
    <row r="2900" spans="1:12" hidden="1" x14ac:dyDescent="0.25">
      <c r="A2900" t="s">
        <v>4414</v>
      </c>
      <c r="B2900" t="s">
        <v>5</v>
      </c>
      <c r="C2900" t="s">
        <v>1734</v>
      </c>
      <c r="D2900" t="s">
        <v>6910</v>
      </c>
      <c r="E2900" t="s">
        <v>1710</v>
      </c>
      <c r="H2900" t="str">
        <f>INDEX('Vensim Variables'!$B:$B,MATCH(EPS!$B2900,'Vensim Variables'!$A:$A,0))</f>
        <v>g pollutant</v>
      </c>
      <c r="I2900" t="str">
        <f t="shared" si="90"/>
        <v>SOx</v>
      </c>
      <c r="J2900">
        <f>INDEX(NoSettings!$C:$C,MATCH(EPS!$A2900,NoSettings!$A:$A,0))</f>
        <v>76688800</v>
      </c>
      <c r="K2900">
        <f>INDEX(GWP!$C$2:$C$13,MATCH(EPS!I2900,GWP!$B$2:$B$13,0))</f>
        <v>0</v>
      </c>
      <c r="L2900" s="4">
        <f t="shared" si="91"/>
        <v>0</v>
      </c>
    </row>
    <row r="2901" spans="1:12" hidden="1" x14ac:dyDescent="0.25">
      <c r="A2901" t="s">
        <v>4415</v>
      </c>
      <c r="B2901" t="s">
        <v>5</v>
      </c>
      <c r="C2901" t="s">
        <v>1734</v>
      </c>
      <c r="D2901" t="s">
        <v>6910</v>
      </c>
      <c r="E2901" t="s">
        <v>1711</v>
      </c>
      <c r="H2901" t="str">
        <f>INDEX('Vensim Variables'!$B:$B,MATCH(EPS!$B2901,'Vensim Variables'!$A:$A,0))</f>
        <v>g pollutant</v>
      </c>
      <c r="I2901" t="str">
        <f t="shared" si="90"/>
        <v>BC</v>
      </c>
      <c r="J2901">
        <f>INDEX(NoSettings!$C:$C,MATCH(EPS!$A2901,NoSettings!$A:$A,0))</f>
        <v>7162400</v>
      </c>
      <c r="K2901">
        <f>INDEX(GWP!$C$2:$C$13,MATCH(EPS!I2901,GWP!$B$2:$B$13,0))</f>
        <v>0</v>
      </c>
      <c r="L2901" s="4">
        <f t="shared" si="91"/>
        <v>0</v>
      </c>
    </row>
    <row r="2902" spans="1:12" hidden="1" x14ac:dyDescent="0.25">
      <c r="A2902" t="s">
        <v>4416</v>
      </c>
      <c r="B2902" t="s">
        <v>5</v>
      </c>
      <c r="C2902" t="s">
        <v>1734</v>
      </c>
      <c r="D2902" t="s">
        <v>6910</v>
      </c>
      <c r="E2902" t="s">
        <v>1712</v>
      </c>
      <c r="H2902" t="str">
        <f>INDEX('Vensim Variables'!$B:$B,MATCH(EPS!$B2902,'Vensim Variables'!$A:$A,0))</f>
        <v>g pollutant</v>
      </c>
      <c r="I2902" t="str">
        <f t="shared" si="90"/>
        <v>OC</v>
      </c>
      <c r="J2902">
        <f>INDEX(NoSettings!$C:$C,MATCH(EPS!$A2902,NoSettings!$A:$A,0))</f>
        <v>48090400</v>
      </c>
      <c r="K2902">
        <f>INDEX(GWP!$C$2:$C$13,MATCH(EPS!I2902,GWP!$B$2:$B$13,0))</f>
        <v>0</v>
      </c>
      <c r="L2902" s="4">
        <f t="shared" si="91"/>
        <v>0</v>
      </c>
    </row>
    <row r="2903" spans="1:12" hidden="1" x14ac:dyDescent="0.25">
      <c r="A2903" t="s">
        <v>4417</v>
      </c>
      <c r="B2903" t="s">
        <v>5</v>
      </c>
      <c r="C2903" t="s">
        <v>1734</v>
      </c>
      <c r="D2903" t="s">
        <v>6910</v>
      </c>
      <c r="E2903" t="s">
        <v>1713</v>
      </c>
      <c r="H2903" t="str">
        <f>INDEX('Vensim Variables'!$B:$B,MATCH(EPS!$B2903,'Vensim Variables'!$A:$A,0))</f>
        <v>g pollutant</v>
      </c>
      <c r="I2903" t="str">
        <f t="shared" si="90"/>
        <v>CH4</v>
      </c>
      <c r="J2903">
        <f>INDEX(NoSettings!$C:$C,MATCH(EPS!$A2903,NoSettings!$A:$A,0))</f>
        <v>51160000</v>
      </c>
      <c r="K2903">
        <f>INDEX(GWP!$C$2:$C$13,MATCH(EPS!I2903,GWP!$B$2:$B$13,0))</f>
        <v>28</v>
      </c>
      <c r="L2903" s="4">
        <f t="shared" si="91"/>
        <v>1.4324800000000001E-3</v>
      </c>
    </row>
    <row r="2904" spans="1:12" hidden="1" x14ac:dyDescent="0.25">
      <c r="A2904" t="s">
        <v>4418</v>
      </c>
      <c r="B2904" t="s">
        <v>5</v>
      </c>
      <c r="C2904" t="s">
        <v>1734</v>
      </c>
      <c r="D2904" t="s">
        <v>6910</v>
      </c>
      <c r="E2904" t="s">
        <v>1714</v>
      </c>
      <c r="H2904" t="str">
        <f>INDEX('Vensim Variables'!$B:$B,MATCH(EPS!$B2904,'Vensim Variables'!$A:$A,0))</f>
        <v>g pollutant</v>
      </c>
      <c r="I2904" t="str">
        <f t="shared" si="90"/>
        <v>N2O</v>
      </c>
      <c r="J2904">
        <f>INDEX(NoSettings!$C:$C,MATCH(EPS!$A2904,NoSettings!$A:$A,0))</f>
        <v>5116000</v>
      </c>
      <c r="K2904">
        <f>INDEX(GWP!$C$2:$C$13,MATCH(EPS!I2904,GWP!$B$2:$B$13,0))</f>
        <v>265</v>
      </c>
      <c r="L2904" s="4">
        <f t="shared" si="91"/>
        <v>1.35574E-3</v>
      </c>
    </row>
    <row r="2905" spans="1:12" hidden="1" x14ac:dyDescent="0.25">
      <c r="A2905" t="s">
        <v>4419</v>
      </c>
      <c r="B2905" t="s">
        <v>5</v>
      </c>
      <c r="C2905" t="s">
        <v>1734</v>
      </c>
      <c r="D2905" t="s">
        <v>6910</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hidden="1" x14ac:dyDescent="0.25">
      <c r="A2906" t="s">
        <v>4420</v>
      </c>
      <c r="B2906" t="s">
        <v>5</v>
      </c>
      <c r="C2906" t="s">
        <v>1734</v>
      </c>
      <c r="D2906" t="s">
        <v>6911</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hidden="1" x14ac:dyDescent="0.25">
      <c r="A2907" t="s">
        <v>4421</v>
      </c>
      <c r="B2907" t="s">
        <v>5</v>
      </c>
      <c r="C2907" t="s">
        <v>1734</v>
      </c>
      <c r="D2907" t="s">
        <v>6911</v>
      </c>
      <c r="E2907" t="s">
        <v>1705</v>
      </c>
      <c r="H2907" t="str">
        <f>INDEX('Vensim Variables'!$B:$B,MATCH(EPS!$B2907,'Vensim Variables'!$A:$A,0))</f>
        <v>g pollutant</v>
      </c>
      <c r="I2907" t="str">
        <f t="shared" si="90"/>
        <v>VOC</v>
      </c>
      <c r="J2907">
        <f>INDEX(NoSettings!$C:$C,MATCH(EPS!$A2907,NoSettings!$A:$A,0))</f>
        <v>564311000</v>
      </c>
      <c r="K2907">
        <f>INDEX(GWP!$C$2:$C$13,MATCH(EPS!I2907,GWP!$B$2:$B$13,0))</f>
        <v>0</v>
      </c>
      <c r="L2907" s="4">
        <f t="shared" si="91"/>
        <v>0</v>
      </c>
    </row>
    <row r="2908" spans="1:12" hidden="1" x14ac:dyDescent="0.25">
      <c r="A2908" t="s">
        <v>4422</v>
      </c>
      <c r="B2908" t="s">
        <v>5</v>
      </c>
      <c r="C2908" t="s">
        <v>1734</v>
      </c>
      <c r="D2908" t="s">
        <v>6911</v>
      </c>
      <c r="E2908" t="s">
        <v>1706</v>
      </c>
      <c r="H2908" t="str">
        <f>INDEX('Vensim Variables'!$B:$B,MATCH(EPS!$B2908,'Vensim Variables'!$A:$A,0))</f>
        <v>g pollutant</v>
      </c>
      <c r="I2908" t="str">
        <f t="shared" si="90"/>
        <v>CO</v>
      </c>
      <c r="J2908">
        <f>INDEX(NoSettings!$C:$C,MATCH(EPS!$A2908,NoSettings!$A:$A,0))</f>
        <v>3012500000</v>
      </c>
      <c r="K2908">
        <f>INDEX(GWP!$C$2:$C$13,MATCH(EPS!I2908,GWP!$B$2:$B$13,0))</f>
        <v>0</v>
      </c>
      <c r="L2908" s="4">
        <f t="shared" si="91"/>
        <v>0</v>
      </c>
    </row>
    <row r="2909" spans="1:12" hidden="1" x14ac:dyDescent="0.25">
      <c r="A2909" t="s">
        <v>4423</v>
      </c>
      <c r="B2909" t="s">
        <v>5</v>
      </c>
      <c r="C2909" t="s">
        <v>1734</v>
      </c>
      <c r="D2909" t="s">
        <v>6911</v>
      </c>
      <c r="E2909" t="s">
        <v>1707</v>
      </c>
      <c r="H2909" t="str">
        <f>INDEX('Vensim Variables'!$B:$B,MATCH(EPS!$B2909,'Vensim Variables'!$A:$A,0))</f>
        <v>g pollutant</v>
      </c>
      <c r="I2909" t="str">
        <f t="shared" si="90"/>
        <v>NOx</v>
      </c>
      <c r="J2909" s="7">
        <f>INDEX(NoSettings!$C:$C,MATCH(EPS!$A2909,NoSettings!$A:$A,0))</f>
        <v>5298340000</v>
      </c>
      <c r="K2909">
        <f>INDEX(GWP!$C$2:$C$13,MATCH(EPS!I2909,GWP!$B$2:$B$13,0))</f>
        <v>0</v>
      </c>
      <c r="L2909" s="4">
        <f t="shared" si="91"/>
        <v>0</v>
      </c>
    </row>
    <row r="2910" spans="1:12" hidden="1" x14ac:dyDescent="0.25">
      <c r="A2910" t="s">
        <v>4424</v>
      </c>
      <c r="B2910" t="s">
        <v>5</v>
      </c>
      <c r="C2910" t="s">
        <v>1734</v>
      </c>
      <c r="D2910" t="s">
        <v>6911</v>
      </c>
      <c r="E2910" t="s">
        <v>1708</v>
      </c>
      <c r="H2910" t="str">
        <f>INDEX('Vensim Variables'!$B:$B,MATCH(EPS!$B2910,'Vensim Variables'!$A:$A,0))</f>
        <v>g pollutant</v>
      </c>
      <c r="I2910" t="str">
        <f t="shared" si="90"/>
        <v>PM10</v>
      </c>
      <c r="J2910">
        <f>INDEX(NoSettings!$C:$C,MATCH(EPS!$A2910,NoSettings!$A:$A,0))</f>
        <v>208790000</v>
      </c>
      <c r="K2910">
        <f>INDEX(GWP!$C$2:$C$13,MATCH(EPS!I2910,GWP!$B$2:$B$13,0))</f>
        <v>0</v>
      </c>
      <c r="L2910" s="4">
        <f t="shared" si="91"/>
        <v>0</v>
      </c>
    </row>
    <row r="2911" spans="1:12" hidden="1" x14ac:dyDescent="0.25">
      <c r="A2911" t="s">
        <v>4425</v>
      </c>
      <c r="B2911" t="s">
        <v>5</v>
      </c>
      <c r="C2911" t="s">
        <v>1734</v>
      </c>
      <c r="D2911" t="s">
        <v>6911</v>
      </c>
      <c r="E2911" t="s">
        <v>1709</v>
      </c>
      <c r="H2911" t="str">
        <f>INDEX('Vensim Variables'!$B:$B,MATCH(EPS!$B2911,'Vensim Variables'!$A:$A,0))</f>
        <v>g pollutant</v>
      </c>
      <c r="I2911" t="str">
        <f t="shared" si="90"/>
        <v>PM25</v>
      </c>
      <c r="J2911">
        <f>INDEX(NoSettings!$C:$C,MATCH(EPS!$A2911,NoSettings!$A:$A,0))</f>
        <v>196733000</v>
      </c>
      <c r="K2911">
        <f>INDEX(GWP!$C$2:$C$13,MATCH(EPS!I2911,GWP!$B$2:$B$13,0))</f>
        <v>0</v>
      </c>
      <c r="L2911" s="4">
        <f t="shared" si="91"/>
        <v>0</v>
      </c>
    </row>
    <row r="2912" spans="1:12" hidden="1" x14ac:dyDescent="0.25">
      <c r="A2912" t="s">
        <v>4426</v>
      </c>
      <c r="B2912" t="s">
        <v>5</v>
      </c>
      <c r="C2912" t="s">
        <v>1734</v>
      </c>
      <c r="D2912" t="s">
        <v>6911</v>
      </c>
      <c r="E2912" t="s">
        <v>1710</v>
      </c>
      <c r="H2912" t="str">
        <f>INDEX('Vensim Variables'!$B:$B,MATCH(EPS!$B2912,'Vensim Variables'!$A:$A,0))</f>
        <v>g pollutant</v>
      </c>
      <c r="I2912" t="str">
        <f t="shared" si="90"/>
        <v>SOx</v>
      </c>
      <c r="J2912">
        <f>INDEX(NoSettings!$C:$C,MATCH(EPS!$A2912,NoSettings!$A:$A,0))</f>
        <v>140097000</v>
      </c>
      <c r="K2912">
        <f>INDEX(GWP!$C$2:$C$13,MATCH(EPS!I2912,GWP!$B$2:$B$13,0))</f>
        <v>0</v>
      </c>
      <c r="L2912" s="4">
        <f t="shared" si="91"/>
        <v>0</v>
      </c>
    </row>
    <row r="2913" spans="1:12" hidden="1" x14ac:dyDescent="0.25">
      <c r="A2913" t="s">
        <v>4427</v>
      </c>
      <c r="B2913" t="s">
        <v>5</v>
      </c>
      <c r="C2913" t="s">
        <v>1734</v>
      </c>
      <c r="D2913" t="s">
        <v>6911</v>
      </c>
      <c r="E2913" t="s">
        <v>1711</v>
      </c>
      <c r="H2913" t="str">
        <f>INDEX('Vensim Variables'!$B:$B,MATCH(EPS!$B2913,'Vensim Variables'!$A:$A,0))</f>
        <v>g pollutant</v>
      </c>
      <c r="I2913" t="str">
        <f t="shared" si="90"/>
        <v>BC</v>
      </c>
      <c r="J2913">
        <f>INDEX(NoSettings!$C:$C,MATCH(EPS!$A2913,NoSettings!$A:$A,0))</f>
        <v>13084400</v>
      </c>
      <c r="K2913">
        <f>INDEX(GWP!$C$2:$C$13,MATCH(EPS!I2913,GWP!$B$2:$B$13,0))</f>
        <v>0</v>
      </c>
      <c r="L2913" s="4">
        <f t="shared" si="91"/>
        <v>0</v>
      </c>
    </row>
    <row r="2914" spans="1:12" hidden="1" x14ac:dyDescent="0.25">
      <c r="A2914" t="s">
        <v>4428</v>
      </c>
      <c r="B2914" t="s">
        <v>5</v>
      </c>
      <c r="C2914" t="s">
        <v>1734</v>
      </c>
      <c r="D2914" t="s">
        <v>6911</v>
      </c>
      <c r="E2914" t="s">
        <v>1712</v>
      </c>
      <c r="H2914" t="str">
        <f>INDEX('Vensim Variables'!$B:$B,MATCH(EPS!$B2914,'Vensim Variables'!$A:$A,0))</f>
        <v>g pollutant</v>
      </c>
      <c r="I2914" t="str">
        <f t="shared" si="90"/>
        <v>OC</v>
      </c>
      <c r="J2914">
        <f>INDEX(NoSettings!$C:$C,MATCH(EPS!$A2914,NoSettings!$A:$A,0))</f>
        <v>87852400</v>
      </c>
      <c r="K2914">
        <f>INDEX(GWP!$C$2:$C$13,MATCH(EPS!I2914,GWP!$B$2:$B$13,0))</f>
        <v>0</v>
      </c>
      <c r="L2914" s="4">
        <f t="shared" si="91"/>
        <v>0</v>
      </c>
    </row>
    <row r="2915" spans="1:12" hidden="1" x14ac:dyDescent="0.25">
      <c r="A2915" t="s">
        <v>4429</v>
      </c>
      <c r="B2915" t="s">
        <v>5</v>
      </c>
      <c r="C2915" t="s">
        <v>1734</v>
      </c>
      <c r="D2915" t="s">
        <v>6911</v>
      </c>
      <c r="E2915" t="s">
        <v>1713</v>
      </c>
      <c r="H2915" t="str">
        <f>INDEX('Vensim Variables'!$B:$B,MATCH(EPS!$B2915,'Vensim Variables'!$A:$A,0))</f>
        <v>g pollutant</v>
      </c>
      <c r="I2915" t="str">
        <f t="shared" si="90"/>
        <v>CH4</v>
      </c>
      <c r="J2915">
        <f>INDEX(NoSettings!$C:$C,MATCH(EPS!$A2915,NoSettings!$A:$A,0))</f>
        <v>93460000</v>
      </c>
      <c r="K2915">
        <f>INDEX(GWP!$C$2:$C$13,MATCH(EPS!I2915,GWP!$B$2:$B$13,0))</f>
        <v>28</v>
      </c>
      <c r="L2915" s="4">
        <f t="shared" si="91"/>
        <v>2.6168799999999998E-3</v>
      </c>
    </row>
    <row r="2916" spans="1:12" hidden="1" x14ac:dyDescent="0.25">
      <c r="A2916" t="s">
        <v>4430</v>
      </c>
      <c r="B2916" t="s">
        <v>5</v>
      </c>
      <c r="C2916" t="s">
        <v>1734</v>
      </c>
      <c r="D2916" t="s">
        <v>6911</v>
      </c>
      <c r="E2916" t="s">
        <v>1714</v>
      </c>
      <c r="H2916" t="str">
        <f>INDEX('Vensim Variables'!$B:$B,MATCH(EPS!$B2916,'Vensim Variables'!$A:$A,0))</f>
        <v>g pollutant</v>
      </c>
      <c r="I2916" t="str">
        <f t="shared" si="90"/>
        <v>N2O</v>
      </c>
      <c r="J2916">
        <f>INDEX(NoSettings!$C:$C,MATCH(EPS!$A2916,NoSettings!$A:$A,0))</f>
        <v>9346000</v>
      </c>
      <c r="K2916">
        <f>INDEX(GWP!$C$2:$C$13,MATCH(EPS!I2916,GWP!$B$2:$B$13,0))</f>
        <v>265</v>
      </c>
      <c r="L2916" s="4">
        <f t="shared" si="91"/>
        <v>2.4766900000000001E-3</v>
      </c>
    </row>
    <row r="2917" spans="1:12" hidden="1" x14ac:dyDescent="0.25">
      <c r="A2917" t="s">
        <v>4431</v>
      </c>
      <c r="B2917" t="s">
        <v>5</v>
      </c>
      <c r="C2917" t="s">
        <v>1734</v>
      </c>
      <c r="D2917" t="s">
        <v>6911</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hidden="1" x14ac:dyDescent="0.25">
      <c r="A2918" t="s">
        <v>4432</v>
      </c>
      <c r="B2918" t="s">
        <v>5</v>
      </c>
      <c r="C2918" t="s">
        <v>1734</v>
      </c>
      <c r="D2918" t="s">
        <v>6912</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hidden="1" x14ac:dyDescent="0.25">
      <c r="A2919" t="s">
        <v>4433</v>
      </c>
      <c r="B2919" t="s">
        <v>5</v>
      </c>
      <c r="C2919" t="s">
        <v>1734</v>
      </c>
      <c r="D2919" t="s">
        <v>6912</v>
      </c>
      <c r="E2919" t="s">
        <v>1705</v>
      </c>
      <c r="H2919" t="str">
        <f>INDEX('Vensim Variables'!$B:$B,MATCH(EPS!$B2919,'Vensim Variables'!$A:$A,0))</f>
        <v>g pollutant</v>
      </c>
      <c r="I2919" t="str">
        <f t="shared" si="90"/>
        <v>VOC</v>
      </c>
      <c r="J2919">
        <f>INDEX(NoSettings!$C:$C,MATCH(EPS!$A2919,NoSettings!$A:$A,0))</f>
        <v>319471000</v>
      </c>
      <c r="K2919">
        <f>INDEX(GWP!$C$2:$C$13,MATCH(EPS!I2919,GWP!$B$2:$B$13,0))</f>
        <v>0</v>
      </c>
      <c r="L2919" s="4">
        <f t="shared" si="91"/>
        <v>0</v>
      </c>
    </row>
    <row r="2920" spans="1:12" hidden="1" x14ac:dyDescent="0.25">
      <c r="A2920" t="s">
        <v>4434</v>
      </c>
      <c r="B2920" t="s">
        <v>5</v>
      </c>
      <c r="C2920" t="s">
        <v>1734</v>
      </c>
      <c r="D2920" t="s">
        <v>6912</v>
      </c>
      <c r="E2920" t="s">
        <v>1706</v>
      </c>
      <c r="H2920" t="str">
        <f>INDEX('Vensim Variables'!$B:$B,MATCH(EPS!$B2920,'Vensim Variables'!$A:$A,0))</f>
        <v>g pollutant</v>
      </c>
      <c r="I2920" t="str">
        <f t="shared" si="90"/>
        <v>CO</v>
      </c>
      <c r="J2920">
        <f>INDEX(NoSettings!$C:$C,MATCH(EPS!$A2920,NoSettings!$A:$A,0))</f>
        <v>1705450000</v>
      </c>
      <c r="K2920">
        <f>INDEX(GWP!$C$2:$C$13,MATCH(EPS!I2920,GWP!$B$2:$B$13,0))</f>
        <v>0</v>
      </c>
      <c r="L2920" s="4">
        <f t="shared" si="91"/>
        <v>0</v>
      </c>
    </row>
    <row r="2921" spans="1:12" hidden="1" x14ac:dyDescent="0.25">
      <c r="A2921" t="s">
        <v>4435</v>
      </c>
      <c r="B2921" t="s">
        <v>5</v>
      </c>
      <c r="C2921" t="s">
        <v>1734</v>
      </c>
      <c r="D2921" t="s">
        <v>6912</v>
      </c>
      <c r="E2921" t="s">
        <v>1707</v>
      </c>
      <c r="H2921" t="str">
        <f>INDEX('Vensim Variables'!$B:$B,MATCH(EPS!$B2921,'Vensim Variables'!$A:$A,0))</f>
        <v>g pollutant</v>
      </c>
      <c r="I2921" t="str">
        <f t="shared" si="90"/>
        <v>NOx</v>
      </c>
      <c r="J2921">
        <f>INDEX(NoSettings!$C:$C,MATCH(EPS!$A2921,NoSettings!$A:$A,0))</f>
        <v>2999520000</v>
      </c>
      <c r="K2921">
        <f>INDEX(GWP!$C$2:$C$13,MATCH(EPS!I2921,GWP!$B$2:$B$13,0))</f>
        <v>0</v>
      </c>
      <c r="L2921" s="4">
        <f t="shared" si="91"/>
        <v>0</v>
      </c>
    </row>
    <row r="2922" spans="1:12" hidden="1" x14ac:dyDescent="0.25">
      <c r="A2922" t="s">
        <v>4436</v>
      </c>
      <c r="B2922" t="s">
        <v>5</v>
      </c>
      <c r="C2922" t="s">
        <v>1734</v>
      </c>
      <c r="D2922" t="s">
        <v>6912</v>
      </c>
      <c r="E2922" t="s">
        <v>1708</v>
      </c>
      <c r="H2922" t="str">
        <f>INDEX('Vensim Variables'!$B:$B,MATCH(EPS!$B2922,'Vensim Variables'!$A:$A,0))</f>
        <v>g pollutant</v>
      </c>
      <c r="I2922" t="str">
        <f t="shared" si="90"/>
        <v>PM10</v>
      </c>
      <c r="J2922">
        <f>INDEX(NoSettings!$C:$C,MATCH(EPS!$A2922,NoSettings!$A:$A,0))</f>
        <v>118201000</v>
      </c>
      <c r="K2922">
        <f>INDEX(GWP!$C$2:$C$13,MATCH(EPS!I2922,GWP!$B$2:$B$13,0))</f>
        <v>0</v>
      </c>
      <c r="L2922" s="4">
        <f t="shared" si="91"/>
        <v>0</v>
      </c>
    </row>
    <row r="2923" spans="1:12" hidden="1" x14ac:dyDescent="0.25">
      <c r="A2923" t="s">
        <v>4437</v>
      </c>
      <c r="B2923" t="s">
        <v>5</v>
      </c>
      <c r="C2923" t="s">
        <v>1734</v>
      </c>
      <c r="D2923" t="s">
        <v>6912</v>
      </c>
      <c r="E2923" t="s">
        <v>1709</v>
      </c>
      <c r="H2923" t="str">
        <f>INDEX('Vensim Variables'!$B:$B,MATCH(EPS!$B2923,'Vensim Variables'!$A:$A,0))</f>
        <v>g pollutant</v>
      </c>
      <c r="I2923" t="str">
        <f t="shared" si="90"/>
        <v>PM25</v>
      </c>
      <c r="J2923">
        <f>INDEX(NoSettings!$C:$C,MATCH(EPS!$A2923,NoSettings!$A:$A,0))</f>
        <v>111376000</v>
      </c>
      <c r="K2923">
        <f>INDEX(GWP!$C$2:$C$13,MATCH(EPS!I2923,GWP!$B$2:$B$13,0))</f>
        <v>0</v>
      </c>
      <c r="L2923" s="4">
        <f t="shared" si="91"/>
        <v>0</v>
      </c>
    </row>
    <row r="2924" spans="1:12" hidden="1" x14ac:dyDescent="0.25">
      <c r="A2924" t="s">
        <v>4438</v>
      </c>
      <c r="B2924" t="s">
        <v>5</v>
      </c>
      <c r="C2924" t="s">
        <v>1734</v>
      </c>
      <c r="D2924" t="s">
        <v>6912</v>
      </c>
      <c r="E2924" t="s">
        <v>1710</v>
      </c>
      <c r="H2924" t="str">
        <f>INDEX('Vensim Variables'!$B:$B,MATCH(EPS!$B2924,'Vensim Variables'!$A:$A,0))</f>
        <v>g pollutant</v>
      </c>
      <c r="I2924" t="str">
        <f t="shared" si="90"/>
        <v>SOx</v>
      </c>
      <c r="J2924">
        <f>INDEX(NoSettings!$C:$C,MATCH(EPS!$A2924,NoSettings!$A:$A,0))</f>
        <v>79312100</v>
      </c>
      <c r="K2924">
        <f>INDEX(GWP!$C$2:$C$13,MATCH(EPS!I2924,GWP!$B$2:$B$13,0))</f>
        <v>0</v>
      </c>
      <c r="L2924" s="4">
        <f t="shared" si="91"/>
        <v>0</v>
      </c>
    </row>
    <row r="2925" spans="1:12" hidden="1" x14ac:dyDescent="0.25">
      <c r="A2925" t="s">
        <v>4439</v>
      </c>
      <c r="B2925" t="s">
        <v>5</v>
      </c>
      <c r="C2925" t="s">
        <v>1734</v>
      </c>
      <c r="D2925" t="s">
        <v>6912</v>
      </c>
      <c r="E2925" t="s">
        <v>1711</v>
      </c>
      <c r="H2925" t="str">
        <f>INDEX('Vensim Variables'!$B:$B,MATCH(EPS!$B2925,'Vensim Variables'!$A:$A,0))</f>
        <v>g pollutant</v>
      </c>
      <c r="I2925" t="str">
        <f t="shared" si="90"/>
        <v>BC</v>
      </c>
      <c r="J2925">
        <f>INDEX(NoSettings!$C:$C,MATCH(EPS!$A2925,NoSettings!$A:$A,0))</f>
        <v>7407400</v>
      </c>
      <c r="K2925">
        <f>INDEX(GWP!$C$2:$C$13,MATCH(EPS!I2925,GWP!$B$2:$B$13,0))</f>
        <v>0</v>
      </c>
      <c r="L2925" s="4">
        <f t="shared" si="91"/>
        <v>0</v>
      </c>
    </row>
    <row r="2926" spans="1:12" hidden="1" x14ac:dyDescent="0.25">
      <c r="A2926" t="s">
        <v>4440</v>
      </c>
      <c r="B2926" t="s">
        <v>5</v>
      </c>
      <c r="C2926" t="s">
        <v>1734</v>
      </c>
      <c r="D2926" t="s">
        <v>6912</v>
      </c>
      <c r="E2926" t="s">
        <v>1712</v>
      </c>
      <c r="H2926" t="str">
        <f>INDEX('Vensim Variables'!$B:$B,MATCH(EPS!$B2926,'Vensim Variables'!$A:$A,0))</f>
        <v>g pollutant</v>
      </c>
      <c r="I2926" t="str">
        <f t="shared" si="90"/>
        <v>OC</v>
      </c>
      <c r="J2926">
        <f>INDEX(NoSettings!$C:$C,MATCH(EPS!$A2926,NoSettings!$A:$A,0))</f>
        <v>49735400</v>
      </c>
      <c r="K2926">
        <f>INDEX(GWP!$C$2:$C$13,MATCH(EPS!I2926,GWP!$B$2:$B$13,0))</f>
        <v>0</v>
      </c>
      <c r="L2926" s="4">
        <f t="shared" si="91"/>
        <v>0</v>
      </c>
    </row>
    <row r="2927" spans="1:12" hidden="1" x14ac:dyDescent="0.25">
      <c r="A2927" t="s">
        <v>4441</v>
      </c>
      <c r="B2927" t="s">
        <v>5</v>
      </c>
      <c r="C2927" t="s">
        <v>1734</v>
      </c>
      <c r="D2927" t="s">
        <v>6912</v>
      </c>
      <c r="E2927" t="s">
        <v>1713</v>
      </c>
      <c r="H2927" t="str">
        <f>INDEX('Vensim Variables'!$B:$B,MATCH(EPS!$B2927,'Vensim Variables'!$A:$A,0))</f>
        <v>g pollutant</v>
      </c>
      <c r="I2927" t="str">
        <f t="shared" si="90"/>
        <v>CH4</v>
      </c>
      <c r="J2927">
        <f>INDEX(NoSettings!$C:$C,MATCH(EPS!$A2927,NoSettings!$A:$A,0))</f>
        <v>52910000</v>
      </c>
      <c r="K2927">
        <f>INDEX(GWP!$C$2:$C$13,MATCH(EPS!I2927,GWP!$B$2:$B$13,0))</f>
        <v>28</v>
      </c>
      <c r="L2927" s="4">
        <f t="shared" si="91"/>
        <v>1.4814800000000001E-3</v>
      </c>
    </row>
    <row r="2928" spans="1:12" hidden="1" x14ac:dyDescent="0.25">
      <c r="A2928" t="s">
        <v>4442</v>
      </c>
      <c r="B2928" t="s">
        <v>5</v>
      </c>
      <c r="C2928" t="s">
        <v>1734</v>
      </c>
      <c r="D2928" t="s">
        <v>6912</v>
      </c>
      <c r="E2928" t="s">
        <v>1714</v>
      </c>
      <c r="H2928" t="str">
        <f>INDEX('Vensim Variables'!$B:$B,MATCH(EPS!$B2928,'Vensim Variables'!$A:$A,0))</f>
        <v>g pollutant</v>
      </c>
      <c r="I2928" t="str">
        <f t="shared" si="90"/>
        <v>N2O</v>
      </c>
      <c r="J2928">
        <f>INDEX(NoSettings!$C:$C,MATCH(EPS!$A2928,NoSettings!$A:$A,0))</f>
        <v>5291000</v>
      </c>
      <c r="K2928">
        <f>INDEX(GWP!$C$2:$C$13,MATCH(EPS!I2928,GWP!$B$2:$B$13,0))</f>
        <v>265</v>
      </c>
      <c r="L2928" s="4">
        <f t="shared" si="91"/>
        <v>1.402115E-3</v>
      </c>
    </row>
    <row r="2929" spans="1:12" hidden="1" x14ac:dyDescent="0.25">
      <c r="A2929" t="s">
        <v>4443</v>
      </c>
      <c r="B2929" t="s">
        <v>5</v>
      </c>
      <c r="C2929" t="s">
        <v>1734</v>
      </c>
      <c r="D2929" t="s">
        <v>6912</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hidden="1" x14ac:dyDescent="0.25">
      <c r="A2930" t="s">
        <v>4444</v>
      </c>
      <c r="B2930" t="s">
        <v>5</v>
      </c>
      <c r="C2930" t="s">
        <v>1734</v>
      </c>
      <c r="D2930" t="s">
        <v>6913</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hidden="1" x14ac:dyDescent="0.25">
      <c r="A2931" t="s">
        <v>4445</v>
      </c>
      <c r="B2931" t="s">
        <v>5</v>
      </c>
      <c r="C2931" t="s">
        <v>1734</v>
      </c>
      <c r="D2931" t="s">
        <v>6913</v>
      </c>
      <c r="E2931" t="s">
        <v>1705</v>
      </c>
      <c r="H2931" t="str">
        <f>INDEX('Vensim Variables'!$B:$B,MATCH(EPS!$B2931,'Vensim Variables'!$A:$A,0))</f>
        <v>g pollutant</v>
      </c>
      <c r="I2931" t="str">
        <f t="shared" si="90"/>
        <v>VOC</v>
      </c>
      <c r="J2931">
        <f>INDEX(NoSettings!$C:$C,MATCH(EPS!$A2931,NoSettings!$A:$A,0))</f>
        <v>1916460000</v>
      </c>
      <c r="K2931">
        <f>INDEX(GWP!$C$2:$C$13,MATCH(EPS!I2931,GWP!$B$2:$B$13,0))</f>
        <v>0</v>
      </c>
      <c r="L2931" s="4">
        <f t="shared" si="91"/>
        <v>0</v>
      </c>
    </row>
    <row r="2932" spans="1:12" hidden="1" x14ac:dyDescent="0.25">
      <c r="A2932" t="s">
        <v>4446</v>
      </c>
      <c r="B2932" t="s">
        <v>5</v>
      </c>
      <c r="C2932" t="s">
        <v>1734</v>
      </c>
      <c r="D2932" t="s">
        <v>6913</v>
      </c>
      <c r="E2932" t="s">
        <v>1706</v>
      </c>
      <c r="H2932" t="str">
        <f>INDEX('Vensim Variables'!$B:$B,MATCH(EPS!$B2932,'Vensim Variables'!$A:$A,0))</f>
        <v>g pollutant</v>
      </c>
      <c r="I2932" t="str">
        <f t="shared" si="90"/>
        <v>CO</v>
      </c>
      <c r="J2932">
        <f>INDEX(NoSettings!$C:$C,MATCH(EPS!$A2932,NoSettings!$A:$A,0))</f>
        <v>10230800000</v>
      </c>
      <c r="K2932">
        <f>INDEX(GWP!$C$2:$C$13,MATCH(EPS!I2932,GWP!$B$2:$B$13,0))</f>
        <v>0</v>
      </c>
      <c r="L2932" s="4">
        <f t="shared" si="91"/>
        <v>0</v>
      </c>
    </row>
    <row r="2933" spans="1:12" hidden="1" x14ac:dyDescent="0.25">
      <c r="A2933" t="s">
        <v>4447</v>
      </c>
      <c r="B2933" t="s">
        <v>5</v>
      </c>
      <c r="C2933" t="s">
        <v>1734</v>
      </c>
      <c r="D2933" t="s">
        <v>6913</v>
      </c>
      <c r="E2933" t="s">
        <v>1707</v>
      </c>
      <c r="H2933" t="str">
        <f>INDEX('Vensim Variables'!$B:$B,MATCH(EPS!$B2933,'Vensim Variables'!$A:$A,0))</f>
        <v>g pollutant</v>
      </c>
      <c r="I2933" t="str">
        <f t="shared" si="90"/>
        <v>NOx</v>
      </c>
      <c r="J2933">
        <f>INDEX(NoSettings!$C:$C,MATCH(EPS!$A2933,NoSettings!$A:$A,0))</f>
        <v>17993700000</v>
      </c>
      <c r="K2933">
        <f>INDEX(GWP!$C$2:$C$13,MATCH(EPS!I2933,GWP!$B$2:$B$13,0))</f>
        <v>0</v>
      </c>
      <c r="L2933" s="4">
        <f t="shared" si="91"/>
        <v>0</v>
      </c>
    </row>
    <row r="2934" spans="1:12" hidden="1" x14ac:dyDescent="0.25">
      <c r="A2934" t="s">
        <v>4448</v>
      </c>
      <c r="B2934" t="s">
        <v>5</v>
      </c>
      <c r="C2934" t="s">
        <v>1734</v>
      </c>
      <c r="D2934" t="s">
        <v>6913</v>
      </c>
      <c r="E2934" t="s">
        <v>1708</v>
      </c>
      <c r="H2934" t="str">
        <f>INDEX('Vensim Variables'!$B:$B,MATCH(EPS!$B2934,'Vensim Variables'!$A:$A,0))</f>
        <v>g pollutant</v>
      </c>
      <c r="I2934" t="str">
        <f t="shared" si="90"/>
        <v>PM10</v>
      </c>
      <c r="J2934">
        <f>INDEX(NoSettings!$C:$C,MATCH(EPS!$A2934,NoSettings!$A:$A,0))</f>
        <v>709072000</v>
      </c>
      <c r="K2934">
        <f>INDEX(GWP!$C$2:$C$13,MATCH(EPS!I2934,GWP!$B$2:$B$13,0))</f>
        <v>0</v>
      </c>
      <c r="L2934" s="4">
        <f t="shared" si="91"/>
        <v>0</v>
      </c>
    </row>
    <row r="2935" spans="1:12" hidden="1" x14ac:dyDescent="0.25">
      <c r="A2935" t="s">
        <v>4449</v>
      </c>
      <c r="B2935" t="s">
        <v>5</v>
      </c>
      <c r="C2935" t="s">
        <v>1734</v>
      </c>
      <c r="D2935" t="s">
        <v>6913</v>
      </c>
      <c r="E2935" t="s">
        <v>1709</v>
      </c>
      <c r="H2935" t="str">
        <f>INDEX('Vensim Variables'!$B:$B,MATCH(EPS!$B2935,'Vensim Variables'!$A:$A,0))</f>
        <v>g pollutant</v>
      </c>
      <c r="I2935" t="str">
        <f t="shared" si="90"/>
        <v>PM25</v>
      </c>
      <c r="J2935">
        <f>INDEX(NoSettings!$C:$C,MATCH(EPS!$A2935,NoSettings!$A:$A,0))</f>
        <v>668127000</v>
      </c>
      <c r="K2935">
        <f>INDEX(GWP!$C$2:$C$13,MATCH(EPS!I2935,GWP!$B$2:$B$13,0))</f>
        <v>0</v>
      </c>
      <c r="L2935" s="4">
        <f t="shared" si="91"/>
        <v>0</v>
      </c>
    </row>
    <row r="2936" spans="1:12" hidden="1" x14ac:dyDescent="0.25">
      <c r="A2936" t="s">
        <v>4450</v>
      </c>
      <c r="B2936" t="s">
        <v>5</v>
      </c>
      <c r="C2936" t="s">
        <v>1734</v>
      </c>
      <c r="D2936" t="s">
        <v>6913</v>
      </c>
      <c r="E2936" t="s">
        <v>1710</v>
      </c>
      <c r="H2936" t="str">
        <f>INDEX('Vensim Variables'!$B:$B,MATCH(EPS!$B2936,'Vensim Variables'!$A:$A,0))</f>
        <v>g pollutant</v>
      </c>
      <c r="I2936" t="str">
        <f t="shared" si="90"/>
        <v>SOx</v>
      </c>
      <c r="J2936">
        <f>INDEX(NoSettings!$C:$C,MATCH(EPS!$A2936,NoSettings!$A:$A,0))</f>
        <v>475783000</v>
      </c>
      <c r="K2936">
        <f>INDEX(GWP!$C$2:$C$13,MATCH(EPS!I2936,GWP!$B$2:$B$13,0))</f>
        <v>0</v>
      </c>
      <c r="L2936" s="4">
        <f t="shared" si="91"/>
        <v>0</v>
      </c>
    </row>
    <row r="2937" spans="1:12" hidden="1" x14ac:dyDescent="0.25">
      <c r="A2937" t="s">
        <v>4451</v>
      </c>
      <c r="B2937" t="s">
        <v>5</v>
      </c>
      <c r="C2937" t="s">
        <v>1734</v>
      </c>
      <c r="D2937" t="s">
        <v>6913</v>
      </c>
      <c r="E2937" t="s">
        <v>1711</v>
      </c>
      <c r="H2937" t="str">
        <f>INDEX('Vensim Variables'!$B:$B,MATCH(EPS!$B2937,'Vensim Variables'!$A:$A,0))</f>
        <v>g pollutant</v>
      </c>
      <c r="I2937" t="str">
        <f t="shared" si="90"/>
        <v>BC</v>
      </c>
      <c r="J2937">
        <f>INDEX(NoSettings!$C:$C,MATCH(EPS!$A2937,NoSettings!$A:$A,0))</f>
        <v>44436000</v>
      </c>
      <c r="K2937">
        <f>INDEX(GWP!$C$2:$C$13,MATCH(EPS!I2937,GWP!$B$2:$B$13,0))</f>
        <v>0</v>
      </c>
      <c r="L2937" s="4">
        <f t="shared" si="91"/>
        <v>0</v>
      </c>
    </row>
    <row r="2938" spans="1:12" hidden="1" x14ac:dyDescent="0.25">
      <c r="A2938" t="s">
        <v>4452</v>
      </c>
      <c r="B2938" t="s">
        <v>5</v>
      </c>
      <c r="C2938" t="s">
        <v>1734</v>
      </c>
      <c r="D2938" t="s">
        <v>6913</v>
      </c>
      <c r="E2938" t="s">
        <v>1712</v>
      </c>
      <c r="H2938" t="str">
        <f>INDEX('Vensim Variables'!$B:$B,MATCH(EPS!$B2938,'Vensim Variables'!$A:$A,0))</f>
        <v>g pollutant</v>
      </c>
      <c r="I2938" t="str">
        <f t="shared" si="90"/>
        <v>OC</v>
      </c>
      <c r="J2938">
        <f>INDEX(NoSettings!$C:$C,MATCH(EPS!$A2938,NoSettings!$A:$A,0))</f>
        <v>298356000</v>
      </c>
      <c r="K2938">
        <f>INDEX(GWP!$C$2:$C$13,MATCH(EPS!I2938,GWP!$B$2:$B$13,0))</f>
        <v>0</v>
      </c>
      <c r="L2938" s="4">
        <f t="shared" si="91"/>
        <v>0</v>
      </c>
    </row>
    <row r="2939" spans="1:12" hidden="1" x14ac:dyDescent="0.25">
      <c r="A2939" t="s">
        <v>4453</v>
      </c>
      <c r="B2939" t="s">
        <v>5</v>
      </c>
      <c r="C2939" t="s">
        <v>1734</v>
      </c>
      <c r="D2939" t="s">
        <v>6913</v>
      </c>
      <c r="E2939" t="s">
        <v>1713</v>
      </c>
      <c r="H2939" t="str">
        <f>INDEX('Vensim Variables'!$B:$B,MATCH(EPS!$B2939,'Vensim Variables'!$A:$A,0))</f>
        <v>g pollutant</v>
      </c>
      <c r="I2939" t="str">
        <f t="shared" si="90"/>
        <v>CH4</v>
      </c>
      <c r="J2939">
        <f>INDEX(NoSettings!$C:$C,MATCH(EPS!$A2939,NoSettings!$A:$A,0))</f>
        <v>317400000</v>
      </c>
      <c r="K2939">
        <f>INDEX(GWP!$C$2:$C$13,MATCH(EPS!I2939,GWP!$B$2:$B$13,0))</f>
        <v>28</v>
      </c>
      <c r="L2939" s="4">
        <f t="shared" si="91"/>
        <v>8.8871999999999996E-3</v>
      </c>
    </row>
    <row r="2940" spans="1:12" hidden="1" x14ac:dyDescent="0.25">
      <c r="A2940" t="s">
        <v>4454</v>
      </c>
      <c r="B2940" t="s">
        <v>5</v>
      </c>
      <c r="C2940" t="s">
        <v>1734</v>
      </c>
      <c r="D2940" t="s">
        <v>6913</v>
      </c>
      <c r="E2940" t="s">
        <v>1714</v>
      </c>
      <c r="H2940" t="str">
        <f>INDEX('Vensim Variables'!$B:$B,MATCH(EPS!$B2940,'Vensim Variables'!$A:$A,0))</f>
        <v>g pollutant</v>
      </c>
      <c r="I2940" t="str">
        <f t="shared" si="90"/>
        <v>N2O</v>
      </c>
      <c r="J2940">
        <f>INDEX(NoSettings!$C:$C,MATCH(EPS!$A2940,NoSettings!$A:$A,0))</f>
        <v>31740000</v>
      </c>
      <c r="K2940">
        <f>INDEX(GWP!$C$2:$C$13,MATCH(EPS!I2940,GWP!$B$2:$B$13,0))</f>
        <v>265</v>
      </c>
      <c r="L2940" s="4">
        <f t="shared" si="91"/>
        <v>8.4110999999999995E-3</v>
      </c>
    </row>
    <row r="2941" spans="1:12" hidden="1" x14ac:dyDescent="0.25">
      <c r="A2941" t="s">
        <v>4455</v>
      </c>
      <c r="B2941" t="s">
        <v>5</v>
      </c>
      <c r="C2941" t="s">
        <v>1734</v>
      </c>
      <c r="D2941" t="s">
        <v>6913</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hidden="1" x14ac:dyDescent="0.25">
      <c r="A2942" t="s">
        <v>4456</v>
      </c>
      <c r="B2942" t="s">
        <v>5</v>
      </c>
      <c r="C2942" t="s">
        <v>1734</v>
      </c>
      <c r="D2942" t="s">
        <v>6914</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hidden="1" x14ac:dyDescent="0.25">
      <c r="A2943" t="s">
        <v>4457</v>
      </c>
      <c r="B2943" t="s">
        <v>5</v>
      </c>
      <c r="C2943" t="s">
        <v>1734</v>
      </c>
      <c r="D2943" t="s">
        <v>6914</v>
      </c>
      <c r="E2943" t="s">
        <v>1705</v>
      </c>
      <c r="H2943" t="str">
        <f>INDEX('Vensim Variables'!$B:$B,MATCH(EPS!$B2943,'Vensim Variables'!$A:$A,0))</f>
        <v>g pollutant</v>
      </c>
      <c r="I2943" t="str">
        <f t="shared" si="90"/>
        <v>VOC</v>
      </c>
      <c r="J2943">
        <f>INDEX(NoSettings!$C:$C,MATCH(EPS!$A2943,NoSettings!$A:$A,0))</f>
        <v>6333860000</v>
      </c>
      <c r="K2943">
        <f>INDEX(GWP!$C$2:$C$13,MATCH(EPS!I2943,GWP!$B$2:$B$13,0))</f>
        <v>0</v>
      </c>
      <c r="L2943" s="4">
        <f t="shared" si="91"/>
        <v>0</v>
      </c>
    </row>
    <row r="2944" spans="1:12" hidden="1" x14ac:dyDescent="0.25">
      <c r="A2944" t="s">
        <v>4458</v>
      </c>
      <c r="B2944" t="s">
        <v>5</v>
      </c>
      <c r="C2944" t="s">
        <v>1734</v>
      </c>
      <c r="D2944" t="s">
        <v>6914</v>
      </c>
      <c r="E2944" t="s">
        <v>1706</v>
      </c>
      <c r="H2944" t="str">
        <f>INDEX('Vensim Variables'!$B:$B,MATCH(EPS!$B2944,'Vensim Variables'!$A:$A,0))</f>
        <v>g pollutant</v>
      </c>
      <c r="I2944" t="str">
        <f t="shared" si="90"/>
        <v>CO</v>
      </c>
      <c r="J2944">
        <f>INDEX(NoSettings!$C:$C,MATCH(EPS!$A2944,NoSettings!$A:$A,0))</f>
        <v>33812400000</v>
      </c>
      <c r="K2944">
        <f>INDEX(GWP!$C$2:$C$13,MATCH(EPS!I2944,GWP!$B$2:$B$13,0))</f>
        <v>0</v>
      </c>
      <c r="L2944" s="4">
        <f t="shared" si="91"/>
        <v>0</v>
      </c>
    </row>
    <row r="2945" spans="1:12" hidden="1" x14ac:dyDescent="0.25">
      <c r="A2945" t="s">
        <v>4459</v>
      </c>
      <c r="B2945" t="s">
        <v>5</v>
      </c>
      <c r="C2945" t="s">
        <v>1734</v>
      </c>
      <c r="D2945" t="s">
        <v>6914</v>
      </c>
      <c r="E2945" t="s">
        <v>1707</v>
      </c>
      <c r="H2945" t="str">
        <f>INDEX('Vensim Variables'!$B:$B,MATCH(EPS!$B2945,'Vensim Variables'!$A:$A,0))</f>
        <v>g pollutant</v>
      </c>
      <c r="I2945" t="str">
        <f t="shared" si="90"/>
        <v>NOx</v>
      </c>
      <c r="J2945">
        <f>INDEX(NoSettings!$C:$C,MATCH(EPS!$A2945,NoSettings!$A:$A,0))</f>
        <v>59468900000</v>
      </c>
      <c r="K2945">
        <f>INDEX(GWP!$C$2:$C$13,MATCH(EPS!I2945,GWP!$B$2:$B$13,0))</f>
        <v>0</v>
      </c>
      <c r="L2945" s="4">
        <f t="shared" si="91"/>
        <v>0</v>
      </c>
    </row>
    <row r="2946" spans="1:12" hidden="1" x14ac:dyDescent="0.25">
      <c r="A2946" t="s">
        <v>4460</v>
      </c>
      <c r="B2946" t="s">
        <v>5</v>
      </c>
      <c r="C2946" t="s">
        <v>1734</v>
      </c>
      <c r="D2946" t="s">
        <v>6914</v>
      </c>
      <c r="E2946" t="s">
        <v>1708</v>
      </c>
      <c r="H2946" t="str">
        <f>INDEX('Vensim Variables'!$B:$B,MATCH(EPS!$B2946,'Vensim Variables'!$A:$A,0))</f>
        <v>g pollutant</v>
      </c>
      <c r="I2946" t="str">
        <f t="shared" si="90"/>
        <v>PM10</v>
      </c>
      <c r="J2946">
        <f>INDEX(NoSettings!$C:$C,MATCH(EPS!$A2946,NoSettings!$A:$A,0))</f>
        <v>2343470000</v>
      </c>
      <c r="K2946">
        <f>INDEX(GWP!$C$2:$C$13,MATCH(EPS!I2946,GWP!$B$2:$B$13,0))</f>
        <v>0</v>
      </c>
      <c r="L2946" s="4">
        <f t="shared" si="91"/>
        <v>0</v>
      </c>
    </row>
    <row r="2947" spans="1:12" hidden="1" x14ac:dyDescent="0.25">
      <c r="A2947" t="s">
        <v>4461</v>
      </c>
      <c r="B2947" t="s">
        <v>5</v>
      </c>
      <c r="C2947" t="s">
        <v>1734</v>
      </c>
      <c r="D2947" t="s">
        <v>6914</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2208140000</v>
      </c>
      <c r="K2947">
        <f>INDEX(GWP!$C$2:$C$13,MATCH(EPS!I2947,GWP!$B$2:$B$13,0))</f>
        <v>0</v>
      </c>
      <c r="L2947" s="4">
        <f t="shared" ref="L2947:L3010" si="93">IF(H2947="g pollutant",K2947*J2947/10^12,IF(H2947="MMTCO2e",J2947,IF(H2947="MWh",J2947,0)))</f>
        <v>0</v>
      </c>
    </row>
    <row r="2948" spans="1:12" hidden="1" x14ac:dyDescent="0.25">
      <c r="A2948" t="s">
        <v>4462</v>
      </c>
      <c r="B2948" t="s">
        <v>5</v>
      </c>
      <c r="C2948" t="s">
        <v>1734</v>
      </c>
      <c r="D2948" t="s">
        <v>6914</v>
      </c>
      <c r="E2948" t="s">
        <v>1710</v>
      </c>
      <c r="H2948" t="str">
        <f>INDEX('Vensim Variables'!$B:$B,MATCH(EPS!$B2948,'Vensim Variables'!$A:$A,0))</f>
        <v>g pollutant</v>
      </c>
      <c r="I2948" t="str">
        <f t="shared" si="92"/>
        <v>SOx</v>
      </c>
      <c r="J2948">
        <f>INDEX(NoSettings!$C:$C,MATCH(EPS!$A2948,NoSettings!$A:$A,0))</f>
        <v>1572450000</v>
      </c>
      <c r="K2948">
        <f>INDEX(GWP!$C$2:$C$13,MATCH(EPS!I2948,GWP!$B$2:$B$13,0))</f>
        <v>0</v>
      </c>
      <c r="L2948" s="4">
        <f t="shared" si="93"/>
        <v>0</v>
      </c>
    </row>
    <row r="2949" spans="1:12" hidden="1" x14ac:dyDescent="0.25">
      <c r="A2949" t="s">
        <v>4463</v>
      </c>
      <c r="B2949" t="s">
        <v>5</v>
      </c>
      <c r="C2949" t="s">
        <v>1734</v>
      </c>
      <c r="D2949" t="s">
        <v>6914</v>
      </c>
      <c r="E2949" t="s">
        <v>1711</v>
      </c>
      <c r="H2949" t="str">
        <f>INDEX('Vensim Variables'!$B:$B,MATCH(EPS!$B2949,'Vensim Variables'!$A:$A,0))</f>
        <v>g pollutant</v>
      </c>
      <c r="I2949" t="str">
        <f t="shared" si="92"/>
        <v>BC</v>
      </c>
      <c r="J2949">
        <f>INDEX(NoSettings!$C:$C,MATCH(EPS!$A2949,NoSettings!$A:$A,0))</f>
        <v>146860000</v>
      </c>
      <c r="K2949">
        <f>INDEX(GWP!$C$2:$C$13,MATCH(EPS!I2949,GWP!$B$2:$B$13,0))</f>
        <v>0</v>
      </c>
      <c r="L2949" s="4">
        <f t="shared" si="93"/>
        <v>0</v>
      </c>
    </row>
    <row r="2950" spans="1:12" hidden="1" x14ac:dyDescent="0.25">
      <c r="A2950" t="s">
        <v>4464</v>
      </c>
      <c r="B2950" t="s">
        <v>5</v>
      </c>
      <c r="C2950" t="s">
        <v>1734</v>
      </c>
      <c r="D2950" t="s">
        <v>6914</v>
      </c>
      <c r="E2950" t="s">
        <v>1712</v>
      </c>
      <c r="H2950" t="str">
        <f>INDEX('Vensim Variables'!$B:$B,MATCH(EPS!$B2950,'Vensim Variables'!$A:$A,0))</f>
        <v>g pollutant</v>
      </c>
      <c r="I2950" t="str">
        <f t="shared" si="92"/>
        <v>OC</v>
      </c>
      <c r="J2950">
        <f>INDEX(NoSettings!$C:$C,MATCH(EPS!$A2950,NoSettings!$A:$A,0))</f>
        <v>986060000</v>
      </c>
      <c r="K2950">
        <f>INDEX(GWP!$C$2:$C$13,MATCH(EPS!I2950,GWP!$B$2:$B$13,0))</f>
        <v>0</v>
      </c>
      <c r="L2950" s="4">
        <f t="shared" si="93"/>
        <v>0</v>
      </c>
    </row>
    <row r="2951" spans="1:12" hidden="1" x14ac:dyDescent="0.25">
      <c r="A2951" t="s">
        <v>4465</v>
      </c>
      <c r="B2951" t="s">
        <v>5</v>
      </c>
      <c r="C2951" t="s">
        <v>1734</v>
      </c>
      <c r="D2951" t="s">
        <v>6914</v>
      </c>
      <c r="E2951" t="s">
        <v>1713</v>
      </c>
      <c r="H2951" t="str">
        <f>INDEX('Vensim Variables'!$B:$B,MATCH(EPS!$B2951,'Vensim Variables'!$A:$A,0))</f>
        <v>g pollutant</v>
      </c>
      <c r="I2951" t="str">
        <f t="shared" si="92"/>
        <v>CH4</v>
      </c>
      <c r="J2951">
        <f>INDEX(NoSettings!$C:$C,MATCH(EPS!$A2951,NoSettings!$A:$A,0))</f>
        <v>1049000000</v>
      </c>
      <c r="K2951">
        <f>INDEX(GWP!$C$2:$C$13,MATCH(EPS!I2951,GWP!$B$2:$B$13,0))</f>
        <v>28</v>
      </c>
      <c r="L2951" s="4">
        <f t="shared" si="93"/>
        <v>2.9371999999999999E-2</v>
      </c>
    </row>
    <row r="2952" spans="1:12" hidden="1" x14ac:dyDescent="0.25">
      <c r="A2952" t="s">
        <v>4466</v>
      </c>
      <c r="B2952" t="s">
        <v>5</v>
      </c>
      <c r="C2952" t="s">
        <v>1734</v>
      </c>
      <c r="D2952" t="s">
        <v>6914</v>
      </c>
      <c r="E2952" t="s">
        <v>1714</v>
      </c>
      <c r="H2952" t="str">
        <f>INDEX('Vensim Variables'!$B:$B,MATCH(EPS!$B2952,'Vensim Variables'!$A:$A,0))</f>
        <v>g pollutant</v>
      </c>
      <c r="I2952" t="str">
        <f t="shared" si="92"/>
        <v>N2O</v>
      </c>
      <c r="J2952">
        <f>INDEX(NoSettings!$C:$C,MATCH(EPS!$A2952,NoSettings!$A:$A,0))</f>
        <v>104900000</v>
      </c>
      <c r="K2952">
        <f>INDEX(GWP!$C$2:$C$13,MATCH(EPS!I2952,GWP!$B$2:$B$13,0))</f>
        <v>265</v>
      </c>
      <c r="L2952" s="4">
        <f t="shared" si="93"/>
        <v>2.77985E-2</v>
      </c>
    </row>
    <row r="2953" spans="1:12" hidden="1" x14ac:dyDescent="0.25">
      <c r="A2953" t="s">
        <v>4467</v>
      </c>
      <c r="B2953" t="s">
        <v>5</v>
      </c>
      <c r="C2953" t="s">
        <v>1734</v>
      </c>
      <c r="D2953" t="s">
        <v>6914</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hidden="1" x14ac:dyDescent="0.25">
      <c r="A2954" t="s">
        <v>4468</v>
      </c>
      <c r="B2954" t="s">
        <v>5</v>
      </c>
      <c r="C2954" t="s">
        <v>1734</v>
      </c>
      <c r="D2954" t="s">
        <v>6915</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hidden="1" x14ac:dyDescent="0.25">
      <c r="A2955" t="s">
        <v>4469</v>
      </c>
      <c r="B2955" t="s">
        <v>5</v>
      </c>
      <c r="C2955" t="s">
        <v>1734</v>
      </c>
      <c r="D2955" t="s">
        <v>6915</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hidden="1" x14ac:dyDescent="0.25">
      <c r="A2956" t="s">
        <v>4470</v>
      </c>
      <c r="B2956" t="s">
        <v>5</v>
      </c>
      <c r="C2956" t="s">
        <v>1734</v>
      </c>
      <c r="D2956" t="s">
        <v>6915</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hidden="1" x14ac:dyDescent="0.25">
      <c r="A2957" t="s">
        <v>4471</v>
      </c>
      <c r="B2957" t="s">
        <v>5</v>
      </c>
      <c r="C2957" t="s">
        <v>1734</v>
      </c>
      <c r="D2957" t="s">
        <v>6915</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hidden="1" x14ac:dyDescent="0.25">
      <c r="A2958" t="s">
        <v>4472</v>
      </c>
      <c r="B2958" t="s">
        <v>5</v>
      </c>
      <c r="C2958" t="s">
        <v>1734</v>
      </c>
      <c r="D2958" t="s">
        <v>6915</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hidden="1" x14ac:dyDescent="0.25">
      <c r="A2959" t="s">
        <v>4473</v>
      </c>
      <c r="B2959" t="s">
        <v>5</v>
      </c>
      <c r="C2959" t="s">
        <v>1734</v>
      </c>
      <c r="D2959" t="s">
        <v>6915</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hidden="1" x14ac:dyDescent="0.25">
      <c r="A2960" t="s">
        <v>4474</v>
      </c>
      <c r="B2960" t="s">
        <v>5</v>
      </c>
      <c r="C2960" t="s">
        <v>1734</v>
      </c>
      <c r="D2960" t="s">
        <v>6915</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hidden="1" x14ac:dyDescent="0.25">
      <c r="A2961" t="s">
        <v>4475</v>
      </c>
      <c r="B2961" t="s">
        <v>5</v>
      </c>
      <c r="C2961" t="s">
        <v>1734</v>
      </c>
      <c r="D2961" t="s">
        <v>6915</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hidden="1" x14ac:dyDescent="0.25">
      <c r="A2962" t="s">
        <v>4476</v>
      </c>
      <c r="B2962" t="s">
        <v>5</v>
      </c>
      <c r="C2962" t="s">
        <v>1734</v>
      </c>
      <c r="D2962" t="s">
        <v>6915</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hidden="1" x14ac:dyDescent="0.25">
      <c r="A2963" t="s">
        <v>4477</v>
      </c>
      <c r="B2963" t="s">
        <v>5</v>
      </c>
      <c r="C2963" t="s">
        <v>1734</v>
      </c>
      <c r="D2963" t="s">
        <v>6915</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hidden="1" x14ac:dyDescent="0.25">
      <c r="A2964" t="s">
        <v>4478</v>
      </c>
      <c r="B2964" t="s">
        <v>5</v>
      </c>
      <c r="C2964" t="s">
        <v>1734</v>
      </c>
      <c r="D2964" t="s">
        <v>6915</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hidden="1" x14ac:dyDescent="0.25">
      <c r="A2965" t="s">
        <v>4479</v>
      </c>
      <c r="B2965" t="s">
        <v>5</v>
      </c>
      <c r="C2965" t="s">
        <v>1734</v>
      </c>
      <c r="D2965" t="s">
        <v>6915</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hidden="1" x14ac:dyDescent="0.25">
      <c r="A2966" t="s">
        <v>4480</v>
      </c>
      <c r="B2966" t="s">
        <v>5</v>
      </c>
      <c r="C2966" t="s">
        <v>1734</v>
      </c>
      <c r="D2966" t="s">
        <v>6916</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hidden="1" x14ac:dyDescent="0.25">
      <c r="A2967" t="s">
        <v>4481</v>
      </c>
      <c r="B2967" t="s">
        <v>5</v>
      </c>
      <c r="C2967" t="s">
        <v>1734</v>
      </c>
      <c r="D2967" t="s">
        <v>6916</v>
      </c>
      <c r="E2967" t="s">
        <v>1705</v>
      </c>
      <c r="H2967" t="str">
        <f>INDEX('Vensim Variables'!$B:$B,MATCH(EPS!$B2967,'Vensim Variables'!$A:$A,0))</f>
        <v>g pollutant</v>
      </c>
      <c r="I2967" t="str">
        <f t="shared" si="92"/>
        <v>VOC</v>
      </c>
      <c r="J2967">
        <f>INDEX(NoSettings!$C:$C,MATCH(EPS!$A2967,NoSettings!$A:$A,0))</f>
        <v>1356740000</v>
      </c>
      <c r="K2967">
        <f>INDEX(GWP!$C$2:$C$13,MATCH(EPS!I2967,GWP!$B$2:$B$13,0))</f>
        <v>0</v>
      </c>
      <c r="L2967" s="4">
        <f t="shared" si="93"/>
        <v>0</v>
      </c>
    </row>
    <row r="2968" spans="1:12" hidden="1" x14ac:dyDescent="0.25">
      <c r="A2968" t="s">
        <v>4482</v>
      </c>
      <c r="B2968" t="s">
        <v>5</v>
      </c>
      <c r="C2968" t="s">
        <v>1734</v>
      </c>
      <c r="D2968" t="s">
        <v>6916</v>
      </c>
      <c r="E2968" t="s">
        <v>1706</v>
      </c>
      <c r="H2968" t="str">
        <f>INDEX('Vensim Variables'!$B:$B,MATCH(EPS!$B2968,'Vensim Variables'!$A:$A,0))</f>
        <v>g pollutant</v>
      </c>
      <c r="I2968" t="str">
        <f t="shared" si="92"/>
        <v>CO</v>
      </c>
      <c r="J2968">
        <f>INDEX(NoSettings!$C:$C,MATCH(EPS!$A2968,NoSettings!$A:$A,0))</f>
        <v>7242760000</v>
      </c>
      <c r="K2968">
        <f>INDEX(GWP!$C$2:$C$13,MATCH(EPS!I2968,GWP!$B$2:$B$13,0))</f>
        <v>0</v>
      </c>
      <c r="L2968" s="4">
        <f t="shared" si="93"/>
        <v>0</v>
      </c>
    </row>
    <row r="2969" spans="1:12" hidden="1" x14ac:dyDescent="0.25">
      <c r="A2969" t="s">
        <v>4483</v>
      </c>
      <c r="B2969" t="s">
        <v>5</v>
      </c>
      <c r="C2969" t="s">
        <v>1734</v>
      </c>
      <c r="D2969" t="s">
        <v>6916</v>
      </c>
      <c r="E2969" t="s">
        <v>1707</v>
      </c>
      <c r="H2969" t="str">
        <f>INDEX('Vensim Variables'!$B:$B,MATCH(EPS!$B2969,'Vensim Variables'!$A:$A,0))</f>
        <v>g pollutant</v>
      </c>
      <c r="I2969" t="str">
        <f t="shared" si="92"/>
        <v>NOx</v>
      </c>
      <c r="J2969">
        <f>INDEX(NoSettings!$C:$C,MATCH(EPS!$A2969,NoSettings!$A:$A,0))</f>
        <v>12738500000</v>
      </c>
      <c r="K2969">
        <f>INDEX(GWP!$C$2:$C$13,MATCH(EPS!I2969,GWP!$B$2:$B$13,0))</f>
        <v>0</v>
      </c>
      <c r="L2969" s="4">
        <f t="shared" si="93"/>
        <v>0</v>
      </c>
    </row>
    <row r="2970" spans="1:12" hidden="1" x14ac:dyDescent="0.25">
      <c r="A2970" t="s">
        <v>4484</v>
      </c>
      <c r="B2970" t="s">
        <v>5</v>
      </c>
      <c r="C2970" t="s">
        <v>1734</v>
      </c>
      <c r="D2970" t="s">
        <v>6916</v>
      </c>
      <c r="E2970" t="s">
        <v>1708</v>
      </c>
      <c r="H2970" t="str">
        <f>INDEX('Vensim Variables'!$B:$B,MATCH(EPS!$B2970,'Vensim Variables'!$A:$A,0))</f>
        <v>g pollutant</v>
      </c>
      <c r="I2970" t="str">
        <f t="shared" si="92"/>
        <v>PM10</v>
      </c>
      <c r="J2970">
        <f>INDEX(NoSettings!$C:$C,MATCH(EPS!$A2970,NoSettings!$A:$A,0))</f>
        <v>501980000</v>
      </c>
      <c r="K2970">
        <f>INDEX(GWP!$C$2:$C$13,MATCH(EPS!I2970,GWP!$B$2:$B$13,0))</f>
        <v>0</v>
      </c>
      <c r="L2970" s="4">
        <f t="shared" si="93"/>
        <v>0</v>
      </c>
    </row>
    <row r="2971" spans="1:12" hidden="1" x14ac:dyDescent="0.25">
      <c r="A2971" t="s">
        <v>4485</v>
      </c>
      <c r="B2971" t="s">
        <v>5</v>
      </c>
      <c r="C2971" t="s">
        <v>1734</v>
      </c>
      <c r="D2971" t="s">
        <v>6916</v>
      </c>
      <c r="E2971" t="s">
        <v>1709</v>
      </c>
      <c r="H2971" t="str">
        <f>INDEX('Vensim Variables'!$B:$B,MATCH(EPS!$B2971,'Vensim Variables'!$A:$A,0))</f>
        <v>g pollutant</v>
      </c>
      <c r="I2971" t="str">
        <f t="shared" si="92"/>
        <v>PM25</v>
      </c>
      <c r="J2971">
        <f>INDEX(NoSettings!$C:$C,MATCH(EPS!$A2971,NoSettings!$A:$A,0))</f>
        <v>472994000</v>
      </c>
      <c r="K2971">
        <f>INDEX(GWP!$C$2:$C$13,MATCH(EPS!I2971,GWP!$B$2:$B$13,0))</f>
        <v>0</v>
      </c>
      <c r="L2971" s="4">
        <f t="shared" si="93"/>
        <v>0</v>
      </c>
    </row>
    <row r="2972" spans="1:12" hidden="1" x14ac:dyDescent="0.25">
      <c r="A2972" t="s">
        <v>4486</v>
      </c>
      <c r="B2972" t="s">
        <v>5</v>
      </c>
      <c r="C2972" t="s">
        <v>1734</v>
      </c>
      <c r="D2972" t="s">
        <v>6916</v>
      </c>
      <c r="E2972" t="s">
        <v>1710</v>
      </c>
      <c r="H2972" t="str">
        <f>INDEX('Vensim Variables'!$B:$B,MATCH(EPS!$B2972,'Vensim Variables'!$A:$A,0))</f>
        <v>g pollutant</v>
      </c>
      <c r="I2972" t="str">
        <f t="shared" si="92"/>
        <v>SOx</v>
      </c>
      <c r="J2972">
        <f>INDEX(NoSettings!$C:$C,MATCH(EPS!$A2972,NoSettings!$A:$A,0))</f>
        <v>336825000</v>
      </c>
      <c r="K2972">
        <f>INDEX(GWP!$C$2:$C$13,MATCH(EPS!I2972,GWP!$B$2:$B$13,0))</f>
        <v>0</v>
      </c>
      <c r="L2972" s="4">
        <f t="shared" si="93"/>
        <v>0</v>
      </c>
    </row>
    <row r="2973" spans="1:12" hidden="1" x14ac:dyDescent="0.25">
      <c r="A2973" t="s">
        <v>4487</v>
      </c>
      <c r="B2973" t="s">
        <v>5</v>
      </c>
      <c r="C2973" t="s">
        <v>1734</v>
      </c>
      <c r="D2973" t="s">
        <v>6916</v>
      </c>
      <c r="E2973" t="s">
        <v>1711</v>
      </c>
      <c r="H2973" t="str">
        <f>INDEX('Vensim Variables'!$B:$B,MATCH(EPS!$B2973,'Vensim Variables'!$A:$A,0))</f>
        <v>g pollutant</v>
      </c>
      <c r="I2973" t="str">
        <f t="shared" si="92"/>
        <v>BC</v>
      </c>
      <c r="J2973">
        <f>INDEX(NoSettings!$C:$C,MATCH(EPS!$A2973,NoSettings!$A:$A,0))</f>
        <v>31458000</v>
      </c>
      <c r="K2973">
        <f>INDEX(GWP!$C$2:$C$13,MATCH(EPS!I2973,GWP!$B$2:$B$13,0))</f>
        <v>0</v>
      </c>
      <c r="L2973" s="4">
        <f t="shared" si="93"/>
        <v>0</v>
      </c>
    </row>
    <row r="2974" spans="1:12" hidden="1" x14ac:dyDescent="0.25">
      <c r="A2974" t="s">
        <v>4488</v>
      </c>
      <c r="B2974" t="s">
        <v>5</v>
      </c>
      <c r="C2974" t="s">
        <v>1734</v>
      </c>
      <c r="D2974" t="s">
        <v>6916</v>
      </c>
      <c r="E2974" t="s">
        <v>1712</v>
      </c>
      <c r="H2974" t="str">
        <f>INDEX('Vensim Variables'!$B:$B,MATCH(EPS!$B2974,'Vensim Variables'!$A:$A,0))</f>
        <v>g pollutant</v>
      </c>
      <c r="I2974" t="str">
        <f t="shared" si="92"/>
        <v>OC</v>
      </c>
      <c r="J2974">
        <f>INDEX(NoSettings!$C:$C,MATCH(EPS!$A2974,NoSettings!$A:$A,0))</f>
        <v>211218000</v>
      </c>
      <c r="K2974">
        <f>INDEX(GWP!$C$2:$C$13,MATCH(EPS!I2974,GWP!$B$2:$B$13,0))</f>
        <v>0</v>
      </c>
      <c r="L2974" s="4">
        <f t="shared" si="93"/>
        <v>0</v>
      </c>
    </row>
    <row r="2975" spans="1:12" hidden="1" x14ac:dyDescent="0.25">
      <c r="A2975" t="s">
        <v>4489</v>
      </c>
      <c r="B2975" t="s">
        <v>5</v>
      </c>
      <c r="C2975" t="s">
        <v>1734</v>
      </c>
      <c r="D2975" t="s">
        <v>6916</v>
      </c>
      <c r="E2975" t="s">
        <v>1713</v>
      </c>
      <c r="H2975" t="str">
        <f>INDEX('Vensim Variables'!$B:$B,MATCH(EPS!$B2975,'Vensim Variables'!$A:$A,0))</f>
        <v>g pollutant</v>
      </c>
      <c r="I2975" t="str">
        <f t="shared" si="92"/>
        <v>CH4</v>
      </c>
      <c r="J2975">
        <f>INDEX(NoSettings!$C:$C,MATCH(EPS!$A2975,NoSettings!$A:$A,0))</f>
        <v>224700000</v>
      </c>
      <c r="K2975">
        <f>INDEX(GWP!$C$2:$C$13,MATCH(EPS!I2975,GWP!$B$2:$B$13,0))</f>
        <v>28</v>
      </c>
      <c r="L2975" s="4">
        <f t="shared" si="93"/>
        <v>6.2915999999999996E-3</v>
      </c>
    </row>
    <row r="2976" spans="1:12" hidden="1" x14ac:dyDescent="0.25">
      <c r="A2976" t="s">
        <v>4490</v>
      </c>
      <c r="B2976" t="s">
        <v>5</v>
      </c>
      <c r="C2976" t="s">
        <v>1734</v>
      </c>
      <c r="D2976" t="s">
        <v>6916</v>
      </c>
      <c r="E2976" t="s">
        <v>1714</v>
      </c>
      <c r="H2976" t="str">
        <f>INDEX('Vensim Variables'!$B:$B,MATCH(EPS!$B2976,'Vensim Variables'!$A:$A,0))</f>
        <v>g pollutant</v>
      </c>
      <c r="I2976" t="str">
        <f t="shared" si="92"/>
        <v>N2O</v>
      </c>
      <c r="J2976">
        <f>INDEX(NoSettings!$C:$C,MATCH(EPS!$A2976,NoSettings!$A:$A,0))</f>
        <v>22470000</v>
      </c>
      <c r="K2976">
        <f>INDEX(GWP!$C$2:$C$13,MATCH(EPS!I2976,GWP!$B$2:$B$13,0))</f>
        <v>265</v>
      </c>
      <c r="L2976" s="4">
        <f t="shared" si="93"/>
        <v>5.9545500000000003E-3</v>
      </c>
    </row>
    <row r="2977" spans="1:12" hidden="1" x14ac:dyDescent="0.25">
      <c r="A2977" t="s">
        <v>4491</v>
      </c>
      <c r="B2977" t="s">
        <v>5</v>
      </c>
      <c r="C2977" t="s">
        <v>1734</v>
      </c>
      <c r="D2977" t="s">
        <v>6916</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hidden="1" x14ac:dyDescent="0.25">
      <c r="A2978" t="s">
        <v>4492</v>
      </c>
      <c r="B2978" t="s">
        <v>5</v>
      </c>
      <c r="C2978" t="s">
        <v>1735</v>
      </c>
      <c r="D2978" t="s">
        <v>6892</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hidden="1" x14ac:dyDescent="0.25">
      <c r="A2979" t="s">
        <v>4493</v>
      </c>
      <c r="B2979" t="s">
        <v>5</v>
      </c>
      <c r="C2979" t="s">
        <v>1735</v>
      </c>
      <c r="D2979" t="s">
        <v>6892</v>
      </c>
      <c r="E2979" t="s">
        <v>1705</v>
      </c>
      <c r="H2979" t="str">
        <f>INDEX('Vensim Variables'!$B:$B,MATCH(EPS!$B2979,'Vensim Variables'!$A:$A,0))</f>
        <v>g pollutant</v>
      </c>
      <c r="I2979" t="str">
        <f t="shared" si="92"/>
        <v>VOC</v>
      </c>
      <c r="J2979">
        <f>INDEX(NoSettings!$C:$C,MATCH(EPS!$A2979,NoSettings!$A:$A,0))</f>
        <v>1908160000</v>
      </c>
      <c r="K2979">
        <f>INDEX(GWP!$C$2:$C$13,MATCH(EPS!I2979,GWP!$B$2:$B$13,0))</f>
        <v>0</v>
      </c>
      <c r="L2979" s="4">
        <f t="shared" si="93"/>
        <v>0</v>
      </c>
    </row>
    <row r="2980" spans="1:12" hidden="1" x14ac:dyDescent="0.25">
      <c r="A2980" t="s">
        <v>4494</v>
      </c>
      <c r="B2980" t="s">
        <v>5</v>
      </c>
      <c r="C2980" t="s">
        <v>1735</v>
      </c>
      <c r="D2980" t="s">
        <v>6892</v>
      </c>
      <c r="E2980" t="s">
        <v>1706</v>
      </c>
      <c r="H2980" t="str">
        <f>INDEX('Vensim Variables'!$B:$B,MATCH(EPS!$B2980,'Vensim Variables'!$A:$A,0))</f>
        <v>g pollutant</v>
      </c>
      <c r="I2980" t="str">
        <f t="shared" si="92"/>
        <v>CO</v>
      </c>
      <c r="J2980">
        <f>INDEX(NoSettings!$C:$C,MATCH(EPS!$A2980,NoSettings!$A:$A,0))</f>
        <v>50598200000</v>
      </c>
      <c r="K2980">
        <f>INDEX(GWP!$C$2:$C$13,MATCH(EPS!I2980,GWP!$B$2:$B$13,0))</f>
        <v>0</v>
      </c>
      <c r="L2980" s="4">
        <f t="shared" si="93"/>
        <v>0</v>
      </c>
    </row>
    <row r="2981" spans="1:12" hidden="1" x14ac:dyDescent="0.25">
      <c r="A2981" t="s">
        <v>4495</v>
      </c>
      <c r="B2981" t="s">
        <v>5</v>
      </c>
      <c r="C2981" t="s">
        <v>1735</v>
      </c>
      <c r="D2981" t="s">
        <v>6892</v>
      </c>
      <c r="E2981" t="s">
        <v>1707</v>
      </c>
      <c r="H2981" t="str">
        <f>INDEX('Vensim Variables'!$B:$B,MATCH(EPS!$B2981,'Vensim Variables'!$A:$A,0))</f>
        <v>g pollutant</v>
      </c>
      <c r="I2981" t="str">
        <f t="shared" si="92"/>
        <v>NOx</v>
      </c>
      <c r="J2981">
        <f>INDEX(NoSettings!$C:$C,MATCH(EPS!$A2981,NoSettings!$A:$A,0))</f>
        <v>20626800000</v>
      </c>
      <c r="K2981">
        <f>INDEX(GWP!$C$2:$C$13,MATCH(EPS!I2981,GWP!$B$2:$B$13,0))</f>
        <v>0</v>
      </c>
      <c r="L2981" s="4">
        <f t="shared" si="93"/>
        <v>0</v>
      </c>
    </row>
    <row r="2982" spans="1:12" hidden="1" x14ac:dyDescent="0.25">
      <c r="A2982" t="s">
        <v>4496</v>
      </c>
      <c r="B2982" t="s">
        <v>5</v>
      </c>
      <c r="C2982" t="s">
        <v>1735</v>
      </c>
      <c r="D2982" t="s">
        <v>6892</v>
      </c>
      <c r="E2982" t="s">
        <v>1708</v>
      </c>
      <c r="H2982" t="str">
        <f>INDEX('Vensim Variables'!$B:$B,MATCH(EPS!$B2982,'Vensim Variables'!$A:$A,0))</f>
        <v>g pollutant</v>
      </c>
      <c r="I2982" t="str">
        <f t="shared" si="92"/>
        <v>PM10</v>
      </c>
      <c r="J2982">
        <f>INDEX(NoSettings!$C:$C,MATCH(EPS!$A2982,NoSettings!$A:$A,0))</f>
        <v>27754400000</v>
      </c>
      <c r="K2982">
        <f>INDEX(GWP!$C$2:$C$13,MATCH(EPS!I2982,GWP!$B$2:$B$13,0))</f>
        <v>0</v>
      </c>
      <c r="L2982" s="4">
        <f t="shared" si="93"/>
        <v>0</v>
      </c>
    </row>
    <row r="2983" spans="1:12" hidden="1" x14ac:dyDescent="0.25">
      <c r="A2983" t="s">
        <v>4497</v>
      </c>
      <c r="B2983" t="s">
        <v>5</v>
      </c>
      <c r="C2983" t="s">
        <v>1735</v>
      </c>
      <c r="D2983" t="s">
        <v>6892</v>
      </c>
      <c r="E2983" t="s">
        <v>1709</v>
      </c>
      <c r="H2983" t="str">
        <f>INDEX('Vensim Variables'!$B:$B,MATCH(EPS!$B2983,'Vensim Variables'!$A:$A,0))</f>
        <v>g pollutant</v>
      </c>
      <c r="I2983" t="str">
        <f t="shared" si="92"/>
        <v>PM25</v>
      </c>
      <c r="J2983">
        <f>INDEX(NoSettings!$C:$C,MATCH(EPS!$A2983,NoSettings!$A:$A,0))</f>
        <v>23887700000</v>
      </c>
      <c r="K2983">
        <f>INDEX(GWP!$C$2:$C$13,MATCH(EPS!I2983,GWP!$B$2:$B$13,0))</f>
        <v>0</v>
      </c>
      <c r="L2983" s="4">
        <f t="shared" si="93"/>
        <v>0</v>
      </c>
    </row>
    <row r="2984" spans="1:12" hidden="1" x14ac:dyDescent="0.25">
      <c r="A2984" t="s">
        <v>4498</v>
      </c>
      <c r="B2984" t="s">
        <v>5</v>
      </c>
      <c r="C2984" t="s">
        <v>1735</v>
      </c>
      <c r="D2984" t="s">
        <v>6892</v>
      </c>
      <c r="E2984" t="s">
        <v>1710</v>
      </c>
      <c r="H2984" t="str">
        <f>INDEX('Vensim Variables'!$B:$B,MATCH(EPS!$B2984,'Vensim Variables'!$A:$A,0))</f>
        <v>g pollutant</v>
      </c>
      <c r="I2984" t="str">
        <f t="shared" si="92"/>
        <v>SOx</v>
      </c>
      <c r="J2984">
        <f>INDEX(NoSettings!$C:$C,MATCH(EPS!$A2984,NoSettings!$A:$A,0))</f>
        <v>3500820000</v>
      </c>
      <c r="K2984">
        <f>INDEX(GWP!$C$2:$C$13,MATCH(EPS!I2984,GWP!$B$2:$B$13,0))</f>
        <v>0</v>
      </c>
      <c r="L2984" s="4">
        <f t="shared" si="93"/>
        <v>0</v>
      </c>
    </row>
    <row r="2985" spans="1:12" hidden="1" x14ac:dyDescent="0.25">
      <c r="A2985" t="s">
        <v>4499</v>
      </c>
      <c r="B2985" t="s">
        <v>5</v>
      </c>
      <c r="C2985" t="s">
        <v>1735</v>
      </c>
      <c r="D2985" t="s">
        <v>6892</v>
      </c>
      <c r="E2985" t="s">
        <v>1711</v>
      </c>
      <c r="H2985" t="str">
        <f>INDEX('Vensim Variables'!$B:$B,MATCH(EPS!$B2985,'Vensim Variables'!$A:$A,0))</f>
        <v>g pollutant</v>
      </c>
      <c r="I2985" t="str">
        <f t="shared" si="92"/>
        <v>BC</v>
      </c>
      <c r="J2985">
        <f>INDEX(NoSettings!$C:$C,MATCH(EPS!$A2985,NoSettings!$A:$A,0))</f>
        <v>886286000</v>
      </c>
      <c r="K2985">
        <f>INDEX(GWP!$C$2:$C$13,MATCH(EPS!I2985,GWP!$B$2:$B$13,0))</f>
        <v>0</v>
      </c>
      <c r="L2985" s="4">
        <f t="shared" si="93"/>
        <v>0</v>
      </c>
    </row>
    <row r="2986" spans="1:12" hidden="1" x14ac:dyDescent="0.25">
      <c r="A2986" t="s">
        <v>4500</v>
      </c>
      <c r="B2986" t="s">
        <v>5</v>
      </c>
      <c r="C2986" t="s">
        <v>1735</v>
      </c>
      <c r="D2986" t="s">
        <v>6892</v>
      </c>
      <c r="E2986" t="s">
        <v>1712</v>
      </c>
      <c r="H2986" t="str">
        <f>INDEX('Vensim Variables'!$B:$B,MATCH(EPS!$B2986,'Vensim Variables'!$A:$A,0))</f>
        <v>g pollutant</v>
      </c>
      <c r="I2986" t="str">
        <f t="shared" si="92"/>
        <v>OC</v>
      </c>
      <c r="J2986">
        <f>INDEX(NoSettings!$C:$C,MATCH(EPS!$A2986,NoSettings!$A:$A,0))</f>
        <v>8383850000</v>
      </c>
      <c r="K2986">
        <f>INDEX(GWP!$C$2:$C$13,MATCH(EPS!I2986,GWP!$B$2:$B$13,0))</f>
        <v>0</v>
      </c>
      <c r="L2986" s="4">
        <f t="shared" si="93"/>
        <v>0</v>
      </c>
    </row>
    <row r="2987" spans="1:12" hidden="1" x14ac:dyDescent="0.25">
      <c r="A2987" t="s">
        <v>4501</v>
      </c>
      <c r="B2987" t="s">
        <v>5</v>
      </c>
      <c r="C2987" t="s">
        <v>1735</v>
      </c>
      <c r="D2987" t="s">
        <v>6892</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hidden="1" x14ac:dyDescent="0.25">
      <c r="A2988" t="s">
        <v>4502</v>
      </c>
      <c r="B2988" t="s">
        <v>5</v>
      </c>
      <c r="C2988" t="s">
        <v>1735</v>
      </c>
      <c r="D2988" t="s">
        <v>6892</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hidden="1" x14ac:dyDescent="0.25">
      <c r="A2989" t="s">
        <v>4503</v>
      </c>
      <c r="B2989" t="s">
        <v>5</v>
      </c>
      <c r="C2989" t="s">
        <v>1735</v>
      </c>
      <c r="D2989" t="s">
        <v>6892</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hidden="1" x14ac:dyDescent="0.25">
      <c r="A2990" t="s">
        <v>4504</v>
      </c>
      <c r="B2990" t="s">
        <v>5</v>
      </c>
      <c r="C2990" t="s">
        <v>1735</v>
      </c>
      <c r="D2990" t="s">
        <v>6893</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hidden="1" x14ac:dyDescent="0.25">
      <c r="A2991" t="s">
        <v>4505</v>
      </c>
      <c r="B2991" t="s">
        <v>5</v>
      </c>
      <c r="C2991" t="s">
        <v>1735</v>
      </c>
      <c r="D2991" t="s">
        <v>6893</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hidden="1" x14ac:dyDescent="0.25">
      <c r="A2992" t="s">
        <v>4506</v>
      </c>
      <c r="B2992" t="s">
        <v>5</v>
      </c>
      <c r="C2992" t="s">
        <v>1735</v>
      </c>
      <c r="D2992" t="s">
        <v>6893</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hidden="1" x14ac:dyDescent="0.25">
      <c r="A2993" t="s">
        <v>4507</v>
      </c>
      <c r="B2993" t="s">
        <v>5</v>
      </c>
      <c r="C2993" t="s">
        <v>1735</v>
      </c>
      <c r="D2993" t="s">
        <v>6893</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hidden="1" x14ac:dyDescent="0.25">
      <c r="A2994" t="s">
        <v>4508</v>
      </c>
      <c r="B2994" t="s">
        <v>5</v>
      </c>
      <c r="C2994" t="s">
        <v>1735</v>
      </c>
      <c r="D2994" t="s">
        <v>6893</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hidden="1" x14ac:dyDescent="0.25">
      <c r="A2995" t="s">
        <v>4509</v>
      </c>
      <c r="B2995" t="s">
        <v>5</v>
      </c>
      <c r="C2995" t="s">
        <v>1735</v>
      </c>
      <c r="D2995" t="s">
        <v>6893</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hidden="1" x14ac:dyDescent="0.25">
      <c r="A2996" t="s">
        <v>4510</v>
      </c>
      <c r="B2996" t="s">
        <v>5</v>
      </c>
      <c r="C2996" t="s">
        <v>1735</v>
      </c>
      <c r="D2996" t="s">
        <v>6893</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hidden="1" x14ac:dyDescent="0.25">
      <c r="A2997" t="s">
        <v>4511</v>
      </c>
      <c r="B2997" t="s">
        <v>5</v>
      </c>
      <c r="C2997" t="s">
        <v>1735</v>
      </c>
      <c r="D2997" t="s">
        <v>6893</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hidden="1" x14ac:dyDescent="0.25">
      <c r="A2998" t="s">
        <v>4512</v>
      </c>
      <c r="B2998" t="s">
        <v>5</v>
      </c>
      <c r="C2998" t="s">
        <v>1735</v>
      </c>
      <c r="D2998" t="s">
        <v>6893</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hidden="1" x14ac:dyDescent="0.25">
      <c r="A2999" t="s">
        <v>4513</v>
      </c>
      <c r="B2999" t="s">
        <v>5</v>
      </c>
      <c r="C2999" t="s">
        <v>1735</v>
      </c>
      <c r="D2999" t="s">
        <v>6893</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hidden="1" x14ac:dyDescent="0.25">
      <c r="A3000" t="s">
        <v>4514</v>
      </c>
      <c r="B3000" t="s">
        <v>5</v>
      </c>
      <c r="C3000" t="s">
        <v>1735</v>
      </c>
      <c r="D3000" t="s">
        <v>6893</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hidden="1" x14ac:dyDescent="0.25">
      <c r="A3001" t="s">
        <v>4515</v>
      </c>
      <c r="B3001" t="s">
        <v>5</v>
      </c>
      <c r="C3001" t="s">
        <v>1735</v>
      </c>
      <c r="D3001" t="s">
        <v>6893</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hidden="1" x14ac:dyDescent="0.25">
      <c r="A3002" t="s">
        <v>4516</v>
      </c>
      <c r="B3002" t="s">
        <v>5</v>
      </c>
      <c r="C3002" t="s">
        <v>1735</v>
      </c>
      <c r="D3002" t="s">
        <v>6894</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hidden="1" x14ac:dyDescent="0.25">
      <c r="A3003" t="s">
        <v>4517</v>
      </c>
      <c r="B3003" t="s">
        <v>5</v>
      </c>
      <c r="C3003" t="s">
        <v>1735</v>
      </c>
      <c r="D3003" t="s">
        <v>6894</v>
      </c>
      <c r="E3003" t="s">
        <v>1705</v>
      </c>
      <c r="H3003" t="str">
        <f>INDEX('Vensim Variables'!$B:$B,MATCH(EPS!$B3003,'Vensim Variables'!$A:$A,0))</f>
        <v>g pollutant</v>
      </c>
      <c r="I3003" t="str">
        <f t="shared" si="92"/>
        <v>VOC</v>
      </c>
      <c r="J3003">
        <f>INDEX(NoSettings!$C:$C,MATCH(EPS!$A3003,NoSettings!$A:$A,0))</f>
        <v>64101000</v>
      </c>
      <c r="K3003">
        <f>INDEX(GWP!$C$2:$C$13,MATCH(EPS!I3003,GWP!$B$2:$B$13,0))</f>
        <v>0</v>
      </c>
      <c r="L3003" s="4">
        <f t="shared" si="93"/>
        <v>0</v>
      </c>
    </row>
    <row r="3004" spans="1:12" hidden="1" x14ac:dyDescent="0.25">
      <c r="A3004" t="s">
        <v>4518</v>
      </c>
      <c r="B3004" t="s">
        <v>5</v>
      </c>
      <c r="C3004" t="s">
        <v>1735</v>
      </c>
      <c r="D3004" t="s">
        <v>6894</v>
      </c>
      <c r="E3004" t="s">
        <v>1706</v>
      </c>
      <c r="H3004" t="str">
        <f>INDEX('Vensim Variables'!$B:$B,MATCH(EPS!$B3004,'Vensim Variables'!$A:$A,0))</f>
        <v>g pollutant</v>
      </c>
      <c r="I3004" t="str">
        <f t="shared" si="92"/>
        <v>CO</v>
      </c>
      <c r="J3004">
        <f>INDEX(NoSettings!$C:$C,MATCH(EPS!$A3004,NoSettings!$A:$A,0))</f>
        <v>1699750000</v>
      </c>
      <c r="K3004">
        <f>INDEX(GWP!$C$2:$C$13,MATCH(EPS!I3004,GWP!$B$2:$B$13,0))</f>
        <v>0</v>
      </c>
      <c r="L3004" s="4">
        <f t="shared" si="93"/>
        <v>0</v>
      </c>
    </row>
    <row r="3005" spans="1:12" hidden="1" x14ac:dyDescent="0.25">
      <c r="A3005" t="s">
        <v>4519</v>
      </c>
      <c r="B3005" t="s">
        <v>5</v>
      </c>
      <c r="C3005" t="s">
        <v>1735</v>
      </c>
      <c r="D3005" t="s">
        <v>6894</v>
      </c>
      <c r="E3005" t="s">
        <v>1707</v>
      </c>
      <c r="H3005" t="str">
        <f>INDEX('Vensim Variables'!$B:$B,MATCH(EPS!$B3005,'Vensim Variables'!$A:$A,0))</f>
        <v>g pollutant</v>
      </c>
      <c r="I3005" t="str">
        <f t="shared" si="92"/>
        <v>NOx</v>
      </c>
      <c r="J3005">
        <f>INDEX(NoSettings!$C:$C,MATCH(EPS!$A3005,NoSettings!$A:$A,0))</f>
        <v>692918000</v>
      </c>
      <c r="K3005">
        <f>INDEX(GWP!$C$2:$C$13,MATCH(EPS!I3005,GWP!$B$2:$B$13,0))</f>
        <v>0</v>
      </c>
      <c r="L3005" s="4">
        <f t="shared" si="93"/>
        <v>0</v>
      </c>
    </row>
    <row r="3006" spans="1:12" hidden="1" x14ac:dyDescent="0.25">
      <c r="A3006" t="s">
        <v>4520</v>
      </c>
      <c r="B3006" t="s">
        <v>5</v>
      </c>
      <c r="C3006" t="s">
        <v>1735</v>
      </c>
      <c r="D3006" t="s">
        <v>6894</v>
      </c>
      <c r="E3006" t="s">
        <v>1708</v>
      </c>
      <c r="H3006" t="str">
        <f>INDEX('Vensim Variables'!$B:$B,MATCH(EPS!$B3006,'Vensim Variables'!$A:$A,0))</f>
        <v>g pollutant</v>
      </c>
      <c r="I3006" t="str">
        <f t="shared" si="92"/>
        <v>PM10</v>
      </c>
      <c r="J3006">
        <f>INDEX(NoSettings!$C:$C,MATCH(EPS!$A3006,NoSettings!$A:$A,0))</f>
        <v>932357000</v>
      </c>
      <c r="K3006">
        <f>INDEX(GWP!$C$2:$C$13,MATCH(EPS!I3006,GWP!$B$2:$B$13,0))</f>
        <v>0</v>
      </c>
      <c r="L3006" s="4">
        <f t="shared" si="93"/>
        <v>0</v>
      </c>
    </row>
    <row r="3007" spans="1:12" hidden="1" x14ac:dyDescent="0.25">
      <c r="A3007" t="s">
        <v>4521</v>
      </c>
      <c r="B3007" t="s">
        <v>5</v>
      </c>
      <c r="C3007" t="s">
        <v>1735</v>
      </c>
      <c r="D3007" t="s">
        <v>6894</v>
      </c>
      <c r="E3007" t="s">
        <v>1709</v>
      </c>
      <c r="H3007" t="str">
        <f>INDEX('Vensim Variables'!$B:$B,MATCH(EPS!$B3007,'Vensim Variables'!$A:$A,0))</f>
        <v>g pollutant</v>
      </c>
      <c r="I3007" t="str">
        <f t="shared" si="92"/>
        <v>PM25</v>
      </c>
      <c r="J3007">
        <f>INDEX(NoSettings!$C:$C,MATCH(EPS!$A3007,NoSettings!$A:$A,0))</f>
        <v>802461000</v>
      </c>
      <c r="K3007">
        <f>INDEX(GWP!$C$2:$C$13,MATCH(EPS!I3007,GWP!$B$2:$B$13,0))</f>
        <v>0</v>
      </c>
      <c r="L3007" s="4">
        <f t="shared" si="93"/>
        <v>0</v>
      </c>
    </row>
    <row r="3008" spans="1:12" hidden="1" x14ac:dyDescent="0.25">
      <c r="A3008" t="s">
        <v>4522</v>
      </c>
      <c r="B3008" t="s">
        <v>5</v>
      </c>
      <c r="C3008" t="s">
        <v>1735</v>
      </c>
      <c r="D3008" t="s">
        <v>6894</v>
      </c>
      <c r="E3008" t="s">
        <v>1710</v>
      </c>
      <c r="H3008" t="str">
        <f>INDEX('Vensim Variables'!$B:$B,MATCH(EPS!$B3008,'Vensim Variables'!$A:$A,0))</f>
        <v>g pollutant</v>
      </c>
      <c r="I3008" t="str">
        <f t="shared" si="92"/>
        <v>SOx</v>
      </c>
      <c r="J3008">
        <f>INDEX(NoSettings!$C:$C,MATCH(EPS!$A3008,NoSettings!$A:$A,0))</f>
        <v>117603000</v>
      </c>
      <c r="K3008">
        <f>INDEX(GWP!$C$2:$C$13,MATCH(EPS!I3008,GWP!$B$2:$B$13,0))</f>
        <v>0</v>
      </c>
      <c r="L3008" s="4">
        <f t="shared" si="93"/>
        <v>0</v>
      </c>
    </row>
    <row r="3009" spans="1:12" hidden="1" x14ac:dyDescent="0.25">
      <c r="A3009" t="s">
        <v>4523</v>
      </c>
      <c r="B3009" t="s">
        <v>5</v>
      </c>
      <c r="C3009" t="s">
        <v>1735</v>
      </c>
      <c r="D3009" t="s">
        <v>6894</v>
      </c>
      <c r="E3009" t="s">
        <v>1711</v>
      </c>
      <c r="H3009" t="str">
        <f>INDEX('Vensim Variables'!$B:$B,MATCH(EPS!$B3009,'Vensim Variables'!$A:$A,0))</f>
        <v>g pollutant</v>
      </c>
      <c r="I3009" t="str">
        <f t="shared" si="92"/>
        <v>BC</v>
      </c>
      <c r="J3009">
        <f>INDEX(NoSettings!$C:$C,MATCH(EPS!$A3009,NoSettings!$A:$A,0))</f>
        <v>29773100</v>
      </c>
      <c r="K3009">
        <f>INDEX(GWP!$C$2:$C$13,MATCH(EPS!I3009,GWP!$B$2:$B$13,0))</f>
        <v>0</v>
      </c>
      <c r="L3009" s="4">
        <f t="shared" si="93"/>
        <v>0</v>
      </c>
    </row>
    <row r="3010" spans="1:12" hidden="1" x14ac:dyDescent="0.25">
      <c r="A3010" t="s">
        <v>4524</v>
      </c>
      <c r="B3010" t="s">
        <v>5</v>
      </c>
      <c r="C3010" t="s">
        <v>1735</v>
      </c>
      <c r="D3010" t="s">
        <v>6894</v>
      </c>
      <c r="E3010" t="s">
        <v>1712</v>
      </c>
      <c r="H3010" t="str">
        <f>INDEX('Vensim Variables'!$B:$B,MATCH(EPS!$B3010,'Vensim Variables'!$A:$A,0))</f>
        <v>g pollutant</v>
      </c>
      <c r="I3010" t="str">
        <f t="shared" si="92"/>
        <v>OC</v>
      </c>
      <c r="J3010">
        <f>INDEX(NoSettings!$C:$C,MATCH(EPS!$A3010,NoSettings!$A:$A,0))</f>
        <v>281640000</v>
      </c>
      <c r="K3010">
        <f>INDEX(GWP!$C$2:$C$13,MATCH(EPS!I3010,GWP!$B$2:$B$13,0))</f>
        <v>0</v>
      </c>
      <c r="L3010" s="4">
        <f t="shared" si="93"/>
        <v>0</v>
      </c>
    </row>
    <row r="3011" spans="1:12" hidden="1" x14ac:dyDescent="0.25">
      <c r="A3011" t="s">
        <v>4525</v>
      </c>
      <c r="B3011" t="s">
        <v>5</v>
      </c>
      <c r="C3011" t="s">
        <v>1735</v>
      </c>
      <c r="D3011" t="s">
        <v>6894</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hidden="1" x14ac:dyDescent="0.25">
      <c r="A3012" t="s">
        <v>4526</v>
      </c>
      <c r="B3012" t="s">
        <v>5</v>
      </c>
      <c r="C3012" t="s">
        <v>1735</v>
      </c>
      <c r="D3012" t="s">
        <v>6894</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hidden="1" x14ac:dyDescent="0.25">
      <c r="A3013" t="s">
        <v>4527</v>
      </c>
      <c r="B3013" t="s">
        <v>5</v>
      </c>
      <c r="C3013" t="s">
        <v>1735</v>
      </c>
      <c r="D3013" t="s">
        <v>6894</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hidden="1" x14ac:dyDescent="0.25">
      <c r="A3014" t="s">
        <v>4528</v>
      </c>
      <c r="B3014" t="s">
        <v>5</v>
      </c>
      <c r="C3014" t="s">
        <v>1735</v>
      </c>
      <c r="D3014" t="s">
        <v>6895</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hidden="1" x14ac:dyDescent="0.25">
      <c r="A3015" t="s">
        <v>4529</v>
      </c>
      <c r="B3015" t="s">
        <v>5</v>
      </c>
      <c r="C3015" t="s">
        <v>1735</v>
      </c>
      <c r="D3015" t="s">
        <v>6895</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hidden="1" x14ac:dyDescent="0.25">
      <c r="A3016" t="s">
        <v>4530</v>
      </c>
      <c r="B3016" t="s">
        <v>5</v>
      </c>
      <c r="C3016" t="s">
        <v>1735</v>
      </c>
      <c r="D3016" t="s">
        <v>6895</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hidden="1" x14ac:dyDescent="0.25">
      <c r="A3017" t="s">
        <v>4531</v>
      </c>
      <c r="B3017" t="s">
        <v>5</v>
      </c>
      <c r="C3017" t="s">
        <v>1735</v>
      </c>
      <c r="D3017" t="s">
        <v>6895</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hidden="1" x14ac:dyDescent="0.25">
      <c r="A3018" t="s">
        <v>4532</v>
      </c>
      <c r="B3018" t="s">
        <v>5</v>
      </c>
      <c r="C3018" t="s">
        <v>1735</v>
      </c>
      <c r="D3018" t="s">
        <v>6895</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hidden="1" x14ac:dyDescent="0.25">
      <c r="A3019" t="s">
        <v>4533</v>
      </c>
      <c r="B3019" t="s">
        <v>5</v>
      </c>
      <c r="C3019" t="s">
        <v>1735</v>
      </c>
      <c r="D3019" t="s">
        <v>6895</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hidden="1" x14ac:dyDescent="0.25">
      <c r="A3020" t="s">
        <v>4534</v>
      </c>
      <c r="B3020" t="s">
        <v>5</v>
      </c>
      <c r="C3020" t="s">
        <v>1735</v>
      </c>
      <c r="D3020" t="s">
        <v>6895</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hidden="1" x14ac:dyDescent="0.25">
      <c r="A3021" t="s">
        <v>4535</v>
      </c>
      <c r="B3021" t="s">
        <v>5</v>
      </c>
      <c r="C3021" t="s">
        <v>1735</v>
      </c>
      <c r="D3021" t="s">
        <v>6895</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hidden="1" x14ac:dyDescent="0.25">
      <c r="A3022" t="s">
        <v>4536</v>
      </c>
      <c r="B3022" t="s">
        <v>5</v>
      </c>
      <c r="C3022" t="s">
        <v>1735</v>
      </c>
      <c r="D3022" t="s">
        <v>6895</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hidden="1" x14ac:dyDescent="0.25">
      <c r="A3023" t="s">
        <v>4537</v>
      </c>
      <c r="B3023" t="s">
        <v>5</v>
      </c>
      <c r="C3023" t="s">
        <v>1735</v>
      </c>
      <c r="D3023" t="s">
        <v>6895</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hidden="1" x14ac:dyDescent="0.25">
      <c r="A3024" t="s">
        <v>4538</v>
      </c>
      <c r="B3024" t="s">
        <v>5</v>
      </c>
      <c r="C3024" t="s">
        <v>1735</v>
      </c>
      <c r="D3024" t="s">
        <v>6895</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hidden="1" x14ac:dyDescent="0.25">
      <c r="A3025" t="s">
        <v>4539</v>
      </c>
      <c r="B3025" t="s">
        <v>5</v>
      </c>
      <c r="C3025" t="s">
        <v>1735</v>
      </c>
      <c r="D3025" t="s">
        <v>6895</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hidden="1" x14ac:dyDescent="0.25">
      <c r="A3026" t="s">
        <v>4540</v>
      </c>
      <c r="B3026" t="s">
        <v>5</v>
      </c>
      <c r="C3026" t="s">
        <v>1735</v>
      </c>
      <c r="D3026" t="s">
        <v>6896</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hidden="1" x14ac:dyDescent="0.25">
      <c r="A3027" t="s">
        <v>4541</v>
      </c>
      <c r="B3027" t="s">
        <v>5</v>
      </c>
      <c r="C3027" t="s">
        <v>1735</v>
      </c>
      <c r="D3027" t="s">
        <v>6896</v>
      </c>
      <c r="E3027" t="s">
        <v>1705</v>
      </c>
      <c r="H3027" t="str">
        <f>INDEX('Vensim Variables'!$B:$B,MATCH(EPS!$B3027,'Vensim Variables'!$A:$A,0))</f>
        <v>g pollutant</v>
      </c>
      <c r="I3027" t="str">
        <f t="shared" si="94"/>
        <v>VOC</v>
      </c>
      <c r="J3027">
        <f>INDEX(NoSettings!$C:$C,MATCH(EPS!$A3027,NoSettings!$A:$A,0))</f>
        <v>521600000</v>
      </c>
      <c r="K3027">
        <f>INDEX(GWP!$C$2:$C$13,MATCH(EPS!I3027,GWP!$B$2:$B$13,0))</f>
        <v>0</v>
      </c>
      <c r="L3027" s="4">
        <f t="shared" si="95"/>
        <v>0</v>
      </c>
    </row>
    <row r="3028" spans="1:12" hidden="1" x14ac:dyDescent="0.25">
      <c r="A3028" t="s">
        <v>4542</v>
      </c>
      <c r="B3028" t="s">
        <v>5</v>
      </c>
      <c r="C3028" t="s">
        <v>1735</v>
      </c>
      <c r="D3028" t="s">
        <v>6896</v>
      </c>
      <c r="E3028" t="s">
        <v>1706</v>
      </c>
      <c r="H3028" t="str">
        <f>INDEX('Vensim Variables'!$B:$B,MATCH(EPS!$B3028,'Vensim Variables'!$A:$A,0))</f>
        <v>g pollutant</v>
      </c>
      <c r="I3028" t="str">
        <f t="shared" si="94"/>
        <v>CO</v>
      </c>
      <c r="J3028">
        <f>INDEX(NoSettings!$C:$C,MATCH(EPS!$A3028,NoSettings!$A:$A,0))</f>
        <v>13831100000</v>
      </c>
      <c r="K3028">
        <f>INDEX(GWP!$C$2:$C$13,MATCH(EPS!I3028,GWP!$B$2:$B$13,0))</f>
        <v>0</v>
      </c>
      <c r="L3028" s="4">
        <f t="shared" si="95"/>
        <v>0</v>
      </c>
    </row>
    <row r="3029" spans="1:12" hidden="1" x14ac:dyDescent="0.25">
      <c r="A3029" t="s">
        <v>4543</v>
      </c>
      <c r="B3029" t="s">
        <v>5</v>
      </c>
      <c r="C3029" t="s">
        <v>1735</v>
      </c>
      <c r="D3029" t="s">
        <v>6896</v>
      </c>
      <c r="E3029" t="s">
        <v>1707</v>
      </c>
      <c r="H3029" t="str">
        <f>INDEX('Vensim Variables'!$B:$B,MATCH(EPS!$B3029,'Vensim Variables'!$A:$A,0))</f>
        <v>g pollutant</v>
      </c>
      <c r="I3029" t="str">
        <f t="shared" si="94"/>
        <v>NOx</v>
      </c>
      <c r="J3029">
        <f>INDEX(NoSettings!$C:$C,MATCH(EPS!$A3029,NoSettings!$A:$A,0))</f>
        <v>5638380000</v>
      </c>
      <c r="K3029">
        <f>INDEX(GWP!$C$2:$C$13,MATCH(EPS!I3029,GWP!$B$2:$B$13,0))</f>
        <v>0</v>
      </c>
      <c r="L3029" s="4">
        <f t="shared" si="95"/>
        <v>0</v>
      </c>
    </row>
    <row r="3030" spans="1:12" hidden="1" x14ac:dyDescent="0.25">
      <c r="A3030" t="s">
        <v>4544</v>
      </c>
      <c r="B3030" t="s">
        <v>5</v>
      </c>
      <c r="C3030" t="s">
        <v>1735</v>
      </c>
      <c r="D3030" t="s">
        <v>6896</v>
      </c>
      <c r="E3030" t="s">
        <v>1708</v>
      </c>
      <c r="H3030" t="str">
        <f>INDEX('Vensim Variables'!$B:$B,MATCH(EPS!$B3030,'Vensim Variables'!$A:$A,0))</f>
        <v>g pollutant</v>
      </c>
      <c r="I3030" t="str">
        <f t="shared" si="94"/>
        <v>PM10</v>
      </c>
      <c r="J3030">
        <f>INDEX(NoSettings!$C:$C,MATCH(EPS!$A3030,NoSettings!$A:$A,0))</f>
        <v>7586730000</v>
      </c>
      <c r="K3030">
        <f>INDEX(GWP!$C$2:$C$13,MATCH(EPS!I3030,GWP!$B$2:$B$13,0))</f>
        <v>0</v>
      </c>
      <c r="L3030" s="4">
        <f t="shared" si="95"/>
        <v>0</v>
      </c>
    </row>
    <row r="3031" spans="1:12" hidden="1" x14ac:dyDescent="0.25">
      <c r="A3031" t="s">
        <v>4545</v>
      </c>
      <c r="B3031" t="s">
        <v>5</v>
      </c>
      <c r="C3031" t="s">
        <v>1735</v>
      </c>
      <c r="D3031" t="s">
        <v>6896</v>
      </c>
      <c r="E3031" t="s">
        <v>1709</v>
      </c>
      <c r="H3031" t="str">
        <f>INDEX('Vensim Variables'!$B:$B,MATCH(EPS!$B3031,'Vensim Variables'!$A:$A,0))</f>
        <v>g pollutant</v>
      </c>
      <c r="I3031" t="str">
        <f t="shared" si="94"/>
        <v>PM25</v>
      </c>
      <c r="J3031">
        <f>INDEX(NoSettings!$C:$C,MATCH(EPS!$A3031,NoSettings!$A:$A,0))</f>
        <v>6529750000</v>
      </c>
      <c r="K3031">
        <f>INDEX(GWP!$C$2:$C$13,MATCH(EPS!I3031,GWP!$B$2:$B$13,0))</f>
        <v>0</v>
      </c>
      <c r="L3031" s="4">
        <f t="shared" si="95"/>
        <v>0</v>
      </c>
    </row>
    <row r="3032" spans="1:12" hidden="1" x14ac:dyDescent="0.25">
      <c r="A3032" t="s">
        <v>4546</v>
      </c>
      <c r="B3032" t="s">
        <v>5</v>
      </c>
      <c r="C3032" t="s">
        <v>1735</v>
      </c>
      <c r="D3032" t="s">
        <v>6896</v>
      </c>
      <c r="E3032" t="s">
        <v>1710</v>
      </c>
      <c r="H3032" t="str">
        <f>INDEX('Vensim Variables'!$B:$B,MATCH(EPS!$B3032,'Vensim Variables'!$A:$A,0))</f>
        <v>g pollutant</v>
      </c>
      <c r="I3032" t="str">
        <f t="shared" si="94"/>
        <v>SOx</v>
      </c>
      <c r="J3032">
        <f>INDEX(NoSettings!$C:$C,MATCH(EPS!$A3032,NoSettings!$A:$A,0))</f>
        <v>956957000</v>
      </c>
      <c r="K3032">
        <f>INDEX(GWP!$C$2:$C$13,MATCH(EPS!I3032,GWP!$B$2:$B$13,0))</f>
        <v>0</v>
      </c>
      <c r="L3032" s="4">
        <f t="shared" si="95"/>
        <v>0</v>
      </c>
    </row>
    <row r="3033" spans="1:12" hidden="1" x14ac:dyDescent="0.25">
      <c r="A3033" t="s">
        <v>4547</v>
      </c>
      <c r="B3033" t="s">
        <v>5</v>
      </c>
      <c r="C3033" t="s">
        <v>1735</v>
      </c>
      <c r="D3033" t="s">
        <v>6896</v>
      </c>
      <c r="E3033" t="s">
        <v>1711</v>
      </c>
      <c r="H3033" t="str">
        <f>INDEX('Vensim Variables'!$B:$B,MATCH(EPS!$B3033,'Vensim Variables'!$A:$A,0))</f>
        <v>g pollutant</v>
      </c>
      <c r="I3033" t="str">
        <f t="shared" si="94"/>
        <v>BC</v>
      </c>
      <c r="J3033">
        <f>INDEX(NoSettings!$C:$C,MATCH(EPS!$A3033,NoSettings!$A:$A,0))</f>
        <v>242268000</v>
      </c>
      <c r="K3033">
        <f>INDEX(GWP!$C$2:$C$13,MATCH(EPS!I3033,GWP!$B$2:$B$13,0))</f>
        <v>0</v>
      </c>
      <c r="L3033" s="4">
        <f t="shared" si="95"/>
        <v>0</v>
      </c>
    </row>
    <row r="3034" spans="1:12" hidden="1" x14ac:dyDescent="0.25">
      <c r="A3034" t="s">
        <v>4548</v>
      </c>
      <c r="B3034" t="s">
        <v>5</v>
      </c>
      <c r="C3034" t="s">
        <v>1735</v>
      </c>
      <c r="D3034" t="s">
        <v>6896</v>
      </c>
      <c r="E3034" t="s">
        <v>1712</v>
      </c>
      <c r="H3034" t="str">
        <f>INDEX('Vensim Variables'!$B:$B,MATCH(EPS!$B3034,'Vensim Variables'!$A:$A,0))</f>
        <v>g pollutant</v>
      </c>
      <c r="I3034" t="str">
        <f t="shared" si="94"/>
        <v>OC</v>
      </c>
      <c r="J3034">
        <f>INDEX(NoSettings!$C:$C,MATCH(EPS!$A3034,NoSettings!$A:$A,0))</f>
        <v>2291750000</v>
      </c>
      <c r="K3034">
        <f>INDEX(GWP!$C$2:$C$13,MATCH(EPS!I3034,GWP!$B$2:$B$13,0))</f>
        <v>0</v>
      </c>
      <c r="L3034" s="4">
        <f t="shared" si="95"/>
        <v>0</v>
      </c>
    </row>
    <row r="3035" spans="1:12" hidden="1" x14ac:dyDescent="0.25">
      <c r="A3035" t="s">
        <v>4549</v>
      </c>
      <c r="B3035" t="s">
        <v>5</v>
      </c>
      <c r="C3035" t="s">
        <v>1735</v>
      </c>
      <c r="D3035" t="s">
        <v>6896</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hidden="1" x14ac:dyDescent="0.25">
      <c r="A3036" t="s">
        <v>4550</v>
      </c>
      <c r="B3036" t="s">
        <v>5</v>
      </c>
      <c r="C3036" t="s">
        <v>1735</v>
      </c>
      <c r="D3036" t="s">
        <v>6896</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hidden="1" x14ac:dyDescent="0.25">
      <c r="A3037" t="s">
        <v>4551</v>
      </c>
      <c r="B3037" t="s">
        <v>5</v>
      </c>
      <c r="C3037" t="s">
        <v>1735</v>
      </c>
      <c r="D3037" t="s">
        <v>6896</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hidden="1" x14ac:dyDescent="0.25">
      <c r="A3038" t="s">
        <v>4552</v>
      </c>
      <c r="B3038" t="s">
        <v>5</v>
      </c>
      <c r="C3038" t="s">
        <v>1735</v>
      </c>
      <c r="D3038" t="s">
        <v>6897</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hidden="1" x14ac:dyDescent="0.25">
      <c r="A3039" t="s">
        <v>4553</v>
      </c>
      <c r="B3039" t="s">
        <v>5</v>
      </c>
      <c r="C3039" t="s">
        <v>1735</v>
      </c>
      <c r="D3039" t="s">
        <v>6897</v>
      </c>
      <c r="E3039" t="s">
        <v>1705</v>
      </c>
      <c r="H3039" t="str">
        <f>INDEX('Vensim Variables'!$B:$B,MATCH(EPS!$B3039,'Vensim Variables'!$A:$A,0))</f>
        <v>g pollutant</v>
      </c>
      <c r="I3039" t="str">
        <f t="shared" si="94"/>
        <v>VOC</v>
      </c>
      <c r="J3039">
        <f>INDEX(NoSettings!$C:$C,MATCH(EPS!$A3039,NoSettings!$A:$A,0))</f>
        <v>20175100</v>
      </c>
      <c r="K3039">
        <f>INDEX(GWP!$C$2:$C$13,MATCH(EPS!I3039,GWP!$B$2:$B$13,0))</f>
        <v>0</v>
      </c>
      <c r="L3039" s="4">
        <f t="shared" si="95"/>
        <v>0</v>
      </c>
    </row>
    <row r="3040" spans="1:12" hidden="1" x14ac:dyDescent="0.25">
      <c r="A3040" t="s">
        <v>4554</v>
      </c>
      <c r="B3040" t="s">
        <v>5</v>
      </c>
      <c r="C3040" t="s">
        <v>1735</v>
      </c>
      <c r="D3040" t="s">
        <v>6897</v>
      </c>
      <c r="E3040" t="s">
        <v>1706</v>
      </c>
      <c r="H3040" t="str">
        <f>INDEX('Vensim Variables'!$B:$B,MATCH(EPS!$B3040,'Vensim Variables'!$A:$A,0))</f>
        <v>g pollutant</v>
      </c>
      <c r="I3040" t="str">
        <f t="shared" si="94"/>
        <v>CO</v>
      </c>
      <c r="J3040">
        <f>INDEX(NoSettings!$C:$C,MATCH(EPS!$A3040,NoSettings!$A:$A,0))</f>
        <v>534978000</v>
      </c>
      <c r="K3040">
        <f>INDEX(GWP!$C$2:$C$13,MATCH(EPS!I3040,GWP!$B$2:$B$13,0))</f>
        <v>0</v>
      </c>
      <c r="L3040" s="4">
        <f t="shared" si="95"/>
        <v>0</v>
      </c>
    </row>
    <row r="3041" spans="1:12" hidden="1" x14ac:dyDescent="0.25">
      <c r="A3041" t="s">
        <v>4555</v>
      </c>
      <c r="B3041" t="s">
        <v>5</v>
      </c>
      <c r="C3041" t="s">
        <v>1735</v>
      </c>
      <c r="D3041" t="s">
        <v>6897</v>
      </c>
      <c r="E3041" t="s">
        <v>1707</v>
      </c>
      <c r="H3041" t="str">
        <f>INDEX('Vensim Variables'!$B:$B,MATCH(EPS!$B3041,'Vensim Variables'!$A:$A,0))</f>
        <v>g pollutant</v>
      </c>
      <c r="I3041" t="str">
        <f t="shared" si="94"/>
        <v>NOx</v>
      </c>
      <c r="J3041">
        <f>INDEX(NoSettings!$C:$C,MATCH(EPS!$A3041,NoSettings!$A:$A,0))</f>
        <v>218088000</v>
      </c>
      <c r="K3041">
        <f>INDEX(GWP!$C$2:$C$13,MATCH(EPS!I3041,GWP!$B$2:$B$13,0))</f>
        <v>0</v>
      </c>
      <c r="L3041" s="4">
        <f t="shared" si="95"/>
        <v>0</v>
      </c>
    </row>
    <row r="3042" spans="1:12" hidden="1" x14ac:dyDescent="0.25">
      <c r="A3042" t="s">
        <v>4556</v>
      </c>
      <c r="B3042" t="s">
        <v>5</v>
      </c>
      <c r="C3042" t="s">
        <v>1735</v>
      </c>
      <c r="D3042" t="s">
        <v>6897</v>
      </c>
      <c r="E3042" t="s">
        <v>1708</v>
      </c>
      <c r="H3042" t="str">
        <f>INDEX('Vensim Variables'!$B:$B,MATCH(EPS!$B3042,'Vensim Variables'!$A:$A,0))</f>
        <v>g pollutant</v>
      </c>
      <c r="I3042" t="str">
        <f t="shared" si="94"/>
        <v>PM10</v>
      </c>
      <c r="J3042">
        <f>INDEX(NoSettings!$C:$C,MATCH(EPS!$A3042,NoSettings!$A:$A,0))</f>
        <v>293449000</v>
      </c>
      <c r="K3042">
        <f>INDEX(GWP!$C$2:$C$13,MATCH(EPS!I3042,GWP!$B$2:$B$13,0))</f>
        <v>0</v>
      </c>
      <c r="L3042" s="4">
        <f t="shared" si="95"/>
        <v>0</v>
      </c>
    </row>
    <row r="3043" spans="1:12" hidden="1" x14ac:dyDescent="0.25">
      <c r="A3043" t="s">
        <v>4557</v>
      </c>
      <c r="B3043" t="s">
        <v>5</v>
      </c>
      <c r="C3043" t="s">
        <v>1735</v>
      </c>
      <c r="D3043" t="s">
        <v>6897</v>
      </c>
      <c r="E3043" t="s">
        <v>1709</v>
      </c>
      <c r="H3043" t="str">
        <f>INDEX('Vensim Variables'!$B:$B,MATCH(EPS!$B3043,'Vensim Variables'!$A:$A,0))</f>
        <v>g pollutant</v>
      </c>
      <c r="I3043" t="str">
        <f t="shared" si="94"/>
        <v>PM25</v>
      </c>
      <c r="J3043">
        <f>INDEX(NoSettings!$C:$C,MATCH(EPS!$A3043,NoSettings!$A:$A,0))</f>
        <v>252566000</v>
      </c>
      <c r="K3043">
        <f>INDEX(GWP!$C$2:$C$13,MATCH(EPS!I3043,GWP!$B$2:$B$13,0))</f>
        <v>0</v>
      </c>
      <c r="L3043" s="4">
        <f t="shared" si="95"/>
        <v>0</v>
      </c>
    </row>
    <row r="3044" spans="1:12" hidden="1" x14ac:dyDescent="0.25">
      <c r="A3044" t="s">
        <v>4558</v>
      </c>
      <c r="B3044" t="s">
        <v>5</v>
      </c>
      <c r="C3044" t="s">
        <v>1735</v>
      </c>
      <c r="D3044" t="s">
        <v>6897</v>
      </c>
      <c r="E3044" t="s">
        <v>1710</v>
      </c>
      <c r="H3044" t="str">
        <f>INDEX('Vensim Variables'!$B:$B,MATCH(EPS!$B3044,'Vensim Variables'!$A:$A,0))</f>
        <v>g pollutant</v>
      </c>
      <c r="I3044" t="str">
        <f t="shared" si="94"/>
        <v>SOx</v>
      </c>
      <c r="J3044">
        <f>INDEX(NoSettings!$C:$C,MATCH(EPS!$A3044,NoSettings!$A:$A,0))</f>
        <v>37014400</v>
      </c>
      <c r="K3044">
        <f>INDEX(GWP!$C$2:$C$13,MATCH(EPS!I3044,GWP!$B$2:$B$13,0))</f>
        <v>0</v>
      </c>
      <c r="L3044" s="4">
        <f t="shared" si="95"/>
        <v>0</v>
      </c>
    </row>
    <row r="3045" spans="1:12" hidden="1" x14ac:dyDescent="0.25">
      <c r="A3045" t="s">
        <v>4559</v>
      </c>
      <c r="B3045" t="s">
        <v>5</v>
      </c>
      <c r="C3045" t="s">
        <v>1735</v>
      </c>
      <c r="D3045" t="s">
        <v>6897</v>
      </c>
      <c r="E3045" t="s">
        <v>1711</v>
      </c>
      <c r="H3045" t="str">
        <f>INDEX('Vensim Variables'!$B:$B,MATCH(EPS!$B3045,'Vensim Variables'!$A:$A,0))</f>
        <v>g pollutant</v>
      </c>
      <c r="I3045" t="str">
        <f t="shared" si="94"/>
        <v>BC</v>
      </c>
      <c r="J3045">
        <f>INDEX(NoSettings!$C:$C,MATCH(EPS!$A3045,NoSettings!$A:$A,0))</f>
        <v>9370750</v>
      </c>
      <c r="K3045">
        <f>INDEX(GWP!$C$2:$C$13,MATCH(EPS!I3045,GWP!$B$2:$B$13,0))</f>
        <v>0</v>
      </c>
      <c r="L3045" s="4">
        <f t="shared" si="95"/>
        <v>0</v>
      </c>
    </row>
    <row r="3046" spans="1:12" hidden="1" x14ac:dyDescent="0.25">
      <c r="A3046" t="s">
        <v>4560</v>
      </c>
      <c r="B3046" t="s">
        <v>5</v>
      </c>
      <c r="C3046" t="s">
        <v>1735</v>
      </c>
      <c r="D3046" t="s">
        <v>6897</v>
      </c>
      <c r="E3046" t="s">
        <v>1712</v>
      </c>
      <c r="H3046" t="str">
        <f>INDEX('Vensim Variables'!$B:$B,MATCH(EPS!$B3046,'Vensim Variables'!$A:$A,0))</f>
        <v>g pollutant</v>
      </c>
      <c r="I3046" t="str">
        <f t="shared" si="94"/>
        <v>OC</v>
      </c>
      <c r="J3046">
        <f>INDEX(NoSettings!$C:$C,MATCH(EPS!$A3046,NoSettings!$A:$A,0))</f>
        <v>88643000</v>
      </c>
      <c r="K3046">
        <f>INDEX(GWP!$C$2:$C$13,MATCH(EPS!I3046,GWP!$B$2:$B$13,0))</f>
        <v>0</v>
      </c>
      <c r="L3046" s="4">
        <f t="shared" si="95"/>
        <v>0</v>
      </c>
    </row>
    <row r="3047" spans="1:12" hidden="1" x14ac:dyDescent="0.25">
      <c r="A3047" t="s">
        <v>4561</v>
      </c>
      <c r="B3047" t="s">
        <v>5</v>
      </c>
      <c r="C3047" t="s">
        <v>1735</v>
      </c>
      <c r="D3047" t="s">
        <v>6897</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hidden="1" x14ac:dyDescent="0.25">
      <c r="A3048" t="s">
        <v>4562</v>
      </c>
      <c r="B3048" t="s">
        <v>5</v>
      </c>
      <c r="C3048" t="s">
        <v>1735</v>
      </c>
      <c r="D3048" t="s">
        <v>6897</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hidden="1" x14ac:dyDescent="0.25">
      <c r="A3049" t="s">
        <v>4563</v>
      </c>
      <c r="B3049" t="s">
        <v>5</v>
      </c>
      <c r="C3049" t="s">
        <v>1735</v>
      </c>
      <c r="D3049" t="s">
        <v>6897</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hidden="1" x14ac:dyDescent="0.25">
      <c r="A3050" t="s">
        <v>4564</v>
      </c>
      <c r="B3050" t="s">
        <v>5</v>
      </c>
      <c r="C3050" t="s">
        <v>1735</v>
      </c>
      <c r="D3050" t="s">
        <v>6898</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hidden="1" x14ac:dyDescent="0.25">
      <c r="A3051" t="s">
        <v>4565</v>
      </c>
      <c r="B3051" t="s">
        <v>5</v>
      </c>
      <c r="C3051" t="s">
        <v>1735</v>
      </c>
      <c r="D3051" t="s">
        <v>6898</v>
      </c>
      <c r="E3051" t="s">
        <v>1705</v>
      </c>
      <c r="H3051" t="str">
        <f>INDEX('Vensim Variables'!$B:$B,MATCH(EPS!$B3051,'Vensim Variables'!$A:$A,0))</f>
        <v>g pollutant</v>
      </c>
      <c r="I3051" t="str">
        <f t="shared" si="94"/>
        <v>VOC</v>
      </c>
      <c r="J3051">
        <f>INDEX(NoSettings!$C:$C,MATCH(EPS!$A3051,NoSettings!$A:$A,0))</f>
        <v>3373450000</v>
      </c>
      <c r="K3051">
        <f>INDEX(GWP!$C$2:$C$13,MATCH(EPS!I3051,GWP!$B$2:$B$13,0))</f>
        <v>0</v>
      </c>
      <c r="L3051" s="4">
        <f t="shared" si="95"/>
        <v>0</v>
      </c>
    </row>
    <row r="3052" spans="1:12" hidden="1" x14ac:dyDescent="0.25">
      <c r="A3052" t="s">
        <v>4566</v>
      </c>
      <c r="B3052" t="s">
        <v>5</v>
      </c>
      <c r="C3052" t="s">
        <v>1735</v>
      </c>
      <c r="D3052" t="s">
        <v>6898</v>
      </c>
      <c r="E3052" t="s">
        <v>1706</v>
      </c>
      <c r="H3052" t="str">
        <f>INDEX('Vensim Variables'!$B:$B,MATCH(EPS!$B3052,'Vensim Variables'!$A:$A,0))</f>
        <v>g pollutant</v>
      </c>
      <c r="I3052" t="str">
        <f t="shared" si="94"/>
        <v>CO</v>
      </c>
      <c r="J3052">
        <f>INDEX(NoSettings!$C:$C,MATCH(EPS!$A3052,NoSettings!$A:$A,0))</f>
        <v>89453000000</v>
      </c>
      <c r="K3052">
        <f>INDEX(GWP!$C$2:$C$13,MATCH(EPS!I3052,GWP!$B$2:$B$13,0))</f>
        <v>0</v>
      </c>
      <c r="L3052" s="4">
        <f t="shared" si="95"/>
        <v>0</v>
      </c>
    </row>
    <row r="3053" spans="1:12" hidden="1" x14ac:dyDescent="0.25">
      <c r="A3053" t="s">
        <v>4567</v>
      </c>
      <c r="B3053" t="s">
        <v>5</v>
      </c>
      <c r="C3053" t="s">
        <v>1735</v>
      </c>
      <c r="D3053" t="s">
        <v>6898</v>
      </c>
      <c r="E3053" t="s">
        <v>1707</v>
      </c>
      <c r="H3053" t="str">
        <f>INDEX('Vensim Variables'!$B:$B,MATCH(EPS!$B3053,'Vensim Variables'!$A:$A,0))</f>
        <v>g pollutant</v>
      </c>
      <c r="I3053" t="str">
        <f t="shared" si="94"/>
        <v>NOx</v>
      </c>
      <c r="J3053">
        <f>INDEX(NoSettings!$C:$C,MATCH(EPS!$A3053,NoSettings!$A:$A,0))</f>
        <v>36466200000</v>
      </c>
      <c r="K3053">
        <f>INDEX(GWP!$C$2:$C$13,MATCH(EPS!I3053,GWP!$B$2:$B$13,0))</f>
        <v>0</v>
      </c>
      <c r="L3053" s="4">
        <f t="shared" si="95"/>
        <v>0</v>
      </c>
    </row>
    <row r="3054" spans="1:12" hidden="1" x14ac:dyDescent="0.25">
      <c r="A3054" t="s">
        <v>4568</v>
      </c>
      <c r="B3054" t="s">
        <v>5</v>
      </c>
      <c r="C3054" t="s">
        <v>1735</v>
      </c>
      <c r="D3054" t="s">
        <v>6898</v>
      </c>
      <c r="E3054" t="s">
        <v>1708</v>
      </c>
      <c r="H3054" t="str">
        <f>INDEX('Vensim Variables'!$B:$B,MATCH(EPS!$B3054,'Vensim Variables'!$A:$A,0))</f>
        <v>g pollutant</v>
      </c>
      <c r="I3054" t="str">
        <f t="shared" si="94"/>
        <v>PM10</v>
      </c>
      <c r="J3054">
        <f>INDEX(NoSettings!$C:$C,MATCH(EPS!$A3054,NoSettings!$A:$A,0))</f>
        <v>49067200000</v>
      </c>
      <c r="K3054">
        <f>INDEX(GWP!$C$2:$C$13,MATCH(EPS!I3054,GWP!$B$2:$B$13,0))</f>
        <v>0</v>
      </c>
      <c r="L3054" s="4">
        <f t="shared" si="95"/>
        <v>0</v>
      </c>
    </row>
    <row r="3055" spans="1:12" hidden="1" x14ac:dyDescent="0.25">
      <c r="A3055" t="s">
        <v>4569</v>
      </c>
      <c r="B3055" t="s">
        <v>5</v>
      </c>
      <c r="C3055" t="s">
        <v>1735</v>
      </c>
      <c r="D3055" t="s">
        <v>6898</v>
      </c>
      <c r="E3055" t="s">
        <v>1709</v>
      </c>
      <c r="H3055" t="str">
        <f>INDEX('Vensim Variables'!$B:$B,MATCH(EPS!$B3055,'Vensim Variables'!$A:$A,0))</f>
        <v>g pollutant</v>
      </c>
      <c r="I3055" t="str">
        <f t="shared" si="94"/>
        <v>PM25</v>
      </c>
      <c r="J3055">
        <f>INDEX(NoSettings!$C:$C,MATCH(EPS!$A3055,NoSettings!$A:$A,0))</f>
        <v>42231200000</v>
      </c>
      <c r="K3055">
        <f>INDEX(GWP!$C$2:$C$13,MATCH(EPS!I3055,GWP!$B$2:$B$13,0))</f>
        <v>0</v>
      </c>
      <c r="L3055" s="4">
        <f t="shared" si="95"/>
        <v>0</v>
      </c>
    </row>
    <row r="3056" spans="1:12" hidden="1" x14ac:dyDescent="0.25">
      <c r="A3056" t="s">
        <v>4570</v>
      </c>
      <c r="B3056" t="s">
        <v>5</v>
      </c>
      <c r="C3056" t="s">
        <v>1735</v>
      </c>
      <c r="D3056" t="s">
        <v>6898</v>
      </c>
      <c r="E3056" t="s">
        <v>1710</v>
      </c>
      <c r="H3056" t="str">
        <f>INDEX('Vensim Variables'!$B:$B,MATCH(EPS!$B3056,'Vensim Variables'!$A:$A,0))</f>
        <v>g pollutant</v>
      </c>
      <c r="I3056" t="str">
        <f t="shared" si="94"/>
        <v>SOx</v>
      </c>
      <c r="J3056">
        <f>INDEX(NoSettings!$C:$C,MATCH(EPS!$A3056,NoSettings!$A:$A,0))</f>
        <v>6189130000</v>
      </c>
      <c r="K3056">
        <f>INDEX(GWP!$C$2:$C$13,MATCH(EPS!I3056,GWP!$B$2:$B$13,0))</f>
        <v>0</v>
      </c>
      <c r="L3056" s="4">
        <f t="shared" si="95"/>
        <v>0</v>
      </c>
    </row>
    <row r="3057" spans="1:12" hidden="1" x14ac:dyDescent="0.25">
      <c r="A3057" t="s">
        <v>4571</v>
      </c>
      <c r="B3057" t="s">
        <v>5</v>
      </c>
      <c r="C3057" t="s">
        <v>1735</v>
      </c>
      <c r="D3057" t="s">
        <v>6898</v>
      </c>
      <c r="E3057" t="s">
        <v>1711</v>
      </c>
      <c r="H3057" t="str">
        <f>INDEX('Vensim Variables'!$B:$B,MATCH(EPS!$B3057,'Vensim Variables'!$A:$A,0))</f>
        <v>g pollutant</v>
      </c>
      <c r="I3057" t="str">
        <f t="shared" si="94"/>
        <v>BC</v>
      </c>
      <c r="J3057">
        <f>INDEX(NoSettings!$C:$C,MATCH(EPS!$A3057,NoSettings!$A:$A,0))</f>
        <v>1566870000</v>
      </c>
      <c r="K3057">
        <f>INDEX(GWP!$C$2:$C$13,MATCH(EPS!I3057,GWP!$B$2:$B$13,0))</f>
        <v>0</v>
      </c>
      <c r="L3057" s="4">
        <f t="shared" si="95"/>
        <v>0</v>
      </c>
    </row>
    <row r="3058" spans="1:12" hidden="1" x14ac:dyDescent="0.25">
      <c r="A3058" t="s">
        <v>4572</v>
      </c>
      <c r="B3058" t="s">
        <v>5</v>
      </c>
      <c r="C3058" t="s">
        <v>1735</v>
      </c>
      <c r="D3058" t="s">
        <v>6898</v>
      </c>
      <c r="E3058" t="s">
        <v>1712</v>
      </c>
      <c r="H3058" t="str">
        <f>INDEX('Vensim Variables'!$B:$B,MATCH(EPS!$B3058,'Vensim Variables'!$A:$A,0))</f>
        <v>g pollutant</v>
      </c>
      <c r="I3058" t="str">
        <f t="shared" si="94"/>
        <v>OC</v>
      </c>
      <c r="J3058">
        <f>INDEX(NoSettings!$C:$C,MATCH(EPS!$A3058,NoSettings!$A:$A,0))</f>
        <v>14821900000</v>
      </c>
      <c r="K3058">
        <f>INDEX(GWP!$C$2:$C$13,MATCH(EPS!I3058,GWP!$B$2:$B$13,0))</f>
        <v>0</v>
      </c>
      <c r="L3058" s="4">
        <f t="shared" si="95"/>
        <v>0</v>
      </c>
    </row>
    <row r="3059" spans="1:12" hidden="1" x14ac:dyDescent="0.25">
      <c r="A3059" t="s">
        <v>4573</v>
      </c>
      <c r="B3059" t="s">
        <v>5</v>
      </c>
      <c r="C3059" t="s">
        <v>1735</v>
      </c>
      <c r="D3059" t="s">
        <v>6898</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hidden="1" x14ac:dyDescent="0.25">
      <c r="A3060" t="s">
        <v>4574</v>
      </c>
      <c r="B3060" t="s">
        <v>5</v>
      </c>
      <c r="C3060" t="s">
        <v>1735</v>
      </c>
      <c r="D3060" t="s">
        <v>6898</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hidden="1" x14ac:dyDescent="0.25">
      <c r="A3061" t="s">
        <v>4575</v>
      </c>
      <c r="B3061" t="s">
        <v>5</v>
      </c>
      <c r="C3061" t="s">
        <v>1735</v>
      </c>
      <c r="D3061" t="s">
        <v>6898</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hidden="1" x14ac:dyDescent="0.25">
      <c r="A3062" t="s">
        <v>4576</v>
      </c>
      <c r="B3062" t="s">
        <v>5</v>
      </c>
      <c r="C3062" t="s">
        <v>1735</v>
      </c>
      <c r="D3062" t="s">
        <v>6899</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hidden="1" x14ac:dyDescent="0.25">
      <c r="A3063" t="s">
        <v>4577</v>
      </c>
      <c r="B3063" t="s">
        <v>5</v>
      </c>
      <c r="C3063" t="s">
        <v>1735</v>
      </c>
      <c r="D3063" t="s">
        <v>6899</v>
      </c>
      <c r="E3063" t="s">
        <v>1705</v>
      </c>
      <c r="H3063" t="str">
        <f>INDEX('Vensim Variables'!$B:$B,MATCH(EPS!$B3063,'Vensim Variables'!$A:$A,0))</f>
        <v>g pollutant</v>
      </c>
      <c r="I3063" t="str">
        <f t="shared" si="94"/>
        <v>VOC</v>
      </c>
      <c r="J3063">
        <f>INDEX(NoSettings!$C:$C,MATCH(EPS!$A3063,NoSettings!$A:$A,0))</f>
        <v>9960690000</v>
      </c>
      <c r="K3063">
        <f>INDEX(GWP!$C$2:$C$13,MATCH(EPS!I3063,GWP!$B$2:$B$13,0))</f>
        <v>0</v>
      </c>
      <c r="L3063" s="4">
        <f t="shared" si="95"/>
        <v>0</v>
      </c>
    </row>
    <row r="3064" spans="1:12" hidden="1" x14ac:dyDescent="0.25">
      <c r="A3064" t="s">
        <v>4578</v>
      </c>
      <c r="B3064" t="s">
        <v>5</v>
      </c>
      <c r="C3064" t="s">
        <v>1735</v>
      </c>
      <c r="D3064" t="s">
        <v>6899</v>
      </c>
      <c r="E3064" t="s">
        <v>1706</v>
      </c>
      <c r="H3064" t="str">
        <f>INDEX('Vensim Variables'!$B:$B,MATCH(EPS!$B3064,'Vensim Variables'!$A:$A,0))</f>
        <v>g pollutant</v>
      </c>
      <c r="I3064" t="str">
        <f t="shared" si="94"/>
        <v>CO</v>
      </c>
      <c r="J3064">
        <f>INDEX(NoSettings!$C:$C,MATCH(EPS!$A3064,NoSettings!$A:$A,0))</f>
        <v>264125000000</v>
      </c>
      <c r="K3064">
        <f>INDEX(GWP!$C$2:$C$13,MATCH(EPS!I3064,GWP!$B$2:$B$13,0))</f>
        <v>0</v>
      </c>
      <c r="L3064" s="4">
        <f t="shared" si="95"/>
        <v>0</v>
      </c>
    </row>
    <row r="3065" spans="1:12" hidden="1" x14ac:dyDescent="0.25">
      <c r="A3065" t="s">
        <v>4579</v>
      </c>
      <c r="B3065" t="s">
        <v>5</v>
      </c>
      <c r="C3065" t="s">
        <v>1735</v>
      </c>
      <c r="D3065" t="s">
        <v>6899</v>
      </c>
      <c r="E3065" t="s">
        <v>1707</v>
      </c>
      <c r="H3065" t="str">
        <f>INDEX('Vensim Variables'!$B:$B,MATCH(EPS!$B3065,'Vensim Variables'!$A:$A,0))</f>
        <v>g pollutant</v>
      </c>
      <c r="I3065" t="str">
        <f t="shared" si="94"/>
        <v>NOx</v>
      </c>
      <c r="J3065">
        <f>INDEX(NoSettings!$C:$C,MATCH(EPS!$A3065,NoSettings!$A:$A,0))</f>
        <v>107673000000</v>
      </c>
      <c r="K3065">
        <f>INDEX(GWP!$C$2:$C$13,MATCH(EPS!I3065,GWP!$B$2:$B$13,0))</f>
        <v>0</v>
      </c>
      <c r="L3065" s="4">
        <f t="shared" si="95"/>
        <v>0</v>
      </c>
    </row>
    <row r="3066" spans="1:12" hidden="1" x14ac:dyDescent="0.25">
      <c r="A3066" t="s">
        <v>4580</v>
      </c>
      <c r="B3066" t="s">
        <v>5</v>
      </c>
      <c r="C3066" t="s">
        <v>1735</v>
      </c>
      <c r="D3066" t="s">
        <v>6899</v>
      </c>
      <c r="E3066" t="s">
        <v>1708</v>
      </c>
      <c r="H3066" t="str">
        <f>INDEX('Vensim Variables'!$B:$B,MATCH(EPS!$B3066,'Vensim Variables'!$A:$A,0))</f>
        <v>g pollutant</v>
      </c>
      <c r="I3066" t="str">
        <f t="shared" si="94"/>
        <v>PM10</v>
      </c>
      <c r="J3066">
        <f>INDEX(NoSettings!$C:$C,MATCH(EPS!$A3066,NoSettings!$A:$A,0))</f>
        <v>144880000000</v>
      </c>
      <c r="K3066">
        <f>INDEX(GWP!$C$2:$C$13,MATCH(EPS!I3066,GWP!$B$2:$B$13,0))</f>
        <v>0</v>
      </c>
      <c r="L3066" s="4">
        <f t="shared" si="95"/>
        <v>0</v>
      </c>
    </row>
    <row r="3067" spans="1:12" hidden="1" x14ac:dyDescent="0.25">
      <c r="A3067" t="s">
        <v>4581</v>
      </c>
      <c r="B3067" t="s">
        <v>5</v>
      </c>
      <c r="C3067" t="s">
        <v>1735</v>
      </c>
      <c r="D3067" t="s">
        <v>6899</v>
      </c>
      <c r="E3067" t="s">
        <v>1709</v>
      </c>
      <c r="H3067" t="str">
        <f>INDEX('Vensim Variables'!$B:$B,MATCH(EPS!$B3067,'Vensim Variables'!$A:$A,0))</f>
        <v>g pollutant</v>
      </c>
      <c r="I3067" t="str">
        <f t="shared" si="94"/>
        <v>PM25</v>
      </c>
      <c r="J3067">
        <f>INDEX(NoSettings!$C:$C,MATCH(EPS!$A3067,NoSettings!$A:$A,0))</f>
        <v>124695000000</v>
      </c>
      <c r="K3067">
        <f>INDEX(GWP!$C$2:$C$13,MATCH(EPS!I3067,GWP!$B$2:$B$13,0))</f>
        <v>0</v>
      </c>
      <c r="L3067" s="4">
        <f t="shared" si="95"/>
        <v>0</v>
      </c>
    </row>
    <row r="3068" spans="1:12" hidden="1" x14ac:dyDescent="0.25">
      <c r="A3068" t="s">
        <v>4582</v>
      </c>
      <c r="B3068" t="s">
        <v>5</v>
      </c>
      <c r="C3068" t="s">
        <v>1735</v>
      </c>
      <c r="D3068" t="s">
        <v>6899</v>
      </c>
      <c r="E3068" t="s">
        <v>1710</v>
      </c>
      <c r="H3068" t="str">
        <f>INDEX('Vensim Variables'!$B:$B,MATCH(EPS!$B3068,'Vensim Variables'!$A:$A,0))</f>
        <v>g pollutant</v>
      </c>
      <c r="I3068" t="str">
        <f t="shared" si="94"/>
        <v>SOx</v>
      </c>
      <c r="J3068">
        <f>INDEX(NoSettings!$C:$C,MATCH(EPS!$A3068,NoSettings!$A:$A,0))</f>
        <v>18274500000</v>
      </c>
      <c r="K3068">
        <f>INDEX(GWP!$C$2:$C$13,MATCH(EPS!I3068,GWP!$B$2:$B$13,0))</f>
        <v>0</v>
      </c>
      <c r="L3068" s="4">
        <f t="shared" si="95"/>
        <v>0</v>
      </c>
    </row>
    <row r="3069" spans="1:12" hidden="1" x14ac:dyDescent="0.25">
      <c r="A3069" t="s">
        <v>4583</v>
      </c>
      <c r="B3069" t="s">
        <v>5</v>
      </c>
      <c r="C3069" t="s">
        <v>1735</v>
      </c>
      <c r="D3069" t="s">
        <v>6899</v>
      </c>
      <c r="E3069" t="s">
        <v>1711</v>
      </c>
      <c r="H3069" t="str">
        <f>INDEX('Vensim Variables'!$B:$B,MATCH(EPS!$B3069,'Vensim Variables'!$A:$A,0))</f>
        <v>g pollutant</v>
      </c>
      <c r="I3069" t="str">
        <f t="shared" si="94"/>
        <v>BC</v>
      </c>
      <c r="J3069">
        <f>INDEX(NoSettings!$C:$C,MATCH(EPS!$A3069,NoSettings!$A:$A,0))</f>
        <v>4626460000</v>
      </c>
      <c r="K3069">
        <f>INDEX(GWP!$C$2:$C$13,MATCH(EPS!I3069,GWP!$B$2:$B$13,0))</f>
        <v>0</v>
      </c>
      <c r="L3069" s="4">
        <f t="shared" si="95"/>
        <v>0</v>
      </c>
    </row>
    <row r="3070" spans="1:12" hidden="1" x14ac:dyDescent="0.25">
      <c r="A3070" t="s">
        <v>4584</v>
      </c>
      <c r="B3070" t="s">
        <v>5</v>
      </c>
      <c r="C3070" t="s">
        <v>1735</v>
      </c>
      <c r="D3070" t="s">
        <v>6899</v>
      </c>
      <c r="E3070" t="s">
        <v>1712</v>
      </c>
      <c r="H3070" t="str">
        <f>INDEX('Vensim Variables'!$B:$B,MATCH(EPS!$B3070,'Vensim Variables'!$A:$A,0))</f>
        <v>g pollutant</v>
      </c>
      <c r="I3070" t="str">
        <f t="shared" si="94"/>
        <v>OC</v>
      </c>
      <c r="J3070">
        <f>INDEX(NoSettings!$C:$C,MATCH(EPS!$A3070,NoSettings!$A:$A,0))</f>
        <v>43764200000</v>
      </c>
      <c r="K3070">
        <f>INDEX(GWP!$C$2:$C$13,MATCH(EPS!I3070,GWP!$B$2:$B$13,0))</f>
        <v>0</v>
      </c>
      <c r="L3070" s="4">
        <f t="shared" si="95"/>
        <v>0</v>
      </c>
    </row>
    <row r="3071" spans="1:12" hidden="1" x14ac:dyDescent="0.25">
      <c r="A3071" t="s">
        <v>4585</v>
      </c>
      <c r="B3071" t="s">
        <v>5</v>
      </c>
      <c r="C3071" t="s">
        <v>1735</v>
      </c>
      <c r="D3071" t="s">
        <v>6899</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hidden="1" x14ac:dyDescent="0.25">
      <c r="A3072" t="s">
        <v>4586</v>
      </c>
      <c r="B3072" t="s">
        <v>5</v>
      </c>
      <c r="C3072" t="s">
        <v>1735</v>
      </c>
      <c r="D3072" t="s">
        <v>6899</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hidden="1" x14ac:dyDescent="0.25">
      <c r="A3073" t="s">
        <v>4587</v>
      </c>
      <c r="B3073" t="s">
        <v>5</v>
      </c>
      <c r="C3073" t="s">
        <v>1735</v>
      </c>
      <c r="D3073" t="s">
        <v>6899</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hidden="1" x14ac:dyDescent="0.25">
      <c r="A3074" t="s">
        <v>4588</v>
      </c>
      <c r="B3074" t="s">
        <v>5</v>
      </c>
      <c r="C3074" t="s">
        <v>1735</v>
      </c>
      <c r="D3074" t="s">
        <v>6900</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hidden="1" x14ac:dyDescent="0.25">
      <c r="A3075" t="s">
        <v>4589</v>
      </c>
      <c r="B3075" t="s">
        <v>5</v>
      </c>
      <c r="C3075" t="s">
        <v>1735</v>
      </c>
      <c r="D3075" t="s">
        <v>6900</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10295300000</v>
      </c>
      <c r="K3075">
        <f>INDEX(GWP!$C$2:$C$13,MATCH(EPS!I3075,GWP!$B$2:$B$13,0))</f>
        <v>0</v>
      </c>
      <c r="L3075" s="4">
        <f t="shared" ref="L3075:L3138" si="97">IF(H3075="g pollutant",K3075*J3075/10^12,IF(H3075="MMTCO2e",J3075,IF(H3075="MWh",J3075,0)))</f>
        <v>0</v>
      </c>
    </row>
    <row r="3076" spans="1:12" hidden="1" x14ac:dyDescent="0.25">
      <c r="A3076" t="s">
        <v>4590</v>
      </c>
      <c r="B3076" t="s">
        <v>5</v>
      </c>
      <c r="C3076" t="s">
        <v>1735</v>
      </c>
      <c r="D3076" t="s">
        <v>6900</v>
      </c>
      <c r="E3076" t="s">
        <v>1706</v>
      </c>
      <c r="H3076" t="str">
        <f>INDEX('Vensim Variables'!$B:$B,MATCH(EPS!$B3076,'Vensim Variables'!$A:$A,0))</f>
        <v>g pollutant</v>
      </c>
      <c r="I3076" t="str">
        <f t="shared" si="96"/>
        <v>CO</v>
      </c>
      <c r="J3076">
        <f>INDEX(NoSettings!$C:$C,MATCH(EPS!$A3076,NoSettings!$A:$A,0))</f>
        <v>272998000000</v>
      </c>
      <c r="K3076">
        <f>INDEX(GWP!$C$2:$C$13,MATCH(EPS!I3076,GWP!$B$2:$B$13,0))</f>
        <v>0</v>
      </c>
      <c r="L3076" s="4">
        <f t="shared" si="97"/>
        <v>0</v>
      </c>
    </row>
    <row r="3077" spans="1:12" hidden="1" x14ac:dyDescent="0.25">
      <c r="A3077" t="s">
        <v>4591</v>
      </c>
      <c r="B3077" t="s">
        <v>5</v>
      </c>
      <c r="C3077" t="s">
        <v>1735</v>
      </c>
      <c r="D3077" t="s">
        <v>6900</v>
      </c>
      <c r="E3077" t="s">
        <v>1707</v>
      </c>
      <c r="H3077" t="str">
        <f>INDEX('Vensim Variables'!$B:$B,MATCH(EPS!$B3077,'Vensim Variables'!$A:$A,0))</f>
        <v>g pollutant</v>
      </c>
      <c r="I3077" t="str">
        <f t="shared" si="96"/>
        <v>NOx</v>
      </c>
      <c r="J3077">
        <f>INDEX(NoSettings!$C:$C,MATCH(EPS!$A3077,NoSettings!$A:$A,0))</f>
        <v>111290000000</v>
      </c>
      <c r="K3077">
        <f>INDEX(GWP!$C$2:$C$13,MATCH(EPS!I3077,GWP!$B$2:$B$13,0))</f>
        <v>0</v>
      </c>
      <c r="L3077" s="4">
        <f t="shared" si="97"/>
        <v>0</v>
      </c>
    </row>
    <row r="3078" spans="1:12" hidden="1" x14ac:dyDescent="0.25">
      <c r="A3078" t="s">
        <v>4592</v>
      </c>
      <c r="B3078" t="s">
        <v>5</v>
      </c>
      <c r="C3078" t="s">
        <v>1735</v>
      </c>
      <c r="D3078" t="s">
        <v>6900</v>
      </c>
      <c r="E3078" t="s">
        <v>1708</v>
      </c>
      <c r="H3078" t="str">
        <f>INDEX('Vensim Variables'!$B:$B,MATCH(EPS!$B3078,'Vensim Variables'!$A:$A,0))</f>
        <v>g pollutant</v>
      </c>
      <c r="I3078" t="str">
        <f t="shared" si="96"/>
        <v>PM10</v>
      </c>
      <c r="J3078">
        <f>INDEX(NoSettings!$C:$C,MATCH(EPS!$A3078,NoSettings!$A:$A,0))</f>
        <v>149747000000</v>
      </c>
      <c r="K3078">
        <f>INDEX(GWP!$C$2:$C$13,MATCH(EPS!I3078,GWP!$B$2:$B$13,0))</f>
        <v>0</v>
      </c>
      <c r="L3078" s="4">
        <f t="shared" si="97"/>
        <v>0</v>
      </c>
    </row>
    <row r="3079" spans="1:12" hidden="1" x14ac:dyDescent="0.25">
      <c r="A3079" t="s">
        <v>4593</v>
      </c>
      <c r="B3079" t="s">
        <v>5</v>
      </c>
      <c r="C3079" t="s">
        <v>1735</v>
      </c>
      <c r="D3079" t="s">
        <v>6900</v>
      </c>
      <c r="E3079" t="s">
        <v>1709</v>
      </c>
      <c r="H3079" t="str">
        <f>INDEX('Vensim Variables'!$B:$B,MATCH(EPS!$B3079,'Vensim Variables'!$A:$A,0))</f>
        <v>g pollutant</v>
      </c>
      <c r="I3079" t="str">
        <f t="shared" si="96"/>
        <v>PM25</v>
      </c>
      <c r="J3079">
        <f>INDEX(NoSettings!$C:$C,MATCH(EPS!$A3079,NoSettings!$A:$A,0))</f>
        <v>128884000000</v>
      </c>
      <c r="K3079">
        <f>INDEX(GWP!$C$2:$C$13,MATCH(EPS!I3079,GWP!$B$2:$B$13,0))</f>
        <v>0</v>
      </c>
      <c r="L3079" s="4">
        <f t="shared" si="97"/>
        <v>0</v>
      </c>
    </row>
    <row r="3080" spans="1:12" hidden="1" x14ac:dyDescent="0.25">
      <c r="A3080" t="s">
        <v>4594</v>
      </c>
      <c r="B3080" t="s">
        <v>5</v>
      </c>
      <c r="C3080" t="s">
        <v>1735</v>
      </c>
      <c r="D3080" t="s">
        <v>6900</v>
      </c>
      <c r="E3080" t="s">
        <v>1710</v>
      </c>
      <c r="H3080" t="str">
        <f>INDEX('Vensim Variables'!$B:$B,MATCH(EPS!$B3080,'Vensim Variables'!$A:$A,0))</f>
        <v>g pollutant</v>
      </c>
      <c r="I3080" t="str">
        <f t="shared" si="96"/>
        <v>SOx</v>
      </c>
      <c r="J3080">
        <f>INDEX(NoSettings!$C:$C,MATCH(EPS!$A3080,NoSettings!$A:$A,0))</f>
        <v>18888400000</v>
      </c>
      <c r="K3080">
        <f>INDEX(GWP!$C$2:$C$13,MATCH(EPS!I3080,GWP!$B$2:$B$13,0))</f>
        <v>0</v>
      </c>
      <c r="L3080" s="4">
        <f t="shared" si="97"/>
        <v>0</v>
      </c>
    </row>
    <row r="3081" spans="1:12" hidden="1" x14ac:dyDescent="0.25">
      <c r="A3081" t="s">
        <v>4595</v>
      </c>
      <c r="B3081" t="s">
        <v>5</v>
      </c>
      <c r="C3081" t="s">
        <v>1735</v>
      </c>
      <c r="D3081" t="s">
        <v>6900</v>
      </c>
      <c r="E3081" t="s">
        <v>1711</v>
      </c>
      <c r="H3081" t="str">
        <f>INDEX('Vensim Variables'!$B:$B,MATCH(EPS!$B3081,'Vensim Variables'!$A:$A,0))</f>
        <v>g pollutant</v>
      </c>
      <c r="I3081" t="str">
        <f t="shared" si="96"/>
        <v>BC</v>
      </c>
      <c r="J3081">
        <f>INDEX(NoSettings!$C:$C,MATCH(EPS!$A3081,NoSettings!$A:$A,0))</f>
        <v>4781880000</v>
      </c>
      <c r="K3081">
        <f>INDEX(GWP!$C$2:$C$13,MATCH(EPS!I3081,GWP!$B$2:$B$13,0))</f>
        <v>0</v>
      </c>
      <c r="L3081" s="4">
        <f t="shared" si="97"/>
        <v>0</v>
      </c>
    </row>
    <row r="3082" spans="1:12" hidden="1" x14ac:dyDescent="0.25">
      <c r="A3082" t="s">
        <v>4596</v>
      </c>
      <c r="B3082" t="s">
        <v>5</v>
      </c>
      <c r="C3082" t="s">
        <v>1735</v>
      </c>
      <c r="D3082" t="s">
        <v>6900</v>
      </c>
      <c r="E3082" t="s">
        <v>1712</v>
      </c>
      <c r="H3082" t="str">
        <f>INDEX('Vensim Variables'!$B:$B,MATCH(EPS!$B3082,'Vensim Variables'!$A:$A,0))</f>
        <v>g pollutant</v>
      </c>
      <c r="I3082" t="str">
        <f t="shared" si="96"/>
        <v>OC</v>
      </c>
      <c r="J3082">
        <f>INDEX(NoSettings!$C:$C,MATCH(EPS!$A3082,NoSettings!$A:$A,0))</f>
        <v>45234400000</v>
      </c>
      <c r="K3082">
        <f>INDEX(GWP!$C$2:$C$13,MATCH(EPS!I3082,GWP!$B$2:$B$13,0))</f>
        <v>0</v>
      </c>
      <c r="L3082" s="4">
        <f t="shared" si="97"/>
        <v>0</v>
      </c>
    </row>
    <row r="3083" spans="1:12" hidden="1" x14ac:dyDescent="0.25">
      <c r="A3083" t="s">
        <v>4597</v>
      </c>
      <c r="B3083" t="s">
        <v>5</v>
      </c>
      <c r="C3083" t="s">
        <v>1735</v>
      </c>
      <c r="D3083" t="s">
        <v>6900</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hidden="1" x14ac:dyDescent="0.25">
      <c r="A3084" t="s">
        <v>4598</v>
      </c>
      <c r="B3084" t="s">
        <v>5</v>
      </c>
      <c r="C3084" t="s">
        <v>1735</v>
      </c>
      <c r="D3084" t="s">
        <v>6900</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hidden="1" x14ac:dyDescent="0.25">
      <c r="A3085" t="s">
        <v>4599</v>
      </c>
      <c r="B3085" t="s">
        <v>5</v>
      </c>
      <c r="C3085" t="s">
        <v>1735</v>
      </c>
      <c r="D3085" t="s">
        <v>6900</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hidden="1" x14ac:dyDescent="0.25">
      <c r="A3086" t="s">
        <v>4600</v>
      </c>
      <c r="B3086" t="s">
        <v>5</v>
      </c>
      <c r="C3086" t="s">
        <v>1735</v>
      </c>
      <c r="D3086" t="s">
        <v>6901</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hidden="1" x14ac:dyDescent="0.25">
      <c r="A3087" t="s">
        <v>4601</v>
      </c>
      <c r="B3087" t="s">
        <v>5</v>
      </c>
      <c r="C3087" t="s">
        <v>1735</v>
      </c>
      <c r="D3087" t="s">
        <v>6901</v>
      </c>
      <c r="E3087" t="s">
        <v>1705</v>
      </c>
      <c r="H3087" t="str">
        <f>INDEX('Vensim Variables'!$B:$B,MATCH(EPS!$B3087,'Vensim Variables'!$A:$A,0))</f>
        <v>g pollutant</v>
      </c>
      <c r="I3087" t="str">
        <f t="shared" si="96"/>
        <v>VOC</v>
      </c>
      <c r="J3087">
        <f>INDEX(NoSettings!$C:$C,MATCH(EPS!$A3087,NoSettings!$A:$A,0))</f>
        <v>76545</v>
      </c>
      <c r="K3087">
        <f>INDEX(GWP!$C$2:$C$13,MATCH(EPS!I3087,GWP!$B$2:$B$13,0))</f>
        <v>0</v>
      </c>
      <c r="L3087" s="4">
        <f t="shared" si="97"/>
        <v>0</v>
      </c>
    </row>
    <row r="3088" spans="1:12" hidden="1" x14ac:dyDescent="0.25">
      <c r="A3088" t="s">
        <v>4602</v>
      </c>
      <c r="B3088" t="s">
        <v>5</v>
      </c>
      <c r="C3088" t="s">
        <v>1735</v>
      </c>
      <c r="D3088" t="s">
        <v>6901</v>
      </c>
      <c r="E3088" t="s">
        <v>1706</v>
      </c>
      <c r="H3088" t="str">
        <f>INDEX('Vensim Variables'!$B:$B,MATCH(EPS!$B3088,'Vensim Variables'!$A:$A,0))</f>
        <v>g pollutant</v>
      </c>
      <c r="I3088" t="str">
        <f t="shared" si="96"/>
        <v>CO</v>
      </c>
      <c r="J3088">
        <f>INDEX(NoSettings!$C:$C,MATCH(EPS!$A3088,NoSettings!$A:$A,0))</f>
        <v>2029730</v>
      </c>
      <c r="K3088">
        <f>INDEX(GWP!$C$2:$C$13,MATCH(EPS!I3088,GWP!$B$2:$B$13,0))</f>
        <v>0</v>
      </c>
      <c r="L3088" s="4">
        <f t="shared" si="97"/>
        <v>0</v>
      </c>
    </row>
    <row r="3089" spans="1:12" hidden="1" x14ac:dyDescent="0.25">
      <c r="A3089" t="s">
        <v>4603</v>
      </c>
      <c r="B3089" t="s">
        <v>5</v>
      </c>
      <c r="C3089" t="s">
        <v>1735</v>
      </c>
      <c r="D3089" t="s">
        <v>6901</v>
      </c>
      <c r="E3089" t="s">
        <v>1707</v>
      </c>
      <c r="H3089" t="str">
        <f>INDEX('Vensim Variables'!$B:$B,MATCH(EPS!$B3089,'Vensim Variables'!$A:$A,0))</f>
        <v>g pollutant</v>
      </c>
      <c r="I3089" t="str">
        <f t="shared" si="96"/>
        <v>NOx</v>
      </c>
      <c r="J3089">
        <f>INDEX(NoSettings!$C:$C,MATCH(EPS!$A3089,NoSettings!$A:$A,0))</f>
        <v>827435</v>
      </c>
      <c r="K3089">
        <f>INDEX(GWP!$C$2:$C$13,MATCH(EPS!I3089,GWP!$B$2:$B$13,0))</f>
        <v>0</v>
      </c>
      <c r="L3089" s="4">
        <f t="shared" si="97"/>
        <v>0</v>
      </c>
    </row>
    <row r="3090" spans="1:12" hidden="1" x14ac:dyDescent="0.25">
      <c r="A3090" t="s">
        <v>4604</v>
      </c>
      <c r="B3090" t="s">
        <v>5</v>
      </c>
      <c r="C3090" t="s">
        <v>1735</v>
      </c>
      <c r="D3090" t="s">
        <v>6901</v>
      </c>
      <c r="E3090" t="s">
        <v>1708</v>
      </c>
      <c r="H3090" t="str">
        <f>INDEX('Vensim Variables'!$B:$B,MATCH(EPS!$B3090,'Vensim Variables'!$A:$A,0))</f>
        <v>g pollutant</v>
      </c>
      <c r="I3090" t="str">
        <f t="shared" si="96"/>
        <v>PM10</v>
      </c>
      <c r="J3090">
        <f>INDEX(NoSettings!$C:$C,MATCH(EPS!$A3090,NoSettings!$A:$A,0))</f>
        <v>1113360</v>
      </c>
      <c r="K3090">
        <f>INDEX(GWP!$C$2:$C$13,MATCH(EPS!I3090,GWP!$B$2:$B$13,0))</f>
        <v>0</v>
      </c>
      <c r="L3090" s="4">
        <f t="shared" si="97"/>
        <v>0</v>
      </c>
    </row>
    <row r="3091" spans="1:12" hidden="1" x14ac:dyDescent="0.25">
      <c r="A3091" t="s">
        <v>4605</v>
      </c>
      <c r="B3091" t="s">
        <v>5</v>
      </c>
      <c r="C3091" t="s">
        <v>1735</v>
      </c>
      <c r="D3091" t="s">
        <v>6901</v>
      </c>
      <c r="E3091" t="s">
        <v>1709</v>
      </c>
      <c r="H3091" t="str">
        <f>INDEX('Vensim Variables'!$B:$B,MATCH(EPS!$B3091,'Vensim Variables'!$A:$A,0))</f>
        <v>g pollutant</v>
      </c>
      <c r="I3091" t="str">
        <f t="shared" si="96"/>
        <v>PM25</v>
      </c>
      <c r="J3091">
        <f>INDEX(NoSettings!$C:$C,MATCH(EPS!$A3091,NoSettings!$A:$A,0))</f>
        <v>958244</v>
      </c>
      <c r="K3091">
        <f>INDEX(GWP!$C$2:$C$13,MATCH(EPS!I3091,GWP!$B$2:$B$13,0))</f>
        <v>0</v>
      </c>
      <c r="L3091" s="4">
        <f t="shared" si="97"/>
        <v>0</v>
      </c>
    </row>
    <row r="3092" spans="1:12" hidden="1" x14ac:dyDescent="0.25">
      <c r="A3092" t="s">
        <v>4606</v>
      </c>
      <c r="B3092" t="s">
        <v>5</v>
      </c>
      <c r="C3092" t="s">
        <v>1735</v>
      </c>
      <c r="D3092" t="s">
        <v>6901</v>
      </c>
      <c r="E3092" t="s">
        <v>1710</v>
      </c>
      <c r="H3092" t="str">
        <f>INDEX('Vensim Variables'!$B:$B,MATCH(EPS!$B3092,'Vensim Variables'!$A:$A,0))</f>
        <v>g pollutant</v>
      </c>
      <c r="I3092" t="str">
        <f t="shared" si="96"/>
        <v>SOx</v>
      </c>
      <c r="J3092">
        <f>INDEX(NoSettings!$C:$C,MATCH(EPS!$A3092,NoSettings!$A:$A,0))</f>
        <v>140434</v>
      </c>
      <c r="K3092">
        <f>INDEX(GWP!$C$2:$C$13,MATCH(EPS!I3092,GWP!$B$2:$B$13,0))</f>
        <v>0</v>
      </c>
      <c r="L3092" s="4">
        <f t="shared" si="97"/>
        <v>0</v>
      </c>
    </row>
    <row r="3093" spans="1:12" hidden="1" x14ac:dyDescent="0.25">
      <c r="A3093" t="s">
        <v>4607</v>
      </c>
      <c r="B3093" t="s">
        <v>5</v>
      </c>
      <c r="C3093" t="s">
        <v>1735</v>
      </c>
      <c r="D3093" t="s">
        <v>6901</v>
      </c>
      <c r="E3093" t="s">
        <v>1711</v>
      </c>
      <c r="H3093" t="str">
        <f>INDEX('Vensim Variables'!$B:$B,MATCH(EPS!$B3093,'Vensim Variables'!$A:$A,0))</f>
        <v>g pollutant</v>
      </c>
      <c r="I3093" t="str">
        <f t="shared" si="96"/>
        <v>BC</v>
      </c>
      <c r="J3093">
        <f>INDEX(NoSettings!$C:$C,MATCH(EPS!$A3093,NoSettings!$A:$A,0))</f>
        <v>35553</v>
      </c>
      <c r="K3093">
        <f>INDEX(GWP!$C$2:$C$13,MATCH(EPS!I3093,GWP!$B$2:$B$13,0))</f>
        <v>0</v>
      </c>
      <c r="L3093" s="4">
        <f t="shared" si="97"/>
        <v>0</v>
      </c>
    </row>
    <row r="3094" spans="1:12" hidden="1" x14ac:dyDescent="0.25">
      <c r="A3094" t="s">
        <v>4608</v>
      </c>
      <c r="B3094" t="s">
        <v>5</v>
      </c>
      <c r="C3094" t="s">
        <v>1735</v>
      </c>
      <c r="D3094" t="s">
        <v>6901</v>
      </c>
      <c r="E3094" t="s">
        <v>1712</v>
      </c>
      <c r="H3094" t="str">
        <f>INDEX('Vensim Variables'!$B:$B,MATCH(EPS!$B3094,'Vensim Variables'!$A:$A,0))</f>
        <v>g pollutant</v>
      </c>
      <c r="I3094" t="str">
        <f t="shared" si="96"/>
        <v>OC</v>
      </c>
      <c r="J3094">
        <f>INDEX(NoSettings!$C:$C,MATCH(EPS!$A3094,NoSettings!$A:$A,0))</f>
        <v>336315</v>
      </c>
      <c r="K3094">
        <f>INDEX(GWP!$C$2:$C$13,MATCH(EPS!I3094,GWP!$B$2:$B$13,0))</f>
        <v>0</v>
      </c>
      <c r="L3094" s="4">
        <f t="shared" si="97"/>
        <v>0</v>
      </c>
    </row>
    <row r="3095" spans="1:12" hidden="1" x14ac:dyDescent="0.25">
      <c r="A3095" t="s">
        <v>4609</v>
      </c>
      <c r="B3095" t="s">
        <v>5</v>
      </c>
      <c r="C3095" t="s">
        <v>1735</v>
      </c>
      <c r="D3095" t="s">
        <v>6901</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hidden="1" x14ac:dyDescent="0.25">
      <c r="A3096" t="s">
        <v>4610</v>
      </c>
      <c r="B3096" t="s">
        <v>5</v>
      </c>
      <c r="C3096" t="s">
        <v>1735</v>
      </c>
      <c r="D3096" t="s">
        <v>6901</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hidden="1" x14ac:dyDescent="0.25">
      <c r="A3097" t="s">
        <v>4611</v>
      </c>
      <c r="B3097" t="s">
        <v>5</v>
      </c>
      <c r="C3097" t="s">
        <v>1735</v>
      </c>
      <c r="D3097" t="s">
        <v>6901</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hidden="1" x14ac:dyDescent="0.25">
      <c r="A3098" t="s">
        <v>4612</v>
      </c>
      <c r="B3098" t="s">
        <v>5</v>
      </c>
      <c r="C3098" t="s">
        <v>1735</v>
      </c>
      <c r="D3098" t="s">
        <v>6902</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hidden="1" x14ac:dyDescent="0.25">
      <c r="A3099" t="s">
        <v>4613</v>
      </c>
      <c r="B3099" t="s">
        <v>5</v>
      </c>
      <c r="C3099" t="s">
        <v>1735</v>
      </c>
      <c r="D3099" t="s">
        <v>6902</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hidden="1" x14ac:dyDescent="0.25">
      <c r="A3100" t="s">
        <v>4614</v>
      </c>
      <c r="B3100" t="s">
        <v>5</v>
      </c>
      <c r="C3100" t="s">
        <v>1735</v>
      </c>
      <c r="D3100" t="s">
        <v>6902</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hidden="1" x14ac:dyDescent="0.25">
      <c r="A3101" t="s">
        <v>4615</v>
      </c>
      <c r="B3101" t="s">
        <v>5</v>
      </c>
      <c r="C3101" t="s">
        <v>1735</v>
      </c>
      <c r="D3101" t="s">
        <v>6902</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hidden="1" x14ac:dyDescent="0.25">
      <c r="A3102" t="s">
        <v>4616</v>
      </c>
      <c r="B3102" t="s">
        <v>5</v>
      </c>
      <c r="C3102" t="s">
        <v>1735</v>
      </c>
      <c r="D3102" t="s">
        <v>6902</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hidden="1" x14ac:dyDescent="0.25">
      <c r="A3103" t="s">
        <v>4617</v>
      </c>
      <c r="B3103" t="s">
        <v>5</v>
      </c>
      <c r="C3103" t="s">
        <v>1735</v>
      </c>
      <c r="D3103" t="s">
        <v>6902</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hidden="1" x14ac:dyDescent="0.25">
      <c r="A3104" t="s">
        <v>4618</v>
      </c>
      <c r="B3104" t="s">
        <v>5</v>
      </c>
      <c r="C3104" t="s">
        <v>1735</v>
      </c>
      <c r="D3104" t="s">
        <v>6902</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hidden="1" x14ac:dyDescent="0.25">
      <c r="A3105" t="s">
        <v>4619</v>
      </c>
      <c r="B3105" t="s">
        <v>5</v>
      </c>
      <c r="C3105" t="s">
        <v>1735</v>
      </c>
      <c r="D3105" t="s">
        <v>6902</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hidden="1" x14ac:dyDescent="0.25">
      <c r="A3106" t="s">
        <v>4620</v>
      </c>
      <c r="B3106" t="s">
        <v>5</v>
      </c>
      <c r="C3106" t="s">
        <v>1735</v>
      </c>
      <c r="D3106" t="s">
        <v>6902</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hidden="1" x14ac:dyDescent="0.25">
      <c r="A3107" t="s">
        <v>4621</v>
      </c>
      <c r="B3107" t="s">
        <v>5</v>
      </c>
      <c r="C3107" t="s">
        <v>1735</v>
      </c>
      <c r="D3107" t="s">
        <v>6902</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hidden="1" x14ac:dyDescent="0.25">
      <c r="A3108" t="s">
        <v>4622</v>
      </c>
      <c r="B3108" t="s">
        <v>5</v>
      </c>
      <c r="C3108" t="s">
        <v>1735</v>
      </c>
      <c r="D3108" t="s">
        <v>6902</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hidden="1" x14ac:dyDescent="0.25">
      <c r="A3109" t="s">
        <v>4623</v>
      </c>
      <c r="B3109" t="s">
        <v>5</v>
      </c>
      <c r="C3109" t="s">
        <v>1735</v>
      </c>
      <c r="D3109" t="s">
        <v>6902</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hidden="1" x14ac:dyDescent="0.25">
      <c r="A3110" t="s">
        <v>4624</v>
      </c>
      <c r="B3110" t="s">
        <v>5</v>
      </c>
      <c r="C3110" t="s">
        <v>1735</v>
      </c>
      <c r="D3110" t="s">
        <v>6903</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hidden="1" x14ac:dyDescent="0.25">
      <c r="A3111" t="s">
        <v>4625</v>
      </c>
      <c r="B3111" t="s">
        <v>5</v>
      </c>
      <c r="C3111" t="s">
        <v>1735</v>
      </c>
      <c r="D3111" t="s">
        <v>6903</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hidden="1" x14ac:dyDescent="0.25">
      <c r="A3112" t="s">
        <v>4626</v>
      </c>
      <c r="B3112" t="s">
        <v>5</v>
      </c>
      <c r="C3112" t="s">
        <v>1735</v>
      </c>
      <c r="D3112" t="s">
        <v>6903</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hidden="1" x14ac:dyDescent="0.25">
      <c r="A3113" t="s">
        <v>4627</v>
      </c>
      <c r="B3113" t="s">
        <v>5</v>
      </c>
      <c r="C3113" t="s">
        <v>1735</v>
      </c>
      <c r="D3113" t="s">
        <v>6903</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hidden="1" x14ac:dyDescent="0.25">
      <c r="A3114" t="s">
        <v>4628</v>
      </c>
      <c r="B3114" t="s">
        <v>5</v>
      </c>
      <c r="C3114" t="s">
        <v>1735</v>
      </c>
      <c r="D3114" t="s">
        <v>6903</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hidden="1" x14ac:dyDescent="0.25">
      <c r="A3115" t="s">
        <v>4629</v>
      </c>
      <c r="B3115" t="s">
        <v>5</v>
      </c>
      <c r="C3115" t="s">
        <v>1735</v>
      </c>
      <c r="D3115" t="s">
        <v>6903</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hidden="1" x14ac:dyDescent="0.25">
      <c r="A3116" t="s">
        <v>4630</v>
      </c>
      <c r="B3116" t="s">
        <v>5</v>
      </c>
      <c r="C3116" t="s">
        <v>1735</v>
      </c>
      <c r="D3116" t="s">
        <v>6903</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hidden="1" x14ac:dyDescent="0.25">
      <c r="A3117" t="s">
        <v>4631</v>
      </c>
      <c r="B3117" t="s">
        <v>5</v>
      </c>
      <c r="C3117" t="s">
        <v>1735</v>
      </c>
      <c r="D3117" t="s">
        <v>6903</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hidden="1" x14ac:dyDescent="0.25">
      <c r="A3118" t="s">
        <v>4632</v>
      </c>
      <c r="B3118" t="s">
        <v>5</v>
      </c>
      <c r="C3118" t="s">
        <v>1735</v>
      </c>
      <c r="D3118" t="s">
        <v>6903</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hidden="1" x14ac:dyDescent="0.25">
      <c r="A3119" t="s">
        <v>4633</v>
      </c>
      <c r="B3119" t="s">
        <v>5</v>
      </c>
      <c r="C3119" t="s">
        <v>1735</v>
      </c>
      <c r="D3119" t="s">
        <v>6903</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hidden="1" x14ac:dyDescent="0.25">
      <c r="A3120" t="s">
        <v>4634</v>
      </c>
      <c r="B3120" t="s">
        <v>5</v>
      </c>
      <c r="C3120" t="s">
        <v>1735</v>
      </c>
      <c r="D3120" t="s">
        <v>6903</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hidden="1" x14ac:dyDescent="0.25">
      <c r="A3121" t="s">
        <v>4635</v>
      </c>
      <c r="B3121" t="s">
        <v>5</v>
      </c>
      <c r="C3121" t="s">
        <v>1735</v>
      </c>
      <c r="D3121" t="s">
        <v>6903</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hidden="1" x14ac:dyDescent="0.25">
      <c r="A3122" t="s">
        <v>4636</v>
      </c>
      <c r="B3122" t="s">
        <v>5</v>
      </c>
      <c r="C3122" t="s">
        <v>1735</v>
      </c>
      <c r="D3122" t="s">
        <v>6904</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hidden="1" x14ac:dyDescent="0.25">
      <c r="A3123" t="s">
        <v>4637</v>
      </c>
      <c r="B3123" t="s">
        <v>5</v>
      </c>
      <c r="C3123" t="s">
        <v>1735</v>
      </c>
      <c r="D3123" t="s">
        <v>6904</v>
      </c>
      <c r="E3123" t="s">
        <v>1705</v>
      </c>
      <c r="H3123" t="str">
        <f>INDEX('Vensim Variables'!$B:$B,MATCH(EPS!$B3123,'Vensim Variables'!$A:$A,0))</f>
        <v>g pollutant</v>
      </c>
      <c r="I3123" t="str">
        <f t="shared" si="96"/>
        <v>VOC</v>
      </c>
      <c r="J3123">
        <f>INDEX(NoSettings!$C:$C,MATCH(EPS!$A3123,NoSettings!$A:$A,0))</f>
        <v>499620000</v>
      </c>
      <c r="K3123">
        <f>INDEX(GWP!$C$2:$C$13,MATCH(EPS!I3123,GWP!$B$2:$B$13,0))</f>
        <v>0</v>
      </c>
      <c r="L3123" s="4">
        <f t="shared" si="97"/>
        <v>0</v>
      </c>
    </row>
    <row r="3124" spans="1:12" hidden="1" x14ac:dyDescent="0.25">
      <c r="A3124" t="s">
        <v>4638</v>
      </c>
      <c r="B3124" t="s">
        <v>5</v>
      </c>
      <c r="C3124" t="s">
        <v>1735</v>
      </c>
      <c r="D3124" t="s">
        <v>6904</v>
      </c>
      <c r="E3124" t="s">
        <v>1706</v>
      </c>
      <c r="H3124" t="str">
        <f>INDEX('Vensim Variables'!$B:$B,MATCH(EPS!$B3124,'Vensim Variables'!$A:$A,0))</f>
        <v>g pollutant</v>
      </c>
      <c r="I3124" t="str">
        <f t="shared" si="96"/>
        <v>CO</v>
      </c>
      <c r="J3124">
        <f>INDEX(NoSettings!$C:$C,MATCH(EPS!$A3124,NoSettings!$A:$A,0))</f>
        <v>13248300000</v>
      </c>
      <c r="K3124">
        <f>INDEX(GWP!$C$2:$C$13,MATCH(EPS!I3124,GWP!$B$2:$B$13,0))</f>
        <v>0</v>
      </c>
      <c r="L3124" s="4">
        <f t="shared" si="97"/>
        <v>0</v>
      </c>
    </row>
    <row r="3125" spans="1:12" hidden="1" x14ac:dyDescent="0.25">
      <c r="A3125" t="s">
        <v>4639</v>
      </c>
      <c r="B3125" t="s">
        <v>5</v>
      </c>
      <c r="C3125" t="s">
        <v>1735</v>
      </c>
      <c r="D3125" t="s">
        <v>6904</v>
      </c>
      <c r="E3125" t="s">
        <v>1707</v>
      </c>
      <c r="H3125" t="str">
        <f>INDEX('Vensim Variables'!$B:$B,MATCH(EPS!$B3125,'Vensim Variables'!$A:$A,0))</f>
        <v>g pollutant</v>
      </c>
      <c r="I3125" t="str">
        <f t="shared" si="96"/>
        <v>NOx</v>
      </c>
      <c r="J3125">
        <f>INDEX(NoSettings!$C:$C,MATCH(EPS!$A3125,NoSettings!$A:$A,0))</f>
        <v>5400790000</v>
      </c>
      <c r="K3125">
        <f>INDEX(GWP!$C$2:$C$13,MATCH(EPS!I3125,GWP!$B$2:$B$13,0))</f>
        <v>0</v>
      </c>
      <c r="L3125" s="4">
        <f t="shared" si="97"/>
        <v>0</v>
      </c>
    </row>
    <row r="3126" spans="1:12" hidden="1" x14ac:dyDescent="0.25">
      <c r="A3126" t="s">
        <v>4640</v>
      </c>
      <c r="B3126" t="s">
        <v>5</v>
      </c>
      <c r="C3126" t="s">
        <v>1735</v>
      </c>
      <c r="D3126" t="s">
        <v>6904</v>
      </c>
      <c r="E3126" t="s">
        <v>1708</v>
      </c>
      <c r="H3126" t="str">
        <f>INDEX('Vensim Variables'!$B:$B,MATCH(EPS!$B3126,'Vensim Variables'!$A:$A,0))</f>
        <v>g pollutant</v>
      </c>
      <c r="I3126" t="str">
        <f t="shared" si="96"/>
        <v>PM10</v>
      </c>
      <c r="J3126">
        <f>INDEX(NoSettings!$C:$C,MATCH(EPS!$A3126,NoSettings!$A:$A,0))</f>
        <v>7267040000</v>
      </c>
      <c r="K3126">
        <f>INDEX(GWP!$C$2:$C$13,MATCH(EPS!I3126,GWP!$B$2:$B$13,0))</f>
        <v>0</v>
      </c>
      <c r="L3126" s="4">
        <f t="shared" si="97"/>
        <v>0</v>
      </c>
    </row>
    <row r="3127" spans="1:12" hidden="1" x14ac:dyDescent="0.25">
      <c r="A3127" t="s">
        <v>4641</v>
      </c>
      <c r="B3127" t="s">
        <v>5</v>
      </c>
      <c r="C3127" t="s">
        <v>1735</v>
      </c>
      <c r="D3127" t="s">
        <v>6904</v>
      </c>
      <c r="E3127" t="s">
        <v>1709</v>
      </c>
      <c r="H3127" t="str">
        <f>INDEX('Vensim Variables'!$B:$B,MATCH(EPS!$B3127,'Vensim Variables'!$A:$A,0))</f>
        <v>g pollutant</v>
      </c>
      <c r="I3127" t="str">
        <f t="shared" si="96"/>
        <v>PM25</v>
      </c>
      <c r="J3127">
        <f>INDEX(NoSettings!$C:$C,MATCH(EPS!$A3127,NoSettings!$A:$A,0))</f>
        <v>6254600000</v>
      </c>
      <c r="K3127">
        <f>INDEX(GWP!$C$2:$C$13,MATCH(EPS!I3127,GWP!$B$2:$B$13,0))</f>
        <v>0</v>
      </c>
      <c r="L3127" s="4">
        <f t="shared" si="97"/>
        <v>0</v>
      </c>
    </row>
    <row r="3128" spans="1:12" hidden="1" x14ac:dyDescent="0.25">
      <c r="A3128" t="s">
        <v>4642</v>
      </c>
      <c r="B3128" t="s">
        <v>5</v>
      </c>
      <c r="C3128" t="s">
        <v>1735</v>
      </c>
      <c r="D3128" t="s">
        <v>6904</v>
      </c>
      <c r="E3128" t="s">
        <v>1710</v>
      </c>
      <c r="H3128" t="str">
        <f>INDEX('Vensim Variables'!$B:$B,MATCH(EPS!$B3128,'Vensim Variables'!$A:$A,0))</f>
        <v>g pollutant</v>
      </c>
      <c r="I3128" t="str">
        <f t="shared" si="96"/>
        <v>SOx</v>
      </c>
      <c r="J3128">
        <f>INDEX(NoSettings!$C:$C,MATCH(EPS!$A3128,NoSettings!$A:$A,0))</f>
        <v>916633000</v>
      </c>
      <c r="K3128">
        <f>INDEX(GWP!$C$2:$C$13,MATCH(EPS!I3128,GWP!$B$2:$B$13,0))</f>
        <v>0</v>
      </c>
      <c r="L3128" s="4">
        <f t="shared" si="97"/>
        <v>0</v>
      </c>
    </row>
    <row r="3129" spans="1:12" hidden="1" x14ac:dyDescent="0.25">
      <c r="A3129" t="s">
        <v>4643</v>
      </c>
      <c r="B3129" t="s">
        <v>5</v>
      </c>
      <c r="C3129" t="s">
        <v>1735</v>
      </c>
      <c r="D3129" t="s">
        <v>6904</v>
      </c>
      <c r="E3129" t="s">
        <v>1711</v>
      </c>
      <c r="H3129" t="str">
        <f>INDEX('Vensim Variables'!$B:$B,MATCH(EPS!$B3129,'Vensim Variables'!$A:$A,0))</f>
        <v>g pollutant</v>
      </c>
      <c r="I3129" t="str">
        <f t="shared" si="96"/>
        <v>BC</v>
      </c>
      <c r="J3129">
        <f>INDEX(NoSettings!$C:$C,MATCH(EPS!$A3129,NoSettings!$A:$A,0))</f>
        <v>232060000</v>
      </c>
      <c r="K3129">
        <f>INDEX(GWP!$C$2:$C$13,MATCH(EPS!I3129,GWP!$B$2:$B$13,0))</f>
        <v>0</v>
      </c>
      <c r="L3129" s="4">
        <f t="shared" si="97"/>
        <v>0</v>
      </c>
    </row>
    <row r="3130" spans="1:12" hidden="1" x14ac:dyDescent="0.25">
      <c r="A3130" t="s">
        <v>4644</v>
      </c>
      <c r="B3130" t="s">
        <v>5</v>
      </c>
      <c r="C3130" t="s">
        <v>1735</v>
      </c>
      <c r="D3130" t="s">
        <v>6904</v>
      </c>
      <c r="E3130" t="s">
        <v>1712</v>
      </c>
      <c r="H3130" t="str">
        <f>INDEX('Vensim Variables'!$B:$B,MATCH(EPS!$B3130,'Vensim Variables'!$A:$A,0))</f>
        <v>g pollutant</v>
      </c>
      <c r="I3130" t="str">
        <f t="shared" si="96"/>
        <v>OC</v>
      </c>
      <c r="J3130">
        <f>INDEX(NoSettings!$C:$C,MATCH(EPS!$A3130,NoSettings!$A:$A,0))</f>
        <v>2195180000</v>
      </c>
      <c r="K3130">
        <f>INDEX(GWP!$C$2:$C$13,MATCH(EPS!I3130,GWP!$B$2:$B$13,0))</f>
        <v>0</v>
      </c>
      <c r="L3130" s="4">
        <f t="shared" si="97"/>
        <v>0</v>
      </c>
    </row>
    <row r="3131" spans="1:12" hidden="1" x14ac:dyDescent="0.25">
      <c r="A3131" t="s">
        <v>4645</v>
      </c>
      <c r="B3131" t="s">
        <v>5</v>
      </c>
      <c r="C3131" t="s">
        <v>1735</v>
      </c>
      <c r="D3131" t="s">
        <v>6904</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hidden="1" x14ac:dyDescent="0.25">
      <c r="A3132" t="s">
        <v>4646</v>
      </c>
      <c r="B3132" t="s">
        <v>5</v>
      </c>
      <c r="C3132" t="s">
        <v>1735</v>
      </c>
      <c r="D3132" t="s">
        <v>6904</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hidden="1" x14ac:dyDescent="0.25">
      <c r="A3133" t="s">
        <v>4647</v>
      </c>
      <c r="B3133" t="s">
        <v>5</v>
      </c>
      <c r="C3133" t="s">
        <v>1735</v>
      </c>
      <c r="D3133" t="s">
        <v>6904</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hidden="1" x14ac:dyDescent="0.25">
      <c r="A3134" t="s">
        <v>4648</v>
      </c>
      <c r="B3134" t="s">
        <v>5</v>
      </c>
      <c r="C3134" t="s">
        <v>1735</v>
      </c>
      <c r="D3134" t="s">
        <v>6905</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hidden="1" x14ac:dyDescent="0.25">
      <c r="A3135" t="s">
        <v>4649</v>
      </c>
      <c r="B3135" t="s">
        <v>5</v>
      </c>
      <c r="C3135" t="s">
        <v>1735</v>
      </c>
      <c r="D3135" t="s">
        <v>6905</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hidden="1" x14ac:dyDescent="0.25">
      <c r="A3136" t="s">
        <v>4650</v>
      </c>
      <c r="B3136" t="s">
        <v>5</v>
      </c>
      <c r="C3136" t="s">
        <v>1735</v>
      </c>
      <c r="D3136" t="s">
        <v>6905</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hidden="1" x14ac:dyDescent="0.25">
      <c r="A3137" t="s">
        <v>4651</v>
      </c>
      <c r="B3137" t="s">
        <v>5</v>
      </c>
      <c r="C3137" t="s">
        <v>1735</v>
      </c>
      <c r="D3137" t="s">
        <v>6905</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hidden="1" x14ac:dyDescent="0.25">
      <c r="A3138" t="s">
        <v>4652</v>
      </c>
      <c r="B3138" t="s">
        <v>5</v>
      </c>
      <c r="C3138" t="s">
        <v>1735</v>
      </c>
      <c r="D3138" t="s">
        <v>6905</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hidden="1" x14ac:dyDescent="0.25">
      <c r="A3139" t="s">
        <v>4653</v>
      </c>
      <c r="B3139" t="s">
        <v>5</v>
      </c>
      <c r="C3139" t="s">
        <v>1735</v>
      </c>
      <c r="D3139" t="s">
        <v>6905</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hidden="1" x14ac:dyDescent="0.25">
      <c r="A3140" t="s">
        <v>4654</v>
      </c>
      <c r="B3140" t="s">
        <v>5</v>
      </c>
      <c r="C3140" t="s">
        <v>1735</v>
      </c>
      <c r="D3140" t="s">
        <v>6905</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hidden="1" x14ac:dyDescent="0.25">
      <c r="A3141" t="s">
        <v>4655</v>
      </c>
      <c r="B3141" t="s">
        <v>5</v>
      </c>
      <c r="C3141" t="s">
        <v>1735</v>
      </c>
      <c r="D3141" t="s">
        <v>6905</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hidden="1" x14ac:dyDescent="0.25">
      <c r="A3142" t="s">
        <v>4656</v>
      </c>
      <c r="B3142" t="s">
        <v>5</v>
      </c>
      <c r="C3142" t="s">
        <v>1735</v>
      </c>
      <c r="D3142" t="s">
        <v>6905</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hidden="1" x14ac:dyDescent="0.25">
      <c r="A3143" t="s">
        <v>4657</v>
      </c>
      <c r="B3143" t="s">
        <v>5</v>
      </c>
      <c r="C3143" t="s">
        <v>1735</v>
      </c>
      <c r="D3143" t="s">
        <v>6905</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hidden="1" x14ac:dyDescent="0.25">
      <c r="A3144" t="s">
        <v>4658</v>
      </c>
      <c r="B3144" t="s">
        <v>5</v>
      </c>
      <c r="C3144" t="s">
        <v>1735</v>
      </c>
      <c r="D3144" t="s">
        <v>6905</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hidden="1" x14ac:dyDescent="0.25">
      <c r="A3145" t="s">
        <v>4659</v>
      </c>
      <c r="B3145" t="s">
        <v>5</v>
      </c>
      <c r="C3145" t="s">
        <v>1735</v>
      </c>
      <c r="D3145" t="s">
        <v>6905</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hidden="1" x14ac:dyDescent="0.25">
      <c r="A3146" t="s">
        <v>4660</v>
      </c>
      <c r="B3146" t="s">
        <v>5</v>
      </c>
      <c r="C3146" t="s">
        <v>1735</v>
      </c>
      <c r="D3146" t="s">
        <v>6906</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hidden="1" x14ac:dyDescent="0.25">
      <c r="A3147" t="s">
        <v>4661</v>
      </c>
      <c r="B3147" t="s">
        <v>5</v>
      </c>
      <c r="C3147" t="s">
        <v>1735</v>
      </c>
      <c r="D3147" t="s">
        <v>6906</v>
      </c>
      <c r="E3147" t="s">
        <v>1705</v>
      </c>
      <c r="H3147" t="str">
        <f>INDEX('Vensim Variables'!$B:$B,MATCH(EPS!$B3147,'Vensim Variables'!$A:$A,0))</f>
        <v>g pollutant</v>
      </c>
      <c r="I3147" t="str">
        <f t="shared" si="98"/>
        <v>VOC</v>
      </c>
      <c r="J3147">
        <f>INDEX(NoSettings!$C:$C,MATCH(EPS!$A3147,NoSettings!$A:$A,0))</f>
        <v>17353800</v>
      </c>
      <c r="K3147">
        <f>INDEX(GWP!$C$2:$C$13,MATCH(EPS!I3147,GWP!$B$2:$B$13,0))</f>
        <v>0</v>
      </c>
      <c r="L3147" s="4">
        <f t="shared" si="99"/>
        <v>0</v>
      </c>
    </row>
    <row r="3148" spans="1:12" hidden="1" x14ac:dyDescent="0.25">
      <c r="A3148" t="s">
        <v>4662</v>
      </c>
      <c r="B3148" t="s">
        <v>5</v>
      </c>
      <c r="C3148" t="s">
        <v>1735</v>
      </c>
      <c r="D3148" t="s">
        <v>6906</v>
      </c>
      <c r="E3148" t="s">
        <v>1706</v>
      </c>
      <c r="H3148" t="str">
        <f>INDEX('Vensim Variables'!$B:$B,MATCH(EPS!$B3148,'Vensim Variables'!$A:$A,0))</f>
        <v>g pollutant</v>
      </c>
      <c r="I3148" t="str">
        <f t="shared" si="98"/>
        <v>CO</v>
      </c>
      <c r="J3148">
        <f>INDEX(NoSettings!$C:$C,MATCH(EPS!$A3148,NoSettings!$A:$A,0))</f>
        <v>460168000</v>
      </c>
      <c r="K3148">
        <f>INDEX(GWP!$C$2:$C$13,MATCH(EPS!I3148,GWP!$B$2:$B$13,0))</f>
        <v>0</v>
      </c>
      <c r="L3148" s="4">
        <f t="shared" si="99"/>
        <v>0</v>
      </c>
    </row>
    <row r="3149" spans="1:12" hidden="1" x14ac:dyDescent="0.25">
      <c r="A3149" t="s">
        <v>4663</v>
      </c>
      <c r="B3149" t="s">
        <v>5</v>
      </c>
      <c r="C3149" t="s">
        <v>1735</v>
      </c>
      <c r="D3149" t="s">
        <v>6906</v>
      </c>
      <c r="E3149" t="s">
        <v>1707</v>
      </c>
      <c r="H3149" t="str">
        <f>INDEX('Vensim Variables'!$B:$B,MATCH(EPS!$B3149,'Vensim Variables'!$A:$A,0))</f>
        <v>g pollutant</v>
      </c>
      <c r="I3149" t="str">
        <f t="shared" si="98"/>
        <v>NOx</v>
      </c>
      <c r="J3149">
        <f>INDEX(NoSettings!$C:$C,MATCH(EPS!$A3149,NoSettings!$A:$A,0))</f>
        <v>187591000</v>
      </c>
      <c r="K3149">
        <f>INDEX(GWP!$C$2:$C$13,MATCH(EPS!I3149,GWP!$B$2:$B$13,0))</f>
        <v>0</v>
      </c>
      <c r="L3149" s="4">
        <f t="shared" si="99"/>
        <v>0</v>
      </c>
    </row>
    <row r="3150" spans="1:12" hidden="1" x14ac:dyDescent="0.25">
      <c r="A3150" t="s">
        <v>4664</v>
      </c>
      <c r="B3150" t="s">
        <v>5</v>
      </c>
      <c r="C3150" t="s">
        <v>1735</v>
      </c>
      <c r="D3150" t="s">
        <v>6906</v>
      </c>
      <c r="E3150" t="s">
        <v>1708</v>
      </c>
      <c r="H3150" t="str">
        <f>INDEX('Vensim Variables'!$B:$B,MATCH(EPS!$B3150,'Vensim Variables'!$A:$A,0))</f>
        <v>g pollutant</v>
      </c>
      <c r="I3150" t="str">
        <f t="shared" si="98"/>
        <v>PM10</v>
      </c>
      <c r="J3150">
        <f>INDEX(NoSettings!$C:$C,MATCH(EPS!$A3150,NoSettings!$A:$A,0))</f>
        <v>252414000</v>
      </c>
      <c r="K3150">
        <f>INDEX(GWP!$C$2:$C$13,MATCH(EPS!I3150,GWP!$B$2:$B$13,0))</f>
        <v>0</v>
      </c>
      <c r="L3150" s="4">
        <f t="shared" si="99"/>
        <v>0</v>
      </c>
    </row>
    <row r="3151" spans="1:12" hidden="1" x14ac:dyDescent="0.25">
      <c r="A3151" t="s">
        <v>4665</v>
      </c>
      <c r="B3151" t="s">
        <v>5</v>
      </c>
      <c r="C3151" t="s">
        <v>1735</v>
      </c>
      <c r="D3151" t="s">
        <v>6906</v>
      </c>
      <c r="E3151" t="s">
        <v>1709</v>
      </c>
      <c r="H3151" t="str">
        <f>INDEX('Vensim Variables'!$B:$B,MATCH(EPS!$B3151,'Vensim Variables'!$A:$A,0))</f>
        <v>g pollutant</v>
      </c>
      <c r="I3151" t="str">
        <f t="shared" si="98"/>
        <v>PM25</v>
      </c>
      <c r="J3151">
        <f>INDEX(NoSettings!$C:$C,MATCH(EPS!$A3151,NoSettings!$A:$A,0))</f>
        <v>217248000</v>
      </c>
      <c r="K3151">
        <f>INDEX(GWP!$C$2:$C$13,MATCH(EPS!I3151,GWP!$B$2:$B$13,0))</f>
        <v>0</v>
      </c>
      <c r="L3151" s="4">
        <f t="shared" si="99"/>
        <v>0</v>
      </c>
    </row>
    <row r="3152" spans="1:12" hidden="1" x14ac:dyDescent="0.25">
      <c r="A3152" t="s">
        <v>4666</v>
      </c>
      <c r="B3152" t="s">
        <v>5</v>
      </c>
      <c r="C3152" t="s">
        <v>1735</v>
      </c>
      <c r="D3152" t="s">
        <v>6906</v>
      </c>
      <c r="E3152" t="s">
        <v>1710</v>
      </c>
      <c r="H3152" t="str">
        <f>INDEX('Vensim Variables'!$B:$B,MATCH(EPS!$B3152,'Vensim Variables'!$A:$A,0))</f>
        <v>g pollutant</v>
      </c>
      <c r="I3152" t="str">
        <f t="shared" si="98"/>
        <v>SOx</v>
      </c>
      <c r="J3152">
        <f>INDEX(NoSettings!$C:$C,MATCH(EPS!$A3152,NoSettings!$A:$A,0))</f>
        <v>31838400</v>
      </c>
      <c r="K3152">
        <f>INDEX(GWP!$C$2:$C$13,MATCH(EPS!I3152,GWP!$B$2:$B$13,0))</f>
        <v>0</v>
      </c>
      <c r="L3152" s="4">
        <f t="shared" si="99"/>
        <v>0</v>
      </c>
    </row>
    <row r="3153" spans="1:12" hidden="1" x14ac:dyDescent="0.25">
      <c r="A3153" t="s">
        <v>4667</v>
      </c>
      <c r="B3153" t="s">
        <v>5</v>
      </c>
      <c r="C3153" t="s">
        <v>1735</v>
      </c>
      <c r="D3153" t="s">
        <v>6906</v>
      </c>
      <c r="E3153" t="s">
        <v>1711</v>
      </c>
      <c r="H3153" t="str">
        <f>INDEX('Vensim Variables'!$B:$B,MATCH(EPS!$B3153,'Vensim Variables'!$A:$A,0))</f>
        <v>g pollutant</v>
      </c>
      <c r="I3153" t="str">
        <f t="shared" si="98"/>
        <v>BC</v>
      </c>
      <c r="J3153">
        <f>INDEX(NoSettings!$C:$C,MATCH(EPS!$A3153,NoSettings!$A:$A,0))</f>
        <v>8060370</v>
      </c>
      <c r="K3153">
        <f>INDEX(GWP!$C$2:$C$13,MATCH(EPS!I3153,GWP!$B$2:$B$13,0))</f>
        <v>0</v>
      </c>
      <c r="L3153" s="4">
        <f t="shared" si="99"/>
        <v>0</v>
      </c>
    </row>
    <row r="3154" spans="1:12" hidden="1" x14ac:dyDescent="0.25">
      <c r="A3154" t="s">
        <v>4668</v>
      </c>
      <c r="B3154" t="s">
        <v>5</v>
      </c>
      <c r="C3154" t="s">
        <v>1735</v>
      </c>
      <c r="D3154" t="s">
        <v>6906</v>
      </c>
      <c r="E3154" t="s">
        <v>1712</v>
      </c>
      <c r="H3154" t="str">
        <f>INDEX('Vensim Variables'!$B:$B,MATCH(EPS!$B3154,'Vensim Variables'!$A:$A,0))</f>
        <v>g pollutant</v>
      </c>
      <c r="I3154" t="str">
        <f t="shared" si="98"/>
        <v>OC</v>
      </c>
      <c r="J3154">
        <f>INDEX(NoSettings!$C:$C,MATCH(EPS!$A3154,NoSettings!$A:$A,0))</f>
        <v>76247400</v>
      </c>
      <c r="K3154">
        <f>INDEX(GWP!$C$2:$C$13,MATCH(EPS!I3154,GWP!$B$2:$B$13,0))</f>
        <v>0</v>
      </c>
      <c r="L3154" s="4">
        <f t="shared" si="99"/>
        <v>0</v>
      </c>
    </row>
    <row r="3155" spans="1:12" hidden="1" x14ac:dyDescent="0.25">
      <c r="A3155" t="s">
        <v>4669</v>
      </c>
      <c r="B3155" t="s">
        <v>5</v>
      </c>
      <c r="C3155" t="s">
        <v>1735</v>
      </c>
      <c r="D3155" t="s">
        <v>6906</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hidden="1" x14ac:dyDescent="0.25">
      <c r="A3156" t="s">
        <v>4670</v>
      </c>
      <c r="B3156" t="s">
        <v>5</v>
      </c>
      <c r="C3156" t="s">
        <v>1735</v>
      </c>
      <c r="D3156" t="s">
        <v>6906</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hidden="1" x14ac:dyDescent="0.25">
      <c r="A3157" t="s">
        <v>4671</v>
      </c>
      <c r="B3157" t="s">
        <v>5</v>
      </c>
      <c r="C3157" t="s">
        <v>1735</v>
      </c>
      <c r="D3157" t="s">
        <v>6906</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hidden="1" x14ac:dyDescent="0.25">
      <c r="A3158" t="s">
        <v>4672</v>
      </c>
      <c r="B3158" t="s">
        <v>5</v>
      </c>
      <c r="C3158" t="s">
        <v>1735</v>
      </c>
      <c r="D3158" t="s">
        <v>6907</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hidden="1" x14ac:dyDescent="0.25">
      <c r="A3159" t="s">
        <v>4673</v>
      </c>
      <c r="B3159" t="s">
        <v>5</v>
      </c>
      <c r="C3159" t="s">
        <v>1735</v>
      </c>
      <c r="D3159" t="s">
        <v>6907</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hidden="1" x14ac:dyDescent="0.25">
      <c r="A3160" t="s">
        <v>4674</v>
      </c>
      <c r="B3160" t="s">
        <v>5</v>
      </c>
      <c r="C3160" t="s">
        <v>1735</v>
      </c>
      <c r="D3160" t="s">
        <v>6907</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hidden="1" x14ac:dyDescent="0.25">
      <c r="A3161" t="s">
        <v>4675</v>
      </c>
      <c r="B3161" t="s">
        <v>5</v>
      </c>
      <c r="C3161" t="s">
        <v>1735</v>
      </c>
      <c r="D3161" t="s">
        <v>6907</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hidden="1" x14ac:dyDescent="0.25">
      <c r="A3162" t="s">
        <v>4676</v>
      </c>
      <c r="B3162" t="s">
        <v>5</v>
      </c>
      <c r="C3162" t="s">
        <v>1735</v>
      </c>
      <c r="D3162" t="s">
        <v>6907</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hidden="1" x14ac:dyDescent="0.25">
      <c r="A3163" t="s">
        <v>4677</v>
      </c>
      <c r="B3163" t="s">
        <v>5</v>
      </c>
      <c r="C3163" t="s">
        <v>1735</v>
      </c>
      <c r="D3163" t="s">
        <v>6907</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hidden="1" x14ac:dyDescent="0.25">
      <c r="A3164" t="s">
        <v>4678</v>
      </c>
      <c r="B3164" t="s">
        <v>5</v>
      </c>
      <c r="C3164" t="s">
        <v>1735</v>
      </c>
      <c r="D3164" t="s">
        <v>6907</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hidden="1" x14ac:dyDescent="0.25">
      <c r="A3165" t="s">
        <v>4679</v>
      </c>
      <c r="B3165" t="s">
        <v>5</v>
      </c>
      <c r="C3165" t="s">
        <v>1735</v>
      </c>
      <c r="D3165" t="s">
        <v>6907</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hidden="1" x14ac:dyDescent="0.25">
      <c r="A3166" t="s">
        <v>4680</v>
      </c>
      <c r="B3166" t="s">
        <v>5</v>
      </c>
      <c r="C3166" t="s">
        <v>1735</v>
      </c>
      <c r="D3166" t="s">
        <v>6907</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hidden="1" x14ac:dyDescent="0.25">
      <c r="A3167" t="s">
        <v>4681</v>
      </c>
      <c r="B3167" t="s">
        <v>5</v>
      </c>
      <c r="C3167" t="s">
        <v>1735</v>
      </c>
      <c r="D3167" t="s">
        <v>6907</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hidden="1" x14ac:dyDescent="0.25">
      <c r="A3168" t="s">
        <v>4682</v>
      </c>
      <c r="B3168" t="s">
        <v>5</v>
      </c>
      <c r="C3168" t="s">
        <v>1735</v>
      </c>
      <c r="D3168" t="s">
        <v>6907</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hidden="1" x14ac:dyDescent="0.25">
      <c r="A3169" t="s">
        <v>4683</v>
      </c>
      <c r="B3169" t="s">
        <v>5</v>
      </c>
      <c r="C3169" t="s">
        <v>1735</v>
      </c>
      <c r="D3169" t="s">
        <v>6907</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hidden="1" x14ac:dyDescent="0.25">
      <c r="A3170" t="s">
        <v>4684</v>
      </c>
      <c r="B3170" t="s">
        <v>5</v>
      </c>
      <c r="C3170" t="s">
        <v>1735</v>
      </c>
      <c r="D3170" t="s">
        <v>6908</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hidden="1" x14ac:dyDescent="0.25">
      <c r="A3171" t="s">
        <v>4685</v>
      </c>
      <c r="B3171" t="s">
        <v>5</v>
      </c>
      <c r="C3171" t="s">
        <v>1735</v>
      </c>
      <c r="D3171" t="s">
        <v>6908</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hidden="1" x14ac:dyDescent="0.25">
      <c r="A3172" t="s">
        <v>4686</v>
      </c>
      <c r="B3172" t="s">
        <v>5</v>
      </c>
      <c r="C3172" t="s">
        <v>1735</v>
      </c>
      <c r="D3172" t="s">
        <v>6908</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hidden="1" x14ac:dyDescent="0.25">
      <c r="A3173" t="s">
        <v>4687</v>
      </c>
      <c r="B3173" t="s">
        <v>5</v>
      </c>
      <c r="C3173" t="s">
        <v>1735</v>
      </c>
      <c r="D3173" t="s">
        <v>6908</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hidden="1" x14ac:dyDescent="0.25">
      <c r="A3174" t="s">
        <v>4688</v>
      </c>
      <c r="B3174" t="s">
        <v>5</v>
      </c>
      <c r="C3174" t="s">
        <v>1735</v>
      </c>
      <c r="D3174" t="s">
        <v>6908</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hidden="1" x14ac:dyDescent="0.25">
      <c r="A3175" t="s">
        <v>4689</v>
      </c>
      <c r="B3175" t="s">
        <v>5</v>
      </c>
      <c r="C3175" t="s">
        <v>1735</v>
      </c>
      <c r="D3175" t="s">
        <v>6908</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hidden="1" x14ac:dyDescent="0.25">
      <c r="A3176" t="s">
        <v>4690</v>
      </c>
      <c r="B3176" t="s">
        <v>5</v>
      </c>
      <c r="C3176" t="s">
        <v>1735</v>
      </c>
      <c r="D3176" t="s">
        <v>6908</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hidden="1" x14ac:dyDescent="0.25">
      <c r="A3177" t="s">
        <v>4691</v>
      </c>
      <c r="B3177" t="s">
        <v>5</v>
      </c>
      <c r="C3177" t="s">
        <v>1735</v>
      </c>
      <c r="D3177" t="s">
        <v>6908</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hidden="1" x14ac:dyDescent="0.25">
      <c r="A3178" t="s">
        <v>4692</v>
      </c>
      <c r="B3178" t="s">
        <v>5</v>
      </c>
      <c r="C3178" t="s">
        <v>1735</v>
      </c>
      <c r="D3178" t="s">
        <v>6908</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hidden="1" x14ac:dyDescent="0.25">
      <c r="A3179" t="s">
        <v>4693</v>
      </c>
      <c r="B3179" t="s">
        <v>5</v>
      </c>
      <c r="C3179" t="s">
        <v>1735</v>
      </c>
      <c r="D3179" t="s">
        <v>6908</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hidden="1" x14ac:dyDescent="0.25">
      <c r="A3180" t="s">
        <v>4694</v>
      </c>
      <c r="B3180" t="s">
        <v>5</v>
      </c>
      <c r="C3180" t="s">
        <v>1735</v>
      </c>
      <c r="D3180" t="s">
        <v>6908</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hidden="1" x14ac:dyDescent="0.25">
      <c r="A3181" t="s">
        <v>4695</v>
      </c>
      <c r="B3181" t="s">
        <v>5</v>
      </c>
      <c r="C3181" t="s">
        <v>1735</v>
      </c>
      <c r="D3181" t="s">
        <v>6908</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hidden="1" x14ac:dyDescent="0.25">
      <c r="A3182" t="s">
        <v>4696</v>
      </c>
      <c r="B3182" t="s">
        <v>5</v>
      </c>
      <c r="C3182" t="s">
        <v>1735</v>
      </c>
      <c r="D3182" t="s">
        <v>6909</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hidden="1" x14ac:dyDescent="0.25">
      <c r="A3183" t="s">
        <v>4697</v>
      </c>
      <c r="B3183" t="s">
        <v>5</v>
      </c>
      <c r="C3183" t="s">
        <v>1735</v>
      </c>
      <c r="D3183" t="s">
        <v>6909</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hidden="1" x14ac:dyDescent="0.25">
      <c r="A3184" t="s">
        <v>4698</v>
      </c>
      <c r="B3184" t="s">
        <v>5</v>
      </c>
      <c r="C3184" t="s">
        <v>1735</v>
      </c>
      <c r="D3184" t="s">
        <v>6909</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hidden="1" x14ac:dyDescent="0.25">
      <c r="A3185" t="s">
        <v>4699</v>
      </c>
      <c r="B3185" t="s">
        <v>5</v>
      </c>
      <c r="C3185" t="s">
        <v>1735</v>
      </c>
      <c r="D3185" t="s">
        <v>6909</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hidden="1" x14ac:dyDescent="0.25">
      <c r="A3186" t="s">
        <v>4700</v>
      </c>
      <c r="B3186" t="s">
        <v>5</v>
      </c>
      <c r="C3186" t="s">
        <v>1735</v>
      </c>
      <c r="D3186" t="s">
        <v>6909</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hidden="1" x14ac:dyDescent="0.25">
      <c r="A3187" t="s">
        <v>4701</v>
      </c>
      <c r="B3187" t="s">
        <v>5</v>
      </c>
      <c r="C3187" t="s">
        <v>1735</v>
      </c>
      <c r="D3187" t="s">
        <v>6909</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hidden="1" x14ac:dyDescent="0.25">
      <c r="A3188" t="s">
        <v>4702</v>
      </c>
      <c r="B3188" t="s">
        <v>5</v>
      </c>
      <c r="C3188" t="s">
        <v>1735</v>
      </c>
      <c r="D3188" t="s">
        <v>6909</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hidden="1" x14ac:dyDescent="0.25">
      <c r="A3189" t="s">
        <v>4703</v>
      </c>
      <c r="B3189" t="s">
        <v>5</v>
      </c>
      <c r="C3189" t="s">
        <v>1735</v>
      </c>
      <c r="D3189" t="s">
        <v>6909</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hidden="1" x14ac:dyDescent="0.25">
      <c r="A3190" t="s">
        <v>4704</v>
      </c>
      <c r="B3190" t="s">
        <v>5</v>
      </c>
      <c r="C3190" t="s">
        <v>1735</v>
      </c>
      <c r="D3190" t="s">
        <v>6909</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hidden="1" x14ac:dyDescent="0.25">
      <c r="A3191" t="s">
        <v>4705</v>
      </c>
      <c r="B3191" t="s">
        <v>5</v>
      </c>
      <c r="C3191" t="s">
        <v>1735</v>
      </c>
      <c r="D3191" t="s">
        <v>6909</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hidden="1" x14ac:dyDescent="0.25">
      <c r="A3192" t="s">
        <v>4706</v>
      </c>
      <c r="B3192" t="s">
        <v>5</v>
      </c>
      <c r="C3192" t="s">
        <v>1735</v>
      </c>
      <c r="D3192" t="s">
        <v>6909</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hidden="1" x14ac:dyDescent="0.25">
      <c r="A3193" t="s">
        <v>4707</v>
      </c>
      <c r="B3193" t="s">
        <v>5</v>
      </c>
      <c r="C3193" t="s">
        <v>1735</v>
      </c>
      <c r="D3193" t="s">
        <v>6909</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hidden="1" x14ac:dyDescent="0.25">
      <c r="A3194" t="s">
        <v>4708</v>
      </c>
      <c r="B3194" t="s">
        <v>5</v>
      </c>
      <c r="C3194" t="s">
        <v>1735</v>
      </c>
      <c r="D3194" t="s">
        <v>6910</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hidden="1" x14ac:dyDescent="0.25">
      <c r="A3195" t="s">
        <v>4709</v>
      </c>
      <c r="B3195" t="s">
        <v>5</v>
      </c>
      <c r="C3195" t="s">
        <v>1735</v>
      </c>
      <c r="D3195" t="s">
        <v>6910</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hidden="1" x14ac:dyDescent="0.25">
      <c r="A3196" t="s">
        <v>4710</v>
      </c>
      <c r="B3196" t="s">
        <v>5</v>
      </c>
      <c r="C3196" t="s">
        <v>1735</v>
      </c>
      <c r="D3196" t="s">
        <v>6910</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hidden="1" x14ac:dyDescent="0.25">
      <c r="A3197" t="s">
        <v>4711</v>
      </c>
      <c r="B3197" t="s">
        <v>5</v>
      </c>
      <c r="C3197" t="s">
        <v>1735</v>
      </c>
      <c r="D3197" t="s">
        <v>6910</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hidden="1" x14ac:dyDescent="0.25">
      <c r="A3198" t="s">
        <v>4712</v>
      </c>
      <c r="B3198" t="s">
        <v>5</v>
      </c>
      <c r="C3198" t="s">
        <v>1735</v>
      </c>
      <c r="D3198" t="s">
        <v>6910</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hidden="1" x14ac:dyDescent="0.25">
      <c r="A3199" t="s">
        <v>4713</v>
      </c>
      <c r="B3199" t="s">
        <v>5</v>
      </c>
      <c r="C3199" t="s">
        <v>1735</v>
      </c>
      <c r="D3199" t="s">
        <v>6910</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hidden="1" x14ac:dyDescent="0.25">
      <c r="A3200" t="s">
        <v>4714</v>
      </c>
      <c r="B3200" t="s">
        <v>5</v>
      </c>
      <c r="C3200" t="s">
        <v>1735</v>
      </c>
      <c r="D3200" t="s">
        <v>6910</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hidden="1" x14ac:dyDescent="0.25">
      <c r="A3201" t="s">
        <v>4715</v>
      </c>
      <c r="B3201" t="s">
        <v>5</v>
      </c>
      <c r="C3201" t="s">
        <v>1735</v>
      </c>
      <c r="D3201" t="s">
        <v>6910</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hidden="1" x14ac:dyDescent="0.25">
      <c r="A3202" t="s">
        <v>4716</v>
      </c>
      <c r="B3202" t="s">
        <v>5</v>
      </c>
      <c r="C3202" t="s">
        <v>1735</v>
      </c>
      <c r="D3202" t="s">
        <v>6910</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hidden="1" x14ac:dyDescent="0.25">
      <c r="A3203" t="s">
        <v>4717</v>
      </c>
      <c r="B3203" t="s">
        <v>5</v>
      </c>
      <c r="C3203" t="s">
        <v>1735</v>
      </c>
      <c r="D3203" t="s">
        <v>6910</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hidden="1" x14ac:dyDescent="0.25">
      <c r="A3204" t="s">
        <v>4718</v>
      </c>
      <c r="B3204" t="s">
        <v>5</v>
      </c>
      <c r="C3204" t="s">
        <v>1735</v>
      </c>
      <c r="D3204" t="s">
        <v>6910</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hidden="1" x14ac:dyDescent="0.25">
      <c r="A3205" t="s">
        <v>4719</v>
      </c>
      <c r="B3205" t="s">
        <v>5</v>
      </c>
      <c r="C3205" t="s">
        <v>1735</v>
      </c>
      <c r="D3205" t="s">
        <v>6910</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hidden="1" x14ac:dyDescent="0.25">
      <c r="A3206" t="s">
        <v>4720</v>
      </c>
      <c r="B3206" t="s">
        <v>5</v>
      </c>
      <c r="C3206" t="s">
        <v>1735</v>
      </c>
      <c r="D3206" t="s">
        <v>6911</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hidden="1" x14ac:dyDescent="0.25">
      <c r="A3207" t="s">
        <v>4721</v>
      </c>
      <c r="B3207" t="s">
        <v>5</v>
      </c>
      <c r="C3207" t="s">
        <v>1735</v>
      </c>
      <c r="D3207" t="s">
        <v>6911</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hidden="1" x14ac:dyDescent="0.25">
      <c r="A3208" t="s">
        <v>4722</v>
      </c>
      <c r="B3208" t="s">
        <v>5</v>
      </c>
      <c r="C3208" t="s">
        <v>1735</v>
      </c>
      <c r="D3208" t="s">
        <v>6911</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hidden="1" x14ac:dyDescent="0.25">
      <c r="A3209" t="s">
        <v>4723</v>
      </c>
      <c r="B3209" t="s">
        <v>5</v>
      </c>
      <c r="C3209" t="s">
        <v>1735</v>
      </c>
      <c r="D3209" t="s">
        <v>6911</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hidden="1" x14ac:dyDescent="0.25">
      <c r="A3210" t="s">
        <v>4724</v>
      </c>
      <c r="B3210" t="s">
        <v>5</v>
      </c>
      <c r="C3210" t="s">
        <v>1735</v>
      </c>
      <c r="D3210" t="s">
        <v>6911</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hidden="1" x14ac:dyDescent="0.25">
      <c r="A3211" t="s">
        <v>4725</v>
      </c>
      <c r="B3211" t="s">
        <v>5</v>
      </c>
      <c r="C3211" t="s">
        <v>1735</v>
      </c>
      <c r="D3211" t="s">
        <v>6911</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hidden="1" x14ac:dyDescent="0.25">
      <c r="A3212" t="s">
        <v>4726</v>
      </c>
      <c r="B3212" t="s">
        <v>5</v>
      </c>
      <c r="C3212" t="s">
        <v>1735</v>
      </c>
      <c r="D3212" t="s">
        <v>6911</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hidden="1" x14ac:dyDescent="0.25">
      <c r="A3213" t="s">
        <v>4727</v>
      </c>
      <c r="B3213" t="s">
        <v>5</v>
      </c>
      <c r="C3213" t="s">
        <v>1735</v>
      </c>
      <c r="D3213" t="s">
        <v>6911</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hidden="1" x14ac:dyDescent="0.25">
      <c r="A3214" t="s">
        <v>4728</v>
      </c>
      <c r="B3214" t="s">
        <v>5</v>
      </c>
      <c r="C3214" t="s">
        <v>1735</v>
      </c>
      <c r="D3214" t="s">
        <v>6911</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hidden="1" x14ac:dyDescent="0.25">
      <c r="A3215" t="s">
        <v>4729</v>
      </c>
      <c r="B3215" t="s">
        <v>5</v>
      </c>
      <c r="C3215" t="s">
        <v>1735</v>
      </c>
      <c r="D3215" t="s">
        <v>6911</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hidden="1" x14ac:dyDescent="0.25">
      <c r="A3216" t="s">
        <v>4730</v>
      </c>
      <c r="B3216" t="s">
        <v>5</v>
      </c>
      <c r="C3216" t="s">
        <v>1735</v>
      </c>
      <c r="D3216" t="s">
        <v>6911</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hidden="1" x14ac:dyDescent="0.25">
      <c r="A3217" t="s">
        <v>4731</v>
      </c>
      <c r="B3217" t="s">
        <v>5</v>
      </c>
      <c r="C3217" t="s">
        <v>1735</v>
      </c>
      <c r="D3217" t="s">
        <v>6911</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hidden="1" x14ac:dyDescent="0.25">
      <c r="A3218" t="s">
        <v>4732</v>
      </c>
      <c r="B3218" t="s">
        <v>5</v>
      </c>
      <c r="C3218" t="s">
        <v>1735</v>
      </c>
      <c r="D3218" t="s">
        <v>6912</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hidden="1" x14ac:dyDescent="0.25">
      <c r="A3219" t="s">
        <v>4733</v>
      </c>
      <c r="B3219" t="s">
        <v>5</v>
      </c>
      <c r="C3219" t="s">
        <v>1735</v>
      </c>
      <c r="D3219" t="s">
        <v>6912</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hidden="1" x14ac:dyDescent="0.25">
      <c r="A3220" t="s">
        <v>4734</v>
      </c>
      <c r="B3220" t="s">
        <v>5</v>
      </c>
      <c r="C3220" t="s">
        <v>1735</v>
      </c>
      <c r="D3220" t="s">
        <v>6912</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hidden="1" x14ac:dyDescent="0.25">
      <c r="A3221" t="s">
        <v>4735</v>
      </c>
      <c r="B3221" t="s">
        <v>5</v>
      </c>
      <c r="C3221" t="s">
        <v>1735</v>
      </c>
      <c r="D3221" t="s">
        <v>6912</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hidden="1" x14ac:dyDescent="0.25">
      <c r="A3222" t="s">
        <v>4736</v>
      </c>
      <c r="B3222" t="s">
        <v>5</v>
      </c>
      <c r="C3222" t="s">
        <v>1735</v>
      </c>
      <c r="D3222" t="s">
        <v>6912</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hidden="1" x14ac:dyDescent="0.25">
      <c r="A3223" t="s">
        <v>4737</v>
      </c>
      <c r="B3223" t="s">
        <v>5</v>
      </c>
      <c r="C3223" t="s">
        <v>1735</v>
      </c>
      <c r="D3223" t="s">
        <v>6912</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hidden="1" x14ac:dyDescent="0.25">
      <c r="A3224" t="s">
        <v>4738</v>
      </c>
      <c r="B3224" t="s">
        <v>5</v>
      </c>
      <c r="C3224" t="s">
        <v>1735</v>
      </c>
      <c r="D3224" t="s">
        <v>6912</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hidden="1" x14ac:dyDescent="0.25">
      <c r="A3225" t="s">
        <v>4739</v>
      </c>
      <c r="B3225" t="s">
        <v>5</v>
      </c>
      <c r="C3225" t="s">
        <v>1735</v>
      </c>
      <c r="D3225" t="s">
        <v>6912</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hidden="1" x14ac:dyDescent="0.25">
      <c r="A3226" t="s">
        <v>4740</v>
      </c>
      <c r="B3226" t="s">
        <v>5</v>
      </c>
      <c r="C3226" t="s">
        <v>1735</v>
      </c>
      <c r="D3226" t="s">
        <v>6912</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hidden="1" x14ac:dyDescent="0.25">
      <c r="A3227" t="s">
        <v>4741</v>
      </c>
      <c r="B3227" t="s">
        <v>5</v>
      </c>
      <c r="C3227" t="s">
        <v>1735</v>
      </c>
      <c r="D3227" t="s">
        <v>6912</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hidden="1" x14ac:dyDescent="0.25">
      <c r="A3228" t="s">
        <v>4742</v>
      </c>
      <c r="B3228" t="s">
        <v>5</v>
      </c>
      <c r="C3228" t="s">
        <v>1735</v>
      </c>
      <c r="D3228" t="s">
        <v>6912</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hidden="1" x14ac:dyDescent="0.25">
      <c r="A3229" t="s">
        <v>4743</v>
      </c>
      <c r="B3229" t="s">
        <v>5</v>
      </c>
      <c r="C3229" t="s">
        <v>1735</v>
      </c>
      <c r="D3229" t="s">
        <v>6912</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hidden="1" x14ac:dyDescent="0.25">
      <c r="A3230" t="s">
        <v>4744</v>
      </c>
      <c r="B3230" t="s">
        <v>5</v>
      </c>
      <c r="C3230" t="s">
        <v>1735</v>
      </c>
      <c r="D3230" t="s">
        <v>6913</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hidden="1" x14ac:dyDescent="0.25">
      <c r="A3231" t="s">
        <v>4745</v>
      </c>
      <c r="B3231" t="s">
        <v>5</v>
      </c>
      <c r="C3231" t="s">
        <v>1735</v>
      </c>
      <c r="D3231" t="s">
        <v>6913</v>
      </c>
      <c r="E3231" t="s">
        <v>1705</v>
      </c>
      <c r="H3231" t="str">
        <f>INDEX('Vensim Variables'!$B:$B,MATCH(EPS!$B3231,'Vensim Variables'!$A:$A,0))</f>
        <v>g pollutant</v>
      </c>
      <c r="I3231" t="str">
        <f t="shared" si="100"/>
        <v>VOC</v>
      </c>
      <c r="J3231">
        <f>INDEX(NoSettings!$C:$C,MATCH(EPS!$A3231,NoSettings!$A:$A,0))</f>
        <v>62996500</v>
      </c>
      <c r="K3231">
        <f>INDEX(GWP!$C$2:$C$13,MATCH(EPS!I3231,GWP!$B$2:$B$13,0))</f>
        <v>0</v>
      </c>
      <c r="L3231" s="4">
        <f t="shared" si="101"/>
        <v>0</v>
      </c>
    </row>
    <row r="3232" spans="1:12" hidden="1" x14ac:dyDescent="0.25">
      <c r="A3232" t="s">
        <v>4746</v>
      </c>
      <c r="B3232" t="s">
        <v>5</v>
      </c>
      <c r="C3232" t="s">
        <v>1735</v>
      </c>
      <c r="D3232" t="s">
        <v>6913</v>
      </c>
      <c r="E3232" t="s">
        <v>1706</v>
      </c>
      <c r="H3232" t="str">
        <f>INDEX('Vensim Variables'!$B:$B,MATCH(EPS!$B3232,'Vensim Variables'!$A:$A,0))</f>
        <v>g pollutant</v>
      </c>
      <c r="I3232" t="str">
        <f t="shared" si="100"/>
        <v>CO</v>
      </c>
      <c r="J3232">
        <f>INDEX(NoSettings!$C:$C,MATCH(EPS!$A3232,NoSettings!$A:$A,0))</f>
        <v>1670470000</v>
      </c>
      <c r="K3232">
        <f>INDEX(GWP!$C$2:$C$13,MATCH(EPS!I3232,GWP!$B$2:$B$13,0))</f>
        <v>0</v>
      </c>
      <c r="L3232" s="4">
        <f t="shared" si="101"/>
        <v>0</v>
      </c>
    </row>
    <row r="3233" spans="1:12" hidden="1" x14ac:dyDescent="0.25">
      <c r="A3233" t="s">
        <v>4747</v>
      </c>
      <c r="B3233" t="s">
        <v>5</v>
      </c>
      <c r="C3233" t="s">
        <v>1735</v>
      </c>
      <c r="D3233" t="s">
        <v>6913</v>
      </c>
      <c r="E3233" t="s">
        <v>1707</v>
      </c>
      <c r="H3233" t="str">
        <f>INDEX('Vensim Variables'!$B:$B,MATCH(EPS!$B3233,'Vensim Variables'!$A:$A,0))</f>
        <v>g pollutant</v>
      </c>
      <c r="I3233" t="str">
        <f t="shared" si="100"/>
        <v>NOx</v>
      </c>
      <c r="J3233">
        <f>INDEX(NoSettings!$C:$C,MATCH(EPS!$A3233,NoSettings!$A:$A,0))</f>
        <v>680979000</v>
      </c>
      <c r="K3233">
        <f>INDEX(GWP!$C$2:$C$13,MATCH(EPS!I3233,GWP!$B$2:$B$13,0))</f>
        <v>0</v>
      </c>
      <c r="L3233" s="4">
        <f t="shared" si="101"/>
        <v>0</v>
      </c>
    </row>
    <row r="3234" spans="1:12" hidden="1" x14ac:dyDescent="0.25">
      <c r="A3234" t="s">
        <v>4748</v>
      </c>
      <c r="B3234" t="s">
        <v>5</v>
      </c>
      <c r="C3234" t="s">
        <v>1735</v>
      </c>
      <c r="D3234" t="s">
        <v>6913</v>
      </c>
      <c r="E3234" t="s">
        <v>1708</v>
      </c>
      <c r="H3234" t="str">
        <f>INDEX('Vensim Variables'!$B:$B,MATCH(EPS!$B3234,'Vensim Variables'!$A:$A,0))</f>
        <v>g pollutant</v>
      </c>
      <c r="I3234" t="str">
        <f t="shared" si="100"/>
        <v>PM10</v>
      </c>
      <c r="J3234">
        <f>INDEX(NoSettings!$C:$C,MATCH(EPS!$A3234,NoSettings!$A:$A,0))</f>
        <v>916293000</v>
      </c>
      <c r="K3234">
        <f>INDEX(GWP!$C$2:$C$13,MATCH(EPS!I3234,GWP!$B$2:$B$13,0))</f>
        <v>0</v>
      </c>
      <c r="L3234" s="4">
        <f t="shared" si="101"/>
        <v>0</v>
      </c>
    </row>
    <row r="3235" spans="1:12" hidden="1" x14ac:dyDescent="0.25">
      <c r="A3235" t="s">
        <v>4749</v>
      </c>
      <c r="B3235" t="s">
        <v>5</v>
      </c>
      <c r="C3235" t="s">
        <v>1735</v>
      </c>
      <c r="D3235" t="s">
        <v>6913</v>
      </c>
      <c r="E3235" t="s">
        <v>1709</v>
      </c>
      <c r="H3235" t="str">
        <f>INDEX('Vensim Variables'!$B:$B,MATCH(EPS!$B3235,'Vensim Variables'!$A:$A,0))</f>
        <v>g pollutant</v>
      </c>
      <c r="I3235" t="str">
        <f t="shared" si="100"/>
        <v>PM25</v>
      </c>
      <c r="J3235">
        <f>INDEX(NoSettings!$C:$C,MATCH(EPS!$A3235,NoSettings!$A:$A,0))</f>
        <v>788635000</v>
      </c>
      <c r="K3235">
        <f>INDEX(GWP!$C$2:$C$13,MATCH(EPS!I3235,GWP!$B$2:$B$13,0))</f>
        <v>0</v>
      </c>
      <c r="L3235" s="4">
        <f t="shared" si="101"/>
        <v>0</v>
      </c>
    </row>
    <row r="3236" spans="1:12" hidden="1" x14ac:dyDescent="0.25">
      <c r="A3236" t="s">
        <v>4750</v>
      </c>
      <c r="B3236" t="s">
        <v>5</v>
      </c>
      <c r="C3236" t="s">
        <v>1735</v>
      </c>
      <c r="D3236" t="s">
        <v>6913</v>
      </c>
      <c r="E3236" t="s">
        <v>1710</v>
      </c>
      <c r="H3236" t="str">
        <f>INDEX('Vensim Variables'!$B:$B,MATCH(EPS!$B3236,'Vensim Variables'!$A:$A,0))</f>
        <v>g pollutant</v>
      </c>
      <c r="I3236" t="str">
        <f t="shared" si="100"/>
        <v>SOx</v>
      </c>
      <c r="J3236">
        <f>INDEX(NoSettings!$C:$C,MATCH(EPS!$A3236,NoSettings!$A:$A,0))</f>
        <v>115577000</v>
      </c>
      <c r="K3236">
        <f>INDEX(GWP!$C$2:$C$13,MATCH(EPS!I3236,GWP!$B$2:$B$13,0))</f>
        <v>0</v>
      </c>
      <c r="L3236" s="4">
        <f t="shared" si="101"/>
        <v>0</v>
      </c>
    </row>
    <row r="3237" spans="1:12" hidden="1" x14ac:dyDescent="0.25">
      <c r="A3237" t="s">
        <v>4751</v>
      </c>
      <c r="B3237" t="s">
        <v>5</v>
      </c>
      <c r="C3237" t="s">
        <v>1735</v>
      </c>
      <c r="D3237" t="s">
        <v>6913</v>
      </c>
      <c r="E3237" t="s">
        <v>1711</v>
      </c>
      <c r="H3237" t="str">
        <f>INDEX('Vensim Variables'!$B:$B,MATCH(EPS!$B3237,'Vensim Variables'!$A:$A,0))</f>
        <v>g pollutant</v>
      </c>
      <c r="I3237" t="str">
        <f t="shared" si="100"/>
        <v>BC</v>
      </c>
      <c r="J3237">
        <f>INDEX(NoSettings!$C:$C,MATCH(EPS!$A3237,NoSettings!$A:$A,0))</f>
        <v>29260100</v>
      </c>
      <c r="K3237">
        <f>INDEX(GWP!$C$2:$C$13,MATCH(EPS!I3237,GWP!$B$2:$B$13,0))</f>
        <v>0</v>
      </c>
      <c r="L3237" s="4">
        <f t="shared" si="101"/>
        <v>0</v>
      </c>
    </row>
    <row r="3238" spans="1:12" hidden="1" x14ac:dyDescent="0.25">
      <c r="A3238" t="s">
        <v>4752</v>
      </c>
      <c r="B3238" t="s">
        <v>5</v>
      </c>
      <c r="C3238" t="s">
        <v>1735</v>
      </c>
      <c r="D3238" t="s">
        <v>6913</v>
      </c>
      <c r="E3238" t="s">
        <v>1712</v>
      </c>
      <c r="H3238" t="str">
        <f>INDEX('Vensim Variables'!$B:$B,MATCH(EPS!$B3238,'Vensim Variables'!$A:$A,0))</f>
        <v>g pollutant</v>
      </c>
      <c r="I3238" t="str">
        <f t="shared" si="100"/>
        <v>OC</v>
      </c>
      <c r="J3238">
        <f>INDEX(NoSettings!$C:$C,MATCH(EPS!$A3238,NoSettings!$A:$A,0))</f>
        <v>276787000</v>
      </c>
      <c r="K3238">
        <f>INDEX(GWP!$C$2:$C$13,MATCH(EPS!I3238,GWP!$B$2:$B$13,0))</f>
        <v>0</v>
      </c>
      <c r="L3238" s="4">
        <f t="shared" si="101"/>
        <v>0</v>
      </c>
    </row>
    <row r="3239" spans="1:12" hidden="1" x14ac:dyDescent="0.25">
      <c r="A3239" t="s">
        <v>4753</v>
      </c>
      <c r="B3239" t="s">
        <v>5</v>
      </c>
      <c r="C3239" t="s">
        <v>1735</v>
      </c>
      <c r="D3239" t="s">
        <v>6913</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hidden="1" x14ac:dyDescent="0.25">
      <c r="A3240" t="s">
        <v>4754</v>
      </c>
      <c r="B3240" t="s">
        <v>5</v>
      </c>
      <c r="C3240" t="s">
        <v>1735</v>
      </c>
      <c r="D3240" t="s">
        <v>6913</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hidden="1" x14ac:dyDescent="0.25">
      <c r="A3241" t="s">
        <v>4755</v>
      </c>
      <c r="B3241" t="s">
        <v>5</v>
      </c>
      <c r="C3241" t="s">
        <v>1735</v>
      </c>
      <c r="D3241" t="s">
        <v>6913</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hidden="1" x14ac:dyDescent="0.25">
      <c r="A3242" t="s">
        <v>4756</v>
      </c>
      <c r="B3242" t="s">
        <v>5</v>
      </c>
      <c r="C3242" t="s">
        <v>1735</v>
      </c>
      <c r="D3242" t="s">
        <v>6914</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hidden="1" x14ac:dyDescent="0.25">
      <c r="A3243" t="s">
        <v>4757</v>
      </c>
      <c r="B3243" t="s">
        <v>5</v>
      </c>
      <c r="C3243" t="s">
        <v>1735</v>
      </c>
      <c r="D3243" t="s">
        <v>6914</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hidden="1" x14ac:dyDescent="0.25">
      <c r="A3244" t="s">
        <v>4758</v>
      </c>
      <c r="B3244" t="s">
        <v>5</v>
      </c>
      <c r="C3244" t="s">
        <v>1735</v>
      </c>
      <c r="D3244" t="s">
        <v>6914</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hidden="1" x14ac:dyDescent="0.25">
      <c r="A3245" t="s">
        <v>4759</v>
      </c>
      <c r="B3245" t="s">
        <v>5</v>
      </c>
      <c r="C3245" t="s">
        <v>1735</v>
      </c>
      <c r="D3245" t="s">
        <v>6914</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hidden="1" x14ac:dyDescent="0.25">
      <c r="A3246" t="s">
        <v>4760</v>
      </c>
      <c r="B3246" t="s">
        <v>5</v>
      </c>
      <c r="C3246" t="s">
        <v>1735</v>
      </c>
      <c r="D3246" t="s">
        <v>6914</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hidden="1" x14ac:dyDescent="0.25">
      <c r="A3247" t="s">
        <v>4761</v>
      </c>
      <c r="B3247" t="s">
        <v>5</v>
      </c>
      <c r="C3247" t="s">
        <v>1735</v>
      </c>
      <c r="D3247" t="s">
        <v>6914</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hidden="1" x14ac:dyDescent="0.25">
      <c r="A3248" t="s">
        <v>4762</v>
      </c>
      <c r="B3248" t="s">
        <v>5</v>
      </c>
      <c r="C3248" t="s">
        <v>1735</v>
      </c>
      <c r="D3248" t="s">
        <v>6914</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hidden="1" x14ac:dyDescent="0.25">
      <c r="A3249" t="s">
        <v>4763</v>
      </c>
      <c r="B3249" t="s">
        <v>5</v>
      </c>
      <c r="C3249" t="s">
        <v>1735</v>
      </c>
      <c r="D3249" t="s">
        <v>6914</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hidden="1" x14ac:dyDescent="0.25">
      <c r="A3250" t="s">
        <v>4764</v>
      </c>
      <c r="B3250" t="s">
        <v>5</v>
      </c>
      <c r="C3250" t="s">
        <v>1735</v>
      </c>
      <c r="D3250" t="s">
        <v>6914</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hidden="1" x14ac:dyDescent="0.25">
      <c r="A3251" t="s">
        <v>4765</v>
      </c>
      <c r="B3251" t="s">
        <v>5</v>
      </c>
      <c r="C3251" t="s">
        <v>1735</v>
      </c>
      <c r="D3251" t="s">
        <v>6914</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hidden="1" x14ac:dyDescent="0.25">
      <c r="A3252" t="s">
        <v>4766</v>
      </c>
      <c r="B3252" t="s">
        <v>5</v>
      </c>
      <c r="C3252" t="s">
        <v>1735</v>
      </c>
      <c r="D3252" t="s">
        <v>6914</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hidden="1" x14ac:dyDescent="0.25">
      <c r="A3253" t="s">
        <v>4767</v>
      </c>
      <c r="B3253" t="s">
        <v>5</v>
      </c>
      <c r="C3253" t="s">
        <v>1735</v>
      </c>
      <c r="D3253" t="s">
        <v>6914</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hidden="1" x14ac:dyDescent="0.25">
      <c r="A3254" t="s">
        <v>4768</v>
      </c>
      <c r="B3254" t="s">
        <v>5</v>
      </c>
      <c r="C3254" t="s">
        <v>1735</v>
      </c>
      <c r="D3254" t="s">
        <v>6915</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hidden="1" x14ac:dyDescent="0.25">
      <c r="A3255" t="s">
        <v>4769</v>
      </c>
      <c r="B3255" t="s">
        <v>5</v>
      </c>
      <c r="C3255" t="s">
        <v>1735</v>
      </c>
      <c r="D3255" t="s">
        <v>6915</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hidden="1" x14ac:dyDescent="0.25">
      <c r="A3256" t="s">
        <v>4770</v>
      </c>
      <c r="B3256" t="s">
        <v>5</v>
      </c>
      <c r="C3256" t="s">
        <v>1735</v>
      </c>
      <c r="D3256" t="s">
        <v>6915</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hidden="1" x14ac:dyDescent="0.25">
      <c r="A3257" t="s">
        <v>4771</v>
      </c>
      <c r="B3257" t="s">
        <v>5</v>
      </c>
      <c r="C3257" t="s">
        <v>1735</v>
      </c>
      <c r="D3257" t="s">
        <v>6915</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hidden="1" x14ac:dyDescent="0.25">
      <c r="A3258" t="s">
        <v>4772</v>
      </c>
      <c r="B3258" t="s">
        <v>5</v>
      </c>
      <c r="C3258" t="s">
        <v>1735</v>
      </c>
      <c r="D3258" t="s">
        <v>6915</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hidden="1" x14ac:dyDescent="0.25">
      <c r="A3259" t="s">
        <v>4773</v>
      </c>
      <c r="B3259" t="s">
        <v>5</v>
      </c>
      <c r="C3259" t="s">
        <v>1735</v>
      </c>
      <c r="D3259" t="s">
        <v>6915</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hidden="1" x14ac:dyDescent="0.25">
      <c r="A3260" t="s">
        <v>4774</v>
      </c>
      <c r="B3260" t="s">
        <v>5</v>
      </c>
      <c r="C3260" t="s">
        <v>1735</v>
      </c>
      <c r="D3260" t="s">
        <v>6915</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hidden="1" x14ac:dyDescent="0.25">
      <c r="A3261" t="s">
        <v>4775</v>
      </c>
      <c r="B3261" t="s">
        <v>5</v>
      </c>
      <c r="C3261" t="s">
        <v>1735</v>
      </c>
      <c r="D3261" t="s">
        <v>6915</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hidden="1" x14ac:dyDescent="0.25">
      <c r="A3262" t="s">
        <v>4776</v>
      </c>
      <c r="B3262" t="s">
        <v>5</v>
      </c>
      <c r="C3262" t="s">
        <v>1735</v>
      </c>
      <c r="D3262" t="s">
        <v>6915</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hidden="1" x14ac:dyDescent="0.25">
      <c r="A3263" t="s">
        <v>4777</v>
      </c>
      <c r="B3263" t="s">
        <v>5</v>
      </c>
      <c r="C3263" t="s">
        <v>1735</v>
      </c>
      <c r="D3263" t="s">
        <v>6915</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hidden="1" x14ac:dyDescent="0.25">
      <c r="A3264" t="s">
        <v>4778</v>
      </c>
      <c r="B3264" t="s">
        <v>5</v>
      </c>
      <c r="C3264" t="s">
        <v>1735</v>
      </c>
      <c r="D3264" t="s">
        <v>6915</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hidden="1" x14ac:dyDescent="0.25">
      <c r="A3265" t="s">
        <v>4779</v>
      </c>
      <c r="B3265" t="s">
        <v>5</v>
      </c>
      <c r="C3265" t="s">
        <v>1735</v>
      </c>
      <c r="D3265" t="s">
        <v>6915</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hidden="1" x14ac:dyDescent="0.25">
      <c r="A3266" t="s">
        <v>4780</v>
      </c>
      <c r="B3266" t="s">
        <v>5</v>
      </c>
      <c r="C3266" t="s">
        <v>1735</v>
      </c>
      <c r="D3266" t="s">
        <v>6916</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hidden="1" x14ac:dyDescent="0.25">
      <c r="A3267" t="s">
        <v>4781</v>
      </c>
      <c r="B3267" t="s">
        <v>5</v>
      </c>
      <c r="C3267" t="s">
        <v>1735</v>
      </c>
      <c r="D3267" t="s">
        <v>6916</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hidden="1" x14ac:dyDescent="0.25">
      <c r="A3268" t="s">
        <v>4782</v>
      </c>
      <c r="B3268" t="s">
        <v>5</v>
      </c>
      <c r="C3268" t="s">
        <v>1735</v>
      </c>
      <c r="D3268" t="s">
        <v>6916</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hidden="1" x14ac:dyDescent="0.25">
      <c r="A3269" t="s">
        <v>4783</v>
      </c>
      <c r="B3269" t="s">
        <v>5</v>
      </c>
      <c r="C3269" t="s">
        <v>1735</v>
      </c>
      <c r="D3269" t="s">
        <v>6916</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hidden="1" x14ac:dyDescent="0.25">
      <c r="A3270" t="s">
        <v>4784</v>
      </c>
      <c r="B3270" t="s">
        <v>5</v>
      </c>
      <c r="C3270" t="s">
        <v>1735</v>
      </c>
      <c r="D3270" t="s">
        <v>6916</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hidden="1" x14ac:dyDescent="0.25">
      <c r="A3271" t="s">
        <v>4785</v>
      </c>
      <c r="B3271" t="s">
        <v>5</v>
      </c>
      <c r="C3271" t="s">
        <v>1735</v>
      </c>
      <c r="D3271" t="s">
        <v>6916</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hidden="1" x14ac:dyDescent="0.25">
      <c r="A3272" t="s">
        <v>4786</v>
      </c>
      <c r="B3272" t="s">
        <v>5</v>
      </c>
      <c r="C3272" t="s">
        <v>1735</v>
      </c>
      <c r="D3272" t="s">
        <v>6916</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hidden="1" x14ac:dyDescent="0.25">
      <c r="A3273" t="s">
        <v>4787</v>
      </c>
      <c r="B3273" t="s">
        <v>5</v>
      </c>
      <c r="C3273" t="s">
        <v>1735</v>
      </c>
      <c r="D3273" t="s">
        <v>6916</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hidden="1" x14ac:dyDescent="0.25">
      <c r="A3274" t="s">
        <v>4788</v>
      </c>
      <c r="B3274" t="s">
        <v>5</v>
      </c>
      <c r="C3274" t="s">
        <v>1735</v>
      </c>
      <c r="D3274" t="s">
        <v>6916</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hidden="1" x14ac:dyDescent="0.25">
      <c r="A3275" t="s">
        <v>4789</v>
      </c>
      <c r="B3275" t="s">
        <v>5</v>
      </c>
      <c r="C3275" t="s">
        <v>1735</v>
      </c>
      <c r="D3275" t="s">
        <v>6916</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hidden="1" x14ac:dyDescent="0.25">
      <c r="A3276" t="s">
        <v>4790</v>
      </c>
      <c r="B3276" t="s">
        <v>5</v>
      </c>
      <c r="C3276" t="s">
        <v>1735</v>
      </c>
      <c r="D3276" t="s">
        <v>6916</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hidden="1" x14ac:dyDescent="0.25">
      <c r="A3277" t="s">
        <v>4791</v>
      </c>
      <c r="B3277" t="s">
        <v>5</v>
      </c>
      <c r="C3277" t="s">
        <v>1735</v>
      </c>
      <c r="D3277" t="s">
        <v>6916</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hidden="1" x14ac:dyDescent="0.25">
      <c r="A3278" t="s">
        <v>4792</v>
      </c>
      <c r="B3278" t="s">
        <v>5</v>
      </c>
      <c r="C3278" t="s">
        <v>1736</v>
      </c>
      <c r="D3278" t="s">
        <v>6892</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hidden="1" x14ac:dyDescent="0.25">
      <c r="A3279" t="s">
        <v>4793</v>
      </c>
      <c r="B3279" t="s">
        <v>5</v>
      </c>
      <c r="C3279" t="s">
        <v>1736</v>
      </c>
      <c r="D3279" t="s">
        <v>6892</v>
      </c>
      <c r="E3279" t="s">
        <v>1705</v>
      </c>
      <c r="H3279" t="str">
        <f>INDEX('Vensim Variables'!$B:$B,MATCH(EPS!$B3279,'Vensim Variables'!$A:$A,0))</f>
        <v>g pollutant</v>
      </c>
      <c r="I3279" t="str">
        <f t="shared" si="102"/>
        <v>VOC</v>
      </c>
      <c r="J3279">
        <f>INDEX(NoSettings!$C:$C,MATCH(EPS!$A3279,NoSettings!$A:$A,0))</f>
        <v>1173820000</v>
      </c>
      <c r="K3279">
        <f>INDEX(GWP!$C$2:$C$13,MATCH(EPS!I3279,GWP!$B$2:$B$13,0))</f>
        <v>0</v>
      </c>
      <c r="L3279" s="4">
        <f t="shared" si="103"/>
        <v>0</v>
      </c>
    </row>
    <row r="3280" spans="1:12" hidden="1" x14ac:dyDescent="0.25">
      <c r="A3280" t="s">
        <v>4794</v>
      </c>
      <c r="B3280" t="s">
        <v>5</v>
      </c>
      <c r="C3280" t="s">
        <v>1736</v>
      </c>
      <c r="D3280" t="s">
        <v>6892</v>
      </c>
      <c r="E3280" t="s">
        <v>1706</v>
      </c>
      <c r="H3280" t="str">
        <f>INDEX('Vensim Variables'!$B:$B,MATCH(EPS!$B3280,'Vensim Variables'!$A:$A,0))</f>
        <v>g pollutant</v>
      </c>
      <c r="I3280" t="str">
        <f t="shared" si="102"/>
        <v>CO</v>
      </c>
      <c r="J3280">
        <f>INDEX(NoSettings!$C:$C,MATCH(EPS!$A3280,NoSettings!$A:$A,0))</f>
        <v>5421030000</v>
      </c>
      <c r="K3280">
        <f>INDEX(GWP!$C$2:$C$13,MATCH(EPS!I3280,GWP!$B$2:$B$13,0))</f>
        <v>0</v>
      </c>
      <c r="L3280" s="4">
        <f t="shared" si="103"/>
        <v>0</v>
      </c>
    </row>
    <row r="3281" spans="1:12" hidden="1" x14ac:dyDescent="0.25">
      <c r="A3281" t="s">
        <v>4795</v>
      </c>
      <c r="B3281" t="s">
        <v>5</v>
      </c>
      <c r="C3281" t="s">
        <v>1736</v>
      </c>
      <c r="D3281" t="s">
        <v>6892</v>
      </c>
      <c r="E3281" t="s">
        <v>1707</v>
      </c>
      <c r="H3281" t="str">
        <f>INDEX('Vensim Variables'!$B:$B,MATCH(EPS!$B3281,'Vensim Variables'!$A:$A,0))</f>
        <v>g pollutant</v>
      </c>
      <c r="I3281" t="str">
        <f t="shared" si="102"/>
        <v>NOx</v>
      </c>
      <c r="J3281">
        <f>INDEX(NoSettings!$C:$C,MATCH(EPS!$A3281,NoSettings!$A:$A,0))</f>
        <v>18553600000</v>
      </c>
      <c r="K3281">
        <f>INDEX(GWP!$C$2:$C$13,MATCH(EPS!I3281,GWP!$B$2:$B$13,0))</f>
        <v>0</v>
      </c>
      <c r="L3281" s="4">
        <f t="shared" si="103"/>
        <v>0</v>
      </c>
    </row>
    <row r="3282" spans="1:12" hidden="1" x14ac:dyDescent="0.25">
      <c r="A3282" t="s">
        <v>4796</v>
      </c>
      <c r="B3282" t="s">
        <v>5</v>
      </c>
      <c r="C3282" t="s">
        <v>1736</v>
      </c>
      <c r="D3282" t="s">
        <v>6892</v>
      </c>
      <c r="E3282" t="s">
        <v>1708</v>
      </c>
      <c r="H3282" t="str">
        <f>INDEX('Vensim Variables'!$B:$B,MATCH(EPS!$B3282,'Vensim Variables'!$A:$A,0))</f>
        <v>g pollutant</v>
      </c>
      <c r="I3282" t="str">
        <f t="shared" si="102"/>
        <v>PM10</v>
      </c>
      <c r="J3282">
        <f>INDEX(NoSettings!$C:$C,MATCH(EPS!$A3282,NoSettings!$A:$A,0))</f>
        <v>1464670000</v>
      </c>
      <c r="K3282">
        <f>INDEX(GWP!$C$2:$C$13,MATCH(EPS!I3282,GWP!$B$2:$B$13,0))</f>
        <v>0</v>
      </c>
      <c r="L3282" s="4">
        <f t="shared" si="103"/>
        <v>0</v>
      </c>
    </row>
    <row r="3283" spans="1:12" hidden="1" x14ac:dyDescent="0.25">
      <c r="A3283" t="s">
        <v>4797</v>
      </c>
      <c r="B3283" t="s">
        <v>5</v>
      </c>
      <c r="C3283" t="s">
        <v>1736</v>
      </c>
      <c r="D3283" t="s">
        <v>6892</v>
      </c>
      <c r="E3283" t="s">
        <v>1709</v>
      </c>
      <c r="H3283" t="str">
        <f>INDEX('Vensim Variables'!$B:$B,MATCH(EPS!$B3283,'Vensim Variables'!$A:$A,0))</f>
        <v>g pollutant</v>
      </c>
      <c r="I3283" t="str">
        <f t="shared" si="102"/>
        <v>PM25</v>
      </c>
      <c r="J3283">
        <f>INDEX(NoSettings!$C:$C,MATCH(EPS!$A3283,NoSettings!$A:$A,0))</f>
        <v>1302480000</v>
      </c>
      <c r="K3283">
        <f>INDEX(GWP!$C$2:$C$13,MATCH(EPS!I3283,GWP!$B$2:$B$13,0))</f>
        <v>0</v>
      </c>
      <c r="L3283" s="4">
        <f t="shared" si="103"/>
        <v>0</v>
      </c>
    </row>
    <row r="3284" spans="1:12" hidden="1" x14ac:dyDescent="0.25">
      <c r="A3284" t="s">
        <v>4798</v>
      </c>
      <c r="B3284" t="s">
        <v>5</v>
      </c>
      <c r="C3284" t="s">
        <v>1736</v>
      </c>
      <c r="D3284" t="s">
        <v>6892</v>
      </c>
      <c r="E3284" t="s">
        <v>1710</v>
      </c>
      <c r="H3284" t="str">
        <f>INDEX('Vensim Variables'!$B:$B,MATCH(EPS!$B3284,'Vensim Variables'!$A:$A,0))</f>
        <v>g pollutant</v>
      </c>
      <c r="I3284" t="str">
        <f t="shared" si="102"/>
        <v>SOx</v>
      </c>
      <c r="J3284">
        <f>INDEX(NoSettings!$C:$C,MATCH(EPS!$A3284,NoSettings!$A:$A,0))</f>
        <v>3944270000</v>
      </c>
      <c r="K3284">
        <f>INDEX(GWP!$C$2:$C$13,MATCH(EPS!I3284,GWP!$B$2:$B$13,0))</f>
        <v>0</v>
      </c>
      <c r="L3284" s="4">
        <f t="shared" si="103"/>
        <v>0</v>
      </c>
    </row>
    <row r="3285" spans="1:12" hidden="1" x14ac:dyDescent="0.25">
      <c r="A3285" t="s">
        <v>4799</v>
      </c>
      <c r="B3285" t="s">
        <v>5</v>
      </c>
      <c r="C3285" t="s">
        <v>1736</v>
      </c>
      <c r="D3285" t="s">
        <v>6892</v>
      </c>
      <c r="E3285" t="s">
        <v>1711</v>
      </c>
      <c r="H3285" t="str">
        <f>INDEX('Vensim Variables'!$B:$B,MATCH(EPS!$B3285,'Vensim Variables'!$A:$A,0))</f>
        <v>g pollutant</v>
      </c>
      <c r="I3285" t="str">
        <f t="shared" si="102"/>
        <v>BC</v>
      </c>
      <c r="J3285">
        <f>INDEX(NoSettings!$C:$C,MATCH(EPS!$A3285,NoSettings!$A:$A,0))</f>
        <v>304589000</v>
      </c>
      <c r="K3285">
        <f>INDEX(GWP!$C$2:$C$13,MATCH(EPS!I3285,GWP!$B$2:$B$13,0))</f>
        <v>0</v>
      </c>
      <c r="L3285" s="4">
        <f t="shared" si="103"/>
        <v>0</v>
      </c>
    </row>
    <row r="3286" spans="1:12" hidden="1" x14ac:dyDescent="0.25">
      <c r="A3286" t="s">
        <v>4800</v>
      </c>
      <c r="B3286" t="s">
        <v>5</v>
      </c>
      <c r="C3286" t="s">
        <v>1736</v>
      </c>
      <c r="D3286" t="s">
        <v>6892</v>
      </c>
      <c r="E3286" t="s">
        <v>1712</v>
      </c>
      <c r="H3286" t="str">
        <f>INDEX('Vensim Variables'!$B:$B,MATCH(EPS!$B3286,'Vensim Variables'!$A:$A,0))</f>
        <v>g pollutant</v>
      </c>
      <c r="I3286" t="str">
        <f t="shared" si="102"/>
        <v>OC</v>
      </c>
      <c r="J3286">
        <f>INDEX(NoSettings!$C:$C,MATCH(EPS!$A3286,NoSettings!$A:$A,0))</f>
        <v>260055000</v>
      </c>
      <c r="K3286">
        <f>INDEX(GWP!$C$2:$C$13,MATCH(EPS!I3286,GWP!$B$2:$B$13,0))</f>
        <v>0</v>
      </c>
      <c r="L3286" s="4">
        <f t="shared" si="103"/>
        <v>0</v>
      </c>
    </row>
    <row r="3287" spans="1:12" hidden="1" x14ac:dyDescent="0.25">
      <c r="A3287" t="s">
        <v>4801</v>
      </c>
      <c r="B3287" t="s">
        <v>5</v>
      </c>
      <c r="C3287" t="s">
        <v>1736</v>
      </c>
      <c r="D3287" t="s">
        <v>6892</v>
      </c>
      <c r="E3287" t="s">
        <v>1713</v>
      </c>
      <c r="H3287" t="str">
        <f>INDEX('Vensim Variables'!$B:$B,MATCH(EPS!$B3287,'Vensim Variables'!$A:$A,0))</f>
        <v>g pollutant</v>
      </c>
      <c r="I3287" t="str">
        <f t="shared" si="102"/>
        <v>CH4</v>
      </c>
      <c r="J3287">
        <f>INDEX(NoSettings!$C:$C,MATCH(EPS!$A3287,NoSettings!$A:$A,0))</f>
        <v>1649400000</v>
      </c>
      <c r="K3287">
        <f>INDEX(GWP!$C$2:$C$13,MATCH(EPS!I3287,GWP!$B$2:$B$13,0))</f>
        <v>28</v>
      </c>
      <c r="L3287" s="4">
        <f t="shared" si="103"/>
        <v>4.6183200000000001E-2</v>
      </c>
    </row>
    <row r="3288" spans="1:12" hidden="1" x14ac:dyDescent="0.25">
      <c r="A3288" t="s">
        <v>4802</v>
      </c>
      <c r="B3288" t="s">
        <v>5</v>
      </c>
      <c r="C3288" t="s">
        <v>1736</v>
      </c>
      <c r="D3288" t="s">
        <v>6892</v>
      </c>
      <c r="E3288" t="s">
        <v>1714</v>
      </c>
      <c r="H3288" t="str">
        <f>INDEX('Vensim Variables'!$B:$B,MATCH(EPS!$B3288,'Vensim Variables'!$A:$A,0))</f>
        <v>g pollutant</v>
      </c>
      <c r="I3288" t="str">
        <f t="shared" si="102"/>
        <v>N2O</v>
      </c>
      <c r="J3288">
        <f>INDEX(NoSettings!$C:$C,MATCH(EPS!$A3288,NoSettings!$A:$A,0))</f>
        <v>329880000</v>
      </c>
      <c r="K3288">
        <f>INDEX(GWP!$C$2:$C$13,MATCH(EPS!I3288,GWP!$B$2:$B$13,0))</f>
        <v>265</v>
      </c>
      <c r="L3288" s="4">
        <f t="shared" si="103"/>
        <v>8.7418200000000001E-2</v>
      </c>
    </row>
    <row r="3289" spans="1:12" hidden="1" x14ac:dyDescent="0.25">
      <c r="A3289" t="s">
        <v>4803</v>
      </c>
      <c r="B3289" t="s">
        <v>5</v>
      </c>
      <c r="C3289" t="s">
        <v>1736</v>
      </c>
      <c r="D3289" t="s">
        <v>6892</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hidden="1" x14ac:dyDescent="0.25">
      <c r="A3290" t="s">
        <v>4804</v>
      </c>
      <c r="B3290" t="s">
        <v>5</v>
      </c>
      <c r="C3290" t="s">
        <v>1736</v>
      </c>
      <c r="D3290" t="s">
        <v>6893</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hidden="1" x14ac:dyDescent="0.25">
      <c r="A3291" t="s">
        <v>4805</v>
      </c>
      <c r="B3291" t="s">
        <v>5</v>
      </c>
      <c r="C3291" t="s">
        <v>1736</v>
      </c>
      <c r="D3291" t="s">
        <v>6893</v>
      </c>
      <c r="E3291" t="s">
        <v>1705</v>
      </c>
      <c r="H3291" t="str">
        <f>INDEX('Vensim Variables'!$B:$B,MATCH(EPS!$B3291,'Vensim Variables'!$A:$A,0))</f>
        <v>g pollutant</v>
      </c>
      <c r="I3291" t="str">
        <f t="shared" si="102"/>
        <v>VOC</v>
      </c>
      <c r="J3291">
        <f>INDEX(NoSettings!$C:$C,MATCH(EPS!$A3291,NoSettings!$A:$A,0))</f>
        <v>77564600</v>
      </c>
      <c r="K3291">
        <f>INDEX(GWP!$C$2:$C$13,MATCH(EPS!I3291,GWP!$B$2:$B$13,0))</f>
        <v>0</v>
      </c>
      <c r="L3291" s="4">
        <f t="shared" si="103"/>
        <v>0</v>
      </c>
    </row>
    <row r="3292" spans="1:12" hidden="1" x14ac:dyDescent="0.25">
      <c r="A3292" t="s">
        <v>4806</v>
      </c>
      <c r="B3292" t="s">
        <v>5</v>
      </c>
      <c r="C3292" t="s">
        <v>1736</v>
      </c>
      <c r="D3292" t="s">
        <v>6893</v>
      </c>
      <c r="E3292" t="s">
        <v>1706</v>
      </c>
      <c r="H3292" t="str">
        <f>INDEX('Vensim Variables'!$B:$B,MATCH(EPS!$B3292,'Vensim Variables'!$A:$A,0))</f>
        <v>g pollutant</v>
      </c>
      <c r="I3292" t="str">
        <f t="shared" si="102"/>
        <v>CO</v>
      </c>
      <c r="J3292">
        <f>INDEX(NoSettings!$C:$C,MATCH(EPS!$A3292,NoSettings!$A:$A,0))</f>
        <v>358214000</v>
      </c>
      <c r="K3292">
        <f>INDEX(GWP!$C$2:$C$13,MATCH(EPS!I3292,GWP!$B$2:$B$13,0))</f>
        <v>0</v>
      </c>
      <c r="L3292" s="4">
        <f t="shared" si="103"/>
        <v>0</v>
      </c>
    </row>
    <row r="3293" spans="1:12" hidden="1" x14ac:dyDescent="0.25">
      <c r="A3293" t="s">
        <v>4807</v>
      </c>
      <c r="B3293" t="s">
        <v>5</v>
      </c>
      <c r="C3293" t="s">
        <v>1736</v>
      </c>
      <c r="D3293" t="s">
        <v>6893</v>
      </c>
      <c r="E3293" t="s">
        <v>1707</v>
      </c>
      <c r="H3293" t="str">
        <f>INDEX('Vensim Variables'!$B:$B,MATCH(EPS!$B3293,'Vensim Variables'!$A:$A,0))</f>
        <v>g pollutant</v>
      </c>
      <c r="I3293" t="str">
        <f t="shared" si="102"/>
        <v>NOx</v>
      </c>
      <c r="J3293">
        <f>INDEX(NoSettings!$C:$C,MATCH(EPS!$A3293,NoSettings!$A:$A,0))</f>
        <v>1225990000</v>
      </c>
      <c r="K3293">
        <f>INDEX(GWP!$C$2:$C$13,MATCH(EPS!I3293,GWP!$B$2:$B$13,0))</f>
        <v>0</v>
      </c>
      <c r="L3293" s="4">
        <f t="shared" si="103"/>
        <v>0</v>
      </c>
    </row>
    <row r="3294" spans="1:12" hidden="1" x14ac:dyDescent="0.25">
      <c r="A3294" t="s">
        <v>4808</v>
      </c>
      <c r="B3294" t="s">
        <v>5</v>
      </c>
      <c r="C3294" t="s">
        <v>1736</v>
      </c>
      <c r="D3294" t="s">
        <v>6893</v>
      </c>
      <c r="E3294" t="s">
        <v>1708</v>
      </c>
      <c r="H3294" t="str">
        <f>INDEX('Vensim Variables'!$B:$B,MATCH(EPS!$B3294,'Vensim Variables'!$A:$A,0))</f>
        <v>g pollutant</v>
      </c>
      <c r="I3294" t="str">
        <f t="shared" si="102"/>
        <v>PM10</v>
      </c>
      <c r="J3294">
        <f>INDEX(NoSettings!$C:$C,MATCH(EPS!$A3294,NoSettings!$A:$A,0))</f>
        <v>96783100</v>
      </c>
      <c r="K3294">
        <f>INDEX(GWP!$C$2:$C$13,MATCH(EPS!I3294,GWP!$B$2:$B$13,0))</f>
        <v>0</v>
      </c>
      <c r="L3294" s="4">
        <f t="shared" si="103"/>
        <v>0</v>
      </c>
    </row>
    <row r="3295" spans="1:12" hidden="1" x14ac:dyDescent="0.25">
      <c r="A3295" t="s">
        <v>4809</v>
      </c>
      <c r="B3295" t="s">
        <v>5</v>
      </c>
      <c r="C3295" t="s">
        <v>1736</v>
      </c>
      <c r="D3295" t="s">
        <v>6893</v>
      </c>
      <c r="E3295" t="s">
        <v>1709</v>
      </c>
      <c r="H3295" t="str">
        <f>INDEX('Vensim Variables'!$B:$B,MATCH(EPS!$B3295,'Vensim Variables'!$A:$A,0))</f>
        <v>g pollutant</v>
      </c>
      <c r="I3295" t="str">
        <f t="shared" si="102"/>
        <v>PM25</v>
      </c>
      <c r="J3295">
        <f>INDEX(NoSettings!$C:$C,MATCH(EPS!$A3295,NoSettings!$A:$A,0))</f>
        <v>86065800</v>
      </c>
      <c r="K3295">
        <f>INDEX(GWP!$C$2:$C$13,MATCH(EPS!I3295,GWP!$B$2:$B$13,0))</f>
        <v>0</v>
      </c>
      <c r="L3295" s="4">
        <f t="shared" si="103"/>
        <v>0</v>
      </c>
    </row>
    <row r="3296" spans="1:12" hidden="1" x14ac:dyDescent="0.25">
      <c r="A3296" t="s">
        <v>4810</v>
      </c>
      <c r="B3296" t="s">
        <v>5</v>
      </c>
      <c r="C3296" t="s">
        <v>1736</v>
      </c>
      <c r="D3296" t="s">
        <v>6893</v>
      </c>
      <c r="E3296" t="s">
        <v>1710</v>
      </c>
      <c r="H3296" t="str">
        <f>INDEX('Vensim Variables'!$B:$B,MATCH(EPS!$B3296,'Vensim Variables'!$A:$A,0))</f>
        <v>g pollutant</v>
      </c>
      <c r="I3296" t="str">
        <f t="shared" si="102"/>
        <v>SOx</v>
      </c>
      <c r="J3296">
        <f>INDEX(NoSettings!$C:$C,MATCH(EPS!$A3296,NoSettings!$A:$A,0))</f>
        <v>260631000</v>
      </c>
      <c r="K3296">
        <f>INDEX(GWP!$C$2:$C$13,MATCH(EPS!I3296,GWP!$B$2:$B$13,0))</f>
        <v>0</v>
      </c>
      <c r="L3296" s="4">
        <f t="shared" si="103"/>
        <v>0</v>
      </c>
    </row>
    <row r="3297" spans="1:12" hidden="1" x14ac:dyDescent="0.25">
      <c r="A3297" t="s">
        <v>4811</v>
      </c>
      <c r="B3297" t="s">
        <v>5</v>
      </c>
      <c r="C3297" t="s">
        <v>1736</v>
      </c>
      <c r="D3297" t="s">
        <v>6893</v>
      </c>
      <c r="E3297" t="s">
        <v>1711</v>
      </c>
      <c r="H3297" t="str">
        <f>INDEX('Vensim Variables'!$B:$B,MATCH(EPS!$B3297,'Vensim Variables'!$A:$A,0))</f>
        <v>g pollutant</v>
      </c>
      <c r="I3297" t="str">
        <f t="shared" si="102"/>
        <v>BC</v>
      </c>
      <c r="J3297">
        <f>INDEX(NoSettings!$C:$C,MATCH(EPS!$A3297,NoSettings!$A:$A,0))</f>
        <v>20126800</v>
      </c>
      <c r="K3297">
        <f>INDEX(GWP!$C$2:$C$13,MATCH(EPS!I3297,GWP!$B$2:$B$13,0))</f>
        <v>0</v>
      </c>
      <c r="L3297" s="4">
        <f t="shared" si="103"/>
        <v>0</v>
      </c>
    </row>
    <row r="3298" spans="1:12" hidden="1" x14ac:dyDescent="0.25">
      <c r="A3298" t="s">
        <v>4812</v>
      </c>
      <c r="B3298" t="s">
        <v>5</v>
      </c>
      <c r="C3298" t="s">
        <v>1736</v>
      </c>
      <c r="D3298" t="s">
        <v>6893</v>
      </c>
      <c r="E3298" t="s">
        <v>1712</v>
      </c>
      <c r="H3298" t="str">
        <f>INDEX('Vensim Variables'!$B:$B,MATCH(EPS!$B3298,'Vensim Variables'!$A:$A,0))</f>
        <v>g pollutant</v>
      </c>
      <c r="I3298" t="str">
        <f t="shared" si="102"/>
        <v>OC</v>
      </c>
      <c r="J3298">
        <f>INDEX(NoSettings!$C:$C,MATCH(EPS!$A3298,NoSettings!$A:$A,0))</f>
        <v>17184100</v>
      </c>
      <c r="K3298">
        <f>INDEX(GWP!$C$2:$C$13,MATCH(EPS!I3298,GWP!$B$2:$B$13,0))</f>
        <v>0</v>
      </c>
      <c r="L3298" s="4">
        <f t="shared" si="103"/>
        <v>0</v>
      </c>
    </row>
    <row r="3299" spans="1:12" hidden="1" x14ac:dyDescent="0.25">
      <c r="A3299" t="s">
        <v>4813</v>
      </c>
      <c r="B3299" t="s">
        <v>5</v>
      </c>
      <c r="C3299" t="s">
        <v>1736</v>
      </c>
      <c r="D3299" t="s">
        <v>6893</v>
      </c>
      <c r="E3299" t="s">
        <v>1713</v>
      </c>
      <c r="H3299" t="str">
        <f>INDEX('Vensim Variables'!$B:$B,MATCH(EPS!$B3299,'Vensim Variables'!$A:$A,0))</f>
        <v>g pollutant</v>
      </c>
      <c r="I3299" t="str">
        <f t="shared" si="102"/>
        <v>CH4</v>
      </c>
      <c r="J3299">
        <f>INDEX(NoSettings!$C:$C,MATCH(EPS!$A3299,NoSettings!$A:$A,0))</f>
        <v>108990000</v>
      </c>
      <c r="K3299">
        <f>INDEX(GWP!$C$2:$C$13,MATCH(EPS!I3299,GWP!$B$2:$B$13,0))</f>
        <v>28</v>
      </c>
      <c r="L3299" s="4">
        <f t="shared" si="103"/>
        <v>3.05172E-3</v>
      </c>
    </row>
    <row r="3300" spans="1:12" hidden="1" x14ac:dyDescent="0.25">
      <c r="A3300" t="s">
        <v>4814</v>
      </c>
      <c r="B3300" t="s">
        <v>5</v>
      </c>
      <c r="C3300" t="s">
        <v>1736</v>
      </c>
      <c r="D3300" t="s">
        <v>6893</v>
      </c>
      <c r="E3300" t="s">
        <v>1714</v>
      </c>
      <c r="H3300" t="str">
        <f>INDEX('Vensim Variables'!$B:$B,MATCH(EPS!$B3300,'Vensim Variables'!$A:$A,0))</f>
        <v>g pollutant</v>
      </c>
      <c r="I3300" t="str">
        <f t="shared" si="102"/>
        <v>N2O</v>
      </c>
      <c r="J3300">
        <f>INDEX(NoSettings!$C:$C,MATCH(EPS!$A3300,NoSettings!$A:$A,0))</f>
        <v>21798000</v>
      </c>
      <c r="K3300">
        <f>INDEX(GWP!$C$2:$C$13,MATCH(EPS!I3300,GWP!$B$2:$B$13,0))</f>
        <v>265</v>
      </c>
      <c r="L3300" s="4">
        <f t="shared" si="103"/>
        <v>5.7764699999999997E-3</v>
      </c>
    </row>
    <row r="3301" spans="1:12" hidden="1" x14ac:dyDescent="0.25">
      <c r="A3301" t="s">
        <v>4815</v>
      </c>
      <c r="B3301" t="s">
        <v>5</v>
      </c>
      <c r="C3301" t="s">
        <v>1736</v>
      </c>
      <c r="D3301" t="s">
        <v>6893</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hidden="1" x14ac:dyDescent="0.25">
      <c r="A3302" t="s">
        <v>4816</v>
      </c>
      <c r="B3302" t="s">
        <v>5</v>
      </c>
      <c r="C3302" t="s">
        <v>1736</v>
      </c>
      <c r="D3302" t="s">
        <v>6894</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hidden="1" x14ac:dyDescent="0.25">
      <c r="A3303" t="s">
        <v>4817</v>
      </c>
      <c r="B3303" t="s">
        <v>5</v>
      </c>
      <c r="C3303" t="s">
        <v>1736</v>
      </c>
      <c r="D3303" t="s">
        <v>6894</v>
      </c>
      <c r="E3303" t="s">
        <v>1705</v>
      </c>
      <c r="H3303" t="str">
        <f>INDEX('Vensim Variables'!$B:$B,MATCH(EPS!$B3303,'Vensim Variables'!$A:$A,0))</f>
        <v>g pollutant</v>
      </c>
      <c r="I3303" t="str">
        <f t="shared" si="102"/>
        <v>VOC</v>
      </c>
      <c r="J3303">
        <f>INDEX(NoSettings!$C:$C,MATCH(EPS!$A3303,NoSettings!$A:$A,0))</f>
        <v>287371000</v>
      </c>
      <c r="K3303">
        <f>INDEX(GWP!$C$2:$C$13,MATCH(EPS!I3303,GWP!$B$2:$B$13,0))</f>
        <v>0</v>
      </c>
      <c r="L3303" s="4">
        <f t="shared" si="103"/>
        <v>0</v>
      </c>
    </row>
    <row r="3304" spans="1:12" hidden="1" x14ac:dyDescent="0.25">
      <c r="A3304" t="s">
        <v>4818</v>
      </c>
      <c r="B3304" t="s">
        <v>5</v>
      </c>
      <c r="C3304" t="s">
        <v>1736</v>
      </c>
      <c r="D3304" t="s">
        <v>6894</v>
      </c>
      <c r="E3304" t="s">
        <v>1706</v>
      </c>
      <c r="H3304" t="str">
        <f>INDEX('Vensim Variables'!$B:$B,MATCH(EPS!$B3304,'Vensim Variables'!$A:$A,0))</f>
        <v>g pollutant</v>
      </c>
      <c r="I3304" t="str">
        <f t="shared" si="102"/>
        <v>CO</v>
      </c>
      <c r="J3304">
        <f>INDEX(NoSettings!$C:$C,MATCH(EPS!$A3304,NoSettings!$A:$A,0))</f>
        <v>1327160000</v>
      </c>
      <c r="K3304">
        <f>INDEX(GWP!$C$2:$C$13,MATCH(EPS!I3304,GWP!$B$2:$B$13,0))</f>
        <v>0</v>
      </c>
      <c r="L3304" s="4">
        <f t="shared" si="103"/>
        <v>0</v>
      </c>
    </row>
    <row r="3305" spans="1:12" hidden="1" x14ac:dyDescent="0.25">
      <c r="A3305" t="s">
        <v>4819</v>
      </c>
      <c r="B3305" t="s">
        <v>5</v>
      </c>
      <c r="C3305" t="s">
        <v>1736</v>
      </c>
      <c r="D3305" t="s">
        <v>6894</v>
      </c>
      <c r="E3305" t="s">
        <v>1707</v>
      </c>
      <c r="H3305" t="str">
        <f>INDEX('Vensim Variables'!$B:$B,MATCH(EPS!$B3305,'Vensim Variables'!$A:$A,0))</f>
        <v>g pollutant</v>
      </c>
      <c r="I3305" t="str">
        <f t="shared" si="102"/>
        <v>NOx</v>
      </c>
      <c r="J3305">
        <f>INDEX(NoSettings!$C:$C,MATCH(EPS!$A3305,NoSettings!$A:$A,0))</f>
        <v>4542210000</v>
      </c>
      <c r="K3305">
        <f>INDEX(GWP!$C$2:$C$13,MATCH(EPS!I3305,GWP!$B$2:$B$13,0))</f>
        <v>0</v>
      </c>
      <c r="L3305" s="4">
        <f t="shared" si="103"/>
        <v>0</v>
      </c>
    </row>
    <row r="3306" spans="1:12" hidden="1" x14ac:dyDescent="0.25">
      <c r="A3306" t="s">
        <v>4820</v>
      </c>
      <c r="B3306" t="s">
        <v>5</v>
      </c>
      <c r="C3306" t="s">
        <v>1736</v>
      </c>
      <c r="D3306" t="s">
        <v>6894</v>
      </c>
      <c r="E3306" t="s">
        <v>1708</v>
      </c>
      <c r="H3306" t="str">
        <f>INDEX('Vensim Variables'!$B:$B,MATCH(EPS!$B3306,'Vensim Variables'!$A:$A,0))</f>
        <v>g pollutant</v>
      </c>
      <c r="I3306" t="str">
        <f t="shared" si="102"/>
        <v>PM10</v>
      </c>
      <c r="J3306">
        <f>INDEX(NoSettings!$C:$C,MATCH(EPS!$A3306,NoSettings!$A:$A,0))</f>
        <v>358574000</v>
      </c>
      <c r="K3306">
        <f>INDEX(GWP!$C$2:$C$13,MATCH(EPS!I3306,GWP!$B$2:$B$13,0))</f>
        <v>0</v>
      </c>
      <c r="L3306" s="4">
        <f t="shared" si="103"/>
        <v>0</v>
      </c>
    </row>
    <row r="3307" spans="1:12" hidden="1" x14ac:dyDescent="0.25">
      <c r="A3307" t="s">
        <v>4821</v>
      </c>
      <c r="B3307" t="s">
        <v>5</v>
      </c>
      <c r="C3307" t="s">
        <v>1736</v>
      </c>
      <c r="D3307" t="s">
        <v>6894</v>
      </c>
      <c r="E3307" t="s">
        <v>1709</v>
      </c>
      <c r="H3307" t="str">
        <f>INDEX('Vensim Variables'!$B:$B,MATCH(EPS!$B3307,'Vensim Variables'!$A:$A,0))</f>
        <v>g pollutant</v>
      </c>
      <c r="I3307" t="str">
        <f t="shared" si="102"/>
        <v>PM25</v>
      </c>
      <c r="J3307">
        <f>INDEX(NoSettings!$C:$C,MATCH(EPS!$A3307,NoSettings!$A:$A,0))</f>
        <v>318867000</v>
      </c>
      <c r="K3307">
        <f>INDEX(GWP!$C$2:$C$13,MATCH(EPS!I3307,GWP!$B$2:$B$13,0))</f>
        <v>0</v>
      </c>
      <c r="L3307" s="4">
        <f t="shared" si="103"/>
        <v>0</v>
      </c>
    </row>
    <row r="3308" spans="1:12" hidden="1" x14ac:dyDescent="0.25">
      <c r="A3308" t="s">
        <v>4822</v>
      </c>
      <c r="B3308" t="s">
        <v>5</v>
      </c>
      <c r="C3308" t="s">
        <v>1736</v>
      </c>
      <c r="D3308" t="s">
        <v>6894</v>
      </c>
      <c r="E3308" t="s">
        <v>1710</v>
      </c>
      <c r="H3308" t="str">
        <f>INDEX('Vensim Variables'!$B:$B,MATCH(EPS!$B3308,'Vensim Variables'!$A:$A,0))</f>
        <v>g pollutant</v>
      </c>
      <c r="I3308" t="str">
        <f t="shared" si="102"/>
        <v>SOx</v>
      </c>
      <c r="J3308">
        <f>INDEX(NoSettings!$C:$C,MATCH(EPS!$A3308,NoSettings!$A:$A,0))</f>
        <v>965620000</v>
      </c>
      <c r="K3308">
        <f>INDEX(GWP!$C$2:$C$13,MATCH(EPS!I3308,GWP!$B$2:$B$13,0))</f>
        <v>0</v>
      </c>
      <c r="L3308" s="4">
        <f t="shared" si="103"/>
        <v>0</v>
      </c>
    </row>
    <row r="3309" spans="1:12" hidden="1" x14ac:dyDescent="0.25">
      <c r="A3309" t="s">
        <v>4823</v>
      </c>
      <c r="B3309" t="s">
        <v>5</v>
      </c>
      <c r="C3309" t="s">
        <v>1736</v>
      </c>
      <c r="D3309" t="s">
        <v>6894</v>
      </c>
      <c r="E3309" t="s">
        <v>1711</v>
      </c>
      <c r="H3309" t="str">
        <f>INDEX('Vensim Variables'!$B:$B,MATCH(EPS!$B3309,'Vensim Variables'!$A:$A,0))</f>
        <v>g pollutant</v>
      </c>
      <c r="I3309" t="str">
        <f t="shared" si="102"/>
        <v>BC</v>
      </c>
      <c r="J3309">
        <f>INDEX(NoSettings!$C:$C,MATCH(EPS!$A3309,NoSettings!$A:$A,0))</f>
        <v>74568400</v>
      </c>
      <c r="K3309">
        <f>INDEX(GWP!$C$2:$C$13,MATCH(EPS!I3309,GWP!$B$2:$B$13,0))</f>
        <v>0</v>
      </c>
      <c r="L3309" s="4">
        <f t="shared" si="103"/>
        <v>0</v>
      </c>
    </row>
    <row r="3310" spans="1:12" hidden="1" x14ac:dyDescent="0.25">
      <c r="A3310" t="s">
        <v>4824</v>
      </c>
      <c r="B3310" t="s">
        <v>5</v>
      </c>
      <c r="C3310" t="s">
        <v>1736</v>
      </c>
      <c r="D3310" t="s">
        <v>6894</v>
      </c>
      <c r="E3310" t="s">
        <v>1712</v>
      </c>
      <c r="H3310" t="str">
        <f>INDEX('Vensim Variables'!$B:$B,MATCH(EPS!$B3310,'Vensim Variables'!$A:$A,0))</f>
        <v>g pollutant</v>
      </c>
      <c r="I3310" t="str">
        <f t="shared" si="102"/>
        <v>OC</v>
      </c>
      <c r="J3310">
        <f>INDEX(NoSettings!$C:$C,MATCH(EPS!$A3310,NoSettings!$A:$A,0))</f>
        <v>63665800</v>
      </c>
      <c r="K3310">
        <f>INDEX(GWP!$C$2:$C$13,MATCH(EPS!I3310,GWP!$B$2:$B$13,0))</f>
        <v>0</v>
      </c>
      <c r="L3310" s="4">
        <f t="shared" si="103"/>
        <v>0</v>
      </c>
    </row>
    <row r="3311" spans="1:12" hidden="1" x14ac:dyDescent="0.25">
      <c r="A3311" t="s">
        <v>4825</v>
      </c>
      <c r="B3311" t="s">
        <v>5</v>
      </c>
      <c r="C3311" t="s">
        <v>1736</v>
      </c>
      <c r="D3311" t="s">
        <v>6894</v>
      </c>
      <c r="E3311" t="s">
        <v>1713</v>
      </c>
      <c r="H3311" t="str">
        <f>INDEX('Vensim Variables'!$B:$B,MATCH(EPS!$B3311,'Vensim Variables'!$A:$A,0))</f>
        <v>g pollutant</v>
      </c>
      <c r="I3311" t="str">
        <f t="shared" si="102"/>
        <v>CH4</v>
      </c>
      <c r="J3311">
        <f>INDEX(NoSettings!$C:$C,MATCH(EPS!$A3311,NoSettings!$A:$A,0))</f>
        <v>403800000</v>
      </c>
      <c r="K3311">
        <f>INDEX(GWP!$C$2:$C$13,MATCH(EPS!I3311,GWP!$B$2:$B$13,0))</f>
        <v>28</v>
      </c>
      <c r="L3311" s="4">
        <f t="shared" si="103"/>
        <v>1.1306399999999999E-2</v>
      </c>
    </row>
    <row r="3312" spans="1:12" hidden="1" x14ac:dyDescent="0.25">
      <c r="A3312" t="s">
        <v>4826</v>
      </c>
      <c r="B3312" t="s">
        <v>5</v>
      </c>
      <c r="C3312" t="s">
        <v>1736</v>
      </c>
      <c r="D3312" t="s">
        <v>6894</v>
      </c>
      <c r="E3312" t="s">
        <v>1714</v>
      </c>
      <c r="H3312" t="str">
        <f>INDEX('Vensim Variables'!$B:$B,MATCH(EPS!$B3312,'Vensim Variables'!$A:$A,0))</f>
        <v>g pollutant</v>
      </c>
      <c r="I3312" t="str">
        <f t="shared" si="102"/>
        <v>N2O</v>
      </c>
      <c r="J3312">
        <f>INDEX(NoSettings!$C:$C,MATCH(EPS!$A3312,NoSettings!$A:$A,0))</f>
        <v>80760000</v>
      </c>
      <c r="K3312">
        <f>INDEX(GWP!$C$2:$C$13,MATCH(EPS!I3312,GWP!$B$2:$B$13,0))</f>
        <v>265</v>
      </c>
      <c r="L3312" s="4">
        <f t="shared" si="103"/>
        <v>2.1401400000000001E-2</v>
      </c>
    </row>
    <row r="3313" spans="1:12" hidden="1" x14ac:dyDescent="0.25">
      <c r="A3313" t="s">
        <v>4827</v>
      </c>
      <c r="B3313" t="s">
        <v>5</v>
      </c>
      <c r="C3313" t="s">
        <v>1736</v>
      </c>
      <c r="D3313" t="s">
        <v>6894</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hidden="1" x14ac:dyDescent="0.25">
      <c r="A3314" t="s">
        <v>4828</v>
      </c>
      <c r="B3314" t="s">
        <v>5</v>
      </c>
      <c r="C3314" t="s">
        <v>1736</v>
      </c>
      <c r="D3314" t="s">
        <v>6895</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hidden="1" x14ac:dyDescent="0.25">
      <c r="A3315" t="s">
        <v>4829</v>
      </c>
      <c r="B3315" t="s">
        <v>5</v>
      </c>
      <c r="C3315" t="s">
        <v>1736</v>
      </c>
      <c r="D3315" t="s">
        <v>6895</v>
      </c>
      <c r="E3315" t="s">
        <v>1705</v>
      </c>
      <c r="H3315" t="str">
        <f>INDEX('Vensim Variables'!$B:$B,MATCH(EPS!$B3315,'Vensim Variables'!$A:$A,0))</f>
        <v>g pollutant</v>
      </c>
      <c r="I3315" t="str">
        <f t="shared" si="102"/>
        <v>VOC</v>
      </c>
      <c r="J3315">
        <f>INDEX(NoSettings!$C:$C,MATCH(EPS!$A3315,NoSettings!$A:$A,0))</f>
        <v>210404000</v>
      </c>
      <c r="K3315">
        <f>INDEX(GWP!$C$2:$C$13,MATCH(EPS!I3315,GWP!$B$2:$B$13,0))</f>
        <v>0</v>
      </c>
      <c r="L3315" s="4">
        <f t="shared" si="103"/>
        <v>0</v>
      </c>
    </row>
    <row r="3316" spans="1:12" hidden="1" x14ac:dyDescent="0.25">
      <c r="A3316" t="s">
        <v>4830</v>
      </c>
      <c r="B3316" t="s">
        <v>5</v>
      </c>
      <c r="C3316" t="s">
        <v>1736</v>
      </c>
      <c r="D3316" t="s">
        <v>6895</v>
      </c>
      <c r="E3316" t="s">
        <v>1706</v>
      </c>
      <c r="H3316" t="str">
        <f>INDEX('Vensim Variables'!$B:$B,MATCH(EPS!$B3316,'Vensim Variables'!$A:$A,0))</f>
        <v>g pollutant</v>
      </c>
      <c r="I3316" t="str">
        <f t="shared" si="102"/>
        <v>CO</v>
      </c>
      <c r="J3316">
        <f>INDEX(NoSettings!$C:$C,MATCH(EPS!$A3316,NoSettings!$A:$A,0))</f>
        <v>971703000</v>
      </c>
      <c r="K3316">
        <f>INDEX(GWP!$C$2:$C$13,MATCH(EPS!I3316,GWP!$B$2:$B$13,0))</f>
        <v>0</v>
      </c>
      <c r="L3316" s="4">
        <f t="shared" si="103"/>
        <v>0</v>
      </c>
    </row>
    <row r="3317" spans="1:12" hidden="1" x14ac:dyDescent="0.25">
      <c r="A3317" t="s">
        <v>4831</v>
      </c>
      <c r="B3317" t="s">
        <v>5</v>
      </c>
      <c r="C3317" t="s">
        <v>1736</v>
      </c>
      <c r="D3317" t="s">
        <v>6895</v>
      </c>
      <c r="E3317" t="s">
        <v>1707</v>
      </c>
      <c r="H3317" t="str">
        <f>INDEX('Vensim Variables'!$B:$B,MATCH(EPS!$B3317,'Vensim Variables'!$A:$A,0))</f>
        <v>g pollutant</v>
      </c>
      <c r="I3317" t="str">
        <f t="shared" si="102"/>
        <v>NOx</v>
      </c>
      <c r="J3317">
        <f>INDEX(NoSettings!$C:$C,MATCH(EPS!$A3317,NoSettings!$A:$A,0))</f>
        <v>3325670000</v>
      </c>
      <c r="K3317">
        <f>INDEX(GWP!$C$2:$C$13,MATCH(EPS!I3317,GWP!$B$2:$B$13,0))</f>
        <v>0</v>
      </c>
      <c r="L3317" s="4">
        <f t="shared" si="103"/>
        <v>0</v>
      </c>
    </row>
    <row r="3318" spans="1:12" hidden="1" x14ac:dyDescent="0.25">
      <c r="A3318" t="s">
        <v>4832</v>
      </c>
      <c r="B3318" t="s">
        <v>5</v>
      </c>
      <c r="C3318" t="s">
        <v>1736</v>
      </c>
      <c r="D3318" t="s">
        <v>6895</v>
      </c>
      <c r="E3318" t="s">
        <v>1708</v>
      </c>
      <c r="H3318" t="str">
        <f>INDEX('Vensim Variables'!$B:$B,MATCH(EPS!$B3318,'Vensim Variables'!$A:$A,0))</f>
        <v>g pollutant</v>
      </c>
      <c r="I3318" t="str">
        <f t="shared" si="102"/>
        <v>PM10</v>
      </c>
      <c r="J3318">
        <f>INDEX(NoSettings!$C:$C,MATCH(EPS!$A3318,NoSettings!$A:$A,0))</f>
        <v>262537000</v>
      </c>
      <c r="K3318">
        <f>INDEX(GWP!$C$2:$C$13,MATCH(EPS!I3318,GWP!$B$2:$B$13,0))</f>
        <v>0</v>
      </c>
      <c r="L3318" s="4">
        <f t="shared" si="103"/>
        <v>0</v>
      </c>
    </row>
    <row r="3319" spans="1:12" hidden="1" x14ac:dyDescent="0.25">
      <c r="A3319" t="s">
        <v>4833</v>
      </c>
      <c r="B3319" t="s">
        <v>5</v>
      </c>
      <c r="C3319" t="s">
        <v>1736</v>
      </c>
      <c r="D3319" t="s">
        <v>6895</v>
      </c>
      <c r="E3319" t="s">
        <v>1709</v>
      </c>
      <c r="H3319" t="str">
        <f>INDEX('Vensim Variables'!$B:$B,MATCH(EPS!$B3319,'Vensim Variables'!$A:$A,0))</f>
        <v>g pollutant</v>
      </c>
      <c r="I3319" t="str">
        <f t="shared" si="102"/>
        <v>PM25</v>
      </c>
      <c r="J3319">
        <f>INDEX(NoSettings!$C:$C,MATCH(EPS!$A3319,NoSettings!$A:$A,0))</f>
        <v>233465000</v>
      </c>
      <c r="K3319">
        <f>INDEX(GWP!$C$2:$C$13,MATCH(EPS!I3319,GWP!$B$2:$B$13,0))</f>
        <v>0</v>
      </c>
      <c r="L3319" s="4">
        <f t="shared" si="103"/>
        <v>0</v>
      </c>
    </row>
    <row r="3320" spans="1:12" hidden="1" x14ac:dyDescent="0.25">
      <c r="A3320" t="s">
        <v>4834</v>
      </c>
      <c r="B3320" t="s">
        <v>5</v>
      </c>
      <c r="C3320" t="s">
        <v>1736</v>
      </c>
      <c r="D3320" t="s">
        <v>6895</v>
      </c>
      <c r="E3320" t="s">
        <v>1710</v>
      </c>
      <c r="H3320" t="str">
        <f>INDEX('Vensim Variables'!$B:$B,MATCH(EPS!$B3320,'Vensim Variables'!$A:$A,0))</f>
        <v>g pollutant</v>
      </c>
      <c r="I3320" t="str">
        <f t="shared" si="102"/>
        <v>SOx</v>
      </c>
      <c r="J3320">
        <f>INDEX(NoSettings!$C:$C,MATCH(EPS!$A3320,NoSettings!$A:$A,0))</f>
        <v>706998000</v>
      </c>
      <c r="K3320">
        <f>INDEX(GWP!$C$2:$C$13,MATCH(EPS!I3320,GWP!$B$2:$B$13,0))</f>
        <v>0</v>
      </c>
      <c r="L3320" s="4">
        <f t="shared" si="103"/>
        <v>0</v>
      </c>
    </row>
    <row r="3321" spans="1:12" hidden="1" x14ac:dyDescent="0.25">
      <c r="A3321" t="s">
        <v>4835</v>
      </c>
      <c r="B3321" t="s">
        <v>5</v>
      </c>
      <c r="C3321" t="s">
        <v>1736</v>
      </c>
      <c r="D3321" t="s">
        <v>6895</v>
      </c>
      <c r="E3321" t="s">
        <v>1711</v>
      </c>
      <c r="H3321" t="str">
        <f>INDEX('Vensim Variables'!$B:$B,MATCH(EPS!$B3321,'Vensim Variables'!$A:$A,0))</f>
        <v>g pollutant</v>
      </c>
      <c r="I3321" t="str">
        <f t="shared" si="102"/>
        <v>BC</v>
      </c>
      <c r="J3321">
        <f>INDEX(NoSettings!$C:$C,MATCH(EPS!$A3321,NoSettings!$A:$A,0))</f>
        <v>54596700</v>
      </c>
      <c r="K3321">
        <f>INDEX(GWP!$C$2:$C$13,MATCH(EPS!I3321,GWP!$B$2:$B$13,0))</f>
        <v>0</v>
      </c>
      <c r="L3321" s="4">
        <f t="shared" si="103"/>
        <v>0</v>
      </c>
    </row>
    <row r="3322" spans="1:12" hidden="1" x14ac:dyDescent="0.25">
      <c r="A3322" t="s">
        <v>4836</v>
      </c>
      <c r="B3322" t="s">
        <v>5</v>
      </c>
      <c r="C3322" t="s">
        <v>1736</v>
      </c>
      <c r="D3322" t="s">
        <v>6895</v>
      </c>
      <c r="E3322" t="s">
        <v>1712</v>
      </c>
      <c r="H3322" t="str">
        <f>INDEX('Vensim Variables'!$B:$B,MATCH(EPS!$B3322,'Vensim Variables'!$A:$A,0))</f>
        <v>g pollutant</v>
      </c>
      <c r="I3322" t="str">
        <f t="shared" si="102"/>
        <v>OC</v>
      </c>
      <c r="J3322">
        <f>INDEX(NoSettings!$C:$C,MATCH(EPS!$A3322,NoSettings!$A:$A,0))</f>
        <v>46614200</v>
      </c>
      <c r="K3322">
        <f>INDEX(GWP!$C$2:$C$13,MATCH(EPS!I3322,GWP!$B$2:$B$13,0))</f>
        <v>0</v>
      </c>
      <c r="L3322" s="4">
        <f t="shared" si="103"/>
        <v>0</v>
      </c>
    </row>
    <row r="3323" spans="1:12" hidden="1" x14ac:dyDescent="0.25">
      <c r="A3323" t="s">
        <v>4837</v>
      </c>
      <c r="B3323" t="s">
        <v>5</v>
      </c>
      <c r="C3323" t="s">
        <v>1736</v>
      </c>
      <c r="D3323" t="s">
        <v>6895</v>
      </c>
      <c r="E3323" t="s">
        <v>1713</v>
      </c>
      <c r="H3323" t="str">
        <f>INDEX('Vensim Variables'!$B:$B,MATCH(EPS!$B3323,'Vensim Variables'!$A:$A,0))</f>
        <v>g pollutant</v>
      </c>
      <c r="I3323" t="str">
        <f t="shared" si="102"/>
        <v>CH4</v>
      </c>
      <c r="J3323">
        <f>INDEX(NoSettings!$C:$C,MATCH(EPS!$A3323,NoSettings!$A:$A,0))</f>
        <v>295650000</v>
      </c>
      <c r="K3323">
        <f>INDEX(GWP!$C$2:$C$13,MATCH(EPS!I3323,GWP!$B$2:$B$13,0))</f>
        <v>28</v>
      </c>
      <c r="L3323" s="4">
        <f t="shared" si="103"/>
        <v>8.2781999999999994E-3</v>
      </c>
    </row>
    <row r="3324" spans="1:12" hidden="1" x14ac:dyDescent="0.25">
      <c r="A3324" t="s">
        <v>4838</v>
      </c>
      <c r="B3324" t="s">
        <v>5</v>
      </c>
      <c r="C3324" t="s">
        <v>1736</v>
      </c>
      <c r="D3324" t="s">
        <v>6895</v>
      </c>
      <c r="E3324" t="s">
        <v>1714</v>
      </c>
      <c r="H3324" t="str">
        <f>INDEX('Vensim Variables'!$B:$B,MATCH(EPS!$B3324,'Vensim Variables'!$A:$A,0))</f>
        <v>g pollutant</v>
      </c>
      <c r="I3324" t="str">
        <f t="shared" si="102"/>
        <v>N2O</v>
      </c>
      <c r="J3324">
        <f>INDEX(NoSettings!$C:$C,MATCH(EPS!$A3324,NoSettings!$A:$A,0))</f>
        <v>59130000</v>
      </c>
      <c r="K3324">
        <f>INDEX(GWP!$C$2:$C$13,MATCH(EPS!I3324,GWP!$B$2:$B$13,0))</f>
        <v>265</v>
      </c>
      <c r="L3324" s="4">
        <f t="shared" si="103"/>
        <v>1.5669450000000001E-2</v>
      </c>
    </row>
    <row r="3325" spans="1:12" hidden="1" x14ac:dyDescent="0.25">
      <c r="A3325" t="s">
        <v>4839</v>
      </c>
      <c r="B3325" t="s">
        <v>5</v>
      </c>
      <c r="C3325" t="s">
        <v>1736</v>
      </c>
      <c r="D3325" t="s">
        <v>6895</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hidden="1" x14ac:dyDescent="0.25">
      <c r="A3326" t="s">
        <v>4840</v>
      </c>
      <c r="B3326" t="s">
        <v>5</v>
      </c>
      <c r="C3326" t="s">
        <v>1736</v>
      </c>
      <c r="D3326" t="s">
        <v>6896</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hidden="1" x14ac:dyDescent="0.25">
      <c r="A3327" t="s">
        <v>4841</v>
      </c>
      <c r="B3327" t="s">
        <v>5</v>
      </c>
      <c r="C3327" t="s">
        <v>1736</v>
      </c>
      <c r="D3327" t="s">
        <v>6896</v>
      </c>
      <c r="E3327" t="s">
        <v>1705</v>
      </c>
      <c r="H3327" t="str">
        <f>INDEX('Vensim Variables'!$B:$B,MATCH(EPS!$B3327,'Vensim Variables'!$A:$A,0))</f>
        <v>g pollutant</v>
      </c>
      <c r="I3327" t="str">
        <f t="shared" si="102"/>
        <v>VOC</v>
      </c>
      <c r="J3327">
        <f>INDEX(NoSettings!$C:$C,MATCH(EPS!$A3327,NoSettings!$A:$A,0))</f>
        <v>25983000</v>
      </c>
      <c r="K3327">
        <f>INDEX(GWP!$C$2:$C$13,MATCH(EPS!I3327,GWP!$B$2:$B$13,0))</f>
        <v>0</v>
      </c>
      <c r="L3327" s="4">
        <f t="shared" si="103"/>
        <v>0</v>
      </c>
    </row>
    <row r="3328" spans="1:12" hidden="1" x14ac:dyDescent="0.25">
      <c r="A3328" t="s">
        <v>4842</v>
      </c>
      <c r="B3328" t="s">
        <v>5</v>
      </c>
      <c r="C3328" t="s">
        <v>1736</v>
      </c>
      <c r="D3328" t="s">
        <v>6896</v>
      </c>
      <c r="E3328" t="s">
        <v>1706</v>
      </c>
      <c r="H3328" t="str">
        <f>INDEX('Vensim Variables'!$B:$B,MATCH(EPS!$B3328,'Vensim Variables'!$A:$A,0))</f>
        <v>g pollutant</v>
      </c>
      <c r="I3328" t="str">
        <f t="shared" si="102"/>
        <v>CO</v>
      </c>
      <c r="J3328">
        <f>INDEX(NoSettings!$C:$C,MATCH(EPS!$A3328,NoSettings!$A:$A,0))</f>
        <v>119996000</v>
      </c>
      <c r="K3328">
        <f>INDEX(GWP!$C$2:$C$13,MATCH(EPS!I3328,GWP!$B$2:$B$13,0))</f>
        <v>0</v>
      </c>
      <c r="L3328" s="4">
        <f t="shared" si="103"/>
        <v>0</v>
      </c>
    </row>
    <row r="3329" spans="1:12" hidden="1" x14ac:dyDescent="0.25">
      <c r="A3329" t="s">
        <v>4843</v>
      </c>
      <c r="B3329" t="s">
        <v>5</v>
      </c>
      <c r="C3329" t="s">
        <v>1736</v>
      </c>
      <c r="D3329" t="s">
        <v>6896</v>
      </c>
      <c r="E3329" t="s">
        <v>1707</v>
      </c>
      <c r="H3329" t="str">
        <f>INDEX('Vensim Variables'!$B:$B,MATCH(EPS!$B3329,'Vensim Variables'!$A:$A,0))</f>
        <v>g pollutant</v>
      </c>
      <c r="I3329" t="str">
        <f t="shared" si="102"/>
        <v>NOx</v>
      </c>
      <c r="J3329">
        <f>INDEX(NoSettings!$C:$C,MATCH(EPS!$A3329,NoSettings!$A:$A,0))</f>
        <v>410689000</v>
      </c>
      <c r="K3329">
        <f>INDEX(GWP!$C$2:$C$13,MATCH(EPS!I3329,GWP!$B$2:$B$13,0))</f>
        <v>0</v>
      </c>
      <c r="L3329" s="4">
        <f t="shared" si="103"/>
        <v>0</v>
      </c>
    </row>
    <row r="3330" spans="1:12" hidden="1" x14ac:dyDescent="0.25">
      <c r="A3330" t="s">
        <v>4844</v>
      </c>
      <c r="B3330" t="s">
        <v>5</v>
      </c>
      <c r="C3330" t="s">
        <v>1736</v>
      </c>
      <c r="D3330" t="s">
        <v>6896</v>
      </c>
      <c r="E3330" t="s">
        <v>1708</v>
      </c>
      <c r="H3330" t="str">
        <f>INDEX('Vensim Variables'!$B:$B,MATCH(EPS!$B3330,'Vensim Variables'!$A:$A,0))</f>
        <v>g pollutant</v>
      </c>
      <c r="I3330" t="str">
        <f t="shared" si="102"/>
        <v>PM10</v>
      </c>
      <c r="J3330">
        <f>INDEX(NoSettings!$C:$C,MATCH(EPS!$A3330,NoSettings!$A:$A,0))</f>
        <v>32420900</v>
      </c>
      <c r="K3330">
        <f>INDEX(GWP!$C$2:$C$13,MATCH(EPS!I3330,GWP!$B$2:$B$13,0))</f>
        <v>0</v>
      </c>
      <c r="L3330" s="4">
        <f t="shared" si="103"/>
        <v>0</v>
      </c>
    </row>
    <row r="3331" spans="1:12" hidden="1" x14ac:dyDescent="0.25">
      <c r="A3331" t="s">
        <v>4845</v>
      </c>
      <c r="B3331" t="s">
        <v>5</v>
      </c>
      <c r="C3331" t="s">
        <v>1736</v>
      </c>
      <c r="D3331" t="s">
        <v>6896</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28830700</v>
      </c>
      <c r="K3331">
        <f>INDEX(GWP!$C$2:$C$13,MATCH(EPS!I3331,GWP!$B$2:$B$13,0))</f>
        <v>0</v>
      </c>
      <c r="L3331" s="4">
        <f t="shared" ref="L3331:L3394" si="105">IF(H3331="g pollutant",K3331*J3331/10^12,IF(H3331="MMTCO2e",J3331,IF(H3331="MWh",J3331,0)))</f>
        <v>0</v>
      </c>
    </row>
    <row r="3332" spans="1:12" hidden="1" x14ac:dyDescent="0.25">
      <c r="A3332" t="s">
        <v>4846</v>
      </c>
      <c r="B3332" t="s">
        <v>5</v>
      </c>
      <c r="C3332" t="s">
        <v>1736</v>
      </c>
      <c r="D3332" t="s">
        <v>6896</v>
      </c>
      <c r="E3332" t="s">
        <v>1710</v>
      </c>
      <c r="H3332" t="str">
        <f>INDEX('Vensim Variables'!$B:$B,MATCH(EPS!$B3332,'Vensim Variables'!$A:$A,0))</f>
        <v>g pollutant</v>
      </c>
      <c r="I3332" t="str">
        <f t="shared" si="104"/>
        <v>SOx</v>
      </c>
      <c r="J3332">
        <f>INDEX(NoSettings!$C:$C,MATCH(EPS!$A3332,NoSettings!$A:$A,0))</f>
        <v>87307600</v>
      </c>
      <c r="K3332">
        <f>INDEX(GWP!$C$2:$C$13,MATCH(EPS!I3332,GWP!$B$2:$B$13,0))</f>
        <v>0</v>
      </c>
      <c r="L3332" s="4">
        <f t="shared" si="105"/>
        <v>0</v>
      </c>
    </row>
    <row r="3333" spans="1:12" hidden="1" x14ac:dyDescent="0.25">
      <c r="A3333" t="s">
        <v>4847</v>
      </c>
      <c r="B3333" t="s">
        <v>5</v>
      </c>
      <c r="C3333" t="s">
        <v>1736</v>
      </c>
      <c r="D3333" t="s">
        <v>6896</v>
      </c>
      <c r="E3333" t="s">
        <v>1711</v>
      </c>
      <c r="H3333" t="str">
        <f>INDEX('Vensim Variables'!$B:$B,MATCH(EPS!$B3333,'Vensim Variables'!$A:$A,0))</f>
        <v>g pollutant</v>
      </c>
      <c r="I3333" t="str">
        <f t="shared" si="104"/>
        <v>BC</v>
      </c>
      <c r="J3333">
        <f>INDEX(NoSettings!$C:$C,MATCH(EPS!$A3333,NoSettings!$A:$A,0))</f>
        <v>6742180</v>
      </c>
      <c r="K3333">
        <f>INDEX(GWP!$C$2:$C$13,MATCH(EPS!I3333,GWP!$B$2:$B$13,0))</f>
        <v>0</v>
      </c>
      <c r="L3333" s="4">
        <f t="shared" si="105"/>
        <v>0</v>
      </c>
    </row>
    <row r="3334" spans="1:12" hidden="1" x14ac:dyDescent="0.25">
      <c r="A3334" t="s">
        <v>4848</v>
      </c>
      <c r="B3334" t="s">
        <v>5</v>
      </c>
      <c r="C3334" t="s">
        <v>1736</v>
      </c>
      <c r="D3334" t="s">
        <v>6896</v>
      </c>
      <c r="E3334" t="s">
        <v>1712</v>
      </c>
      <c r="H3334" t="str">
        <f>INDEX('Vensim Variables'!$B:$B,MATCH(EPS!$B3334,'Vensim Variables'!$A:$A,0))</f>
        <v>g pollutant</v>
      </c>
      <c r="I3334" t="str">
        <f t="shared" si="104"/>
        <v>OC</v>
      </c>
      <c r="J3334">
        <f>INDEX(NoSettings!$C:$C,MATCH(EPS!$A3334,NoSettings!$A:$A,0))</f>
        <v>5756410</v>
      </c>
      <c r="K3334">
        <f>INDEX(GWP!$C$2:$C$13,MATCH(EPS!I3334,GWP!$B$2:$B$13,0))</f>
        <v>0</v>
      </c>
      <c r="L3334" s="4">
        <f t="shared" si="105"/>
        <v>0</v>
      </c>
    </row>
    <row r="3335" spans="1:12" hidden="1" x14ac:dyDescent="0.25">
      <c r="A3335" t="s">
        <v>4849</v>
      </c>
      <c r="B3335" t="s">
        <v>5</v>
      </c>
      <c r="C3335" t="s">
        <v>1736</v>
      </c>
      <c r="D3335" t="s">
        <v>6896</v>
      </c>
      <c r="E3335" t="s">
        <v>1713</v>
      </c>
      <c r="H3335" t="str">
        <f>INDEX('Vensim Variables'!$B:$B,MATCH(EPS!$B3335,'Vensim Variables'!$A:$A,0))</f>
        <v>g pollutant</v>
      </c>
      <c r="I3335" t="str">
        <f t="shared" si="104"/>
        <v>CH4</v>
      </c>
      <c r="J3335">
        <f>INDEX(NoSettings!$C:$C,MATCH(EPS!$A3335,NoSettings!$A:$A,0))</f>
        <v>36510000</v>
      </c>
      <c r="K3335">
        <f>INDEX(GWP!$C$2:$C$13,MATCH(EPS!I3335,GWP!$B$2:$B$13,0))</f>
        <v>28</v>
      </c>
      <c r="L3335" s="4">
        <f t="shared" si="105"/>
        <v>1.02228E-3</v>
      </c>
    </row>
    <row r="3336" spans="1:12" hidden="1" x14ac:dyDescent="0.25">
      <c r="A3336" t="s">
        <v>4850</v>
      </c>
      <c r="B3336" t="s">
        <v>5</v>
      </c>
      <c r="C3336" t="s">
        <v>1736</v>
      </c>
      <c r="D3336" t="s">
        <v>6896</v>
      </c>
      <c r="E3336" t="s">
        <v>1714</v>
      </c>
      <c r="H3336" t="str">
        <f>INDEX('Vensim Variables'!$B:$B,MATCH(EPS!$B3336,'Vensim Variables'!$A:$A,0))</f>
        <v>g pollutant</v>
      </c>
      <c r="I3336" t="str">
        <f t="shared" si="104"/>
        <v>N2O</v>
      </c>
      <c r="J3336">
        <f>INDEX(NoSettings!$C:$C,MATCH(EPS!$A3336,NoSettings!$A:$A,0))</f>
        <v>7302000</v>
      </c>
      <c r="K3336">
        <f>INDEX(GWP!$C$2:$C$13,MATCH(EPS!I3336,GWP!$B$2:$B$13,0))</f>
        <v>265</v>
      </c>
      <c r="L3336" s="4">
        <f t="shared" si="105"/>
        <v>1.9350299999999999E-3</v>
      </c>
    </row>
    <row r="3337" spans="1:12" hidden="1" x14ac:dyDescent="0.25">
      <c r="A3337" t="s">
        <v>4851</v>
      </c>
      <c r="B3337" t="s">
        <v>5</v>
      </c>
      <c r="C3337" t="s">
        <v>1736</v>
      </c>
      <c r="D3337" t="s">
        <v>6896</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hidden="1" x14ac:dyDescent="0.25">
      <c r="A3338" t="s">
        <v>4852</v>
      </c>
      <c r="B3338" t="s">
        <v>5</v>
      </c>
      <c r="C3338" t="s">
        <v>1736</v>
      </c>
      <c r="D3338" t="s">
        <v>6897</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hidden="1" x14ac:dyDescent="0.25">
      <c r="A3339" t="s">
        <v>4853</v>
      </c>
      <c r="B3339" t="s">
        <v>5</v>
      </c>
      <c r="C3339" t="s">
        <v>1736</v>
      </c>
      <c r="D3339" t="s">
        <v>6897</v>
      </c>
      <c r="E3339" t="s">
        <v>1705</v>
      </c>
      <c r="H3339" t="str">
        <f>INDEX('Vensim Variables'!$B:$B,MATCH(EPS!$B3339,'Vensim Variables'!$A:$A,0))</f>
        <v>g pollutant</v>
      </c>
      <c r="I3339" t="str">
        <f t="shared" si="104"/>
        <v>VOC</v>
      </c>
      <c r="J3339">
        <f>INDEX(NoSettings!$C:$C,MATCH(EPS!$A3339,NoSettings!$A:$A,0))</f>
        <v>10049400</v>
      </c>
      <c r="K3339">
        <f>INDEX(GWP!$C$2:$C$13,MATCH(EPS!I3339,GWP!$B$2:$B$13,0))</f>
        <v>0</v>
      </c>
      <c r="L3339" s="4">
        <f t="shared" si="105"/>
        <v>0</v>
      </c>
    </row>
    <row r="3340" spans="1:12" hidden="1" x14ac:dyDescent="0.25">
      <c r="A3340" t="s">
        <v>4854</v>
      </c>
      <c r="B3340" t="s">
        <v>5</v>
      </c>
      <c r="C3340" t="s">
        <v>1736</v>
      </c>
      <c r="D3340" t="s">
        <v>6897</v>
      </c>
      <c r="E3340" t="s">
        <v>1706</v>
      </c>
      <c r="H3340" t="str">
        <f>INDEX('Vensim Variables'!$B:$B,MATCH(EPS!$B3340,'Vensim Variables'!$A:$A,0))</f>
        <v>g pollutant</v>
      </c>
      <c r="I3340" t="str">
        <f t="shared" si="104"/>
        <v>CO</v>
      </c>
      <c r="J3340">
        <f>INDEX(NoSettings!$C:$C,MATCH(EPS!$A3340,NoSettings!$A:$A,0))</f>
        <v>46411000</v>
      </c>
      <c r="K3340">
        <f>INDEX(GWP!$C$2:$C$13,MATCH(EPS!I3340,GWP!$B$2:$B$13,0))</f>
        <v>0</v>
      </c>
      <c r="L3340" s="4">
        <f t="shared" si="105"/>
        <v>0</v>
      </c>
    </row>
    <row r="3341" spans="1:12" hidden="1" x14ac:dyDescent="0.25">
      <c r="A3341" t="s">
        <v>4855</v>
      </c>
      <c r="B3341" t="s">
        <v>5</v>
      </c>
      <c r="C3341" t="s">
        <v>1736</v>
      </c>
      <c r="D3341" t="s">
        <v>6897</v>
      </c>
      <c r="E3341" t="s">
        <v>1707</v>
      </c>
      <c r="H3341" t="str">
        <f>INDEX('Vensim Variables'!$B:$B,MATCH(EPS!$B3341,'Vensim Variables'!$A:$A,0))</f>
        <v>g pollutant</v>
      </c>
      <c r="I3341" t="str">
        <f t="shared" si="104"/>
        <v>NOx</v>
      </c>
      <c r="J3341">
        <f>INDEX(NoSettings!$C:$C,MATCH(EPS!$A3341,NoSettings!$A:$A,0))</f>
        <v>158842000</v>
      </c>
      <c r="K3341">
        <f>INDEX(GWP!$C$2:$C$13,MATCH(EPS!I3341,GWP!$B$2:$B$13,0))</f>
        <v>0</v>
      </c>
      <c r="L3341" s="4">
        <f t="shared" si="105"/>
        <v>0</v>
      </c>
    </row>
    <row r="3342" spans="1:12" hidden="1" x14ac:dyDescent="0.25">
      <c r="A3342" t="s">
        <v>4856</v>
      </c>
      <c r="B3342" t="s">
        <v>5</v>
      </c>
      <c r="C3342" t="s">
        <v>1736</v>
      </c>
      <c r="D3342" t="s">
        <v>6897</v>
      </c>
      <c r="E3342" t="s">
        <v>1708</v>
      </c>
      <c r="H3342" t="str">
        <f>INDEX('Vensim Variables'!$B:$B,MATCH(EPS!$B3342,'Vensim Variables'!$A:$A,0))</f>
        <v>g pollutant</v>
      </c>
      <c r="I3342" t="str">
        <f t="shared" si="104"/>
        <v>PM10</v>
      </c>
      <c r="J3342">
        <f>INDEX(NoSettings!$C:$C,MATCH(EPS!$A3342,NoSettings!$A:$A,0))</f>
        <v>12539400</v>
      </c>
      <c r="K3342">
        <f>INDEX(GWP!$C$2:$C$13,MATCH(EPS!I3342,GWP!$B$2:$B$13,0))</f>
        <v>0</v>
      </c>
      <c r="L3342" s="4">
        <f t="shared" si="105"/>
        <v>0</v>
      </c>
    </row>
    <row r="3343" spans="1:12" hidden="1" x14ac:dyDescent="0.25">
      <c r="A3343" t="s">
        <v>4857</v>
      </c>
      <c r="B3343" t="s">
        <v>5</v>
      </c>
      <c r="C3343" t="s">
        <v>1736</v>
      </c>
      <c r="D3343" t="s">
        <v>6897</v>
      </c>
      <c r="E3343" t="s">
        <v>1709</v>
      </c>
      <c r="H3343" t="str">
        <f>INDEX('Vensim Variables'!$B:$B,MATCH(EPS!$B3343,'Vensim Variables'!$A:$A,0))</f>
        <v>g pollutant</v>
      </c>
      <c r="I3343" t="str">
        <f t="shared" si="104"/>
        <v>PM25</v>
      </c>
      <c r="J3343">
        <f>INDEX(NoSettings!$C:$C,MATCH(EPS!$A3343,NoSettings!$A:$A,0))</f>
        <v>11150900</v>
      </c>
      <c r="K3343">
        <f>INDEX(GWP!$C$2:$C$13,MATCH(EPS!I3343,GWP!$B$2:$B$13,0))</f>
        <v>0</v>
      </c>
      <c r="L3343" s="4">
        <f t="shared" si="105"/>
        <v>0</v>
      </c>
    </row>
    <row r="3344" spans="1:12" hidden="1" x14ac:dyDescent="0.25">
      <c r="A3344" t="s">
        <v>4858</v>
      </c>
      <c r="B3344" t="s">
        <v>5</v>
      </c>
      <c r="C3344" t="s">
        <v>1736</v>
      </c>
      <c r="D3344" t="s">
        <v>6897</v>
      </c>
      <c r="E3344" t="s">
        <v>1710</v>
      </c>
      <c r="H3344" t="str">
        <f>INDEX('Vensim Variables'!$B:$B,MATCH(EPS!$B3344,'Vensim Variables'!$A:$A,0))</f>
        <v>g pollutant</v>
      </c>
      <c r="I3344" t="str">
        <f t="shared" si="104"/>
        <v>SOx</v>
      </c>
      <c r="J3344">
        <f>INDEX(NoSettings!$C:$C,MATCH(EPS!$A3344,NoSettings!$A:$A,0))</f>
        <v>33768000</v>
      </c>
      <c r="K3344">
        <f>INDEX(GWP!$C$2:$C$13,MATCH(EPS!I3344,GWP!$B$2:$B$13,0))</f>
        <v>0</v>
      </c>
      <c r="L3344" s="4">
        <f t="shared" si="105"/>
        <v>0</v>
      </c>
    </row>
    <row r="3345" spans="1:12" hidden="1" x14ac:dyDescent="0.25">
      <c r="A3345" t="s">
        <v>4859</v>
      </c>
      <c r="B3345" t="s">
        <v>5</v>
      </c>
      <c r="C3345" t="s">
        <v>1736</v>
      </c>
      <c r="D3345" t="s">
        <v>6897</v>
      </c>
      <c r="E3345" t="s">
        <v>1711</v>
      </c>
      <c r="H3345" t="str">
        <f>INDEX('Vensim Variables'!$B:$B,MATCH(EPS!$B3345,'Vensim Variables'!$A:$A,0))</f>
        <v>g pollutant</v>
      </c>
      <c r="I3345" t="str">
        <f t="shared" si="104"/>
        <v>BC</v>
      </c>
      <c r="J3345">
        <f>INDEX(NoSettings!$C:$C,MATCH(EPS!$A3345,NoSettings!$A:$A,0))</f>
        <v>2607680</v>
      </c>
      <c r="K3345">
        <f>INDEX(GWP!$C$2:$C$13,MATCH(EPS!I3345,GWP!$B$2:$B$13,0))</f>
        <v>0</v>
      </c>
      <c r="L3345" s="4">
        <f t="shared" si="105"/>
        <v>0</v>
      </c>
    </row>
    <row r="3346" spans="1:12" hidden="1" x14ac:dyDescent="0.25">
      <c r="A3346" t="s">
        <v>4860</v>
      </c>
      <c r="B3346" t="s">
        <v>5</v>
      </c>
      <c r="C3346" t="s">
        <v>1736</v>
      </c>
      <c r="D3346" t="s">
        <v>6897</v>
      </c>
      <c r="E3346" t="s">
        <v>1712</v>
      </c>
      <c r="H3346" t="str">
        <f>INDEX('Vensim Variables'!$B:$B,MATCH(EPS!$B3346,'Vensim Variables'!$A:$A,0))</f>
        <v>g pollutant</v>
      </c>
      <c r="I3346" t="str">
        <f t="shared" si="104"/>
        <v>OC</v>
      </c>
      <c r="J3346">
        <f>INDEX(NoSettings!$C:$C,MATCH(EPS!$A3346,NoSettings!$A:$A,0))</f>
        <v>2226410</v>
      </c>
      <c r="K3346">
        <f>INDEX(GWP!$C$2:$C$13,MATCH(EPS!I3346,GWP!$B$2:$B$13,0))</f>
        <v>0</v>
      </c>
      <c r="L3346" s="4">
        <f t="shared" si="105"/>
        <v>0</v>
      </c>
    </row>
    <row r="3347" spans="1:12" hidden="1" x14ac:dyDescent="0.25">
      <c r="A3347" t="s">
        <v>4861</v>
      </c>
      <c r="B3347" t="s">
        <v>5</v>
      </c>
      <c r="C3347" t="s">
        <v>1736</v>
      </c>
      <c r="D3347" t="s">
        <v>6897</v>
      </c>
      <c r="E3347" t="s">
        <v>1713</v>
      </c>
      <c r="H3347" t="str">
        <f>INDEX('Vensim Variables'!$B:$B,MATCH(EPS!$B3347,'Vensim Variables'!$A:$A,0))</f>
        <v>g pollutant</v>
      </c>
      <c r="I3347" t="str">
        <f t="shared" si="104"/>
        <v>CH4</v>
      </c>
      <c r="J3347">
        <f>INDEX(NoSettings!$C:$C,MATCH(EPS!$A3347,NoSettings!$A:$A,0))</f>
        <v>14121000</v>
      </c>
      <c r="K3347">
        <f>INDEX(GWP!$C$2:$C$13,MATCH(EPS!I3347,GWP!$B$2:$B$13,0))</f>
        <v>28</v>
      </c>
      <c r="L3347" s="4">
        <f t="shared" si="105"/>
        <v>3.9538799999999999E-4</v>
      </c>
    </row>
    <row r="3348" spans="1:12" hidden="1" x14ac:dyDescent="0.25">
      <c r="A3348" t="s">
        <v>4862</v>
      </c>
      <c r="B3348" t="s">
        <v>5</v>
      </c>
      <c r="C3348" t="s">
        <v>1736</v>
      </c>
      <c r="D3348" t="s">
        <v>6897</v>
      </c>
      <c r="E3348" t="s">
        <v>1714</v>
      </c>
      <c r="H3348" t="str">
        <f>INDEX('Vensim Variables'!$B:$B,MATCH(EPS!$B3348,'Vensim Variables'!$A:$A,0))</f>
        <v>g pollutant</v>
      </c>
      <c r="I3348" t="str">
        <f t="shared" si="104"/>
        <v>N2O</v>
      </c>
      <c r="J3348">
        <f>INDEX(NoSettings!$C:$C,MATCH(EPS!$A3348,NoSettings!$A:$A,0))</f>
        <v>2824200</v>
      </c>
      <c r="K3348">
        <f>INDEX(GWP!$C$2:$C$13,MATCH(EPS!I3348,GWP!$B$2:$B$13,0))</f>
        <v>265</v>
      </c>
      <c r="L3348" s="4">
        <f t="shared" si="105"/>
        <v>7.4841299999999996E-4</v>
      </c>
    </row>
    <row r="3349" spans="1:12" hidden="1" x14ac:dyDescent="0.25">
      <c r="A3349" t="s">
        <v>4863</v>
      </c>
      <c r="B3349" t="s">
        <v>5</v>
      </c>
      <c r="C3349" t="s">
        <v>1736</v>
      </c>
      <c r="D3349" t="s">
        <v>6897</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hidden="1" x14ac:dyDescent="0.25">
      <c r="A3350" t="s">
        <v>4864</v>
      </c>
      <c r="B3350" t="s">
        <v>5</v>
      </c>
      <c r="C3350" t="s">
        <v>1736</v>
      </c>
      <c r="D3350" t="s">
        <v>6898</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hidden="1" x14ac:dyDescent="0.25">
      <c r="A3351" t="s">
        <v>4865</v>
      </c>
      <c r="B3351" t="s">
        <v>5</v>
      </c>
      <c r="C3351" t="s">
        <v>1736</v>
      </c>
      <c r="D3351" t="s">
        <v>6898</v>
      </c>
      <c r="E3351" t="s">
        <v>1705</v>
      </c>
      <c r="H3351" t="str">
        <f>INDEX('Vensim Variables'!$B:$B,MATCH(EPS!$B3351,'Vensim Variables'!$A:$A,0))</f>
        <v>g pollutant</v>
      </c>
      <c r="I3351" t="str">
        <f t="shared" si="104"/>
        <v>VOC</v>
      </c>
      <c r="J3351">
        <f>INDEX(NoSettings!$C:$C,MATCH(EPS!$A3351,NoSettings!$A:$A,0))</f>
        <v>13798500</v>
      </c>
      <c r="K3351">
        <f>INDEX(GWP!$C$2:$C$13,MATCH(EPS!I3351,GWP!$B$2:$B$13,0))</f>
        <v>0</v>
      </c>
      <c r="L3351" s="4">
        <f t="shared" si="105"/>
        <v>0</v>
      </c>
    </row>
    <row r="3352" spans="1:12" hidden="1" x14ac:dyDescent="0.25">
      <c r="A3352" t="s">
        <v>4866</v>
      </c>
      <c r="B3352" t="s">
        <v>5</v>
      </c>
      <c r="C3352" t="s">
        <v>1736</v>
      </c>
      <c r="D3352" t="s">
        <v>6898</v>
      </c>
      <c r="E3352" t="s">
        <v>1706</v>
      </c>
      <c r="H3352" t="str">
        <f>INDEX('Vensim Variables'!$B:$B,MATCH(EPS!$B3352,'Vensim Variables'!$A:$A,0))</f>
        <v>g pollutant</v>
      </c>
      <c r="I3352" t="str">
        <f t="shared" si="104"/>
        <v>CO</v>
      </c>
      <c r="J3352">
        <f>INDEX(NoSettings!$C:$C,MATCH(EPS!$A3352,NoSettings!$A:$A,0))</f>
        <v>63725200</v>
      </c>
      <c r="K3352">
        <f>INDEX(GWP!$C$2:$C$13,MATCH(EPS!I3352,GWP!$B$2:$B$13,0))</f>
        <v>0</v>
      </c>
      <c r="L3352" s="4">
        <f t="shared" si="105"/>
        <v>0</v>
      </c>
    </row>
    <row r="3353" spans="1:12" hidden="1" x14ac:dyDescent="0.25">
      <c r="A3353" t="s">
        <v>4867</v>
      </c>
      <c r="B3353" t="s">
        <v>5</v>
      </c>
      <c r="C3353" t="s">
        <v>1736</v>
      </c>
      <c r="D3353" t="s">
        <v>6898</v>
      </c>
      <c r="E3353" t="s">
        <v>1707</v>
      </c>
      <c r="H3353" t="str">
        <f>INDEX('Vensim Variables'!$B:$B,MATCH(EPS!$B3353,'Vensim Variables'!$A:$A,0))</f>
        <v>g pollutant</v>
      </c>
      <c r="I3353" t="str">
        <f t="shared" si="104"/>
        <v>NOx</v>
      </c>
      <c r="J3353">
        <f>INDEX(NoSettings!$C:$C,MATCH(EPS!$A3353,NoSettings!$A:$A,0))</f>
        <v>218100000</v>
      </c>
      <c r="K3353">
        <f>INDEX(GWP!$C$2:$C$13,MATCH(EPS!I3353,GWP!$B$2:$B$13,0))</f>
        <v>0</v>
      </c>
      <c r="L3353" s="4">
        <f t="shared" si="105"/>
        <v>0</v>
      </c>
    </row>
    <row r="3354" spans="1:12" hidden="1" x14ac:dyDescent="0.25">
      <c r="A3354" t="s">
        <v>4868</v>
      </c>
      <c r="B3354" t="s">
        <v>5</v>
      </c>
      <c r="C3354" t="s">
        <v>1736</v>
      </c>
      <c r="D3354" t="s">
        <v>6898</v>
      </c>
      <c r="E3354" t="s">
        <v>1708</v>
      </c>
      <c r="H3354" t="str">
        <f>INDEX('Vensim Variables'!$B:$B,MATCH(EPS!$B3354,'Vensim Variables'!$A:$A,0))</f>
        <v>g pollutant</v>
      </c>
      <c r="I3354" t="str">
        <f t="shared" si="104"/>
        <v>PM10</v>
      </c>
      <c r="J3354">
        <f>INDEX(NoSettings!$C:$C,MATCH(EPS!$A3354,NoSettings!$A:$A,0))</f>
        <v>17217400</v>
      </c>
      <c r="K3354">
        <f>INDEX(GWP!$C$2:$C$13,MATCH(EPS!I3354,GWP!$B$2:$B$13,0))</f>
        <v>0</v>
      </c>
      <c r="L3354" s="4">
        <f t="shared" si="105"/>
        <v>0</v>
      </c>
    </row>
    <row r="3355" spans="1:12" hidden="1" x14ac:dyDescent="0.25">
      <c r="A3355" t="s">
        <v>4869</v>
      </c>
      <c r="B3355" t="s">
        <v>5</v>
      </c>
      <c r="C3355" t="s">
        <v>1736</v>
      </c>
      <c r="D3355" t="s">
        <v>6898</v>
      </c>
      <c r="E3355" t="s">
        <v>1709</v>
      </c>
      <c r="H3355" t="str">
        <f>INDEX('Vensim Variables'!$B:$B,MATCH(EPS!$B3355,'Vensim Variables'!$A:$A,0))</f>
        <v>g pollutant</v>
      </c>
      <c r="I3355" t="str">
        <f t="shared" si="104"/>
        <v>PM25</v>
      </c>
      <c r="J3355">
        <f>INDEX(NoSettings!$C:$C,MATCH(EPS!$A3355,NoSettings!$A:$A,0))</f>
        <v>15310800</v>
      </c>
      <c r="K3355">
        <f>INDEX(GWP!$C$2:$C$13,MATCH(EPS!I3355,GWP!$B$2:$B$13,0))</f>
        <v>0</v>
      </c>
      <c r="L3355" s="4">
        <f t="shared" si="105"/>
        <v>0</v>
      </c>
    </row>
    <row r="3356" spans="1:12" hidden="1" x14ac:dyDescent="0.25">
      <c r="A3356" t="s">
        <v>4870</v>
      </c>
      <c r="B3356" t="s">
        <v>5</v>
      </c>
      <c r="C3356" t="s">
        <v>1736</v>
      </c>
      <c r="D3356" t="s">
        <v>6898</v>
      </c>
      <c r="E3356" t="s">
        <v>1710</v>
      </c>
      <c r="H3356" t="str">
        <f>INDEX('Vensim Variables'!$B:$B,MATCH(EPS!$B3356,'Vensim Variables'!$A:$A,0))</f>
        <v>g pollutant</v>
      </c>
      <c r="I3356" t="str">
        <f t="shared" si="104"/>
        <v>SOx</v>
      </c>
      <c r="J3356">
        <f>INDEX(NoSettings!$C:$C,MATCH(EPS!$A3356,NoSettings!$A:$A,0))</f>
        <v>46365600</v>
      </c>
      <c r="K3356">
        <f>INDEX(GWP!$C$2:$C$13,MATCH(EPS!I3356,GWP!$B$2:$B$13,0))</f>
        <v>0</v>
      </c>
      <c r="L3356" s="4">
        <f t="shared" si="105"/>
        <v>0</v>
      </c>
    </row>
    <row r="3357" spans="1:12" hidden="1" x14ac:dyDescent="0.25">
      <c r="A3357" t="s">
        <v>4871</v>
      </c>
      <c r="B3357" t="s">
        <v>5</v>
      </c>
      <c r="C3357" t="s">
        <v>1736</v>
      </c>
      <c r="D3357" t="s">
        <v>6898</v>
      </c>
      <c r="E3357" t="s">
        <v>1711</v>
      </c>
      <c r="H3357" t="str">
        <f>INDEX('Vensim Variables'!$B:$B,MATCH(EPS!$B3357,'Vensim Variables'!$A:$A,0))</f>
        <v>g pollutant</v>
      </c>
      <c r="I3357" t="str">
        <f t="shared" si="104"/>
        <v>BC</v>
      </c>
      <c r="J3357">
        <f>INDEX(NoSettings!$C:$C,MATCH(EPS!$A3357,NoSettings!$A:$A,0))</f>
        <v>3580500</v>
      </c>
      <c r="K3357">
        <f>INDEX(GWP!$C$2:$C$13,MATCH(EPS!I3357,GWP!$B$2:$B$13,0))</f>
        <v>0</v>
      </c>
      <c r="L3357" s="4">
        <f t="shared" si="105"/>
        <v>0</v>
      </c>
    </row>
    <row r="3358" spans="1:12" hidden="1" x14ac:dyDescent="0.25">
      <c r="A3358" t="s">
        <v>4872</v>
      </c>
      <c r="B3358" t="s">
        <v>5</v>
      </c>
      <c r="C3358" t="s">
        <v>1736</v>
      </c>
      <c r="D3358" t="s">
        <v>6898</v>
      </c>
      <c r="E3358" t="s">
        <v>1712</v>
      </c>
      <c r="H3358" t="str">
        <f>INDEX('Vensim Variables'!$B:$B,MATCH(EPS!$B3358,'Vensim Variables'!$A:$A,0))</f>
        <v>g pollutant</v>
      </c>
      <c r="I3358" t="str">
        <f t="shared" si="104"/>
        <v>OC</v>
      </c>
      <c r="J3358">
        <f>INDEX(NoSettings!$C:$C,MATCH(EPS!$A3358,NoSettings!$A:$A,0))</f>
        <v>3057000</v>
      </c>
      <c r="K3358">
        <f>INDEX(GWP!$C$2:$C$13,MATCH(EPS!I3358,GWP!$B$2:$B$13,0))</f>
        <v>0</v>
      </c>
      <c r="L3358" s="4">
        <f t="shared" si="105"/>
        <v>0</v>
      </c>
    </row>
    <row r="3359" spans="1:12" hidden="1" x14ac:dyDescent="0.25">
      <c r="A3359" t="s">
        <v>4873</v>
      </c>
      <c r="B3359" t="s">
        <v>5</v>
      </c>
      <c r="C3359" t="s">
        <v>1736</v>
      </c>
      <c r="D3359" t="s">
        <v>6898</v>
      </c>
      <c r="E3359" t="s">
        <v>1713</v>
      </c>
      <c r="H3359" t="str">
        <f>INDEX('Vensim Variables'!$B:$B,MATCH(EPS!$B3359,'Vensim Variables'!$A:$A,0))</f>
        <v>g pollutant</v>
      </c>
      <c r="I3359" t="str">
        <f t="shared" si="104"/>
        <v>CH4</v>
      </c>
      <c r="J3359">
        <f>INDEX(NoSettings!$C:$C,MATCH(EPS!$A3359,NoSettings!$A:$A,0))</f>
        <v>19389000</v>
      </c>
      <c r="K3359">
        <f>INDEX(GWP!$C$2:$C$13,MATCH(EPS!I3359,GWP!$B$2:$B$13,0))</f>
        <v>28</v>
      </c>
      <c r="L3359" s="4">
        <f t="shared" si="105"/>
        <v>5.4289200000000001E-4</v>
      </c>
    </row>
    <row r="3360" spans="1:12" hidden="1" x14ac:dyDescent="0.25">
      <c r="A3360" t="s">
        <v>4874</v>
      </c>
      <c r="B3360" t="s">
        <v>5</v>
      </c>
      <c r="C3360" t="s">
        <v>1736</v>
      </c>
      <c r="D3360" t="s">
        <v>6898</v>
      </c>
      <c r="E3360" t="s">
        <v>1714</v>
      </c>
      <c r="H3360" t="str">
        <f>INDEX('Vensim Variables'!$B:$B,MATCH(EPS!$B3360,'Vensim Variables'!$A:$A,0))</f>
        <v>g pollutant</v>
      </c>
      <c r="I3360" t="str">
        <f t="shared" si="104"/>
        <v>N2O</v>
      </c>
      <c r="J3360">
        <f>INDEX(NoSettings!$C:$C,MATCH(EPS!$A3360,NoSettings!$A:$A,0))</f>
        <v>3877800</v>
      </c>
      <c r="K3360">
        <f>INDEX(GWP!$C$2:$C$13,MATCH(EPS!I3360,GWP!$B$2:$B$13,0))</f>
        <v>265</v>
      </c>
      <c r="L3360" s="4">
        <f t="shared" si="105"/>
        <v>1.027617E-3</v>
      </c>
    </row>
    <row r="3361" spans="1:12" hidden="1" x14ac:dyDescent="0.25">
      <c r="A3361" t="s">
        <v>4875</v>
      </c>
      <c r="B3361" t="s">
        <v>5</v>
      </c>
      <c r="C3361" t="s">
        <v>1736</v>
      </c>
      <c r="D3361" t="s">
        <v>6898</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hidden="1" x14ac:dyDescent="0.25">
      <c r="A3362" t="s">
        <v>4876</v>
      </c>
      <c r="B3362" t="s">
        <v>5</v>
      </c>
      <c r="C3362" t="s">
        <v>1736</v>
      </c>
      <c r="D3362" t="s">
        <v>6899</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hidden="1" x14ac:dyDescent="0.25">
      <c r="A3363" t="s">
        <v>4877</v>
      </c>
      <c r="B3363" t="s">
        <v>5</v>
      </c>
      <c r="C3363" t="s">
        <v>1736</v>
      </c>
      <c r="D3363" t="s">
        <v>6899</v>
      </c>
      <c r="E3363" t="s">
        <v>1705</v>
      </c>
      <c r="H3363" t="str">
        <f>INDEX('Vensim Variables'!$B:$B,MATCH(EPS!$B3363,'Vensim Variables'!$A:$A,0))</f>
        <v>g pollutant</v>
      </c>
      <c r="I3363" t="str">
        <f t="shared" si="104"/>
        <v>VOC</v>
      </c>
      <c r="J3363">
        <f>INDEX(NoSettings!$C:$C,MATCH(EPS!$A3363,NoSettings!$A:$A,0))</f>
        <v>8379880</v>
      </c>
      <c r="K3363">
        <f>INDEX(GWP!$C$2:$C$13,MATCH(EPS!I3363,GWP!$B$2:$B$13,0))</f>
        <v>0</v>
      </c>
      <c r="L3363" s="4">
        <f t="shared" si="105"/>
        <v>0</v>
      </c>
    </row>
    <row r="3364" spans="1:12" hidden="1" x14ac:dyDescent="0.25">
      <c r="A3364" t="s">
        <v>4878</v>
      </c>
      <c r="B3364" t="s">
        <v>5</v>
      </c>
      <c r="C3364" t="s">
        <v>1736</v>
      </c>
      <c r="D3364" t="s">
        <v>6899</v>
      </c>
      <c r="E3364" t="s">
        <v>1706</v>
      </c>
      <c r="H3364" t="str">
        <f>INDEX('Vensim Variables'!$B:$B,MATCH(EPS!$B3364,'Vensim Variables'!$A:$A,0))</f>
        <v>g pollutant</v>
      </c>
      <c r="I3364" t="str">
        <f t="shared" si="104"/>
        <v>CO</v>
      </c>
      <c r="J3364">
        <f>INDEX(NoSettings!$C:$C,MATCH(EPS!$A3364,NoSettings!$A:$A,0))</f>
        <v>38700500</v>
      </c>
      <c r="K3364">
        <f>INDEX(GWP!$C$2:$C$13,MATCH(EPS!I3364,GWP!$B$2:$B$13,0))</f>
        <v>0</v>
      </c>
      <c r="L3364" s="4">
        <f t="shared" si="105"/>
        <v>0</v>
      </c>
    </row>
    <row r="3365" spans="1:12" hidden="1" x14ac:dyDescent="0.25">
      <c r="A3365" t="s">
        <v>4879</v>
      </c>
      <c r="B3365" t="s">
        <v>5</v>
      </c>
      <c r="C3365" t="s">
        <v>1736</v>
      </c>
      <c r="D3365" t="s">
        <v>6899</v>
      </c>
      <c r="E3365" t="s">
        <v>1707</v>
      </c>
      <c r="H3365" t="str">
        <f>INDEX('Vensim Variables'!$B:$B,MATCH(EPS!$B3365,'Vensim Variables'!$A:$A,0))</f>
        <v>g pollutant</v>
      </c>
      <c r="I3365" t="str">
        <f t="shared" si="104"/>
        <v>NOx</v>
      </c>
      <c r="J3365">
        <f>INDEX(NoSettings!$C:$C,MATCH(EPS!$A3365,NoSettings!$A:$A,0))</f>
        <v>132453000</v>
      </c>
      <c r="K3365">
        <f>INDEX(GWP!$C$2:$C$13,MATCH(EPS!I3365,GWP!$B$2:$B$13,0))</f>
        <v>0</v>
      </c>
      <c r="L3365" s="4">
        <f t="shared" si="105"/>
        <v>0</v>
      </c>
    </row>
    <row r="3366" spans="1:12" hidden="1" x14ac:dyDescent="0.25">
      <c r="A3366" t="s">
        <v>4880</v>
      </c>
      <c r="B3366" t="s">
        <v>5</v>
      </c>
      <c r="C3366" t="s">
        <v>1736</v>
      </c>
      <c r="D3366" t="s">
        <v>6899</v>
      </c>
      <c r="E3366" t="s">
        <v>1708</v>
      </c>
      <c r="H3366" t="str">
        <f>INDEX('Vensim Variables'!$B:$B,MATCH(EPS!$B3366,'Vensim Variables'!$A:$A,0))</f>
        <v>g pollutant</v>
      </c>
      <c r="I3366" t="str">
        <f t="shared" si="104"/>
        <v>PM10</v>
      </c>
      <c r="J3366">
        <f>INDEX(NoSettings!$C:$C,MATCH(EPS!$A3366,NoSettings!$A:$A,0))</f>
        <v>10456200</v>
      </c>
      <c r="K3366">
        <f>INDEX(GWP!$C$2:$C$13,MATCH(EPS!I3366,GWP!$B$2:$B$13,0))</f>
        <v>0</v>
      </c>
      <c r="L3366" s="4">
        <f t="shared" si="105"/>
        <v>0</v>
      </c>
    </row>
    <row r="3367" spans="1:12" hidden="1" x14ac:dyDescent="0.25">
      <c r="A3367" t="s">
        <v>4881</v>
      </c>
      <c r="B3367" t="s">
        <v>5</v>
      </c>
      <c r="C3367" t="s">
        <v>1736</v>
      </c>
      <c r="D3367" t="s">
        <v>6899</v>
      </c>
      <c r="E3367" t="s">
        <v>1709</v>
      </c>
      <c r="H3367" t="str">
        <f>INDEX('Vensim Variables'!$B:$B,MATCH(EPS!$B3367,'Vensim Variables'!$A:$A,0))</f>
        <v>g pollutant</v>
      </c>
      <c r="I3367" t="str">
        <f t="shared" si="104"/>
        <v>PM25</v>
      </c>
      <c r="J3367">
        <f>INDEX(NoSettings!$C:$C,MATCH(EPS!$A3367,NoSettings!$A:$A,0))</f>
        <v>9298320</v>
      </c>
      <c r="K3367">
        <f>INDEX(GWP!$C$2:$C$13,MATCH(EPS!I3367,GWP!$B$2:$B$13,0))</f>
        <v>0</v>
      </c>
      <c r="L3367" s="4">
        <f t="shared" si="105"/>
        <v>0</v>
      </c>
    </row>
    <row r="3368" spans="1:12" hidden="1" x14ac:dyDescent="0.25">
      <c r="A3368" t="s">
        <v>4882</v>
      </c>
      <c r="B3368" t="s">
        <v>5</v>
      </c>
      <c r="C3368" t="s">
        <v>1736</v>
      </c>
      <c r="D3368" t="s">
        <v>6899</v>
      </c>
      <c r="E3368" t="s">
        <v>1710</v>
      </c>
      <c r="H3368" t="str">
        <f>INDEX('Vensim Variables'!$B:$B,MATCH(EPS!$B3368,'Vensim Variables'!$A:$A,0))</f>
        <v>g pollutant</v>
      </c>
      <c r="I3368" t="str">
        <f t="shared" si="104"/>
        <v>SOx</v>
      </c>
      <c r="J3368">
        <f>INDEX(NoSettings!$C:$C,MATCH(EPS!$A3368,NoSettings!$A:$A,0))</f>
        <v>28158000</v>
      </c>
      <c r="K3368">
        <f>INDEX(GWP!$C$2:$C$13,MATCH(EPS!I3368,GWP!$B$2:$B$13,0))</f>
        <v>0</v>
      </c>
      <c r="L3368" s="4">
        <f t="shared" si="105"/>
        <v>0</v>
      </c>
    </row>
    <row r="3369" spans="1:12" hidden="1" x14ac:dyDescent="0.25">
      <c r="A3369" t="s">
        <v>4883</v>
      </c>
      <c r="B3369" t="s">
        <v>5</v>
      </c>
      <c r="C3369" t="s">
        <v>1736</v>
      </c>
      <c r="D3369" t="s">
        <v>6899</v>
      </c>
      <c r="E3369" t="s">
        <v>1711</v>
      </c>
      <c r="H3369" t="str">
        <f>INDEX('Vensim Variables'!$B:$B,MATCH(EPS!$B3369,'Vensim Variables'!$A:$A,0))</f>
        <v>g pollutant</v>
      </c>
      <c r="I3369" t="str">
        <f t="shared" si="104"/>
        <v>BC</v>
      </c>
      <c r="J3369">
        <f>INDEX(NoSettings!$C:$C,MATCH(EPS!$A3369,NoSettings!$A:$A,0))</f>
        <v>2174450</v>
      </c>
      <c r="K3369">
        <f>INDEX(GWP!$C$2:$C$13,MATCH(EPS!I3369,GWP!$B$2:$B$13,0))</f>
        <v>0</v>
      </c>
      <c r="L3369" s="4">
        <f t="shared" si="105"/>
        <v>0</v>
      </c>
    </row>
    <row r="3370" spans="1:12" hidden="1" x14ac:dyDescent="0.25">
      <c r="A3370" t="s">
        <v>4884</v>
      </c>
      <c r="B3370" t="s">
        <v>5</v>
      </c>
      <c r="C3370" t="s">
        <v>1736</v>
      </c>
      <c r="D3370" t="s">
        <v>6899</v>
      </c>
      <c r="E3370" t="s">
        <v>1712</v>
      </c>
      <c r="H3370" t="str">
        <f>INDEX('Vensim Variables'!$B:$B,MATCH(EPS!$B3370,'Vensim Variables'!$A:$A,0))</f>
        <v>g pollutant</v>
      </c>
      <c r="I3370" t="str">
        <f t="shared" si="104"/>
        <v>OC</v>
      </c>
      <c r="J3370">
        <f>INDEX(NoSettings!$C:$C,MATCH(EPS!$A3370,NoSettings!$A:$A,0))</f>
        <v>1856520</v>
      </c>
      <c r="K3370">
        <f>INDEX(GWP!$C$2:$C$13,MATCH(EPS!I3370,GWP!$B$2:$B$13,0))</f>
        <v>0</v>
      </c>
      <c r="L3370" s="4">
        <f t="shared" si="105"/>
        <v>0</v>
      </c>
    </row>
    <row r="3371" spans="1:12" hidden="1" x14ac:dyDescent="0.25">
      <c r="A3371" t="s">
        <v>4885</v>
      </c>
      <c r="B3371" t="s">
        <v>5</v>
      </c>
      <c r="C3371" t="s">
        <v>1736</v>
      </c>
      <c r="D3371" t="s">
        <v>6899</v>
      </c>
      <c r="E3371" t="s">
        <v>1713</v>
      </c>
      <c r="H3371" t="str">
        <f>INDEX('Vensim Variables'!$B:$B,MATCH(EPS!$B3371,'Vensim Variables'!$A:$A,0))</f>
        <v>g pollutant</v>
      </c>
      <c r="I3371" t="str">
        <f t="shared" si="104"/>
        <v>CH4</v>
      </c>
      <c r="J3371">
        <f>INDEX(NoSettings!$C:$C,MATCH(EPS!$A3371,NoSettings!$A:$A,0))</f>
        <v>11775000</v>
      </c>
      <c r="K3371">
        <f>INDEX(GWP!$C$2:$C$13,MATCH(EPS!I3371,GWP!$B$2:$B$13,0))</f>
        <v>28</v>
      </c>
      <c r="L3371" s="4">
        <f t="shared" si="105"/>
        <v>3.2969999999999999E-4</v>
      </c>
    </row>
    <row r="3372" spans="1:12" hidden="1" x14ac:dyDescent="0.25">
      <c r="A3372" t="s">
        <v>4886</v>
      </c>
      <c r="B3372" t="s">
        <v>5</v>
      </c>
      <c r="C3372" t="s">
        <v>1736</v>
      </c>
      <c r="D3372" t="s">
        <v>6899</v>
      </c>
      <c r="E3372" t="s">
        <v>1714</v>
      </c>
      <c r="H3372" t="str">
        <f>INDEX('Vensim Variables'!$B:$B,MATCH(EPS!$B3372,'Vensim Variables'!$A:$A,0))</f>
        <v>g pollutant</v>
      </c>
      <c r="I3372" t="str">
        <f t="shared" si="104"/>
        <v>N2O</v>
      </c>
      <c r="J3372">
        <f>INDEX(NoSettings!$C:$C,MATCH(EPS!$A3372,NoSettings!$A:$A,0))</f>
        <v>2355000</v>
      </c>
      <c r="K3372">
        <f>INDEX(GWP!$C$2:$C$13,MATCH(EPS!I3372,GWP!$B$2:$B$13,0))</f>
        <v>265</v>
      </c>
      <c r="L3372" s="4">
        <f t="shared" si="105"/>
        <v>6.2407499999999998E-4</v>
      </c>
    </row>
    <row r="3373" spans="1:12" hidden="1" x14ac:dyDescent="0.25">
      <c r="A3373" t="s">
        <v>4887</v>
      </c>
      <c r="B3373" t="s">
        <v>5</v>
      </c>
      <c r="C3373" t="s">
        <v>1736</v>
      </c>
      <c r="D3373" t="s">
        <v>6899</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hidden="1" x14ac:dyDescent="0.25">
      <c r="A3374" t="s">
        <v>4888</v>
      </c>
      <c r="B3374" t="s">
        <v>5</v>
      </c>
      <c r="C3374" t="s">
        <v>1736</v>
      </c>
      <c r="D3374" t="s">
        <v>6900</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hidden="1" x14ac:dyDescent="0.25">
      <c r="A3375" t="s">
        <v>4889</v>
      </c>
      <c r="B3375" t="s">
        <v>5</v>
      </c>
      <c r="C3375" t="s">
        <v>1736</v>
      </c>
      <c r="D3375" t="s">
        <v>6900</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hidden="1" x14ac:dyDescent="0.25">
      <c r="A3376" t="s">
        <v>4890</v>
      </c>
      <c r="B3376" t="s">
        <v>5</v>
      </c>
      <c r="C3376" t="s">
        <v>1736</v>
      </c>
      <c r="D3376" t="s">
        <v>6900</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hidden="1" x14ac:dyDescent="0.25">
      <c r="A3377" t="s">
        <v>4891</v>
      </c>
      <c r="B3377" t="s">
        <v>5</v>
      </c>
      <c r="C3377" t="s">
        <v>1736</v>
      </c>
      <c r="D3377" t="s">
        <v>6900</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hidden="1" x14ac:dyDescent="0.25">
      <c r="A3378" t="s">
        <v>4892</v>
      </c>
      <c r="B3378" t="s">
        <v>5</v>
      </c>
      <c r="C3378" t="s">
        <v>1736</v>
      </c>
      <c r="D3378" t="s">
        <v>6900</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hidden="1" x14ac:dyDescent="0.25">
      <c r="A3379" t="s">
        <v>4893</v>
      </c>
      <c r="B3379" t="s">
        <v>5</v>
      </c>
      <c r="C3379" t="s">
        <v>1736</v>
      </c>
      <c r="D3379" t="s">
        <v>6900</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hidden="1" x14ac:dyDescent="0.25">
      <c r="A3380" t="s">
        <v>4894</v>
      </c>
      <c r="B3380" t="s">
        <v>5</v>
      </c>
      <c r="C3380" t="s">
        <v>1736</v>
      </c>
      <c r="D3380" t="s">
        <v>6900</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hidden="1" x14ac:dyDescent="0.25">
      <c r="A3381" t="s">
        <v>4895</v>
      </c>
      <c r="B3381" t="s">
        <v>5</v>
      </c>
      <c r="C3381" t="s">
        <v>1736</v>
      </c>
      <c r="D3381" t="s">
        <v>6900</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hidden="1" x14ac:dyDescent="0.25">
      <c r="A3382" t="s">
        <v>4896</v>
      </c>
      <c r="B3382" t="s">
        <v>5</v>
      </c>
      <c r="C3382" t="s">
        <v>1736</v>
      </c>
      <c r="D3382" t="s">
        <v>6900</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hidden="1" x14ac:dyDescent="0.25">
      <c r="A3383" t="s">
        <v>4897</v>
      </c>
      <c r="B3383" t="s">
        <v>5</v>
      </c>
      <c r="C3383" t="s">
        <v>1736</v>
      </c>
      <c r="D3383" t="s">
        <v>6900</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hidden="1" x14ac:dyDescent="0.25">
      <c r="A3384" t="s">
        <v>4898</v>
      </c>
      <c r="B3384" t="s">
        <v>5</v>
      </c>
      <c r="C3384" t="s">
        <v>1736</v>
      </c>
      <c r="D3384" t="s">
        <v>6900</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hidden="1" x14ac:dyDescent="0.25">
      <c r="A3385" t="s">
        <v>4899</v>
      </c>
      <c r="B3385" t="s">
        <v>5</v>
      </c>
      <c r="C3385" t="s">
        <v>1736</v>
      </c>
      <c r="D3385" t="s">
        <v>6900</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hidden="1" x14ac:dyDescent="0.25">
      <c r="A3386" t="s">
        <v>4900</v>
      </c>
      <c r="B3386" t="s">
        <v>5</v>
      </c>
      <c r="C3386" t="s">
        <v>1736</v>
      </c>
      <c r="D3386" t="s">
        <v>6901</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hidden="1" x14ac:dyDescent="0.25">
      <c r="A3387" t="s">
        <v>4901</v>
      </c>
      <c r="B3387" t="s">
        <v>5</v>
      </c>
      <c r="C3387" t="s">
        <v>1736</v>
      </c>
      <c r="D3387" t="s">
        <v>6901</v>
      </c>
      <c r="E3387" t="s">
        <v>1705</v>
      </c>
      <c r="H3387" t="str">
        <f>INDEX('Vensim Variables'!$B:$B,MATCH(EPS!$B3387,'Vensim Variables'!$A:$A,0))</f>
        <v>g pollutant</v>
      </c>
      <c r="I3387" t="str">
        <f t="shared" si="104"/>
        <v>VOC</v>
      </c>
      <c r="J3387">
        <f>INDEX(NoSettings!$C:$C,MATCH(EPS!$A3387,NoSettings!$A:$A,0))</f>
        <v>1886700</v>
      </c>
      <c r="K3387">
        <f>INDEX(GWP!$C$2:$C$13,MATCH(EPS!I3387,GWP!$B$2:$B$13,0))</f>
        <v>0</v>
      </c>
      <c r="L3387" s="4">
        <f t="shared" si="105"/>
        <v>0</v>
      </c>
    </row>
    <row r="3388" spans="1:12" hidden="1" x14ac:dyDescent="0.25">
      <c r="A3388" t="s">
        <v>4902</v>
      </c>
      <c r="B3388" t="s">
        <v>5</v>
      </c>
      <c r="C3388" t="s">
        <v>1736</v>
      </c>
      <c r="D3388" t="s">
        <v>6901</v>
      </c>
      <c r="E3388" t="s">
        <v>1706</v>
      </c>
      <c r="H3388" t="str">
        <f>INDEX('Vensim Variables'!$B:$B,MATCH(EPS!$B3388,'Vensim Variables'!$A:$A,0))</f>
        <v>g pollutant</v>
      </c>
      <c r="I3388" t="str">
        <f t="shared" si="104"/>
        <v>CO</v>
      </c>
      <c r="J3388">
        <f>INDEX(NoSettings!$C:$C,MATCH(EPS!$A3388,NoSettings!$A:$A,0))</f>
        <v>8713280</v>
      </c>
      <c r="K3388">
        <f>INDEX(GWP!$C$2:$C$13,MATCH(EPS!I3388,GWP!$B$2:$B$13,0))</f>
        <v>0</v>
      </c>
      <c r="L3388" s="4">
        <f t="shared" si="105"/>
        <v>0</v>
      </c>
    </row>
    <row r="3389" spans="1:12" hidden="1" x14ac:dyDescent="0.25">
      <c r="A3389" t="s">
        <v>4903</v>
      </c>
      <c r="B3389" t="s">
        <v>5</v>
      </c>
      <c r="C3389" t="s">
        <v>1736</v>
      </c>
      <c r="D3389" t="s">
        <v>6901</v>
      </c>
      <c r="E3389" t="s">
        <v>1707</v>
      </c>
      <c r="H3389" t="str">
        <f>INDEX('Vensim Variables'!$B:$B,MATCH(EPS!$B3389,'Vensim Variables'!$A:$A,0))</f>
        <v>g pollutant</v>
      </c>
      <c r="I3389" t="str">
        <f t="shared" si="104"/>
        <v>NOx</v>
      </c>
      <c r="J3389">
        <f>INDEX(NoSettings!$C:$C,MATCH(EPS!$A3389,NoSettings!$A:$A,0))</f>
        <v>29821300</v>
      </c>
      <c r="K3389">
        <f>INDEX(GWP!$C$2:$C$13,MATCH(EPS!I3389,GWP!$B$2:$B$13,0))</f>
        <v>0</v>
      </c>
      <c r="L3389" s="4">
        <f t="shared" si="105"/>
        <v>0</v>
      </c>
    </row>
    <row r="3390" spans="1:12" hidden="1" x14ac:dyDescent="0.25">
      <c r="A3390" t="s">
        <v>4904</v>
      </c>
      <c r="B3390" t="s">
        <v>5</v>
      </c>
      <c r="C3390" t="s">
        <v>1736</v>
      </c>
      <c r="D3390" t="s">
        <v>6901</v>
      </c>
      <c r="E3390" t="s">
        <v>1708</v>
      </c>
      <c r="H3390" t="str">
        <f>INDEX('Vensim Variables'!$B:$B,MATCH(EPS!$B3390,'Vensim Variables'!$A:$A,0))</f>
        <v>g pollutant</v>
      </c>
      <c r="I3390" t="str">
        <f t="shared" si="104"/>
        <v>PM10</v>
      </c>
      <c r="J3390">
        <f>INDEX(NoSettings!$C:$C,MATCH(EPS!$A3390,NoSettings!$A:$A,0))</f>
        <v>2354180</v>
      </c>
      <c r="K3390">
        <f>INDEX(GWP!$C$2:$C$13,MATCH(EPS!I3390,GWP!$B$2:$B$13,0))</f>
        <v>0</v>
      </c>
      <c r="L3390" s="4">
        <f t="shared" si="105"/>
        <v>0</v>
      </c>
    </row>
    <row r="3391" spans="1:12" hidden="1" x14ac:dyDescent="0.25">
      <c r="A3391" t="s">
        <v>4905</v>
      </c>
      <c r="B3391" t="s">
        <v>5</v>
      </c>
      <c r="C3391" t="s">
        <v>1736</v>
      </c>
      <c r="D3391" t="s">
        <v>6901</v>
      </c>
      <c r="E3391" t="s">
        <v>1709</v>
      </c>
      <c r="H3391" t="str">
        <f>INDEX('Vensim Variables'!$B:$B,MATCH(EPS!$B3391,'Vensim Variables'!$A:$A,0))</f>
        <v>g pollutant</v>
      </c>
      <c r="I3391" t="str">
        <f t="shared" si="104"/>
        <v>PM25</v>
      </c>
      <c r="J3391">
        <f>INDEX(NoSettings!$C:$C,MATCH(EPS!$A3391,NoSettings!$A:$A,0))</f>
        <v>2093490</v>
      </c>
      <c r="K3391">
        <f>INDEX(GWP!$C$2:$C$13,MATCH(EPS!I3391,GWP!$B$2:$B$13,0))</f>
        <v>0</v>
      </c>
      <c r="L3391" s="4">
        <f t="shared" si="105"/>
        <v>0</v>
      </c>
    </row>
    <row r="3392" spans="1:12" hidden="1" x14ac:dyDescent="0.25">
      <c r="A3392" t="s">
        <v>4906</v>
      </c>
      <c r="B3392" t="s">
        <v>5</v>
      </c>
      <c r="C3392" t="s">
        <v>1736</v>
      </c>
      <c r="D3392" t="s">
        <v>6901</v>
      </c>
      <c r="E3392" t="s">
        <v>1710</v>
      </c>
      <c r="H3392" t="str">
        <f>INDEX('Vensim Variables'!$B:$B,MATCH(EPS!$B3392,'Vensim Variables'!$A:$A,0))</f>
        <v>g pollutant</v>
      </c>
      <c r="I3392" t="str">
        <f t="shared" si="104"/>
        <v>SOx</v>
      </c>
      <c r="J3392">
        <f>INDEX(NoSettings!$C:$C,MATCH(EPS!$A3392,NoSettings!$A:$A,0))</f>
        <v>6339660</v>
      </c>
      <c r="K3392">
        <f>INDEX(GWP!$C$2:$C$13,MATCH(EPS!I3392,GWP!$B$2:$B$13,0))</f>
        <v>0</v>
      </c>
      <c r="L3392" s="4">
        <f t="shared" si="105"/>
        <v>0</v>
      </c>
    </row>
    <row r="3393" spans="1:12" hidden="1" x14ac:dyDescent="0.25">
      <c r="A3393" t="s">
        <v>4907</v>
      </c>
      <c r="B3393" t="s">
        <v>5</v>
      </c>
      <c r="C3393" t="s">
        <v>1736</v>
      </c>
      <c r="D3393" t="s">
        <v>6901</v>
      </c>
      <c r="E3393" t="s">
        <v>1711</v>
      </c>
      <c r="H3393" t="str">
        <f>INDEX('Vensim Variables'!$B:$B,MATCH(EPS!$B3393,'Vensim Variables'!$A:$A,0))</f>
        <v>g pollutant</v>
      </c>
      <c r="I3393" t="str">
        <f t="shared" si="104"/>
        <v>BC</v>
      </c>
      <c r="J3393">
        <f>INDEX(NoSettings!$C:$C,MATCH(EPS!$A3393,NoSettings!$A:$A,0))</f>
        <v>489570</v>
      </c>
      <c r="K3393">
        <f>INDEX(GWP!$C$2:$C$13,MATCH(EPS!I3393,GWP!$B$2:$B$13,0))</f>
        <v>0</v>
      </c>
      <c r="L3393" s="4">
        <f t="shared" si="105"/>
        <v>0</v>
      </c>
    </row>
    <row r="3394" spans="1:12" hidden="1" x14ac:dyDescent="0.25">
      <c r="A3394" t="s">
        <v>4908</v>
      </c>
      <c r="B3394" t="s">
        <v>5</v>
      </c>
      <c r="C3394" t="s">
        <v>1736</v>
      </c>
      <c r="D3394" t="s">
        <v>6901</v>
      </c>
      <c r="E3394" t="s">
        <v>1712</v>
      </c>
      <c r="H3394" t="str">
        <f>INDEX('Vensim Variables'!$B:$B,MATCH(EPS!$B3394,'Vensim Variables'!$A:$A,0))</f>
        <v>g pollutant</v>
      </c>
      <c r="I3394" t="str">
        <f t="shared" si="104"/>
        <v>OC</v>
      </c>
      <c r="J3394">
        <f>INDEX(NoSettings!$C:$C,MATCH(EPS!$A3394,NoSettings!$A:$A,0))</f>
        <v>417990</v>
      </c>
      <c r="K3394">
        <f>INDEX(GWP!$C$2:$C$13,MATCH(EPS!I3394,GWP!$B$2:$B$13,0))</f>
        <v>0</v>
      </c>
      <c r="L3394" s="4">
        <f t="shared" si="105"/>
        <v>0</v>
      </c>
    </row>
    <row r="3395" spans="1:12" hidden="1" x14ac:dyDescent="0.25">
      <c r="A3395" t="s">
        <v>4909</v>
      </c>
      <c r="B3395" t="s">
        <v>5</v>
      </c>
      <c r="C3395" t="s">
        <v>1736</v>
      </c>
      <c r="D3395" t="s">
        <v>6901</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2651100</v>
      </c>
      <c r="K3395">
        <f>INDEX(GWP!$C$2:$C$13,MATCH(EPS!I3395,GWP!$B$2:$B$13,0))</f>
        <v>28</v>
      </c>
      <c r="L3395" s="4">
        <f t="shared" ref="L3395:L3458" si="107">IF(H3395="g pollutant",K3395*J3395/10^12,IF(H3395="MMTCO2e",J3395,IF(H3395="MWh",J3395,0)))</f>
        <v>7.4230800000000001E-5</v>
      </c>
    </row>
    <row r="3396" spans="1:12" hidden="1" x14ac:dyDescent="0.25">
      <c r="A3396" t="s">
        <v>4910</v>
      </c>
      <c r="B3396" t="s">
        <v>5</v>
      </c>
      <c r="C3396" t="s">
        <v>1736</v>
      </c>
      <c r="D3396" t="s">
        <v>6901</v>
      </c>
      <c r="E3396" t="s">
        <v>1714</v>
      </c>
      <c r="H3396" t="str">
        <f>INDEX('Vensim Variables'!$B:$B,MATCH(EPS!$B3396,'Vensim Variables'!$A:$A,0))</f>
        <v>g pollutant</v>
      </c>
      <c r="I3396" t="str">
        <f t="shared" si="106"/>
        <v>N2O</v>
      </c>
      <c r="J3396">
        <f>INDEX(NoSettings!$C:$C,MATCH(EPS!$A3396,NoSettings!$A:$A,0))</f>
        <v>530220</v>
      </c>
      <c r="K3396">
        <f>INDEX(GWP!$C$2:$C$13,MATCH(EPS!I3396,GWP!$B$2:$B$13,0))</f>
        <v>265</v>
      </c>
      <c r="L3396" s="4">
        <f t="shared" si="107"/>
        <v>1.4050830000000001E-4</v>
      </c>
    </row>
    <row r="3397" spans="1:12" hidden="1" x14ac:dyDescent="0.25">
      <c r="A3397" t="s">
        <v>4911</v>
      </c>
      <c r="B3397" t="s">
        <v>5</v>
      </c>
      <c r="C3397" t="s">
        <v>1736</v>
      </c>
      <c r="D3397" t="s">
        <v>6901</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hidden="1" x14ac:dyDescent="0.25">
      <c r="A3398" t="s">
        <v>4912</v>
      </c>
      <c r="B3398" t="s">
        <v>5</v>
      </c>
      <c r="C3398" t="s">
        <v>1736</v>
      </c>
      <c r="D3398" t="s">
        <v>6902</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hidden="1" x14ac:dyDescent="0.25">
      <c r="A3399" t="s">
        <v>4913</v>
      </c>
      <c r="B3399" t="s">
        <v>5</v>
      </c>
      <c r="C3399" t="s">
        <v>1736</v>
      </c>
      <c r="D3399" t="s">
        <v>6902</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hidden="1" x14ac:dyDescent="0.25">
      <c r="A3400" t="s">
        <v>4914</v>
      </c>
      <c r="B3400" t="s">
        <v>5</v>
      </c>
      <c r="C3400" t="s">
        <v>1736</v>
      </c>
      <c r="D3400" t="s">
        <v>6902</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hidden="1" x14ac:dyDescent="0.25">
      <c r="A3401" t="s">
        <v>4915</v>
      </c>
      <c r="B3401" t="s">
        <v>5</v>
      </c>
      <c r="C3401" t="s">
        <v>1736</v>
      </c>
      <c r="D3401" t="s">
        <v>6902</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hidden="1" x14ac:dyDescent="0.25">
      <c r="A3402" t="s">
        <v>4916</v>
      </c>
      <c r="B3402" t="s">
        <v>5</v>
      </c>
      <c r="C3402" t="s">
        <v>1736</v>
      </c>
      <c r="D3402" t="s">
        <v>6902</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hidden="1" x14ac:dyDescent="0.25">
      <c r="A3403" t="s">
        <v>4917</v>
      </c>
      <c r="B3403" t="s">
        <v>5</v>
      </c>
      <c r="C3403" t="s">
        <v>1736</v>
      </c>
      <c r="D3403" t="s">
        <v>6902</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hidden="1" x14ac:dyDescent="0.25">
      <c r="A3404" t="s">
        <v>4918</v>
      </c>
      <c r="B3404" t="s">
        <v>5</v>
      </c>
      <c r="C3404" t="s">
        <v>1736</v>
      </c>
      <c r="D3404" t="s">
        <v>6902</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hidden="1" x14ac:dyDescent="0.25">
      <c r="A3405" t="s">
        <v>4919</v>
      </c>
      <c r="B3405" t="s">
        <v>5</v>
      </c>
      <c r="C3405" t="s">
        <v>1736</v>
      </c>
      <c r="D3405" t="s">
        <v>6902</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hidden="1" x14ac:dyDescent="0.25">
      <c r="A3406" t="s">
        <v>4920</v>
      </c>
      <c r="B3406" t="s">
        <v>5</v>
      </c>
      <c r="C3406" t="s">
        <v>1736</v>
      </c>
      <c r="D3406" t="s">
        <v>6902</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hidden="1" x14ac:dyDescent="0.25">
      <c r="A3407" t="s">
        <v>4921</v>
      </c>
      <c r="B3407" t="s">
        <v>5</v>
      </c>
      <c r="C3407" t="s">
        <v>1736</v>
      </c>
      <c r="D3407" t="s">
        <v>6902</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hidden="1" x14ac:dyDescent="0.25">
      <c r="A3408" t="s">
        <v>4922</v>
      </c>
      <c r="B3408" t="s">
        <v>5</v>
      </c>
      <c r="C3408" t="s">
        <v>1736</v>
      </c>
      <c r="D3408" t="s">
        <v>6902</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hidden="1" x14ac:dyDescent="0.25">
      <c r="A3409" t="s">
        <v>4923</v>
      </c>
      <c r="B3409" t="s">
        <v>5</v>
      </c>
      <c r="C3409" t="s">
        <v>1736</v>
      </c>
      <c r="D3409" t="s">
        <v>6902</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hidden="1" x14ac:dyDescent="0.25">
      <c r="A3410" t="s">
        <v>4924</v>
      </c>
      <c r="B3410" t="s">
        <v>5</v>
      </c>
      <c r="C3410" t="s">
        <v>1736</v>
      </c>
      <c r="D3410" t="s">
        <v>6903</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hidden="1" x14ac:dyDescent="0.25">
      <c r="A3411" t="s">
        <v>4925</v>
      </c>
      <c r="B3411" t="s">
        <v>5</v>
      </c>
      <c r="C3411" t="s">
        <v>1736</v>
      </c>
      <c r="D3411" t="s">
        <v>6903</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hidden="1" x14ac:dyDescent="0.25">
      <c r="A3412" t="s">
        <v>4926</v>
      </c>
      <c r="B3412" t="s">
        <v>5</v>
      </c>
      <c r="C3412" t="s">
        <v>1736</v>
      </c>
      <c r="D3412" t="s">
        <v>6903</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hidden="1" x14ac:dyDescent="0.25">
      <c r="A3413" t="s">
        <v>4927</v>
      </c>
      <c r="B3413" t="s">
        <v>5</v>
      </c>
      <c r="C3413" t="s">
        <v>1736</v>
      </c>
      <c r="D3413" t="s">
        <v>6903</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hidden="1" x14ac:dyDescent="0.25">
      <c r="A3414" t="s">
        <v>4928</v>
      </c>
      <c r="B3414" t="s">
        <v>5</v>
      </c>
      <c r="C3414" t="s">
        <v>1736</v>
      </c>
      <c r="D3414" t="s">
        <v>6903</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hidden="1" x14ac:dyDescent="0.25">
      <c r="A3415" t="s">
        <v>4929</v>
      </c>
      <c r="B3415" t="s">
        <v>5</v>
      </c>
      <c r="C3415" t="s">
        <v>1736</v>
      </c>
      <c r="D3415" t="s">
        <v>6903</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hidden="1" x14ac:dyDescent="0.25">
      <c r="A3416" t="s">
        <v>4930</v>
      </c>
      <c r="B3416" t="s">
        <v>5</v>
      </c>
      <c r="C3416" t="s">
        <v>1736</v>
      </c>
      <c r="D3416" t="s">
        <v>6903</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hidden="1" x14ac:dyDescent="0.25">
      <c r="A3417" t="s">
        <v>4931</v>
      </c>
      <c r="B3417" t="s">
        <v>5</v>
      </c>
      <c r="C3417" t="s">
        <v>1736</v>
      </c>
      <c r="D3417" t="s">
        <v>6903</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hidden="1" x14ac:dyDescent="0.25">
      <c r="A3418" t="s">
        <v>4932</v>
      </c>
      <c r="B3418" t="s">
        <v>5</v>
      </c>
      <c r="C3418" t="s">
        <v>1736</v>
      </c>
      <c r="D3418" t="s">
        <v>6903</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hidden="1" x14ac:dyDescent="0.25">
      <c r="A3419" t="s">
        <v>4933</v>
      </c>
      <c r="B3419" t="s">
        <v>5</v>
      </c>
      <c r="C3419" t="s">
        <v>1736</v>
      </c>
      <c r="D3419" t="s">
        <v>6903</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hidden="1" x14ac:dyDescent="0.25">
      <c r="A3420" t="s">
        <v>4934</v>
      </c>
      <c r="B3420" t="s">
        <v>5</v>
      </c>
      <c r="C3420" t="s">
        <v>1736</v>
      </c>
      <c r="D3420" t="s">
        <v>6903</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hidden="1" x14ac:dyDescent="0.25">
      <c r="A3421" t="s">
        <v>4935</v>
      </c>
      <c r="B3421" t="s">
        <v>5</v>
      </c>
      <c r="C3421" t="s">
        <v>1736</v>
      </c>
      <c r="D3421" t="s">
        <v>6903</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hidden="1" x14ac:dyDescent="0.25">
      <c r="A3422" t="s">
        <v>4936</v>
      </c>
      <c r="B3422" t="s">
        <v>5</v>
      </c>
      <c r="C3422" t="s">
        <v>1736</v>
      </c>
      <c r="D3422" t="s">
        <v>6904</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hidden="1" x14ac:dyDescent="0.25">
      <c r="A3423" t="s">
        <v>4937</v>
      </c>
      <c r="B3423" t="s">
        <v>5</v>
      </c>
      <c r="C3423" t="s">
        <v>1736</v>
      </c>
      <c r="D3423" t="s">
        <v>6904</v>
      </c>
      <c r="E3423" t="s">
        <v>1705</v>
      </c>
      <c r="H3423" t="str">
        <f>INDEX('Vensim Variables'!$B:$B,MATCH(EPS!$B3423,'Vensim Variables'!$A:$A,0))</f>
        <v>g pollutant</v>
      </c>
      <c r="I3423" t="str">
        <f t="shared" si="106"/>
        <v>VOC</v>
      </c>
      <c r="J3423">
        <f>INDEX(NoSettings!$C:$C,MATCH(EPS!$A3423,NoSettings!$A:$A,0))</f>
        <v>162474000</v>
      </c>
      <c r="K3423">
        <f>INDEX(GWP!$C$2:$C$13,MATCH(EPS!I3423,GWP!$B$2:$B$13,0))</f>
        <v>0</v>
      </c>
      <c r="L3423" s="4">
        <f t="shared" si="107"/>
        <v>0</v>
      </c>
    </row>
    <row r="3424" spans="1:12" hidden="1" x14ac:dyDescent="0.25">
      <c r="A3424" t="s">
        <v>4938</v>
      </c>
      <c r="B3424" t="s">
        <v>5</v>
      </c>
      <c r="C3424" t="s">
        <v>1736</v>
      </c>
      <c r="D3424" t="s">
        <v>6904</v>
      </c>
      <c r="E3424" t="s">
        <v>1706</v>
      </c>
      <c r="H3424" t="str">
        <f>INDEX('Vensim Variables'!$B:$B,MATCH(EPS!$B3424,'Vensim Variables'!$A:$A,0))</f>
        <v>g pollutant</v>
      </c>
      <c r="I3424" t="str">
        <f t="shared" si="106"/>
        <v>CO</v>
      </c>
      <c r="J3424">
        <f>INDEX(NoSettings!$C:$C,MATCH(EPS!$A3424,NoSettings!$A:$A,0))</f>
        <v>750346000</v>
      </c>
      <c r="K3424">
        <f>INDEX(GWP!$C$2:$C$13,MATCH(EPS!I3424,GWP!$B$2:$B$13,0))</f>
        <v>0</v>
      </c>
      <c r="L3424" s="4">
        <f t="shared" si="107"/>
        <v>0</v>
      </c>
    </row>
    <row r="3425" spans="1:12" hidden="1" x14ac:dyDescent="0.25">
      <c r="A3425" t="s">
        <v>4939</v>
      </c>
      <c r="B3425" t="s">
        <v>5</v>
      </c>
      <c r="C3425" t="s">
        <v>1736</v>
      </c>
      <c r="D3425" t="s">
        <v>6904</v>
      </c>
      <c r="E3425" t="s">
        <v>1707</v>
      </c>
      <c r="H3425" t="str">
        <f>INDEX('Vensim Variables'!$B:$B,MATCH(EPS!$B3425,'Vensim Variables'!$A:$A,0))</f>
        <v>g pollutant</v>
      </c>
      <c r="I3425" t="str">
        <f t="shared" si="106"/>
        <v>NOx</v>
      </c>
      <c r="J3425">
        <f>INDEX(NoSettings!$C:$C,MATCH(EPS!$A3425,NoSettings!$A:$A,0))</f>
        <v>2568070000</v>
      </c>
      <c r="K3425">
        <f>INDEX(GWP!$C$2:$C$13,MATCH(EPS!I3425,GWP!$B$2:$B$13,0))</f>
        <v>0</v>
      </c>
      <c r="L3425" s="4">
        <f t="shared" si="107"/>
        <v>0</v>
      </c>
    </row>
    <row r="3426" spans="1:12" hidden="1" x14ac:dyDescent="0.25">
      <c r="A3426" t="s">
        <v>4940</v>
      </c>
      <c r="B3426" t="s">
        <v>5</v>
      </c>
      <c r="C3426" t="s">
        <v>1736</v>
      </c>
      <c r="D3426" t="s">
        <v>6904</v>
      </c>
      <c r="E3426" t="s">
        <v>1708</v>
      </c>
      <c r="H3426" t="str">
        <f>INDEX('Vensim Variables'!$B:$B,MATCH(EPS!$B3426,'Vensim Variables'!$A:$A,0))</f>
        <v>g pollutant</v>
      </c>
      <c r="I3426" t="str">
        <f t="shared" si="106"/>
        <v>PM10</v>
      </c>
      <c r="J3426">
        <f>INDEX(NoSettings!$C:$C,MATCH(EPS!$A3426,NoSettings!$A:$A,0))</f>
        <v>202730000</v>
      </c>
      <c r="K3426">
        <f>INDEX(GWP!$C$2:$C$13,MATCH(EPS!I3426,GWP!$B$2:$B$13,0))</f>
        <v>0</v>
      </c>
      <c r="L3426" s="4">
        <f t="shared" si="107"/>
        <v>0</v>
      </c>
    </row>
    <row r="3427" spans="1:12" hidden="1" x14ac:dyDescent="0.25">
      <c r="A3427" t="s">
        <v>4941</v>
      </c>
      <c r="B3427" t="s">
        <v>5</v>
      </c>
      <c r="C3427" t="s">
        <v>1736</v>
      </c>
      <c r="D3427" t="s">
        <v>6904</v>
      </c>
      <c r="E3427" t="s">
        <v>1709</v>
      </c>
      <c r="H3427" t="str">
        <f>INDEX('Vensim Variables'!$B:$B,MATCH(EPS!$B3427,'Vensim Variables'!$A:$A,0))</f>
        <v>g pollutant</v>
      </c>
      <c r="I3427" t="str">
        <f t="shared" si="106"/>
        <v>PM25</v>
      </c>
      <c r="J3427">
        <f>INDEX(NoSettings!$C:$C,MATCH(EPS!$A3427,NoSettings!$A:$A,0))</f>
        <v>180281000</v>
      </c>
      <c r="K3427">
        <f>INDEX(GWP!$C$2:$C$13,MATCH(EPS!I3427,GWP!$B$2:$B$13,0))</f>
        <v>0</v>
      </c>
      <c r="L3427" s="4">
        <f t="shared" si="107"/>
        <v>0</v>
      </c>
    </row>
    <row r="3428" spans="1:12" hidden="1" x14ac:dyDescent="0.25">
      <c r="A3428" t="s">
        <v>4942</v>
      </c>
      <c r="B3428" t="s">
        <v>5</v>
      </c>
      <c r="C3428" t="s">
        <v>1736</v>
      </c>
      <c r="D3428" t="s">
        <v>6904</v>
      </c>
      <c r="E3428" t="s">
        <v>1710</v>
      </c>
      <c r="H3428" t="str">
        <f>INDEX('Vensim Variables'!$B:$B,MATCH(EPS!$B3428,'Vensim Variables'!$A:$A,0))</f>
        <v>g pollutant</v>
      </c>
      <c r="I3428" t="str">
        <f t="shared" si="106"/>
        <v>SOx</v>
      </c>
      <c r="J3428">
        <f>INDEX(NoSettings!$C:$C,MATCH(EPS!$A3428,NoSettings!$A:$A,0))</f>
        <v>545941000</v>
      </c>
      <c r="K3428">
        <f>INDEX(GWP!$C$2:$C$13,MATCH(EPS!I3428,GWP!$B$2:$B$13,0))</f>
        <v>0</v>
      </c>
      <c r="L3428" s="4">
        <f t="shared" si="107"/>
        <v>0</v>
      </c>
    </row>
    <row r="3429" spans="1:12" hidden="1" x14ac:dyDescent="0.25">
      <c r="A3429" t="s">
        <v>4943</v>
      </c>
      <c r="B3429" t="s">
        <v>5</v>
      </c>
      <c r="C3429" t="s">
        <v>1736</v>
      </c>
      <c r="D3429" t="s">
        <v>6904</v>
      </c>
      <c r="E3429" t="s">
        <v>1711</v>
      </c>
      <c r="H3429" t="str">
        <f>INDEX('Vensim Variables'!$B:$B,MATCH(EPS!$B3429,'Vensim Variables'!$A:$A,0))</f>
        <v>g pollutant</v>
      </c>
      <c r="I3429" t="str">
        <f t="shared" si="106"/>
        <v>BC</v>
      </c>
      <c r="J3429">
        <f>INDEX(NoSettings!$C:$C,MATCH(EPS!$A3429,NoSettings!$A:$A,0))</f>
        <v>42159400</v>
      </c>
      <c r="K3429">
        <f>INDEX(GWP!$C$2:$C$13,MATCH(EPS!I3429,GWP!$B$2:$B$13,0))</f>
        <v>0</v>
      </c>
      <c r="L3429" s="4">
        <f t="shared" si="107"/>
        <v>0</v>
      </c>
    </row>
    <row r="3430" spans="1:12" hidden="1" x14ac:dyDescent="0.25">
      <c r="A3430" t="s">
        <v>4944</v>
      </c>
      <c r="B3430" t="s">
        <v>5</v>
      </c>
      <c r="C3430" t="s">
        <v>1736</v>
      </c>
      <c r="D3430" t="s">
        <v>6904</v>
      </c>
      <c r="E3430" t="s">
        <v>1712</v>
      </c>
      <c r="H3430" t="str">
        <f>INDEX('Vensim Variables'!$B:$B,MATCH(EPS!$B3430,'Vensim Variables'!$A:$A,0))</f>
        <v>g pollutant</v>
      </c>
      <c r="I3430" t="str">
        <f t="shared" si="106"/>
        <v>OC</v>
      </c>
      <c r="J3430">
        <f>INDEX(NoSettings!$C:$C,MATCH(EPS!$A3430,NoSettings!$A:$A,0))</f>
        <v>35995300</v>
      </c>
      <c r="K3430">
        <f>INDEX(GWP!$C$2:$C$13,MATCH(EPS!I3430,GWP!$B$2:$B$13,0))</f>
        <v>0</v>
      </c>
      <c r="L3430" s="4">
        <f t="shared" si="107"/>
        <v>0</v>
      </c>
    </row>
    <row r="3431" spans="1:12" hidden="1" x14ac:dyDescent="0.25">
      <c r="A3431" t="s">
        <v>4945</v>
      </c>
      <c r="B3431" t="s">
        <v>5</v>
      </c>
      <c r="C3431" t="s">
        <v>1736</v>
      </c>
      <c r="D3431" t="s">
        <v>6904</v>
      </c>
      <c r="E3431" t="s">
        <v>1713</v>
      </c>
      <c r="H3431" t="str">
        <f>INDEX('Vensim Variables'!$B:$B,MATCH(EPS!$B3431,'Vensim Variables'!$A:$A,0))</f>
        <v>g pollutant</v>
      </c>
      <c r="I3431" t="str">
        <f t="shared" si="106"/>
        <v>CH4</v>
      </c>
      <c r="J3431">
        <f>INDEX(NoSettings!$C:$C,MATCH(EPS!$A3431,NoSettings!$A:$A,0))</f>
        <v>228300000</v>
      </c>
      <c r="K3431">
        <f>INDEX(GWP!$C$2:$C$13,MATCH(EPS!I3431,GWP!$B$2:$B$13,0))</f>
        <v>28</v>
      </c>
      <c r="L3431" s="4">
        <f t="shared" si="107"/>
        <v>6.3924000000000003E-3</v>
      </c>
    </row>
    <row r="3432" spans="1:12" hidden="1" x14ac:dyDescent="0.25">
      <c r="A3432" t="s">
        <v>4946</v>
      </c>
      <c r="B3432" t="s">
        <v>5</v>
      </c>
      <c r="C3432" t="s">
        <v>1736</v>
      </c>
      <c r="D3432" t="s">
        <v>6904</v>
      </c>
      <c r="E3432" t="s">
        <v>1714</v>
      </c>
      <c r="H3432" t="str">
        <f>INDEX('Vensim Variables'!$B:$B,MATCH(EPS!$B3432,'Vensim Variables'!$A:$A,0))</f>
        <v>g pollutant</v>
      </c>
      <c r="I3432" t="str">
        <f t="shared" si="106"/>
        <v>N2O</v>
      </c>
      <c r="J3432">
        <f>INDEX(NoSettings!$C:$C,MATCH(EPS!$A3432,NoSettings!$A:$A,0))</f>
        <v>45660000</v>
      </c>
      <c r="K3432">
        <f>INDEX(GWP!$C$2:$C$13,MATCH(EPS!I3432,GWP!$B$2:$B$13,0))</f>
        <v>265</v>
      </c>
      <c r="L3432" s="4">
        <f t="shared" si="107"/>
        <v>1.20999E-2</v>
      </c>
    </row>
    <row r="3433" spans="1:12" hidden="1" x14ac:dyDescent="0.25">
      <c r="A3433" t="s">
        <v>4947</v>
      </c>
      <c r="B3433" t="s">
        <v>5</v>
      </c>
      <c r="C3433" t="s">
        <v>1736</v>
      </c>
      <c r="D3433" t="s">
        <v>6904</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hidden="1" x14ac:dyDescent="0.25">
      <c r="A3434" t="s">
        <v>4948</v>
      </c>
      <c r="B3434" t="s">
        <v>5</v>
      </c>
      <c r="C3434" t="s">
        <v>1736</v>
      </c>
      <c r="D3434" t="s">
        <v>6905</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hidden="1" x14ac:dyDescent="0.25">
      <c r="A3435" t="s">
        <v>4949</v>
      </c>
      <c r="B3435" t="s">
        <v>5</v>
      </c>
      <c r="C3435" t="s">
        <v>1736</v>
      </c>
      <c r="D3435" t="s">
        <v>6905</v>
      </c>
      <c r="E3435" t="s">
        <v>1705</v>
      </c>
      <c r="H3435" t="str">
        <f>INDEX('Vensim Variables'!$B:$B,MATCH(EPS!$B3435,'Vensim Variables'!$A:$A,0))</f>
        <v>g pollutant</v>
      </c>
      <c r="I3435" t="str">
        <f t="shared" si="106"/>
        <v>VOC</v>
      </c>
      <c r="J3435">
        <f>INDEX(NoSettings!$C:$C,MATCH(EPS!$A3435,NoSettings!$A:$A,0))</f>
        <v>7156520</v>
      </c>
      <c r="K3435">
        <f>INDEX(GWP!$C$2:$C$13,MATCH(EPS!I3435,GWP!$B$2:$B$13,0))</f>
        <v>0</v>
      </c>
      <c r="L3435" s="4">
        <f t="shared" si="107"/>
        <v>0</v>
      </c>
    </row>
    <row r="3436" spans="1:12" hidden="1" x14ac:dyDescent="0.25">
      <c r="A3436" t="s">
        <v>4950</v>
      </c>
      <c r="B3436" t="s">
        <v>5</v>
      </c>
      <c r="C3436" t="s">
        <v>1736</v>
      </c>
      <c r="D3436" t="s">
        <v>6905</v>
      </c>
      <c r="E3436" t="s">
        <v>1706</v>
      </c>
      <c r="H3436" t="str">
        <f>INDEX('Vensim Variables'!$B:$B,MATCH(EPS!$B3436,'Vensim Variables'!$A:$A,0))</f>
        <v>g pollutant</v>
      </c>
      <c r="I3436" t="str">
        <f t="shared" si="106"/>
        <v>CO</v>
      </c>
      <c r="J3436">
        <f>INDEX(NoSettings!$C:$C,MATCH(EPS!$A3436,NoSettings!$A:$A,0))</f>
        <v>33050700</v>
      </c>
      <c r="K3436">
        <f>INDEX(GWP!$C$2:$C$13,MATCH(EPS!I3436,GWP!$B$2:$B$13,0))</f>
        <v>0</v>
      </c>
      <c r="L3436" s="4">
        <f t="shared" si="107"/>
        <v>0</v>
      </c>
    </row>
    <row r="3437" spans="1:12" hidden="1" x14ac:dyDescent="0.25">
      <c r="A3437" t="s">
        <v>4951</v>
      </c>
      <c r="B3437" t="s">
        <v>5</v>
      </c>
      <c r="C3437" t="s">
        <v>1736</v>
      </c>
      <c r="D3437" t="s">
        <v>6905</v>
      </c>
      <c r="E3437" t="s">
        <v>1707</v>
      </c>
      <c r="H3437" t="str">
        <f>INDEX('Vensim Variables'!$B:$B,MATCH(EPS!$B3437,'Vensim Variables'!$A:$A,0))</f>
        <v>g pollutant</v>
      </c>
      <c r="I3437" t="str">
        <f t="shared" si="106"/>
        <v>NOx</v>
      </c>
      <c r="J3437">
        <f>INDEX(NoSettings!$C:$C,MATCH(EPS!$A3437,NoSettings!$A:$A,0))</f>
        <v>113117000</v>
      </c>
      <c r="K3437">
        <f>INDEX(GWP!$C$2:$C$13,MATCH(EPS!I3437,GWP!$B$2:$B$13,0))</f>
        <v>0</v>
      </c>
      <c r="L3437" s="4">
        <f t="shared" si="107"/>
        <v>0</v>
      </c>
    </row>
    <row r="3438" spans="1:12" hidden="1" x14ac:dyDescent="0.25">
      <c r="A3438" t="s">
        <v>4952</v>
      </c>
      <c r="B3438" t="s">
        <v>5</v>
      </c>
      <c r="C3438" t="s">
        <v>1736</v>
      </c>
      <c r="D3438" t="s">
        <v>6905</v>
      </c>
      <c r="E3438" t="s">
        <v>1708</v>
      </c>
      <c r="H3438" t="str">
        <f>INDEX('Vensim Variables'!$B:$B,MATCH(EPS!$B3438,'Vensim Variables'!$A:$A,0))</f>
        <v>g pollutant</v>
      </c>
      <c r="I3438" t="str">
        <f t="shared" si="106"/>
        <v>PM10</v>
      </c>
      <c r="J3438">
        <f>INDEX(NoSettings!$C:$C,MATCH(EPS!$A3438,NoSettings!$A:$A,0))</f>
        <v>8929730</v>
      </c>
      <c r="K3438">
        <f>INDEX(GWP!$C$2:$C$13,MATCH(EPS!I3438,GWP!$B$2:$B$13,0))</f>
        <v>0</v>
      </c>
      <c r="L3438" s="4">
        <f t="shared" si="107"/>
        <v>0</v>
      </c>
    </row>
    <row r="3439" spans="1:12" hidden="1" x14ac:dyDescent="0.25">
      <c r="A3439" t="s">
        <v>4953</v>
      </c>
      <c r="B3439" t="s">
        <v>5</v>
      </c>
      <c r="C3439" t="s">
        <v>1736</v>
      </c>
      <c r="D3439" t="s">
        <v>6905</v>
      </c>
      <c r="E3439" t="s">
        <v>1709</v>
      </c>
      <c r="H3439" t="str">
        <f>INDEX('Vensim Variables'!$B:$B,MATCH(EPS!$B3439,'Vensim Variables'!$A:$A,0))</f>
        <v>g pollutant</v>
      </c>
      <c r="I3439" t="str">
        <f t="shared" si="106"/>
        <v>PM25</v>
      </c>
      <c r="J3439">
        <f>INDEX(NoSettings!$C:$C,MATCH(EPS!$A3439,NoSettings!$A:$A,0))</f>
        <v>7940890</v>
      </c>
      <c r="K3439">
        <f>INDEX(GWP!$C$2:$C$13,MATCH(EPS!I3439,GWP!$B$2:$B$13,0))</f>
        <v>0</v>
      </c>
      <c r="L3439" s="4">
        <f t="shared" si="107"/>
        <v>0</v>
      </c>
    </row>
    <row r="3440" spans="1:12" hidden="1" x14ac:dyDescent="0.25">
      <c r="A3440" t="s">
        <v>4954</v>
      </c>
      <c r="B3440" t="s">
        <v>5</v>
      </c>
      <c r="C3440" t="s">
        <v>1736</v>
      </c>
      <c r="D3440" t="s">
        <v>6905</v>
      </c>
      <c r="E3440" t="s">
        <v>1710</v>
      </c>
      <c r="H3440" t="str">
        <f>INDEX('Vensim Variables'!$B:$B,MATCH(EPS!$B3440,'Vensim Variables'!$A:$A,0))</f>
        <v>g pollutant</v>
      </c>
      <c r="I3440" t="str">
        <f t="shared" si="106"/>
        <v>SOx</v>
      </c>
      <c r="J3440">
        <f>INDEX(NoSettings!$C:$C,MATCH(EPS!$A3440,NoSettings!$A:$A,0))</f>
        <v>24047200</v>
      </c>
      <c r="K3440">
        <f>INDEX(GWP!$C$2:$C$13,MATCH(EPS!I3440,GWP!$B$2:$B$13,0))</f>
        <v>0</v>
      </c>
      <c r="L3440" s="4">
        <f t="shared" si="107"/>
        <v>0</v>
      </c>
    </row>
    <row r="3441" spans="1:12" hidden="1" x14ac:dyDescent="0.25">
      <c r="A3441" t="s">
        <v>4955</v>
      </c>
      <c r="B3441" t="s">
        <v>5</v>
      </c>
      <c r="C3441" t="s">
        <v>1736</v>
      </c>
      <c r="D3441" t="s">
        <v>6905</v>
      </c>
      <c r="E3441" t="s">
        <v>1711</v>
      </c>
      <c r="H3441" t="str">
        <f>INDEX('Vensim Variables'!$B:$B,MATCH(EPS!$B3441,'Vensim Variables'!$A:$A,0))</f>
        <v>g pollutant</v>
      </c>
      <c r="I3441" t="str">
        <f t="shared" si="106"/>
        <v>BC</v>
      </c>
      <c r="J3441">
        <f>INDEX(NoSettings!$C:$C,MATCH(EPS!$A3441,NoSettings!$A:$A,0))</f>
        <v>1857010</v>
      </c>
      <c r="K3441">
        <f>INDEX(GWP!$C$2:$C$13,MATCH(EPS!I3441,GWP!$B$2:$B$13,0))</f>
        <v>0</v>
      </c>
      <c r="L3441" s="4">
        <f t="shared" si="107"/>
        <v>0</v>
      </c>
    </row>
    <row r="3442" spans="1:12" hidden="1" x14ac:dyDescent="0.25">
      <c r="A3442" t="s">
        <v>4956</v>
      </c>
      <c r="B3442" t="s">
        <v>5</v>
      </c>
      <c r="C3442" t="s">
        <v>1736</v>
      </c>
      <c r="D3442" t="s">
        <v>6905</v>
      </c>
      <c r="E3442" t="s">
        <v>1712</v>
      </c>
      <c r="H3442" t="str">
        <f>INDEX('Vensim Variables'!$B:$B,MATCH(EPS!$B3442,'Vensim Variables'!$A:$A,0))</f>
        <v>g pollutant</v>
      </c>
      <c r="I3442" t="str">
        <f t="shared" si="106"/>
        <v>OC</v>
      </c>
      <c r="J3442">
        <f>INDEX(NoSettings!$C:$C,MATCH(EPS!$A3442,NoSettings!$A:$A,0))</f>
        <v>1585500</v>
      </c>
      <c r="K3442">
        <f>INDEX(GWP!$C$2:$C$13,MATCH(EPS!I3442,GWP!$B$2:$B$13,0))</f>
        <v>0</v>
      </c>
      <c r="L3442" s="4">
        <f t="shared" si="107"/>
        <v>0</v>
      </c>
    </row>
    <row r="3443" spans="1:12" hidden="1" x14ac:dyDescent="0.25">
      <c r="A3443" t="s">
        <v>4957</v>
      </c>
      <c r="B3443" t="s">
        <v>5</v>
      </c>
      <c r="C3443" t="s">
        <v>1736</v>
      </c>
      <c r="D3443" t="s">
        <v>6905</v>
      </c>
      <c r="E3443" t="s">
        <v>1713</v>
      </c>
      <c r="H3443" t="str">
        <f>INDEX('Vensim Variables'!$B:$B,MATCH(EPS!$B3443,'Vensim Variables'!$A:$A,0))</f>
        <v>g pollutant</v>
      </c>
      <c r="I3443" t="str">
        <f t="shared" si="106"/>
        <v>CH4</v>
      </c>
      <c r="J3443">
        <f>INDEX(NoSettings!$C:$C,MATCH(EPS!$A3443,NoSettings!$A:$A,0))</f>
        <v>10056000</v>
      </c>
      <c r="K3443">
        <f>INDEX(GWP!$C$2:$C$13,MATCH(EPS!I3443,GWP!$B$2:$B$13,0))</f>
        <v>28</v>
      </c>
      <c r="L3443" s="4">
        <f t="shared" si="107"/>
        <v>2.81568E-4</v>
      </c>
    </row>
    <row r="3444" spans="1:12" hidden="1" x14ac:dyDescent="0.25">
      <c r="A3444" t="s">
        <v>4958</v>
      </c>
      <c r="B3444" t="s">
        <v>5</v>
      </c>
      <c r="C3444" t="s">
        <v>1736</v>
      </c>
      <c r="D3444" t="s">
        <v>6905</v>
      </c>
      <c r="E3444" t="s">
        <v>1714</v>
      </c>
      <c r="H3444" t="str">
        <f>INDEX('Vensim Variables'!$B:$B,MATCH(EPS!$B3444,'Vensim Variables'!$A:$A,0))</f>
        <v>g pollutant</v>
      </c>
      <c r="I3444" t="str">
        <f t="shared" si="106"/>
        <v>N2O</v>
      </c>
      <c r="J3444">
        <f>INDEX(NoSettings!$C:$C,MATCH(EPS!$A3444,NoSettings!$A:$A,0))</f>
        <v>2011200</v>
      </c>
      <c r="K3444">
        <f>INDEX(GWP!$C$2:$C$13,MATCH(EPS!I3444,GWP!$B$2:$B$13,0))</f>
        <v>265</v>
      </c>
      <c r="L3444" s="4">
        <f t="shared" si="107"/>
        <v>5.3296799999999998E-4</v>
      </c>
    </row>
    <row r="3445" spans="1:12" hidden="1" x14ac:dyDescent="0.25">
      <c r="A3445" t="s">
        <v>4959</v>
      </c>
      <c r="B3445" t="s">
        <v>5</v>
      </c>
      <c r="C3445" t="s">
        <v>1736</v>
      </c>
      <c r="D3445" t="s">
        <v>6905</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hidden="1" x14ac:dyDescent="0.25">
      <c r="A3446" t="s">
        <v>4960</v>
      </c>
      <c r="B3446" t="s">
        <v>5</v>
      </c>
      <c r="C3446" t="s">
        <v>1736</v>
      </c>
      <c r="D3446" t="s">
        <v>6906</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hidden="1" x14ac:dyDescent="0.25">
      <c r="A3447" t="s">
        <v>4961</v>
      </c>
      <c r="B3447" t="s">
        <v>5</v>
      </c>
      <c r="C3447" t="s">
        <v>1736</v>
      </c>
      <c r="D3447" t="s">
        <v>6906</v>
      </c>
      <c r="E3447" t="s">
        <v>1705</v>
      </c>
      <c r="H3447" t="str">
        <f>INDEX('Vensim Variables'!$B:$B,MATCH(EPS!$B3447,'Vensim Variables'!$A:$A,0))</f>
        <v>g pollutant</v>
      </c>
      <c r="I3447" t="str">
        <f t="shared" si="106"/>
        <v>VOC</v>
      </c>
      <c r="J3447">
        <f>INDEX(NoSettings!$C:$C,MATCH(EPS!$A3447,NoSettings!$A:$A,0))</f>
        <v>10442300</v>
      </c>
      <c r="K3447">
        <f>INDEX(GWP!$C$2:$C$13,MATCH(EPS!I3447,GWP!$B$2:$B$13,0))</f>
        <v>0</v>
      </c>
      <c r="L3447" s="4">
        <f t="shared" si="107"/>
        <v>0</v>
      </c>
    </row>
    <row r="3448" spans="1:12" hidden="1" x14ac:dyDescent="0.25">
      <c r="A3448" t="s">
        <v>4962</v>
      </c>
      <c r="B3448" t="s">
        <v>5</v>
      </c>
      <c r="C3448" t="s">
        <v>1736</v>
      </c>
      <c r="D3448" t="s">
        <v>6906</v>
      </c>
      <c r="E3448" t="s">
        <v>1706</v>
      </c>
      <c r="H3448" t="str">
        <f>INDEX('Vensim Variables'!$B:$B,MATCH(EPS!$B3448,'Vensim Variables'!$A:$A,0))</f>
        <v>g pollutant</v>
      </c>
      <c r="I3448" t="str">
        <f t="shared" si="106"/>
        <v>CO</v>
      </c>
      <c r="J3448">
        <f>INDEX(NoSettings!$C:$C,MATCH(EPS!$A3448,NoSettings!$A:$A,0))</f>
        <v>48225300</v>
      </c>
      <c r="K3448">
        <f>INDEX(GWP!$C$2:$C$13,MATCH(EPS!I3448,GWP!$B$2:$B$13,0))</f>
        <v>0</v>
      </c>
      <c r="L3448" s="4">
        <f t="shared" si="107"/>
        <v>0</v>
      </c>
    </row>
    <row r="3449" spans="1:12" hidden="1" x14ac:dyDescent="0.25">
      <c r="A3449" t="s">
        <v>4963</v>
      </c>
      <c r="B3449" t="s">
        <v>5</v>
      </c>
      <c r="C3449" t="s">
        <v>1736</v>
      </c>
      <c r="D3449" t="s">
        <v>6906</v>
      </c>
      <c r="E3449" t="s">
        <v>1707</v>
      </c>
      <c r="H3449" t="str">
        <f>INDEX('Vensim Variables'!$B:$B,MATCH(EPS!$B3449,'Vensim Variables'!$A:$A,0))</f>
        <v>g pollutant</v>
      </c>
      <c r="I3449" t="str">
        <f t="shared" si="106"/>
        <v>NOx</v>
      </c>
      <c r="J3449">
        <f>INDEX(NoSettings!$C:$C,MATCH(EPS!$A3449,NoSettings!$A:$A,0))</f>
        <v>165052000</v>
      </c>
      <c r="K3449">
        <f>INDEX(GWP!$C$2:$C$13,MATCH(EPS!I3449,GWP!$B$2:$B$13,0))</f>
        <v>0</v>
      </c>
      <c r="L3449" s="4">
        <f t="shared" si="107"/>
        <v>0</v>
      </c>
    </row>
    <row r="3450" spans="1:12" hidden="1" x14ac:dyDescent="0.25">
      <c r="A3450" t="s">
        <v>4964</v>
      </c>
      <c r="B3450" t="s">
        <v>5</v>
      </c>
      <c r="C3450" t="s">
        <v>1736</v>
      </c>
      <c r="D3450" t="s">
        <v>6906</v>
      </c>
      <c r="E3450" t="s">
        <v>1708</v>
      </c>
      <c r="H3450" t="str">
        <f>INDEX('Vensim Variables'!$B:$B,MATCH(EPS!$B3450,'Vensim Variables'!$A:$A,0))</f>
        <v>g pollutant</v>
      </c>
      <c r="I3450" t="str">
        <f t="shared" si="106"/>
        <v>PM10</v>
      </c>
      <c r="J3450">
        <f>INDEX(NoSettings!$C:$C,MATCH(EPS!$A3450,NoSettings!$A:$A,0))</f>
        <v>13029600</v>
      </c>
      <c r="K3450">
        <f>INDEX(GWP!$C$2:$C$13,MATCH(EPS!I3450,GWP!$B$2:$B$13,0))</f>
        <v>0</v>
      </c>
      <c r="L3450" s="4">
        <f t="shared" si="107"/>
        <v>0</v>
      </c>
    </row>
    <row r="3451" spans="1:12" hidden="1" x14ac:dyDescent="0.25">
      <c r="A3451" t="s">
        <v>4965</v>
      </c>
      <c r="B3451" t="s">
        <v>5</v>
      </c>
      <c r="C3451" t="s">
        <v>1736</v>
      </c>
      <c r="D3451" t="s">
        <v>6906</v>
      </c>
      <c r="E3451" t="s">
        <v>1709</v>
      </c>
      <c r="H3451" t="str">
        <f>INDEX('Vensim Variables'!$B:$B,MATCH(EPS!$B3451,'Vensim Variables'!$A:$A,0))</f>
        <v>g pollutant</v>
      </c>
      <c r="I3451" t="str">
        <f t="shared" si="106"/>
        <v>PM25</v>
      </c>
      <c r="J3451">
        <f>INDEX(NoSettings!$C:$C,MATCH(EPS!$A3451,NoSettings!$A:$A,0))</f>
        <v>11586800</v>
      </c>
      <c r="K3451">
        <f>INDEX(GWP!$C$2:$C$13,MATCH(EPS!I3451,GWP!$B$2:$B$13,0))</f>
        <v>0</v>
      </c>
      <c r="L3451" s="4">
        <f t="shared" si="107"/>
        <v>0</v>
      </c>
    </row>
    <row r="3452" spans="1:12" hidden="1" x14ac:dyDescent="0.25">
      <c r="A3452" t="s">
        <v>4966</v>
      </c>
      <c r="B3452" t="s">
        <v>5</v>
      </c>
      <c r="C3452" t="s">
        <v>1736</v>
      </c>
      <c r="D3452" t="s">
        <v>6906</v>
      </c>
      <c r="E3452" t="s">
        <v>1710</v>
      </c>
      <c r="H3452" t="str">
        <f>INDEX('Vensim Variables'!$B:$B,MATCH(EPS!$B3452,'Vensim Variables'!$A:$A,0))</f>
        <v>g pollutant</v>
      </c>
      <c r="I3452" t="str">
        <f t="shared" si="106"/>
        <v>SOx</v>
      </c>
      <c r="J3452">
        <f>INDEX(NoSettings!$C:$C,MATCH(EPS!$A3452,NoSettings!$A:$A,0))</f>
        <v>35088000</v>
      </c>
      <c r="K3452">
        <f>INDEX(GWP!$C$2:$C$13,MATCH(EPS!I3452,GWP!$B$2:$B$13,0))</f>
        <v>0</v>
      </c>
      <c r="L3452" s="4">
        <f t="shared" si="107"/>
        <v>0</v>
      </c>
    </row>
    <row r="3453" spans="1:12" hidden="1" x14ac:dyDescent="0.25">
      <c r="A3453" t="s">
        <v>4967</v>
      </c>
      <c r="B3453" t="s">
        <v>5</v>
      </c>
      <c r="C3453" t="s">
        <v>1736</v>
      </c>
      <c r="D3453" t="s">
        <v>6906</v>
      </c>
      <c r="E3453" t="s">
        <v>1711</v>
      </c>
      <c r="H3453" t="str">
        <f>INDEX('Vensim Variables'!$B:$B,MATCH(EPS!$B3453,'Vensim Variables'!$A:$A,0))</f>
        <v>g pollutant</v>
      </c>
      <c r="I3453" t="str">
        <f t="shared" si="106"/>
        <v>BC</v>
      </c>
      <c r="J3453">
        <f>INDEX(NoSettings!$C:$C,MATCH(EPS!$A3453,NoSettings!$A:$A,0))</f>
        <v>2709610</v>
      </c>
      <c r="K3453">
        <f>INDEX(GWP!$C$2:$C$13,MATCH(EPS!I3453,GWP!$B$2:$B$13,0))</f>
        <v>0</v>
      </c>
      <c r="L3453" s="4">
        <f t="shared" si="107"/>
        <v>0</v>
      </c>
    </row>
    <row r="3454" spans="1:12" hidden="1" x14ac:dyDescent="0.25">
      <c r="A3454" t="s">
        <v>4968</v>
      </c>
      <c r="B3454" t="s">
        <v>5</v>
      </c>
      <c r="C3454" t="s">
        <v>1736</v>
      </c>
      <c r="D3454" t="s">
        <v>6906</v>
      </c>
      <c r="E3454" t="s">
        <v>1712</v>
      </c>
      <c r="H3454" t="str">
        <f>INDEX('Vensim Variables'!$B:$B,MATCH(EPS!$B3454,'Vensim Variables'!$A:$A,0))</f>
        <v>g pollutant</v>
      </c>
      <c r="I3454" t="str">
        <f t="shared" si="106"/>
        <v>OC</v>
      </c>
      <c r="J3454">
        <f>INDEX(NoSettings!$C:$C,MATCH(EPS!$A3454,NoSettings!$A:$A,0))</f>
        <v>2313440</v>
      </c>
      <c r="K3454">
        <f>INDEX(GWP!$C$2:$C$13,MATCH(EPS!I3454,GWP!$B$2:$B$13,0))</f>
        <v>0</v>
      </c>
      <c r="L3454" s="4">
        <f t="shared" si="107"/>
        <v>0</v>
      </c>
    </row>
    <row r="3455" spans="1:12" hidden="1" x14ac:dyDescent="0.25">
      <c r="A3455" t="s">
        <v>4969</v>
      </c>
      <c r="B3455" t="s">
        <v>5</v>
      </c>
      <c r="C3455" t="s">
        <v>1736</v>
      </c>
      <c r="D3455" t="s">
        <v>6906</v>
      </c>
      <c r="E3455" t="s">
        <v>1713</v>
      </c>
      <c r="H3455" t="str">
        <f>INDEX('Vensim Variables'!$B:$B,MATCH(EPS!$B3455,'Vensim Variables'!$A:$A,0))</f>
        <v>g pollutant</v>
      </c>
      <c r="I3455" t="str">
        <f t="shared" si="106"/>
        <v>CH4</v>
      </c>
      <c r="J3455">
        <f>INDEX(NoSettings!$C:$C,MATCH(EPS!$A3455,NoSettings!$A:$A,0))</f>
        <v>14673000</v>
      </c>
      <c r="K3455">
        <f>INDEX(GWP!$C$2:$C$13,MATCH(EPS!I3455,GWP!$B$2:$B$13,0))</f>
        <v>28</v>
      </c>
      <c r="L3455" s="4">
        <f t="shared" si="107"/>
        <v>4.10844E-4</v>
      </c>
    </row>
    <row r="3456" spans="1:12" hidden="1" x14ac:dyDescent="0.25">
      <c r="A3456" t="s">
        <v>4970</v>
      </c>
      <c r="B3456" t="s">
        <v>5</v>
      </c>
      <c r="C3456" t="s">
        <v>1736</v>
      </c>
      <c r="D3456" t="s">
        <v>6906</v>
      </c>
      <c r="E3456" t="s">
        <v>1714</v>
      </c>
      <c r="H3456" t="str">
        <f>INDEX('Vensim Variables'!$B:$B,MATCH(EPS!$B3456,'Vensim Variables'!$A:$A,0))</f>
        <v>g pollutant</v>
      </c>
      <c r="I3456" t="str">
        <f t="shared" si="106"/>
        <v>N2O</v>
      </c>
      <c r="J3456">
        <f>INDEX(NoSettings!$C:$C,MATCH(EPS!$A3456,NoSettings!$A:$A,0))</f>
        <v>2934600</v>
      </c>
      <c r="K3456">
        <f>INDEX(GWP!$C$2:$C$13,MATCH(EPS!I3456,GWP!$B$2:$B$13,0))</f>
        <v>265</v>
      </c>
      <c r="L3456" s="4">
        <f t="shared" si="107"/>
        <v>7.7766900000000004E-4</v>
      </c>
    </row>
    <row r="3457" spans="1:12" hidden="1" x14ac:dyDescent="0.25">
      <c r="A3457" t="s">
        <v>4971</v>
      </c>
      <c r="B3457" t="s">
        <v>5</v>
      </c>
      <c r="C3457" t="s">
        <v>1736</v>
      </c>
      <c r="D3457" t="s">
        <v>6906</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hidden="1" x14ac:dyDescent="0.25">
      <c r="A3458" t="s">
        <v>4972</v>
      </c>
      <c r="B3458" t="s">
        <v>5</v>
      </c>
      <c r="C3458" t="s">
        <v>1736</v>
      </c>
      <c r="D3458" t="s">
        <v>6907</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hidden="1" x14ac:dyDescent="0.25">
      <c r="A3459" t="s">
        <v>4973</v>
      </c>
      <c r="B3459" t="s">
        <v>5</v>
      </c>
      <c r="C3459" t="s">
        <v>1736</v>
      </c>
      <c r="D3459" t="s">
        <v>6907</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hidden="1" x14ac:dyDescent="0.25">
      <c r="A3460" t="s">
        <v>4974</v>
      </c>
      <c r="B3460" t="s">
        <v>5</v>
      </c>
      <c r="C3460" t="s">
        <v>1736</v>
      </c>
      <c r="D3460" t="s">
        <v>6907</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hidden="1" x14ac:dyDescent="0.25">
      <c r="A3461" t="s">
        <v>4975</v>
      </c>
      <c r="B3461" t="s">
        <v>5</v>
      </c>
      <c r="C3461" t="s">
        <v>1736</v>
      </c>
      <c r="D3461" t="s">
        <v>6907</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hidden="1" x14ac:dyDescent="0.25">
      <c r="A3462" t="s">
        <v>4976</v>
      </c>
      <c r="B3462" t="s">
        <v>5</v>
      </c>
      <c r="C3462" t="s">
        <v>1736</v>
      </c>
      <c r="D3462" t="s">
        <v>6907</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hidden="1" x14ac:dyDescent="0.25">
      <c r="A3463" t="s">
        <v>4977</v>
      </c>
      <c r="B3463" t="s">
        <v>5</v>
      </c>
      <c r="C3463" t="s">
        <v>1736</v>
      </c>
      <c r="D3463" t="s">
        <v>6907</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hidden="1" x14ac:dyDescent="0.25">
      <c r="A3464" t="s">
        <v>4978</v>
      </c>
      <c r="B3464" t="s">
        <v>5</v>
      </c>
      <c r="C3464" t="s">
        <v>1736</v>
      </c>
      <c r="D3464" t="s">
        <v>6907</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hidden="1" x14ac:dyDescent="0.25">
      <c r="A3465" t="s">
        <v>4979</v>
      </c>
      <c r="B3465" t="s">
        <v>5</v>
      </c>
      <c r="C3465" t="s">
        <v>1736</v>
      </c>
      <c r="D3465" t="s">
        <v>6907</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hidden="1" x14ac:dyDescent="0.25">
      <c r="A3466" t="s">
        <v>4980</v>
      </c>
      <c r="B3466" t="s">
        <v>5</v>
      </c>
      <c r="C3466" t="s">
        <v>1736</v>
      </c>
      <c r="D3466" t="s">
        <v>6907</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hidden="1" x14ac:dyDescent="0.25">
      <c r="A3467" t="s">
        <v>4981</v>
      </c>
      <c r="B3467" t="s">
        <v>5</v>
      </c>
      <c r="C3467" t="s">
        <v>1736</v>
      </c>
      <c r="D3467" t="s">
        <v>6907</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hidden="1" x14ac:dyDescent="0.25">
      <c r="A3468" t="s">
        <v>4982</v>
      </c>
      <c r="B3468" t="s">
        <v>5</v>
      </c>
      <c r="C3468" t="s">
        <v>1736</v>
      </c>
      <c r="D3468" t="s">
        <v>6907</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hidden="1" x14ac:dyDescent="0.25">
      <c r="A3469" t="s">
        <v>4983</v>
      </c>
      <c r="B3469" t="s">
        <v>5</v>
      </c>
      <c r="C3469" t="s">
        <v>1736</v>
      </c>
      <c r="D3469" t="s">
        <v>6907</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hidden="1" x14ac:dyDescent="0.25">
      <c r="A3470" t="s">
        <v>4984</v>
      </c>
      <c r="B3470" t="s">
        <v>5</v>
      </c>
      <c r="C3470" t="s">
        <v>1736</v>
      </c>
      <c r="D3470" t="s">
        <v>6908</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hidden="1" x14ac:dyDescent="0.25">
      <c r="A3471" t="s">
        <v>4985</v>
      </c>
      <c r="B3471" t="s">
        <v>5</v>
      </c>
      <c r="C3471" t="s">
        <v>1736</v>
      </c>
      <c r="D3471" t="s">
        <v>6908</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hidden="1" x14ac:dyDescent="0.25">
      <c r="A3472" t="s">
        <v>4986</v>
      </c>
      <c r="B3472" t="s">
        <v>5</v>
      </c>
      <c r="C3472" t="s">
        <v>1736</v>
      </c>
      <c r="D3472" t="s">
        <v>6908</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hidden="1" x14ac:dyDescent="0.25">
      <c r="A3473" t="s">
        <v>4987</v>
      </c>
      <c r="B3473" t="s">
        <v>5</v>
      </c>
      <c r="C3473" t="s">
        <v>1736</v>
      </c>
      <c r="D3473" t="s">
        <v>6908</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hidden="1" x14ac:dyDescent="0.25">
      <c r="A3474" t="s">
        <v>4988</v>
      </c>
      <c r="B3474" t="s">
        <v>5</v>
      </c>
      <c r="C3474" t="s">
        <v>1736</v>
      </c>
      <c r="D3474" t="s">
        <v>6908</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hidden="1" x14ac:dyDescent="0.25">
      <c r="A3475" t="s">
        <v>4989</v>
      </c>
      <c r="B3475" t="s">
        <v>5</v>
      </c>
      <c r="C3475" t="s">
        <v>1736</v>
      </c>
      <c r="D3475" t="s">
        <v>6908</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hidden="1" x14ac:dyDescent="0.25">
      <c r="A3476" t="s">
        <v>4990</v>
      </c>
      <c r="B3476" t="s">
        <v>5</v>
      </c>
      <c r="C3476" t="s">
        <v>1736</v>
      </c>
      <c r="D3476" t="s">
        <v>6908</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hidden="1" x14ac:dyDescent="0.25">
      <c r="A3477" t="s">
        <v>4991</v>
      </c>
      <c r="B3477" t="s">
        <v>5</v>
      </c>
      <c r="C3477" t="s">
        <v>1736</v>
      </c>
      <c r="D3477" t="s">
        <v>6908</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hidden="1" x14ac:dyDescent="0.25">
      <c r="A3478" t="s">
        <v>4992</v>
      </c>
      <c r="B3478" t="s">
        <v>5</v>
      </c>
      <c r="C3478" t="s">
        <v>1736</v>
      </c>
      <c r="D3478" t="s">
        <v>6908</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hidden="1" x14ac:dyDescent="0.25">
      <c r="A3479" t="s">
        <v>4993</v>
      </c>
      <c r="B3479" t="s">
        <v>5</v>
      </c>
      <c r="C3479" t="s">
        <v>1736</v>
      </c>
      <c r="D3479" t="s">
        <v>6908</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hidden="1" x14ac:dyDescent="0.25">
      <c r="A3480" t="s">
        <v>4994</v>
      </c>
      <c r="B3480" t="s">
        <v>5</v>
      </c>
      <c r="C3480" t="s">
        <v>1736</v>
      </c>
      <c r="D3480" t="s">
        <v>6908</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hidden="1" x14ac:dyDescent="0.25">
      <c r="A3481" t="s">
        <v>4995</v>
      </c>
      <c r="B3481" t="s">
        <v>5</v>
      </c>
      <c r="C3481" t="s">
        <v>1736</v>
      </c>
      <c r="D3481" t="s">
        <v>6908</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hidden="1" x14ac:dyDescent="0.25">
      <c r="A3482" t="s">
        <v>4996</v>
      </c>
      <c r="B3482" t="s">
        <v>5</v>
      </c>
      <c r="C3482" t="s">
        <v>1736</v>
      </c>
      <c r="D3482" t="s">
        <v>6909</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hidden="1" x14ac:dyDescent="0.25">
      <c r="A3483" t="s">
        <v>4997</v>
      </c>
      <c r="B3483" t="s">
        <v>5</v>
      </c>
      <c r="C3483" t="s">
        <v>1736</v>
      </c>
      <c r="D3483" t="s">
        <v>6909</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hidden="1" x14ac:dyDescent="0.25">
      <c r="A3484" t="s">
        <v>4998</v>
      </c>
      <c r="B3484" t="s">
        <v>5</v>
      </c>
      <c r="C3484" t="s">
        <v>1736</v>
      </c>
      <c r="D3484" t="s">
        <v>6909</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hidden="1" x14ac:dyDescent="0.25">
      <c r="A3485" t="s">
        <v>4999</v>
      </c>
      <c r="B3485" t="s">
        <v>5</v>
      </c>
      <c r="C3485" t="s">
        <v>1736</v>
      </c>
      <c r="D3485" t="s">
        <v>6909</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hidden="1" x14ac:dyDescent="0.25">
      <c r="A3486" t="s">
        <v>5000</v>
      </c>
      <c r="B3486" t="s">
        <v>5</v>
      </c>
      <c r="C3486" t="s">
        <v>1736</v>
      </c>
      <c r="D3486" t="s">
        <v>6909</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hidden="1" x14ac:dyDescent="0.25">
      <c r="A3487" t="s">
        <v>5001</v>
      </c>
      <c r="B3487" t="s">
        <v>5</v>
      </c>
      <c r="C3487" t="s">
        <v>1736</v>
      </c>
      <c r="D3487" t="s">
        <v>6909</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hidden="1" x14ac:dyDescent="0.25">
      <c r="A3488" t="s">
        <v>5002</v>
      </c>
      <c r="B3488" t="s">
        <v>5</v>
      </c>
      <c r="C3488" t="s">
        <v>1736</v>
      </c>
      <c r="D3488" t="s">
        <v>6909</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hidden="1" x14ac:dyDescent="0.25">
      <c r="A3489" t="s">
        <v>5003</v>
      </c>
      <c r="B3489" t="s">
        <v>5</v>
      </c>
      <c r="C3489" t="s">
        <v>1736</v>
      </c>
      <c r="D3489" t="s">
        <v>6909</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hidden="1" x14ac:dyDescent="0.25">
      <c r="A3490" t="s">
        <v>5004</v>
      </c>
      <c r="B3490" t="s">
        <v>5</v>
      </c>
      <c r="C3490" t="s">
        <v>1736</v>
      </c>
      <c r="D3490" t="s">
        <v>6909</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hidden="1" x14ac:dyDescent="0.25">
      <c r="A3491" t="s">
        <v>5005</v>
      </c>
      <c r="B3491" t="s">
        <v>5</v>
      </c>
      <c r="C3491" t="s">
        <v>1736</v>
      </c>
      <c r="D3491" t="s">
        <v>6909</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hidden="1" x14ac:dyDescent="0.25">
      <c r="A3492" t="s">
        <v>5006</v>
      </c>
      <c r="B3492" t="s">
        <v>5</v>
      </c>
      <c r="C3492" t="s">
        <v>1736</v>
      </c>
      <c r="D3492" t="s">
        <v>6909</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hidden="1" x14ac:dyDescent="0.25">
      <c r="A3493" t="s">
        <v>5007</v>
      </c>
      <c r="B3493" t="s">
        <v>5</v>
      </c>
      <c r="C3493" t="s">
        <v>1736</v>
      </c>
      <c r="D3493" t="s">
        <v>6909</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hidden="1" x14ac:dyDescent="0.25">
      <c r="A3494" t="s">
        <v>5008</v>
      </c>
      <c r="B3494" t="s">
        <v>5</v>
      </c>
      <c r="C3494" t="s">
        <v>1736</v>
      </c>
      <c r="D3494" t="s">
        <v>6910</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hidden="1" x14ac:dyDescent="0.25">
      <c r="A3495" t="s">
        <v>5009</v>
      </c>
      <c r="B3495" t="s">
        <v>5</v>
      </c>
      <c r="C3495" t="s">
        <v>1736</v>
      </c>
      <c r="D3495" t="s">
        <v>6910</v>
      </c>
      <c r="E3495" t="s">
        <v>1705</v>
      </c>
      <c r="H3495" t="str">
        <f>INDEX('Vensim Variables'!$B:$B,MATCH(EPS!$B3495,'Vensim Variables'!$A:$A,0))</f>
        <v>g pollutant</v>
      </c>
      <c r="I3495" t="str">
        <f t="shared" si="108"/>
        <v>VOC</v>
      </c>
      <c r="J3495">
        <f>INDEX(NoSettings!$C:$C,MATCH(EPS!$A3495,NoSettings!$A:$A,0))</f>
        <v>2295130</v>
      </c>
      <c r="K3495">
        <f>INDEX(GWP!$C$2:$C$13,MATCH(EPS!I3495,GWP!$B$2:$B$13,0))</f>
        <v>0</v>
      </c>
      <c r="L3495" s="4">
        <f t="shared" si="109"/>
        <v>0</v>
      </c>
    </row>
    <row r="3496" spans="1:12" hidden="1" x14ac:dyDescent="0.25">
      <c r="A3496" t="s">
        <v>5010</v>
      </c>
      <c r="B3496" t="s">
        <v>5</v>
      </c>
      <c r="C3496" t="s">
        <v>1736</v>
      </c>
      <c r="D3496" t="s">
        <v>6910</v>
      </c>
      <c r="E3496" t="s">
        <v>1706</v>
      </c>
      <c r="H3496" t="str">
        <f>INDEX('Vensim Variables'!$B:$B,MATCH(EPS!$B3496,'Vensim Variables'!$A:$A,0))</f>
        <v>g pollutant</v>
      </c>
      <c r="I3496" t="str">
        <f t="shared" si="108"/>
        <v>CO</v>
      </c>
      <c r="J3496">
        <f>INDEX(NoSettings!$C:$C,MATCH(EPS!$A3496,NoSettings!$A:$A,0))</f>
        <v>10599500</v>
      </c>
      <c r="K3496">
        <f>INDEX(GWP!$C$2:$C$13,MATCH(EPS!I3496,GWP!$B$2:$B$13,0))</f>
        <v>0</v>
      </c>
      <c r="L3496" s="4">
        <f t="shared" si="109"/>
        <v>0</v>
      </c>
    </row>
    <row r="3497" spans="1:12" hidden="1" x14ac:dyDescent="0.25">
      <c r="A3497" t="s">
        <v>5011</v>
      </c>
      <c r="B3497" t="s">
        <v>5</v>
      </c>
      <c r="C3497" t="s">
        <v>1736</v>
      </c>
      <c r="D3497" t="s">
        <v>6910</v>
      </c>
      <c r="E3497" t="s">
        <v>1707</v>
      </c>
      <c r="H3497" t="str">
        <f>INDEX('Vensim Variables'!$B:$B,MATCH(EPS!$B3497,'Vensim Variables'!$A:$A,0))</f>
        <v>g pollutant</v>
      </c>
      <c r="I3497" t="str">
        <f t="shared" si="108"/>
        <v>NOx</v>
      </c>
      <c r="J3497">
        <f>INDEX(NoSettings!$C:$C,MATCH(EPS!$A3497,NoSettings!$A:$A,0))</f>
        <v>36277000</v>
      </c>
      <c r="K3497">
        <f>INDEX(GWP!$C$2:$C$13,MATCH(EPS!I3497,GWP!$B$2:$B$13,0))</f>
        <v>0</v>
      </c>
      <c r="L3497" s="4">
        <f t="shared" si="109"/>
        <v>0</v>
      </c>
    </row>
    <row r="3498" spans="1:12" hidden="1" x14ac:dyDescent="0.25">
      <c r="A3498" t="s">
        <v>5012</v>
      </c>
      <c r="B3498" t="s">
        <v>5</v>
      </c>
      <c r="C3498" t="s">
        <v>1736</v>
      </c>
      <c r="D3498" t="s">
        <v>6910</v>
      </c>
      <c r="E3498" t="s">
        <v>1708</v>
      </c>
      <c r="H3498" t="str">
        <f>INDEX('Vensim Variables'!$B:$B,MATCH(EPS!$B3498,'Vensim Variables'!$A:$A,0))</f>
        <v>g pollutant</v>
      </c>
      <c r="I3498" t="str">
        <f t="shared" si="108"/>
        <v>PM10</v>
      </c>
      <c r="J3498">
        <f>INDEX(NoSettings!$C:$C,MATCH(EPS!$A3498,NoSettings!$A:$A,0))</f>
        <v>2863800</v>
      </c>
      <c r="K3498">
        <f>INDEX(GWP!$C$2:$C$13,MATCH(EPS!I3498,GWP!$B$2:$B$13,0))</f>
        <v>0</v>
      </c>
      <c r="L3498" s="4">
        <f t="shared" si="109"/>
        <v>0</v>
      </c>
    </row>
    <row r="3499" spans="1:12" hidden="1" x14ac:dyDescent="0.25">
      <c r="A3499" t="s">
        <v>5013</v>
      </c>
      <c r="B3499" t="s">
        <v>5</v>
      </c>
      <c r="C3499" t="s">
        <v>1736</v>
      </c>
      <c r="D3499" t="s">
        <v>6910</v>
      </c>
      <c r="E3499" t="s">
        <v>1709</v>
      </c>
      <c r="H3499" t="str">
        <f>INDEX('Vensim Variables'!$B:$B,MATCH(EPS!$B3499,'Vensim Variables'!$A:$A,0))</f>
        <v>g pollutant</v>
      </c>
      <c r="I3499" t="str">
        <f t="shared" si="108"/>
        <v>PM25</v>
      </c>
      <c r="J3499">
        <f>INDEX(NoSettings!$C:$C,MATCH(EPS!$A3499,NoSettings!$A:$A,0))</f>
        <v>2546680</v>
      </c>
      <c r="K3499">
        <f>INDEX(GWP!$C$2:$C$13,MATCH(EPS!I3499,GWP!$B$2:$B$13,0))</f>
        <v>0</v>
      </c>
      <c r="L3499" s="4">
        <f t="shared" si="109"/>
        <v>0</v>
      </c>
    </row>
    <row r="3500" spans="1:12" hidden="1" x14ac:dyDescent="0.25">
      <c r="A3500" t="s">
        <v>5014</v>
      </c>
      <c r="B3500" t="s">
        <v>5</v>
      </c>
      <c r="C3500" t="s">
        <v>1736</v>
      </c>
      <c r="D3500" t="s">
        <v>6910</v>
      </c>
      <c r="E3500" t="s">
        <v>1710</v>
      </c>
      <c r="H3500" t="str">
        <f>INDEX('Vensim Variables'!$B:$B,MATCH(EPS!$B3500,'Vensim Variables'!$A:$A,0))</f>
        <v>g pollutant</v>
      </c>
      <c r="I3500" t="str">
        <f t="shared" si="108"/>
        <v>SOx</v>
      </c>
      <c r="J3500">
        <f>INDEX(NoSettings!$C:$C,MATCH(EPS!$A3500,NoSettings!$A:$A,0))</f>
        <v>7712050</v>
      </c>
      <c r="K3500">
        <f>INDEX(GWP!$C$2:$C$13,MATCH(EPS!I3500,GWP!$B$2:$B$13,0))</f>
        <v>0</v>
      </c>
      <c r="L3500" s="4">
        <f t="shared" si="109"/>
        <v>0</v>
      </c>
    </row>
    <row r="3501" spans="1:12" hidden="1" x14ac:dyDescent="0.25">
      <c r="A3501" t="s">
        <v>5015</v>
      </c>
      <c r="B3501" t="s">
        <v>5</v>
      </c>
      <c r="C3501" t="s">
        <v>1736</v>
      </c>
      <c r="D3501" t="s">
        <v>6910</v>
      </c>
      <c r="E3501" t="s">
        <v>1711</v>
      </c>
      <c r="H3501" t="str">
        <f>INDEX('Vensim Variables'!$B:$B,MATCH(EPS!$B3501,'Vensim Variables'!$A:$A,0))</f>
        <v>g pollutant</v>
      </c>
      <c r="I3501" t="str">
        <f t="shared" si="108"/>
        <v>BC</v>
      </c>
      <c r="J3501">
        <f>INDEX(NoSettings!$C:$C,MATCH(EPS!$A3501,NoSettings!$A:$A,0))</f>
        <v>595550</v>
      </c>
      <c r="K3501">
        <f>INDEX(GWP!$C$2:$C$13,MATCH(EPS!I3501,GWP!$B$2:$B$13,0))</f>
        <v>0</v>
      </c>
      <c r="L3501" s="4">
        <f t="shared" si="109"/>
        <v>0</v>
      </c>
    </row>
    <row r="3502" spans="1:12" hidden="1" x14ac:dyDescent="0.25">
      <c r="A3502" t="s">
        <v>5016</v>
      </c>
      <c r="B3502" t="s">
        <v>5</v>
      </c>
      <c r="C3502" t="s">
        <v>1736</v>
      </c>
      <c r="D3502" t="s">
        <v>6910</v>
      </c>
      <c r="E3502" t="s">
        <v>1712</v>
      </c>
      <c r="H3502" t="str">
        <f>INDEX('Vensim Variables'!$B:$B,MATCH(EPS!$B3502,'Vensim Variables'!$A:$A,0))</f>
        <v>g pollutant</v>
      </c>
      <c r="I3502" t="str">
        <f t="shared" si="108"/>
        <v>OC</v>
      </c>
      <c r="J3502">
        <f>INDEX(NoSettings!$C:$C,MATCH(EPS!$A3502,NoSettings!$A:$A,0))</f>
        <v>508475</v>
      </c>
      <c r="K3502">
        <f>INDEX(GWP!$C$2:$C$13,MATCH(EPS!I3502,GWP!$B$2:$B$13,0))</f>
        <v>0</v>
      </c>
      <c r="L3502" s="4">
        <f t="shared" si="109"/>
        <v>0</v>
      </c>
    </row>
    <row r="3503" spans="1:12" hidden="1" x14ac:dyDescent="0.25">
      <c r="A3503" t="s">
        <v>5017</v>
      </c>
      <c r="B3503" t="s">
        <v>5</v>
      </c>
      <c r="C3503" t="s">
        <v>1736</v>
      </c>
      <c r="D3503" t="s">
        <v>6910</v>
      </c>
      <c r="E3503" t="s">
        <v>1713</v>
      </c>
      <c r="H3503" t="str">
        <f>INDEX('Vensim Variables'!$B:$B,MATCH(EPS!$B3503,'Vensim Variables'!$A:$A,0))</f>
        <v>g pollutant</v>
      </c>
      <c r="I3503" t="str">
        <f t="shared" si="108"/>
        <v>CH4</v>
      </c>
      <c r="J3503">
        <f>INDEX(NoSettings!$C:$C,MATCH(EPS!$A3503,NoSettings!$A:$A,0))</f>
        <v>3225000</v>
      </c>
      <c r="K3503">
        <f>INDEX(GWP!$C$2:$C$13,MATCH(EPS!I3503,GWP!$B$2:$B$13,0))</f>
        <v>28</v>
      </c>
      <c r="L3503" s="4">
        <f t="shared" si="109"/>
        <v>9.0299999999999999E-5</v>
      </c>
    </row>
    <row r="3504" spans="1:12" hidden="1" x14ac:dyDescent="0.25">
      <c r="A3504" t="s">
        <v>5018</v>
      </c>
      <c r="B3504" t="s">
        <v>5</v>
      </c>
      <c r="C3504" t="s">
        <v>1736</v>
      </c>
      <c r="D3504" t="s">
        <v>6910</v>
      </c>
      <c r="E3504" t="s">
        <v>1714</v>
      </c>
      <c r="H3504" t="str">
        <f>INDEX('Vensim Variables'!$B:$B,MATCH(EPS!$B3504,'Vensim Variables'!$A:$A,0))</f>
        <v>g pollutant</v>
      </c>
      <c r="I3504" t="str">
        <f t="shared" si="108"/>
        <v>N2O</v>
      </c>
      <c r="J3504">
        <f>INDEX(NoSettings!$C:$C,MATCH(EPS!$A3504,NoSettings!$A:$A,0))</f>
        <v>645000</v>
      </c>
      <c r="K3504">
        <f>INDEX(GWP!$C$2:$C$13,MATCH(EPS!I3504,GWP!$B$2:$B$13,0))</f>
        <v>265</v>
      </c>
      <c r="L3504" s="4">
        <f t="shared" si="109"/>
        <v>1.7092499999999999E-4</v>
      </c>
    </row>
    <row r="3505" spans="1:12" hidden="1" x14ac:dyDescent="0.25">
      <c r="A3505" t="s">
        <v>5019</v>
      </c>
      <c r="B3505" t="s">
        <v>5</v>
      </c>
      <c r="C3505" t="s">
        <v>1736</v>
      </c>
      <c r="D3505" t="s">
        <v>6910</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hidden="1" x14ac:dyDescent="0.25">
      <c r="A3506" t="s">
        <v>5020</v>
      </c>
      <c r="B3506" t="s">
        <v>5</v>
      </c>
      <c r="C3506" t="s">
        <v>1736</v>
      </c>
      <c r="D3506" t="s">
        <v>6911</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hidden="1" x14ac:dyDescent="0.25">
      <c r="A3507" t="s">
        <v>5021</v>
      </c>
      <c r="B3507" t="s">
        <v>5</v>
      </c>
      <c r="C3507" t="s">
        <v>1736</v>
      </c>
      <c r="D3507" t="s">
        <v>6911</v>
      </c>
      <c r="E3507" t="s">
        <v>1705</v>
      </c>
      <c r="H3507" t="str">
        <f>INDEX('Vensim Variables'!$B:$B,MATCH(EPS!$B3507,'Vensim Variables'!$A:$A,0))</f>
        <v>g pollutant</v>
      </c>
      <c r="I3507" t="str">
        <f t="shared" si="108"/>
        <v>VOC</v>
      </c>
      <c r="J3507">
        <f>INDEX(NoSettings!$C:$C,MATCH(EPS!$A3507,NoSettings!$A:$A,0))</f>
        <v>4144040</v>
      </c>
      <c r="K3507">
        <f>INDEX(GWP!$C$2:$C$13,MATCH(EPS!I3507,GWP!$B$2:$B$13,0))</f>
        <v>0</v>
      </c>
      <c r="L3507" s="4">
        <f t="shared" si="109"/>
        <v>0</v>
      </c>
    </row>
    <row r="3508" spans="1:12" hidden="1" x14ac:dyDescent="0.25">
      <c r="A3508" t="s">
        <v>5022</v>
      </c>
      <c r="B3508" t="s">
        <v>5</v>
      </c>
      <c r="C3508" t="s">
        <v>1736</v>
      </c>
      <c r="D3508" t="s">
        <v>6911</v>
      </c>
      <c r="E3508" t="s">
        <v>1706</v>
      </c>
      <c r="H3508" t="str">
        <f>INDEX('Vensim Variables'!$B:$B,MATCH(EPS!$B3508,'Vensim Variables'!$A:$A,0))</f>
        <v>g pollutant</v>
      </c>
      <c r="I3508" t="str">
        <f t="shared" si="108"/>
        <v>CO</v>
      </c>
      <c r="J3508">
        <f>INDEX(NoSettings!$C:$C,MATCH(EPS!$A3508,NoSettings!$A:$A,0))</f>
        <v>19138300</v>
      </c>
      <c r="K3508">
        <f>INDEX(GWP!$C$2:$C$13,MATCH(EPS!I3508,GWP!$B$2:$B$13,0))</f>
        <v>0</v>
      </c>
      <c r="L3508" s="4">
        <f t="shared" si="109"/>
        <v>0</v>
      </c>
    </row>
    <row r="3509" spans="1:12" hidden="1" x14ac:dyDescent="0.25">
      <c r="A3509" t="s">
        <v>5023</v>
      </c>
      <c r="B3509" t="s">
        <v>5</v>
      </c>
      <c r="C3509" t="s">
        <v>1736</v>
      </c>
      <c r="D3509" t="s">
        <v>6911</v>
      </c>
      <c r="E3509" t="s">
        <v>1707</v>
      </c>
      <c r="H3509" t="str">
        <f>INDEX('Vensim Variables'!$B:$B,MATCH(EPS!$B3509,'Vensim Variables'!$A:$A,0))</f>
        <v>g pollutant</v>
      </c>
      <c r="I3509" t="str">
        <f t="shared" si="108"/>
        <v>NOx</v>
      </c>
      <c r="J3509">
        <f>INDEX(NoSettings!$C:$C,MATCH(EPS!$A3509,NoSettings!$A:$A,0))</f>
        <v>65501000</v>
      </c>
      <c r="K3509">
        <f>INDEX(GWP!$C$2:$C$13,MATCH(EPS!I3509,GWP!$B$2:$B$13,0))</f>
        <v>0</v>
      </c>
      <c r="L3509" s="4">
        <f t="shared" si="109"/>
        <v>0</v>
      </c>
    </row>
    <row r="3510" spans="1:12" hidden="1" x14ac:dyDescent="0.25">
      <c r="A3510" t="s">
        <v>5024</v>
      </c>
      <c r="B3510" t="s">
        <v>5</v>
      </c>
      <c r="C3510" t="s">
        <v>1736</v>
      </c>
      <c r="D3510" t="s">
        <v>6911</v>
      </c>
      <c r="E3510" t="s">
        <v>1708</v>
      </c>
      <c r="H3510" t="str">
        <f>INDEX('Vensim Variables'!$B:$B,MATCH(EPS!$B3510,'Vensim Variables'!$A:$A,0))</f>
        <v>g pollutant</v>
      </c>
      <c r="I3510" t="str">
        <f t="shared" si="108"/>
        <v>PM10</v>
      </c>
      <c r="J3510">
        <f>INDEX(NoSettings!$C:$C,MATCH(EPS!$A3510,NoSettings!$A:$A,0))</f>
        <v>5170820</v>
      </c>
      <c r="K3510">
        <f>INDEX(GWP!$C$2:$C$13,MATCH(EPS!I3510,GWP!$B$2:$B$13,0))</f>
        <v>0</v>
      </c>
      <c r="L3510" s="4">
        <f t="shared" si="109"/>
        <v>0</v>
      </c>
    </row>
    <row r="3511" spans="1:12" hidden="1" x14ac:dyDescent="0.25">
      <c r="A3511" t="s">
        <v>5025</v>
      </c>
      <c r="B3511" t="s">
        <v>5</v>
      </c>
      <c r="C3511" t="s">
        <v>1736</v>
      </c>
      <c r="D3511" t="s">
        <v>6911</v>
      </c>
      <c r="E3511" t="s">
        <v>1709</v>
      </c>
      <c r="H3511" t="str">
        <f>INDEX('Vensim Variables'!$B:$B,MATCH(EPS!$B3511,'Vensim Variables'!$A:$A,0))</f>
        <v>g pollutant</v>
      </c>
      <c r="I3511" t="str">
        <f t="shared" si="108"/>
        <v>PM25</v>
      </c>
      <c r="J3511">
        <f>INDEX(NoSettings!$C:$C,MATCH(EPS!$A3511,NoSettings!$A:$A,0))</f>
        <v>4598230</v>
      </c>
      <c r="K3511">
        <f>INDEX(GWP!$C$2:$C$13,MATCH(EPS!I3511,GWP!$B$2:$B$13,0))</f>
        <v>0</v>
      </c>
      <c r="L3511" s="4">
        <f t="shared" si="109"/>
        <v>0</v>
      </c>
    </row>
    <row r="3512" spans="1:12" hidden="1" x14ac:dyDescent="0.25">
      <c r="A3512" t="s">
        <v>5026</v>
      </c>
      <c r="B3512" t="s">
        <v>5</v>
      </c>
      <c r="C3512" t="s">
        <v>1736</v>
      </c>
      <c r="D3512" t="s">
        <v>6911</v>
      </c>
      <c r="E3512" t="s">
        <v>1710</v>
      </c>
      <c r="H3512" t="str">
        <f>INDEX('Vensim Variables'!$B:$B,MATCH(EPS!$B3512,'Vensim Variables'!$A:$A,0))</f>
        <v>g pollutant</v>
      </c>
      <c r="I3512" t="str">
        <f t="shared" si="108"/>
        <v>SOx</v>
      </c>
      <c r="J3512">
        <f>INDEX(NoSettings!$C:$C,MATCH(EPS!$A3512,NoSettings!$A:$A,0))</f>
        <v>13924700</v>
      </c>
      <c r="K3512">
        <f>INDEX(GWP!$C$2:$C$13,MATCH(EPS!I3512,GWP!$B$2:$B$13,0))</f>
        <v>0</v>
      </c>
      <c r="L3512" s="4">
        <f t="shared" si="109"/>
        <v>0</v>
      </c>
    </row>
    <row r="3513" spans="1:12" hidden="1" x14ac:dyDescent="0.25">
      <c r="A3513" t="s">
        <v>5027</v>
      </c>
      <c r="B3513" t="s">
        <v>5</v>
      </c>
      <c r="C3513" t="s">
        <v>1736</v>
      </c>
      <c r="D3513" t="s">
        <v>6911</v>
      </c>
      <c r="E3513" t="s">
        <v>1711</v>
      </c>
      <c r="H3513" t="str">
        <f>INDEX('Vensim Variables'!$B:$B,MATCH(EPS!$B3513,'Vensim Variables'!$A:$A,0))</f>
        <v>g pollutant</v>
      </c>
      <c r="I3513" t="str">
        <f t="shared" si="108"/>
        <v>BC</v>
      </c>
      <c r="J3513">
        <f>INDEX(NoSettings!$C:$C,MATCH(EPS!$A3513,NoSettings!$A:$A,0))</f>
        <v>1075310</v>
      </c>
      <c r="K3513">
        <f>INDEX(GWP!$C$2:$C$13,MATCH(EPS!I3513,GWP!$B$2:$B$13,0))</f>
        <v>0</v>
      </c>
      <c r="L3513" s="4">
        <f t="shared" si="109"/>
        <v>0</v>
      </c>
    </row>
    <row r="3514" spans="1:12" hidden="1" x14ac:dyDescent="0.25">
      <c r="A3514" t="s">
        <v>5028</v>
      </c>
      <c r="B3514" t="s">
        <v>5</v>
      </c>
      <c r="C3514" t="s">
        <v>1736</v>
      </c>
      <c r="D3514" t="s">
        <v>6911</v>
      </c>
      <c r="E3514" t="s">
        <v>1712</v>
      </c>
      <c r="H3514" t="str">
        <f>INDEX('Vensim Variables'!$B:$B,MATCH(EPS!$B3514,'Vensim Variables'!$A:$A,0))</f>
        <v>g pollutant</v>
      </c>
      <c r="I3514" t="str">
        <f t="shared" si="108"/>
        <v>OC</v>
      </c>
      <c r="J3514">
        <f>INDEX(NoSettings!$C:$C,MATCH(EPS!$A3514,NoSettings!$A:$A,0))</f>
        <v>918093</v>
      </c>
      <c r="K3514">
        <f>INDEX(GWP!$C$2:$C$13,MATCH(EPS!I3514,GWP!$B$2:$B$13,0))</f>
        <v>0</v>
      </c>
      <c r="L3514" s="4">
        <f t="shared" si="109"/>
        <v>0</v>
      </c>
    </row>
    <row r="3515" spans="1:12" hidden="1" x14ac:dyDescent="0.25">
      <c r="A3515" t="s">
        <v>5029</v>
      </c>
      <c r="B3515" t="s">
        <v>5</v>
      </c>
      <c r="C3515" t="s">
        <v>1736</v>
      </c>
      <c r="D3515" t="s">
        <v>6911</v>
      </c>
      <c r="E3515" t="s">
        <v>1713</v>
      </c>
      <c r="H3515" t="str">
        <f>INDEX('Vensim Variables'!$B:$B,MATCH(EPS!$B3515,'Vensim Variables'!$A:$A,0))</f>
        <v>g pollutant</v>
      </c>
      <c r="I3515" t="str">
        <f t="shared" si="108"/>
        <v>CH4</v>
      </c>
      <c r="J3515">
        <f>INDEX(NoSettings!$C:$C,MATCH(EPS!$A3515,NoSettings!$A:$A,0))</f>
        <v>5823000</v>
      </c>
      <c r="K3515">
        <f>INDEX(GWP!$C$2:$C$13,MATCH(EPS!I3515,GWP!$B$2:$B$13,0))</f>
        <v>28</v>
      </c>
      <c r="L3515" s="4">
        <f t="shared" si="109"/>
        <v>1.6304399999999999E-4</v>
      </c>
    </row>
    <row r="3516" spans="1:12" hidden="1" x14ac:dyDescent="0.25">
      <c r="A3516" t="s">
        <v>5030</v>
      </c>
      <c r="B3516" t="s">
        <v>5</v>
      </c>
      <c r="C3516" t="s">
        <v>1736</v>
      </c>
      <c r="D3516" t="s">
        <v>6911</v>
      </c>
      <c r="E3516" t="s">
        <v>1714</v>
      </c>
      <c r="H3516" t="str">
        <f>INDEX('Vensim Variables'!$B:$B,MATCH(EPS!$B3516,'Vensim Variables'!$A:$A,0))</f>
        <v>g pollutant</v>
      </c>
      <c r="I3516" t="str">
        <f t="shared" si="108"/>
        <v>N2O</v>
      </c>
      <c r="J3516">
        <f>INDEX(NoSettings!$C:$C,MATCH(EPS!$A3516,NoSettings!$A:$A,0))</f>
        <v>1164600</v>
      </c>
      <c r="K3516">
        <f>INDEX(GWP!$C$2:$C$13,MATCH(EPS!I3516,GWP!$B$2:$B$13,0))</f>
        <v>265</v>
      </c>
      <c r="L3516" s="4">
        <f t="shared" si="109"/>
        <v>3.0861899999999999E-4</v>
      </c>
    </row>
    <row r="3517" spans="1:12" hidden="1" x14ac:dyDescent="0.25">
      <c r="A3517" t="s">
        <v>5031</v>
      </c>
      <c r="B3517" t="s">
        <v>5</v>
      </c>
      <c r="C3517" t="s">
        <v>1736</v>
      </c>
      <c r="D3517" t="s">
        <v>6911</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hidden="1" x14ac:dyDescent="0.25">
      <c r="A3518" t="s">
        <v>5032</v>
      </c>
      <c r="B3518" t="s">
        <v>5</v>
      </c>
      <c r="C3518" t="s">
        <v>1736</v>
      </c>
      <c r="D3518" t="s">
        <v>6912</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hidden="1" x14ac:dyDescent="0.25">
      <c r="A3519" t="s">
        <v>5033</v>
      </c>
      <c r="B3519" t="s">
        <v>5</v>
      </c>
      <c r="C3519" t="s">
        <v>1736</v>
      </c>
      <c r="D3519" t="s">
        <v>6912</v>
      </c>
      <c r="E3519" t="s">
        <v>1705</v>
      </c>
      <c r="H3519" t="str">
        <f>INDEX('Vensim Variables'!$B:$B,MATCH(EPS!$B3519,'Vensim Variables'!$A:$A,0))</f>
        <v>g pollutant</v>
      </c>
      <c r="I3519" t="str">
        <f t="shared" si="108"/>
        <v>VOC</v>
      </c>
      <c r="J3519">
        <f>INDEX(NoSettings!$C:$C,MATCH(EPS!$A3519,NoSettings!$A:$A,0))</f>
        <v>2346360</v>
      </c>
      <c r="K3519">
        <f>INDEX(GWP!$C$2:$C$13,MATCH(EPS!I3519,GWP!$B$2:$B$13,0))</f>
        <v>0</v>
      </c>
      <c r="L3519" s="4">
        <f t="shared" si="109"/>
        <v>0</v>
      </c>
    </row>
    <row r="3520" spans="1:12" hidden="1" x14ac:dyDescent="0.25">
      <c r="A3520" t="s">
        <v>5034</v>
      </c>
      <c r="B3520" t="s">
        <v>5</v>
      </c>
      <c r="C3520" t="s">
        <v>1736</v>
      </c>
      <c r="D3520" t="s">
        <v>6912</v>
      </c>
      <c r="E3520" t="s">
        <v>1706</v>
      </c>
      <c r="H3520" t="str">
        <f>INDEX('Vensim Variables'!$B:$B,MATCH(EPS!$B3520,'Vensim Variables'!$A:$A,0))</f>
        <v>g pollutant</v>
      </c>
      <c r="I3520" t="str">
        <f t="shared" si="108"/>
        <v>CO</v>
      </c>
      <c r="J3520">
        <f>INDEX(NoSettings!$C:$C,MATCH(EPS!$A3520,NoSettings!$A:$A,0))</f>
        <v>10836100</v>
      </c>
      <c r="K3520">
        <f>INDEX(GWP!$C$2:$C$13,MATCH(EPS!I3520,GWP!$B$2:$B$13,0))</f>
        <v>0</v>
      </c>
      <c r="L3520" s="4">
        <f t="shared" si="109"/>
        <v>0</v>
      </c>
    </row>
    <row r="3521" spans="1:12" hidden="1" x14ac:dyDescent="0.25">
      <c r="A3521" t="s">
        <v>5035</v>
      </c>
      <c r="B3521" t="s">
        <v>5</v>
      </c>
      <c r="C3521" t="s">
        <v>1736</v>
      </c>
      <c r="D3521" t="s">
        <v>6912</v>
      </c>
      <c r="E3521" t="s">
        <v>1707</v>
      </c>
      <c r="H3521" t="str">
        <f>INDEX('Vensim Variables'!$B:$B,MATCH(EPS!$B3521,'Vensim Variables'!$A:$A,0))</f>
        <v>g pollutant</v>
      </c>
      <c r="I3521" t="str">
        <f t="shared" si="108"/>
        <v>NOx</v>
      </c>
      <c r="J3521">
        <f>INDEX(NoSettings!$C:$C,MATCH(EPS!$A3521,NoSettings!$A:$A,0))</f>
        <v>37086900</v>
      </c>
      <c r="K3521">
        <f>INDEX(GWP!$C$2:$C$13,MATCH(EPS!I3521,GWP!$B$2:$B$13,0))</f>
        <v>0</v>
      </c>
      <c r="L3521" s="4">
        <f t="shared" si="109"/>
        <v>0</v>
      </c>
    </row>
    <row r="3522" spans="1:12" hidden="1" x14ac:dyDescent="0.25">
      <c r="A3522" t="s">
        <v>5036</v>
      </c>
      <c r="B3522" t="s">
        <v>5</v>
      </c>
      <c r="C3522" t="s">
        <v>1736</v>
      </c>
      <c r="D3522" t="s">
        <v>6912</v>
      </c>
      <c r="E3522" t="s">
        <v>1708</v>
      </c>
      <c r="H3522" t="str">
        <f>INDEX('Vensim Variables'!$B:$B,MATCH(EPS!$B3522,'Vensim Variables'!$A:$A,0))</f>
        <v>g pollutant</v>
      </c>
      <c r="I3522" t="str">
        <f t="shared" si="108"/>
        <v>PM10</v>
      </c>
      <c r="J3522">
        <f>INDEX(NoSettings!$C:$C,MATCH(EPS!$A3522,NoSettings!$A:$A,0))</f>
        <v>2927740</v>
      </c>
      <c r="K3522">
        <f>INDEX(GWP!$C$2:$C$13,MATCH(EPS!I3522,GWP!$B$2:$B$13,0))</f>
        <v>0</v>
      </c>
      <c r="L3522" s="4">
        <f t="shared" si="109"/>
        <v>0</v>
      </c>
    </row>
    <row r="3523" spans="1:12" hidden="1" x14ac:dyDescent="0.25">
      <c r="A3523" t="s">
        <v>5037</v>
      </c>
      <c r="B3523" t="s">
        <v>5</v>
      </c>
      <c r="C3523" t="s">
        <v>1736</v>
      </c>
      <c r="D3523" t="s">
        <v>6912</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2603530</v>
      </c>
      <c r="K3523">
        <f>INDEX(GWP!$C$2:$C$13,MATCH(EPS!I3523,GWP!$B$2:$B$13,0))</f>
        <v>0</v>
      </c>
      <c r="L3523" s="4">
        <f t="shared" ref="L3523:L3586" si="111">IF(H3523="g pollutant",K3523*J3523/10^12,IF(H3523="MMTCO2e",J3523,IF(H3523="MWh",J3523,0)))</f>
        <v>0</v>
      </c>
    </row>
    <row r="3524" spans="1:12" hidden="1" x14ac:dyDescent="0.25">
      <c r="A3524" t="s">
        <v>5038</v>
      </c>
      <c r="B3524" t="s">
        <v>5</v>
      </c>
      <c r="C3524" t="s">
        <v>1736</v>
      </c>
      <c r="D3524" t="s">
        <v>6912</v>
      </c>
      <c r="E3524" t="s">
        <v>1710</v>
      </c>
      <c r="H3524" t="str">
        <f>INDEX('Vensim Variables'!$B:$B,MATCH(EPS!$B3524,'Vensim Variables'!$A:$A,0))</f>
        <v>g pollutant</v>
      </c>
      <c r="I3524" t="str">
        <f t="shared" si="110"/>
        <v>SOx</v>
      </c>
      <c r="J3524">
        <f>INDEX(NoSettings!$C:$C,MATCH(EPS!$A3524,NoSettings!$A:$A,0))</f>
        <v>7884230</v>
      </c>
      <c r="K3524">
        <f>INDEX(GWP!$C$2:$C$13,MATCH(EPS!I3524,GWP!$B$2:$B$13,0))</f>
        <v>0</v>
      </c>
      <c r="L3524" s="4">
        <f t="shared" si="111"/>
        <v>0</v>
      </c>
    </row>
    <row r="3525" spans="1:12" hidden="1" x14ac:dyDescent="0.25">
      <c r="A3525" t="s">
        <v>5039</v>
      </c>
      <c r="B3525" t="s">
        <v>5</v>
      </c>
      <c r="C3525" t="s">
        <v>1736</v>
      </c>
      <c r="D3525" t="s">
        <v>6912</v>
      </c>
      <c r="E3525" t="s">
        <v>1711</v>
      </c>
      <c r="H3525" t="str">
        <f>INDEX('Vensim Variables'!$B:$B,MATCH(EPS!$B3525,'Vensim Variables'!$A:$A,0))</f>
        <v>g pollutant</v>
      </c>
      <c r="I3525" t="str">
        <f t="shared" si="110"/>
        <v>BC</v>
      </c>
      <c r="J3525">
        <f>INDEX(NoSettings!$C:$C,MATCH(EPS!$A3525,NoSettings!$A:$A,0))</f>
        <v>608846</v>
      </c>
      <c r="K3525">
        <f>INDEX(GWP!$C$2:$C$13,MATCH(EPS!I3525,GWP!$B$2:$B$13,0))</f>
        <v>0</v>
      </c>
      <c r="L3525" s="4">
        <f t="shared" si="111"/>
        <v>0</v>
      </c>
    </row>
    <row r="3526" spans="1:12" hidden="1" x14ac:dyDescent="0.25">
      <c r="A3526" t="s">
        <v>5040</v>
      </c>
      <c r="B3526" t="s">
        <v>5</v>
      </c>
      <c r="C3526" t="s">
        <v>1736</v>
      </c>
      <c r="D3526" t="s">
        <v>6912</v>
      </c>
      <c r="E3526" t="s">
        <v>1712</v>
      </c>
      <c r="H3526" t="str">
        <f>INDEX('Vensim Variables'!$B:$B,MATCH(EPS!$B3526,'Vensim Variables'!$A:$A,0))</f>
        <v>g pollutant</v>
      </c>
      <c r="I3526" t="str">
        <f t="shared" si="110"/>
        <v>OC</v>
      </c>
      <c r="J3526">
        <f>INDEX(NoSettings!$C:$C,MATCH(EPS!$A3526,NoSettings!$A:$A,0))</f>
        <v>519827</v>
      </c>
      <c r="K3526">
        <f>INDEX(GWP!$C$2:$C$13,MATCH(EPS!I3526,GWP!$B$2:$B$13,0))</f>
        <v>0</v>
      </c>
      <c r="L3526" s="4">
        <f t="shared" si="111"/>
        <v>0</v>
      </c>
    </row>
    <row r="3527" spans="1:12" hidden="1" x14ac:dyDescent="0.25">
      <c r="A3527" t="s">
        <v>5041</v>
      </c>
      <c r="B3527" t="s">
        <v>5</v>
      </c>
      <c r="C3527" t="s">
        <v>1736</v>
      </c>
      <c r="D3527" t="s">
        <v>6912</v>
      </c>
      <c r="E3527" t="s">
        <v>1713</v>
      </c>
      <c r="H3527" t="str">
        <f>INDEX('Vensim Variables'!$B:$B,MATCH(EPS!$B3527,'Vensim Variables'!$A:$A,0))</f>
        <v>g pollutant</v>
      </c>
      <c r="I3527" t="str">
        <f t="shared" si="110"/>
        <v>CH4</v>
      </c>
      <c r="J3527">
        <f>INDEX(NoSettings!$C:$C,MATCH(EPS!$A3527,NoSettings!$A:$A,0))</f>
        <v>3297000</v>
      </c>
      <c r="K3527">
        <f>INDEX(GWP!$C$2:$C$13,MATCH(EPS!I3527,GWP!$B$2:$B$13,0))</f>
        <v>28</v>
      </c>
      <c r="L3527" s="4">
        <f t="shared" si="111"/>
        <v>9.2316000000000002E-5</v>
      </c>
    </row>
    <row r="3528" spans="1:12" hidden="1" x14ac:dyDescent="0.25">
      <c r="A3528" t="s">
        <v>5042</v>
      </c>
      <c r="B3528" t="s">
        <v>5</v>
      </c>
      <c r="C3528" t="s">
        <v>1736</v>
      </c>
      <c r="D3528" t="s">
        <v>6912</v>
      </c>
      <c r="E3528" t="s">
        <v>1714</v>
      </c>
      <c r="H3528" t="str">
        <f>INDEX('Vensim Variables'!$B:$B,MATCH(EPS!$B3528,'Vensim Variables'!$A:$A,0))</f>
        <v>g pollutant</v>
      </c>
      <c r="I3528" t="str">
        <f t="shared" si="110"/>
        <v>N2O</v>
      </c>
      <c r="J3528">
        <f>INDEX(NoSettings!$C:$C,MATCH(EPS!$A3528,NoSettings!$A:$A,0))</f>
        <v>659400</v>
      </c>
      <c r="K3528">
        <f>INDEX(GWP!$C$2:$C$13,MATCH(EPS!I3528,GWP!$B$2:$B$13,0))</f>
        <v>265</v>
      </c>
      <c r="L3528" s="4">
        <f t="shared" si="111"/>
        <v>1.7474100000000001E-4</v>
      </c>
    </row>
    <row r="3529" spans="1:12" hidden="1" x14ac:dyDescent="0.25">
      <c r="A3529" t="s">
        <v>5043</v>
      </c>
      <c r="B3529" t="s">
        <v>5</v>
      </c>
      <c r="C3529" t="s">
        <v>1736</v>
      </c>
      <c r="D3529" t="s">
        <v>6912</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hidden="1" x14ac:dyDescent="0.25">
      <c r="A3530" t="s">
        <v>5044</v>
      </c>
      <c r="B3530" t="s">
        <v>5</v>
      </c>
      <c r="C3530" t="s">
        <v>1736</v>
      </c>
      <c r="D3530" t="s">
        <v>6913</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hidden="1" x14ac:dyDescent="0.25">
      <c r="A3531" t="s">
        <v>5045</v>
      </c>
      <c r="B3531" t="s">
        <v>5</v>
      </c>
      <c r="C3531" t="s">
        <v>1736</v>
      </c>
      <c r="D3531" t="s">
        <v>6913</v>
      </c>
      <c r="E3531" t="s">
        <v>1705</v>
      </c>
      <c r="H3531" t="str">
        <f>INDEX('Vensim Variables'!$B:$B,MATCH(EPS!$B3531,'Vensim Variables'!$A:$A,0))</f>
        <v>g pollutant</v>
      </c>
      <c r="I3531" t="str">
        <f t="shared" si="110"/>
        <v>VOC</v>
      </c>
      <c r="J3531">
        <f>INDEX(NoSettings!$C:$C,MATCH(EPS!$A3531,NoSettings!$A:$A,0))</f>
        <v>31384500</v>
      </c>
      <c r="K3531">
        <f>INDEX(GWP!$C$2:$C$13,MATCH(EPS!I3531,GWP!$B$2:$B$13,0))</f>
        <v>0</v>
      </c>
      <c r="L3531" s="4">
        <f t="shared" si="111"/>
        <v>0</v>
      </c>
    </row>
    <row r="3532" spans="1:12" hidden="1" x14ac:dyDescent="0.25">
      <c r="A3532" t="s">
        <v>5046</v>
      </c>
      <c r="B3532" t="s">
        <v>5</v>
      </c>
      <c r="C3532" t="s">
        <v>1736</v>
      </c>
      <c r="D3532" t="s">
        <v>6913</v>
      </c>
      <c r="E3532" t="s">
        <v>1706</v>
      </c>
      <c r="H3532" t="str">
        <f>INDEX('Vensim Variables'!$B:$B,MATCH(EPS!$B3532,'Vensim Variables'!$A:$A,0))</f>
        <v>g pollutant</v>
      </c>
      <c r="I3532" t="str">
        <f t="shared" si="110"/>
        <v>CO</v>
      </c>
      <c r="J3532">
        <f>INDEX(NoSettings!$C:$C,MATCH(EPS!$A3532,NoSettings!$A:$A,0))</f>
        <v>144942000</v>
      </c>
      <c r="K3532">
        <f>INDEX(GWP!$C$2:$C$13,MATCH(EPS!I3532,GWP!$B$2:$B$13,0))</f>
        <v>0</v>
      </c>
      <c r="L3532" s="4">
        <f t="shared" si="111"/>
        <v>0</v>
      </c>
    </row>
    <row r="3533" spans="1:12" hidden="1" x14ac:dyDescent="0.25">
      <c r="A3533" t="s">
        <v>5047</v>
      </c>
      <c r="B3533" t="s">
        <v>5</v>
      </c>
      <c r="C3533" t="s">
        <v>1736</v>
      </c>
      <c r="D3533" t="s">
        <v>6913</v>
      </c>
      <c r="E3533" t="s">
        <v>1707</v>
      </c>
      <c r="H3533" t="str">
        <f>INDEX('Vensim Variables'!$B:$B,MATCH(EPS!$B3533,'Vensim Variables'!$A:$A,0))</f>
        <v>g pollutant</v>
      </c>
      <c r="I3533" t="str">
        <f t="shared" si="110"/>
        <v>NOx</v>
      </c>
      <c r="J3533">
        <f>INDEX(NoSettings!$C:$C,MATCH(EPS!$A3533,NoSettings!$A:$A,0))</f>
        <v>496066000</v>
      </c>
      <c r="K3533">
        <f>INDEX(GWP!$C$2:$C$13,MATCH(EPS!I3533,GWP!$B$2:$B$13,0))</f>
        <v>0</v>
      </c>
      <c r="L3533" s="4">
        <f t="shared" si="111"/>
        <v>0</v>
      </c>
    </row>
    <row r="3534" spans="1:12" hidden="1" x14ac:dyDescent="0.25">
      <c r="A3534" t="s">
        <v>5048</v>
      </c>
      <c r="B3534" t="s">
        <v>5</v>
      </c>
      <c r="C3534" t="s">
        <v>1736</v>
      </c>
      <c r="D3534" t="s">
        <v>6913</v>
      </c>
      <c r="E3534" t="s">
        <v>1708</v>
      </c>
      <c r="H3534" t="str">
        <f>INDEX('Vensim Variables'!$B:$B,MATCH(EPS!$B3534,'Vensim Variables'!$A:$A,0))</f>
        <v>g pollutant</v>
      </c>
      <c r="I3534" t="str">
        <f t="shared" si="110"/>
        <v>PM10</v>
      </c>
      <c r="J3534">
        <f>INDEX(NoSettings!$C:$C,MATCH(EPS!$A3534,NoSettings!$A:$A,0))</f>
        <v>39160800</v>
      </c>
      <c r="K3534">
        <f>INDEX(GWP!$C$2:$C$13,MATCH(EPS!I3534,GWP!$B$2:$B$13,0))</f>
        <v>0</v>
      </c>
      <c r="L3534" s="4">
        <f t="shared" si="111"/>
        <v>0</v>
      </c>
    </row>
    <row r="3535" spans="1:12" hidden="1" x14ac:dyDescent="0.25">
      <c r="A3535" t="s">
        <v>5049</v>
      </c>
      <c r="B3535" t="s">
        <v>5</v>
      </c>
      <c r="C3535" t="s">
        <v>1736</v>
      </c>
      <c r="D3535" t="s">
        <v>6913</v>
      </c>
      <c r="E3535" t="s">
        <v>1709</v>
      </c>
      <c r="H3535" t="str">
        <f>INDEX('Vensim Variables'!$B:$B,MATCH(EPS!$B3535,'Vensim Variables'!$A:$A,0))</f>
        <v>g pollutant</v>
      </c>
      <c r="I3535" t="str">
        <f t="shared" si="110"/>
        <v>PM25</v>
      </c>
      <c r="J3535">
        <f>INDEX(NoSettings!$C:$C,MATCH(EPS!$A3535,NoSettings!$A:$A,0))</f>
        <v>34824300</v>
      </c>
      <c r="K3535">
        <f>INDEX(GWP!$C$2:$C$13,MATCH(EPS!I3535,GWP!$B$2:$B$13,0))</f>
        <v>0</v>
      </c>
      <c r="L3535" s="4">
        <f t="shared" si="111"/>
        <v>0</v>
      </c>
    </row>
    <row r="3536" spans="1:12" hidden="1" x14ac:dyDescent="0.25">
      <c r="A3536" t="s">
        <v>5050</v>
      </c>
      <c r="B3536" t="s">
        <v>5</v>
      </c>
      <c r="C3536" t="s">
        <v>1736</v>
      </c>
      <c r="D3536" t="s">
        <v>6913</v>
      </c>
      <c r="E3536" t="s">
        <v>1710</v>
      </c>
      <c r="H3536" t="str">
        <f>INDEX('Vensim Variables'!$B:$B,MATCH(EPS!$B3536,'Vensim Variables'!$A:$A,0))</f>
        <v>g pollutant</v>
      </c>
      <c r="I3536" t="str">
        <f t="shared" si="110"/>
        <v>SOx</v>
      </c>
      <c r="J3536">
        <f>INDEX(NoSettings!$C:$C,MATCH(EPS!$A3536,NoSettings!$A:$A,0))</f>
        <v>105458000</v>
      </c>
      <c r="K3536">
        <f>INDEX(GWP!$C$2:$C$13,MATCH(EPS!I3536,GWP!$B$2:$B$13,0))</f>
        <v>0</v>
      </c>
      <c r="L3536" s="4">
        <f t="shared" si="111"/>
        <v>0</v>
      </c>
    </row>
    <row r="3537" spans="1:12" hidden="1" x14ac:dyDescent="0.25">
      <c r="A3537" t="s">
        <v>5051</v>
      </c>
      <c r="B3537" t="s">
        <v>5</v>
      </c>
      <c r="C3537" t="s">
        <v>1736</v>
      </c>
      <c r="D3537" t="s">
        <v>6913</v>
      </c>
      <c r="E3537" t="s">
        <v>1711</v>
      </c>
      <c r="H3537" t="str">
        <f>INDEX('Vensim Variables'!$B:$B,MATCH(EPS!$B3537,'Vensim Variables'!$A:$A,0))</f>
        <v>g pollutant</v>
      </c>
      <c r="I3537" t="str">
        <f t="shared" si="110"/>
        <v>BC</v>
      </c>
      <c r="J3537">
        <f>INDEX(NoSettings!$C:$C,MATCH(EPS!$A3537,NoSettings!$A:$A,0))</f>
        <v>8143800</v>
      </c>
      <c r="K3537">
        <f>INDEX(GWP!$C$2:$C$13,MATCH(EPS!I3537,GWP!$B$2:$B$13,0))</f>
        <v>0</v>
      </c>
      <c r="L3537" s="4">
        <f t="shared" si="111"/>
        <v>0</v>
      </c>
    </row>
    <row r="3538" spans="1:12" hidden="1" x14ac:dyDescent="0.25">
      <c r="A3538" t="s">
        <v>5052</v>
      </c>
      <c r="B3538" t="s">
        <v>5</v>
      </c>
      <c r="C3538" t="s">
        <v>1736</v>
      </c>
      <c r="D3538" t="s">
        <v>6913</v>
      </c>
      <c r="E3538" t="s">
        <v>1712</v>
      </c>
      <c r="H3538" t="str">
        <f>INDEX('Vensim Variables'!$B:$B,MATCH(EPS!$B3538,'Vensim Variables'!$A:$A,0))</f>
        <v>g pollutant</v>
      </c>
      <c r="I3538" t="str">
        <f t="shared" si="110"/>
        <v>OC</v>
      </c>
      <c r="J3538">
        <f>INDEX(NoSettings!$C:$C,MATCH(EPS!$A3538,NoSettings!$A:$A,0))</f>
        <v>6953100</v>
      </c>
      <c r="K3538">
        <f>INDEX(GWP!$C$2:$C$13,MATCH(EPS!I3538,GWP!$B$2:$B$13,0))</f>
        <v>0</v>
      </c>
      <c r="L3538" s="4">
        <f t="shared" si="111"/>
        <v>0</v>
      </c>
    </row>
    <row r="3539" spans="1:12" hidden="1" x14ac:dyDescent="0.25">
      <c r="A3539" t="s">
        <v>5053</v>
      </c>
      <c r="B3539" t="s">
        <v>5</v>
      </c>
      <c r="C3539" t="s">
        <v>1736</v>
      </c>
      <c r="D3539" t="s">
        <v>6913</v>
      </c>
      <c r="E3539" t="s">
        <v>1713</v>
      </c>
      <c r="H3539" t="str">
        <f>INDEX('Vensim Variables'!$B:$B,MATCH(EPS!$B3539,'Vensim Variables'!$A:$A,0))</f>
        <v>g pollutant</v>
      </c>
      <c r="I3539" t="str">
        <f t="shared" si="110"/>
        <v>CH4</v>
      </c>
      <c r="J3539">
        <f>INDEX(NoSettings!$C:$C,MATCH(EPS!$A3539,NoSettings!$A:$A,0))</f>
        <v>44100000</v>
      </c>
      <c r="K3539">
        <f>INDEX(GWP!$C$2:$C$13,MATCH(EPS!I3539,GWP!$B$2:$B$13,0))</f>
        <v>28</v>
      </c>
      <c r="L3539" s="4">
        <f t="shared" si="111"/>
        <v>1.2348000000000001E-3</v>
      </c>
    </row>
    <row r="3540" spans="1:12" hidden="1" x14ac:dyDescent="0.25">
      <c r="A3540" t="s">
        <v>5054</v>
      </c>
      <c r="B3540" t="s">
        <v>5</v>
      </c>
      <c r="C3540" t="s">
        <v>1736</v>
      </c>
      <c r="D3540" t="s">
        <v>6913</v>
      </c>
      <c r="E3540" t="s">
        <v>1714</v>
      </c>
      <c r="H3540" t="str">
        <f>INDEX('Vensim Variables'!$B:$B,MATCH(EPS!$B3540,'Vensim Variables'!$A:$A,0))</f>
        <v>g pollutant</v>
      </c>
      <c r="I3540" t="str">
        <f t="shared" si="110"/>
        <v>N2O</v>
      </c>
      <c r="J3540">
        <f>INDEX(NoSettings!$C:$C,MATCH(EPS!$A3540,NoSettings!$A:$A,0))</f>
        <v>8820000</v>
      </c>
      <c r="K3540">
        <f>INDEX(GWP!$C$2:$C$13,MATCH(EPS!I3540,GWP!$B$2:$B$13,0))</f>
        <v>265</v>
      </c>
      <c r="L3540" s="4">
        <f t="shared" si="111"/>
        <v>2.3373000000000001E-3</v>
      </c>
    </row>
    <row r="3541" spans="1:12" hidden="1" x14ac:dyDescent="0.25">
      <c r="A3541" t="s">
        <v>5055</v>
      </c>
      <c r="B3541" t="s">
        <v>5</v>
      </c>
      <c r="C3541" t="s">
        <v>1736</v>
      </c>
      <c r="D3541" t="s">
        <v>6913</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hidden="1" x14ac:dyDescent="0.25">
      <c r="A3542" t="s">
        <v>5056</v>
      </c>
      <c r="B3542" t="s">
        <v>5</v>
      </c>
      <c r="C3542" t="s">
        <v>1736</v>
      </c>
      <c r="D3542" t="s">
        <v>6914</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hidden="1" x14ac:dyDescent="0.25">
      <c r="A3543" t="s">
        <v>5057</v>
      </c>
      <c r="B3543" t="s">
        <v>5</v>
      </c>
      <c r="C3543" t="s">
        <v>1736</v>
      </c>
      <c r="D3543" t="s">
        <v>6914</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hidden="1" x14ac:dyDescent="0.25">
      <c r="A3544" t="s">
        <v>5058</v>
      </c>
      <c r="B3544" t="s">
        <v>5</v>
      </c>
      <c r="C3544" t="s">
        <v>1736</v>
      </c>
      <c r="D3544" t="s">
        <v>6914</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hidden="1" x14ac:dyDescent="0.25">
      <c r="A3545" t="s">
        <v>5059</v>
      </c>
      <c r="B3545" t="s">
        <v>5</v>
      </c>
      <c r="C3545" t="s">
        <v>1736</v>
      </c>
      <c r="D3545" t="s">
        <v>6914</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hidden="1" x14ac:dyDescent="0.25">
      <c r="A3546" t="s">
        <v>5060</v>
      </c>
      <c r="B3546" t="s">
        <v>5</v>
      </c>
      <c r="C3546" t="s">
        <v>1736</v>
      </c>
      <c r="D3546" t="s">
        <v>6914</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hidden="1" x14ac:dyDescent="0.25">
      <c r="A3547" t="s">
        <v>5061</v>
      </c>
      <c r="B3547" t="s">
        <v>5</v>
      </c>
      <c r="C3547" t="s">
        <v>1736</v>
      </c>
      <c r="D3547" t="s">
        <v>6914</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hidden="1" x14ac:dyDescent="0.25">
      <c r="A3548" t="s">
        <v>5062</v>
      </c>
      <c r="B3548" t="s">
        <v>5</v>
      </c>
      <c r="C3548" t="s">
        <v>1736</v>
      </c>
      <c r="D3548" t="s">
        <v>6914</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hidden="1" x14ac:dyDescent="0.25">
      <c r="A3549" t="s">
        <v>5063</v>
      </c>
      <c r="B3549" t="s">
        <v>5</v>
      </c>
      <c r="C3549" t="s">
        <v>1736</v>
      </c>
      <c r="D3549" t="s">
        <v>6914</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hidden="1" x14ac:dyDescent="0.25">
      <c r="A3550" t="s">
        <v>5064</v>
      </c>
      <c r="B3550" t="s">
        <v>5</v>
      </c>
      <c r="C3550" t="s">
        <v>1736</v>
      </c>
      <c r="D3550" t="s">
        <v>6914</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hidden="1" x14ac:dyDescent="0.25">
      <c r="A3551" t="s">
        <v>5065</v>
      </c>
      <c r="B3551" t="s">
        <v>5</v>
      </c>
      <c r="C3551" t="s">
        <v>1736</v>
      </c>
      <c r="D3551" t="s">
        <v>6914</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hidden="1" x14ac:dyDescent="0.25">
      <c r="A3552" t="s">
        <v>5066</v>
      </c>
      <c r="B3552" t="s">
        <v>5</v>
      </c>
      <c r="C3552" t="s">
        <v>1736</v>
      </c>
      <c r="D3552" t="s">
        <v>6914</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hidden="1" x14ac:dyDescent="0.25">
      <c r="A3553" t="s">
        <v>5067</v>
      </c>
      <c r="B3553" t="s">
        <v>5</v>
      </c>
      <c r="C3553" t="s">
        <v>1736</v>
      </c>
      <c r="D3553" t="s">
        <v>6914</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hidden="1" x14ac:dyDescent="0.25">
      <c r="A3554" t="s">
        <v>5068</v>
      </c>
      <c r="B3554" t="s">
        <v>5</v>
      </c>
      <c r="C3554" t="s">
        <v>1736</v>
      </c>
      <c r="D3554" t="s">
        <v>6915</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hidden="1" x14ac:dyDescent="0.25">
      <c r="A3555" t="s">
        <v>5069</v>
      </c>
      <c r="B3555" t="s">
        <v>5</v>
      </c>
      <c r="C3555" t="s">
        <v>1736</v>
      </c>
      <c r="D3555" t="s">
        <v>6915</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hidden="1" x14ac:dyDescent="0.25">
      <c r="A3556" t="s">
        <v>5070</v>
      </c>
      <c r="B3556" t="s">
        <v>5</v>
      </c>
      <c r="C3556" t="s">
        <v>1736</v>
      </c>
      <c r="D3556" t="s">
        <v>6915</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hidden="1" x14ac:dyDescent="0.25">
      <c r="A3557" t="s">
        <v>5071</v>
      </c>
      <c r="B3557" t="s">
        <v>5</v>
      </c>
      <c r="C3557" t="s">
        <v>1736</v>
      </c>
      <c r="D3557" t="s">
        <v>6915</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hidden="1" x14ac:dyDescent="0.25">
      <c r="A3558" t="s">
        <v>5072</v>
      </c>
      <c r="B3558" t="s">
        <v>5</v>
      </c>
      <c r="C3558" t="s">
        <v>1736</v>
      </c>
      <c r="D3558" t="s">
        <v>6915</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hidden="1" x14ac:dyDescent="0.25">
      <c r="A3559" t="s">
        <v>5073</v>
      </c>
      <c r="B3559" t="s">
        <v>5</v>
      </c>
      <c r="C3559" t="s">
        <v>1736</v>
      </c>
      <c r="D3559" t="s">
        <v>6915</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hidden="1" x14ac:dyDescent="0.25">
      <c r="A3560" t="s">
        <v>5074</v>
      </c>
      <c r="B3560" t="s">
        <v>5</v>
      </c>
      <c r="C3560" t="s">
        <v>1736</v>
      </c>
      <c r="D3560" t="s">
        <v>6915</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hidden="1" x14ac:dyDescent="0.25">
      <c r="A3561" t="s">
        <v>5075</v>
      </c>
      <c r="B3561" t="s">
        <v>5</v>
      </c>
      <c r="C3561" t="s">
        <v>1736</v>
      </c>
      <c r="D3561" t="s">
        <v>6915</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hidden="1" x14ac:dyDescent="0.25">
      <c r="A3562" t="s">
        <v>5076</v>
      </c>
      <c r="B3562" t="s">
        <v>5</v>
      </c>
      <c r="C3562" t="s">
        <v>1736</v>
      </c>
      <c r="D3562" t="s">
        <v>6915</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hidden="1" x14ac:dyDescent="0.25">
      <c r="A3563" t="s">
        <v>5077</v>
      </c>
      <c r="B3563" t="s">
        <v>5</v>
      </c>
      <c r="C3563" t="s">
        <v>1736</v>
      </c>
      <c r="D3563" t="s">
        <v>6915</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hidden="1" x14ac:dyDescent="0.25">
      <c r="A3564" t="s">
        <v>5078</v>
      </c>
      <c r="B3564" t="s">
        <v>5</v>
      </c>
      <c r="C3564" t="s">
        <v>1736</v>
      </c>
      <c r="D3564" t="s">
        <v>6915</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hidden="1" x14ac:dyDescent="0.25">
      <c r="A3565" t="s">
        <v>5079</v>
      </c>
      <c r="B3565" t="s">
        <v>5</v>
      </c>
      <c r="C3565" t="s">
        <v>1736</v>
      </c>
      <c r="D3565" t="s">
        <v>6915</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hidden="1" x14ac:dyDescent="0.25">
      <c r="A3566" t="s">
        <v>5080</v>
      </c>
      <c r="B3566" t="s">
        <v>5</v>
      </c>
      <c r="C3566" t="s">
        <v>1736</v>
      </c>
      <c r="D3566" t="s">
        <v>6916</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hidden="1" x14ac:dyDescent="0.25">
      <c r="A3567" t="s">
        <v>5081</v>
      </c>
      <c r="B3567" t="s">
        <v>5</v>
      </c>
      <c r="C3567" t="s">
        <v>1736</v>
      </c>
      <c r="D3567" t="s">
        <v>6916</v>
      </c>
      <c r="E3567" t="s">
        <v>1705</v>
      </c>
      <c r="H3567" t="str">
        <f>INDEX('Vensim Variables'!$B:$B,MATCH(EPS!$B3567,'Vensim Variables'!$A:$A,0))</f>
        <v>g pollutant</v>
      </c>
      <c r="I3567" t="str">
        <f t="shared" si="110"/>
        <v>VOC</v>
      </c>
      <c r="J3567">
        <f>INDEX(NoSettings!$C:$C,MATCH(EPS!$A3567,NoSettings!$A:$A,0))</f>
        <v>1216610000</v>
      </c>
      <c r="K3567">
        <f>INDEX(GWP!$C$2:$C$13,MATCH(EPS!I3567,GWP!$B$2:$B$13,0))</f>
        <v>0</v>
      </c>
      <c r="L3567" s="4">
        <f t="shared" si="111"/>
        <v>0</v>
      </c>
    </row>
    <row r="3568" spans="1:12" hidden="1" x14ac:dyDescent="0.25">
      <c r="A3568" t="s">
        <v>5082</v>
      </c>
      <c r="B3568" t="s">
        <v>5</v>
      </c>
      <c r="C3568" t="s">
        <v>1736</v>
      </c>
      <c r="D3568" t="s">
        <v>6916</v>
      </c>
      <c r="E3568" t="s">
        <v>1706</v>
      </c>
      <c r="H3568" t="str">
        <f>INDEX('Vensim Variables'!$B:$B,MATCH(EPS!$B3568,'Vensim Variables'!$A:$A,0))</f>
        <v>g pollutant</v>
      </c>
      <c r="I3568" t="str">
        <f t="shared" si="110"/>
        <v>CO</v>
      </c>
      <c r="J3568">
        <f>INDEX(NoSettings!$C:$C,MATCH(EPS!$A3568,NoSettings!$A:$A,0))</f>
        <v>5618640000</v>
      </c>
      <c r="K3568">
        <f>INDEX(GWP!$C$2:$C$13,MATCH(EPS!I3568,GWP!$B$2:$B$13,0))</f>
        <v>0</v>
      </c>
      <c r="L3568" s="4">
        <f t="shared" si="111"/>
        <v>0</v>
      </c>
    </row>
    <row r="3569" spans="1:12" hidden="1" x14ac:dyDescent="0.25">
      <c r="A3569" t="s">
        <v>5083</v>
      </c>
      <c r="B3569" t="s">
        <v>5</v>
      </c>
      <c r="C3569" t="s">
        <v>1736</v>
      </c>
      <c r="D3569" t="s">
        <v>6916</v>
      </c>
      <c r="E3569" t="s">
        <v>1707</v>
      </c>
      <c r="H3569" t="str">
        <f>INDEX('Vensim Variables'!$B:$B,MATCH(EPS!$B3569,'Vensim Variables'!$A:$A,0))</f>
        <v>g pollutant</v>
      </c>
      <c r="I3569" t="str">
        <f t="shared" si="110"/>
        <v>NOx</v>
      </c>
      <c r="J3569">
        <f>INDEX(NoSettings!$C:$C,MATCH(EPS!$A3569,NoSettings!$A:$A,0))</f>
        <v>19229900000</v>
      </c>
      <c r="K3569">
        <f>INDEX(GWP!$C$2:$C$13,MATCH(EPS!I3569,GWP!$B$2:$B$13,0))</f>
        <v>0</v>
      </c>
      <c r="L3569" s="4">
        <f t="shared" si="111"/>
        <v>0</v>
      </c>
    </row>
    <row r="3570" spans="1:12" hidden="1" x14ac:dyDescent="0.25">
      <c r="A3570" t="s">
        <v>5084</v>
      </c>
      <c r="B3570" t="s">
        <v>5</v>
      </c>
      <c r="C3570" t="s">
        <v>1736</v>
      </c>
      <c r="D3570" t="s">
        <v>6916</v>
      </c>
      <c r="E3570" t="s">
        <v>1708</v>
      </c>
      <c r="H3570" t="str">
        <f>INDEX('Vensim Variables'!$B:$B,MATCH(EPS!$B3570,'Vensim Variables'!$A:$A,0))</f>
        <v>g pollutant</v>
      </c>
      <c r="I3570" t="str">
        <f t="shared" si="110"/>
        <v>PM10</v>
      </c>
      <c r="J3570">
        <f>INDEX(NoSettings!$C:$C,MATCH(EPS!$A3570,NoSettings!$A:$A,0))</f>
        <v>1518060000</v>
      </c>
      <c r="K3570">
        <f>INDEX(GWP!$C$2:$C$13,MATCH(EPS!I3570,GWP!$B$2:$B$13,0))</f>
        <v>0</v>
      </c>
      <c r="L3570" s="4">
        <f t="shared" si="111"/>
        <v>0</v>
      </c>
    </row>
    <row r="3571" spans="1:12" hidden="1" x14ac:dyDescent="0.25">
      <c r="A3571" t="s">
        <v>5085</v>
      </c>
      <c r="B3571" t="s">
        <v>5</v>
      </c>
      <c r="C3571" t="s">
        <v>1736</v>
      </c>
      <c r="D3571" t="s">
        <v>6916</v>
      </c>
      <c r="E3571" t="s">
        <v>1709</v>
      </c>
      <c r="H3571" t="str">
        <f>INDEX('Vensim Variables'!$B:$B,MATCH(EPS!$B3571,'Vensim Variables'!$A:$A,0))</f>
        <v>g pollutant</v>
      </c>
      <c r="I3571" t="str">
        <f t="shared" si="110"/>
        <v>PM25</v>
      </c>
      <c r="J3571">
        <f>INDEX(NoSettings!$C:$C,MATCH(EPS!$A3571,NoSettings!$A:$A,0))</f>
        <v>1349950000</v>
      </c>
      <c r="K3571">
        <f>INDEX(GWP!$C$2:$C$13,MATCH(EPS!I3571,GWP!$B$2:$B$13,0))</f>
        <v>0</v>
      </c>
      <c r="L3571" s="4">
        <f t="shared" si="111"/>
        <v>0</v>
      </c>
    </row>
    <row r="3572" spans="1:12" hidden="1" x14ac:dyDescent="0.25">
      <c r="A3572" t="s">
        <v>5086</v>
      </c>
      <c r="B3572" t="s">
        <v>5</v>
      </c>
      <c r="C3572" t="s">
        <v>1736</v>
      </c>
      <c r="D3572" t="s">
        <v>6916</v>
      </c>
      <c r="E3572" t="s">
        <v>1710</v>
      </c>
      <c r="H3572" t="str">
        <f>INDEX('Vensim Variables'!$B:$B,MATCH(EPS!$B3572,'Vensim Variables'!$A:$A,0))</f>
        <v>g pollutant</v>
      </c>
      <c r="I3572" t="str">
        <f t="shared" si="110"/>
        <v>SOx</v>
      </c>
      <c r="J3572">
        <f>INDEX(NoSettings!$C:$C,MATCH(EPS!$A3572,NoSettings!$A:$A,0))</f>
        <v>4088040000</v>
      </c>
      <c r="K3572">
        <f>INDEX(GWP!$C$2:$C$13,MATCH(EPS!I3572,GWP!$B$2:$B$13,0))</f>
        <v>0</v>
      </c>
      <c r="L3572" s="4">
        <f t="shared" si="111"/>
        <v>0</v>
      </c>
    </row>
    <row r="3573" spans="1:12" hidden="1" x14ac:dyDescent="0.25">
      <c r="A3573" t="s">
        <v>5087</v>
      </c>
      <c r="B3573" t="s">
        <v>5</v>
      </c>
      <c r="C3573" t="s">
        <v>1736</v>
      </c>
      <c r="D3573" t="s">
        <v>6916</v>
      </c>
      <c r="E3573" t="s">
        <v>1711</v>
      </c>
      <c r="H3573" t="str">
        <f>INDEX('Vensim Variables'!$B:$B,MATCH(EPS!$B3573,'Vensim Variables'!$A:$A,0))</f>
        <v>g pollutant</v>
      </c>
      <c r="I3573" t="str">
        <f t="shared" si="110"/>
        <v>BC</v>
      </c>
      <c r="J3573">
        <f>INDEX(NoSettings!$C:$C,MATCH(EPS!$A3573,NoSettings!$A:$A,0))</f>
        <v>315692000</v>
      </c>
      <c r="K3573">
        <f>INDEX(GWP!$C$2:$C$13,MATCH(EPS!I3573,GWP!$B$2:$B$13,0))</f>
        <v>0</v>
      </c>
      <c r="L3573" s="4">
        <f t="shared" si="111"/>
        <v>0</v>
      </c>
    </row>
    <row r="3574" spans="1:12" hidden="1" x14ac:dyDescent="0.25">
      <c r="A3574" t="s">
        <v>5088</v>
      </c>
      <c r="B3574" t="s">
        <v>5</v>
      </c>
      <c r="C3574" t="s">
        <v>1736</v>
      </c>
      <c r="D3574" t="s">
        <v>6916</v>
      </c>
      <c r="E3574" t="s">
        <v>1712</v>
      </c>
      <c r="H3574" t="str">
        <f>INDEX('Vensim Variables'!$B:$B,MATCH(EPS!$B3574,'Vensim Variables'!$A:$A,0))</f>
        <v>g pollutant</v>
      </c>
      <c r="I3574" t="str">
        <f t="shared" si="110"/>
        <v>OC</v>
      </c>
      <c r="J3574">
        <f>INDEX(NoSettings!$C:$C,MATCH(EPS!$A3574,NoSettings!$A:$A,0))</f>
        <v>269535000</v>
      </c>
      <c r="K3574">
        <f>INDEX(GWP!$C$2:$C$13,MATCH(EPS!I3574,GWP!$B$2:$B$13,0))</f>
        <v>0</v>
      </c>
      <c r="L3574" s="4">
        <f t="shared" si="111"/>
        <v>0</v>
      </c>
    </row>
    <row r="3575" spans="1:12" hidden="1" x14ac:dyDescent="0.25">
      <c r="A3575" t="s">
        <v>5089</v>
      </c>
      <c r="B3575" t="s">
        <v>5</v>
      </c>
      <c r="C3575" t="s">
        <v>1736</v>
      </c>
      <c r="D3575" t="s">
        <v>6916</v>
      </c>
      <c r="E3575" t="s">
        <v>1713</v>
      </c>
      <c r="H3575" t="str">
        <f>INDEX('Vensim Variables'!$B:$B,MATCH(EPS!$B3575,'Vensim Variables'!$A:$A,0))</f>
        <v>g pollutant</v>
      </c>
      <c r="I3575" t="str">
        <f t="shared" si="110"/>
        <v>CH4</v>
      </c>
      <c r="J3575">
        <f>INDEX(NoSettings!$C:$C,MATCH(EPS!$A3575,NoSettings!$A:$A,0))</f>
        <v>1709530000</v>
      </c>
      <c r="K3575">
        <f>INDEX(GWP!$C$2:$C$13,MATCH(EPS!I3575,GWP!$B$2:$B$13,0))</f>
        <v>28</v>
      </c>
      <c r="L3575" s="4">
        <f t="shared" si="111"/>
        <v>4.7866840000000001E-2</v>
      </c>
    </row>
    <row r="3576" spans="1:12" hidden="1" x14ac:dyDescent="0.25">
      <c r="A3576" t="s">
        <v>5090</v>
      </c>
      <c r="B3576" t="s">
        <v>5</v>
      </c>
      <c r="C3576" t="s">
        <v>1736</v>
      </c>
      <c r="D3576" t="s">
        <v>6916</v>
      </c>
      <c r="E3576" t="s">
        <v>1714</v>
      </c>
      <c r="H3576" t="str">
        <f>INDEX('Vensim Variables'!$B:$B,MATCH(EPS!$B3576,'Vensim Variables'!$A:$A,0))</f>
        <v>g pollutant</v>
      </c>
      <c r="I3576" t="str">
        <f t="shared" si="110"/>
        <v>N2O</v>
      </c>
      <c r="J3576">
        <f>INDEX(NoSettings!$C:$C,MATCH(EPS!$A3576,NoSettings!$A:$A,0))</f>
        <v>341905000</v>
      </c>
      <c r="K3576">
        <f>INDEX(GWP!$C$2:$C$13,MATCH(EPS!I3576,GWP!$B$2:$B$13,0))</f>
        <v>265</v>
      </c>
      <c r="L3576" s="4">
        <f t="shared" si="111"/>
        <v>9.0604825E-2</v>
      </c>
    </row>
    <row r="3577" spans="1:12" hidden="1" x14ac:dyDescent="0.25">
      <c r="A3577" t="s">
        <v>5091</v>
      </c>
      <c r="B3577" t="s">
        <v>5</v>
      </c>
      <c r="C3577" t="s">
        <v>1736</v>
      </c>
      <c r="D3577" t="s">
        <v>6916</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hidden="1" x14ac:dyDescent="0.25">
      <c r="A3578" t="s">
        <v>5092</v>
      </c>
      <c r="B3578" t="s">
        <v>5</v>
      </c>
      <c r="C3578" t="s">
        <v>1737</v>
      </c>
      <c r="D3578" t="s">
        <v>6892</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hidden="1" x14ac:dyDescent="0.25">
      <c r="A3579" t="s">
        <v>5093</v>
      </c>
      <c r="B3579" t="s">
        <v>5</v>
      </c>
      <c r="C3579" t="s">
        <v>1737</v>
      </c>
      <c r="D3579" t="s">
        <v>6892</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hidden="1" x14ac:dyDescent="0.25">
      <c r="A3580" t="s">
        <v>5094</v>
      </c>
      <c r="B3580" t="s">
        <v>5</v>
      </c>
      <c r="C3580" t="s">
        <v>1737</v>
      </c>
      <c r="D3580" t="s">
        <v>6892</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hidden="1" x14ac:dyDescent="0.25">
      <c r="A3581" t="s">
        <v>5095</v>
      </c>
      <c r="B3581" t="s">
        <v>5</v>
      </c>
      <c r="C3581" t="s">
        <v>1737</v>
      </c>
      <c r="D3581" t="s">
        <v>6892</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hidden="1" x14ac:dyDescent="0.25">
      <c r="A3582" t="s">
        <v>5096</v>
      </c>
      <c r="B3582" t="s">
        <v>5</v>
      </c>
      <c r="C3582" t="s">
        <v>1737</v>
      </c>
      <c r="D3582" t="s">
        <v>6892</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hidden="1" x14ac:dyDescent="0.25">
      <c r="A3583" t="s">
        <v>5097</v>
      </c>
      <c r="B3583" t="s">
        <v>5</v>
      </c>
      <c r="C3583" t="s">
        <v>1737</v>
      </c>
      <c r="D3583" t="s">
        <v>6892</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hidden="1" x14ac:dyDescent="0.25">
      <c r="A3584" t="s">
        <v>5098</v>
      </c>
      <c r="B3584" t="s">
        <v>5</v>
      </c>
      <c r="C3584" t="s">
        <v>1737</v>
      </c>
      <c r="D3584" t="s">
        <v>6892</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hidden="1" x14ac:dyDescent="0.25">
      <c r="A3585" t="s">
        <v>5099</v>
      </c>
      <c r="B3585" t="s">
        <v>5</v>
      </c>
      <c r="C3585" t="s">
        <v>1737</v>
      </c>
      <c r="D3585" t="s">
        <v>6892</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hidden="1" x14ac:dyDescent="0.25">
      <c r="A3586" t="s">
        <v>5100</v>
      </c>
      <c r="B3586" t="s">
        <v>5</v>
      </c>
      <c r="C3586" t="s">
        <v>1737</v>
      </c>
      <c r="D3586" t="s">
        <v>6892</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hidden="1" x14ac:dyDescent="0.25">
      <c r="A3587" t="s">
        <v>5101</v>
      </c>
      <c r="B3587" t="s">
        <v>5</v>
      </c>
      <c r="C3587" t="s">
        <v>1737</v>
      </c>
      <c r="D3587" t="s">
        <v>6892</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hidden="1" x14ac:dyDescent="0.25">
      <c r="A3588" t="s">
        <v>5102</v>
      </c>
      <c r="B3588" t="s">
        <v>5</v>
      </c>
      <c r="C3588" t="s">
        <v>1737</v>
      </c>
      <c r="D3588" t="s">
        <v>6892</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hidden="1" x14ac:dyDescent="0.25">
      <c r="A3589" t="s">
        <v>5103</v>
      </c>
      <c r="B3589" t="s">
        <v>5</v>
      </c>
      <c r="C3589" t="s">
        <v>1737</v>
      </c>
      <c r="D3589" t="s">
        <v>6892</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hidden="1" x14ac:dyDescent="0.25">
      <c r="A3590" t="s">
        <v>5104</v>
      </c>
      <c r="B3590" t="s">
        <v>5</v>
      </c>
      <c r="C3590" t="s">
        <v>1737</v>
      </c>
      <c r="D3590" t="s">
        <v>6893</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hidden="1" x14ac:dyDescent="0.25">
      <c r="A3591" t="s">
        <v>5105</v>
      </c>
      <c r="B3591" t="s">
        <v>5</v>
      </c>
      <c r="C3591" t="s">
        <v>1737</v>
      </c>
      <c r="D3591" t="s">
        <v>6893</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hidden="1" x14ac:dyDescent="0.25">
      <c r="A3592" t="s">
        <v>5106</v>
      </c>
      <c r="B3592" t="s">
        <v>5</v>
      </c>
      <c r="C3592" t="s">
        <v>1737</v>
      </c>
      <c r="D3592" t="s">
        <v>6893</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hidden="1" x14ac:dyDescent="0.25">
      <c r="A3593" t="s">
        <v>5107</v>
      </c>
      <c r="B3593" t="s">
        <v>5</v>
      </c>
      <c r="C3593" t="s">
        <v>1737</v>
      </c>
      <c r="D3593" t="s">
        <v>6893</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hidden="1" x14ac:dyDescent="0.25">
      <c r="A3594" t="s">
        <v>5108</v>
      </c>
      <c r="B3594" t="s">
        <v>5</v>
      </c>
      <c r="C3594" t="s">
        <v>1737</v>
      </c>
      <c r="D3594" t="s">
        <v>6893</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hidden="1" x14ac:dyDescent="0.25">
      <c r="A3595" t="s">
        <v>5109</v>
      </c>
      <c r="B3595" t="s">
        <v>5</v>
      </c>
      <c r="C3595" t="s">
        <v>1737</v>
      </c>
      <c r="D3595" t="s">
        <v>6893</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hidden="1" x14ac:dyDescent="0.25">
      <c r="A3596" t="s">
        <v>5110</v>
      </c>
      <c r="B3596" t="s">
        <v>5</v>
      </c>
      <c r="C3596" t="s">
        <v>1737</v>
      </c>
      <c r="D3596" t="s">
        <v>6893</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hidden="1" x14ac:dyDescent="0.25">
      <c r="A3597" t="s">
        <v>5111</v>
      </c>
      <c r="B3597" t="s">
        <v>5</v>
      </c>
      <c r="C3597" t="s">
        <v>1737</v>
      </c>
      <c r="D3597" t="s">
        <v>6893</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hidden="1" x14ac:dyDescent="0.25">
      <c r="A3598" t="s">
        <v>5112</v>
      </c>
      <c r="B3598" t="s">
        <v>5</v>
      </c>
      <c r="C3598" t="s">
        <v>1737</v>
      </c>
      <c r="D3598" t="s">
        <v>6893</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hidden="1" x14ac:dyDescent="0.25">
      <c r="A3599" t="s">
        <v>5113</v>
      </c>
      <c r="B3599" t="s">
        <v>5</v>
      </c>
      <c r="C3599" t="s">
        <v>1737</v>
      </c>
      <c r="D3599" t="s">
        <v>6893</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hidden="1" x14ac:dyDescent="0.25">
      <c r="A3600" t="s">
        <v>5114</v>
      </c>
      <c r="B3600" t="s">
        <v>5</v>
      </c>
      <c r="C3600" t="s">
        <v>1737</v>
      </c>
      <c r="D3600" t="s">
        <v>6893</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hidden="1" x14ac:dyDescent="0.25">
      <c r="A3601" t="s">
        <v>5115</v>
      </c>
      <c r="B3601" t="s">
        <v>5</v>
      </c>
      <c r="C3601" t="s">
        <v>1737</v>
      </c>
      <c r="D3601" t="s">
        <v>6893</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hidden="1" x14ac:dyDescent="0.25">
      <c r="A3602" t="s">
        <v>5116</v>
      </c>
      <c r="B3602" t="s">
        <v>5</v>
      </c>
      <c r="C3602" t="s">
        <v>1737</v>
      </c>
      <c r="D3602" t="s">
        <v>6894</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hidden="1" x14ac:dyDescent="0.25">
      <c r="A3603" t="s">
        <v>5117</v>
      </c>
      <c r="B3603" t="s">
        <v>5</v>
      </c>
      <c r="C3603" t="s">
        <v>1737</v>
      </c>
      <c r="D3603" t="s">
        <v>6894</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hidden="1" x14ac:dyDescent="0.25">
      <c r="A3604" t="s">
        <v>5118</v>
      </c>
      <c r="B3604" t="s">
        <v>5</v>
      </c>
      <c r="C3604" t="s">
        <v>1737</v>
      </c>
      <c r="D3604" t="s">
        <v>6894</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hidden="1" x14ac:dyDescent="0.25">
      <c r="A3605" t="s">
        <v>5119</v>
      </c>
      <c r="B3605" t="s">
        <v>5</v>
      </c>
      <c r="C3605" t="s">
        <v>1737</v>
      </c>
      <c r="D3605" t="s">
        <v>6894</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hidden="1" x14ac:dyDescent="0.25">
      <c r="A3606" t="s">
        <v>5120</v>
      </c>
      <c r="B3606" t="s">
        <v>5</v>
      </c>
      <c r="C3606" t="s">
        <v>1737</v>
      </c>
      <c r="D3606" t="s">
        <v>6894</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hidden="1" x14ac:dyDescent="0.25">
      <c r="A3607" t="s">
        <v>5121</v>
      </c>
      <c r="B3607" t="s">
        <v>5</v>
      </c>
      <c r="C3607" t="s">
        <v>1737</v>
      </c>
      <c r="D3607" t="s">
        <v>6894</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hidden="1" x14ac:dyDescent="0.25">
      <c r="A3608" t="s">
        <v>5122</v>
      </c>
      <c r="B3608" t="s">
        <v>5</v>
      </c>
      <c r="C3608" t="s">
        <v>1737</v>
      </c>
      <c r="D3608" t="s">
        <v>6894</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hidden="1" x14ac:dyDescent="0.25">
      <c r="A3609" t="s">
        <v>5123</v>
      </c>
      <c r="B3609" t="s">
        <v>5</v>
      </c>
      <c r="C3609" t="s">
        <v>1737</v>
      </c>
      <c r="D3609" t="s">
        <v>6894</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hidden="1" x14ac:dyDescent="0.25">
      <c r="A3610" t="s">
        <v>5124</v>
      </c>
      <c r="B3610" t="s">
        <v>5</v>
      </c>
      <c r="C3610" t="s">
        <v>1737</v>
      </c>
      <c r="D3610" t="s">
        <v>6894</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hidden="1" x14ac:dyDescent="0.25">
      <c r="A3611" t="s">
        <v>5125</v>
      </c>
      <c r="B3611" t="s">
        <v>5</v>
      </c>
      <c r="C3611" t="s">
        <v>1737</v>
      </c>
      <c r="D3611" t="s">
        <v>6894</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hidden="1" x14ac:dyDescent="0.25">
      <c r="A3612" t="s">
        <v>5126</v>
      </c>
      <c r="B3612" t="s">
        <v>5</v>
      </c>
      <c r="C3612" t="s">
        <v>1737</v>
      </c>
      <c r="D3612" t="s">
        <v>6894</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hidden="1" x14ac:dyDescent="0.25">
      <c r="A3613" t="s">
        <v>5127</v>
      </c>
      <c r="B3613" t="s">
        <v>5</v>
      </c>
      <c r="C3613" t="s">
        <v>1737</v>
      </c>
      <c r="D3613" t="s">
        <v>6894</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hidden="1" x14ac:dyDescent="0.25">
      <c r="A3614" t="s">
        <v>5128</v>
      </c>
      <c r="B3614" t="s">
        <v>5</v>
      </c>
      <c r="C3614" t="s">
        <v>1737</v>
      </c>
      <c r="D3614" t="s">
        <v>6895</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hidden="1" x14ac:dyDescent="0.25">
      <c r="A3615" t="s">
        <v>5129</v>
      </c>
      <c r="B3615" t="s">
        <v>5</v>
      </c>
      <c r="C3615" t="s">
        <v>1737</v>
      </c>
      <c r="D3615" t="s">
        <v>6895</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hidden="1" x14ac:dyDescent="0.25">
      <c r="A3616" t="s">
        <v>5130</v>
      </c>
      <c r="B3616" t="s">
        <v>5</v>
      </c>
      <c r="C3616" t="s">
        <v>1737</v>
      </c>
      <c r="D3616" t="s">
        <v>6895</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hidden="1" x14ac:dyDescent="0.25">
      <c r="A3617" t="s">
        <v>5131</v>
      </c>
      <c r="B3617" t="s">
        <v>5</v>
      </c>
      <c r="C3617" t="s">
        <v>1737</v>
      </c>
      <c r="D3617" t="s">
        <v>6895</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hidden="1" x14ac:dyDescent="0.25">
      <c r="A3618" t="s">
        <v>5132</v>
      </c>
      <c r="B3618" t="s">
        <v>5</v>
      </c>
      <c r="C3618" t="s">
        <v>1737</v>
      </c>
      <c r="D3618" t="s">
        <v>6895</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hidden="1" x14ac:dyDescent="0.25">
      <c r="A3619" t="s">
        <v>5133</v>
      </c>
      <c r="B3619" t="s">
        <v>5</v>
      </c>
      <c r="C3619" t="s">
        <v>1737</v>
      </c>
      <c r="D3619" t="s">
        <v>6895</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hidden="1" x14ac:dyDescent="0.25">
      <c r="A3620" t="s">
        <v>5134</v>
      </c>
      <c r="B3620" t="s">
        <v>5</v>
      </c>
      <c r="C3620" t="s">
        <v>1737</v>
      </c>
      <c r="D3620" t="s">
        <v>6895</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hidden="1" x14ac:dyDescent="0.25">
      <c r="A3621" t="s">
        <v>5135</v>
      </c>
      <c r="B3621" t="s">
        <v>5</v>
      </c>
      <c r="C3621" t="s">
        <v>1737</v>
      </c>
      <c r="D3621" t="s">
        <v>6895</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hidden="1" x14ac:dyDescent="0.25">
      <c r="A3622" t="s">
        <v>5136</v>
      </c>
      <c r="B3622" t="s">
        <v>5</v>
      </c>
      <c r="C3622" t="s">
        <v>1737</v>
      </c>
      <c r="D3622" t="s">
        <v>6895</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hidden="1" x14ac:dyDescent="0.25">
      <c r="A3623" t="s">
        <v>5137</v>
      </c>
      <c r="B3623" t="s">
        <v>5</v>
      </c>
      <c r="C3623" t="s">
        <v>1737</v>
      </c>
      <c r="D3623" t="s">
        <v>6895</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hidden="1" x14ac:dyDescent="0.25">
      <c r="A3624" t="s">
        <v>5138</v>
      </c>
      <c r="B3624" t="s">
        <v>5</v>
      </c>
      <c r="C3624" t="s">
        <v>1737</v>
      </c>
      <c r="D3624" t="s">
        <v>6895</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hidden="1" x14ac:dyDescent="0.25">
      <c r="A3625" t="s">
        <v>5139</v>
      </c>
      <c r="B3625" t="s">
        <v>5</v>
      </c>
      <c r="C3625" t="s">
        <v>1737</v>
      </c>
      <c r="D3625" t="s">
        <v>6895</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hidden="1" x14ac:dyDescent="0.25">
      <c r="A3626" t="s">
        <v>5140</v>
      </c>
      <c r="B3626" t="s">
        <v>5</v>
      </c>
      <c r="C3626" t="s">
        <v>1737</v>
      </c>
      <c r="D3626" t="s">
        <v>6896</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hidden="1" x14ac:dyDescent="0.25">
      <c r="A3627" t="s">
        <v>5141</v>
      </c>
      <c r="B3627" t="s">
        <v>5</v>
      </c>
      <c r="C3627" t="s">
        <v>1737</v>
      </c>
      <c r="D3627" t="s">
        <v>6896</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hidden="1" x14ac:dyDescent="0.25">
      <c r="A3628" t="s">
        <v>5142</v>
      </c>
      <c r="B3628" t="s">
        <v>5</v>
      </c>
      <c r="C3628" t="s">
        <v>1737</v>
      </c>
      <c r="D3628" t="s">
        <v>6896</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hidden="1" x14ac:dyDescent="0.25">
      <c r="A3629" t="s">
        <v>5143</v>
      </c>
      <c r="B3629" t="s">
        <v>5</v>
      </c>
      <c r="C3629" t="s">
        <v>1737</v>
      </c>
      <c r="D3629" t="s">
        <v>6896</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hidden="1" x14ac:dyDescent="0.25">
      <c r="A3630" t="s">
        <v>5144</v>
      </c>
      <c r="B3630" t="s">
        <v>5</v>
      </c>
      <c r="C3630" t="s">
        <v>1737</v>
      </c>
      <c r="D3630" t="s">
        <v>6896</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hidden="1" x14ac:dyDescent="0.25">
      <c r="A3631" t="s">
        <v>5145</v>
      </c>
      <c r="B3631" t="s">
        <v>5</v>
      </c>
      <c r="C3631" t="s">
        <v>1737</v>
      </c>
      <c r="D3631" t="s">
        <v>6896</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hidden="1" x14ac:dyDescent="0.25">
      <c r="A3632" t="s">
        <v>5146</v>
      </c>
      <c r="B3632" t="s">
        <v>5</v>
      </c>
      <c r="C3632" t="s">
        <v>1737</v>
      </c>
      <c r="D3632" t="s">
        <v>6896</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hidden="1" x14ac:dyDescent="0.25">
      <c r="A3633" t="s">
        <v>5147</v>
      </c>
      <c r="B3633" t="s">
        <v>5</v>
      </c>
      <c r="C3633" t="s">
        <v>1737</v>
      </c>
      <c r="D3633" t="s">
        <v>6896</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hidden="1" x14ac:dyDescent="0.25">
      <c r="A3634" t="s">
        <v>5148</v>
      </c>
      <c r="B3634" t="s">
        <v>5</v>
      </c>
      <c r="C3634" t="s">
        <v>1737</v>
      </c>
      <c r="D3634" t="s">
        <v>6896</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hidden="1" x14ac:dyDescent="0.25">
      <c r="A3635" t="s">
        <v>5149</v>
      </c>
      <c r="B3635" t="s">
        <v>5</v>
      </c>
      <c r="C3635" t="s">
        <v>1737</v>
      </c>
      <c r="D3635" t="s">
        <v>6896</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hidden="1" x14ac:dyDescent="0.25">
      <c r="A3636" t="s">
        <v>5150</v>
      </c>
      <c r="B3636" t="s">
        <v>5</v>
      </c>
      <c r="C3636" t="s">
        <v>1737</v>
      </c>
      <c r="D3636" t="s">
        <v>6896</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hidden="1" x14ac:dyDescent="0.25">
      <c r="A3637" t="s">
        <v>5151</v>
      </c>
      <c r="B3637" t="s">
        <v>5</v>
      </c>
      <c r="C3637" t="s">
        <v>1737</v>
      </c>
      <c r="D3637" t="s">
        <v>6896</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hidden="1" x14ac:dyDescent="0.25">
      <c r="A3638" t="s">
        <v>5152</v>
      </c>
      <c r="B3638" t="s">
        <v>5</v>
      </c>
      <c r="C3638" t="s">
        <v>1737</v>
      </c>
      <c r="D3638" t="s">
        <v>6897</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hidden="1" x14ac:dyDescent="0.25">
      <c r="A3639" t="s">
        <v>5153</v>
      </c>
      <c r="B3639" t="s">
        <v>5</v>
      </c>
      <c r="C3639" t="s">
        <v>1737</v>
      </c>
      <c r="D3639" t="s">
        <v>6897</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hidden="1" x14ac:dyDescent="0.25">
      <c r="A3640" t="s">
        <v>5154</v>
      </c>
      <c r="B3640" t="s">
        <v>5</v>
      </c>
      <c r="C3640" t="s">
        <v>1737</v>
      </c>
      <c r="D3640" t="s">
        <v>6897</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hidden="1" x14ac:dyDescent="0.25">
      <c r="A3641" t="s">
        <v>5155</v>
      </c>
      <c r="B3641" t="s">
        <v>5</v>
      </c>
      <c r="C3641" t="s">
        <v>1737</v>
      </c>
      <c r="D3641" t="s">
        <v>6897</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hidden="1" x14ac:dyDescent="0.25">
      <c r="A3642" t="s">
        <v>5156</v>
      </c>
      <c r="B3642" t="s">
        <v>5</v>
      </c>
      <c r="C3642" t="s">
        <v>1737</v>
      </c>
      <c r="D3642" t="s">
        <v>6897</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hidden="1" x14ac:dyDescent="0.25">
      <c r="A3643" t="s">
        <v>5157</v>
      </c>
      <c r="B3643" t="s">
        <v>5</v>
      </c>
      <c r="C3643" t="s">
        <v>1737</v>
      </c>
      <c r="D3643" t="s">
        <v>6897</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hidden="1" x14ac:dyDescent="0.25">
      <c r="A3644" t="s">
        <v>5158</v>
      </c>
      <c r="B3644" t="s">
        <v>5</v>
      </c>
      <c r="C3644" t="s">
        <v>1737</v>
      </c>
      <c r="D3644" t="s">
        <v>6897</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hidden="1" x14ac:dyDescent="0.25">
      <c r="A3645" t="s">
        <v>5159</v>
      </c>
      <c r="B3645" t="s">
        <v>5</v>
      </c>
      <c r="C3645" t="s">
        <v>1737</v>
      </c>
      <c r="D3645" t="s">
        <v>6897</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hidden="1" x14ac:dyDescent="0.25">
      <c r="A3646" t="s">
        <v>5160</v>
      </c>
      <c r="B3646" t="s">
        <v>5</v>
      </c>
      <c r="C3646" t="s">
        <v>1737</v>
      </c>
      <c r="D3646" t="s">
        <v>6897</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hidden="1" x14ac:dyDescent="0.25">
      <c r="A3647" t="s">
        <v>5161</v>
      </c>
      <c r="B3647" t="s">
        <v>5</v>
      </c>
      <c r="C3647" t="s">
        <v>1737</v>
      </c>
      <c r="D3647" t="s">
        <v>6897</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hidden="1" x14ac:dyDescent="0.25">
      <c r="A3648" t="s">
        <v>5162</v>
      </c>
      <c r="B3648" t="s">
        <v>5</v>
      </c>
      <c r="C3648" t="s">
        <v>1737</v>
      </c>
      <c r="D3648" t="s">
        <v>6897</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hidden="1" x14ac:dyDescent="0.25">
      <c r="A3649" t="s">
        <v>5163</v>
      </c>
      <c r="B3649" t="s">
        <v>5</v>
      </c>
      <c r="C3649" t="s">
        <v>1737</v>
      </c>
      <c r="D3649" t="s">
        <v>6897</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hidden="1" x14ac:dyDescent="0.25">
      <c r="A3650" t="s">
        <v>5164</v>
      </c>
      <c r="B3650" t="s">
        <v>5</v>
      </c>
      <c r="C3650" t="s">
        <v>1737</v>
      </c>
      <c r="D3650" t="s">
        <v>6898</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hidden="1" x14ac:dyDescent="0.25">
      <c r="A3651" t="s">
        <v>5165</v>
      </c>
      <c r="B3651" t="s">
        <v>5</v>
      </c>
      <c r="C3651" t="s">
        <v>1737</v>
      </c>
      <c r="D3651" t="s">
        <v>6898</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hidden="1" x14ac:dyDescent="0.25">
      <c r="A3652" t="s">
        <v>5166</v>
      </c>
      <c r="B3652" t="s">
        <v>5</v>
      </c>
      <c r="C3652" t="s">
        <v>1737</v>
      </c>
      <c r="D3652" t="s">
        <v>6898</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hidden="1" x14ac:dyDescent="0.25">
      <c r="A3653" t="s">
        <v>5167</v>
      </c>
      <c r="B3653" t="s">
        <v>5</v>
      </c>
      <c r="C3653" t="s">
        <v>1737</v>
      </c>
      <c r="D3653" t="s">
        <v>6898</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hidden="1" x14ac:dyDescent="0.25">
      <c r="A3654" t="s">
        <v>5168</v>
      </c>
      <c r="B3654" t="s">
        <v>5</v>
      </c>
      <c r="C3654" t="s">
        <v>1737</v>
      </c>
      <c r="D3654" t="s">
        <v>6898</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hidden="1" x14ac:dyDescent="0.25">
      <c r="A3655" t="s">
        <v>5169</v>
      </c>
      <c r="B3655" t="s">
        <v>5</v>
      </c>
      <c r="C3655" t="s">
        <v>1737</v>
      </c>
      <c r="D3655" t="s">
        <v>6898</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hidden="1" x14ac:dyDescent="0.25">
      <c r="A3656" t="s">
        <v>5170</v>
      </c>
      <c r="B3656" t="s">
        <v>5</v>
      </c>
      <c r="C3656" t="s">
        <v>1737</v>
      </c>
      <c r="D3656" t="s">
        <v>6898</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hidden="1" x14ac:dyDescent="0.25">
      <c r="A3657" t="s">
        <v>5171</v>
      </c>
      <c r="B3657" t="s">
        <v>5</v>
      </c>
      <c r="C3657" t="s">
        <v>1737</v>
      </c>
      <c r="D3657" t="s">
        <v>6898</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hidden="1" x14ac:dyDescent="0.25">
      <c r="A3658" t="s">
        <v>5172</v>
      </c>
      <c r="B3658" t="s">
        <v>5</v>
      </c>
      <c r="C3658" t="s">
        <v>1737</v>
      </c>
      <c r="D3658" t="s">
        <v>6898</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hidden="1" x14ac:dyDescent="0.25">
      <c r="A3659" t="s">
        <v>5173</v>
      </c>
      <c r="B3659" t="s">
        <v>5</v>
      </c>
      <c r="C3659" t="s">
        <v>1737</v>
      </c>
      <c r="D3659" t="s">
        <v>6898</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hidden="1" x14ac:dyDescent="0.25">
      <c r="A3660" t="s">
        <v>5174</v>
      </c>
      <c r="B3660" t="s">
        <v>5</v>
      </c>
      <c r="C3660" t="s">
        <v>1737</v>
      </c>
      <c r="D3660" t="s">
        <v>6898</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hidden="1" x14ac:dyDescent="0.25">
      <c r="A3661" t="s">
        <v>5175</v>
      </c>
      <c r="B3661" t="s">
        <v>5</v>
      </c>
      <c r="C3661" t="s">
        <v>1737</v>
      </c>
      <c r="D3661" t="s">
        <v>6898</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hidden="1" x14ac:dyDescent="0.25">
      <c r="A3662" t="s">
        <v>5176</v>
      </c>
      <c r="B3662" t="s">
        <v>5</v>
      </c>
      <c r="C3662" t="s">
        <v>1737</v>
      </c>
      <c r="D3662" t="s">
        <v>6899</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hidden="1" x14ac:dyDescent="0.25">
      <c r="A3663" t="s">
        <v>5177</v>
      </c>
      <c r="B3663" t="s">
        <v>5</v>
      </c>
      <c r="C3663" t="s">
        <v>1737</v>
      </c>
      <c r="D3663" t="s">
        <v>6899</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hidden="1" x14ac:dyDescent="0.25">
      <c r="A3664" t="s">
        <v>5178</v>
      </c>
      <c r="B3664" t="s">
        <v>5</v>
      </c>
      <c r="C3664" t="s">
        <v>1737</v>
      </c>
      <c r="D3664" t="s">
        <v>6899</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hidden="1" x14ac:dyDescent="0.25">
      <c r="A3665" t="s">
        <v>5179</v>
      </c>
      <c r="B3665" t="s">
        <v>5</v>
      </c>
      <c r="C3665" t="s">
        <v>1737</v>
      </c>
      <c r="D3665" t="s">
        <v>6899</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hidden="1" x14ac:dyDescent="0.25">
      <c r="A3666" t="s">
        <v>5180</v>
      </c>
      <c r="B3666" t="s">
        <v>5</v>
      </c>
      <c r="C3666" t="s">
        <v>1737</v>
      </c>
      <c r="D3666" t="s">
        <v>6899</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hidden="1" x14ac:dyDescent="0.25">
      <c r="A3667" t="s">
        <v>5181</v>
      </c>
      <c r="B3667" t="s">
        <v>5</v>
      </c>
      <c r="C3667" t="s">
        <v>1737</v>
      </c>
      <c r="D3667" t="s">
        <v>6899</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hidden="1" x14ac:dyDescent="0.25">
      <c r="A3668" t="s">
        <v>5182</v>
      </c>
      <c r="B3668" t="s">
        <v>5</v>
      </c>
      <c r="C3668" t="s">
        <v>1737</v>
      </c>
      <c r="D3668" t="s">
        <v>6899</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hidden="1" x14ac:dyDescent="0.25">
      <c r="A3669" t="s">
        <v>5183</v>
      </c>
      <c r="B3669" t="s">
        <v>5</v>
      </c>
      <c r="C3669" t="s">
        <v>1737</v>
      </c>
      <c r="D3669" t="s">
        <v>6899</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hidden="1" x14ac:dyDescent="0.25">
      <c r="A3670" t="s">
        <v>5184</v>
      </c>
      <c r="B3670" t="s">
        <v>5</v>
      </c>
      <c r="C3670" t="s">
        <v>1737</v>
      </c>
      <c r="D3670" t="s">
        <v>6899</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hidden="1" x14ac:dyDescent="0.25">
      <c r="A3671" t="s">
        <v>5185</v>
      </c>
      <c r="B3671" t="s">
        <v>5</v>
      </c>
      <c r="C3671" t="s">
        <v>1737</v>
      </c>
      <c r="D3671" t="s">
        <v>6899</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hidden="1" x14ac:dyDescent="0.25">
      <c r="A3672" t="s">
        <v>5186</v>
      </c>
      <c r="B3672" t="s">
        <v>5</v>
      </c>
      <c r="C3672" t="s">
        <v>1737</v>
      </c>
      <c r="D3672" t="s">
        <v>6899</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hidden="1" x14ac:dyDescent="0.25">
      <c r="A3673" t="s">
        <v>5187</v>
      </c>
      <c r="B3673" t="s">
        <v>5</v>
      </c>
      <c r="C3673" t="s">
        <v>1737</v>
      </c>
      <c r="D3673" t="s">
        <v>6899</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hidden="1" x14ac:dyDescent="0.25">
      <c r="A3674" t="s">
        <v>5188</v>
      </c>
      <c r="B3674" t="s">
        <v>5</v>
      </c>
      <c r="C3674" t="s">
        <v>1737</v>
      </c>
      <c r="D3674" t="s">
        <v>6900</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hidden="1" x14ac:dyDescent="0.25">
      <c r="A3675" t="s">
        <v>5189</v>
      </c>
      <c r="B3675" t="s">
        <v>5</v>
      </c>
      <c r="C3675" t="s">
        <v>1737</v>
      </c>
      <c r="D3675" t="s">
        <v>6900</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hidden="1" x14ac:dyDescent="0.25">
      <c r="A3676" t="s">
        <v>5190</v>
      </c>
      <c r="B3676" t="s">
        <v>5</v>
      </c>
      <c r="C3676" t="s">
        <v>1737</v>
      </c>
      <c r="D3676" t="s">
        <v>6900</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hidden="1" x14ac:dyDescent="0.25">
      <c r="A3677" t="s">
        <v>5191</v>
      </c>
      <c r="B3677" t="s">
        <v>5</v>
      </c>
      <c r="C3677" t="s">
        <v>1737</v>
      </c>
      <c r="D3677" t="s">
        <v>6900</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hidden="1" x14ac:dyDescent="0.25">
      <c r="A3678" t="s">
        <v>5192</v>
      </c>
      <c r="B3678" t="s">
        <v>5</v>
      </c>
      <c r="C3678" t="s">
        <v>1737</v>
      </c>
      <c r="D3678" t="s">
        <v>6900</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hidden="1" x14ac:dyDescent="0.25">
      <c r="A3679" t="s">
        <v>5193</v>
      </c>
      <c r="B3679" t="s">
        <v>5</v>
      </c>
      <c r="C3679" t="s">
        <v>1737</v>
      </c>
      <c r="D3679" t="s">
        <v>6900</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hidden="1" x14ac:dyDescent="0.25">
      <c r="A3680" t="s">
        <v>5194</v>
      </c>
      <c r="B3680" t="s">
        <v>5</v>
      </c>
      <c r="C3680" t="s">
        <v>1737</v>
      </c>
      <c r="D3680" t="s">
        <v>6900</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hidden="1" x14ac:dyDescent="0.25">
      <c r="A3681" t="s">
        <v>5195</v>
      </c>
      <c r="B3681" t="s">
        <v>5</v>
      </c>
      <c r="C3681" t="s">
        <v>1737</v>
      </c>
      <c r="D3681" t="s">
        <v>6900</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hidden="1" x14ac:dyDescent="0.25">
      <c r="A3682" t="s">
        <v>5196</v>
      </c>
      <c r="B3682" t="s">
        <v>5</v>
      </c>
      <c r="C3682" t="s">
        <v>1737</v>
      </c>
      <c r="D3682" t="s">
        <v>6900</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hidden="1" x14ac:dyDescent="0.25">
      <c r="A3683" t="s">
        <v>5197</v>
      </c>
      <c r="B3683" t="s">
        <v>5</v>
      </c>
      <c r="C3683" t="s">
        <v>1737</v>
      </c>
      <c r="D3683" t="s">
        <v>6900</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hidden="1" x14ac:dyDescent="0.25">
      <c r="A3684" t="s">
        <v>5198</v>
      </c>
      <c r="B3684" t="s">
        <v>5</v>
      </c>
      <c r="C3684" t="s">
        <v>1737</v>
      </c>
      <c r="D3684" t="s">
        <v>6900</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hidden="1" x14ac:dyDescent="0.25">
      <c r="A3685" t="s">
        <v>5199</v>
      </c>
      <c r="B3685" t="s">
        <v>5</v>
      </c>
      <c r="C3685" t="s">
        <v>1737</v>
      </c>
      <c r="D3685" t="s">
        <v>6900</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hidden="1" x14ac:dyDescent="0.25">
      <c r="A3686" t="s">
        <v>5200</v>
      </c>
      <c r="B3686" t="s">
        <v>5</v>
      </c>
      <c r="C3686" t="s">
        <v>1737</v>
      </c>
      <c r="D3686" t="s">
        <v>6901</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hidden="1" x14ac:dyDescent="0.25">
      <c r="A3687" t="s">
        <v>5201</v>
      </c>
      <c r="B3687" t="s">
        <v>5</v>
      </c>
      <c r="C3687" t="s">
        <v>1737</v>
      </c>
      <c r="D3687" t="s">
        <v>6901</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hidden="1" x14ac:dyDescent="0.25">
      <c r="A3688" t="s">
        <v>5202</v>
      </c>
      <c r="B3688" t="s">
        <v>5</v>
      </c>
      <c r="C3688" t="s">
        <v>1737</v>
      </c>
      <c r="D3688" t="s">
        <v>6901</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hidden="1" x14ac:dyDescent="0.25">
      <c r="A3689" t="s">
        <v>5203</v>
      </c>
      <c r="B3689" t="s">
        <v>5</v>
      </c>
      <c r="C3689" t="s">
        <v>1737</v>
      </c>
      <c r="D3689" t="s">
        <v>6901</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hidden="1" x14ac:dyDescent="0.25">
      <c r="A3690" t="s">
        <v>5204</v>
      </c>
      <c r="B3690" t="s">
        <v>5</v>
      </c>
      <c r="C3690" t="s">
        <v>1737</v>
      </c>
      <c r="D3690" t="s">
        <v>6901</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hidden="1" x14ac:dyDescent="0.25">
      <c r="A3691" t="s">
        <v>5205</v>
      </c>
      <c r="B3691" t="s">
        <v>5</v>
      </c>
      <c r="C3691" t="s">
        <v>1737</v>
      </c>
      <c r="D3691" t="s">
        <v>6901</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hidden="1" x14ac:dyDescent="0.25">
      <c r="A3692" t="s">
        <v>5206</v>
      </c>
      <c r="B3692" t="s">
        <v>5</v>
      </c>
      <c r="C3692" t="s">
        <v>1737</v>
      </c>
      <c r="D3692" t="s">
        <v>6901</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hidden="1" x14ac:dyDescent="0.25">
      <c r="A3693" t="s">
        <v>5207</v>
      </c>
      <c r="B3693" t="s">
        <v>5</v>
      </c>
      <c r="C3693" t="s">
        <v>1737</v>
      </c>
      <c r="D3693" t="s">
        <v>6901</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hidden="1" x14ac:dyDescent="0.25">
      <c r="A3694" t="s">
        <v>5208</v>
      </c>
      <c r="B3694" t="s">
        <v>5</v>
      </c>
      <c r="C3694" t="s">
        <v>1737</v>
      </c>
      <c r="D3694" t="s">
        <v>6901</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hidden="1" x14ac:dyDescent="0.25">
      <c r="A3695" t="s">
        <v>5209</v>
      </c>
      <c r="B3695" t="s">
        <v>5</v>
      </c>
      <c r="C3695" t="s">
        <v>1737</v>
      </c>
      <c r="D3695" t="s">
        <v>6901</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hidden="1" x14ac:dyDescent="0.25">
      <c r="A3696" t="s">
        <v>5210</v>
      </c>
      <c r="B3696" t="s">
        <v>5</v>
      </c>
      <c r="C3696" t="s">
        <v>1737</v>
      </c>
      <c r="D3696" t="s">
        <v>6901</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hidden="1" x14ac:dyDescent="0.25">
      <c r="A3697" t="s">
        <v>5211</v>
      </c>
      <c r="B3697" t="s">
        <v>5</v>
      </c>
      <c r="C3697" t="s">
        <v>1737</v>
      </c>
      <c r="D3697" t="s">
        <v>6901</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hidden="1" x14ac:dyDescent="0.25">
      <c r="A3698" t="s">
        <v>5212</v>
      </c>
      <c r="B3698" t="s">
        <v>5</v>
      </c>
      <c r="C3698" t="s">
        <v>1737</v>
      </c>
      <c r="D3698" t="s">
        <v>6902</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hidden="1" x14ac:dyDescent="0.25">
      <c r="A3699" t="s">
        <v>5213</v>
      </c>
      <c r="B3699" t="s">
        <v>5</v>
      </c>
      <c r="C3699" t="s">
        <v>1737</v>
      </c>
      <c r="D3699" t="s">
        <v>6902</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hidden="1" x14ac:dyDescent="0.25">
      <c r="A3700" t="s">
        <v>5214</v>
      </c>
      <c r="B3700" t="s">
        <v>5</v>
      </c>
      <c r="C3700" t="s">
        <v>1737</v>
      </c>
      <c r="D3700" t="s">
        <v>6902</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hidden="1" x14ac:dyDescent="0.25">
      <c r="A3701" t="s">
        <v>5215</v>
      </c>
      <c r="B3701" t="s">
        <v>5</v>
      </c>
      <c r="C3701" t="s">
        <v>1737</v>
      </c>
      <c r="D3701" t="s">
        <v>6902</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hidden="1" x14ac:dyDescent="0.25">
      <c r="A3702" t="s">
        <v>5216</v>
      </c>
      <c r="B3702" t="s">
        <v>5</v>
      </c>
      <c r="C3702" t="s">
        <v>1737</v>
      </c>
      <c r="D3702" t="s">
        <v>6902</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hidden="1" x14ac:dyDescent="0.25">
      <c r="A3703" t="s">
        <v>5217</v>
      </c>
      <c r="B3703" t="s">
        <v>5</v>
      </c>
      <c r="C3703" t="s">
        <v>1737</v>
      </c>
      <c r="D3703" t="s">
        <v>6902</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hidden="1" x14ac:dyDescent="0.25">
      <c r="A3704" t="s">
        <v>5218</v>
      </c>
      <c r="B3704" t="s">
        <v>5</v>
      </c>
      <c r="C3704" t="s">
        <v>1737</v>
      </c>
      <c r="D3704" t="s">
        <v>6902</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hidden="1" x14ac:dyDescent="0.25">
      <c r="A3705" t="s">
        <v>5219</v>
      </c>
      <c r="B3705" t="s">
        <v>5</v>
      </c>
      <c r="C3705" t="s">
        <v>1737</v>
      </c>
      <c r="D3705" t="s">
        <v>6902</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hidden="1" x14ac:dyDescent="0.25">
      <c r="A3706" t="s">
        <v>5220</v>
      </c>
      <c r="B3706" t="s">
        <v>5</v>
      </c>
      <c r="C3706" t="s">
        <v>1737</v>
      </c>
      <c r="D3706" t="s">
        <v>6902</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hidden="1" x14ac:dyDescent="0.25">
      <c r="A3707" t="s">
        <v>5221</v>
      </c>
      <c r="B3707" t="s">
        <v>5</v>
      </c>
      <c r="C3707" t="s">
        <v>1737</v>
      </c>
      <c r="D3707" t="s">
        <v>6902</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hidden="1" x14ac:dyDescent="0.25">
      <c r="A3708" t="s">
        <v>5222</v>
      </c>
      <c r="B3708" t="s">
        <v>5</v>
      </c>
      <c r="C3708" t="s">
        <v>1737</v>
      </c>
      <c r="D3708" t="s">
        <v>6902</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hidden="1" x14ac:dyDescent="0.25">
      <c r="A3709" t="s">
        <v>5223</v>
      </c>
      <c r="B3709" t="s">
        <v>5</v>
      </c>
      <c r="C3709" t="s">
        <v>1737</v>
      </c>
      <c r="D3709" t="s">
        <v>6902</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hidden="1" x14ac:dyDescent="0.25">
      <c r="A3710" t="s">
        <v>5224</v>
      </c>
      <c r="B3710" t="s">
        <v>5</v>
      </c>
      <c r="C3710" t="s">
        <v>1737</v>
      </c>
      <c r="D3710" t="s">
        <v>6903</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hidden="1" x14ac:dyDescent="0.25">
      <c r="A3711" t="s">
        <v>5225</v>
      </c>
      <c r="B3711" t="s">
        <v>5</v>
      </c>
      <c r="C3711" t="s">
        <v>1737</v>
      </c>
      <c r="D3711" t="s">
        <v>6903</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hidden="1" x14ac:dyDescent="0.25">
      <c r="A3712" t="s">
        <v>5226</v>
      </c>
      <c r="B3712" t="s">
        <v>5</v>
      </c>
      <c r="C3712" t="s">
        <v>1737</v>
      </c>
      <c r="D3712" t="s">
        <v>6903</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hidden="1" x14ac:dyDescent="0.25">
      <c r="A3713" t="s">
        <v>5227</v>
      </c>
      <c r="B3713" t="s">
        <v>5</v>
      </c>
      <c r="C3713" t="s">
        <v>1737</v>
      </c>
      <c r="D3713" t="s">
        <v>6903</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hidden="1" x14ac:dyDescent="0.25">
      <c r="A3714" t="s">
        <v>5228</v>
      </c>
      <c r="B3714" t="s">
        <v>5</v>
      </c>
      <c r="C3714" t="s">
        <v>1737</v>
      </c>
      <c r="D3714" t="s">
        <v>6903</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hidden="1" x14ac:dyDescent="0.25">
      <c r="A3715" t="s">
        <v>5229</v>
      </c>
      <c r="B3715" t="s">
        <v>5</v>
      </c>
      <c r="C3715" t="s">
        <v>1737</v>
      </c>
      <c r="D3715" t="s">
        <v>6903</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hidden="1" x14ac:dyDescent="0.25">
      <c r="A3716" t="s">
        <v>5230</v>
      </c>
      <c r="B3716" t="s">
        <v>5</v>
      </c>
      <c r="C3716" t="s">
        <v>1737</v>
      </c>
      <c r="D3716" t="s">
        <v>6903</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hidden="1" x14ac:dyDescent="0.25">
      <c r="A3717" t="s">
        <v>5231</v>
      </c>
      <c r="B3717" t="s">
        <v>5</v>
      </c>
      <c r="C3717" t="s">
        <v>1737</v>
      </c>
      <c r="D3717" t="s">
        <v>6903</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hidden="1" x14ac:dyDescent="0.25">
      <c r="A3718" t="s">
        <v>5232</v>
      </c>
      <c r="B3718" t="s">
        <v>5</v>
      </c>
      <c r="C3718" t="s">
        <v>1737</v>
      </c>
      <c r="D3718" t="s">
        <v>6903</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hidden="1" x14ac:dyDescent="0.25">
      <c r="A3719" t="s">
        <v>5233</v>
      </c>
      <c r="B3719" t="s">
        <v>5</v>
      </c>
      <c r="C3719" t="s">
        <v>1737</v>
      </c>
      <c r="D3719" t="s">
        <v>6903</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hidden="1" x14ac:dyDescent="0.25">
      <c r="A3720" t="s">
        <v>5234</v>
      </c>
      <c r="B3720" t="s">
        <v>5</v>
      </c>
      <c r="C3720" t="s">
        <v>1737</v>
      </c>
      <c r="D3720" t="s">
        <v>6903</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hidden="1" x14ac:dyDescent="0.25">
      <c r="A3721" t="s">
        <v>5235</v>
      </c>
      <c r="B3721" t="s">
        <v>5</v>
      </c>
      <c r="C3721" t="s">
        <v>1737</v>
      </c>
      <c r="D3721" t="s">
        <v>6903</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hidden="1" x14ac:dyDescent="0.25">
      <c r="A3722" t="s">
        <v>5236</v>
      </c>
      <c r="B3722" t="s">
        <v>5</v>
      </c>
      <c r="C3722" t="s">
        <v>1737</v>
      </c>
      <c r="D3722" t="s">
        <v>6904</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hidden="1" x14ac:dyDescent="0.25">
      <c r="A3723" t="s">
        <v>5237</v>
      </c>
      <c r="B3723" t="s">
        <v>5</v>
      </c>
      <c r="C3723" t="s">
        <v>1737</v>
      </c>
      <c r="D3723" t="s">
        <v>6904</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hidden="1" x14ac:dyDescent="0.25">
      <c r="A3724" t="s">
        <v>5238</v>
      </c>
      <c r="B3724" t="s">
        <v>5</v>
      </c>
      <c r="C3724" t="s">
        <v>1737</v>
      </c>
      <c r="D3724" t="s">
        <v>6904</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hidden="1" x14ac:dyDescent="0.25">
      <c r="A3725" t="s">
        <v>5239</v>
      </c>
      <c r="B3725" t="s">
        <v>5</v>
      </c>
      <c r="C3725" t="s">
        <v>1737</v>
      </c>
      <c r="D3725" t="s">
        <v>6904</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hidden="1" x14ac:dyDescent="0.25">
      <c r="A3726" t="s">
        <v>5240</v>
      </c>
      <c r="B3726" t="s">
        <v>5</v>
      </c>
      <c r="C3726" t="s">
        <v>1737</v>
      </c>
      <c r="D3726" t="s">
        <v>6904</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hidden="1" x14ac:dyDescent="0.25">
      <c r="A3727" t="s">
        <v>5241</v>
      </c>
      <c r="B3727" t="s">
        <v>5</v>
      </c>
      <c r="C3727" t="s">
        <v>1737</v>
      </c>
      <c r="D3727" t="s">
        <v>6904</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hidden="1" x14ac:dyDescent="0.25">
      <c r="A3728" t="s">
        <v>5242</v>
      </c>
      <c r="B3728" t="s">
        <v>5</v>
      </c>
      <c r="C3728" t="s">
        <v>1737</v>
      </c>
      <c r="D3728" t="s">
        <v>6904</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hidden="1" x14ac:dyDescent="0.25">
      <c r="A3729" t="s">
        <v>5243</v>
      </c>
      <c r="B3729" t="s">
        <v>5</v>
      </c>
      <c r="C3729" t="s">
        <v>1737</v>
      </c>
      <c r="D3729" t="s">
        <v>6904</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hidden="1" x14ac:dyDescent="0.25">
      <c r="A3730" t="s">
        <v>5244</v>
      </c>
      <c r="B3730" t="s">
        <v>5</v>
      </c>
      <c r="C3730" t="s">
        <v>1737</v>
      </c>
      <c r="D3730" t="s">
        <v>6904</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hidden="1" x14ac:dyDescent="0.25">
      <c r="A3731" t="s">
        <v>5245</v>
      </c>
      <c r="B3731" t="s">
        <v>5</v>
      </c>
      <c r="C3731" t="s">
        <v>1737</v>
      </c>
      <c r="D3731" t="s">
        <v>6904</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hidden="1" x14ac:dyDescent="0.25">
      <c r="A3732" t="s">
        <v>5246</v>
      </c>
      <c r="B3732" t="s">
        <v>5</v>
      </c>
      <c r="C3732" t="s">
        <v>1737</v>
      </c>
      <c r="D3732" t="s">
        <v>6904</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hidden="1" x14ac:dyDescent="0.25">
      <c r="A3733" t="s">
        <v>5247</v>
      </c>
      <c r="B3733" t="s">
        <v>5</v>
      </c>
      <c r="C3733" t="s">
        <v>1737</v>
      </c>
      <c r="D3733" t="s">
        <v>6904</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hidden="1" x14ac:dyDescent="0.25">
      <c r="A3734" t="s">
        <v>5248</v>
      </c>
      <c r="B3734" t="s">
        <v>5</v>
      </c>
      <c r="C3734" t="s">
        <v>1737</v>
      </c>
      <c r="D3734" t="s">
        <v>6905</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hidden="1" x14ac:dyDescent="0.25">
      <c r="A3735" t="s">
        <v>5249</v>
      </c>
      <c r="B3735" t="s">
        <v>5</v>
      </c>
      <c r="C3735" t="s">
        <v>1737</v>
      </c>
      <c r="D3735" t="s">
        <v>6905</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hidden="1" x14ac:dyDescent="0.25">
      <c r="A3736" t="s">
        <v>5250</v>
      </c>
      <c r="B3736" t="s">
        <v>5</v>
      </c>
      <c r="C3736" t="s">
        <v>1737</v>
      </c>
      <c r="D3736" t="s">
        <v>6905</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hidden="1" x14ac:dyDescent="0.25">
      <c r="A3737" t="s">
        <v>5251</v>
      </c>
      <c r="B3737" t="s">
        <v>5</v>
      </c>
      <c r="C3737" t="s">
        <v>1737</v>
      </c>
      <c r="D3737" t="s">
        <v>6905</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hidden="1" x14ac:dyDescent="0.25">
      <c r="A3738" t="s">
        <v>5252</v>
      </c>
      <c r="B3738" t="s">
        <v>5</v>
      </c>
      <c r="C3738" t="s">
        <v>1737</v>
      </c>
      <c r="D3738" t="s">
        <v>6905</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hidden="1" x14ac:dyDescent="0.25">
      <c r="A3739" t="s">
        <v>5253</v>
      </c>
      <c r="B3739" t="s">
        <v>5</v>
      </c>
      <c r="C3739" t="s">
        <v>1737</v>
      </c>
      <c r="D3739" t="s">
        <v>6905</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hidden="1" x14ac:dyDescent="0.25">
      <c r="A3740" t="s">
        <v>5254</v>
      </c>
      <c r="B3740" t="s">
        <v>5</v>
      </c>
      <c r="C3740" t="s">
        <v>1737</v>
      </c>
      <c r="D3740" t="s">
        <v>6905</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hidden="1" x14ac:dyDescent="0.25">
      <c r="A3741" t="s">
        <v>5255</v>
      </c>
      <c r="B3741" t="s">
        <v>5</v>
      </c>
      <c r="C3741" t="s">
        <v>1737</v>
      </c>
      <c r="D3741" t="s">
        <v>6905</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hidden="1" x14ac:dyDescent="0.25">
      <c r="A3742" t="s">
        <v>5256</v>
      </c>
      <c r="B3742" t="s">
        <v>5</v>
      </c>
      <c r="C3742" t="s">
        <v>1737</v>
      </c>
      <c r="D3742" t="s">
        <v>6905</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hidden="1" x14ac:dyDescent="0.25">
      <c r="A3743" t="s">
        <v>5257</v>
      </c>
      <c r="B3743" t="s">
        <v>5</v>
      </c>
      <c r="C3743" t="s">
        <v>1737</v>
      </c>
      <c r="D3743" t="s">
        <v>6905</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hidden="1" x14ac:dyDescent="0.25">
      <c r="A3744" t="s">
        <v>5258</v>
      </c>
      <c r="B3744" t="s">
        <v>5</v>
      </c>
      <c r="C3744" t="s">
        <v>1737</v>
      </c>
      <c r="D3744" t="s">
        <v>6905</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hidden="1" x14ac:dyDescent="0.25">
      <c r="A3745" t="s">
        <v>5259</v>
      </c>
      <c r="B3745" t="s">
        <v>5</v>
      </c>
      <c r="C3745" t="s">
        <v>1737</v>
      </c>
      <c r="D3745" t="s">
        <v>6905</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hidden="1" x14ac:dyDescent="0.25">
      <c r="A3746" t="s">
        <v>5260</v>
      </c>
      <c r="B3746" t="s">
        <v>5</v>
      </c>
      <c r="C3746" t="s">
        <v>1737</v>
      </c>
      <c r="D3746" t="s">
        <v>6906</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hidden="1" x14ac:dyDescent="0.25">
      <c r="A3747" t="s">
        <v>5261</v>
      </c>
      <c r="B3747" t="s">
        <v>5</v>
      </c>
      <c r="C3747" t="s">
        <v>1737</v>
      </c>
      <c r="D3747" t="s">
        <v>6906</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hidden="1" x14ac:dyDescent="0.25">
      <c r="A3748" t="s">
        <v>5262</v>
      </c>
      <c r="B3748" t="s">
        <v>5</v>
      </c>
      <c r="C3748" t="s">
        <v>1737</v>
      </c>
      <c r="D3748" t="s">
        <v>6906</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hidden="1" x14ac:dyDescent="0.25">
      <c r="A3749" t="s">
        <v>5263</v>
      </c>
      <c r="B3749" t="s">
        <v>5</v>
      </c>
      <c r="C3749" t="s">
        <v>1737</v>
      </c>
      <c r="D3749" t="s">
        <v>6906</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hidden="1" x14ac:dyDescent="0.25">
      <c r="A3750" t="s">
        <v>5264</v>
      </c>
      <c r="B3750" t="s">
        <v>5</v>
      </c>
      <c r="C3750" t="s">
        <v>1737</v>
      </c>
      <c r="D3750" t="s">
        <v>6906</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hidden="1" x14ac:dyDescent="0.25">
      <c r="A3751" t="s">
        <v>5265</v>
      </c>
      <c r="B3751" t="s">
        <v>5</v>
      </c>
      <c r="C3751" t="s">
        <v>1737</v>
      </c>
      <c r="D3751" t="s">
        <v>6906</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hidden="1" x14ac:dyDescent="0.25">
      <c r="A3752" t="s">
        <v>5266</v>
      </c>
      <c r="B3752" t="s">
        <v>5</v>
      </c>
      <c r="C3752" t="s">
        <v>1737</v>
      </c>
      <c r="D3752" t="s">
        <v>6906</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hidden="1" x14ac:dyDescent="0.25">
      <c r="A3753" t="s">
        <v>5267</v>
      </c>
      <c r="B3753" t="s">
        <v>5</v>
      </c>
      <c r="C3753" t="s">
        <v>1737</v>
      </c>
      <c r="D3753" t="s">
        <v>6906</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hidden="1" x14ac:dyDescent="0.25">
      <c r="A3754" t="s">
        <v>5268</v>
      </c>
      <c r="B3754" t="s">
        <v>5</v>
      </c>
      <c r="C3754" t="s">
        <v>1737</v>
      </c>
      <c r="D3754" t="s">
        <v>6906</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hidden="1" x14ac:dyDescent="0.25">
      <c r="A3755" t="s">
        <v>5269</v>
      </c>
      <c r="B3755" t="s">
        <v>5</v>
      </c>
      <c r="C3755" t="s">
        <v>1737</v>
      </c>
      <c r="D3755" t="s">
        <v>6906</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hidden="1" x14ac:dyDescent="0.25">
      <c r="A3756" t="s">
        <v>5270</v>
      </c>
      <c r="B3756" t="s">
        <v>5</v>
      </c>
      <c r="C3756" t="s">
        <v>1737</v>
      </c>
      <c r="D3756" t="s">
        <v>6906</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hidden="1" x14ac:dyDescent="0.25">
      <c r="A3757" t="s">
        <v>5271</v>
      </c>
      <c r="B3757" t="s">
        <v>5</v>
      </c>
      <c r="C3757" t="s">
        <v>1737</v>
      </c>
      <c r="D3757" t="s">
        <v>6906</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hidden="1" x14ac:dyDescent="0.25">
      <c r="A3758" t="s">
        <v>5272</v>
      </c>
      <c r="B3758" t="s">
        <v>5</v>
      </c>
      <c r="C3758" t="s">
        <v>1737</v>
      </c>
      <c r="D3758" t="s">
        <v>6907</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hidden="1" x14ac:dyDescent="0.25">
      <c r="A3759" t="s">
        <v>5273</v>
      </c>
      <c r="B3759" t="s">
        <v>5</v>
      </c>
      <c r="C3759" t="s">
        <v>1737</v>
      </c>
      <c r="D3759" t="s">
        <v>6907</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hidden="1" x14ac:dyDescent="0.25">
      <c r="A3760" t="s">
        <v>5274</v>
      </c>
      <c r="B3760" t="s">
        <v>5</v>
      </c>
      <c r="C3760" t="s">
        <v>1737</v>
      </c>
      <c r="D3760" t="s">
        <v>6907</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hidden="1" x14ac:dyDescent="0.25">
      <c r="A3761" t="s">
        <v>5275</v>
      </c>
      <c r="B3761" t="s">
        <v>5</v>
      </c>
      <c r="C3761" t="s">
        <v>1737</v>
      </c>
      <c r="D3761" t="s">
        <v>6907</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hidden="1" x14ac:dyDescent="0.25">
      <c r="A3762" t="s">
        <v>5276</v>
      </c>
      <c r="B3762" t="s">
        <v>5</v>
      </c>
      <c r="C3762" t="s">
        <v>1737</v>
      </c>
      <c r="D3762" t="s">
        <v>6907</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hidden="1" x14ac:dyDescent="0.25">
      <c r="A3763" t="s">
        <v>5277</v>
      </c>
      <c r="B3763" t="s">
        <v>5</v>
      </c>
      <c r="C3763" t="s">
        <v>1737</v>
      </c>
      <c r="D3763" t="s">
        <v>6907</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hidden="1" x14ac:dyDescent="0.25">
      <c r="A3764" t="s">
        <v>5278</v>
      </c>
      <c r="B3764" t="s">
        <v>5</v>
      </c>
      <c r="C3764" t="s">
        <v>1737</v>
      </c>
      <c r="D3764" t="s">
        <v>6907</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hidden="1" x14ac:dyDescent="0.25">
      <c r="A3765" t="s">
        <v>5279</v>
      </c>
      <c r="B3765" t="s">
        <v>5</v>
      </c>
      <c r="C3765" t="s">
        <v>1737</v>
      </c>
      <c r="D3765" t="s">
        <v>6907</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hidden="1" x14ac:dyDescent="0.25">
      <c r="A3766" t="s">
        <v>5280</v>
      </c>
      <c r="B3766" t="s">
        <v>5</v>
      </c>
      <c r="C3766" t="s">
        <v>1737</v>
      </c>
      <c r="D3766" t="s">
        <v>6907</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hidden="1" x14ac:dyDescent="0.25">
      <c r="A3767" t="s">
        <v>5281</v>
      </c>
      <c r="B3767" t="s">
        <v>5</v>
      </c>
      <c r="C3767" t="s">
        <v>1737</v>
      </c>
      <c r="D3767" t="s">
        <v>6907</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hidden="1" x14ac:dyDescent="0.25">
      <c r="A3768" t="s">
        <v>5282</v>
      </c>
      <c r="B3768" t="s">
        <v>5</v>
      </c>
      <c r="C3768" t="s">
        <v>1737</v>
      </c>
      <c r="D3768" t="s">
        <v>6907</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hidden="1" x14ac:dyDescent="0.25">
      <c r="A3769" t="s">
        <v>5283</v>
      </c>
      <c r="B3769" t="s">
        <v>5</v>
      </c>
      <c r="C3769" t="s">
        <v>1737</v>
      </c>
      <c r="D3769" t="s">
        <v>6907</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hidden="1" x14ac:dyDescent="0.25">
      <c r="A3770" t="s">
        <v>5284</v>
      </c>
      <c r="B3770" t="s">
        <v>5</v>
      </c>
      <c r="C3770" t="s">
        <v>1737</v>
      </c>
      <c r="D3770" t="s">
        <v>6908</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hidden="1" x14ac:dyDescent="0.25">
      <c r="A3771" t="s">
        <v>5285</v>
      </c>
      <c r="B3771" t="s">
        <v>5</v>
      </c>
      <c r="C3771" t="s">
        <v>1737</v>
      </c>
      <c r="D3771" t="s">
        <v>6908</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hidden="1" x14ac:dyDescent="0.25">
      <c r="A3772" t="s">
        <v>5286</v>
      </c>
      <c r="B3772" t="s">
        <v>5</v>
      </c>
      <c r="C3772" t="s">
        <v>1737</v>
      </c>
      <c r="D3772" t="s">
        <v>6908</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hidden="1" x14ac:dyDescent="0.25">
      <c r="A3773" t="s">
        <v>5287</v>
      </c>
      <c r="B3773" t="s">
        <v>5</v>
      </c>
      <c r="C3773" t="s">
        <v>1737</v>
      </c>
      <c r="D3773" t="s">
        <v>6908</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hidden="1" x14ac:dyDescent="0.25">
      <c r="A3774" t="s">
        <v>5288</v>
      </c>
      <c r="B3774" t="s">
        <v>5</v>
      </c>
      <c r="C3774" t="s">
        <v>1737</v>
      </c>
      <c r="D3774" t="s">
        <v>6908</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hidden="1" x14ac:dyDescent="0.25">
      <c r="A3775" t="s">
        <v>5289</v>
      </c>
      <c r="B3775" t="s">
        <v>5</v>
      </c>
      <c r="C3775" t="s">
        <v>1737</v>
      </c>
      <c r="D3775" t="s">
        <v>6908</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hidden="1" x14ac:dyDescent="0.25">
      <c r="A3776" t="s">
        <v>5290</v>
      </c>
      <c r="B3776" t="s">
        <v>5</v>
      </c>
      <c r="C3776" t="s">
        <v>1737</v>
      </c>
      <c r="D3776" t="s">
        <v>6908</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hidden="1" x14ac:dyDescent="0.25">
      <c r="A3777" t="s">
        <v>5291</v>
      </c>
      <c r="B3777" t="s">
        <v>5</v>
      </c>
      <c r="C3777" t="s">
        <v>1737</v>
      </c>
      <c r="D3777" t="s">
        <v>6908</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hidden="1" x14ac:dyDescent="0.25">
      <c r="A3778" t="s">
        <v>5292</v>
      </c>
      <c r="B3778" t="s">
        <v>5</v>
      </c>
      <c r="C3778" t="s">
        <v>1737</v>
      </c>
      <c r="D3778" t="s">
        <v>6908</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hidden="1" x14ac:dyDescent="0.25">
      <c r="A3779" t="s">
        <v>5293</v>
      </c>
      <c r="B3779" t="s">
        <v>5</v>
      </c>
      <c r="C3779" t="s">
        <v>1737</v>
      </c>
      <c r="D3779" t="s">
        <v>6908</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hidden="1" x14ac:dyDescent="0.25">
      <c r="A3780" t="s">
        <v>5294</v>
      </c>
      <c r="B3780" t="s">
        <v>5</v>
      </c>
      <c r="C3780" t="s">
        <v>1737</v>
      </c>
      <c r="D3780" t="s">
        <v>6908</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hidden="1" x14ac:dyDescent="0.25">
      <c r="A3781" t="s">
        <v>5295</v>
      </c>
      <c r="B3781" t="s">
        <v>5</v>
      </c>
      <c r="C3781" t="s">
        <v>1737</v>
      </c>
      <c r="D3781" t="s">
        <v>6908</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hidden="1" x14ac:dyDescent="0.25">
      <c r="A3782" t="s">
        <v>5296</v>
      </c>
      <c r="B3782" t="s">
        <v>5</v>
      </c>
      <c r="C3782" t="s">
        <v>1737</v>
      </c>
      <c r="D3782" t="s">
        <v>6909</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hidden="1" x14ac:dyDescent="0.25">
      <c r="A3783" t="s">
        <v>5297</v>
      </c>
      <c r="B3783" t="s">
        <v>5</v>
      </c>
      <c r="C3783" t="s">
        <v>1737</v>
      </c>
      <c r="D3783" t="s">
        <v>6909</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hidden="1" x14ac:dyDescent="0.25">
      <c r="A3784" t="s">
        <v>5298</v>
      </c>
      <c r="B3784" t="s">
        <v>5</v>
      </c>
      <c r="C3784" t="s">
        <v>1737</v>
      </c>
      <c r="D3784" t="s">
        <v>6909</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hidden="1" x14ac:dyDescent="0.25">
      <c r="A3785" t="s">
        <v>5299</v>
      </c>
      <c r="B3785" t="s">
        <v>5</v>
      </c>
      <c r="C3785" t="s">
        <v>1737</v>
      </c>
      <c r="D3785" t="s">
        <v>6909</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hidden="1" x14ac:dyDescent="0.25">
      <c r="A3786" t="s">
        <v>5300</v>
      </c>
      <c r="B3786" t="s">
        <v>5</v>
      </c>
      <c r="C3786" t="s">
        <v>1737</v>
      </c>
      <c r="D3786" t="s">
        <v>6909</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hidden="1" x14ac:dyDescent="0.25">
      <c r="A3787" t="s">
        <v>5301</v>
      </c>
      <c r="B3787" t="s">
        <v>5</v>
      </c>
      <c r="C3787" t="s">
        <v>1737</v>
      </c>
      <c r="D3787" t="s">
        <v>6909</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hidden="1" x14ac:dyDescent="0.25">
      <c r="A3788" t="s">
        <v>5302</v>
      </c>
      <c r="B3788" t="s">
        <v>5</v>
      </c>
      <c r="C3788" t="s">
        <v>1737</v>
      </c>
      <c r="D3788" t="s">
        <v>6909</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hidden="1" x14ac:dyDescent="0.25">
      <c r="A3789" t="s">
        <v>5303</v>
      </c>
      <c r="B3789" t="s">
        <v>5</v>
      </c>
      <c r="C3789" t="s">
        <v>1737</v>
      </c>
      <c r="D3789" t="s">
        <v>6909</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hidden="1" x14ac:dyDescent="0.25">
      <c r="A3790" t="s">
        <v>5304</v>
      </c>
      <c r="B3790" t="s">
        <v>5</v>
      </c>
      <c r="C3790" t="s">
        <v>1737</v>
      </c>
      <c r="D3790" t="s">
        <v>6909</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hidden="1" x14ac:dyDescent="0.25">
      <c r="A3791" t="s">
        <v>5305</v>
      </c>
      <c r="B3791" t="s">
        <v>5</v>
      </c>
      <c r="C3791" t="s">
        <v>1737</v>
      </c>
      <c r="D3791" t="s">
        <v>6909</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hidden="1" x14ac:dyDescent="0.25">
      <c r="A3792" t="s">
        <v>5306</v>
      </c>
      <c r="B3792" t="s">
        <v>5</v>
      </c>
      <c r="C3792" t="s">
        <v>1737</v>
      </c>
      <c r="D3792" t="s">
        <v>6909</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hidden="1" x14ac:dyDescent="0.25">
      <c r="A3793" t="s">
        <v>5307</v>
      </c>
      <c r="B3793" t="s">
        <v>5</v>
      </c>
      <c r="C3793" t="s">
        <v>1737</v>
      </c>
      <c r="D3793" t="s">
        <v>6909</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hidden="1" x14ac:dyDescent="0.25">
      <c r="A3794" t="s">
        <v>5308</v>
      </c>
      <c r="B3794" t="s">
        <v>5</v>
      </c>
      <c r="C3794" t="s">
        <v>1737</v>
      </c>
      <c r="D3794" t="s">
        <v>6910</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hidden="1" x14ac:dyDescent="0.25">
      <c r="A3795" t="s">
        <v>5309</v>
      </c>
      <c r="B3795" t="s">
        <v>5</v>
      </c>
      <c r="C3795" t="s">
        <v>1737</v>
      </c>
      <c r="D3795" t="s">
        <v>6910</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hidden="1" x14ac:dyDescent="0.25">
      <c r="A3796" t="s">
        <v>5310</v>
      </c>
      <c r="B3796" t="s">
        <v>5</v>
      </c>
      <c r="C3796" t="s">
        <v>1737</v>
      </c>
      <c r="D3796" t="s">
        <v>6910</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hidden="1" x14ac:dyDescent="0.25">
      <c r="A3797" t="s">
        <v>5311</v>
      </c>
      <c r="B3797" t="s">
        <v>5</v>
      </c>
      <c r="C3797" t="s">
        <v>1737</v>
      </c>
      <c r="D3797" t="s">
        <v>6910</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hidden="1" x14ac:dyDescent="0.25">
      <c r="A3798" t="s">
        <v>5312</v>
      </c>
      <c r="B3798" t="s">
        <v>5</v>
      </c>
      <c r="C3798" t="s">
        <v>1737</v>
      </c>
      <c r="D3798" t="s">
        <v>6910</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hidden="1" x14ac:dyDescent="0.25">
      <c r="A3799" t="s">
        <v>5313</v>
      </c>
      <c r="B3799" t="s">
        <v>5</v>
      </c>
      <c r="C3799" t="s">
        <v>1737</v>
      </c>
      <c r="D3799" t="s">
        <v>6910</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hidden="1" x14ac:dyDescent="0.25">
      <c r="A3800" t="s">
        <v>5314</v>
      </c>
      <c r="B3800" t="s">
        <v>5</v>
      </c>
      <c r="C3800" t="s">
        <v>1737</v>
      </c>
      <c r="D3800" t="s">
        <v>6910</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hidden="1" x14ac:dyDescent="0.25">
      <c r="A3801" t="s">
        <v>5315</v>
      </c>
      <c r="B3801" t="s">
        <v>5</v>
      </c>
      <c r="C3801" t="s">
        <v>1737</v>
      </c>
      <c r="D3801" t="s">
        <v>6910</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hidden="1" x14ac:dyDescent="0.25">
      <c r="A3802" t="s">
        <v>5316</v>
      </c>
      <c r="B3802" t="s">
        <v>5</v>
      </c>
      <c r="C3802" t="s">
        <v>1737</v>
      </c>
      <c r="D3802" t="s">
        <v>6910</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hidden="1" x14ac:dyDescent="0.25">
      <c r="A3803" t="s">
        <v>5317</v>
      </c>
      <c r="B3803" t="s">
        <v>5</v>
      </c>
      <c r="C3803" t="s">
        <v>1737</v>
      </c>
      <c r="D3803" t="s">
        <v>6910</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hidden="1" x14ac:dyDescent="0.25">
      <c r="A3804" t="s">
        <v>5318</v>
      </c>
      <c r="B3804" t="s">
        <v>5</v>
      </c>
      <c r="C3804" t="s">
        <v>1737</v>
      </c>
      <c r="D3804" t="s">
        <v>6910</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hidden="1" x14ac:dyDescent="0.25">
      <c r="A3805" t="s">
        <v>5319</v>
      </c>
      <c r="B3805" t="s">
        <v>5</v>
      </c>
      <c r="C3805" t="s">
        <v>1737</v>
      </c>
      <c r="D3805" t="s">
        <v>6910</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hidden="1" x14ac:dyDescent="0.25">
      <c r="A3806" t="s">
        <v>5320</v>
      </c>
      <c r="B3806" t="s">
        <v>5</v>
      </c>
      <c r="C3806" t="s">
        <v>1737</v>
      </c>
      <c r="D3806" t="s">
        <v>6911</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hidden="1" x14ac:dyDescent="0.25">
      <c r="A3807" t="s">
        <v>5321</v>
      </c>
      <c r="B3807" t="s">
        <v>5</v>
      </c>
      <c r="C3807" t="s">
        <v>1737</v>
      </c>
      <c r="D3807" t="s">
        <v>6911</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hidden="1" x14ac:dyDescent="0.25">
      <c r="A3808" t="s">
        <v>5322</v>
      </c>
      <c r="B3808" t="s">
        <v>5</v>
      </c>
      <c r="C3808" t="s">
        <v>1737</v>
      </c>
      <c r="D3808" t="s">
        <v>6911</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hidden="1" x14ac:dyDescent="0.25">
      <c r="A3809" t="s">
        <v>5323</v>
      </c>
      <c r="B3809" t="s">
        <v>5</v>
      </c>
      <c r="C3809" t="s">
        <v>1737</v>
      </c>
      <c r="D3809" t="s">
        <v>6911</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hidden="1" x14ac:dyDescent="0.25">
      <c r="A3810" t="s">
        <v>5324</v>
      </c>
      <c r="B3810" t="s">
        <v>5</v>
      </c>
      <c r="C3810" t="s">
        <v>1737</v>
      </c>
      <c r="D3810" t="s">
        <v>6911</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hidden="1" x14ac:dyDescent="0.25">
      <c r="A3811" t="s">
        <v>5325</v>
      </c>
      <c r="B3811" t="s">
        <v>5</v>
      </c>
      <c r="C3811" t="s">
        <v>1737</v>
      </c>
      <c r="D3811" t="s">
        <v>6911</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hidden="1" x14ac:dyDescent="0.25">
      <c r="A3812" t="s">
        <v>5326</v>
      </c>
      <c r="B3812" t="s">
        <v>5</v>
      </c>
      <c r="C3812" t="s">
        <v>1737</v>
      </c>
      <c r="D3812" t="s">
        <v>6911</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hidden="1" x14ac:dyDescent="0.25">
      <c r="A3813" t="s">
        <v>5327</v>
      </c>
      <c r="B3813" t="s">
        <v>5</v>
      </c>
      <c r="C3813" t="s">
        <v>1737</v>
      </c>
      <c r="D3813" t="s">
        <v>6911</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hidden="1" x14ac:dyDescent="0.25">
      <c r="A3814" t="s">
        <v>5328</v>
      </c>
      <c r="B3814" t="s">
        <v>5</v>
      </c>
      <c r="C3814" t="s">
        <v>1737</v>
      </c>
      <c r="D3814" t="s">
        <v>6911</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hidden="1" x14ac:dyDescent="0.25">
      <c r="A3815" t="s">
        <v>5329</v>
      </c>
      <c r="B3815" t="s">
        <v>5</v>
      </c>
      <c r="C3815" t="s">
        <v>1737</v>
      </c>
      <c r="D3815" t="s">
        <v>6911</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hidden="1" x14ac:dyDescent="0.25">
      <c r="A3816" t="s">
        <v>5330</v>
      </c>
      <c r="B3816" t="s">
        <v>5</v>
      </c>
      <c r="C3816" t="s">
        <v>1737</v>
      </c>
      <c r="D3816" t="s">
        <v>6911</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hidden="1" x14ac:dyDescent="0.25">
      <c r="A3817" t="s">
        <v>5331</v>
      </c>
      <c r="B3817" t="s">
        <v>5</v>
      </c>
      <c r="C3817" t="s">
        <v>1737</v>
      </c>
      <c r="D3817" t="s">
        <v>6911</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hidden="1" x14ac:dyDescent="0.25">
      <c r="A3818" t="s">
        <v>5332</v>
      </c>
      <c r="B3818" t="s">
        <v>5</v>
      </c>
      <c r="C3818" t="s">
        <v>1737</v>
      </c>
      <c r="D3818" t="s">
        <v>6912</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hidden="1" x14ac:dyDescent="0.25">
      <c r="A3819" t="s">
        <v>5333</v>
      </c>
      <c r="B3819" t="s">
        <v>5</v>
      </c>
      <c r="C3819" t="s">
        <v>1737</v>
      </c>
      <c r="D3819" t="s">
        <v>6912</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hidden="1" x14ac:dyDescent="0.25">
      <c r="A3820" t="s">
        <v>5334</v>
      </c>
      <c r="B3820" t="s">
        <v>5</v>
      </c>
      <c r="C3820" t="s">
        <v>1737</v>
      </c>
      <c r="D3820" t="s">
        <v>6912</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hidden="1" x14ac:dyDescent="0.25">
      <c r="A3821" t="s">
        <v>5335</v>
      </c>
      <c r="B3821" t="s">
        <v>5</v>
      </c>
      <c r="C3821" t="s">
        <v>1737</v>
      </c>
      <c r="D3821" t="s">
        <v>6912</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hidden="1" x14ac:dyDescent="0.25">
      <c r="A3822" t="s">
        <v>5336</v>
      </c>
      <c r="B3822" t="s">
        <v>5</v>
      </c>
      <c r="C3822" t="s">
        <v>1737</v>
      </c>
      <c r="D3822" t="s">
        <v>6912</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hidden="1" x14ac:dyDescent="0.25">
      <c r="A3823" t="s">
        <v>5337</v>
      </c>
      <c r="B3823" t="s">
        <v>5</v>
      </c>
      <c r="C3823" t="s">
        <v>1737</v>
      </c>
      <c r="D3823" t="s">
        <v>6912</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hidden="1" x14ac:dyDescent="0.25">
      <c r="A3824" t="s">
        <v>5338</v>
      </c>
      <c r="B3824" t="s">
        <v>5</v>
      </c>
      <c r="C3824" t="s">
        <v>1737</v>
      </c>
      <c r="D3824" t="s">
        <v>6912</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hidden="1" x14ac:dyDescent="0.25">
      <c r="A3825" t="s">
        <v>5339</v>
      </c>
      <c r="B3825" t="s">
        <v>5</v>
      </c>
      <c r="C3825" t="s">
        <v>1737</v>
      </c>
      <c r="D3825" t="s">
        <v>6912</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hidden="1" x14ac:dyDescent="0.25">
      <c r="A3826" t="s">
        <v>5340</v>
      </c>
      <c r="B3826" t="s">
        <v>5</v>
      </c>
      <c r="C3826" t="s">
        <v>1737</v>
      </c>
      <c r="D3826" t="s">
        <v>6912</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hidden="1" x14ac:dyDescent="0.25">
      <c r="A3827" t="s">
        <v>5341</v>
      </c>
      <c r="B3827" t="s">
        <v>5</v>
      </c>
      <c r="C3827" t="s">
        <v>1737</v>
      </c>
      <c r="D3827" t="s">
        <v>6912</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hidden="1" x14ac:dyDescent="0.25">
      <c r="A3828" t="s">
        <v>5342</v>
      </c>
      <c r="B3828" t="s">
        <v>5</v>
      </c>
      <c r="C3828" t="s">
        <v>1737</v>
      </c>
      <c r="D3828" t="s">
        <v>6912</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hidden="1" x14ac:dyDescent="0.25">
      <c r="A3829" t="s">
        <v>5343</v>
      </c>
      <c r="B3829" t="s">
        <v>5</v>
      </c>
      <c r="C3829" t="s">
        <v>1737</v>
      </c>
      <c r="D3829" t="s">
        <v>6912</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hidden="1" x14ac:dyDescent="0.25">
      <c r="A3830" t="s">
        <v>5344</v>
      </c>
      <c r="B3830" t="s">
        <v>5</v>
      </c>
      <c r="C3830" t="s">
        <v>1737</v>
      </c>
      <c r="D3830" t="s">
        <v>6913</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hidden="1" x14ac:dyDescent="0.25">
      <c r="A3831" t="s">
        <v>5345</v>
      </c>
      <c r="B3831" t="s">
        <v>5</v>
      </c>
      <c r="C3831" t="s">
        <v>1737</v>
      </c>
      <c r="D3831" t="s">
        <v>6913</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hidden="1" x14ac:dyDescent="0.25">
      <c r="A3832" t="s">
        <v>5346</v>
      </c>
      <c r="B3832" t="s">
        <v>5</v>
      </c>
      <c r="C3832" t="s">
        <v>1737</v>
      </c>
      <c r="D3832" t="s">
        <v>6913</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hidden="1" x14ac:dyDescent="0.25">
      <c r="A3833" t="s">
        <v>5347</v>
      </c>
      <c r="B3833" t="s">
        <v>5</v>
      </c>
      <c r="C3833" t="s">
        <v>1737</v>
      </c>
      <c r="D3833" t="s">
        <v>6913</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hidden="1" x14ac:dyDescent="0.25">
      <c r="A3834" t="s">
        <v>5348</v>
      </c>
      <c r="B3834" t="s">
        <v>5</v>
      </c>
      <c r="C3834" t="s">
        <v>1737</v>
      </c>
      <c r="D3834" t="s">
        <v>6913</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hidden="1" x14ac:dyDescent="0.25">
      <c r="A3835" t="s">
        <v>5349</v>
      </c>
      <c r="B3835" t="s">
        <v>5</v>
      </c>
      <c r="C3835" t="s">
        <v>1737</v>
      </c>
      <c r="D3835" t="s">
        <v>6913</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hidden="1" x14ac:dyDescent="0.25">
      <c r="A3836" t="s">
        <v>5350</v>
      </c>
      <c r="B3836" t="s">
        <v>5</v>
      </c>
      <c r="C3836" t="s">
        <v>1737</v>
      </c>
      <c r="D3836" t="s">
        <v>6913</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hidden="1" x14ac:dyDescent="0.25">
      <c r="A3837" t="s">
        <v>5351</v>
      </c>
      <c r="B3837" t="s">
        <v>5</v>
      </c>
      <c r="C3837" t="s">
        <v>1737</v>
      </c>
      <c r="D3837" t="s">
        <v>6913</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hidden="1" x14ac:dyDescent="0.25">
      <c r="A3838" t="s">
        <v>5352</v>
      </c>
      <c r="B3838" t="s">
        <v>5</v>
      </c>
      <c r="C3838" t="s">
        <v>1737</v>
      </c>
      <c r="D3838" t="s">
        <v>6913</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hidden="1" x14ac:dyDescent="0.25">
      <c r="A3839" t="s">
        <v>5353</v>
      </c>
      <c r="B3839" t="s">
        <v>5</v>
      </c>
      <c r="C3839" t="s">
        <v>1737</v>
      </c>
      <c r="D3839" t="s">
        <v>6913</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hidden="1" x14ac:dyDescent="0.25">
      <c r="A3840" t="s">
        <v>5354</v>
      </c>
      <c r="B3840" t="s">
        <v>5</v>
      </c>
      <c r="C3840" t="s">
        <v>1737</v>
      </c>
      <c r="D3840" t="s">
        <v>6913</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hidden="1" x14ac:dyDescent="0.25">
      <c r="A3841" t="s">
        <v>5355</v>
      </c>
      <c r="B3841" t="s">
        <v>5</v>
      </c>
      <c r="C3841" t="s">
        <v>1737</v>
      </c>
      <c r="D3841" t="s">
        <v>6913</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hidden="1" x14ac:dyDescent="0.25">
      <c r="A3842" t="s">
        <v>5356</v>
      </c>
      <c r="B3842" t="s">
        <v>5</v>
      </c>
      <c r="C3842" t="s">
        <v>1737</v>
      </c>
      <c r="D3842" t="s">
        <v>6914</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hidden="1" x14ac:dyDescent="0.25">
      <c r="A3843" t="s">
        <v>5357</v>
      </c>
      <c r="B3843" t="s">
        <v>5</v>
      </c>
      <c r="C3843" t="s">
        <v>1737</v>
      </c>
      <c r="D3843" t="s">
        <v>6914</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hidden="1" x14ac:dyDescent="0.25">
      <c r="A3844" t="s">
        <v>5358</v>
      </c>
      <c r="B3844" t="s">
        <v>5</v>
      </c>
      <c r="C3844" t="s">
        <v>1737</v>
      </c>
      <c r="D3844" t="s">
        <v>6914</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hidden="1" x14ac:dyDescent="0.25">
      <c r="A3845" t="s">
        <v>5359</v>
      </c>
      <c r="B3845" t="s">
        <v>5</v>
      </c>
      <c r="C3845" t="s">
        <v>1737</v>
      </c>
      <c r="D3845" t="s">
        <v>6914</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hidden="1" x14ac:dyDescent="0.25">
      <c r="A3846" t="s">
        <v>5360</v>
      </c>
      <c r="B3846" t="s">
        <v>5</v>
      </c>
      <c r="C3846" t="s">
        <v>1737</v>
      </c>
      <c r="D3846" t="s">
        <v>6914</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hidden="1" x14ac:dyDescent="0.25">
      <c r="A3847" t="s">
        <v>5361</v>
      </c>
      <c r="B3847" t="s">
        <v>5</v>
      </c>
      <c r="C3847" t="s">
        <v>1737</v>
      </c>
      <c r="D3847" t="s">
        <v>6914</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hidden="1" x14ac:dyDescent="0.25">
      <c r="A3848" t="s">
        <v>5362</v>
      </c>
      <c r="B3848" t="s">
        <v>5</v>
      </c>
      <c r="C3848" t="s">
        <v>1737</v>
      </c>
      <c r="D3848" t="s">
        <v>6914</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hidden="1" x14ac:dyDescent="0.25">
      <c r="A3849" t="s">
        <v>5363</v>
      </c>
      <c r="B3849" t="s">
        <v>5</v>
      </c>
      <c r="C3849" t="s">
        <v>1737</v>
      </c>
      <c r="D3849" t="s">
        <v>6914</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hidden="1" x14ac:dyDescent="0.25">
      <c r="A3850" t="s">
        <v>5364</v>
      </c>
      <c r="B3850" t="s">
        <v>5</v>
      </c>
      <c r="C3850" t="s">
        <v>1737</v>
      </c>
      <c r="D3850" t="s">
        <v>6914</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hidden="1" x14ac:dyDescent="0.25">
      <c r="A3851" t="s">
        <v>5365</v>
      </c>
      <c r="B3851" t="s">
        <v>5</v>
      </c>
      <c r="C3851" t="s">
        <v>1737</v>
      </c>
      <c r="D3851" t="s">
        <v>6914</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hidden="1" x14ac:dyDescent="0.25">
      <c r="A3852" t="s">
        <v>5366</v>
      </c>
      <c r="B3852" t="s">
        <v>5</v>
      </c>
      <c r="C3852" t="s">
        <v>1737</v>
      </c>
      <c r="D3852" t="s">
        <v>6914</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hidden="1" x14ac:dyDescent="0.25">
      <c r="A3853" t="s">
        <v>5367</v>
      </c>
      <c r="B3853" t="s">
        <v>5</v>
      </c>
      <c r="C3853" t="s">
        <v>1737</v>
      </c>
      <c r="D3853" t="s">
        <v>6914</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hidden="1" x14ac:dyDescent="0.25">
      <c r="A3854" t="s">
        <v>5368</v>
      </c>
      <c r="B3854" t="s">
        <v>5</v>
      </c>
      <c r="C3854" t="s">
        <v>1737</v>
      </c>
      <c r="D3854" t="s">
        <v>6915</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hidden="1" x14ac:dyDescent="0.25">
      <c r="A3855" t="s">
        <v>5369</v>
      </c>
      <c r="B3855" t="s">
        <v>5</v>
      </c>
      <c r="C3855" t="s">
        <v>1737</v>
      </c>
      <c r="D3855" t="s">
        <v>6915</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hidden="1" x14ac:dyDescent="0.25">
      <c r="A3856" t="s">
        <v>5370</v>
      </c>
      <c r="B3856" t="s">
        <v>5</v>
      </c>
      <c r="C3856" t="s">
        <v>1737</v>
      </c>
      <c r="D3856" t="s">
        <v>6915</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hidden="1" x14ac:dyDescent="0.25">
      <c r="A3857" t="s">
        <v>5371</v>
      </c>
      <c r="B3857" t="s">
        <v>5</v>
      </c>
      <c r="C3857" t="s">
        <v>1737</v>
      </c>
      <c r="D3857" t="s">
        <v>6915</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hidden="1" x14ac:dyDescent="0.25">
      <c r="A3858" t="s">
        <v>5372</v>
      </c>
      <c r="B3858" t="s">
        <v>5</v>
      </c>
      <c r="C3858" t="s">
        <v>1737</v>
      </c>
      <c r="D3858" t="s">
        <v>6915</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hidden="1" x14ac:dyDescent="0.25">
      <c r="A3859" t="s">
        <v>5373</v>
      </c>
      <c r="B3859" t="s">
        <v>5</v>
      </c>
      <c r="C3859" t="s">
        <v>1737</v>
      </c>
      <c r="D3859" t="s">
        <v>6915</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hidden="1" x14ac:dyDescent="0.25">
      <c r="A3860" t="s">
        <v>5374</v>
      </c>
      <c r="B3860" t="s">
        <v>5</v>
      </c>
      <c r="C3860" t="s">
        <v>1737</v>
      </c>
      <c r="D3860" t="s">
        <v>6915</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hidden="1" x14ac:dyDescent="0.25">
      <c r="A3861" t="s">
        <v>5375</v>
      </c>
      <c r="B3861" t="s">
        <v>5</v>
      </c>
      <c r="C3861" t="s">
        <v>1737</v>
      </c>
      <c r="D3861" t="s">
        <v>6915</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hidden="1" x14ac:dyDescent="0.25">
      <c r="A3862" t="s">
        <v>5376</v>
      </c>
      <c r="B3862" t="s">
        <v>5</v>
      </c>
      <c r="C3862" t="s">
        <v>1737</v>
      </c>
      <c r="D3862" t="s">
        <v>6915</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hidden="1" x14ac:dyDescent="0.25">
      <c r="A3863" t="s">
        <v>5377</v>
      </c>
      <c r="B3863" t="s">
        <v>5</v>
      </c>
      <c r="C3863" t="s">
        <v>1737</v>
      </c>
      <c r="D3863" t="s">
        <v>6915</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hidden="1" x14ac:dyDescent="0.25">
      <c r="A3864" t="s">
        <v>5378</v>
      </c>
      <c r="B3864" t="s">
        <v>5</v>
      </c>
      <c r="C3864" t="s">
        <v>1737</v>
      </c>
      <c r="D3864" t="s">
        <v>6915</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hidden="1" x14ac:dyDescent="0.25">
      <c r="A3865" t="s">
        <v>5379</v>
      </c>
      <c r="B3865" t="s">
        <v>5</v>
      </c>
      <c r="C3865" t="s">
        <v>1737</v>
      </c>
      <c r="D3865" t="s">
        <v>6915</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hidden="1" x14ac:dyDescent="0.25">
      <c r="A3866" t="s">
        <v>5380</v>
      </c>
      <c r="B3866" t="s">
        <v>5</v>
      </c>
      <c r="C3866" t="s">
        <v>1737</v>
      </c>
      <c r="D3866" t="s">
        <v>6916</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hidden="1" x14ac:dyDescent="0.25">
      <c r="A3867" t="s">
        <v>5381</v>
      </c>
      <c r="B3867" t="s">
        <v>5</v>
      </c>
      <c r="C3867" t="s">
        <v>1737</v>
      </c>
      <c r="D3867" t="s">
        <v>6916</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hidden="1" x14ac:dyDescent="0.25">
      <c r="A3868" t="s">
        <v>5382</v>
      </c>
      <c r="B3868" t="s">
        <v>5</v>
      </c>
      <c r="C3868" t="s">
        <v>1737</v>
      </c>
      <c r="D3868" t="s">
        <v>6916</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hidden="1" x14ac:dyDescent="0.25">
      <c r="A3869" t="s">
        <v>5383</v>
      </c>
      <c r="B3869" t="s">
        <v>5</v>
      </c>
      <c r="C3869" t="s">
        <v>1737</v>
      </c>
      <c r="D3869" t="s">
        <v>6916</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hidden="1" x14ac:dyDescent="0.25">
      <c r="A3870" t="s">
        <v>5384</v>
      </c>
      <c r="B3870" t="s">
        <v>5</v>
      </c>
      <c r="C3870" t="s">
        <v>1737</v>
      </c>
      <c r="D3870" t="s">
        <v>6916</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hidden="1" x14ac:dyDescent="0.25">
      <c r="A3871" t="s">
        <v>5385</v>
      </c>
      <c r="B3871" t="s">
        <v>5</v>
      </c>
      <c r="C3871" t="s">
        <v>1737</v>
      </c>
      <c r="D3871" t="s">
        <v>6916</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hidden="1" x14ac:dyDescent="0.25">
      <c r="A3872" t="s">
        <v>5386</v>
      </c>
      <c r="B3872" t="s">
        <v>5</v>
      </c>
      <c r="C3872" t="s">
        <v>1737</v>
      </c>
      <c r="D3872" t="s">
        <v>6916</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hidden="1" x14ac:dyDescent="0.25">
      <c r="A3873" t="s">
        <v>5387</v>
      </c>
      <c r="B3873" t="s">
        <v>5</v>
      </c>
      <c r="C3873" t="s">
        <v>1737</v>
      </c>
      <c r="D3873" t="s">
        <v>6916</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hidden="1" x14ac:dyDescent="0.25">
      <c r="A3874" t="s">
        <v>5388</v>
      </c>
      <c r="B3874" t="s">
        <v>5</v>
      </c>
      <c r="C3874" t="s">
        <v>1737</v>
      </c>
      <c r="D3874" t="s">
        <v>6916</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hidden="1" x14ac:dyDescent="0.25">
      <c r="A3875" t="s">
        <v>5389</v>
      </c>
      <c r="B3875" t="s">
        <v>5</v>
      </c>
      <c r="C3875" t="s">
        <v>1737</v>
      </c>
      <c r="D3875" t="s">
        <v>6916</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hidden="1" x14ac:dyDescent="0.25">
      <c r="A3876" t="s">
        <v>5390</v>
      </c>
      <c r="B3876" t="s">
        <v>5</v>
      </c>
      <c r="C3876" t="s">
        <v>1737</v>
      </c>
      <c r="D3876" t="s">
        <v>6916</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hidden="1" x14ac:dyDescent="0.25">
      <c r="A3877" t="s">
        <v>5391</v>
      </c>
      <c r="B3877" t="s">
        <v>5</v>
      </c>
      <c r="C3877" t="s">
        <v>1737</v>
      </c>
      <c r="D3877" t="s">
        <v>6916</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hidden="1" x14ac:dyDescent="0.25">
      <c r="A3878" t="s">
        <v>5392</v>
      </c>
      <c r="B3878" t="s">
        <v>5</v>
      </c>
      <c r="C3878" t="s">
        <v>1738</v>
      </c>
      <c r="D3878" t="s">
        <v>6892</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hidden="1" x14ac:dyDescent="0.25">
      <c r="A3879" t="s">
        <v>5393</v>
      </c>
      <c r="B3879" t="s">
        <v>5</v>
      </c>
      <c r="C3879" t="s">
        <v>1738</v>
      </c>
      <c r="D3879" t="s">
        <v>6892</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hidden="1" x14ac:dyDescent="0.25">
      <c r="A3880" t="s">
        <v>5394</v>
      </c>
      <c r="B3880" t="s">
        <v>5</v>
      </c>
      <c r="C3880" t="s">
        <v>1738</v>
      </c>
      <c r="D3880" t="s">
        <v>6892</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hidden="1" x14ac:dyDescent="0.25">
      <c r="A3881" t="s">
        <v>5395</v>
      </c>
      <c r="B3881" t="s">
        <v>5</v>
      </c>
      <c r="C3881" t="s">
        <v>1738</v>
      </c>
      <c r="D3881" t="s">
        <v>6892</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hidden="1" x14ac:dyDescent="0.25">
      <c r="A3882" t="s">
        <v>5396</v>
      </c>
      <c r="B3882" t="s">
        <v>5</v>
      </c>
      <c r="C3882" t="s">
        <v>1738</v>
      </c>
      <c r="D3882" t="s">
        <v>6892</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hidden="1" x14ac:dyDescent="0.25">
      <c r="A3883" t="s">
        <v>5397</v>
      </c>
      <c r="B3883" t="s">
        <v>5</v>
      </c>
      <c r="C3883" t="s">
        <v>1738</v>
      </c>
      <c r="D3883" t="s">
        <v>6892</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hidden="1" x14ac:dyDescent="0.25">
      <c r="A3884" t="s">
        <v>5398</v>
      </c>
      <c r="B3884" t="s">
        <v>5</v>
      </c>
      <c r="C3884" t="s">
        <v>1738</v>
      </c>
      <c r="D3884" t="s">
        <v>6892</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hidden="1" x14ac:dyDescent="0.25">
      <c r="A3885" t="s">
        <v>5399</v>
      </c>
      <c r="B3885" t="s">
        <v>5</v>
      </c>
      <c r="C3885" t="s">
        <v>1738</v>
      </c>
      <c r="D3885" t="s">
        <v>6892</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hidden="1" x14ac:dyDescent="0.25">
      <c r="A3886" t="s">
        <v>5400</v>
      </c>
      <c r="B3886" t="s">
        <v>5</v>
      </c>
      <c r="C3886" t="s">
        <v>1738</v>
      </c>
      <c r="D3886" t="s">
        <v>6892</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hidden="1" x14ac:dyDescent="0.25">
      <c r="A3887" t="s">
        <v>5401</v>
      </c>
      <c r="B3887" t="s">
        <v>5</v>
      </c>
      <c r="C3887" t="s">
        <v>1738</v>
      </c>
      <c r="D3887" t="s">
        <v>6892</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hidden="1" x14ac:dyDescent="0.25">
      <c r="A3888" t="s">
        <v>5402</v>
      </c>
      <c r="B3888" t="s">
        <v>5</v>
      </c>
      <c r="C3888" t="s">
        <v>1738</v>
      </c>
      <c r="D3888" t="s">
        <v>6892</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hidden="1" x14ac:dyDescent="0.25">
      <c r="A3889" t="s">
        <v>5403</v>
      </c>
      <c r="B3889" t="s">
        <v>5</v>
      </c>
      <c r="C3889" t="s">
        <v>1738</v>
      </c>
      <c r="D3889" t="s">
        <v>6892</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hidden="1" x14ac:dyDescent="0.25">
      <c r="A3890" t="s">
        <v>5404</v>
      </c>
      <c r="B3890" t="s">
        <v>5</v>
      </c>
      <c r="C3890" t="s">
        <v>1738</v>
      </c>
      <c r="D3890" t="s">
        <v>6893</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hidden="1" x14ac:dyDescent="0.25">
      <c r="A3891" t="s">
        <v>5405</v>
      </c>
      <c r="B3891" t="s">
        <v>5</v>
      </c>
      <c r="C3891" t="s">
        <v>1738</v>
      </c>
      <c r="D3891" t="s">
        <v>6893</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hidden="1" x14ac:dyDescent="0.25">
      <c r="A3892" t="s">
        <v>5406</v>
      </c>
      <c r="B3892" t="s">
        <v>5</v>
      </c>
      <c r="C3892" t="s">
        <v>1738</v>
      </c>
      <c r="D3892" t="s">
        <v>6893</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hidden="1" x14ac:dyDescent="0.25">
      <c r="A3893" t="s">
        <v>5407</v>
      </c>
      <c r="B3893" t="s">
        <v>5</v>
      </c>
      <c r="C3893" t="s">
        <v>1738</v>
      </c>
      <c r="D3893" t="s">
        <v>6893</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hidden="1" x14ac:dyDescent="0.25">
      <c r="A3894" t="s">
        <v>5408</v>
      </c>
      <c r="B3894" t="s">
        <v>5</v>
      </c>
      <c r="C3894" t="s">
        <v>1738</v>
      </c>
      <c r="D3894" t="s">
        <v>6893</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hidden="1" x14ac:dyDescent="0.25">
      <c r="A3895" t="s">
        <v>5409</v>
      </c>
      <c r="B3895" t="s">
        <v>5</v>
      </c>
      <c r="C3895" t="s">
        <v>1738</v>
      </c>
      <c r="D3895" t="s">
        <v>6893</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hidden="1" x14ac:dyDescent="0.25">
      <c r="A3896" t="s">
        <v>5410</v>
      </c>
      <c r="B3896" t="s">
        <v>5</v>
      </c>
      <c r="C3896" t="s">
        <v>1738</v>
      </c>
      <c r="D3896" t="s">
        <v>6893</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hidden="1" x14ac:dyDescent="0.25">
      <c r="A3897" t="s">
        <v>5411</v>
      </c>
      <c r="B3897" t="s">
        <v>5</v>
      </c>
      <c r="C3897" t="s">
        <v>1738</v>
      </c>
      <c r="D3897" t="s">
        <v>6893</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hidden="1" x14ac:dyDescent="0.25">
      <c r="A3898" t="s">
        <v>5412</v>
      </c>
      <c r="B3898" t="s">
        <v>5</v>
      </c>
      <c r="C3898" t="s">
        <v>1738</v>
      </c>
      <c r="D3898" t="s">
        <v>6893</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hidden="1" x14ac:dyDescent="0.25">
      <c r="A3899" t="s">
        <v>5413</v>
      </c>
      <c r="B3899" t="s">
        <v>5</v>
      </c>
      <c r="C3899" t="s">
        <v>1738</v>
      </c>
      <c r="D3899" t="s">
        <v>6893</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hidden="1" x14ac:dyDescent="0.25">
      <c r="A3900" t="s">
        <v>5414</v>
      </c>
      <c r="B3900" t="s">
        <v>5</v>
      </c>
      <c r="C3900" t="s">
        <v>1738</v>
      </c>
      <c r="D3900" t="s">
        <v>6893</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hidden="1" x14ac:dyDescent="0.25">
      <c r="A3901" t="s">
        <v>5415</v>
      </c>
      <c r="B3901" t="s">
        <v>5</v>
      </c>
      <c r="C3901" t="s">
        <v>1738</v>
      </c>
      <c r="D3901" t="s">
        <v>6893</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hidden="1" x14ac:dyDescent="0.25">
      <c r="A3902" t="s">
        <v>5416</v>
      </c>
      <c r="B3902" t="s">
        <v>5</v>
      </c>
      <c r="C3902" t="s">
        <v>1738</v>
      </c>
      <c r="D3902" t="s">
        <v>6894</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hidden="1" x14ac:dyDescent="0.25">
      <c r="A3903" t="s">
        <v>5417</v>
      </c>
      <c r="B3903" t="s">
        <v>5</v>
      </c>
      <c r="C3903" t="s">
        <v>1738</v>
      </c>
      <c r="D3903" t="s">
        <v>6894</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hidden="1" x14ac:dyDescent="0.25">
      <c r="A3904" t="s">
        <v>5418</v>
      </c>
      <c r="B3904" t="s">
        <v>5</v>
      </c>
      <c r="C3904" t="s">
        <v>1738</v>
      </c>
      <c r="D3904" t="s">
        <v>6894</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hidden="1" x14ac:dyDescent="0.25">
      <c r="A3905" t="s">
        <v>5419</v>
      </c>
      <c r="B3905" t="s">
        <v>5</v>
      </c>
      <c r="C3905" t="s">
        <v>1738</v>
      </c>
      <c r="D3905" t="s">
        <v>6894</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hidden="1" x14ac:dyDescent="0.25">
      <c r="A3906" t="s">
        <v>5420</v>
      </c>
      <c r="B3906" t="s">
        <v>5</v>
      </c>
      <c r="C3906" t="s">
        <v>1738</v>
      </c>
      <c r="D3906" t="s">
        <v>6894</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hidden="1" x14ac:dyDescent="0.25">
      <c r="A3907" t="s">
        <v>5421</v>
      </c>
      <c r="B3907" t="s">
        <v>5</v>
      </c>
      <c r="C3907" t="s">
        <v>1738</v>
      </c>
      <c r="D3907" t="s">
        <v>6894</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hidden="1" x14ac:dyDescent="0.25">
      <c r="A3908" t="s">
        <v>5422</v>
      </c>
      <c r="B3908" t="s">
        <v>5</v>
      </c>
      <c r="C3908" t="s">
        <v>1738</v>
      </c>
      <c r="D3908" t="s">
        <v>6894</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hidden="1" x14ac:dyDescent="0.25">
      <c r="A3909" t="s">
        <v>5423</v>
      </c>
      <c r="B3909" t="s">
        <v>5</v>
      </c>
      <c r="C3909" t="s">
        <v>1738</v>
      </c>
      <c r="D3909" t="s">
        <v>6894</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hidden="1" x14ac:dyDescent="0.25">
      <c r="A3910" t="s">
        <v>5424</v>
      </c>
      <c r="B3910" t="s">
        <v>5</v>
      </c>
      <c r="C3910" t="s">
        <v>1738</v>
      </c>
      <c r="D3910" t="s">
        <v>6894</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hidden="1" x14ac:dyDescent="0.25">
      <c r="A3911" t="s">
        <v>5425</v>
      </c>
      <c r="B3911" t="s">
        <v>5</v>
      </c>
      <c r="C3911" t="s">
        <v>1738</v>
      </c>
      <c r="D3911" t="s">
        <v>6894</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hidden="1" x14ac:dyDescent="0.25">
      <c r="A3912" t="s">
        <v>5426</v>
      </c>
      <c r="B3912" t="s">
        <v>5</v>
      </c>
      <c r="C3912" t="s">
        <v>1738</v>
      </c>
      <c r="D3912" t="s">
        <v>6894</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hidden="1" x14ac:dyDescent="0.25">
      <c r="A3913" t="s">
        <v>5427</v>
      </c>
      <c r="B3913" t="s">
        <v>5</v>
      </c>
      <c r="C3913" t="s">
        <v>1738</v>
      </c>
      <c r="D3913" t="s">
        <v>6894</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hidden="1" x14ac:dyDescent="0.25">
      <c r="A3914" t="s">
        <v>5428</v>
      </c>
      <c r="B3914" t="s">
        <v>5</v>
      </c>
      <c r="C3914" t="s">
        <v>1738</v>
      </c>
      <c r="D3914" t="s">
        <v>6895</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hidden="1" x14ac:dyDescent="0.25">
      <c r="A3915" t="s">
        <v>5429</v>
      </c>
      <c r="B3915" t="s">
        <v>5</v>
      </c>
      <c r="C3915" t="s">
        <v>1738</v>
      </c>
      <c r="D3915" t="s">
        <v>6895</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hidden="1" x14ac:dyDescent="0.25">
      <c r="A3916" t="s">
        <v>5430</v>
      </c>
      <c r="B3916" t="s">
        <v>5</v>
      </c>
      <c r="C3916" t="s">
        <v>1738</v>
      </c>
      <c r="D3916" t="s">
        <v>6895</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hidden="1" x14ac:dyDescent="0.25">
      <c r="A3917" t="s">
        <v>5431</v>
      </c>
      <c r="B3917" t="s">
        <v>5</v>
      </c>
      <c r="C3917" t="s">
        <v>1738</v>
      </c>
      <c r="D3917" t="s">
        <v>6895</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hidden="1" x14ac:dyDescent="0.25">
      <c r="A3918" t="s">
        <v>5432</v>
      </c>
      <c r="B3918" t="s">
        <v>5</v>
      </c>
      <c r="C3918" t="s">
        <v>1738</v>
      </c>
      <c r="D3918" t="s">
        <v>6895</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hidden="1" x14ac:dyDescent="0.25">
      <c r="A3919" t="s">
        <v>5433</v>
      </c>
      <c r="B3919" t="s">
        <v>5</v>
      </c>
      <c r="C3919" t="s">
        <v>1738</v>
      </c>
      <c r="D3919" t="s">
        <v>6895</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hidden="1" x14ac:dyDescent="0.25">
      <c r="A3920" t="s">
        <v>5434</v>
      </c>
      <c r="B3920" t="s">
        <v>5</v>
      </c>
      <c r="C3920" t="s">
        <v>1738</v>
      </c>
      <c r="D3920" t="s">
        <v>6895</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hidden="1" x14ac:dyDescent="0.25">
      <c r="A3921" t="s">
        <v>5435</v>
      </c>
      <c r="B3921" t="s">
        <v>5</v>
      </c>
      <c r="C3921" t="s">
        <v>1738</v>
      </c>
      <c r="D3921" t="s">
        <v>6895</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hidden="1" x14ac:dyDescent="0.25">
      <c r="A3922" t="s">
        <v>5436</v>
      </c>
      <c r="B3922" t="s">
        <v>5</v>
      </c>
      <c r="C3922" t="s">
        <v>1738</v>
      </c>
      <c r="D3922" t="s">
        <v>6895</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hidden="1" x14ac:dyDescent="0.25">
      <c r="A3923" t="s">
        <v>5437</v>
      </c>
      <c r="B3923" t="s">
        <v>5</v>
      </c>
      <c r="C3923" t="s">
        <v>1738</v>
      </c>
      <c r="D3923" t="s">
        <v>6895</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hidden="1" x14ac:dyDescent="0.25">
      <c r="A3924" t="s">
        <v>5438</v>
      </c>
      <c r="B3924" t="s">
        <v>5</v>
      </c>
      <c r="C3924" t="s">
        <v>1738</v>
      </c>
      <c r="D3924" t="s">
        <v>6895</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hidden="1" x14ac:dyDescent="0.25">
      <c r="A3925" t="s">
        <v>5439</v>
      </c>
      <c r="B3925" t="s">
        <v>5</v>
      </c>
      <c r="C3925" t="s">
        <v>1738</v>
      </c>
      <c r="D3925" t="s">
        <v>6895</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hidden="1" x14ac:dyDescent="0.25">
      <c r="A3926" t="s">
        <v>5440</v>
      </c>
      <c r="B3926" t="s">
        <v>5</v>
      </c>
      <c r="C3926" t="s">
        <v>1738</v>
      </c>
      <c r="D3926" t="s">
        <v>6896</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hidden="1" x14ac:dyDescent="0.25">
      <c r="A3927" t="s">
        <v>5441</v>
      </c>
      <c r="B3927" t="s">
        <v>5</v>
      </c>
      <c r="C3927" t="s">
        <v>1738</v>
      </c>
      <c r="D3927" t="s">
        <v>6896</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hidden="1" x14ac:dyDescent="0.25">
      <c r="A3928" t="s">
        <v>5442</v>
      </c>
      <c r="B3928" t="s">
        <v>5</v>
      </c>
      <c r="C3928" t="s">
        <v>1738</v>
      </c>
      <c r="D3928" t="s">
        <v>6896</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hidden="1" x14ac:dyDescent="0.25">
      <c r="A3929" t="s">
        <v>5443</v>
      </c>
      <c r="B3929" t="s">
        <v>5</v>
      </c>
      <c r="C3929" t="s">
        <v>1738</v>
      </c>
      <c r="D3929" t="s">
        <v>6896</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hidden="1" x14ac:dyDescent="0.25">
      <c r="A3930" t="s">
        <v>5444</v>
      </c>
      <c r="B3930" t="s">
        <v>5</v>
      </c>
      <c r="C3930" t="s">
        <v>1738</v>
      </c>
      <c r="D3930" t="s">
        <v>6896</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hidden="1" x14ac:dyDescent="0.25">
      <c r="A3931" t="s">
        <v>5445</v>
      </c>
      <c r="B3931" t="s">
        <v>5</v>
      </c>
      <c r="C3931" t="s">
        <v>1738</v>
      </c>
      <c r="D3931" t="s">
        <v>6896</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hidden="1" x14ac:dyDescent="0.25">
      <c r="A3932" t="s">
        <v>5446</v>
      </c>
      <c r="B3932" t="s">
        <v>5</v>
      </c>
      <c r="C3932" t="s">
        <v>1738</v>
      </c>
      <c r="D3932" t="s">
        <v>6896</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hidden="1" x14ac:dyDescent="0.25">
      <c r="A3933" t="s">
        <v>5447</v>
      </c>
      <c r="B3933" t="s">
        <v>5</v>
      </c>
      <c r="C3933" t="s">
        <v>1738</v>
      </c>
      <c r="D3933" t="s">
        <v>6896</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hidden="1" x14ac:dyDescent="0.25">
      <c r="A3934" t="s">
        <v>5448</v>
      </c>
      <c r="B3934" t="s">
        <v>5</v>
      </c>
      <c r="C3934" t="s">
        <v>1738</v>
      </c>
      <c r="D3934" t="s">
        <v>6896</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hidden="1" x14ac:dyDescent="0.25">
      <c r="A3935" t="s">
        <v>5449</v>
      </c>
      <c r="B3935" t="s">
        <v>5</v>
      </c>
      <c r="C3935" t="s">
        <v>1738</v>
      </c>
      <c r="D3935" t="s">
        <v>6896</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hidden="1" x14ac:dyDescent="0.25">
      <c r="A3936" t="s">
        <v>5450</v>
      </c>
      <c r="B3936" t="s">
        <v>5</v>
      </c>
      <c r="C3936" t="s">
        <v>1738</v>
      </c>
      <c r="D3936" t="s">
        <v>6896</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hidden="1" x14ac:dyDescent="0.25">
      <c r="A3937" t="s">
        <v>5451</v>
      </c>
      <c r="B3937" t="s">
        <v>5</v>
      </c>
      <c r="C3937" t="s">
        <v>1738</v>
      </c>
      <c r="D3937" t="s">
        <v>6896</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hidden="1" x14ac:dyDescent="0.25">
      <c r="A3938" t="s">
        <v>5452</v>
      </c>
      <c r="B3938" t="s">
        <v>5</v>
      </c>
      <c r="C3938" t="s">
        <v>1738</v>
      </c>
      <c r="D3938" t="s">
        <v>6897</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hidden="1" x14ac:dyDescent="0.25">
      <c r="A3939" t="s">
        <v>5453</v>
      </c>
      <c r="B3939" t="s">
        <v>5</v>
      </c>
      <c r="C3939" t="s">
        <v>1738</v>
      </c>
      <c r="D3939" t="s">
        <v>6897</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hidden="1" x14ac:dyDescent="0.25">
      <c r="A3940" t="s">
        <v>5454</v>
      </c>
      <c r="B3940" t="s">
        <v>5</v>
      </c>
      <c r="C3940" t="s">
        <v>1738</v>
      </c>
      <c r="D3940" t="s">
        <v>6897</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hidden="1" x14ac:dyDescent="0.25">
      <c r="A3941" t="s">
        <v>5455</v>
      </c>
      <c r="B3941" t="s">
        <v>5</v>
      </c>
      <c r="C3941" t="s">
        <v>1738</v>
      </c>
      <c r="D3941" t="s">
        <v>6897</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hidden="1" x14ac:dyDescent="0.25">
      <c r="A3942" t="s">
        <v>5456</v>
      </c>
      <c r="B3942" t="s">
        <v>5</v>
      </c>
      <c r="C3942" t="s">
        <v>1738</v>
      </c>
      <c r="D3942" t="s">
        <v>6897</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hidden="1" x14ac:dyDescent="0.25">
      <c r="A3943" t="s">
        <v>5457</v>
      </c>
      <c r="B3943" t="s">
        <v>5</v>
      </c>
      <c r="C3943" t="s">
        <v>1738</v>
      </c>
      <c r="D3943" t="s">
        <v>6897</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hidden="1" x14ac:dyDescent="0.25">
      <c r="A3944" t="s">
        <v>5458</v>
      </c>
      <c r="B3944" t="s">
        <v>5</v>
      </c>
      <c r="C3944" t="s">
        <v>1738</v>
      </c>
      <c r="D3944" t="s">
        <v>6897</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hidden="1" x14ac:dyDescent="0.25">
      <c r="A3945" t="s">
        <v>5459</v>
      </c>
      <c r="B3945" t="s">
        <v>5</v>
      </c>
      <c r="C3945" t="s">
        <v>1738</v>
      </c>
      <c r="D3945" t="s">
        <v>6897</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hidden="1" x14ac:dyDescent="0.25">
      <c r="A3946" t="s">
        <v>5460</v>
      </c>
      <c r="B3946" t="s">
        <v>5</v>
      </c>
      <c r="C3946" t="s">
        <v>1738</v>
      </c>
      <c r="D3946" t="s">
        <v>6897</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hidden="1" x14ac:dyDescent="0.25">
      <c r="A3947" t="s">
        <v>5461</v>
      </c>
      <c r="B3947" t="s">
        <v>5</v>
      </c>
      <c r="C3947" t="s">
        <v>1738</v>
      </c>
      <c r="D3947" t="s">
        <v>6897</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hidden="1" x14ac:dyDescent="0.25">
      <c r="A3948" t="s">
        <v>5462</v>
      </c>
      <c r="B3948" t="s">
        <v>5</v>
      </c>
      <c r="C3948" t="s">
        <v>1738</v>
      </c>
      <c r="D3948" t="s">
        <v>6897</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hidden="1" x14ac:dyDescent="0.25">
      <c r="A3949" t="s">
        <v>5463</v>
      </c>
      <c r="B3949" t="s">
        <v>5</v>
      </c>
      <c r="C3949" t="s">
        <v>1738</v>
      </c>
      <c r="D3949" t="s">
        <v>6897</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hidden="1" x14ac:dyDescent="0.25">
      <c r="A3950" t="s">
        <v>5464</v>
      </c>
      <c r="B3950" t="s">
        <v>5</v>
      </c>
      <c r="C3950" t="s">
        <v>1738</v>
      </c>
      <c r="D3950" t="s">
        <v>6898</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hidden="1" x14ac:dyDescent="0.25">
      <c r="A3951" t="s">
        <v>5465</v>
      </c>
      <c r="B3951" t="s">
        <v>5</v>
      </c>
      <c r="C3951" t="s">
        <v>1738</v>
      </c>
      <c r="D3951" t="s">
        <v>6898</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hidden="1" x14ac:dyDescent="0.25">
      <c r="A3952" t="s">
        <v>5466</v>
      </c>
      <c r="B3952" t="s">
        <v>5</v>
      </c>
      <c r="C3952" t="s">
        <v>1738</v>
      </c>
      <c r="D3952" t="s">
        <v>6898</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hidden="1" x14ac:dyDescent="0.25">
      <c r="A3953" t="s">
        <v>5467</v>
      </c>
      <c r="B3953" t="s">
        <v>5</v>
      </c>
      <c r="C3953" t="s">
        <v>1738</v>
      </c>
      <c r="D3953" t="s">
        <v>6898</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hidden="1" x14ac:dyDescent="0.25">
      <c r="A3954" t="s">
        <v>5468</v>
      </c>
      <c r="B3954" t="s">
        <v>5</v>
      </c>
      <c r="C3954" t="s">
        <v>1738</v>
      </c>
      <c r="D3954" t="s">
        <v>6898</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hidden="1" x14ac:dyDescent="0.25">
      <c r="A3955" t="s">
        <v>5469</v>
      </c>
      <c r="B3955" t="s">
        <v>5</v>
      </c>
      <c r="C3955" t="s">
        <v>1738</v>
      </c>
      <c r="D3955" t="s">
        <v>6898</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hidden="1" x14ac:dyDescent="0.25">
      <c r="A3956" t="s">
        <v>5470</v>
      </c>
      <c r="B3956" t="s">
        <v>5</v>
      </c>
      <c r="C3956" t="s">
        <v>1738</v>
      </c>
      <c r="D3956" t="s">
        <v>6898</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hidden="1" x14ac:dyDescent="0.25">
      <c r="A3957" t="s">
        <v>5471</v>
      </c>
      <c r="B3957" t="s">
        <v>5</v>
      </c>
      <c r="C3957" t="s">
        <v>1738</v>
      </c>
      <c r="D3957" t="s">
        <v>6898</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hidden="1" x14ac:dyDescent="0.25">
      <c r="A3958" t="s">
        <v>5472</v>
      </c>
      <c r="B3958" t="s">
        <v>5</v>
      </c>
      <c r="C3958" t="s">
        <v>1738</v>
      </c>
      <c r="D3958" t="s">
        <v>6898</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hidden="1" x14ac:dyDescent="0.25">
      <c r="A3959" t="s">
        <v>5473</v>
      </c>
      <c r="B3959" t="s">
        <v>5</v>
      </c>
      <c r="C3959" t="s">
        <v>1738</v>
      </c>
      <c r="D3959" t="s">
        <v>6898</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hidden="1" x14ac:dyDescent="0.25">
      <c r="A3960" t="s">
        <v>5474</v>
      </c>
      <c r="B3960" t="s">
        <v>5</v>
      </c>
      <c r="C3960" t="s">
        <v>1738</v>
      </c>
      <c r="D3960" t="s">
        <v>6898</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hidden="1" x14ac:dyDescent="0.25">
      <c r="A3961" t="s">
        <v>5475</v>
      </c>
      <c r="B3961" t="s">
        <v>5</v>
      </c>
      <c r="C3961" t="s">
        <v>1738</v>
      </c>
      <c r="D3961" t="s">
        <v>6898</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hidden="1" x14ac:dyDescent="0.25">
      <c r="A3962" t="s">
        <v>5476</v>
      </c>
      <c r="B3962" t="s">
        <v>5</v>
      </c>
      <c r="C3962" t="s">
        <v>1738</v>
      </c>
      <c r="D3962" t="s">
        <v>6899</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hidden="1" x14ac:dyDescent="0.25">
      <c r="A3963" t="s">
        <v>5477</v>
      </c>
      <c r="B3963" t="s">
        <v>5</v>
      </c>
      <c r="C3963" t="s">
        <v>1738</v>
      </c>
      <c r="D3963" t="s">
        <v>6899</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hidden="1" x14ac:dyDescent="0.25">
      <c r="A3964" t="s">
        <v>5478</v>
      </c>
      <c r="B3964" t="s">
        <v>5</v>
      </c>
      <c r="C3964" t="s">
        <v>1738</v>
      </c>
      <c r="D3964" t="s">
        <v>6899</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hidden="1" x14ac:dyDescent="0.25">
      <c r="A3965" t="s">
        <v>5479</v>
      </c>
      <c r="B3965" t="s">
        <v>5</v>
      </c>
      <c r="C3965" t="s">
        <v>1738</v>
      </c>
      <c r="D3965" t="s">
        <v>6899</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hidden="1" x14ac:dyDescent="0.25">
      <c r="A3966" t="s">
        <v>5480</v>
      </c>
      <c r="B3966" t="s">
        <v>5</v>
      </c>
      <c r="C3966" t="s">
        <v>1738</v>
      </c>
      <c r="D3966" t="s">
        <v>6899</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hidden="1" x14ac:dyDescent="0.25">
      <c r="A3967" t="s">
        <v>5481</v>
      </c>
      <c r="B3967" t="s">
        <v>5</v>
      </c>
      <c r="C3967" t="s">
        <v>1738</v>
      </c>
      <c r="D3967" t="s">
        <v>6899</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hidden="1" x14ac:dyDescent="0.25">
      <c r="A3968" t="s">
        <v>5482</v>
      </c>
      <c r="B3968" t="s">
        <v>5</v>
      </c>
      <c r="C3968" t="s">
        <v>1738</v>
      </c>
      <c r="D3968" t="s">
        <v>6899</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hidden="1" x14ac:dyDescent="0.25">
      <c r="A3969" t="s">
        <v>5483</v>
      </c>
      <c r="B3969" t="s">
        <v>5</v>
      </c>
      <c r="C3969" t="s">
        <v>1738</v>
      </c>
      <c r="D3969" t="s">
        <v>6899</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hidden="1" x14ac:dyDescent="0.25">
      <c r="A3970" t="s">
        <v>5484</v>
      </c>
      <c r="B3970" t="s">
        <v>5</v>
      </c>
      <c r="C3970" t="s">
        <v>1738</v>
      </c>
      <c r="D3970" t="s">
        <v>6899</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hidden="1" x14ac:dyDescent="0.25">
      <c r="A3971" t="s">
        <v>5485</v>
      </c>
      <c r="B3971" t="s">
        <v>5</v>
      </c>
      <c r="C3971" t="s">
        <v>1738</v>
      </c>
      <c r="D3971" t="s">
        <v>6899</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hidden="1" x14ac:dyDescent="0.25">
      <c r="A3972" t="s">
        <v>5486</v>
      </c>
      <c r="B3972" t="s">
        <v>5</v>
      </c>
      <c r="C3972" t="s">
        <v>1738</v>
      </c>
      <c r="D3972" t="s">
        <v>6899</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hidden="1" x14ac:dyDescent="0.25">
      <c r="A3973" t="s">
        <v>5487</v>
      </c>
      <c r="B3973" t="s">
        <v>5</v>
      </c>
      <c r="C3973" t="s">
        <v>1738</v>
      </c>
      <c r="D3973" t="s">
        <v>6899</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hidden="1" x14ac:dyDescent="0.25">
      <c r="A3974" t="s">
        <v>5488</v>
      </c>
      <c r="B3974" t="s">
        <v>5</v>
      </c>
      <c r="C3974" t="s">
        <v>1738</v>
      </c>
      <c r="D3974" t="s">
        <v>6900</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hidden="1" x14ac:dyDescent="0.25">
      <c r="A3975" t="s">
        <v>5489</v>
      </c>
      <c r="B3975" t="s">
        <v>5</v>
      </c>
      <c r="C3975" t="s">
        <v>1738</v>
      </c>
      <c r="D3975" t="s">
        <v>6900</v>
      </c>
      <c r="E3975" t="s">
        <v>1705</v>
      </c>
      <c r="H3975" t="str">
        <f>INDEX('Vensim Variables'!$B:$B,MATCH(EPS!$B3975,'Vensim Variables'!$A:$A,0))</f>
        <v>g pollutant</v>
      </c>
      <c r="I3975" t="str">
        <f t="shared" si="124"/>
        <v>VOC</v>
      </c>
      <c r="J3975">
        <f>INDEX(NoSettings!$C:$C,MATCH(EPS!$A3975,NoSettings!$A:$A,0))</f>
        <v>10023300000</v>
      </c>
      <c r="K3975">
        <f>INDEX(GWP!$C$2:$C$13,MATCH(EPS!I3975,GWP!$B$2:$B$13,0))</f>
        <v>0</v>
      </c>
      <c r="L3975" s="4">
        <f t="shared" si="125"/>
        <v>0</v>
      </c>
    </row>
    <row r="3976" spans="1:12" hidden="1" x14ac:dyDescent="0.25">
      <c r="A3976" t="s">
        <v>5490</v>
      </c>
      <c r="B3976" t="s">
        <v>5</v>
      </c>
      <c r="C3976" t="s">
        <v>1738</v>
      </c>
      <c r="D3976" t="s">
        <v>6900</v>
      </c>
      <c r="E3976" t="s">
        <v>1706</v>
      </c>
      <c r="H3976" t="str">
        <f>INDEX('Vensim Variables'!$B:$B,MATCH(EPS!$B3976,'Vensim Variables'!$A:$A,0))</f>
        <v>g pollutant</v>
      </c>
      <c r="I3976" t="str">
        <f t="shared" si="124"/>
        <v>CO</v>
      </c>
      <c r="J3976">
        <f>INDEX(NoSettings!$C:$C,MATCH(EPS!$A3976,NoSettings!$A:$A,0))</f>
        <v>83002600000</v>
      </c>
      <c r="K3976">
        <f>INDEX(GWP!$C$2:$C$13,MATCH(EPS!I3976,GWP!$B$2:$B$13,0))</f>
        <v>0</v>
      </c>
      <c r="L3976" s="4">
        <f t="shared" si="125"/>
        <v>0</v>
      </c>
    </row>
    <row r="3977" spans="1:12" hidden="1" x14ac:dyDescent="0.25">
      <c r="A3977" t="s">
        <v>5491</v>
      </c>
      <c r="B3977" t="s">
        <v>5</v>
      </c>
      <c r="C3977" t="s">
        <v>1738</v>
      </c>
      <c r="D3977" t="s">
        <v>6900</v>
      </c>
      <c r="E3977" t="s">
        <v>1707</v>
      </c>
      <c r="H3977" t="str">
        <f>INDEX('Vensim Variables'!$B:$B,MATCH(EPS!$B3977,'Vensim Variables'!$A:$A,0))</f>
        <v>g pollutant</v>
      </c>
      <c r="I3977" t="str">
        <f t="shared" si="124"/>
        <v>NOx</v>
      </c>
      <c r="J3977">
        <f>INDEX(NoSettings!$C:$C,MATCH(EPS!$A3977,NoSettings!$A:$A,0))</f>
        <v>108819000000</v>
      </c>
      <c r="K3977">
        <f>INDEX(GWP!$C$2:$C$13,MATCH(EPS!I3977,GWP!$B$2:$B$13,0))</f>
        <v>0</v>
      </c>
      <c r="L3977" s="4">
        <f t="shared" si="125"/>
        <v>0</v>
      </c>
    </row>
    <row r="3978" spans="1:12" hidden="1" x14ac:dyDescent="0.25">
      <c r="A3978" t="s">
        <v>5492</v>
      </c>
      <c r="B3978" t="s">
        <v>5</v>
      </c>
      <c r="C3978" t="s">
        <v>1738</v>
      </c>
      <c r="D3978" t="s">
        <v>6900</v>
      </c>
      <c r="E3978" t="s">
        <v>1708</v>
      </c>
      <c r="H3978" t="str">
        <f>INDEX('Vensim Variables'!$B:$B,MATCH(EPS!$B3978,'Vensim Variables'!$A:$A,0))</f>
        <v>g pollutant</v>
      </c>
      <c r="I3978" t="str">
        <f t="shared" si="124"/>
        <v>PM10</v>
      </c>
      <c r="J3978">
        <f>INDEX(NoSettings!$C:$C,MATCH(EPS!$A3978,NoSettings!$A:$A,0))</f>
        <v>13220300000</v>
      </c>
      <c r="K3978">
        <f>INDEX(GWP!$C$2:$C$13,MATCH(EPS!I3978,GWP!$B$2:$B$13,0))</f>
        <v>0</v>
      </c>
      <c r="L3978" s="4">
        <f t="shared" si="125"/>
        <v>0</v>
      </c>
    </row>
    <row r="3979" spans="1:12" hidden="1" x14ac:dyDescent="0.25">
      <c r="A3979" t="s">
        <v>5493</v>
      </c>
      <c r="B3979" t="s">
        <v>5</v>
      </c>
      <c r="C3979" t="s">
        <v>1738</v>
      </c>
      <c r="D3979" t="s">
        <v>6900</v>
      </c>
      <c r="E3979" t="s">
        <v>1709</v>
      </c>
      <c r="H3979" t="str">
        <f>INDEX('Vensim Variables'!$B:$B,MATCH(EPS!$B3979,'Vensim Variables'!$A:$A,0))</f>
        <v>g pollutant</v>
      </c>
      <c r="I3979" t="str">
        <f t="shared" si="124"/>
        <v>PM25</v>
      </c>
      <c r="J3979">
        <f>INDEX(NoSettings!$C:$C,MATCH(EPS!$A3979,NoSettings!$A:$A,0))</f>
        <v>11503100000</v>
      </c>
      <c r="K3979">
        <f>INDEX(GWP!$C$2:$C$13,MATCH(EPS!I3979,GWP!$B$2:$B$13,0))</f>
        <v>0</v>
      </c>
      <c r="L3979" s="4">
        <f t="shared" si="125"/>
        <v>0</v>
      </c>
    </row>
    <row r="3980" spans="1:12" hidden="1" x14ac:dyDescent="0.25">
      <c r="A3980" t="s">
        <v>5494</v>
      </c>
      <c r="B3980" t="s">
        <v>5</v>
      </c>
      <c r="C3980" t="s">
        <v>1738</v>
      </c>
      <c r="D3980" t="s">
        <v>6900</v>
      </c>
      <c r="E3980" t="s">
        <v>1710</v>
      </c>
      <c r="H3980" t="str">
        <f>INDEX('Vensim Variables'!$B:$B,MATCH(EPS!$B3980,'Vensim Variables'!$A:$A,0))</f>
        <v>g pollutant</v>
      </c>
      <c r="I3980" t="str">
        <f t="shared" si="124"/>
        <v>SOx</v>
      </c>
      <c r="J3980">
        <f>INDEX(NoSettings!$C:$C,MATCH(EPS!$A3980,NoSettings!$A:$A,0))</f>
        <v>42811800000</v>
      </c>
      <c r="K3980">
        <f>INDEX(GWP!$C$2:$C$13,MATCH(EPS!I3980,GWP!$B$2:$B$13,0))</f>
        <v>0</v>
      </c>
      <c r="L3980" s="4">
        <f t="shared" si="125"/>
        <v>0</v>
      </c>
    </row>
    <row r="3981" spans="1:12" hidden="1" x14ac:dyDescent="0.25">
      <c r="A3981" t="s">
        <v>5495</v>
      </c>
      <c r="B3981" t="s">
        <v>5</v>
      </c>
      <c r="C3981" t="s">
        <v>1738</v>
      </c>
      <c r="D3981" t="s">
        <v>6900</v>
      </c>
      <c r="E3981" t="s">
        <v>1711</v>
      </c>
      <c r="H3981" t="str">
        <f>INDEX('Vensim Variables'!$B:$B,MATCH(EPS!$B3981,'Vensim Variables'!$A:$A,0))</f>
        <v>g pollutant</v>
      </c>
      <c r="I3981" t="str">
        <f t="shared" si="124"/>
        <v>BC</v>
      </c>
      <c r="J3981">
        <f>INDEX(NoSettings!$C:$C,MATCH(EPS!$A3981,NoSettings!$A:$A,0))</f>
        <v>1667600000</v>
      </c>
      <c r="K3981">
        <f>INDEX(GWP!$C$2:$C$13,MATCH(EPS!I3981,GWP!$B$2:$B$13,0))</f>
        <v>0</v>
      </c>
      <c r="L3981" s="4">
        <f t="shared" si="125"/>
        <v>0</v>
      </c>
    </row>
    <row r="3982" spans="1:12" hidden="1" x14ac:dyDescent="0.25">
      <c r="A3982" t="s">
        <v>5496</v>
      </c>
      <c r="B3982" t="s">
        <v>5</v>
      </c>
      <c r="C3982" t="s">
        <v>1738</v>
      </c>
      <c r="D3982" t="s">
        <v>6900</v>
      </c>
      <c r="E3982" t="s">
        <v>1712</v>
      </c>
      <c r="H3982" t="str">
        <f>INDEX('Vensim Variables'!$B:$B,MATCH(EPS!$B3982,'Vensim Variables'!$A:$A,0))</f>
        <v>g pollutant</v>
      </c>
      <c r="I3982" t="str">
        <f t="shared" si="124"/>
        <v>OC</v>
      </c>
      <c r="J3982">
        <f>INDEX(NoSettings!$C:$C,MATCH(EPS!$A3982,NoSettings!$A:$A,0))</f>
        <v>3377730000</v>
      </c>
      <c r="K3982">
        <f>INDEX(GWP!$C$2:$C$13,MATCH(EPS!I3982,GWP!$B$2:$B$13,0))</f>
        <v>0</v>
      </c>
      <c r="L3982" s="4">
        <f t="shared" si="125"/>
        <v>0</v>
      </c>
    </row>
    <row r="3983" spans="1:12" hidden="1" x14ac:dyDescent="0.25">
      <c r="A3983" t="s">
        <v>5497</v>
      </c>
      <c r="B3983" t="s">
        <v>5</v>
      </c>
      <c r="C3983" t="s">
        <v>1738</v>
      </c>
      <c r="D3983" t="s">
        <v>6900</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hidden="1" x14ac:dyDescent="0.25">
      <c r="A3984" t="s">
        <v>5498</v>
      </c>
      <c r="B3984" t="s">
        <v>5</v>
      </c>
      <c r="C3984" t="s">
        <v>1738</v>
      </c>
      <c r="D3984" t="s">
        <v>6900</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hidden="1" x14ac:dyDescent="0.25">
      <c r="A3985" t="s">
        <v>5499</v>
      </c>
      <c r="B3985" t="s">
        <v>5</v>
      </c>
      <c r="C3985" t="s">
        <v>1738</v>
      </c>
      <c r="D3985" t="s">
        <v>6900</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hidden="1" x14ac:dyDescent="0.25">
      <c r="A3986" t="s">
        <v>5500</v>
      </c>
      <c r="B3986" t="s">
        <v>5</v>
      </c>
      <c r="C3986" t="s">
        <v>1738</v>
      </c>
      <c r="D3986" t="s">
        <v>6901</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hidden="1" x14ac:dyDescent="0.25">
      <c r="A3987" t="s">
        <v>5501</v>
      </c>
      <c r="B3987" t="s">
        <v>5</v>
      </c>
      <c r="C3987" t="s">
        <v>1738</v>
      </c>
      <c r="D3987" t="s">
        <v>6901</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hidden="1" x14ac:dyDescent="0.25">
      <c r="A3988" t="s">
        <v>5502</v>
      </c>
      <c r="B3988" t="s">
        <v>5</v>
      </c>
      <c r="C3988" t="s">
        <v>1738</v>
      </c>
      <c r="D3988" t="s">
        <v>6901</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hidden="1" x14ac:dyDescent="0.25">
      <c r="A3989" t="s">
        <v>5503</v>
      </c>
      <c r="B3989" t="s">
        <v>5</v>
      </c>
      <c r="C3989" t="s">
        <v>1738</v>
      </c>
      <c r="D3989" t="s">
        <v>6901</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hidden="1" x14ac:dyDescent="0.25">
      <c r="A3990" t="s">
        <v>5504</v>
      </c>
      <c r="B3990" t="s">
        <v>5</v>
      </c>
      <c r="C3990" t="s">
        <v>1738</v>
      </c>
      <c r="D3990" t="s">
        <v>6901</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hidden="1" x14ac:dyDescent="0.25">
      <c r="A3991" t="s">
        <v>5505</v>
      </c>
      <c r="B3991" t="s">
        <v>5</v>
      </c>
      <c r="C3991" t="s">
        <v>1738</v>
      </c>
      <c r="D3991" t="s">
        <v>6901</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hidden="1" x14ac:dyDescent="0.25">
      <c r="A3992" t="s">
        <v>5506</v>
      </c>
      <c r="B3992" t="s">
        <v>5</v>
      </c>
      <c r="C3992" t="s">
        <v>1738</v>
      </c>
      <c r="D3992" t="s">
        <v>6901</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hidden="1" x14ac:dyDescent="0.25">
      <c r="A3993" t="s">
        <v>5507</v>
      </c>
      <c r="B3993" t="s">
        <v>5</v>
      </c>
      <c r="C3993" t="s">
        <v>1738</v>
      </c>
      <c r="D3993" t="s">
        <v>6901</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hidden="1" x14ac:dyDescent="0.25">
      <c r="A3994" t="s">
        <v>5508</v>
      </c>
      <c r="B3994" t="s">
        <v>5</v>
      </c>
      <c r="C3994" t="s">
        <v>1738</v>
      </c>
      <c r="D3994" t="s">
        <v>6901</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hidden="1" x14ac:dyDescent="0.25">
      <c r="A3995" t="s">
        <v>5509</v>
      </c>
      <c r="B3995" t="s">
        <v>5</v>
      </c>
      <c r="C3995" t="s">
        <v>1738</v>
      </c>
      <c r="D3995" t="s">
        <v>6901</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hidden="1" x14ac:dyDescent="0.25">
      <c r="A3996" t="s">
        <v>5510</v>
      </c>
      <c r="B3996" t="s">
        <v>5</v>
      </c>
      <c r="C3996" t="s">
        <v>1738</v>
      </c>
      <c r="D3996" t="s">
        <v>6901</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hidden="1" x14ac:dyDescent="0.25">
      <c r="A3997" t="s">
        <v>5511</v>
      </c>
      <c r="B3997" t="s">
        <v>5</v>
      </c>
      <c r="C3997" t="s">
        <v>1738</v>
      </c>
      <c r="D3997" t="s">
        <v>6901</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hidden="1" x14ac:dyDescent="0.25">
      <c r="A3998" t="s">
        <v>5512</v>
      </c>
      <c r="B3998" t="s">
        <v>5</v>
      </c>
      <c r="C3998" t="s">
        <v>1738</v>
      </c>
      <c r="D3998" t="s">
        <v>6902</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hidden="1" x14ac:dyDescent="0.25">
      <c r="A3999" t="s">
        <v>5513</v>
      </c>
      <c r="B3999" t="s">
        <v>5</v>
      </c>
      <c r="C3999" t="s">
        <v>1738</v>
      </c>
      <c r="D3999" t="s">
        <v>6902</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hidden="1" x14ac:dyDescent="0.25">
      <c r="A4000" t="s">
        <v>5514</v>
      </c>
      <c r="B4000" t="s">
        <v>5</v>
      </c>
      <c r="C4000" t="s">
        <v>1738</v>
      </c>
      <c r="D4000" t="s">
        <v>6902</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hidden="1" x14ac:dyDescent="0.25">
      <c r="A4001" t="s">
        <v>5515</v>
      </c>
      <c r="B4001" t="s">
        <v>5</v>
      </c>
      <c r="C4001" t="s">
        <v>1738</v>
      </c>
      <c r="D4001" t="s">
        <v>6902</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hidden="1" x14ac:dyDescent="0.25">
      <c r="A4002" t="s">
        <v>5516</v>
      </c>
      <c r="B4002" t="s">
        <v>5</v>
      </c>
      <c r="C4002" t="s">
        <v>1738</v>
      </c>
      <c r="D4002" t="s">
        <v>6902</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hidden="1" x14ac:dyDescent="0.25">
      <c r="A4003" t="s">
        <v>5517</v>
      </c>
      <c r="B4003" t="s">
        <v>5</v>
      </c>
      <c r="C4003" t="s">
        <v>1738</v>
      </c>
      <c r="D4003" t="s">
        <v>6902</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hidden="1" x14ac:dyDescent="0.25">
      <c r="A4004" t="s">
        <v>5518</v>
      </c>
      <c r="B4004" t="s">
        <v>5</v>
      </c>
      <c r="C4004" t="s">
        <v>1738</v>
      </c>
      <c r="D4004" t="s">
        <v>6902</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hidden="1" x14ac:dyDescent="0.25">
      <c r="A4005" t="s">
        <v>5519</v>
      </c>
      <c r="B4005" t="s">
        <v>5</v>
      </c>
      <c r="C4005" t="s">
        <v>1738</v>
      </c>
      <c r="D4005" t="s">
        <v>6902</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hidden="1" x14ac:dyDescent="0.25">
      <c r="A4006" t="s">
        <v>5520</v>
      </c>
      <c r="B4006" t="s">
        <v>5</v>
      </c>
      <c r="C4006" t="s">
        <v>1738</v>
      </c>
      <c r="D4006" t="s">
        <v>6902</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hidden="1" x14ac:dyDescent="0.25">
      <c r="A4007" t="s">
        <v>5521</v>
      </c>
      <c r="B4007" t="s">
        <v>5</v>
      </c>
      <c r="C4007" t="s">
        <v>1738</v>
      </c>
      <c r="D4007" t="s">
        <v>6902</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hidden="1" x14ac:dyDescent="0.25">
      <c r="A4008" t="s">
        <v>5522</v>
      </c>
      <c r="B4008" t="s">
        <v>5</v>
      </c>
      <c r="C4008" t="s">
        <v>1738</v>
      </c>
      <c r="D4008" t="s">
        <v>6902</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hidden="1" x14ac:dyDescent="0.25">
      <c r="A4009" t="s">
        <v>5523</v>
      </c>
      <c r="B4009" t="s">
        <v>5</v>
      </c>
      <c r="C4009" t="s">
        <v>1738</v>
      </c>
      <c r="D4009" t="s">
        <v>6902</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hidden="1" x14ac:dyDescent="0.25">
      <c r="A4010" t="s">
        <v>5524</v>
      </c>
      <c r="B4010" t="s">
        <v>5</v>
      </c>
      <c r="C4010" t="s">
        <v>1738</v>
      </c>
      <c r="D4010" t="s">
        <v>6903</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hidden="1" x14ac:dyDescent="0.25">
      <c r="A4011" t="s">
        <v>5525</v>
      </c>
      <c r="B4011" t="s">
        <v>5</v>
      </c>
      <c r="C4011" t="s">
        <v>1738</v>
      </c>
      <c r="D4011" t="s">
        <v>6903</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hidden="1" x14ac:dyDescent="0.25">
      <c r="A4012" t="s">
        <v>5526</v>
      </c>
      <c r="B4012" t="s">
        <v>5</v>
      </c>
      <c r="C4012" t="s">
        <v>1738</v>
      </c>
      <c r="D4012" t="s">
        <v>6903</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hidden="1" x14ac:dyDescent="0.25">
      <c r="A4013" t="s">
        <v>5527</v>
      </c>
      <c r="B4013" t="s">
        <v>5</v>
      </c>
      <c r="C4013" t="s">
        <v>1738</v>
      </c>
      <c r="D4013" t="s">
        <v>6903</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hidden="1" x14ac:dyDescent="0.25">
      <c r="A4014" t="s">
        <v>5528</v>
      </c>
      <c r="B4014" t="s">
        <v>5</v>
      </c>
      <c r="C4014" t="s">
        <v>1738</v>
      </c>
      <c r="D4014" t="s">
        <v>6903</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hidden="1" x14ac:dyDescent="0.25">
      <c r="A4015" t="s">
        <v>5529</v>
      </c>
      <c r="B4015" t="s">
        <v>5</v>
      </c>
      <c r="C4015" t="s">
        <v>1738</v>
      </c>
      <c r="D4015" t="s">
        <v>6903</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hidden="1" x14ac:dyDescent="0.25">
      <c r="A4016" t="s">
        <v>5530</v>
      </c>
      <c r="B4016" t="s">
        <v>5</v>
      </c>
      <c r="C4016" t="s">
        <v>1738</v>
      </c>
      <c r="D4016" t="s">
        <v>6903</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hidden="1" x14ac:dyDescent="0.25">
      <c r="A4017" t="s">
        <v>5531</v>
      </c>
      <c r="B4017" t="s">
        <v>5</v>
      </c>
      <c r="C4017" t="s">
        <v>1738</v>
      </c>
      <c r="D4017" t="s">
        <v>6903</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hidden="1" x14ac:dyDescent="0.25">
      <c r="A4018" t="s">
        <v>5532</v>
      </c>
      <c r="B4018" t="s">
        <v>5</v>
      </c>
      <c r="C4018" t="s">
        <v>1738</v>
      </c>
      <c r="D4018" t="s">
        <v>6903</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hidden="1" x14ac:dyDescent="0.25">
      <c r="A4019" t="s">
        <v>5533</v>
      </c>
      <c r="B4019" t="s">
        <v>5</v>
      </c>
      <c r="C4019" t="s">
        <v>1738</v>
      </c>
      <c r="D4019" t="s">
        <v>6903</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hidden="1" x14ac:dyDescent="0.25">
      <c r="A4020" t="s">
        <v>5534</v>
      </c>
      <c r="B4020" t="s">
        <v>5</v>
      </c>
      <c r="C4020" t="s">
        <v>1738</v>
      </c>
      <c r="D4020" t="s">
        <v>6903</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hidden="1" x14ac:dyDescent="0.25">
      <c r="A4021" t="s">
        <v>5535</v>
      </c>
      <c r="B4021" t="s">
        <v>5</v>
      </c>
      <c r="C4021" t="s">
        <v>1738</v>
      </c>
      <c r="D4021" t="s">
        <v>6903</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hidden="1" x14ac:dyDescent="0.25">
      <c r="A4022" t="s">
        <v>5536</v>
      </c>
      <c r="B4022" t="s">
        <v>5</v>
      </c>
      <c r="C4022" t="s">
        <v>1738</v>
      </c>
      <c r="D4022" t="s">
        <v>6904</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hidden="1" x14ac:dyDescent="0.25">
      <c r="A4023" t="s">
        <v>5537</v>
      </c>
      <c r="B4023" t="s">
        <v>5</v>
      </c>
      <c r="C4023" t="s">
        <v>1738</v>
      </c>
      <c r="D4023" t="s">
        <v>6904</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hidden="1" x14ac:dyDescent="0.25">
      <c r="A4024" t="s">
        <v>5538</v>
      </c>
      <c r="B4024" t="s">
        <v>5</v>
      </c>
      <c r="C4024" t="s">
        <v>1738</v>
      </c>
      <c r="D4024" t="s">
        <v>6904</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hidden="1" x14ac:dyDescent="0.25">
      <c r="A4025" t="s">
        <v>5539</v>
      </c>
      <c r="B4025" t="s">
        <v>5</v>
      </c>
      <c r="C4025" t="s">
        <v>1738</v>
      </c>
      <c r="D4025" t="s">
        <v>6904</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hidden="1" x14ac:dyDescent="0.25">
      <c r="A4026" t="s">
        <v>5540</v>
      </c>
      <c r="B4026" t="s">
        <v>5</v>
      </c>
      <c r="C4026" t="s">
        <v>1738</v>
      </c>
      <c r="D4026" t="s">
        <v>6904</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hidden="1" x14ac:dyDescent="0.25">
      <c r="A4027" t="s">
        <v>5541</v>
      </c>
      <c r="B4027" t="s">
        <v>5</v>
      </c>
      <c r="C4027" t="s">
        <v>1738</v>
      </c>
      <c r="D4027" t="s">
        <v>6904</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hidden="1" x14ac:dyDescent="0.25">
      <c r="A4028" t="s">
        <v>5542</v>
      </c>
      <c r="B4028" t="s">
        <v>5</v>
      </c>
      <c r="C4028" t="s">
        <v>1738</v>
      </c>
      <c r="D4028" t="s">
        <v>6904</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hidden="1" x14ac:dyDescent="0.25">
      <c r="A4029" t="s">
        <v>5543</v>
      </c>
      <c r="B4029" t="s">
        <v>5</v>
      </c>
      <c r="C4029" t="s">
        <v>1738</v>
      </c>
      <c r="D4029" t="s">
        <v>6904</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hidden="1" x14ac:dyDescent="0.25">
      <c r="A4030" t="s">
        <v>5544</v>
      </c>
      <c r="B4030" t="s">
        <v>5</v>
      </c>
      <c r="C4030" t="s">
        <v>1738</v>
      </c>
      <c r="D4030" t="s">
        <v>6904</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hidden="1" x14ac:dyDescent="0.25">
      <c r="A4031" t="s">
        <v>5545</v>
      </c>
      <c r="B4031" t="s">
        <v>5</v>
      </c>
      <c r="C4031" t="s">
        <v>1738</v>
      </c>
      <c r="D4031" t="s">
        <v>6904</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hidden="1" x14ac:dyDescent="0.25">
      <c r="A4032" t="s">
        <v>5546</v>
      </c>
      <c r="B4032" t="s">
        <v>5</v>
      </c>
      <c r="C4032" t="s">
        <v>1738</v>
      </c>
      <c r="D4032" t="s">
        <v>6904</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hidden="1" x14ac:dyDescent="0.25">
      <c r="A4033" t="s">
        <v>5547</v>
      </c>
      <c r="B4033" t="s">
        <v>5</v>
      </c>
      <c r="C4033" t="s">
        <v>1738</v>
      </c>
      <c r="D4033" t="s">
        <v>6904</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hidden="1" x14ac:dyDescent="0.25">
      <c r="A4034" t="s">
        <v>5548</v>
      </c>
      <c r="B4034" t="s">
        <v>5</v>
      </c>
      <c r="C4034" t="s">
        <v>1738</v>
      </c>
      <c r="D4034" t="s">
        <v>6905</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hidden="1" x14ac:dyDescent="0.25">
      <c r="A4035" t="s">
        <v>5549</v>
      </c>
      <c r="B4035" t="s">
        <v>5</v>
      </c>
      <c r="C4035" t="s">
        <v>1738</v>
      </c>
      <c r="D4035" t="s">
        <v>6905</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hidden="1" x14ac:dyDescent="0.25">
      <c r="A4036" t="s">
        <v>5550</v>
      </c>
      <c r="B4036" t="s">
        <v>5</v>
      </c>
      <c r="C4036" t="s">
        <v>1738</v>
      </c>
      <c r="D4036" t="s">
        <v>6905</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hidden="1" x14ac:dyDescent="0.25">
      <c r="A4037" t="s">
        <v>5551</v>
      </c>
      <c r="B4037" t="s">
        <v>5</v>
      </c>
      <c r="C4037" t="s">
        <v>1738</v>
      </c>
      <c r="D4037" t="s">
        <v>6905</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hidden="1" x14ac:dyDescent="0.25">
      <c r="A4038" t="s">
        <v>5552</v>
      </c>
      <c r="B4038" t="s">
        <v>5</v>
      </c>
      <c r="C4038" t="s">
        <v>1738</v>
      </c>
      <c r="D4038" t="s">
        <v>6905</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hidden="1" x14ac:dyDescent="0.25">
      <c r="A4039" t="s">
        <v>5553</v>
      </c>
      <c r="B4039" t="s">
        <v>5</v>
      </c>
      <c r="C4039" t="s">
        <v>1738</v>
      </c>
      <c r="D4039" t="s">
        <v>6905</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hidden="1" x14ac:dyDescent="0.25">
      <c r="A4040" t="s">
        <v>5554</v>
      </c>
      <c r="B4040" t="s">
        <v>5</v>
      </c>
      <c r="C4040" t="s">
        <v>1738</v>
      </c>
      <c r="D4040" t="s">
        <v>6905</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hidden="1" x14ac:dyDescent="0.25">
      <c r="A4041" t="s">
        <v>5555</v>
      </c>
      <c r="B4041" t="s">
        <v>5</v>
      </c>
      <c r="C4041" t="s">
        <v>1738</v>
      </c>
      <c r="D4041" t="s">
        <v>6905</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hidden="1" x14ac:dyDescent="0.25">
      <c r="A4042" t="s">
        <v>5556</v>
      </c>
      <c r="B4042" t="s">
        <v>5</v>
      </c>
      <c r="C4042" t="s">
        <v>1738</v>
      </c>
      <c r="D4042" t="s">
        <v>6905</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hidden="1" x14ac:dyDescent="0.25">
      <c r="A4043" t="s">
        <v>5557</v>
      </c>
      <c r="B4043" t="s">
        <v>5</v>
      </c>
      <c r="C4043" t="s">
        <v>1738</v>
      </c>
      <c r="D4043" t="s">
        <v>6905</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hidden="1" x14ac:dyDescent="0.25">
      <c r="A4044" t="s">
        <v>5558</v>
      </c>
      <c r="B4044" t="s">
        <v>5</v>
      </c>
      <c r="C4044" t="s">
        <v>1738</v>
      </c>
      <c r="D4044" t="s">
        <v>6905</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hidden="1" x14ac:dyDescent="0.25">
      <c r="A4045" t="s">
        <v>5559</v>
      </c>
      <c r="B4045" t="s">
        <v>5</v>
      </c>
      <c r="C4045" t="s">
        <v>1738</v>
      </c>
      <c r="D4045" t="s">
        <v>6905</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hidden="1" x14ac:dyDescent="0.25">
      <c r="A4046" t="s">
        <v>5560</v>
      </c>
      <c r="B4046" t="s">
        <v>5</v>
      </c>
      <c r="C4046" t="s">
        <v>1738</v>
      </c>
      <c r="D4046" t="s">
        <v>6906</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hidden="1" x14ac:dyDescent="0.25">
      <c r="A4047" t="s">
        <v>5561</v>
      </c>
      <c r="B4047" t="s">
        <v>5</v>
      </c>
      <c r="C4047" t="s">
        <v>1738</v>
      </c>
      <c r="D4047" t="s">
        <v>6906</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hidden="1" x14ac:dyDescent="0.25">
      <c r="A4048" t="s">
        <v>5562</v>
      </c>
      <c r="B4048" t="s">
        <v>5</v>
      </c>
      <c r="C4048" t="s">
        <v>1738</v>
      </c>
      <c r="D4048" t="s">
        <v>6906</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hidden="1" x14ac:dyDescent="0.25">
      <c r="A4049" t="s">
        <v>5563</v>
      </c>
      <c r="B4049" t="s">
        <v>5</v>
      </c>
      <c r="C4049" t="s">
        <v>1738</v>
      </c>
      <c r="D4049" t="s">
        <v>6906</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hidden="1" x14ac:dyDescent="0.25">
      <c r="A4050" t="s">
        <v>5564</v>
      </c>
      <c r="B4050" t="s">
        <v>5</v>
      </c>
      <c r="C4050" t="s">
        <v>1738</v>
      </c>
      <c r="D4050" t="s">
        <v>6906</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hidden="1" x14ac:dyDescent="0.25">
      <c r="A4051" t="s">
        <v>5565</v>
      </c>
      <c r="B4051" t="s">
        <v>5</v>
      </c>
      <c r="C4051" t="s">
        <v>1738</v>
      </c>
      <c r="D4051" t="s">
        <v>6906</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hidden="1" x14ac:dyDescent="0.25">
      <c r="A4052" t="s">
        <v>5566</v>
      </c>
      <c r="B4052" t="s">
        <v>5</v>
      </c>
      <c r="C4052" t="s">
        <v>1738</v>
      </c>
      <c r="D4052" t="s">
        <v>6906</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hidden="1" x14ac:dyDescent="0.25">
      <c r="A4053" t="s">
        <v>5567</v>
      </c>
      <c r="B4053" t="s">
        <v>5</v>
      </c>
      <c r="C4053" t="s">
        <v>1738</v>
      </c>
      <c r="D4053" t="s">
        <v>6906</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hidden="1" x14ac:dyDescent="0.25">
      <c r="A4054" t="s">
        <v>5568</v>
      </c>
      <c r="B4054" t="s">
        <v>5</v>
      </c>
      <c r="C4054" t="s">
        <v>1738</v>
      </c>
      <c r="D4054" t="s">
        <v>6906</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hidden="1" x14ac:dyDescent="0.25">
      <c r="A4055" t="s">
        <v>5569</v>
      </c>
      <c r="B4055" t="s">
        <v>5</v>
      </c>
      <c r="C4055" t="s">
        <v>1738</v>
      </c>
      <c r="D4055" t="s">
        <v>6906</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hidden="1" x14ac:dyDescent="0.25">
      <c r="A4056" t="s">
        <v>5570</v>
      </c>
      <c r="B4056" t="s">
        <v>5</v>
      </c>
      <c r="C4056" t="s">
        <v>1738</v>
      </c>
      <c r="D4056" t="s">
        <v>6906</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hidden="1" x14ac:dyDescent="0.25">
      <c r="A4057" t="s">
        <v>5571</v>
      </c>
      <c r="B4057" t="s">
        <v>5</v>
      </c>
      <c r="C4057" t="s">
        <v>1738</v>
      </c>
      <c r="D4057" t="s">
        <v>6906</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hidden="1" x14ac:dyDescent="0.25">
      <c r="A4058" t="s">
        <v>5572</v>
      </c>
      <c r="B4058" t="s">
        <v>5</v>
      </c>
      <c r="C4058" t="s">
        <v>1738</v>
      </c>
      <c r="D4058" t="s">
        <v>6907</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hidden="1" x14ac:dyDescent="0.25">
      <c r="A4059" t="s">
        <v>5573</v>
      </c>
      <c r="B4059" t="s">
        <v>5</v>
      </c>
      <c r="C4059" t="s">
        <v>1738</v>
      </c>
      <c r="D4059" t="s">
        <v>6907</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hidden="1" x14ac:dyDescent="0.25">
      <c r="A4060" t="s">
        <v>5574</v>
      </c>
      <c r="B4060" t="s">
        <v>5</v>
      </c>
      <c r="C4060" t="s">
        <v>1738</v>
      </c>
      <c r="D4060" t="s">
        <v>6907</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hidden="1" x14ac:dyDescent="0.25">
      <c r="A4061" t="s">
        <v>5575</v>
      </c>
      <c r="B4061" t="s">
        <v>5</v>
      </c>
      <c r="C4061" t="s">
        <v>1738</v>
      </c>
      <c r="D4061" t="s">
        <v>6907</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hidden="1" x14ac:dyDescent="0.25">
      <c r="A4062" t="s">
        <v>5576</v>
      </c>
      <c r="B4062" t="s">
        <v>5</v>
      </c>
      <c r="C4062" t="s">
        <v>1738</v>
      </c>
      <c r="D4062" t="s">
        <v>6907</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hidden="1" x14ac:dyDescent="0.25">
      <c r="A4063" t="s">
        <v>5577</v>
      </c>
      <c r="B4063" t="s">
        <v>5</v>
      </c>
      <c r="C4063" t="s">
        <v>1738</v>
      </c>
      <c r="D4063" t="s">
        <v>6907</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hidden="1" x14ac:dyDescent="0.25">
      <c r="A4064" t="s">
        <v>5578</v>
      </c>
      <c r="B4064" t="s">
        <v>5</v>
      </c>
      <c r="C4064" t="s">
        <v>1738</v>
      </c>
      <c r="D4064" t="s">
        <v>6907</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hidden="1" x14ac:dyDescent="0.25">
      <c r="A4065" t="s">
        <v>5579</v>
      </c>
      <c r="B4065" t="s">
        <v>5</v>
      </c>
      <c r="C4065" t="s">
        <v>1738</v>
      </c>
      <c r="D4065" t="s">
        <v>6907</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hidden="1" x14ac:dyDescent="0.25">
      <c r="A4066" t="s">
        <v>5580</v>
      </c>
      <c r="B4066" t="s">
        <v>5</v>
      </c>
      <c r="C4066" t="s">
        <v>1738</v>
      </c>
      <c r="D4066" t="s">
        <v>6907</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hidden="1" x14ac:dyDescent="0.25">
      <c r="A4067" t="s">
        <v>5581</v>
      </c>
      <c r="B4067" t="s">
        <v>5</v>
      </c>
      <c r="C4067" t="s">
        <v>1738</v>
      </c>
      <c r="D4067" t="s">
        <v>6907</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hidden="1" x14ac:dyDescent="0.25">
      <c r="A4068" t="s">
        <v>5582</v>
      </c>
      <c r="B4068" t="s">
        <v>5</v>
      </c>
      <c r="C4068" t="s">
        <v>1738</v>
      </c>
      <c r="D4068" t="s">
        <v>6907</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hidden="1" x14ac:dyDescent="0.25">
      <c r="A4069" t="s">
        <v>5583</v>
      </c>
      <c r="B4069" t="s">
        <v>5</v>
      </c>
      <c r="C4069" t="s">
        <v>1738</v>
      </c>
      <c r="D4069" t="s">
        <v>6907</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hidden="1" x14ac:dyDescent="0.25">
      <c r="A4070" t="s">
        <v>5584</v>
      </c>
      <c r="B4070" t="s">
        <v>5</v>
      </c>
      <c r="C4070" t="s">
        <v>1738</v>
      </c>
      <c r="D4070" t="s">
        <v>6908</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hidden="1" x14ac:dyDescent="0.25">
      <c r="A4071" t="s">
        <v>5585</v>
      </c>
      <c r="B4071" t="s">
        <v>5</v>
      </c>
      <c r="C4071" t="s">
        <v>1738</v>
      </c>
      <c r="D4071" t="s">
        <v>6908</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hidden="1" x14ac:dyDescent="0.25">
      <c r="A4072" t="s">
        <v>5586</v>
      </c>
      <c r="B4072" t="s">
        <v>5</v>
      </c>
      <c r="C4072" t="s">
        <v>1738</v>
      </c>
      <c r="D4072" t="s">
        <v>6908</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hidden="1" x14ac:dyDescent="0.25">
      <c r="A4073" t="s">
        <v>5587</v>
      </c>
      <c r="B4073" t="s">
        <v>5</v>
      </c>
      <c r="C4073" t="s">
        <v>1738</v>
      </c>
      <c r="D4073" t="s">
        <v>6908</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hidden="1" x14ac:dyDescent="0.25">
      <c r="A4074" t="s">
        <v>5588</v>
      </c>
      <c r="B4074" t="s">
        <v>5</v>
      </c>
      <c r="C4074" t="s">
        <v>1738</v>
      </c>
      <c r="D4074" t="s">
        <v>6908</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hidden="1" x14ac:dyDescent="0.25">
      <c r="A4075" t="s">
        <v>5589</v>
      </c>
      <c r="B4075" t="s">
        <v>5</v>
      </c>
      <c r="C4075" t="s">
        <v>1738</v>
      </c>
      <c r="D4075" t="s">
        <v>6908</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hidden="1" x14ac:dyDescent="0.25">
      <c r="A4076" t="s">
        <v>5590</v>
      </c>
      <c r="B4076" t="s">
        <v>5</v>
      </c>
      <c r="C4076" t="s">
        <v>1738</v>
      </c>
      <c r="D4076" t="s">
        <v>6908</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hidden="1" x14ac:dyDescent="0.25">
      <c r="A4077" t="s">
        <v>5591</v>
      </c>
      <c r="B4077" t="s">
        <v>5</v>
      </c>
      <c r="C4077" t="s">
        <v>1738</v>
      </c>
      <c r="D4077" t="s">
        <v>6908</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hidden="1" x14ac:dyDescent="0.25">
      <c r="A4078" t="s">
        <v>5592</v>
      </c>
      <c r="B4078" t="s">
        <v>5</v>
      </c>
      <c r="C4078" t="s">
        <v>1738</v>
      </c>
      <c r="D4078" t="s">
        <v>6908</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hidden="1" x14ac:dyDescent="0.25">
      <c r="A4079" t="s">
        <v>5593</v>
      </c>
      <c r="B4079" t="s">
        <v>5</v>
      </c>
      <c r="C4079" t="s">
        <v>1738</v>
      </c>
      <c r="D4079" t="s">
        <v>6908</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hidden="1" x14ac:dyDescent="0.25">
      <c r="A4080" t="s">
        <v>5594</v>
      </c>
      <c r="B4080" t="s">
        <v>5</v>
      </c>
      <c r="C4080" t="s">
        <v>1738</v>
      </c>
      <c r="D4080" t="s">
        <v>6908</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hidden="1" x14ac:dyDescent="0.25">
      <c r="A4081" t="s">
        <v>5595</v>
      </c>
      <c r="B4081" t="s">
        <v>5</v>
      </c>
      <c r="C4081" t="s">
        <v>1738</v>
      </c>
      <c r="D4081" t="s">
        <v>6908</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hidden="1" x14ac:dyDescent="0.25">
      <c r="A4082" t="s">
        <v>5596</v>
      </c>
      <c r="B4082" t="s">
        <v>5</v>
      </c>
      <c r="C4082" t="s">
        <v>1738</v>
      </c>
      <c r="D4082" t="s">
        <v>6909</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hidden="1" x14ac:dyDescent="0.25">
      <c r="A4083" t="s">
        <v>5597</v>
      </c>
      <c r="B4083" t="s">
        <v>5</v>
      </c>
      <c r="C4083" t="s">
        <v>1738</v>
      </c>
      <c r="D4083" t="s">
        <v>6909</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hidden="1" x14ac:dyDescent="0.25">
      <c r="A4084" t="s">
        <v>5598</v>
      </c>
      <c r="B4084" t="s">
        <v>5</v>
      </c>
      <c r="C4084" t="s">
        <v>1738</v>
      </c>
      <c r="D4084" t="s">
        <v>6909</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hidden="1" x14ac:dyDescent="0.25">
      <c r="A4085" t="s">
        <v>5599</v>
      </c>
      <c r="B4085" t="s">
        <v>5</v>
      </c>
      <c r="C4085" t="s">
        <v>1738</v>
      </c>
      <c r="D4085" t="s">
        <v>6909</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hidden="1" x14ac:dyDescent="0.25">
      <c r="A4086" t="s">
        <v>5600</v>
      </c>
      <c r="B4086" t="s">
        <v>5</v>
      </c>
      <c r="C4086" t="s">
        <v>1738</v>
      </c>
      <c r="D4086" t="s">
        <v>6909</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hidden="1" x14ac:dyDescent="0.25">
      <c r="A4087" t="s">
        <v>5601</v>
      </c>
      <c r="B4087" t="s">
        <v>5</v>
      </c>
      <c r="C4087" t="s">
        <v>1738</v>
      </c>
      <c r="D4087" t="s">
        <v>6909</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hidden="1" x14ac:dyDescent="0.25">
      <c r="A4088" t="s">
        <v>5602</v>
      </c>
      <c r="B4088" t="s">
        <v>5</v>
      </c>
      <c r="C4088" t="s">
        <v>1738</v>
      </c>
      <c r="D4088" t="s">
        <v>6909</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hidden="1" x14ac:dyDescent="0.25">
      <c r="A4089" t="s">
        <v>5603</v>
      </c>
      <c r="B4089" t="s">
        <v>5</v>
      </c>
      <c r="C4089" t="s">
        <v>1738</v>
      </c>
      <c r="D4089" t="s">
        <v>6909</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hidden="1" x14ac:dyDescent="0.25">
      <c r="A4090" t="s">
        <v>5604</v>
      </c>
      <c r="B4090" t="s">
        <v>5</v>
      </c>
      <c r="C4090" t="s">
        <v>1738</v>
      </c>
      <c r="D4090" t="s">
        <v>6909</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hidden="1" x14ac:dyDescent="0.25">
      <c r="A4091" t="s">
        <v>5605</v>
      </c>
      <c r="B4091" t="s">
        <v>5</v>
      </c>
      <c r="C4091" t="s">
        <v>1738</v>
      </c>
      <c r="D4091" t="s">
        <v>6909</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hidden="1" x14ac:dyDescent="0.25">
      <c r="A4092" t="s">
        <v>5606</v>
      </c>
      <c r="B4092" t="s">
        <v>5</v>
      </c>
      <c r="C4092" t="s">
        <v>1738</v>
      </c>
      <c r="D4092" t="s">
        <v>6909</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hidden="1" x14ac:dyDescent="0.25">
      <c r="A4093" t="s">
        <v>5607</v>
      </c>
      <c r="B4093" t="s">
        <v>5</v>
      </c>
      <c r="C4093" t="s">
        <v>1738</v>
      </c>
      <c r="D4093" t="s">
        <v>6909</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hidden="1" x14ac:dyDescent="0.25">
      <c r="A4094" t="s">
        <v>5608</v>
      </c>
      <c r="B4094" t="s">
        <v>5</v>
      </c>
      <c r="C4094" t="s">
        <v>1738</v>
      </c>
      <c r="D4094" t="s">
        <v>6910</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hidden="1" x14ac:dyDescent="0.25">
      <c r="A4095" t="s">
        <v>5609</v>
      </c>
      <c r="B4095" t="s">
        <v>5</v>
      </c>
      <c r="C4095" t="s">
        <v>1738</v>
      </c>
      <c r="D4095" t="s">
        <v>6910</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hidden="1" x14ac:dyDescent="0.25">
      <c r="A4096" t="s">
        <v>5610</v>
      </c>
      <c r="B4096" t="s">
        <v>5</v>
      </c>
      <c r="C4096" t="s">
        <v>1738</v>
      </c>
      <c r="D4096" t="s">
        <v>6910</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hidden="1" x14ac:dyDescent="0.25">
      <c r="A4097" t="s">
        <v>5611</v>
      </c>
      <c r="B4097" t="s">
        <v>5</v>
      </c>
      <c r="C4097" t="s">
        <v>1738</v>
      </c>
      <c r="D4097" t="s">
        <v>6910</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hidden="1" x14ac:dyDescent="0.25">
      <c r="A4098" t="s">
        <v>5612</v>
      </c>
      <c r="B4098" t="s">
        <v>5</v>
      </c>
      <c r="C4098" t="s">
        <v>1738</v>
      </c>
      <c r="D4098" t="s">
        <v>6910</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hidden="1" x14ac:dyDescent="0.25">
      <c r="A4099" t="s">
        <v>5613</v>
      </c>
      <c r="B4099" t="s">
        <v>5</v>
      </c>
      <c r="C4099" t="s">
        <v>1738</v>
      </c>
      <c r="D4099" t="s">
        <v>6910</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hidden="1" x14ac:dyDescent="0.25">
      <c r="A4100" t="s">
        <v>5614</v>
      </c>
      <c r="B4100" t="s">
        <v>5</v>
      </c>
      <c r="C4100" t="s">
        <v>1738</v>
      </c>
      <c r="D4100" t="s">
        <v>6910</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hidden="1" x14ac:dyDescent="0.25">
      <c r="A4101" t="s">
        <v>5615</v>
      </c>
      <c r="B4101" t="s">
        <v>5</v>
      </c>
      <c r="C4101" t="s">
        <v>1738</v>
      </c>
      <c r="D4101" t="s">
        <v>6910</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hidden="1" x14ac:dyDescent="0.25">
      <c r="A4102" t="s">
        <v>5616</v>
      </c>
      <c r="B4102" t="s">
        <v>5</v>
      </c>
      <c r="C4102" t="s">
        <v>1738</v>
      </c>
      <c r="D4102" t="s">
        <v>6910</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hidden="1" x14ac:dyDescent="0.25">
      <c r="A4103" t="s">
        <v>5617</v>
      </c>
      <c r="B4103" t="s">
        <v>5</v>
      </c>
      <c r="C4103" t="s">
        <v>1738</v>
      </c>
      <c r="D4103" t="s">
        <v>6910</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hidden="1" x14ac:dyDescent="0.25">
      <c r="A4104" t="s">
        <v>5618</v>
      </c>
      <c r="B4104" t="s">
        <v>5</v>
      </c>
      <c r="C4104" t="s">
        <v>1738</v>
      </c>
      <c r="D4104" t="s">
        <v>6910</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hidden="1" x14ac:dyDescent="0.25">
      <c r="A4105" t="s">
        <v>5619</v>
      </c>
      <c r="B4105" t="s">
        <v>5</v>
      </c>
      <c r="C4105" t="s">
        <v>1738</v>
      </c>
      <c r="D4105" t="s">
        <v>6910</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hidden="1" x14ac:dyDescent="0.25">
      <c r="A4106" t="s">
        <v>5620</v>
      </c>
      <c r="B4106" t="s">
        <v>5</v>
      </c>
      <c r="C4106" t="s">
        <v>1738</v>
      </c>
      <c r="D4106" t="s">
        <v>6911</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hidden="1" x14ac:dyDescent="0.25">
      <c r="A4107" t="s">
        <v>5621</v>
      </c>
      <c r="B4107" t="s">
        <v>5</v>
      </c>
      <c r="C4107" t="s">
        <v>1738</v>
      </c>
      <c r="D4107" t="s">
        <v>6911</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hidden="1" x14ac:dyDescent="0.25">
      <c r="A4108" t="s">
        <v>5622</v>
      </c>
      <c r="B4108" t="s">
        <v>5</v>
      </c>
      <c r="C4108" t="s">
        <v>1738</v>
      </c>
      <c r="D4108" t="s">
        <v>6911</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hidden="1" x14ac:dyDescent="0.25">
      <c r="A4109" t="s">
        <v>5623</v>
      </c>
      <c r="B4109" t="s">
        <v>5</v>
      </c>
      <c r="C4109" t="s">
        <v>1738</v>
      </c>
      <c r="D4109" t="s">
        <v>6911</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hidden="1" x14ac:dyDescent="0.25">
      <c r="A4110" t="s">
        <v>5624</v>
      </c>
      <c r="B4110" t="s">
        <v>5</v>
      </c>
      <c r="C4110" t="s">
        <v>1738</v>
      </c>
      <c r="D4110" t="s">
        <v>6911</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hidden="1" x14ac:dyDescent="0.25">
      <c r="A4111" t="s">
        <v>5625</v>
      </c>
      <c r="B4111" t="s">
        <v>5</v>
      </c>
      <c r="C4111" t="s">
        <v>1738</v>
      </c>
      <c r="D4111" t="s">
        <v>6911</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hidden="1" x14ac:dyDescent="0.25">
      <c r="A4112" t="s">
        <v>5626</v>
      </c>
      <c r="B4112" t="s">
        <v>5</v>
      </c>
      <c r="C4112" t="s">
        <v>1738</v>
      </c>
      <c r="D4112" t="s">
        <v>6911</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hidden="1" x14ac:dyDescent="0.25">
      <c r="A4113" t="s">
        <v>5627</v>
      </c>
      <c r="B4113" t="s">
        <v>5</v>
      </c>
      <c r="C4113" t="s">
        <v>1738</v>
      </c>
      <c r="D4113" t="s">
        <v>6911</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hidden="1" x14ac:dyDescent="0.25">
      <c r="A4114" t="s">
        <v>5628</v>
      </c>
      <c r="B4114" t="s">
        <v>5</v>
      </c>
      <c r="C4114" t="s">
        <v>1738</v>
      </c>
      <c r="D4114" t="s">
        <v>6911</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hidden="1" x14ac:dyDescent="0.25">
      <c r="A4115" t="s">
        <v>5629</v>
      </c>
      <c r="B4115" t="s">
        <v>5</v>
      </c>
      <c r="C4115" t="s">
        <v>1738</v>
      </c>
      <c r="D4115" t="s">
        <v>6911</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hidden="1" x14ac:dyDescent="0.25">
      <c r="A4116" t="s">
        <v>5630</v>
      </c>
      <c r="B4116" t="s">
        <v>5</v>
      </c>
      <c r="C4116" t="s">
        <v>1738</v>
      </c>
      <c r="D4116" t="s">
        <v>6911</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hidden="1" x14ac:dyDescent="0.25">
      <c r="A4117" t="s">
        <v>5631</v>
      </c>
      <c r="B4117" t="s">
        <v>5</v>
      </c>
      <c r="C4117" t="s">
        <v>1738</v>
      </c>
      <c r="D4117" t="s">
        <v>6911</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hidden="1" x14ac:dyDescent="0.25">
      <c r="A4118" t="s">
        <v>5632</v>
      </c>
      <c r="B4118" t="s">
        <v>5</v>
      </c>
      <c r="C4118" t="s">
        <v>1738</v>
      </c>
      <c r="D4118" t="s">
        <v>6912</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hidden="1" x14ac:dyDescent="0.25">
      <c r="A4119" t="s">
        <v>5633</v>
      </c>
      <c r="B4119" t="s">
        <v>5</v>
      </c>
      <c r="C4119" t="s">
        <v>1738</v>
      </c>
      <c r="D4119" t="s">
        <v>6912</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hidden="1" x14ac:dyDescent="0.25">
      <c r="A4120" t="s">
        <v>5634</v>
      </c>
      <c r="B4120" t="s">
        <v>5</v>
      </c>
      <c r="C4120" t="s">
        <v>1738</v>
      </c>
      <c r="D4120" t="s">
        <v>6912</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hidden="1" x14ac:dyDescent="0.25">
      <c r="A4121" t="s">
        <v>5635</v>
      </c>
      <c r="B4121" t="s">
        <v>5</v>
      </c>
      <c r="C4121" t="s">
        <v>1738</v>
      </c>
      <c r="D4121" t="s">
        <v>6912</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hidden="1" x14ac:dyDescent="0.25">
      <c r="A4122" t="s">
        <v>5636</v>
      </c>
      <c r="B4122" t="s">
        <v>5</v>
      </c>
      <c r="C4122" t="s">
        <v>1738</v>
      </c>
      <c r="D4122" t="s">
        <v>6912</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hidden="1" x14ac:dyDescent="0.25">
      <c r="A4123" t="s">
        <v>5637</v>
      </c>
      <c r="B4123" t="s">
        <v>5</v>
      </c>
      <c r="C4123" t="s">
        <v>1738</v>
      </c>
      <c r="D4123" t="s">
        <v>6912</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hidden="1" x14ac:dyDescent="0.25">
      <c r="A4124" t="s">
        <v>5638</v>
      </c>
      <c r="B4124" t="s">
        <v>5</v>
      </c>
      <c r="C4124" t="s">
        <v>1738</v>
      </c>
      <c r="D4124" t="s">
        <v>6912</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hidden="1" x14ac:dyDescent="0.25">
      <c r="A4125" t="s">
        <v>5639</v>
      </c>
      <c r="B4125" t="s">
        <v>5</v>
      </c>
      <c r="C4125" t="s">
        <v>1738</v>
      </c>
      <c r="D4125" t="s">
        <v>6912</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hidden="1" x14ac:dyDescent="0.25">
      <c r="A4126" t="s">
        <v>5640</v>
      </c>
      <c r="B4126" t="s">
        <v>5</v>
      </c>
      <c r="C4126" t="s">
        <v>1738</v>
      </c>
      <c r="D4126" t="s">
        <v>6912</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hidden="1" x14ac:dyDescent="0.25">
      <c r="A4127" t="s">
        <v>5641</v>
      </c>
      <c r="B4127" t="s">
        <v>5</v>
      </c>
      <c r="C4127" t="s">
        <v>1738</v>
      </c>
      <c r="D4127" t="s">
        <v>6912</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hidden="1" x14ac:dyDescent="0.25">
      <c r="A4128" t="s">
        <v>5642</v>
      </c>
      <c r="B4128" t="s">
        <v>5</v>
      </c>
      <c r="C4128" t="s">
        <v>1738</v>
      </c>
      <c r="D4128" t="s">
        <v>6912</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hidden="1" x14ac:dyDescent="0.25">
      <c r="A4129" t="s">
        <v>5643</v>
      </c>
      <c r="B4129" t="s">
        <v>5</v>
      </c>
      <c r="C4129" t="s">
        <v>1738</v>
      </c>
      <c r="D4129" t="s">
        <v>6912</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hidden="1" x14ac:dyDescent="0.25">
      <c r="A4130" t="s">
        <v>5644</v>
      </c>
      <c r="B4130" t="s">
        <v>5</v>
      </c>
      <c r="C4130" t="s">
        <v>1738</v>
      </c>
      <c r="D4130" t="s">
        <v>6913</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hidden="1" x14ac:dyDescent="0.25">
      <c r="A4131" t="s">
        <v>5645</v>
      </c>
      <c r="B4131" t="s">
        <v>5</v>
      </c>
      <c r="C4131" t="s">
        <v>1738</v>
      </c>
      <c r="D4131" t="s">
        <v>6913</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hidden="1" x14ac:dyDescent="0.25">
      <c r="A4132" t="s">
        <v>5646</v>
      </c>
      <c r="B4132" t="s">
        <v>5</v>
      </c>
      <c r="C4132" t="s">
        <v>1738</v>
      </c>
      <c r="D4132" t="s">
        <v>6913</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hidden="1" x14ac:dyDescent="0.25">
      <c r="A4133" t="s">
        <v>5647</v>
      </c>
      <c r="B4133" t="s">
        <v>5</v>
      </c>
      <c r="C4133" t="s">
        <v>1738</v>
      </c>
      <c r="D4133" t="s">
        <v>6913</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hidden="1" x14ac:dyDescent="0.25">
      <c r="A4134" t="s">
        <v>5648</v>
      </c>
      <c r="B4134" t="s">
        <v>5</v>
      </c>
      <c r="C4134" t="s">
        <v>1738</v>
      </c>
      <c r="D4134" t="s">
        <v>6913</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hidden="1" x14ac:dyDescent="0.25">
      <c r="A4135" t="s">
        <v>5649</v>
      </c>
      <c r="B4135" t="s">
        <v>5</v>
      </c>
      <c r="C4135" t="s">
        <v>1738</v>
      </c>
      <c r="D4135" t="s">
        <v>6913</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hidden="1" x14ac:dyDescent="0.25">
      <c r="A4136" t="s">
        <v>5650</v>
      </c>
      <c r="B4136" t="s">
        <v>5</v>
      </c>
      <c r="C4136" t="s">
        <v>1738</v>
      </c>
      <c r="D4136" t="s">
        <v>6913</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hidden="1" x14ac:dyDescent="0.25">
      <c r="A4137" t="s">
        <v>5651</v>
      </c>
      <c r="B4137" t="s">
        <v>5</v>
      </c>
      <c r="C4137" t="s">
        <v>1738</v>
      </c>
      <c r="D4137" t="s">
        <v>6913</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hidden="1" x14ac:dyDescent="0.25">
      <c r="A4138" t="s">
        <v>5652</v>
      </c>
      <c r="B4138" t="s">
        <v>5</v>
      </c>
      <c r="C4138" t="s">
        <v>1738</v>
      </c>
      <c r="D4138" t="s">
        <v>6913</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hidden="1" x14ac:dyDescent="0.25">
      <c r="A4139" t="s">
        <v>5653</v>
      </c>
      <c r="B4139" t="s">
        <v>5</v>
      </c>
      <c r="C4139" t="s">
        <v>1738</v>
      </c>
      <c r="D4139" t="s">
        <v>6913</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hidden="1" x14ac:dyDescent="0.25">
      <c r="A4140" t="s">
        <v>5654</v>
      </c>
      <c r="B4140" t="s">
        <v>5</v>
      </c>
      <c r="C4140" t="s">
        <v>1738</v>
      </c>
      <c r="D4140" t="s">
        <v>6913</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hidden="1" x14ac:dyDescent="0.25">
      <c r="A4141" t="s">
        <v>5655</v>
      </c>
      <c r="B4141" t="s">
        <v>5</v>
      </c>
      <c r="C4141" t="s">
        <v>1738</v>
      </c>
      <c r="D4141" t="s">
        <v>6913</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hidden="1" x14ac:dyDescent="0.25">
      <c r="A4142" t="s">
        <v>5656</v>
      </c>
      <c r="B4142" t="s">
        <v>5</v>
      </c>
      <c r="C4142" t="s">
        <v>1738</v>
      </c>
      <c r="D4142" t="s">
        <v>6914</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hidden="1" x14ac:dyDescent="0.25">
      <c r="A4143" t="s">
        <v>5657</v>
      </c>
      <c r="B4143" t="s">
        <v>5</v>
      </c>
      <c r="C4143" t="s">
        <v>1738</v>
      </c>
      <c r="D4143" t="s">
        <v>6914</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hidden="1" x14ac:dyDescent="0.25">
      <c r="A4144" t="s">
        <v>5658</v>
      </c>
      <c r="B4144" t="s">
        <v>5</v>
      </c>
      <c r="C4144" t="s">
        <v>1738</v>
      </c>
      <c r="D4144" t="s">
        <v>6914</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hidden="1" x14ac:dyDescent="0.25">
      <c r="A4145" t="s">
        <v>5659</v>
      </c>
      <c r="B4145" t="s">
        <v>5</v>
      </c>
      <c r="C4145" t="s">
        <v>1738</v>
      </c>
      <c r="D4145" t="s">
        <v>6914</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hidden="1" x14ac:dyDescent="0.25">
      <c r="A4146" t="s">
        <v>5660</v>
      </c>
      <c r="B4146" t="s">
        <v>5</v>
      </c>
      <c r="C4146" t="s">
        <v>1738</v>
      </c>
      <c r="D4146" t="s">
        <v>6914</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hidden="1" x14ac:dyDescent="0.25">
      <c r="A4147" t="s">
        <v>5661</v>
      </c>
      <c r="B4147" t="s">
        <v>5</v>
      </c>
      <c r="C4147" t="s">
        <v>1738</v>
      </c>
      <c r="D4147" t="s">
        <v>6914</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hidden="1" x14ac:dyDescent="0.25">
      <c r="A4148" t="s">
        <v>5662</v>
      </c>
      <c r="B4148" t="s">
        <v>5</v>
      </c>
      <c r="C4148" t="s">
        <v>1738</v>
      </c>
      <c r="D4148" t="s">
        <v>6914</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hidden="1" x14ac:dyDescent="0.25">
      <c r="A4149" t="s">
        <v>5663</v>
      </c>
      <c r="B4149" t="s">
        <v>5</v>
      </c>
      <c r="C4149" t="s">
        <v>1738</v>
      </c>
      <c r="D4149" t="s">
        <v>6914</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hidden="1" x14ac:dyDescent="0.25">
      <c r="A4150" t="s">
        <v>5664</v>
      </c>
      <c r="B4150" t="s">
        <v>5</v>
      </c>
      <c r="C4150" t="s">
        <v>1738</v>
      </c>
      <c r="D4150" t="s">
        <v>6914</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hidden="1" x14ac:dyDescent="0.25">
      <c r="A4151" t="s">
        <v>5665</v>
      </c>
      <c r="B4151" t="s">
        <v>5</v>
      </c>
      <c r="C4151" t="s">
        <v>1738</v>
      </c>
      <c r="D4151" t="s">
        <v>6914</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hidden="1" x14ac:dyDescent="0.25">
      <c r="A4152" t="s">
        <v>5666</v>
      </c>
      <c r="B4152" t="s">
        <v>5</v>
      </c>
      <c r="C4152" t="s">
        <v>1738</v>
      </c>
      <c r="D4152" t="s">
        <v>6914</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hidden="1" x14ac:dyDescent="0.25">
      <c r="A4153" t="s">
        <v>5667</v>
      </c>
      <c r="B4153" t="s">
        <v>5</v>
      </c>
      <c r="C4153" t="s">
        <v>1738</v>
      </c>
      <c r="D4153" t="s">
        <v>6914</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hidden="1" x14ac:dyDescent="0.25">
      <c r="A4154" t="s">
        <v>5668</v>
      </c>
      <c r="B4154" t="s">
        <v>5</v>
      </c>
      <c r="C4154" t="s">
        <v>1738</v>
      </c>
      <c r="D4154" t="s">
        <v>6915</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hidden="1" x14ac:dyDescent="0.25">
      <c r="A4155" t="s">
        <v>5669</v>
      </c>
      <c r="B4155" t="s">
        <v>5</v>
      </c>
      <c r="C4155" t="s">
        <v>1738</v>
      </c>
      <c r="D4155" t="s">
        <v>6915</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hidden="1" x14ac:dyDescent="0.25">
      <c r="A4156" t="s">
        <v>5670</v>
      </c>
      <c r="B4156" t="s">
        <v>5</v>
      </c>
      <c r="C4156" t="s">
        <v>1738</v>
      </c>
      <c r="D4156" t="s">
        <v>6915</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hidden="1" x14ac:dyDescent="0.25">
      <c r="A4157" t="s">
        <v>5671</v>
      </c>
      <c r="B4157" t="s">
        <v>5</v>
      </c>
      <c r="C4157" t="s">
        <v>1738</v>
      </c>
      <c r="D4157" t="s">
        <v>6915</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hidden="1" x14ac:dyDescent="0.25">
      <c r="A4158" t="s">
        <v>5672</v>
      </c>
      <c r="B4158" t="s">
        <v>5</v>
      </c>
      <c r="C4158" t="s">
        <v>1738</v>
      </c>
      <c r="D4158" t="s">
        <v>6915</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hidden="1" x14ac:dyDescent="0.25">
      <c r="A4159" t="s">
        <v>5673</v>
      </c>
      <c r="B4159" t="s">
        <v>5</v>
      </c>
      <c r="C4159" t="s">
        <v>1738</v>
      </c>
      <c r="D4159" t="s">
        <v>6915</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hidden="1" x14ac:dyDescent="0.25">
      <c r="A4160" t="s">
        <v>5674</v>
      </c>
      <c r="B4160" t="s">
        <v>5</v>
      </c>
      <c r="C4160" t="s">
        <v>1738</v>
      </c>
      <c r="D4160" t="s">
        <v>6915</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hidden="1" x14ac:dyDescent="0.25">
      <c r="A4161" t="s">
        <v>5675</v>
      </c>
      <c r="B4161" t="s">
        <v>5</v>
      </c>
      <c r="C4161" t="s">
        <v>1738</v>
      </c>
      <c r="D4161" t="s">
        <v>6915</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hidden="1" x14ac:dyDescent="0.25">
      <c r="A4162" t="s">
        <v>5676</v>
      </c>
      <c r="B4162" t="s">
        <v>5</v>
      </c>
      <c r="C4162" t="s">
        <v>1738</v>
      </c>
      <c r="D4162" t="s">
        <v>6915</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hidden="1" x14ac:dyDescent="0.25">
      <c r="A4163" t="s">
        <v>5677</v>
      </c>
      <c r="B4163" t="s">
        <v>5</v>
      </c>
      <c r="C4163" t="s">
        <v>1738</v>
      </c>
      <c r="D4163" t="s">
        <v>6915</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hidden="1" x14ac:dyDescent="0.25">
      <c r="A4164" t="s">
        <v>5678</v>
      </c>
      <c r="B4164" t="s">
        <v>5</v>
      </c>
      <c r="C4164" t="s">
        <v>1738</v>
      </c>
      <c r="D4164" t="s">
        <v>6915</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hidden="1" x14ac:dyDescent="0.25">
      <c r="A4165" t="s">
        <v>5679</v>
      </c>
      <c r="B4165" t="s">
        <v>5</v>
      </c>
      <c r="C4165" t="s">
        <v>1738</v>
      </c>
      <c r="D4165" t="s">
        <v>6915</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hidden="1" x14ac:dyDescent="0.25">
      <c r="A4166" t="s">
        <v>5680</v>
      </c>
      <c r="B4166" t="s">
        <v>5</v>
      </c>
      <c r="C4166" t="s">
        <v>1738</v>
      </c>
      <c r="D4166" t="s">
        <v>6916</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hidden="1" x14ac:dyDescent="0.25">
      <c r="A4167" t="s">
        <v>5681</v>
      </c>
      <c r="B4167" t="s">
        <v>5</v>
      </c>
      <c r="C4167" t="s">
        <v>1738</v>
      </c>
      <c r="D4167" t="s">
        <v>6916</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hidden="1" x14ac:dyDescent="0.25">
      <c r="A4168" t="s">
        <v>5682</v>
      </c>
      <c r="B4168" t="s">
        <v>5</v>
      </c>
      <c r="C4168" t="s">
        <v>1738</v>
      </c>
      <c r="D4168" t="s">
        <v>6916</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hidden="1" x14ac:dyDescent="0.25">
      <c r="A4169" t="s">
        <v>5683</v>
      </c>
      <c r="B4169" t="s">
        <v>5</v>
      </c>
      <c r="C4169" t="s">
        <v>1738</v>
      </c>
      <c r="D4169" t="s">
        <v>6916</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hidden="1" x14ac:dyDescent="0.25">
      <c r="A4170" t="s">
        <v>5684</v>
      </c>
      <c r="B4170" t="s">
        <v>5</v>
      </c>
      <c r="C4170" t="s">
        <v>1738</v>
      </c>
      <c r="D4170" t="s">
        <v>6916</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hidden="1" x14ac:dyDescent="0.25">
      <c r="A4171" t="s">
        <v>5685</v>
      </c>
      <c r="B4171" t="s">
        <v>5</v>
      </c>
      <c r="C4171" t="s">
        <v>1738</v>
      </c>
      <c r="D4171" t="s">
        <v>6916</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hidden="1" x14ac:dyDescent="0.25">
      <c r="A4172" t="s">
        <v>5686</v>
      </c>
      <c r="B4172" t="s">
        <v>5</v>
      </c>
      <c r="C4172" t="s">
        <v>1738</v>
      </c>
      <c r="D4172" t="s">
        <v>6916</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hidden="1" x14ac:dyDescent="0.25">
      <c r="A4173" t="s">
        <v>5687</v>
      </c>
      <c r="B4173" t="s">
        <v>5</v>
      </c>
      <c r="C4173" t="s">
        <v>1738</v>
      </c>
      <c r="D4173" t="s">
        <v>6916</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hidden="1" x14ac:dyDescent="0.25">
      <c r="A4174" t="s">
        <v>5688</v>
      </c>
      <c r="B4174" t="s">
        <v>5</v>
      </c>
      <c r="C4174" t="s">
        <v>1738</v>
      </c>
      <c r="D4174" t="s">
        <v>6916</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hidden="1" x14ac:dyDescent="0.25">
      <c r="A4175" t="s">
        <v>5689</v>
      </c>
      <c r="B4175" t="s">
        <v>5</v>
      </c>
      <c r="C4175" t="s">
        <v>1738</v>
      </c>
      <c r="D4175" t="s">
        <v>6916</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hidden="1" x14ac:dyDescent="0.25">
      <c r="A4176" t="s">
        <v>5690</v>
      </c>
      <c r="B4176" t="s">
        <v>5</v>
      </c>
      <c r="C4176" t="s">
        <v>1738</v>
      </c>
      <c r="D4176" t="s">
        <v>6916</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hidden="1" x14ac:dyDescent="0.25">
      <c r="A4177" t="s">
        <v>5691</v>
      </c>
      <c r="B4177" t="s">
        <v>5</v>
      </c>
      <c r="C4177" t="s">
        <v>1738</v>
      </c>
      <c r="D4177" t="s">
        <v>6916</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hidden="1" x14ac:dyDescent="0.25">
      <c r="A4178" t="s">
        <v>5692</v>
      </c>
      <c r="B4178" t="s">
        <v>5</v>
      </c>
      <c r="C4178" t="s">
        <v>1739</v>
      </c>
      <c r="D4178" t="s">
        <v>6892</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hidden="1" x14ac:dyDescent="0.25">
      <c r="A4179" t="s">
        <v>5693</v>
      </c>
      <c r="B4179" t="s">
        <v>5</v>
      </c>
      <c r="C4179" t="s">
        <v>1739</v>
      </c>
      <c r="D4179" t="s">
        <v>6892</v>
      </c>
      <c r="E4179" t="s">
        <v>1705</v>
      </c>
      <c r="H4179" t="str">
        <f>INDEX('Vensim Variables'!$B:$B,MATCH(EPS!$B4179,'Vensim Variables'!$A:$A,0))</f>
        <v>g pollutant</v>
      </c>
      <c r="I4179" t="str">
        <f t="shared" si="130"/>
        <v>VOC</v>
      </c>
      <c r="J4179">
        <f>INDEX(NoSettings!$C:$C,MATCH(EPS!$A4179,NoSettings!$A:$A,0))</f>
        <v>721310</v>
      </c>
      <c r="K4179">
        <f>INDEX(GWP!$C$2:$C$13,MATCH(EPS!I4179,GWP!$B$2:$B$13,0))</f>
        <v>0</v>
      </c>
      <c r="L4179" s="4">
        <f t="shared" si="131"/>
        <v>0</v>
      </c>
    </row>
    <row r="4180" spans="1:12" hidden="1" x14ac:dyDescent="0.25">
      <c r="A4180" t="s">
        <v>5694</v>
      </c>
      <c r="B4180" t="s">
        <v>5</v>
      </c>
      <c r="C4180" t="s">
        <v>1739</v>
      </c>
      <c r="D4180" t="s">
        <v>6892</v>
      </c>
      <c r="E4180" t="s">
        <v>1706</v>
      </c>
      <c r="H4180" t="str">
        <f>INDEX('Vensim Variables'!$B:$B,MATCH(EPS!$B4180,'Vensim Variables'!$A:$A,0))</f>
        <v>g pollutant</v>
      </c>
      <c r="I4180" t="str">
        <f t="shared" si="130"/>
        <v>CO</v>
      </c>
      <c r="J4180">
        <f>INDEX(NoSettings!$C:$C,MATCH(EPS!$A4180,NoSettings!$A:$A,0))</f>
        <v>3331200</v>
      </c>
      <c r="K4180">
        <f>INDEX(GWP!$C$2:$C$13,MATCH(EPS!I4180,GWP!$B$2:$B$13,0))</f>
        <v>0</v>
      </c>
      <c r="L4180" s="4">
        <f t="shared" si="131"/>
        <v>0</v>
      </c>
    </row>
    <row r="4181" spans="1:12" hidden="1" x14ac:dyDescent="0.25">
      <c r="A4181" t="s">
        <v>5695</v>
      </c>
      <c r="B4181" t="s">
        <v>5</v>
      </c>
      <c r="C4181" t="s">
        <v>1739</v>
      </c>
      <c r="D4181" t="s">
        <v>6892</v>
      </c>
      <c r="E4181" t="s">
        <v>1707</v>
      </c>
      <c r="H4181" t="str">
        <f>INDEX('Vensim Variables'!$B:$B,MATCH(EPS!$B4181,'Vensim Variables'!$A:$A,0))</f>
        <v>g pollutant</v>
      </c>
      <c r="I4181" t="str">
        <f t="shared" si="130"/>
        <v>NOx</v>
      </c>
      <c r="J4181">
        <f>INDEX(NoSettings!$C:$C,MATCH(EPS!$A4181,NoSettings!$A:$A,0))</f>
        <v>11401100</v>
      </c>
      <c r="K4181">
        <f>INDEX(GWP!$C$2:$C$13,MATCH(EPS!I4181,GWP!$B$2:$B$13,0))</f>
        <v>0</v>
      </c>
      <c r="L4181" s="4">
        <f t="shared" si="131"/>
        <v>0</v>
      </c>
    </row>
    <row r="4182" spans="1:12" hidden="1" x14ac:dyDescent="0.25">
      <c r="A4182" t="s">
        <v>5696</v>
      </c>
      <c r="B4182" t="s">
        <v>5</v>
      </c>
      <c r="C4182" t="s">
        <v>1739</v>
      </c>
      <c r="D4182" t="s">
        <v>6892</v>
      </c>
      <c r="E4182" t="s">
        <v>1708</v>
      </c>
      <c r="H4182" t="str">
        <f>INDEX('Vensim Variables'!$B:$B,MATCH(EPS!$B4182,'Vensim Variables'!$A:$A,0))</f>
        <v>g pollutant</v>
      </c>
      <c r="I4182" t="str">
        <f t="shared" si="130"/>
        <v>PM10</v>
      </c>
      <c r="J4182">
        <f>INDEX(NoSettings!$C:$C,MATCH(EPS!$A4182,NoSettings!$A:$A,0))</f>
        <v>900033</v>
      </c>
      <c r="K4182">
        <f>INDEX(GWP!$C$2:$C$13,MATCH(EPS!I4182,GWP!$B$2:$B$13,0))</f>
        <v>0</v>
      </c>
      <c r="L4182" s="4">
        <f t="shared" si="131"/>
        <v>0</v>
      </c>
    </row>
    <row r="4183" spans="1:12" hidden="1" x14ac:dyDescent="0.25">
      <c r="A4183" t="s">
        <v>5697</v>
      </c>
      <c r="B4183" t="s">
        <v>5</v>
      </c>
      <c r="C4183" t="s">
        <v>1739</v>
      </c>
      <c r="D4183" t="s">
        <v>6892</v>
      </c>
      <c r="E4183" t="s">
        <v>1709</v>
      </c>
      <c r="H4183" t="str">
        <f>INDEX('Vensim Variables'!$B:$B,MATCH(EPS!$B4183,'Vensim Variables'!$A:$A,0))</f>
        <v>g pollutant</v>
      </c>
      <c r="I4183" t="str">
        <f t="shared" si="130"/>
        <v>PM25</v>
      </c>
      <c r="J4183">
        <f>INDEX(NoSettings!$C:$C,MATCH(EPS!$A4183,NoSettings!$A:$A,0))</f>
        <v>800367</v>
      </c>
      <c r="K4183">
        <f>INDEX(GWP!$C$2:$C$13,MATCH(EPS!I4183,GWP!$B$2:$B$13,0))</f>
        <v>0</v>
      </c>
      <c r="L4183" s="4">
        <f t="shared" si="131"/>
        <v>0</v>
      </c>
    </row>
    <row r="4184" spans="1:12" hidden="1" x14ac:dyDescent="0.25">
      <c r="A4184" t="s">
        <v>5698</v>
      </c>
      <c r="B4184" t="s">
        <v>5</v>
      </c>
      <c r="C4184" t="s">
        <v>1739</v>
      </c>
      <c r="D4184" t="s">
        <v>6892</v>
      </c>
      <c r="E4184" t="s">
        <v>1710</v>
      </c>
      <c r="H4184" t="str">
        <f>INDEX('Vensim Variables'!$B:$B,MATCH(EPS!$B4184,'Vensim Variables'!$A:$A,0))</f>
        <v>g pollutant</v>
      </c>
      <c r="I4184" t="str">
        <f t="shared" si="130"/>
        <v>SOx</v>
      </c>
      <c r="J4184">
        <f>INDEX(NoSettings!$C:$C,MATCH(EPS!$A4184,NoSettings!$A:$A,0))</f>
        <v>2423740</v>
      </c>
      <c r="K4184">
        <f>INDEX(GWP!$C$2:$C$13,MATCH(EPS!I4184,GWP!$B$2:$B$13,0))</f>
        <v>0</v>
      </c>
      <c r="L4184" s="4">
        <f t="shared" si="131"/>
        <v>0</v>
      </c>
    </row>
    <row r="4185" spans="1:12" hidden="1" x14ac:dyDescent="0.25">
      <c r="A4185" t="s">
        <v>5699</v>
      </c>
      <c r="B4185" t="s">
        <v>5</v>
      </c>
      <c r="C4185" t="s">
        <v>1739</v>
      </c>
      <c r="D4185" t="s">
        <v>6892</v>
      </c>
      <c r="E4185" t="s">
        <v>1711</v>
      </c>
      <c r="H4185" t="str">
        <f>INDEX('Vensim Variables'!$B:$B,MATCH(EPS!$B4185,'Vensim Variables'!$A:$A,0))</f>
        <v>g pollutant</v>
      </c>
      <c r="I4185" t="str">
        <f t="shared" si="130"/>
        <v>BC</v>
      </c>
      <c r="J4185">
        <f>INDEX(NoSettings!$C:$C,MATCH(EPS!$A4185,NoSettings!$A:$A,0))</f>
        <v>187169</v>
      </c>
      <c r="K4185">
        <f>INDEX(GWP!$C$2:$C$13,MATCH(EPS!I4185,GWP!$B$2:$B$13,0))</f>
        <v>0</v>
      </c>
      <c r="L4185" s="4">
        <f t="shared" si="131"/>
        <v>0</v>
      </c>
    </row>
    <row r="4186" spans="1:12" hidden="1" x14ac:dyDescent="0.25">
      <c r="A4186" t="s">
        <v>5700</v>
      </c>
      <c r="B4186" t="s">
        <v>5</v>
      </c>
      <c r="C4186" t="s">
        <v>1739</v>
      </c>
      <c r="D4186" t="s">
        <v>6892</v>
      </c>
      <c r="E4186" t="s">
        <v>1712</v>
      </c>
      <c r="H4186" t="str">
        <f>INDEX('Vensim Variables'!$B:$B,MATCH(EPS!$B4186,'Vensim Variables'!$A:$A,0))</f>
        <v>g pollutant</v>
      </c>
      <c r="I4186" t="str">
        <f t="shared" si="130"/>
        <v>OC</v>
      </c>
      <c r="J4186">
        <f>INDEX(NoSettings!$C:$C,MATCH(EPS!$A4186,NoSettings!$A:$A,0))</f>
        <v>159803</v>
      </c>
      <c r="K4186">
        <f>INDEX(GWP!$C$2:$C$13,MATCH(EPS!I4186,GWP!$B$2:$B$13,0))</f>
        <v>0</v>
      </c>
      <c r="L4186" s="4">
        <f t="shared" si="131"/>
        <v>0</v>
      </c>
    </row>
    <row r="4187" spans="1:12" hidden="1" x14ac:dyDescent="0.25">
      <c r="A4187" t="s">
        <v>5701</v>
      </c>
      <c r="B4187" t="s">
        <v>5</v>
      </c>
      <c r="C4187" t="s">
        <v>1739</v>
      </c>
      <c r="D4187" t="s">
        <v>6892</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hidden="1" x14ac:dyDescent="0.25">
      <c r="A4188" t="s">
        <v>5702</v>
      </c>
      <c r="B4188" t="s">
        <v>5</v>
      </c>
      <c r="C4188" t="s">
        <v>1739</v>
      </c>
      <c r="D4188" t="s">
        <v>6892</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hidden="1" x14ac:dyDescent="0.25">
      <c r="A4189" t="s">
        <v>5703</v>
      </c>
      <c r="B4189" t="s">
        <v>5</v>
      </c>
      <c r="C4189" t="s">
        <v>1739</v>
      </c>
      <c r="D4189" t="s">
        <v>6892</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hidden="1" x14ac:dyDescent="0.25">
      <c r="A4190" t="s">
        <v>5704</v>
      </c>
      <c r="B4190" t="s">
        <v>5</v>
      </c>
      <c r="C4190" t="s">
        <v>1739</v>
      </c>
      <c r="D4190" t="s">
        <v>6893</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hidden="1" x14ac:dyDescent="0.25">
      <c r="A4191" t="s">
        <v>5705</v>
      </c>
      <c r="B4191" t="s">
        <v>5</v>
      </c>
      <c r="C4191" t="s">
        <v>1739</v>
      </c>
      <c r="D4191" t="s">
        <v>6893</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hidden="1" x14ac:dyDescent="0.25">
      <c r="A4192" t="s">
        <v>5706</v>
      </c>
      <c r="B4192" t="s">
        <v>5</v>
      </c>
      <c r="C4192" t="s">
        <v>1739</v>
      </c>
      <c r="D4192" t="s">
        <v>6893</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hidden="1" x14ac:dyDescent="0.25">
      <c r="A4193" t="s">
        <v>5707</v>
      </c>
      <c r="B4193" t="s">
        <v>5</v>
      </c>
      <c r="C4193" t="s">
        <v>1739</v>
      </c>
      <c r="D4193" t="s">
        <v>6893</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hidden="1" x14ac:dyDescent="0.25">
      <c r="A4194" t="s">
        <v>5708</v>
      </c>
      <c r="B4194" t="s">
        <v>5</v>
      </c>
      <c r="C4194" t="s">
        <v>1739</v>
      </c>
      <c r="D4194" t="s">
        <v>6893</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hidden="1" x14ac:dyDescent="0.25">
      <c r="A4195" t="s">
        <v>5709</v>
      </c>
      <c r="B4195" t="s">
        <v>5</v>
      </c>
      <c r="C4195" t="s">
        <v>1739</v>
      </c>
      <c r="D4195" t="s">
        <v>6893</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hidden="1" x14ac:dyDescent="0.25">
      <c r="A4196" t="s">
        <v>5710</v>
      </c>
      <c r="B4196" t="s">
        <v>5</v>
      </c>
      <c r="C4196" t="s">
        <v>1739</v>
      </c>
      <c r="D4196" t="s">
        <v>6893</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hidden="1" x14ac:dyDescent="0.25">
      <c r="A4197" t="s">
        <v>5711</v>
      </c>
      <c r="B4197" t="s">
        <v>5</v>
      </c>
      <c r="C4197" t="s">
        <v>1739</v>
      </c>
      <c r="D4197" t="s">
        <v>6893</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hidden="1" x14ac:dyDescent="0.25">
      <c r="A4198" t="s">
        <v>5712</v>
      </c>
      <c r="B4198" t="s">
        <v>5</v>
      </c>
      <c r="C4198" t="s">
        <v>1739</v>
      </c>
      <c r="D4198" t="s">
        <v>6893</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hidden="1" x14ac:dyDescent="0.25">
      <c r="A4199" t="s">
        <v>5713</v>
      </c>
      <c r="B4199" t="s">
        <v>5</v>
      </c>
      <c r="C4199" t="s">
        <v>1739</v>
      </c>
      <c r="D4199" t="s">
        <v>6893</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hidden="1" x14ac:dyDescent="0.25">
      <c r="A4200" t="s">
        <v>5714</v>
      </c>
      <c r="B4200" t="s">
        <v>5</v>
      </c>
      <c r="C4200" t="s">
        <v>1739</v>
      </c>
      <c r="D4200" t="s">
        <v>6893</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hidden="1" x14ac:dyDescent="0.25">
      <c r="A4201" t="s">
        <v>5715</v>
      </c>
      <c r="B4201" t="s">
        <v>5</v>
      </c>
      <c r="C4201" t="s">
        <v>1739</v>
      </c>
      <c r="D4201" t="s">
        <v>6893</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hidden="1" x14ac:dyDescent="0.25">
      <c r="A4202" t="s">
        <v>5716</v>
      </c>
      <c r="B4202" t="s">
        <v>5</v>
      </c>
      <c r="C4202" t="s">
        <v>1739</v>
      </c>
      <c r="D4202" t="s">
        <v>6894</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hidden="1" x14ac:dyDescent="0.25">
      <c r="A4203" t="s">
        <v>5717</v>
      </c>
      <c r="B4203" t="s">
        <v>5</v>
      </c>
      <c r="C4203" t="s">
        <v>1739</v>
      </c>
      <c r="D4203" t="s">
        <v>6894</v>
      </c>
      <c r="E4203" t="s">
        <v>1705</v>
      </c>
      <c r="H4203" t="str">
        <f>INDEX('Vensim Variables'!$B:$B,MATCH(EPS!$B4203,'Vensim Variables'!$A:$A,0))</f>
        <v>g pollutant</v>
      </c>
      <c r="I4203" t="str">
        <f t="shared" si="130"/>
        <v>VOC</v>
      </c>
      <c r="J4203">
        <f>INDEX(NoSettings!$C:$C,MATCH(EPS!$A4203,NoSettings!$A:$A,0))</f>
        <v>15121600</v>
      </c>
      <c r="K4203">
        <f>INDEX(GWP!$C$2:$C$13,MATCH(EPS!I4203,GWP!$B$2:$B$13,0))</f>
        <v>0</v>
      </c>
      <c r="L4203" s="4">
        <f t="shared" si="131"/>
        <v>0</v>
      </c>
    </row>
    <row r="4204" spans="1:12" hidden="1" x14ac:dyDescent="0.25">
      <c r="A4204" t="s">
        <v>5718</v>
      </c>
      <c r="B4204" t="s">
        <v>5</v>
      </c>
      <c r="C4204" t="s">
        <v>1739</v>
      </c>
      <c r="D4204" t="s">
        <v>6894</v>
      </c>
      <c r="E4204" t="s">
        <v>1706</v>
      </c>
      <c r="H4204" t="str">
        <f>INDEX('Vensim Variables'!$B:$B,MATCH(EPS!$B4204,'Vensim Variables'!$A:$A,0))</f>
        <v>g pollutant</v>
      </c>
      <c r="I4204" t="str">
        <f t="shared" si="130"/>
        <v>CO</v>
      </c>
      <c r="J4204">
        <f>INDEX(NoSettings!$C:$C,MATCH(EPS!$A4204,NoSettings!$A:$A,0))</f>
        <v>69835500</v>
      </c>
      <c r="K4204">
        <f>INDEX(GWP!$C$2:$C$13,MATCH(EPS!I4204,GWP!$B$2:$B$13,0))</f>
        <v>0</v>
      </c>
      <c r="L4204" s="4">
        <f t="shared" si="131"/>
        <v>0</v>
      </c>
    </row>
    <row r="4205" spans="1:12" hidden="1" x14ac:dyDescent="0.25">
      <c r="A4205" t="s">
        <v>5719</v>
      </c>
      <c r="B4205" t="s">
        <v>5</v>
      </c>
      <c r="C4205" t="s">
        <v>1739</v>
      </c>
      <c r="D4205" t="s">
        <v>6894</v>
      </c>
      <c r="E4205" t="s">
        <v>1707</v>
      </c>
      <c r="H4205" t="str">
        <f>INDEX('Vensim Variables'!$B:$B,MATCH(EPS!$B4205,'Vensim Variables'!$A:$A,0))</f>
        <v>g pollutant</v>
      </c>
      <c r="I4205" t="str">
        <f t="shared" si="130"/>
        <v>NOx</v>
      </c>
      <c r="J4205">
        <f>INDEX(NoSettings!$C:$C,MATCH(EPS!$A4205,NoSettings!$A:$A,0))</f>
        <v>239013000</v>
      </c>
      <c r="K4205">
        <f>INDEX(GWP!$C$2:$C$13,MATCH(EPS!I4205,GWP!$B$2:$B$13,0))</f>
        <v>0</v>
      </c>
      <c r="L4205" s="4">
        <f t="shared" si="131"/>
        <v>0</v>
      </c>
    </row>
    <row r="4206" spans="1:12" hidden="1" x14ac:dyDescent="0.25">
      <c r="A4206" t="s">
        <v>5720</v>
      </c>
      <c r="B4206" t="s">
        <v>5</v>
      </c>
      <c r="C4206" t="s">
        <v>1739</v>
      </c>
      <c r="D4206" t="s">
        <v>6894</v>
      </c>
      <c r="E4206" t="s">
        <v>1708</v>
      </c>
      <c r="H4206" t="str">
        <f>INDEX('Vensim Variables'!$B:$B,MATCH(EPS!$B4206,'Vensim Variables'!$A:$A,0))</f>
        <v>g pollutant</v>
      </c>
      <c r="I4206" t="str">
        <f t="shared" si="130"/>
        <v>PM10</v>
      </c>
      <c r="J4206">
        <f>INDEX(NoSettings!$C:$C,MATCH(EPS!$A4206,NoSettings!$A:$A,0))</f>
        <v>18868300</v>
      </c>
      <c r="K4206">
        <f>INDEX(GWP!$C$2:$C$13,MATCH(EPS!I4206,GWP!$B$2:$B$13,0))</f>
        <v>0</v>
      </c>
      <c r="L4206" s="4">
        <f t="shared" si="131"/>
        <v>0</v>
      </c>
    </row>
    <row r="4207" spans="1:12" hidden="1" x14ac:dyDescent="0.25">
      <c r="A4207" t="s">
        <v>5721</v>
      </c>
      <c r="B4207" t="s">
        <v>5</v>
      </c>
      <c r="C4207" t="s">
        <v>1739</v>
      </c>
      <c r="D4207" t="s">
        <v>6894</v>
      </c>
      <c r="E4207" t="s">
        <v>1709</v>
      </c>
      <c r="H4207" t="str">
        <f>INDEX('Vensim Variables'!$B:$B,MATCH(EPS!$B4207,'Vensim Variables'!$A:$A,0))</f>
        <v>g pollutant</v>
      </c>
      <c r="I4207" t="str">
        <f t="shared" si="130"/>
        <v>PM25</v>
      </c>
      <c r="J4207">
        <f>INDEX(NoSettings!$C:$C,MATCH(EPS!$A4207,NoSettings!$A:$A,0))</f>
        <v>16778900</v>
      </c>
      <c r="K4207">
        <f>INDEX(GWP!$C$2:$C$13,MATCH(EPS!I4207,GWP!$B$2:$B$13,0))</f>
        <v>0</v>
      </c>
      <c r="L4207" s="4">
        <f t="shared" si="131"/>
        <v>0</v>
      </c>
    </row>
    <row r="4208" spans="1:12" hidden="1" x14ac:dyDescent="0.25">
      <c r="A4208" t="s">
        <v>5722</v>
      </c>
      <c r="B4208" t="s">
        <v>5</v>
      </c>
      <c r="C4208" t="s">
        <v>1739</v>
      </c>
      <c r="D4208" t="s">
        <v>6894</v>
      </c>
      <c r="E4208" t="s">
        <v>1710</v>
      </c>
      <c r="H4208" t="str">
        <f>INDEX('Vensim Variables'!$B:$B,MATCH(EPS!$B4208,'Vensim Variables'!$A:$A,0))</f>
        <v>g pollutant</v>
      </c>
      <c r="I4208" t="str">
        <f t="shared" si="130"/>
        <v>SOx</v>
      </c>
      <c r="J4208">
        <f>INDEX(NoSettings!$C:$C,MATCH(EPS!$A4208,NoSettings!$A:$A,0))</f>
        <v>50811300</v>
      </c>
      <c r="K4208">
        <f>INDEX(GWP!$C$2:$C$13,MATCH(EPS!I4208,GWP!$B$2:$B$13,0))</f>
        <v>0</v>
      </c>
      <c r="L4208" s="4">
        <f t="shared" si="131"/>
        <v>0</v>
      </c>
    </row>
    <row r="4209" spans="1:12" hidden="1" x14ac:dyDescent="0.25">
      <c r="A4209" t="s">
        <v>5723</v>
      </c>
      <c r="B4209" t="s">
        <v>5</v>
      </c>
      <c r="C4209" t="s">
        <v>1739</v>
      </c>
      <c r="D4209" t="s">
        <v>6894</v>
      </c>
      <c r="E4209" t="s">
        <v>1711</v>
      </c>
      <c r="H4209" t="str">
        <f>INDEX('Vensim Variables'!$B:$B,MATCH(EPS!$B4209,'Vensim Variables'!$A:$A,0))</f>
        <v>g pollutant</v>
      </c>
      <c r="I4209" t="str">
        <f t="shared" si="130"/>
        <v>BC</v>
      </c>
      <c r="J4209">
        <f>INDEX(NoSettings!$C:$C,MATCH(EPS!$A4209,NoSettings!$A:$A,0))</f>
        <v>3923820</v>
      </c>
      <c r="K4209">
        <f>INDEX(GWP!$C$2:$C$13,MATCH(EPS!I4209,GWP!$B$2:$B$13,0))</f>
        <v>0</v>
      </c>
      <c r="L4209" s="4">
        <f t="shared" si="131"/>
        <v>0</v>
      </c>
    </row>
    <row r="4210" spans="1:12" hidden="1" x14ac:dyDescent="0.25">
      <c r="A4210" t="s">
        <v>5724</v>
      </c>
      <c r="B4210" t="s">
        <v>5</v>
      </c>
      <c r="C4210" t="s">
        <v>1739</v>
      </c>
      <c r="D4210" t="s">
        <v>6894</v>
      </c>
      <c r="E4210" t="s">
        <v>1712</v>
      </c>
      <c r="H4210" t="str">
        <f>INDEX('Vensim Variables'!$B:$B,MATCH(EPS!$B4210,'Vensim Variables'!$A:$A,0))</f>
        <v>g pollutant</v>
      </c>
      <c r="I4210" t="str">
        <f t="shared" si="130"/>
        <v>OC</v>
      </c>
      <c r="J4210">
        <f>INDEX(NoSettings!$C:$C,MATCH(EPS!$A4210,NoSettings!$A:$A,0))</f>
        <v>3350120</v>
      </c>
      <c r="K4210">
        <f>INDEX(GWP!$C$2:$C$13,MATCH(EPS!I4210,GWP!$B$2:$B$13,0))</f>
        <v>0</v>
      </c>
      <c r="L4210" s="4">
        <f t="shared" si="131"/>
        <v>0</v>
      </c>
    </row>
    <row r="4211" spans="1:12" hidden="1" x14ac:dyDescent="0.25">
      <c r="A4211" t="s">
        <v>5725</v>
      </c>
      <c r="B4211" t="s">
        <v>5</v>
      </c>
      <c r="C4211" t="s">
        <v>1739</v>
      </c>
      <c r="D4211" t="s">
        <v>6894</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hidden="1" x14ac:dyDescent="0.25">
      <c r="A4212" t="s">
        <v>5726</v>
      </c>
      <c r="B4212" t="s">
        <v>5</v>
      </c>
      <c r="C4212" t="s">
        <v>1739</v>
      </c>
      <c r="D4212" t="s">
        <v>6894</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hidden="1" x14ac:dyDescent="0.25">
      <c r="A4213" t="s">
        <v>5727</v>
      </c>
      <c r="B4213" t="s">
        <v>5</v>
      </c>
      <c r="C4213" t="s">
        <v>1739</v>
      </c>
      <c r="D4213" t="s">
        <v>6894</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hidden="1" x14ac:dyDescent="0.25">
      <c r="A4214" t="s">
        <v>5728</v>
      </c>
      <c r="B4214" t="s">
        <v>5</v>
      </c>
      <c r="C4214" t="s">
        <v>1739</v>
      </c>
      <c r="D4214" t="s">
        <v>6895</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hidden="1" x14ac:dyDescent="0.25">
      <c r="A4215" t="s">
        <v>5729</v>
      </c>
      <c r="B4215" t="s">
        <v>5</v>
      </c>
      <c r="C4215" t="s">
        <v>1739</v>
      </c>
      <c r="D4215" t="s">
        <v>6895</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hidden="1" x14ac:dyDescent="0.25">
      <c r="A4216" t="s">
        <v>5730</v>
      </c>
      <c r="B4216" t="s">
        <v>5</v>
      </c>
      <c r="C4216" t="s">
        <v>1739</v>
      </c>
      <c r="D4216" t="s">
        <v>6895</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hidden="1" x14ac:dyDescent="0.25">
      <c r="A4217" t="s">
        <v>5731</v>
      </c>
      <c r="B4217" t="s">
        <v>5</v>
      </c>
      <c r="C4217" t="s">
        <v>1739</v>
      </c>
      <c r="D4217" t="s">
        <v>6895</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hidden="1" x14ac:dyDescent="0.25">
      <c r="A4218" t="s">
        <v>5732</v>
      </c>
      <c r="B4218" t="s">
        <v>5</v>
      </c>
      <c r="C4218" t="s">
        <v>1739</v>
      </c>
      <c r="D4218" t="s">
        <v>6895</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hidden="1" x14ac:dyDescent="0.25">
      <c r="A4219" t="s">
        <v>5733</v>
      </c>
      <c r="B4219" t="s">
        <v>5</v>
      </c>
      <c r="C4219" t="s">
        <v>1739</v>
      </c>
      <c r="D4219" t="s">
        <v>6895</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hidden="1" x14ac:dyDescent="0.25">
      <c r="A4220" t="s">
        <v>5734</v>
      </c>
      <c r="B4220" t="s">
        <v>5</v>
      </c>
      <c r="C4220" t="s">
        <v>1739</v>
      </c>
      <c r="D4220" t="s">
        <v>6895</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hidden="1" x14ac:dyDescent="0.25">
      <c r="A4221" t="s">
        <v>5735</v>
      </c>
      <c r="B4221" t="s">
        <v>5</v>
      </c>
      <c r="C4221" t="s">
        <v>1739</v>
      </c>
      <c r="D4221" t="s">
        <v>6895</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hidden="1" x14ac:dyDescent="0.25">
      <c r="A4222" t="s">
        <v>5736</v>
      </c>
      <c r="B4222" t="s">
        <v>5</v>
      </c>
      <c r="C4222" t="s">
        <v>1739</v>
      </c>
      <c r="D4222" t="s">
        <v>6895</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hidden="1" x14ac:dyDescent="0.25">
      <c r="A4223" t="s">
        <v>5737</v>
      </c>
      <c r="B4223" t="s">
        <v>5</v>
      </c>
      <c r="C4223" t="s">
        <v>1739</v>
      </c>
      <c r="D4223" t="s">
        <v>6895</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hidden="1" x14ac:dyDescent="0.25">
      <c r="A4224" t="s">
        <v>5738</v>
      </c>
      <c r="B4224" t="s">
        <v>5</v>
      </c>
      <c r="C4224" t="s">
        <v>1739</v>
      </c>
      <c r="D4224" t="s">
        <v>6895</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hidden="1" x14ac:dyDescent="0.25">
      <c r="A4225" t="s">
        <v>5739</v>
      </c>
      <c r="B4225" t="s">
        <v>5</v>
      </c>
      <c r="C4225" t="s">
        <v>1739</v>
      </c>
      <c r="D4225" t="s">
        <v>6895</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hidden="1" x14ac:dyDescent="0.25">
      <c r="A4226" t="s">
        <v>5740</v>
      </c>
      <c r="B4226" t="s">
        <v>5</v>
      </c>
      <c r="C4226" t="s">
        <v>1739</v>
      </c>
      <c r="D4226" t="s">
        <v>6896</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hidden="1" x14ac:dyDescent="0.25">
      <c r="A4227" t="s">
        <v>5741</v>
      </c>
      <c r="B4227" t="s">
        <v>5</v>
      </c>
      <c r="C4227" t="s">
        <v>1739</v>
      </c>
      <c r="D4227" t="s">
        <v>6896</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588176</v>
      </c>
      <c r="K4227">
        <f>INDEX(GWP!$C$2:$C$13,MATCH(EPS!I4227,GWP!$B$2:$B$13,0))</f>
        <v>0</v>
      </c>
      <c r="L4227" s="4">
        <f t="shared" ref="L4227:L4290" si="133">IF(H4227="g pollutant",K4227*J4227/10^12,IF(H4227="MMTCO2e",J4227,IF(H4227="MWh",J4227,0)))</f>
        <v>0</v>
      </c>
    </row>
    <row r="4228" spans="1:12" hidden="1" x14ac:dyDescent="0.25">
      <c r="A4228" t="s">
        <v>5742</v>
      </c>
      <c r="B4228" t="s">
        <v>5</v>
      </c>
      <c r="C4228" t="s">
        <v>1739</v>
      </c>
      <c r="D4228" t="s">
        <v>6896</v>
      </c>
      <c r="E4228" t="s">
        <v>1706</v>
      </c>
      <c r="H4228" t="str">
        <f>INDEX('Vensim Variables'!$B:$B,MATCH(EPS!$B4228,'Vensim Variables'!$A:$A,0))</f>
        <v>g pollutant</v>
      </c>
      <c r="I4228" t="str">
        <f t="shared" si="132"/>
        <v>CO</v>
      </c>
      <c r="J4228">
        <f>INDEX(NoSettings!$C:$C,MATCH(EPS!$A4228,NoSettings!$A:$A,0))</f>
        <v>2716360</v>
      </c>
      <c r="K4228">
        <f>INDEX(GWP!$C$2:$C$13,MATCH(EPS!I4228,GWP!$B$2:$B$13,0))</f>
        <v>0</v>
      </c>
      <c r="L4228" s="4">
        <f t="shared" si="133"/>
        <v>0</v>
      </c>
    </row>
    <row r="4229" spans="1:12" hidden="1" x14ac:dyDescent="0.25">
      <c r="A4229" t="s">
        <v>5743</v>
      </c>
      <c r="B4229" t="s">
        <v>5</v>
      </c>
      <c r="C4229" t="s">
        <v>1739</v>
      </c>
      <c r="D4229" t="s">
        <v>6896</v>
      </c>
      <c r="E4229" t="s">
        <v>1707</v>
      </c>
      <c r="H4229" t="str">
        <f>INDEX('Vensim Variables'!$B:$B,MATCH(EPS!$B4229,'Vensim Variables'!$A:$A,0))</f>
        <v>g pollutant</v>
      </c>
      <c r="I4229" t="str">
        <f t="shared" si="132"/>
        <v>NOx</v>
      </c>
      <c r="J4229">
        <f>INDEX(NoSettings!$C:$C,MATCH(EPS!$A4229,NoSettings!$A:$A,0))</f>
        <v>9296770</v>
      </c>
      <c r="K4229">
        <f>INDEX(GWP!$C$2:$C$13,MATCH(EPS!I4229,GWP!$B$2:$B$13,0))</f>
        <v>0</v>
      </c>
      <c r="L4229" s="4">
        <f t="shared" si="133"/>
        <v>0</v>
      </c>
    </row>
    <row r="4230" spans="1:12" hidden="1" x14ac:dyDescent="0.25">
      <c r="A4230" t="s">
        <v>5744</v>
      </c>
      <c r="B4230" t="s">
        <v>5</v>
      </c>
      <c r="C4230" t="s">
        <v>1739</v>
      </c>
      <c r="D4230" t="s">
        <v>6896</v>
      </c>
      <c r="E4230" t="s">
        <v>1708</v>
      </c>
      <c r="H4230" t="str">
        <f>INDEX('Vensim Variables'!$B:$B,MATCH(EPS!$B4230,'Vensim Variables'!$A:$A,0))</f>
        <v>g pollutant</v>
      </c>
      <c r="I4230" t="str">
        <f t="shared" si="132"/>
        <v>PM10</v>
      </c>
      <c r="J4230">
        <f>INDEX(NoSettings!$C:$C,MATCH(EPS!$A4230,NoSettings!$A:$A,0))</f>
        <v>733912</v>
      </c>
      <c r="K4230">
        <f>INDEX(GWP!$C$2:$C$13,MATCH(EPS!I4230,GWP!$B$2:$B$13,0))</f>
        <v>0</v>
      </c>
      <c r="L4230" s="4">
        <f t="shared" si="133"/>
        <v>0</v>
      </c>
    </row>
    <row r="4231" spans="1:12" hidden="1" x14ac:dyDescent="0.25">
      <c r="A4231" t="s">
        <v>5745</v>
      </c>
      <c r="B4231" t="s">
        <v>5</v>
      </c>
      <c r="C4231" t="s">
        <v>1739</v>
      </c>
      <c r="D4231" t="s">
        <v>6896</v>
      </c>
      <c r="E4231" t="s">
        <v>1709</v>
      </c>
      <c r="H4231" t="str">
        <f>INDEX('Vensim Variables'!$B:$B,MATCH(EPS!$B4231,'Vensim Variables'!$A:$A,0))</f>
        <v>g pollutant</v>
      </c>
      <c r="I4231" t="str">
        <f t="shared" si="132"/>
        <v>PM25</v>
      </c>
      <c r="J4231">
        <f>INDEX(NoSettings!$C:$C,MATCH(EPS!$A4231,NoSettings!$A:$A,0))</f>
        <v>652642</v>
      </c>
      <c r="K4231">
        <f>INDEX(GWP!$C$2:$C$13,MATCH(EPS!I4231,GWP!$B$2:$B$13,0))</f>
        <v>0</v>
      </c>
      <c r="L4231" s="4">
        <f t="shared" si="133"/>
        <v>0</v>
      </c>
    </row>
    <row r="4232" spans="1:12" hidden="1" x14ac:dyDescent="0.25">
      <c r="A4232" t="s">
        <v>5746</v>
      </c>
      <c r="B4232" t="s">
        <v>5</v>
      </c>
      <c r="C4232" t="s">
        <v>1739</v>
      </c>
      <c r="D4232" t="s">
        <v>6896</v>
      </c>
      <c r="E4232" t="s">
        <v>1710</v>
      </c>
      <c r="H4232" t="str">
        <f>INDEX('Vensim Variables'!$B:$B,MATCH(EPS!$B4232,'Vensim Variables'!$A:$A,0))</f>
        <v>g pollutant</v>
      </c>
      <c r="I4232" t="str">
        <f t="shared" si="132"/>
        <v>SOx</v>
      </c>
      <c r="J4232">
        <f>INDEX(NoSettings!$C:$C,MATCH(EPS!$A4232,NoSettings!$A:$A,0))</f>
        <v>1976380</v>
      </c>
      <c r="K4232">
        <f>INDEX(GWP!$C$2:$C$13,MATCH(EPS!I4232,GWP!$B$2:$B$13,0))</f>
        <v>0</v>
      </c>
      <c r="L4232" s="4">
        <f t="shared" si="133"/>
        <v>0</v>
      </c>
    </row>
    <row r="4233" spans="1:12" hidden="1" x14ac:dyDescent="0.25">
      <c r="A4233" t="s">
        <v>5747</v>
      </c>
      <c r="B4233" t="s">
        <v>5</v>
      </c>
      <c r="C4233" t="s">
        <v>1739</v>
      </c>
      <c r="D4233" t="s">
        <v>6896</v>
      </c>
      <c r="E4233" t="s">
        <v>1711</v>
      </c>
      <c r="H4233" t="str">
        <f>INDEX('Vensim Variables'!$B:$B,MATCH(EPS!$B4233,'Vensim Variables'!$A:$A,0))</f>
        <v>g pollutant</v>
      </c>
      <c r="I4233" t="str">
        <f t="shared" si="132"/>
        <v>BC</v>
      </c>
      <c r="J4233">
        <f>INDEX(NoSettings!$C:$C,MATCH(EPS!$A4233,NoSettings!$A:$A,0))</f>
        <v>152623</v>
      </c>
      <c r="K4233">
        <f>INDEX(GWP!$C$2:$C$13,MATCH(EPS!I4233,GWP!$B$2:$B$13,0))</f>
        <v>0</v>
      </c>
      <c r="L4233" s="4">
        <f t="shared" si="133"/>
        <v>0</v>
      </c>
    </row>
    <row r="4234" spans="1:12" hidden="1" x14ac:dyDescent="0.25">
      <c r="A4234" t="s">
        <v>5748</v>
      </c>
      <c r="B4234" t="s">
        <v>5</v>
      </c>
      <c r="C4234" t="s">
        <v>1739</v>
      </c>
      <c r="D4234" t="s">
        <v>6896</v>
      </c>
      <c r="E4234" t="s">
        <v>1712</v>
      </c>
      <c r="H4234" t="str">
        <f>INDEX('Vensim Variables'!$B:$B,MATCH(EPS!$B4234,'Vensim Variables'!$A:$A,0))</f>
        <v>g pollutant</v>
      </c>
      <c r="I4234" t="str">
        <f t="shared" si="132"/>
        <v>OC</v>
      </c>
      <c r="J4234">
        <f>INDEX(NoSettings!$C:$C,MATCH(EPS!$A4234,NoSettings!$A:$A,0))</f>
        <v>130308</v>
      </c>
      <c r="K4234">
        <f>INDEX(GWP!$C$2:$C$13,MATCH(EPS!I4234,GWP!$B$2:$B$13,0))</f>
        <v>0</v>
      </c>
      <c r="L4234" s="4">
        <f t="shared" si="133"/>
        <v>0</v>
      </c>
    </row>
    <row r="4235" spans="1:12" hidden="1" x14ac:dyDescent="0.25">
      <c r="A4235" t="s">
        <v>5749</v>
      </c>
      <c r="B4235" t="s">
        <v>5</v>
      </c>
      <c r="C4235" t="s">
        <v>1739</v>
      </c>
      <c r="D4235" t="s">
        <v>6896</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hidden="1" x14ac:dyDescent="0.25">
      <c r="A4236" t="s">
        <v>5750</v>
      </c>
      <c r="B4236" t="s">
        <v>5</v>
      </c>
      <c r="C4236" t="s">
        <v>1739</v>
      </c>
      <c r="D4236" t="s">
        <v>6896</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hidden="1" x14ac:dyDescent="0.25">
      <c r="A4237" t="s">
        <v>5751</v>
      </c>
      <c r="B4237" t="s">
        <v>5</v>
      </c>
      <c r="C4237" t="s">
        <v>1739</v>
      </c>
      <c r="D4237" t="s">
        <v>6896</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hidden="1" x14ac:dyDescent="0.25">
      <c r="A4238" t="s">
        <v>5752</v>
      </c>
      <c r="B4238" t="s">
        <v>5</v>
      </c>
      <c r="C4238" t="s">
        <v>1739</v>
      </c>
      <c r="D4238" t="s">
        <v>6897</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hidden="1" x14ac:dyDescent="0.25">
      <c r="A4239" t="s">
        <v>5753</v>
      </c>
      <c r="B4239" t="s">
        <v>5</v>
      </c>
      <c r="C4239" t="s">
        <v>1739</v>
      </c>
      <c r="D4239" t="s">
        <v>6897</v>
      </c>
      <c r="E4239" t="s">
        <v>1705</v>
      </c>
      <c r="H4239" t="str">
        <f>INDEX('Vensim Variables'!$B:$B,MATCH(EPS!$B4239,'Vensim Variables'!$A:$A,0))</f>
        <v>g pollutant</v>
      </c>
      <c r="I4239" t="str">
        <f t="shared" si="132"/>
        <v>VOC</v>
      </c>
      <c r="J4239">
        <f>INDEX(NoSettings!$C:$C,MATCH(EPS!$A4239,NoSettings!$A:$A,0))</f>
        <v>296911</v>
      </c>
      <c r="K4239">
        <f>INDEX(GWP!$C$2:$C$13,MATCH(EPS!I4239,GWP!$B$2:$B$13,0))</f>
        <v>0</v>
      </c>
      <c r="L4239" s="4">
        <f t="shared" si="133"/>
        <v>0</v>
      </c>
    </row>
    <row r="4240" spans="1:12" hidden="1" x14ac:dyDescent="0.25">
      <c r="A4240" t="s">
        <v>5754</v>
      </c>
      <c r="B4240" t="s">
        <v>5</v>
      </c>
      <c r="C4240" t="s">
        <v>1739</v>
      </c>
      <c r="D4240" t="s">
        <v>6897</v>
      </c>
      <c r="E4240" t="s">
        <v>1706</v>
      </c>
      <c r="H4240" t="str">
        <f>INDEX('Vensim Variables'!$B:$B,MATCH(EPS!$B4240,'Vensim Variables'!$A:$A,0))</f>
        <v>g pollutant</v>
      </c>
      <c r="I4240" t="str">
        <f t="shared" si="132"/>
        <v>CO</v>
      </c>
      <c r="J4240">
        <f>INDEX(NoSettings!$C:$C,MATCH(EPS!$A4240,NoSettings!$A:$A,0))</f>
        <v>1371210</v>
      </c>
      <c r="K4240">
        <f>INDEX(GWP!$C$2:$C$13,MATCH(EPS!I4240,GWP!$B$2:$B$13,0))</f>
        <v>0</v>
      </c>
      <c r="L4240" s="4">
        <f t="shared" si="133"/>
        <v>0</v>
      </c>
    </row>
    <row r="4241" spans="1:12" hidden="1" x14ac:dyDescent="0.25">
      <c r="A4241" t="s">
        <v>5755</v>
      </c>
      <c r="B4241" t="s">
        <v>5</v>
      </c>
      <c r="C4241" t="s">
        <v>1739</v>
      </c>
      <c r="D4241" t="s">
        <v>6897</v>
      </c>
      <c r="E4241" t="s">
        <v>1707</v>
      </c>
      <c r="H4241" t="str">
        <f>INDEX('Vensim Variables'!$B:$B,MATCH(EPS!$B4241,'Vensim Variables'!$A:$A,0))</f>
        <v>g pollutant</v>
      </c>
      <c r="I4241" t="str">
        <f t="shared" si="132"/>
        <v>NOx</v>
      </c>
      <c r="J4241">
        <f>INDEX(NoSettings!$C:$C,MATCH(EPS!$A4241,NoSettings!$A:$A,0))</f>
        <v>4693000</v>
      </c>
      <c r="K4241">
        <f>INDEX(GWP!$C$2:$C$13,MATCH(EPS!I4241,GWP!$B$2:$B$13,0))</f>
        <v>0</v>
      </c>
      <c r="L4241" s="4">
        <f t="shared" si="133"/>
        <v>0</v>
      </c>
    </row>
    <row r="4242" spans="1:12" hidden="1" x14ac:dyDescent="0.25">
      <c r="A4242" t="s">
        <v>5756</v>
      </c>
      <c r="B4242" t="s">
        <v>5</v>
      </c>
      <c r="C4242" t="s">
        <v>1739</v>
      </c>
      <c r="D4242" t="s">
        <v>6897</v>
      </c>
      <c r="E4242" t="s">
        <v>1708</v>
      </c>
      <c r="H4242" t="str">
        <f>INDEX('Vensim Variables'!$B:$B,MATCH(EPS!$B4242,'Vensim Variables'!$A:$A,0))</f>
        <v>g pollutant</v>
      </c>
      <c r="I4242" t="str">
        <f t="shared" si="132"/>
        <v>PM10</v>
      </c>
      <c r="J4242">
        <f>INDEX(NoSettings!$C:$C,MATCH(EPS!$A4242,NoSettings!$A:$A,0))</f>
        <v>370478</v>
      </c>
      <c r="K4242">
        <f>INDEX(GWP!$C$2:$C$13,MATCH(EPS!I4242,GWP!$B$2:$B$13,0))</f>
        <v>0</v>
      </c>
      <c r="L4242" s="4">
        <f t="shared" si="133"/>
        <v>0</v>
      </c>
    </row>
    <row r="4243" spans="1:12" hidden="1" x14ac:dyDescent="0.25">
      <c r="A4243" t="s">
        <v>5757</v>
      </c>
      <c r="B4243" t="s">
        <v>5</v>
      </c>
      <c r="C4243" t="s">
        <v>1739</v>
      </c>
      <c r="D4243" t="s">
        <v>6897</v>
      </c>
      <c r="E4243" t="s">
        <v>1709</v>
      </c>
      <c r="H4243" t="str">
        <f>INDEX('Vensim Variables'!$B:$B,MATCH(EPS!$B4243,'Vensim Variables'!$A:$A,0))</f>
        <v>g pollutant</v>
      </c>
      <c r="I4243" t="str">
        <f t="shared" si="132"/>
        <v>PM25</v>
      </c>
      <c r="J4243">
        <f>INDEX(NoSettings!$C:$C,MATCH(EPS!$A4243,NoSettings!$A:$A,0))</f>
        <v>329453</v>
      </c>
      <c r="K4243">
        <f>INDEX(GWP!$C$2:$C$13,MATCH(EPS!I4243,GWP!$B$2:$B$13,0))</f>
        <v>0</v>
      </c>
      <c r="L4243" s="4">
        <f t="shared" si="133"/>
        <v>0</v>
      </c>
    </row>
    <row r="4244" spans="1:12" hidden="1" x14ac:dyDescent="0.25">
      <c r="A4244" t="s">
        <v>5758</v>
      </c>
      <c r="B4244" t="s">
        <v>5</v>
      </c>
      <c r="C4244" t="s">
        <v>1739</v>
      </c>
      <c r="D4244" t="s">
        <v>6897</v>
      </c>
      <c r="E4244" t="s">
        <v>1710</v>
      </c>
      <c r="H4244" t="str">
        <f>INDEX('Vensim Variables'!$B:$B,MATCH(EPS!$B4244,'Vensim Variables'!$A:$A,0))</f>
        <v>g pollutant</v>
      </c>
      <c r="I4244" t="str">
        <f t="shared" si="132"/>
        <v>SOx</v>
      </c>
      <c r="J4244">
        <f>INDEX(NoSettings!$C:$C,MATCH(EPS!$A4244,NoSettings!$A:$A,0))</f>
        <v>997676</v>
      </c>
      <c r="K4244">
        <f>INDEX(GWP!$C$2:$C$13,MATCH(EPS!I4244,GWP!$B$2:$B$13,0))</f>
        <v>0</v>
      </c>
      <c r="L4244" s="4">
        <f t="shared" si="133"/>
        <v>0</v>
      </c>
    </row>
    <row r="4245" spans="1:12" hidden="1" x14ac:dyDescent="0.25">
      <c r="A4245" t="s">
        <v>5759</v>
      </c>
      <c r="B4245" t="s">
        <v>5</v>
      </c>
      <c r="C4245" t="s">
        <v>1739</v>
      </c>
      <c r="D4245" t="s">
        <v>6897</v>
      </c>
      <c r="E4245" t="s">
        <v>1711</v>
      </c>
      <c r="H4245" t="str">
        <f>INDEX('Vensim Variables'!$B:$B,MATCH(EPS!$B4245,'Vensim Variables'!$A:$A,0))</f>
        <v>g pollutant</v>
      </c>
      <c r="I4245" t="str">
        <f t="shared" si="132"/>
        <v>BC</v>
      </c>
      <c r="J4245">
        <f>INDEX(NoSettings!$C:$C,MATCH(EPS!$A4245,NoSettings!$A:$A,0))</f>
        <v>77043.8</v>
      </c>
      <c r="K4245">
        <f>INDEX(GWP!$C$2:$C$13,MATCH(EPS!I4245,GWP!$B$2:$B$13,0))</f>
        <v>0</v>
      </c>
      <c r="L4245" s="4">
        <f t="shared" si="133"/>
        <v>0</v>
      </c>
    </row>
    <row r="4246" spans="1:12" hidden="1" x14ac:dyDescent="0.25">
      <c r="A4246" t="s">
        <v>5760</v>
      </c>
      <c r="B4246" t="s">
        <v>5</v>
      </c>
      <c r="C4246" t="s">
        <v>1739</v>
      </c>
      <c r="D4246" t="s">
        <v>6897</v>
      </c>
      <c r="E4246" t="s">
        <v>1712</v>
      </c>
      <c r="H4246" t="str">
        <f>INDEX('Vensim Variables'!$B:$B,MATCH(EPS!$B4246,'Vensim Variables'!$A:$A,0))</f>
        <v>g pollutant</v>
      </c>
      <c r="I4246" t="str">
        <f t="shared" si="132"/>
        <v>OC</v>
      </c>
      <c r="J4246">
        <f>INDEX(NoSettings!$C:$C,MATCH(EPS!$A4246,NoSettings!$A:$A,0))</f>
        <v>65779.3</v>
      </c>
      <c r="K4246">
        <f>INDEX(GWP!$C$2:$C$13,MATCH(EPS!I4246,GWP!$B$2:$B$13,0))</f>
        <v>0</v>
      </c>
      <c r="L4246" s="4">
        <f t="shared" si="133"/>
        <v>0</v>
      </c>
    </row>
    <row r="4247" spans="1:12" hidden="1" x14ac:dyDescent="0.25">
      <c r="A4247" t="s">
        <v>5761</v>
      </c>
      <c r="B4247" t="s">
        <v>5</v>
      </c>
      <c r="C4247" t="s">
        <v>1739</v>
      </c>
      <c r="D4247" t="s">
        <v>6897</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hidden="1" x14ac:dyDescent="0.25">
      <c r="A4248" t="s">
        <v>5762</v>
      </c>
      <c r="B4248" t="s">
        <v>5</v>
      </c>
      <c r="C4248" t="s">
        <v>1739</v>
      </c>
      <c r="D4248" t="s">
        <v>6897</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hidden="1" x14ac:dyDescent="0.25">
      <c r="A4249" t="s">
        <v>5763</v>
      </c>
      <c r="B4249" t="s">
        <v>5</v>
      </c>
      <c r="C4249" t="s">
        <v>1739</v>
      </c>
      <c r="D4249" t="s">
        <v>6897</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hidden="1" x14ac:dyDescent="0.25">
      <c r="A4250" t="s">
        <v>5764</v>
      </c>
      <c r="B4250" t="s">
        <v>5</v>
      </c>
      <c r="C4250" t="s">
        <v>1739</v>
      </c>
      <c r="D4250" t="s">
        <v>6898</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hidden="1" x14ac:dyDescent="0.25">
      <c r="A4251" t="s">
        <v>5765</v>
      </c>
      <c r="B4251" t="s">
        <v>5</v>
      </c>
      <c r="C4251" t="s">
        <v>1739</v>
      </c>
      <c r="D4251" t="s">
        <v>6898</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hidden="1" x14ac:dyDescent="0.25">
      <c r="A4252" t="s">
        <v>5766</v>
      </c>
      <c r="B4252" t="s">
        <v>5</v>
      </c>
      <c r="C4252" t="s">
        <v>1739</v>
      </c>
      <c r="D4252" t="s">
        <v>6898</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hidden="1" x14ac:dyDescent="0.25">
      <c r="A4253" t="s">
        <v>5767</v>
      </c>
      <c r="B4253" t="s">
        <v>5</v>
      </c>
      <c r="C4253" t="s">
        <v>1739</v>
      </c>
      <c r="D4253" t="s">
        <v>6898</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hidden="1" x14ac:dyDescent="0.25">
      <c r="A4254" t="s">
        <v>5768</v>
      </c>
      <c r="B4254" t="s">
        <v>5</v>
      </c>
      <c r="C4254" t="s">
        <v>1739</v>
      </c>
      <c r="D4254" t="s">
        <v>6898</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hidden="1" x14ac:dyDescent="0.25">
      <c r="A4255" t="s">
        <v>5769</v>
      </c>
      <c r="B4255" t="s">
        <v>5</v>
      </c>
      <c r="C4255" t="s">
        <v>1739</v>
      </c>
      <c r="D4255" t="s">
        <v>6898</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hidden="1" x14ac:dyDescent="0.25">
      <c r="A4256" t="s">
        <v>5770</v>
      </c>
      <c r="B4256" t="s">
        <v>5</v>
      </c>
      <c r="C4256" t="s">
        <v>1739</v>
      </c>
      <c r="D4256" t="s">
        <v>6898</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hidden="1" x14ac:dyDescent="0.25">
      <c r="A4257" t="s">
        <v>5771</v>
      </c>
      <c r="B4257" t="s">
        <v>5</v>
      </c>
      <c r="C4257" t="s">
        <v>1739</v>
      </c>
      <c r="D4257" t="s">
        <v>6898</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hidden="1" x14ac:dyDescent="0.25">
      <c r="A4258" t="s">
        <v>5772</v>
      </c>
      <c r="B4258" t="s">
        <v>5</v>
      </c>
      <c r="C4258" t="s">
        <v>1739</v>
      </c>
      <c r="D4258" t="s">
        <v>6898</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hidden="1" x14ac:dyDescent="0.25">
      <c r="A4259" t="s">
        <v>5773</v>
      </c>
      <c r="B4259" t="s">
        <v>5</v>
      </c>
      <c r="C4259" t="s">
        <v>1739</v>
      </c>
      <c r="D4259" t="s">
        <v>6898</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hidden="1" x14ac:dyDescent="0.25">
      <c r="A4260" t="s">
        <v>5774</v>
      </c>
      <c r="B4260" t="s">
        <v>5</v>
      </c>
      <c r="C4260" t="s">
        <v>1739</v>
      </c>
      <c r="D4260" t="s">
        <v>6898</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hidden="1" x14ac:dyDescent="0.25">
      <c r="A4261" t="s">
        <v>5775</v>
      </c>
      <c r="B4261" t="s">
        <v>5</v>
      </c>
      <c r="C4261" t="s">
        <v>1739</v>
      </c>
      <c r="D4261" t="s">
        <v>6898</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hidden="1" x14ac:dyDescent="0.25">
      <c r="A4262" t="s">
        <v>5776</v>
      </c>
      <c r="B4262" t="s">
        <v>5</v>
      </c>
      <c r="C4262" t="s">
        <v>1739</v>
      </c>
      <c r="D4262" t="s">
        <v>6899</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hidden="1" x14ac:dyDescent="0.25">
      <c r="A4263" t="s">
        <v>5777</v>
      </c>
      <c r="B4263" t="s">
        <v>5</v>
      </c>
      <c r="C4263" t="s">
        <v>1739</v>
      </c>
      <c r="D4263" t="s">
        <v>6899</v>
      </c>
      <c r="E4263" t="s">
        <v>1705</v>
      </c>
      <c r="H4263" t="str">
        <f>INDEX('Vensim Variables'!$B:$B,MATCH(EPS!$B4263,'Vensim Variables'!$A:$A,0))</f>
        <v>g pollutant</v>
      </c>
      <c r="I4263" t="str">
        <f t="shared" si="132"/>
        <v>VOC</v>
      </c>
      <c r="J4263">
        <f>INDEX(NoSettings!$C:$C,MATCH(EPS!$A4263,NoSettings!$A:$A,0))</f>
        <v>55339200</v>
      </c>
      <c r="K4263">
        <f>INDEX(GWP!$C$2:$C$13,MATCH(EPS!I4263,GWP!$B$2:$B$13,0))</f>
        <v>0</v>
      </c>
      <c r="L4263" s="4">
        <f t="shared" si="133"/>
        <v>0</v>
      </c>
    </row>
    <row r="4264" spans="1:12" hidden="1" x14ac:dyDescent="0.25">
      <c r="A4264" t="s">
        <v>5778</v>
      </c>
      <c r="B4264" t="s">
        <v>5</v>
      </c>
      <c r="C4264" t="s">
        <v>1739</v>
      </c>
      <c r="D4264" t="s">
        <v>6899</v>
      </c>
      <c r="E4264" t="s">
        <v>1706</v>
      </c>
      <c r="H4264" t="str">
        <f>INDEX('Vensim Variables'!$B:$B,MATCH(EPS!$B4264,'Vensim Variables'!$A:$A,0))</f>
        <v>g pollutant</v>
      </c>
      <c r="I4264" t="str">
        <f t="shared" si="132"/>
        <v>CO</v>
      </c>
      <c r="J4264">
        <f>INDEX(NoSettings!$C:$C,MATCH(EPS!$A4264,NoSettings!$A:$A,0))</f>
        <v>255571000</v>
      </c>
      <c r="K4264">
        <f>INDEX(GWP!$C$2:$C$13,MATCH(EPS!I4264,GWP!$B$2:$B$13,0))</f>
        <v>0</v>
      </c>
      <c r="L4264" s="4">
        <f t="shared" si="133"/>
        <v>0</v>
      </c>
    </row>
    <row r="4265" spans="1:12" hidden="1" x14ac:dyDescent="0.25">
      <c r="A4265" t="s">
        <v>5779</v>
      </c>
      <c r="B4265" t="s">
        <v>5</v>
      </c>
      <c r="C4265" t="s">
        <v>1739</v>
      </c>
      <c r="D4265" t="s">
        <v>6899</v>
      </c>
      <c r="E4265" t="s">
        <v>1707</v>
      </c>
      <c r="H4265" t="str">
        <f>INDEX('Vensim Variables'!$B:$B,MATCH(EPS!$B4265,'Vensim Variables'!$A:$A,0))</f>
        <v>g pollutant</v>
      </c>
      <c r="I4265" t="str">
        <f t="shared" si="132"/>
        <v>NOx</v>
      </c>
      <c r="J4265">
        <f>INDEX(NoSettings!$C:$C,MATCH(EPS!$A4265,NoSettings!$A:$A,0))</f>
        <v>874696000</v>
      </c>
      <c r="K4265">
        <f>INDEX(GWP!$C$2:$C$13,MATCH(EPS!I4265,GWP!$B$2:$B$13,0))</f>
        <v>0</v>
      </c>
      <c r="L4265" s="4">
        <f t="shared" si="133"/>
        <v>0</v>
      </c>
    </row>
    <row r="4266" spans="1:12" hidden="1" x14ac:dyDescent="0.25">
      <c r="A4266" t="s">
        <v>5780</v>
      </c>
      <c r="B4266" t="s">
        <v>5</v>
      </c>
      <c r="C4266" t="s">
        <v>1739</v>
      </c>
      <c r="D4266" t="s">
        <v>6899</v>
      </c>
      <c r="E4266" t="s">
        <v>1708</v>
      </c>
      <c r="H4266" t="str">
        <f>INDEX('Vensim Variables'!$B:$B,MATCH(EPS!$B4266,'Vensim Variables'!$A:$A,0))</f>
        <v>g pollutant</v>
      </c>
      <c r="I4266" t="str">
        <f t="shared" si="132"/>
        <v>PM10</v>
      </c>
      <c r="J4266">
        <f>INDEX(NoSettings!$C:$C,MATCH(EPS!$A4266,NoSettings!$A:$A,0))</f>
        <v>69050900</v>
      </c>
      <c r="K4266">
        <f>INDEX(GWP!$C$2:$C$13,MATCH(EPS!I4266,GWP!$B$2:$B$13,0))</f>
        <v>0</v>
      </c>
      <c r="L4266" s="4">
        <f t="shared" si="133"/>
        <v>0</v>
      </c>
    </row>
    <row r="4267" spans="1:12" hidden="1" x14ac:dyDescent="0.25">
      <c r="A4267" t="s">
        <v>5781</v>
      </c>
      <c r="B4267" t="s">
        <v>5</v>
      </c>
      <c r="C4267" t="s">
        <v>1739</v>
      </c>
      <c r="D4267" t="s">
        <v>6899</v>
      </c>
      <c r="E4267" t="s">
        <v>1709</v>
      </c>
      <c r="H4267" t="str">
        <f>INDEX('Vensim Variables'!$B:$B,MATCH(EPS!$B4267,'Vensim Variables'!$A:$A,0))</f>
        <v>g pollutant</v>
      </c>
      <c r="I4267" t="str">
        <f t="shared" si="132"/>
        <v>PM25</v>
      </c>
      <c r="J4267">
        <f>INDEX(NoSettings!$C:$C,MATCH(EPS!$A4267,NoSettings!$A:$A,0))</f>
        <v>61404500</v>
      </c>
      <c r="K4267">
        <f>INDEX(GWP!$C$2:$C$13,MATCH(EPS!I4267,GWP!$B$2:$B$13,0))</f>
        <v>0</v>
      </c>
      <c r="L4267" s="4">
        <f t="shared" si="133"/>
        <v>0</v>
      </c>
    </row>
    <row r="4268" spans="1:12" hidden="1" x14ac:dyDescent="0.25">
      <c r="A4268" t="s">
        <v>5782</v>
      </c>
      <c r="B4268" t="s">
        <v>5</v>
      </c>
      <c r="C4268" t="s">
        <v>1739</v>
      </c>
      <c r="D4268" t="s">
        <v>6899</v>
      </c>
      <c r="E4268" t="s">
        <v>1710</v>
      </c>
      <c r="H4268" t="str">
        <f>INDEX('Vensim Variables'!$B:$B,MATCH(EPS!$B4268,'Vensim Variables'!$A:$A,0))</f>
        <v>g pollutant</v>
      </c>
      <c r="I4268" t="str">
        <f t="shared" si="132"/>
        <v>SOx</v>
      </c>
      <c r="J4268">
        <f>INDEX(NoSettings!$C:$C,MATCH(EPS!$A4268,NoSettings!$A:$A,0))</f>
        <v>185950000</v>
      </c>
      <c r="K4268">
        <f>INDEX(GWP!$C$2:$C$13,MATCH(EPS!I4268,GWP!$B$2:$B$13,0))</f>
        <v>0</v>
      </c>
      <c r="L4268" s="4">
        <f t="shared" si="133"/>
        <v>0</v>
      </c>
    </row>
    <row r="4269" spans="1:12" hidden="1" x14ac:dyDescent="0.25">
      <c r="A4269" t="s">
        <v>5783</v>
      </c>
      <c r="B4269" t="s">
        <v>5</v>
      </c>
      <c r="C4269" t="s">
        <v>1739</v>
      </c>
      <c r="D4269" t="s">
        <v>6899</v>
      </c>
      <c r="E4269" t="s">
        <v>1711</v>
      </c>
      <c r="H4269" t="str">
        <f>INDEX('Vensim Variables'!$B:$B,MATCH(EPS!$B4269,'Vensim Variables'!$A:$A,0))</f>
        <v>g pollutant</v>
      </c>
      <c r="I4269" t="str">
        <f t="shared" si="132"/>
        <v>BC</v>
      </c>
      <c r="J4269">
        <f>INDEX(NoSettings!$C:$C,MATCH(EPS!$A4269,NoSettings!$A:$A,0))</f>
        <v>14359700</v>
      </c>
      <c r="K4269">
        <f>INDEX(GWP!$C$2:$C$13,MATCH(EPS!I4269,GWP!$B$2:$B$13,0))</f>
        <v>0</v>
      </c>
      <c r="L4269" s="4">
        <f t="shared" si="133"/>
        <v>0</v>
      </c>
    </row>
    <row r="4270" spans="1:12" hidden="1" x14ac:dyDescent="0.25">
      <c r="A4270" t="s">
        <v>5784</v>
      </c>
      <c r="B4270" t="s">
        <v>5</v>
      </c>
      <c r="C4270" t="s">
        <v>1739</v>
      </c>
      <c r="D4270" t="s">
        <v>6899</v>
      </c>
      <c r="E4270" t="s">
        <v>1712</v>
      </c>
      <c r="H4270" t="str">
        <f>INDEX('Vensim Variables'!$B:$B,MATCH(EPS!$B4270,'Vensim Variables'!$A:$A,0))</f>
        <v>g pollutant</v>
      </c>
      <c r="I4270" t="str">
        <f t="shared" si="132"/>
        <v>OC</v>
      </c>
      <c r="J4270">
        <f>INDEX(NoSettings!$C:$C,MATCH(EPS!$A4270,NoSettings!$A:$A,0))</f>
        <v>12260200</v>
      </c>
      <c r="K4270">
        <f>INDEX(GWP!$C$2:$C$13,MATCH(EPS!I4270,GWP!$B$2:$B$13,0))</f>
        <v>0</v>
      </c>
      <c r="L4270" s="4">
        <f t="shared" si="133"/>
        <v>0</v>
      </c>
    </row>
    <row r="4271" spans="1:12" hidden="1" x14ac:dyDescent="0.25">
      <c r="A4271" t="s">
        <v>5785</v>
      </c>
      <c r="B4271" t="s">
        <v>5</v>
      </c>
      <c r="C4271" t="s">
        <v>1739</v>
      </c>
      <c r="D4271" t="s">
        <v>6899</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hidden="1" x14ac:dyDescent="0.25">
      <c r="A4272" t="s">
        <v>5786</v>
      </c>
      <c r="B4272" t="s">
        <v>5</v>
      </c>
      <c r="C4272" t="s">
        <v>1739</v>
      </c>
      <c r="D4272" t="s">
        <v>6899</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hidden="1" x14ac:dyDescent="0.25">
      <c r="A4273" t="s">
        <v>5787</v>
      </c>
      <c r="B4273" t="s">
        <v>5</v>
      </c>
      <c r="C4273" t="s">
        <v>1739</v>
      </c>
      <c r="D4273" t="s">
        <v>6899</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hidden="1" x14ac:dyDescent="0.25">
      <c r="A4274" t="s">
        <v>5788</v>
      </c>
      <c r="B4274" t="s">
        <v>5</v>
      </c>
      <c r="C4274" t="s">
        <v>1739</v>
      </c>
      <c r="D4274" t="s">
        <v>6900</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hidden="1" x14ac:dyDescent="0.25">
      <c r="A4275" t="s">
        <v>5789</v>
      </c>
      <c r="B4275" t="s">
        <v>5</v>
      </c>
      <c r="C4275" t="s">
        <v>1739</v>
      </c>
      <c r="D4275" t="s">
        <v>6900</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hidden="1" x14ac:dyDescent="0.25">
      <c r="A4276" t="s">
        <v>5790</v>
      </c>
      <c r="B4276" t="s">
        <v>5</v>
      </c>
      <c r="C4276" t="s">
        <v>1739</v>
      </c>
      <c r="D4276" t="s">
        <v>6900</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hidden="1" x14ac:dyDescent="0.25">
      <c r="A4277" t="s">
        <v>5791</v>
      </c>
      <c r="B4277" t="s">
        <v>5</v>
      </c>
      <c r="C4277" t="s">
        <v>1739</v>
      </c>
      <c r="D4277" t="s">
        <v>6900</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hidden="1" x14ac:dyDescent="0.25">
      <c r="A4278" t="s">
        <v>5792</v>
      </c>
      <c r="B4278" t="s">
        <v>5</v>
      </c>
      <c r="C4278" t="s">
        <v>1739</v>
      </c>
      <c r="D4278" t="s">
        <v>6900</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hidden="1" x14ac:dyDescent="0.25">
      <c r="A4279" t="s">
        <v>5793</v>
      </c>
      <c r="B4279" t="s">
        <v>5</v>
      </c>
      <c r="C4279" t="s">
        <v>1739</v>
      </c>
      <c r="D4279" t="s">
        <v>6900</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hidden="1" x14ac:dyDescent="0.25">
      <c r="A4280" t="s">
        <v>5794</v>
      </c>
      <c r="B4280" t="s">
        <v>5</v>
      </c>
      <c r="C4280" t="s">
        <v>1739</v>
      </c>
      <c r="D4280" t="s">
        <v>6900</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hidden="1" x14ac:dyDescent="0.25">
      <c r="A4281" t="s">
        <v>5795</v>
      </c>
      <c r="B4281" t="s">
        <v>5</v>
      </c>
      <c r="C4281" t="s">
        <v>1739</v>
      </c>
      <c r="D4281" t="s">
        <v>6900</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hidden="1" x14ac:dyDescent="0.25">
      <c r="A4282" t="s">
        <v>5796</v>
      </c>
      <c r="B4282" t="s">
        <v>5</v>
      </c>
      <c r="C4282" t="s">
        <v>1739</v>
      </c>
      <c r="D4282" t="s">
        <v>6900</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hidden="1" x14ac:dyDescent="0.25">
      <c r="A4283" t="s">
        <v>5797</v>
      </c>
      <c r="B4283" t="s">
        <v>5</v>
      </c>
      <c r="C4283" t="s">
        <v>1739</v>
      </c>
      <c r="D4283" t="s">
        <v>6900</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hidden="1" x14ac:dyDescent="0.25">
      <c r="A4284" t="s">
        <v>5798</v>
      </c>
      <c r="B4284" t="s">
        <v>5</v>
      </c>
      <c r="C4284" t="s">
        <v>1739</v>
      </c>
      <c r="D4284" t="s">
        <v>6900</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hidden="1" x14ac:dyDescent="0.25">
      <c r="A4285" t="s">
        <v>5799</v>
      </c>
      <c r="B4285" t="s">
        <v>5</v>
      </c>
      <c r="C4285" t="s">
        <v>1739</v>
      </c>
      <c r="D4285" t="s">
        <v>6900</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hidden="1" x14ac:dyDescent="0.25">
      <c r="A4286" t="s">
        <v>5800</v>
      </c>
      <c r="B4286" t="s">
        <v>5</v>
      </c>
      <c r="C4286" t="s">
        <v>1739</v>
      </c>
      <c r="D4286" t="s">
        <v>6901</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hidden="1" x14ac:dyDescent="0.25">
      <c r="A4287" t="s">
        <v>5801</v>
      </c>
      <c r="B4287" t="s">
        <v>5</v>
      </c>
      <c r="C4287" t="s">
        <v>1739</v>
      </c>
      <c r="D4287" t="s">
        <v>6901</v>
      </c>
      <c r="E4287" t="s">
        <v>1705</v>
      </c>
      <c r="H4287" t="str">
        <f>INDEX('Vensim Variables'!$B:$B,MATCH(EPS!$B4287,'Vensim Variables'!$A:$A,0))</f>
        <v>g pollutant</v>
      </c>
      <c r="I4287" t="str">
        <f t="shared" si="132"/>
        <v>VOC</v>
      </c>
      <c r="J4287">
        <f>INDEX(NoSettings!$C:$C,MATCH(EPS!$A4287,NoSettings!$A:$A,0))</f>
        <v>7340970</v>
      </c>
      <c r="K4287">
        <f>INDEX(GWP!$C$2:$C$13,MATCH(EPS!I4287,GWP!$B$2:$B$13,0))</f>
        <v>0</v>
      </c>
      <c r="L4287" s="4">
        <f t="shared" si="133"/>
        <v>0</v>
      </c>
    </row>
    <row r="4288" spans="1:12" hidden="1" x14ac:dyDescent="0.25">
      <c r="A4288" t="s">
        <v>5802</v>
      </c>
      <c r="B4288" t="s">
        <v>5</v>
      </c>
      <c r="C4288" t="s">
        <v>1739</v>
      </c>
      <c r="D4288" t="s">
        <v>6901</v>
      </c>
      <c r="E4288" t="s">
        <v>1706</v>
      </c>
      <c r="H4288" t="str">
        <f>INDEX('Vensim Variables'!$B:$B,MATCH(EPS!$B4288,'Vensim Variables'!$A:$A,0))</f>
        <v>g pollutant</v>
      </c>
      <c r="I4288" t="str">
        <f t="shared" si="132"/>
        <v>CO</v>
      </c>
      <c r="J4288">
        <f>INDEX(NoSettings!$C:$C,MATCH(EPS!$A4288,NoSettings!$A:$A,0))</f>
        <v>33902600</v>
      </c>
      <c r="K4288">
        <f>INDEX(GWP!$C$2:$C$13,MATCH(EPS!I4288,GWP!$B$2:$B$13,0))</f>
        <v>0</v>
      </c>
      <c r="L4288" s="4">
        <f t="shared" si="133"/>
        <v>0</v>
      </c>
    </row>
    <row r="4289" spans="1:12" hidden="1" x14ac:dyDescent="0.25">
      <c r="A4289" t="s">
        <v>5803</v>
      </c>
      <c r="B4289" t="s">
        <v>5</v>
      </c>
      <c r="C4289" t="s">
        <v>1739</v>
      </c>
      <c r="D4289" t="s">
        <v>6901</v>
      </c>
      <c r="E4289" t="s">
        <v>1707</v>
      </c>
      <c r="H4289" t="str">
        <f>INDEX('Vensim Variables'!$B:$B,MATCH(EPS!$B4289,'Vensim Variables'!$A:$A,0))</f>
        <v>g pollutant</v>
      </c>
      <c r="I4289" t="str">
        <f t="shared" si="132"/>
        <v>NOx</v>
      </c>
      <c r="J4289">
        <f>INDEX(NoSettings!$C:$C,MATCH(EPS!$A4289,NoSettings!$A:$A,0))</f>
        <v>116032000</v>
      </c>
      <c r="K4289">
        <f>INDEX(GWP!$C$2:$C$13,MATCH(EPS!I4289,GWP!$B$2:$B$13,0))</f>
        <v>0</v>
      </c>
      <c r="L4289" s="4">
        <f t="shared" si="133"/>
        <v>0</v>
      </c>
    </row>
    <row r="4290" spans="1:12" hidden="1" x14ac:dyDescent="0.25">
      <c r="A4290" t="s">
        <v>5804</v>
      </c>
      <c r="B4290" t="s">
        <v>5</v>
      </c>
      <c r="C4290" t="s">
        <v>1739</v>
      </c>
      <c r="D4290" t="s">
        <v>6901</v>
      </c>
      <c r="E4290" t="s">
        <v>1708</v>
      </c>
      <c r="H4290" t="str">
        <f>INDEX('Vensim Variables'!$B:$B,MATCH(EPS!$B4290,'Vensim Variables'!$A:$A,0))</f>
        <v>g pollutant</v>
      </c>
      <c r="I4290" t="str">
        <f t="shared" si="132"/>
        <v>PM10</v>
      </c>
      <c r="J4290">
        <f>INDEX(NoSettings!$C:$C,MATCH(EPS!$A4290,NoSettings!$A:$A,0))</f>
        <v>9159880</v>
      </c>
      <c r="K4290">
        <f>INDEX(GWP!$C$2:$C$13,MATCH(EPS!I4290,GWP!$B$2:$B$13,0))</f>
        <v>0</v>
      </c>
      <c r="L4290" s="4">
        <f t="shared" si="133"/>
        <v>0</v>
      </c>
    </row>
    <row r="4291" spans="1:12" hidden="1" x14ac:dyDescent="0.25">
      <c r="A4291" t="s">
        <v>5805</v>
      </c>
      <c r="B4291" t="s">
        <v>5</v>
      </c>
      <c r="C4291" t="s">
        <v>1739</v>
      </c>
      <c r="D4291" t="s">
        <v>6901</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8145560</v>
      </c>
      <c r="K4291">
        <f>INDEX(GWP!$C$2:$C$13,MATCH(EPS!I4291,GWP!$B$2:$B$13,0))</f>
        <v>0</v>
      </c>
      <c r="L4291" s="4">
        <f t="shared" ref="L4291:L4354" si="135">IF(H4291="g pollutant",K4291*J4291/10^12,IF(H4291="MMTCO2e",J4291,IF(H4291="MWh",J4291,0)))</f>
        <v>0</v>
      </c>
    </row>
    <row r="4292" spans="1:12" hidden="1" x14ac:dyDescent="0.25">
      <c r="A4292" t="s">
        <v>5806</v>
      </c>
      <c r="B4292" t="s">
        <v>5</v>
      </c>
      <c r="C4292" t="s">
        <v>1739</v>
      </c>
      <c r="D4292" t="s">
        <v>6901</v>
      </c>
      <c r="E4292" t="s">
        <v>1710</v>
      </c>
      <c r="H4292" t="str">
        <f>INDEX('Vensim Variables'!$B:$B,MATCH(EPS!$B4292,'Vensim Variables'!$A:$A,0))</f>
        <v>g pollutant</v>
      </c>
      <c r="I4292" t="str">
        <f t="shared" si="134"/>
        <v>SOx</v>
      </c>
      <c r="J4292">
        <f>INDEX(NoSettings!$C:$C,MATCH(EPS!$A4292,NoSettings!$A:$A,0))</f>
        <v>24667000</v>
      </c>
      <c r="K4292">
        <f>INDEX(GWP!$C$2:$C$13,MATCH(EPS!I4292,GWP!$B$2:$B$13,0))</f>
        <v>0</v>
      </c>
      <c r="L4292" s="4">
        <f t="shared" si="135"/>
        <v>0</v>
      </c>
    </row>
    <row r="4293" spans="1:12" hidden="1" x14ac:dyDescent="0.25">
      <c r="A4293" t="s">
        <v>5807</v>
      </c>
      <c r="B4293" t="s">
        <v>5</v>
      </c>
      <c r="C4293" t="s">
        <v>1739</v>
      </c>
      <c r="D4293" t="s">
        <v>6901</v>
      </c>
      <c r="E4293" t="s">
        <v>1711</v>
      </c>
      <c r="H4293" t="str">
        <f>INDEX('Vensim Variables'!$B:$B,MATCH(EPS!$B4293,'Vensim Variables'!$A:$A,0))</f>
        <v>g pollutant</v>
      </c>
      <c r="I4293" t="str">
        <f t="shared" si="134"/>
        <v>BC</v>
      </c>
      <c r="J4293">
        <f>INDEX(NoSettings!$C:$C,MATCH(EPS!$A4293,NoSettings!$A:$A,0))</f>
        <v>1904870</v>
      </c>
      <c r="K4293">
        <f>INDEX(GWP!$C$2:$C$13,MATCH(EPS!I4293,GWP!$B$2:$B$13,0))</f>
        <v>0</v>
      </c>
      <c r="L4293" s="4">
        <f t="shared" si="135"/>
        <v>0</v>
      </c>
    </row>
    <row r="4294" spans="1:12" hidden="1" x14ac:dyDescent="0.25">
      <c r="A4294" t="s">
        <v>5808</v>
      </c>
      <c r="B4294" t="s">
        <v>5</v>
      </c>
      <c r="C4294" t="s">
        <v>1739</v>
      </c>
      <c r="D4294" t="s">
        <v>6901</v>
      </c>
      <c r="E4294" t="s">
        <v>1712</v>
      </c>
      <c r="H4294" t="str">
        <f>INDEX('Vensim Variables'!$B:$B,MATCH(EPS!$B4294,'Vensim Variables'!$A:$A,0))</f>
        <v>g pollutant</v>
      </c>
      <c r="I4294" t="str">
        <f t="shared" si="134"/>
        <v>OC</v>
      </c>
      <c r="J4294">
        <f>INDEX(NoSettings!$C:$C,MATCH(EPS!$A4294,NoSettings!$A:$A,0))</f>
        <v>1626360</v>
      </c>
      <c r="K4294">
        <f>INDEX(GWP!$C$2:$C$13,MATCH(EPS!I4294,GWP!$B$2:$B$13,0))</f>
        <v>0</v>
      </c>
      <c r="L4294" s="4">
        <f t="shared" si="135"/>
        <v>0</v>
      </c>
    </row>
    <row r="4295" spans="1:12" hidden="1" x14ac:dyDescent="0.25">
      <c r="A4295" t="s">
        <v>5809</v>
      </c>
      <c r="B4295" t="s">
        <v>5</v>
      </c>
      <c r="C4295" t="s">
        <v>1739</v>
      </c>
      <c r="D4295" t="s">
        <v>6901</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hidden="1" x14ac:dyDescent="0.25">
      <c r="A4296" t="s">
        <v>5810</v>
      </c>
      <c r="B4296" t="s">
        <v>5</v>
      </c>
      <c r="C4296" t="s">
        <v>1739</v>
      </c>
      <c r="D4296" t="s">
        <v>6901</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hidden="1" x14ac:dyDescent="0.25">
      <c r="A4297" t="s">
        <v>5811</v>
      </c>
      <c r="B4297" t="s">
        <v>5</v>
      </c>
      <c r="C4297" t="s">
        <v>1739</v>
      </c>
      <c r="D4297" t="s">
        <v>6901</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hidden="1" x14ac:dyDescent="0.25">
      <c r="A4298" t="s">
        <v>5812</v>
      </c>
      <c r="B4298" t="s">
        <v>5</v>
      </c>
      <c r="C4298" t="s">
        <v>1739</v>
      </c>
      <c r="D4298" t="s">
        <v>6902</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hidden="1" x14ac:dyDescent="0.25">
      <c r="A4299" t="s">
        <v>5813</v>
      </c>
      <c r="B4299" t="s">
        <v>5</v>
      </c>
      <c r="C4299" t="s">
        <v>1739</v>
      </c>
      <c r="D4299" t="s">
        <v>6902</v>
      </c>
      <c r="E4299" t="s">
        <v>1705</v>
      </c>
      <c r="H4299" t="str">
        <f>INDEX('Vensim Variables'!$B:$B,MATCH(EPS!$B4299,'Vensim Variables'!$A:$A,0))</f>
        <v>g pollutant</v>
      </c>
      <c r="I4299" t="str">
        <f t="shared" si="134"/>
        <v>VOC</v>
      </c>
      <c r="J4299">
        <f>INDEX(NoSettings!$C:$C,MATCH(EPS!$A4299,NoSettings!$A:$A,0))</f>
        <v>5602.24</v>
      </c>
      <c r="K4299">
        <f>INDEX(GWP!$C$2:$C$13,MATCH(EPS!I4299,GWP!$B$2:$B$13,0))</f>
        <v>0</v>
      </c>
      <c r="L4299" s="4">
        <f t="shared" si="135"/>
        <v>0</v>
      </c>
    </row>
    <row r="4300" spans="1:12" hidden="1" x14ac:dyDescent="0.25">
      <c r="A4300" t="s">
        <v>5814</v>
      </c>
      <c r="B4300" t="s">
        <v>5</v>
      </c>
      <c r="C4300" t="s">
        <v>1739</v>
      </c>
      <c r="D4300" t="s">
        <v>6902</v>
      </c>
      <c r="E4300" t="s">
        <v>1706</v>
      </c>
      <c r="H4300" t="str">
        <f>INDEX('Vensim Variables'!$B:$B,MATCH(EPS!$B4300,'Vensim Variables'!$A:$A,0))</f>
        <v>g pollutant</v>
      </c>
      <c r="I4300" t="str">
        <f t="shared" si="134"/>
        <v>CO</v>
      </c>
      <c r="J4300">
        <f>INDEX(NoSettings!$C:$C,MATCH(EPS!$A4300,NoSettings!$A:$A,0))</f>
        <v>25872.6</v>
      </c>
      <c r="K4300">
        <f>INDEX(GWP!$C$2:$C$13,MATCH(EPS!I4300,GWP!$B$2:$B$13,0))</f>
        <v>0</v>
      </c>
      <c r="L4300" s="4">
        <f t="shared" si="135"/>
        <v>0</v>
      </c>
    </row>
    <row r="4301" spans="1:12" hidden="1" x14ac:dyDescent="0.25">
      <c r="A4301" t="s">
        <v>5815</v>
      </c>
      <c r="B4301" t="s">
        <v>5</v>
      </c>
      <c r="C4301" t="s">
        <v>1739</v>
      </c>
      <c r="D4301" t="s">
        <v>6902</v>
      </c>
      <c r="E4301" t="s">
        <v>1707</v>
      </c>
      <c r="H4301" t="str">
        <f>INDEX('Vensim Variables'!$B:$B,MATCH(EPS!$B4301,'Vensim Variables'!$A:$A,0))</f>
        <v>g pollutant</v>
      </c>
      <c r="I4301" t="str">
        <f t="shared" si="134"/>
        <v>NOx</v>
      </c>
      <c r="J4301">
        <f>INDEX(NoSettings!$C:$C,MATCH(EPS!$A4301,NoSettings!$A:$A,0))</f>
        <v>88549.5</v>
      </c>
      <c r="K4301">
        <f>INDEX(GWP!$C$2:$C$13,MATCH(EPS!I4301,GWP!$B$2:$B$13,0))</f>
        <v>0</v>
      </c>
      <c r="L4301" s="4">
        <f t="shared" si="135"/>
        <v>0</v>
      </c>
    </row>
    <row r="4302" spans="1:12" hidden="1" x14ac:dyDescent="0.25">
      <c r="A4302" t="s">
        <v>5816</v>
      </c>
      <c r="B4302" t="s">
        <v>5</v>
      </c>
      <c r="C4302" t="s">
        <v>1739</v>
      </c>
      <c r="D4302" t="s">
        <v>6902</v>
      </c>
      <c r="E4302" t="s">
        <v>1708</v>
      </c>
      <c r="H4302" t="str">
        <f>INDEX('Vensim Variables'!$B:$B,MATCH(EPS!$B4302,'Vensim Variables'!$A:$A,0))</f>
        <v>g pollutant</v>
      </c>
      <c r="I4302" t="str">
        <f t="shared" si="134"/>
        <v>PM10</v>
      </c>
      <c r="J4302">
        <f>INDEX(NoSettings!$C:$C,MATCH(EPS!$A4302,NoSettings!$A:$A,0))</f>
        <v>6990.34</v>
      </c>
      <c r="K4302">
        <f>INDEX(GWP!$C$2:$C$13,MATCH(EPS!I4302,GWP!$B$2:$B$13,0))</f>
        <v>0</v>
      </c>
      <c r="L4302" s="4">
        <f t="shared" si="135"/>
        <v>0</v>
      </c>
    </row>
    <row r="4303" spans="1:12" hidden="1" x14ac:dyDescent="0.25">
      <c r="A4303" t="s">
        <v>5817</v>
      </c>
      <c r="B4303" t="s">
        <v>5</v>
      </c>
      <c r="C4303" t="s">
        <v>1739</v>
      </c>
      <c r="D4303" t="s">
        <v>6902</v>
      </c>
      <c r="E4303" t="s">
        <v>1709</v>
      </c>
      <c r="H4303" t="str">
        <f>INDEX('Vensim Variables'!$B:$B,MATCH(EPS!$B4303,'Vensim Variables'!$A:$A,0))</f>
        <v>g pollutant</v>
      </c>
      <c r="I4303" t="str">
        <f t="shared" si="134"/>
        <v>PM25</v>
      </c>
      <c r="J4303">
        <f>INDEX(NoSettings!$C:$C,MATCH(EPS!$A4303,NoSettings!$A:$A,0))</f>
        <v>6216.26</v>
      </c>
      <c r="K4303">
        <f>INDEX(GWP!$C$2:$C$13,MATCH(EPS!I4303,GWP!$B$2:$B$13,0))</f>
        <v>0</v>
      </c>
      <c r="L4303" s="4">
        <f t="shared" si="135"/>
        <v>0</v>
      </c>
    </row>
    <row r="4304" spans="1:12" hidden="1" x14ac:dyDescent="0.25">
      <c r="A4304" t="s">
        <v>5818</v>
      </c>
      <c r="B4304" t="s">
        <v>5</v>
      </c>
      <c r="C4304" t="s">
        <v>1739</v>
      </c>
      <c r="D4304" t="s">
        <v>6902</v>
      </c>
      <c r="E4304" t="s">
        <v>1710</v>
      </c>
      <c r="H4304" t="str">
        <f>INDEX('Vensim Variables'!$B:$B,MATCH(EPS!$B4304,'Vensim Variables'!$A:$A,0))</f>
        <v>g pollutant</v>
      </c>
      <c r="I4304" t="str">
        <f t="shared" si="134"/>
        <v>SOx</v>
      </c>
      <c r="J4304">
        <f>INDEX(NoSettings!$C:$C,MATCH(EPS!$A4304,NoSettings!$A:$A,0))</f>
        <v>18824.599999999999</v>
      </c>
      <c r="K4304">
        <f>INDEX(GWP!$C$2:$C$13,MATCH(EPS!I4304,GWP!$B$2:$B$13,0))</f>
        <v>0</v>
      </c>
      <c r="L4304" s="4">
        <f t="shared" si="135"/>
        <v>0</v>
      </c>
    </row>
    <row r="4305" spans="1:12" hidden="1" x14ac:dyDescent="0.25">
      <c r="A4305" t="s">
        <v>5819</v>
      </c>
      <c r="B4305" t="s">
        <v>5</v>
      </c>
      <c r="C4305" t="s">
        <v>1739</v>
      </c>
      <c r="D4305" t="s">
        <v>6902</v>
      </c>
      <c r="E4305" t="s">
        <v>1711</v>
      </c>
      <c r="H4305" t="str">
        <f>INDEX('Vensim Variables'!$B:$B,MATCH(EPS!$B4305,'Vensim Variables'!$A:$A,0))</f>
        <v>g pollutant</v>
      </c>
      <c r="I4305" t="str">
        <f t="shared" si="134"/>
        <v>BC</v>
      </c>
      <c r="J4305">
        <f>INDEX(NoSettings!$C:$C,MATCH(EPS!$A4305,NoSettings!$A:$A,0))</f>
        <v>1453.7</v>
      </c>
      <c r="K4305">
        <f>INDEX(GWP!$C$2:$C$13,MATCH(EPS!I4305,GWP!$B$2:$B$13,0))</f>
        <v>0</v>
      </c>
      <c r="L4305" s="4">
        <f t="shared" si="135"/>
        <v>0</v>
      </c>
    </row>
    <row r="4306" spans="1:12" hidden="1" x14ac:dyDescent="0.25">
      <c r="A4306" t="s">
        <v>5820</v>
      </c>
      <c r="B4306" t="s">
        <v>5</v>
      </c>
      <c r="C4306" t="s">
        <v>1739</v>
      </c>
      <c r="D4306" t="s">
        <v>6902</v>
      </c>
      <c r="E4306" t="s">
        <v>1712</v>
      </c>
      <c r="H4306" t="str">
        <f>INDEX('Vensim Variables'!$B:$B,MATCH(EPS!$B4306,'Vensim Variables'!$A:$A,0))</f>
        <v>g pollutant</v>
      </c>
      <c r="I4306" t="str">
        <f t="shared" si="134"/>
        <v>OC</v>
      </c>
      <c r="J4306">
        <f>INDEX(NoSettings!$C:$C,MATCH(EPS!$A4306,NoSettings!$A:$A,0))</f>
        <v>1241.1500000000001</v>
      </c>
      <c r="K4306">
        <f>INDEX(GWP!$C$2:$C$13,MATCH(EPS!I4306,GWP!$B$2:$B$13,0))</f>
        <v>0</v>
      </c>
      <c r="L4306" s="4">
        <f t="shared" si="135"/>
        <v>0</v>
      </c>
    </row>
    <row r="4307" spans="1:12" hidden="1" x14ac:dyDescent="0.25">
      <c r="A4307" t="s">
        <v>5821</v>
      </c>
      <c r="B4307" t="s">
        <v>5</v>
      </c>
      <c r="C4307" t="s">
        <v>1739</v>
      </c>
      <c r="D4307" t="s">
        <v>6902</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hidden="1" x14ac:dyDescent="0.25">
      <c r="A4308" t="s">
        <v>5822</v>
      </c>
      <c r="B4308" t="s">
        <v>5</v>
      </c>
      <c r="C4308" t="s">
        <v>1739</v>
      </c>
      <c r="D4308" t="s">
        <v>6902</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hidden="1" x14ac:dyDescent="0.25">
      <c r="A4309" t="s">
        <v>5823</v>
      </c>
      <c r="B4309" t="s">
        <v>5</v>
      </c>
      <c r="C4309" t="s">
        <v>1739</v>
      </c>
      <c r="D4309" t="s">
        <v>6902</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hidden="1" x14ac:dyDescent="0.25">
      <c r="A4310" t="s">
        <v>5824</v>
      </c>
      <c r="B4310" t="s">
        <v>5</v>
      </c>
      <c r="C4310" t="s">
        <v>1739</v>
      </c>
      <c r="D4310" t="s">
        <v>6903</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hidden="1" x14ac:dyDescent="0.25">
      <c r="A4311" t="s">
        <v>5825</v>
      </c>
      <c r="B4311" t="s">
        <v>5</v>
      </c>
      <c r="C4311" t="s">
        <v>1739</v>
      </c>
      <c r="D4311" t="s">
        <v>6903</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hidden="1" x14ac:dyDescent="0.25">
      <c r="A4312" t="s">
        <v>5826</v>
      </c>
      <c r="B4312" t="s">
        <v>5</v>
      </c>
      <c r="C4312" t="s">
        <v>1739</v>
      </c>
      <c r="D4312" t="s">
        <v>6903</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hidden="1" x14ac:dyDescent="0.25">
      <c r="A4313" t="s">
        <v>5827</v>
      </c>
      <c r="B4313" t="s">
        <v>5</v>
      </c>
      <c r="C4313" t="s">
        <v>1739</v>
      </c>
      <c r="D4313" t="s">
        <v>6903</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hidden="1" x14ac:dyDescent="0.25">
      <c r="A4314" t="s">
        <v>5828</v>
      </c>
      <c r="B4314" t="s">
        <v>5</v>
      </c>
      <c r="C4314" t="s">
        <v>1739</v>
      </c>
      <c r="D4314" t="s">
        <v>6903</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hidden="1" x14ac:dyDescent="0.25">
      <c r="A4315" t="s">
        <v>5829</v>
      </c>
      <c r="B4315" t="s">
        <v>5</v>
      </c>
      <c r="C4315" t="s">
        <v>1739</v>
      </c>
      <c r="D4315" t="s">
        <v>6903</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hidden="1" x14ac:dyDescent="0.25">
      <c r="A4316" t="s">
        <v>5830</v>
      </c>
      <c r="B4316" t="s">
        <v>5</v>
      </c>
      <c r="C4316" t="s">
        <v>1739</v>
      </c>
      <c r="D4316" t="s">
        <v>6903</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hidden="1" x14ac:dyDescent="0.25">
      <c r="A4317" t="s">
        <v>5831</v>
      </c>
      <c r="B4317" t="s">
        <v>5</v>
      </c>
      <c r="C4317" t="s">
        <v>1739</v>
      </c>
      <c r="D4317" t="s">
        <v>6903</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hidden="1" x14ac:dyDescent="0.25">
      <c r="A4318" t="s">
        <v>5832</v>
      </c>
      <c r="B4318" t="s">
        <v>5</v>
      </c>
      <c r="C4318" t="s">
        <v>1739</v>
      </c>
      <c r="D4318" t="s">
        <v>6903</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hidden="1" x14ac:dyDescent="0.25">
      <c r="A4319" t="s">
        <v>5833</v>
      </c>
      <c r="B4319" t="s">
        <v>5</v>
      </c>
      <c r="C4319" t="s">
        <v>1739</v>
      </c>
      <c r="D4319" t="s">
        <v>6903</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hidden="1" x14ac:dyDescent="0.25">
      <c r="A4320" t="s">
        <v>5834</v>
      </c>
      <c r="B4320" t="s">
        <v>5</v>
      </c>
      <c r="C4320" t="s">
        <v>1739</v>
      </c>
      <c r="D4320" t="s">
        <v>6903</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hidden="1" x14ac:dyDescent="0.25">
      <c r="A4321" t="s">
        <v>5835</v>
      </c>
      <c r="B4321" t="s">
        <v>5</v>
      </c>
      <c r="C4321" t="s">
        <v>1739</v>
      </c>
      <c r="D4321" t="s">
        <v>6903</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hidden="1" x14ac:dyDescent="0.25">
      <c r="A4322" t="s">
        <v>5836</v>
      </c>
      <c r="B4322" t="s">
        <v>5</v>
      </c>
      <c r="C4322" t="s">
        <v>1739</v>
      </c>
      <c r="D4322" t="s">
        <v>6904</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hidden="1" x14ac:dyDescent="0.25">
      <c r="A4323" t="s">
        <v>5837</v>
      </c>
      <c r="B4323" t="s">
        <v>5</v>
      </c>
      <c r="C4323" t="s">
        <v>1739</v>
      </c>
      <c r="D4323" t="s">
        <v>6904</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hidden="1" x14ac:dyDescent="0.25">
      <c r="A4324" t="s">
        <v>5838</v>
      </c>
      <c r="B4324" t="s">
        <v>5</v>
      </c>
      <c r="C4324" t="s">
        <v>1739</v>
      </c>
      <c r="D4324" t="s">
        <v>6904</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hidden="1" x14ac:dyDescent="0.25">
      <c r="A4325" t="s">
        <v>5839</v>
      </c>
      <c r="B4325" t="s">
        <v>5</v>
      </c>
      <c r="C4325" t="s">
        <v>1739</v>
      </c>
      <c r="D4325" t="s">
        <v>6904</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hidden="1" x14ac:dyDescent="0.25">
      <c r="A4326" t="s">
        <v>5840</v>
      </c>
      <c r="B4326" t="s">
        <v>5</v>
      </c>
      <c r="C4326" t="s">
        <v>1739</v>
      </c>
      <c r="D4326" t="s">
        <v>6904</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hidden="1" x14ac:dyDescent="0.25">
      <c r="A4327" t="s">
        <v>5841</v>
      </c>
      <c r="B4327" t="s">
        <v>5</v>
      </c>
      <c r="C4327" t="s">
        <v>1739</v>
      </c>
      <c r="D4327" t="s">
        <v>6904</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hidden="1" x14ac:dyDescent="0.25">
      <c r="A4328" t="s">
        <v>5842</v>
      </c>
      <c r="B4328" t="s">
        <v>5</v>
      </c>
      <c r="C4328" t="s">
        <v>1739</v>
      </c>
      <c r="D4328" t="s">
        <v>6904</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hidden="1" x14ac:dyDescent="0.25">
      <c r="A4329" t="s">
        <v>5843</v>
      </c>
      <c r="B4329" t="s">
        <v>5</v>
      </c>
      <c r="C4329" t="s">
        <v>1739</v>
      </c>
      <c r="D4329" t="s">
        <v>6904</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hidden="1" x14ac:dyDescent="0.25">
      <c r="A4330" t="s">
        <v>5844</v>
      </c>
      <c r="B4330" t="s">
        <v>5</v>
      </c>
      <c r="C4330" t="s">
        <v>1739</v>
      </c>
      <c r="D4330" t="s">
        <v>6904</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hidden="1" x14ac:dyDescent="0.25">
      <c r="A4331" t="s">
        <v>5845</v>
      </c>
      <c r="B4331" t="s">
        <v>5</v>
      </c>
      <c r="C4331" t="s">
        <v>1739</v>
      </c>
      <c r="D4331" t="s">
        <v>6904</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hidden="1" x14ac:dyDescent="0.25">
      <c r="A4332" t="s">
        <v>5846</v>
      </c>
      <c r="B4332" t="s">
        <v>5</v>
      </c>
      <c r="C4332" t="s">
        <v>1739</v>
      </c>
      <c r="D4332" t="s">
        <v>6904</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hidden="1" x14ac:dyDescent="0.25">
      <c r="A4333" t="s">
        <v>5847</v>
      </c>
      <c r="B4333" t="s">
        <v>5</v>
      </c>
      <c r="C4333" t="s">
        <v>1739</v>
      </c>
      <c r="D4333" t="s">
        <v>6904</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hidden="1" x14ac:dyDescent="0.25">
      <c r="A4334" t="s">
        <v>5848</v>
      </c>
      <c r="B4334" t="s">
        <v>5</v>
      </c>
      <c r="C4334" t="s">
        <v>1739</v>
      </c>
      <c r="D4334" t="s">
        <v>6905</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hidden="1" x14ac:dyDescent="0.25">
      <c r="A4335" t="s">
        <v>5849</v>
      </c>
      <c r="B4335" t="s">
        <v>5</v>
      </c>
      <c r="C4335" t="s">
        <v>1739</v>
      </c>
      <c r="D4335" t="s">
        <v>6905</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hidden="1" x14ac:dyDescent="0.25">
      <c r="A4336" t="s">
        <v>5850</v>
      </c>
      <c r="B4336" t="s">
        <v>5</v>
      </c>
      <c r="C4336" t="s">
        <v>1739</v>
      </c>
      <c r="D4336" t="s">
        <v>6905</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hidden="1" x14ac:dyDescent="0.25">
      <c r="A4337" t="s">
        <v>5851</v>
      </c>
      <c r="B4337" t="s">
        <v>5</v>
      </c>
      <c r="C4337" t="s">
        <v>1739</v>
      </c>
      <c r="D4337" t="s">
        <v>6905</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hidden="1" x14ac:dyDescent="0.25">
      <c r="A4338" t="s">
        <v>5852</v>
      </c>
      <c r="B4338" t="s">
        <v>5</v>
      </c>
      <c r="C4338" t="s">
        <v>1739</v>
      </c>
      <c r="D4338" t="s">
        <v>6905</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hidden="1" x14ac:dyDescent="0.25">
      <c r="A4339" t="s">
        <v>5853</v>
      </c>
      <c r="B4339" t="s">
        <v>5</v>
      </c>
      <c r="C4339" t="s">
        <v>1739</v>
      </c>
      <c r="D4339" t="s">
        <v>6905</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hidden="1" x14ac:dyDescent="0.25">
      <c r="A4340" t="s">
        <v>5854</v>
      </c>
      <c r="B4340" t="s">
        <v>5</v>
      </c>
      <c r="C4340" t="s">
        <v>1739</v>
      </c>
      <c r="D4340" t="s">
        <v>6905</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hidden="1" x14ac:dyDescent="0.25">
      <c r="A4341" t="s">
        <v>5855</v>
      </c>
      <c r="B4341" t="s">
        <v>5</v>
      </c>
      <c r="C4341" t="s">
        <v>1739</v>
      </c>
      <c r="D4341" t="s">
        <v>6905</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hidden="1" x14ac:dyDescent="0.25">
      <c r="A4342" t="s">
        <v>5856</v>
      </c>
      <c r="B4342" t="s">
        <v>5</v>
      </c>
      <c r="C4342" t="s">
        <v>1739</v>
      </c>
      <c r="D4342" t="s">
        <v>6905</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hidden="1" x14ac:dyDescent="0.25">
      <c r="A4343" t="s">
        <v>5857</v>
      </c>
      <c r="B4343" t="s">
        <v>5</v>
      </c>
      <c r="C4343" t="s">
        <v>1739</v>
      </c>
      <c r="D4343" t="s">
        <v>6905</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hidden="1" x14ac:dyDescent="0.25">
      <c r="A4344" t="s">
        <v>5858</v>
      </c>
      <c r="B4344" t="s">
        <v>5</v>
      </c>
      <c r="C4344" t="s">
        <v>1739</v>
      </c>
      <c r="D4344" t="s">
        <v>6905</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hidden="1" x14ac:dyDescent="0.25">
      <c r="A4345" t="s">
        <v>5859</v>
      </c>
      <c r="B4345" t="s">
        <v>5</v>
      </c>
      <c r="C4345" t="s">
        <v>1739</v>
      </c>
      <c r="D4345" t="s">
        <v>6905</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hidden="1" x14ac:dyDescent="0.25">
      <c r="A4346" t="s">
        <v>5860</v>
      </c>
      <c r="B4346" t="s">
        <v>5</v>
      </c>
      <c r="C4346" t="s">
        <v>1739</v>
      </c>
      <c r="D4346" t="s">
        <v>6906</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hidden="1" x14ac:dyDescent="0.25">
      <c r="A4347" t="s">
        <v>5861</v>
      </c>
      <c r="B4347" t="s">
        <v>5</v>
      </c>
      <c r="C4347" t="s">
        <v>1739</v>
      </c>
      <c r="D4347" t="s">
        <v>6906</v>
      </c>
      <c r="E4347" t="s">
        <v>1705</v>
      </c>
      <c r="H4347" t="str">
        <f>INDEX('Vensim Variables'!$B:$B,MATCH(EPS!$B4347,'Vensim Variables'!$A:$A,0))</f>
        <v>g pollutant</v>
      </c>
      <c r="I4347" t="str">
        <f t="shared" si="134"/>
        <v>VOC</v>
      </c>
      <c r="J4347">
        <f>INDEX(NoSettings!$C:$C,MATCH(EPS!$A4347,NoSettings!$A:$A,0))</f>
        <v>255465</v>
      </c>
      <c r="K4347">
        <f>INDEX(GWP!$C$2:$C$13,MATCH(EPS!I4347,GWP!$B$2:$B$13,0))</f>
        <v>0</v>
      </c>
      <c r="L4347" s="4">
        <f t="shared" si="135"/>
        <v>0</v>
      </c>
    </row>
    <row r="4348" spans="1:12" hidden="1" x14ac:dyDescent="0.25">
      <c r="A4348" t="s">
        <v>5862</v>
      </c>
      <c r="B4348" t="s">
        <v>5</v>
      </c>
      <c r="C4348" t="s">
        <v>1739</v>
      </c>
      <c r="D4348" t="s">
        <v>6906</v>
      </c>
      <c r="E4348" t="s">
        <v>1706</v>
      </c>
      <c r="H4348" t="str">
        <f>INDEX('Vensim Variables'!$B:$B,MATCH(EPS!$B4348,'Vensim Variables'!$A:$A,0))</f>
        <v>g pollutant</v>
      </c>
      <c r="I4348" t="str">
        <f t="shared" si="134"/>
        <v>CO</v>
      </c>
      <c r="J4348">
        <f>INDEX(NoSettings!$C:$C,MATCH(EPS!$A4348,NoSettings!$A:$A,0))</f>
        <v>1179800</v>
      </c>
      <c r="K4348">
        <f>INDEX(GWP!$C$2:$C$13,MATCH(EPS!I4348,GWP!$B$2:$B$13,0))</f>
        <v>0</v>
      </c>
      <c r="L4348" s="4">
        <f t="shared" si="135"/>
        <v>0</v>
      </c>
    </row>
    <row r="4349" spans="1:12" hidden="1" x14ac:dyDescent="0.25">
      <c r="A4349" t="s">
        <v>5863</v>
      </c>
      <c r="B4349" t="s">
        <v>5</v>
      </c>
      <c r="C4349" t="s">
        <v>1739</v>
      </c>
      <c r="D4349" t="s">
        <v>6906</v>
      </c>
      <c r="E4349" t="s">
        <v>1707</v>
      </c>
      <c r="H4349" t="str">
        <f>INDEX('Vensim Variables'!$B:$B,MATCH(EPS!$B4349,'Vensim Variables'!$A:$A,0))</f>
        <v>g pollutant</v>
      </c>
      <c r="I4349" t="str">
        <f t="shared" si="134"/>
        <v>NOx</v>
      </c>
      <c r="J4349">
        <f>INDEX(NoSettings!$C:$C,MATCH(EPS!$A4349,NoSettings!$A:$A,0))</f>
        <v>4037900</v>
      </c>
      <c r="K4349">
        <f>INDEX(GWP!$C$2:$C$13,MATCH(EPS!I4349,GWP!$B$2:$B$13,0))</f>
        <v>0</v>
      </c>
      <c r="L4349" s="4">
        <f t="shared" si="135"/>
        <v>0</v>
      </c>
    </row>
    <row r="4350" spans="1:12" hidden="1" x14ac:dyDescent="0.25">
      <c r="A4350" t="s">
        <v>5864</v>
      </c>
      <c r="B4350" t="s">
        <v>5</v>
      </c>
      <c r="C4350" t="s">
        <v>1739</v>
      </c>
      <c r="D4350" t="s">
        <v>6906</v>
      </c>
      <c r="E4350" t="s">
        <v>1708</v>
      </c>
      <c r="H4350" t="str">
        <f>INDEX('Vensim Variables'!$B:$B,MATCH(EPS!$B4350,'Vensim Variables'!$A:$A,0))</f>
        <v>g pollutant</v>
      </c>
      <c r="I4350" t="str">
        <f t="shared" si="134"/>
        <v>PM10</v>
      </c>
      <c r="J4350">
        <f>INDEX(NoSettings!$C:$C,MATCH(EPS!$A4350,NoSettings!$A:$A,0))</f>
        <v>318763</v>
      </c>
      <c r="K4350">
        <f>INDEX(GWP!$C$2:$C$13,MATCH(EPS!I4350,GWP!$B$2:$B$13,0))</f>
        <v>0</v>
      </c>
      <c r="L4350" s="4">
        <f t="shared" si="135"/>
        <v>0</v>
      </c>
    </row>
    <row r="4351" spans="1:12" hidden="1" x14ac:dyDescent="0.25">
      <c r="A4351" t="s">
        <v>5865</v>
      </c>
      <c r="B4351" t="s">
        <v>5</v>
      </c>
      <c r="C4351" t="s">
        <v>1739</v>
      </c>
      <c r="D4351" t="s">
        <v>6906</v>
      </c>
      <c r="E4351" t="s">
        <v>1709</v>
      </c>
      <c r="H4351" t="str">
        <f>INDEX('Vensim Variables'!$B:$B,MATCH(EPS!$B4351,'Vensim Variables'!$A:$A,0))</f>
        <v>g pollutant</v>
      </c>
      <c r="I4351" t="str">
        <f t="shared" si="134"/>
        <v>PM25</v>
      </c>
      <c r="J4351">
        <f>INDEX(NoSettings!$C:$C,MATCH(EPS!$A4351,NoSettings!$A:$A,0))</f>
        <v>283464</v>
      </c>
      <c r="K4351">
        <f>INDEX(GWP!$C$2:$C$13,MATCH(EPS!I4351,GWP!$B$2:$B$13,0))</f>
        <v>0</v>
      </c>
      <c r="L4351" s="4">
        <f t="shared" si="135"/>
        <v>0</v>
      </c>
    </row>
    <row r="4352" spans="1:12" hidden="1" x14ac:dyDescent="0.25">
      <c r="A4352" t="s">
        <v>5866</v>
      </c>
      <c r="B4352" t="s">
        <v>5</v>
      </c>
      <c r="C4352" t="s">
        <v>1739</v>
      </c>
      <c r="D4352" t="s">
        <v>6906</v>
      </c>
      <c r="E4352" t="s">
        <v>1710</v>
      </c>
      <c r="H4352" t="str">
        <f>INDEX('Vensim Variables'!$B:$B,MATCH(EPS!$B4352,'Vensim Variables'!$A:$A,0))</f>
        <v>g pollutant</v>
      </c>
      <c r="I4352" t="str">
        <f t="shared" si="134"/>
        <v>SOx</v>
      </c>
      <c r="J4352">
        <f>INDEX(NoSettings!$C:$C,MATCH(EPS!$A4352,NoSettings!$A:$A,0))</f>
        <v>858409</v>
      </c>
      <c r="K4352">
        <f>INDEX(GWP!$C$2:$C$13,MATCH(EPS!I4352,GWP!$B$2:$B$13,0))</f>
        <v>0</v>
      </c>
      <c r="L4352" s="4">
        <f t="shared" si="135"/>
        <v>0</v>
      </c>
    </row>
    <row r="4353" spans="1:12" hidden="1" x14ac:dyDescent="0.25">
      <c r="A4353" t="s">
        <v>5867</v>
      </c>
      <c r="B4353" t="s">
        <v>5</v>
      </c>
      <c r="C4353" t="s">
        <v>1739</v>
      </c>
      <c r="D4353" t="s">
        <v>6906</v>
      </c>
      <c r="E4353" t="s">
        <v>1711</v>
      </c>
      <c r="H4353" t="str">
        <f>INDEX('Vensim Variables'!$B:$B,MATCH(EPS!$B4353,'Vensim Variables'!$A:$A,0))</f>
        <v>g pollutant</v>
      </c>
      <c r="I4353" t="str">
        <f t="shared" si="134"/>
        <v>BC</v>
      </c>
      <c r="J4353">
        <f>INDEX(NoSettings!$C:$C,MATCH(EPS!$A4353,NoSettings!$A:$A,0))</f>
        <v>66289.2</v>
      </c>
      <c r="K4353">
        <f>INDEX(GWP!$C$2:$C$13,MATCH(EPS!I4353,GWP!$B$2:$B$13,0))</f>
        <v>0</v>
      </c>
      <c r="L4353" s="4">
        <f t="shared" si="135"/>
        <v>0</v>
      </c>
    </row>
    <row r="4354" spans="1:12" hidden="1" x14ac:dyDescent="0.25">
      <c r="A4354" t="s">
        <v>5868</v>
      </c>
      <c r="B4354" t="s">
        <v>5</v>
      </c>
      <c r="C4354" t="s">
        <v>1739</v>
      </c>
      <c r="D4354" t="s">
        <v>6906</v>
      </c>
      <c r="E4354" t="s">
        <v>1712</v>
      </c>
      <c r="H4354" t="str">
        <f>INDEX('Vensim Variables'!$B:$B,MATCH(EPS!$B4354,'Vensim Variables'!$A:$A,0))</f>
        <v>g pollutant</v>
      </c>
      <c r="I4354" t="str">
        <f t="shared" si="134"/>
        <v>OC</v>
      </c>
      <c r="J4354">
        <f>INDEX(NoSettings!$C:$C,MATCH(EPS!$A4354,NoSettings!$A:$A,0))</f>
        <v>56597.1</v>
      </c>
      <c r="K4354">
        <f>INDEX(GWP!$C$2:$C$13,MATCH(EPS!I4354,GWP!$B$2:$B$13,0))</f>
        <v>0</v>
      </c>
      <c r="L4354" s="4">
        <f t="shared" si="135"/>
        <v>0</v>
      </c>
    </row>
    <row r="4355" spans="1:12" hidden="1" x14ac:dyDescent="0.25">
      <c r="A4355" t="s">
        <v>5869</v>
      </c>
      <c r="B4355" t="s">
        <v>5</v>
      </c>
      <c r="C4355" t="s">
        <v>1739</v>
      </c>
      <c r="D4355" t="s">
        <v>6906</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hidden="1" x14ac:dyDescent="0.25">
      <c r="A4356" t="s">
        <v>5870</v>
      </c>
      <c r="B4356" t="s">
        <v>5</v>
      </c>
      <c r="C4356" t="s">
        <v>1739</v>
      </c>
      <c r="D4356" t="s">
        <v>6906</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hidden="1" x14ac:dyDescent="0.25">
      <c r="A4357" t="s">
        <v>5871</v>
      </c>
      <c r="B4357" t="s">
        <v>5</v>
      </c>
      <c r="C4357" t="s">
        <v>1739</v>
      </c>
      <c r="D4357" t="s">
        <v>6906</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hidden="1" x14ac:dyDescent="0.25">
      <c r="A4358" t="s">
        <v>5872</v>
      </c>
      <c r="B4358" t="s">
        <v>5</v>
      </c>
      <c r="C4358" t="s">
        <v>1739</v>
      </c>
      <c r="D4358" t="s">
        <v>6907</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hidden="1" x14ac:dyDescent="0.25">
      <c r="A4359" t="s">
        <v>5873</v>
      </c>
      <c r="B4359" t="s">
        <v>5</v>
      </c>
      <c r="C4359" t="s">
        <v>1739</v>
      </c>
      <c r="D4359" t="s">
        <v>6907</v>
      </c>
      <c r="E4359" t="s">
        <v>1705</v>
      </c>
      <c r="H4359" t="str">
        <f>INDEX('Vensim Variables'!$B:$B,MATCH(EPS!$B4359,'Vensim Variables'!$A:$A,0))</f>
        <v>g pollutant</v>
      </c>
      <c r="I4359" t="str">
        <f t="shared" si="136"/>
        <v>VOC</v>
      </c>
      <c r="J4359">
        <f>INDEX(NoSettings!$C:$C,MATCH(EPS!$A4359,NoSettings!$A:$A,0))</f>
        <v>17.4131</v>
      </c>
      <c r="K4359">
        <f>INDEX(GWP!$C$2:$C$13,MATCH(EPS!I4359,GWP!$B$2:$B$13,0))</f>
        <v>0</v>
      </c>
      <c r="L4359" s="4">
        <f t="shared" si="137"/>
        <v>0</v>
      </c>
    </row>
    <row r="4360" spans="1:12" hidden="1" x14ac:dyDescent="0.25">
      <c r="A4360" t="s">
        <v>5874</v>
      </c>
      <c r="B4360" t="s">
        <v>5</v>
      </c>
      <c r="C4360" t="s">
        <v>1739</v>
      </c>
      <c r="D4360" t="s">
        <v>6907</v>
      </c>
      <c r="E4360" t="s">
        <v>1706</v>
      </c>
      <c r="H4360" t="str">
        <f>INDEX('Vensim Variables'!$B:$B,MATCH(EPS!$B4360,'Vensim Variables'!$A:$A,0))</f>
        <v>g pollutant</v>
      </c>
      <c r="I4360" t="str">
        <f t="shared" si="136"/>
        <v>CO</v>
      </c>
      <c r="J4360">
        <f>INDEX(NoSettings!$C:$C,MATCH(EPS!$A4360,NoSettings!$A:$A,0))</f>
        <v>80.418199999999999</v>
      </c>
      <c r="K4360">
        <f>INDEX(GWP!$C$2:$C$13,MATCH(EPS!I4360,GWP!$B$2:$B$13,0))</f>
        <v>0</v>
      </c>
      <c r="L4360" s="4">
        <f t="shared" si="137"/>
        <v>0</v>
      </c>
    </row>
    <row r="4361" spans="1:12" hidden="1" x14ac:dyDescent="0.25">
      <c r="A4361" t="s">
        <v>5875</v>
      </c>
      <c r="B4361" t="s">
        <v>5</v>
      </c>
      <c r="C4361" t="s">
        <v>1739</v>
      </c>
      <c r="D4361" t="s">
        <v>6907</v>
      </c>
      <c r="E4361" t="s">
        <v>1707</v>
      </c>
      <c r="H4361" t="str">
        <f>INDEX('Vensim Variables'!$B:$B,MATCH(EPS!$B4361,'Vensim Variables'!$A:$A,0))</f>
        <v>g pollutant</v>
      </c>
      <c r="I4361" t="str">
        <f t="shared" si="136"/>
        <v>NOx</v>
      </c>
      <c r="J4361">
        <f>INDEX(NoSettings!$C:$C,MATCH(EPS!$A4361,NoSettings!$A:$A,0))</f>
        <v>275.23200000000003</v>
      </c>
      <c r="K4361">
        <f>INDEX(GWP!$C$2:$C$13,MATCH(EPS!I4361,GWP!$B$2:$B$13,0))</f>
        <v>0</v>
      </c>
      <c r="L4361" s="4">
        <f t="shared" si="137"/>
        <v>0</v>
      </c>
    </row>
    <row r="4362" spans="1:12" hidden="1" x14ac:dyDescent="0.25">
      <c r="A4362" t="s">
        <v>5876</v>
      </c>
      <c r="B4362" t="s">
        <v>5</v>
      </c>
      <c r="C4362" t="s">
        <v>1739</v>
      </c>
      <c r="D4362" t="s">
        <v>6907</v>
      </c>
      <c r="E4362" t="s">
        <v>1708</v>
      </c>
      <c r="H4362" t="str">
        <f>INDEX('Vensim Variables'!$B:$B,MATCH(EPS!$B4362,'Vensim Variables'!$A:$A,0))</f>
        <v>g pollutant</v>
      </c>
      <c r="I4362" t="str">
        <f t="shared" si="136"/>
        <v>PM10</v>
      </c>
      <c r="J4362">
        <f>INDEX(NoSettings!$C:$C,MATCH(EPS!$A4362,NoSettings!$A:$A,0))</f>
        <v>21.727599999999999</v>
      </c>
      <c r="K4362">
        <f>INDEX(GWP!$C$2:$C$13,MATCH(EPS!I4362,GWP!$B$2:$B$13,0))</f>
        <v>0</v>
      </c>
      <c r="L4362" s="4">
        <f t="shared" si="137"/>
        <v>0</v>
      </c>
    </row>
    <row r="4363" spans="1:12" hidden="1" x14ac:dyDescent="0.25">
      <c r="A4363" t="s">
        <v>5877</v>
      </c>
      <c r="B4363" t="s">
        <v>5</v>
      </c>
      <c r="C4363" t="s">
        <v>1739</v>
      </c>
      <c r="D4363" t="s">
        <v>6907</v>
      </c>
      <c r="E4363" t="s">
        <v>1709</v>
      </c>
      <c r="H4363" t="str">
        <f>INDEX('Vensim Variables'!$B:$B,MATCH(EPS!$B4363,'Vensim Variables'!$A:$A,0))</f>
        <v>g pollutant</v>
      </c>
      <c r="I4363" t="str">
        <f t="shared" si="136"/>
        <v>PM25</v>
      </c>
      <c r="J4363">
        <f>INDEX(NoSettings!$C:$C,MATCH(EPS!$A4363,NoSettings!$A:$A,0))</f>
        <v>19.3216</v>
      </c>
      <c r="K4363">
        <f>INDEX(GWP!$C$2:$C$13,MATCH(EPS!I4363,GWP!$B$2:$B$13,0))</f>
        <v>0</v>
      </c>
      <c r="L4363" s="4">
        <f t="shared" si="137"/>
        <v>0</v>
      </c>
    </row>
    <row r="4364" spans="1:12" hidden="1" x14ac:dyDescent="0.25">
      <c r="A4364" t="s">
        <v>5878</v>
      </c>
      <c r="B4364" t="s">
        <v>5</v>
      </c>
      <c r="C4364" t="s">
        <v>1739</v>
      </c>
      <c r="D4364" t="s">
        <v>6907</v>
      </c>
      <c r="E4364" t="s">
        <v>1710</v>
      </c>
      <c r="H4364" t="str">
        <f>INDEX('Vensim Variables'!$B:$B,MATCH(EPS!$B4364,'Vensim Variables'!$A:$A,0))</f>
        <v>g pollutant</v>
      </c>
      <c r="I4364" t="str">
        <f t="shared" si="136"/>
        <v>SOx</v>
      </c>
      <c r="J4364">
        <f>INDEX(NoSettings!$C:$C,MATCH(EPS!$A4364,NoSettings!$A:$A,0))</f>
        <v>58.511099999999999</v>
      </c>
      <c r="K4364">
        <f>INDEX(GWP!$C$2:$C$13,MATCH(EPS!I4364,GWP!$B$2:$B$13,0))</f>
        <v>0</v>
      </c>
      <c r="L4364" s="4">
        <f t="shared" si="137"/>
        <v>0</v>
      </c>
    </row>
    <row r="4365" spans="1:12" hidden="1" x14ac:dyDescent="0.25">
      <c r="A4365" t="s">
        <v>5879</v>
      </c>
      <c r="B4365" t="s">
        <v>5</v>
      </c>
      <c r="C4365" t="s">
        <v>1739</v>
      </c>
      <c r="D4365" t="s">
        <v>6907</v>
      </c>
      <c r="E4365" t="s">
        <v>1711</v>
      </c>
      <c r="H4365" t="str">
        <f>INDEX('Vensim Variables'!$B:$B,MATCH(EPS!$B4365,'Vensim Variables'!$A:$A,0))</f>
        <v>g pollutant</v>
      </c>
      <c r="I4365" t="str">
        <f t="shared" si="136"/>
        <v>BC</v>
      </c>
      <c r="J4365">
        <f>INDEX(NoSettings!$C:$C,MATCH(EPS!$A4365,NoSettings!$A:$A,0))</f>
        <v>4.5184199999999999</v>
      </c>
      <c r="K4365">
        <f>INDEX(GWP!$C$2:$C$13,MATCH(EPS!I4365,GWP!$B$2:$B$13,0))</f>
        <v>0</v>
      </c>
      <c r="L4365" s="4">
        <f t="shared" si="137"/>
        <v>0</v>
      </c>
    </row>
    <row r="4366" spans="1:12" hidden="1" x14ac:dyDescent="0.25">
      <c r="A4366" t="s">
        <v>5880</v>
      </c>
      <c r="B4366" t="s">
        <v>5</v>
      </c>
      <c r="C4366" t="s">
        <v>1739</v>
      </c>
      <c r="D4366" t="s">
        <v>6907</v>
      </c>
      <c r="E4366" t="s">
        <v>1712</v>
      </c>
      <c r="H4366" t="str">
        <f>INDEX('Vensim Variables'!$B:$B,MATCH(EPS!$B4366,'Vensim Variables'!$A:$A,0))</f>
        <v>g pollutant</v>
      </c>
      <c r="I4366" t="str">
        <f t="shared" si="136"/>
        <v>OC</v>
      </c>
      <c r="J4366">
        <f>INDEX(NoSettings!$C:$C,MATCH(EPS!$A4366,NoSettings!$A:$A,0))</f>
        <v>3.8577900000000001</v>
      </c>
      <c r="K4366">
        <f>INDEX(GWP!$C$2:$C$13,MATCH(EPS!I4366,GWP!$B$2:$B$13,0))</f>
        <v>0</v>
      </c>
      <c r="L4366" s="4">
        <f t="shared" si="137"/>
        <v>0</v>
      </c>
    </row>
    <row r="4367" spans="1:12" hidden="1" x14ac:dyDescent="0.25">
      <c r="A4367" t="s">
        <v>5881</v>
      </c>
      <c r="B4367" t="s">
        <v>5</v>
      </c>
      <c r="C4367" t="s">
        <v>1739</v>
      </c>
      <c r="D4367" t="s">
        <v>6907</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hidden="1" x14ac:dyDescent="0.25">
      <c r="A4368" t="s">
        <v>5882</v>
      </c>
      <c r="B4368" t="s">
        <v>5</v>
      </c>
      <c r="C4368" t="s">
        <v>1739</v>
      </c>
      <c r="D4368" t="s">
        <v>6907</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hidden="1" x14ac:dyDescent="0.25">
      <c r="A4369" t="s">
        <v>5883</v>
      </c>
      <c r="B4369" t="s">
        <v>5</v>
      </c>
      <c r="C4369" t="s">
        <v>1739</v>
      </c>
      <c r="D4369" t="s">
        <v>6907</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hidden="1" x14ac:dyDescent="0.25">
      <c r="A4370" t="s">
        <v>5884</v>
      </c>
      <c r="B4370" t="s">
        <v>5</v>
      </c>
      <c r="C4370" t="s">
        <v>1739</v>
      </c>
      <c r="D4370" t="s">
        <v>6908</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hidden="1" x14ac:dyDescent="0.25">
      <c r="A4371" t="s">
        <v>5885</v>
      </c>
      <c r="B4371" t="s">
        <v>5</v>
      </c>
      <c r="C4371" t="s">
        <v>1739</v>
      </c>
      <c r="D4371" t="s">
        <v>6908</v>
      </c>
      <c r="E4371" t="s">
        <v>1705</v>
      </c>
      <c r="H4371" t="str">
        <f>INDEX('Vensim Variables'!$B:$B,MATCH(EPS!$B4371,'Vensim Variables'!$A:$A,0))</f>
        <v>g pollutant</v>
      </c>
      <c r="I4371" t="str">
        <f t="shared" si="136"/>
        <v>VOC</v>
      </c>
      <c r="J4371">
        <f>INDEX(NoSettings!$C:$C,MATCH(EPS!$A4371,NoSettings!$A:$A,0))</f>
        <v>77.564499999999995</v>
      </c>
      <c r="K4371">
        <f>INDEX(GWP!$C$2:$C$13,MATCH(EPS!I4371,GWP!$B$2:$B$13,0))</f>
        <v>0</v>
      </c>
      <c r="L4371" s="4">
        <f t="shared" si="137"/>
        <v>0</v>
      </c>
    </row>
    <row r="4372" spans="1:12" hidden="1" x14ac:dyDescent="0.25">
      <c r="A4372" t="s">
        <v>5886</v>
      </c>
      <c r="B4372" t="s">
        <v>5</v>
      </c>
      <c r="C4372" t="s">
        <v>1739</v>
      </c>
      <c r="D4372" t="s">
        <v>6908</v>
      </c>
      <c r="E4372" t="s">
        <v>1706</v>
      </c>
      <c r="H4372" t="str">
        <f>INDEX('Vensim Variables'!$B:$B,MATCH(EPS!$B4372,'Vensim Variables'!$A:$A,0))</f>
        <v>g pollutant</v>
      </c>
      <c r="I4372" t="str">
        <f t="shared" si="136"/>
        <v>CO</v>
      </c>
      <c r="J4372">
        <f>INDEX(NoSettings!$C:$C,MATCH(EPS!$A4372,NoSettings!$A:$A,0))</f>
        <v>358.214</v>
      </c>
      <c r="K4372">
        <f>INDEX(GWP!$C$2:$C$13,MATCH(EPS!I4372,GWP!$B$2:$B$13,0))</f>
        <v>0</v>
      </c>
      <c r="L4372" s="4">
        <f t="shared" si="137"/>
        <v>0</v>
      </c>
    </row>
    <row r="4373" spans="1:12" hidden="1" x14ac:dyDescent="0.25">
      <c r="A4373" t="s">
        <v>5887</v>
      </c>
      <c r="B4373" t="s">
        <v>5</v>
      </c>
      <c r="C4373" t="s">
        <v>1739</v>
      </c>
      <c r="D4373" t="s">
        <v>6908</v>
      </c>
      <c r="E4373" t="s">
        <v>1707</v>
      </c>
      <c r="H4373" t="str">
        <f>INDEX('Vensim Variables'!$B:$B,MATCH(EPS!$B4373,'Vensim Variables'!$A:$A,0))</f>
        <v>g pollutant</v>
      </c>
      <c r="I4373" t="str">
        <f t="shared" si="136"/>
        <v>NOx</v>
      </c>
      <c r="J4373">
        <f>INDEX(NoSettings!$C:$C,MATCH(EPS!$A4373,NoSettings!$A:$A,0))</f>
        <v>1225.99</v>
      </c>
      <c r="K4373">
        <f>INDEX(GWP!$C$2:$C$13,MATCH(EPS!I4373,GWP!$B$2:$B$13,0))</f>
        <v>0</v>
      </c>
      <c r="L4373" s="4">
        <f t="shared" si="137"/>
        <v>0</v>
      </c>
    </row>
    <row r="4374" spans="1:12" hidden="1" x14ac:dyDescent="0.25">
      <c r="A4374" t="s">
        <v>5888</v>
      </c>
      <c r="B4374" t="s">
        <v>5</v>
      </c>
      <c r="C4374" t="s">
        <v>1739</v>
      </c>
      <c r="D4374" t="s">
        <v>6908</v>
      </c>
      <c r="E4374" t="s">
        <v>1708</v>
      </c>
      <c r="H4374" t="str">
        <f>INDEX('Vensim Variables'!$B:$B,MATCH(EPS!$B4374,'Vensim Variables'!$A:$A,0))</f>
        <v>g pollutant</v>
      </c>
      <c r="I4374" t="str">
        <f t="shared" si="136"/>
        <v>PM10</v>
      </c>
      <c r="J4374">
        <f>INDEX(NoSettings!$C:$C,MATCH(EPS!$A4374,NoSettings!$A:$A,0))</f>
        <v>96.783100000000005</v>
      </c>
      <c r="K4374">
        <f>INDEX(GWP!$C$2:$C$13,MATCH(EPS!I4374,GWP!$B$2:$B$13,0))</f>
        <v>0</v>
      </c>
      <c r="L4374" s="4">
        <f t="shared" si="137"/>
        <v>0</v>
      </c>
    </row>
    <row r="4375" spans="1:12" hidden="1" x14ac:dyDescent="0.25">
      <c r="A4375" t="s">
        <v>5889</v>
      </c>
      <c r="B4375" t="s">
        <v>5</v>
      </c>
      <c r="C4375" t="s">
        <v>1739</v>
      </c>
      <c r="D4375" t="s">
        <v>6908</v>
      </c>
      <c r="E4375" t="s">
        <v>1709</v>
      </c>
      <c r="H4375" t="str">
        <f>INDEX('Vensim Variables'!$B:$B,MATCH(EPS!$B4375,'Vensim Variables'!$A:$A,0))</f>
        <v>g pollutant</v>
      </c>
      <c r="I4375" t="str">
        <f t="shared" si="136"/>
        <v>PM25</v>
      </c>
      <c r="J4375">
        <f>INDEX(NoSettings!$C:$C,MATCH(EPS!$A4375,NoSettings!$A:$A,0))</f>
        <v>86.065799999999996</v>
      </c>
      <c r="K4375">
        <f>INDEX(GWP!$C$2:$C$13,MATCH(EPS!I4375,GWP!$B$2:$B$13,0))</f>
        <v>0</v>
      </c>
      <c r="L4375" s="4">
        <f t="shared" si="137"/>
        <v>0</v>
      </c>
    </row>
    <row r="4376" spans="1:12" hidden="1" x14ac:dyDescent="0.25">
      <c r="A4376" t="s">
        <v>5890</v>
      </c>
      <c r="B4376" t="s">
        <v>5</v>
      </c>
      <c r="C4376" t="s">
        <v>1739</v>
      </c>
      <c r="D4376" t="s">
        <v>6908</v>
      </c>
      <c r="E4376" t="s">
        <v>1710</v>
      </c>
      <c r="H4376" t="str">
        <f>INDEX('Vensim Variables'!$B:$B,MATCH(EPS!$B4376,'Vensim Variables'!$A:$A,0))</f>
        <v>g pollutant</v>
      </c>
      <c r="I4376" t="str">
        <f t="shared" si="136"/>
        <v>SOx</v>
      </c>
      <c r="J4376">
        <f>INDEX(NoSettings!$C:$C,MATCH(EPS!$A4376,NoSettings!$A:$A,0))</f>
        <v>260.63099999999997</v>
      </c>
      <c r="K4376">
        <f>INDEX(GWP!$C$2:$C$13,MATCH(EPS!I4376,GWP!$B$2:$B$13,0))</f>
        <v>0</v>
      </c>
      <c r="L4376" s="4">
        <f t="shared" si="137"/>
        <v>0</v>
      </c>
    </row>
    <row r="4377" spans="1:12" hidden="1" x14ac:dyDescent="0.25">
      <c r="A4377" t="s">
        <v>5891</v>
      </c>
      <c r="B4377" t="s">
        <v>5</v>
      </c>
      <c r="C4377" t="s">
        <v>1739</v>
      </c>
      <c r="D4377" t="s">
        <v>6908</v>
      </c>
      <c r="E4377" t="s">
        <v>1711</v>
      </c>
      <c r="H4377" t="str">
        <f>INDEX('Vensim Variables'!$B:$B,MATCH(EPS!$B4377,'Vensim Variables'!$A:$A,0))</f>
        <v>g pollutant</v>
      </c>
      <c r="I4377" t="str">
        <f t="shared" si="136"/>
        <v>BC</v>
      </c>
      <c r="J4377">
        <f>INDEX(NoSettings!$C:$C,MATCH(EPS!$A4377,NoSettings!$A:$A,0))</f>
        <v>20.126799999999999</v>
      </c>
      <c r="K4377">
        <f>INDEX(GWP!$C$2:$C$13,MATCH(EPS!I4377,GWP!$B$2:$B$13,0))</f>
        <v>0</v>
      </c>
      <c r="L4377" s="4">
        <f t="shared" si="137"/>
        <v>0</v>
      </c>
    </row>
    <row r="4378" spans="1:12" hidden="1" x14ac:dyDescent="0.25">
      <c r="A4378" t="s">
        <v>5892</v>
      </c>
      <c r="B4378" t="s">
        <v>5</v>
      </c>
      <c r="C4378" t="s">
        <v>1739</v>
      </c>
      <c r="D4378" t="s">
        <v>6908</v>
      </c>
      <c r="E4378" t="s">
        <v>1712</v>
      </c>
      <c r="H4378" t="str">
        <f>INDEX('Vensim Variables'!$B:$B,MATCH(EPS!$B4378,'Vensim Variables'!$A:$A,0))</f>
        <v>g pollutant</v>
      </c>
      <c r="I4378" t="str">
        <f t="shared" si="136"/>
        <v>OC</v>
      </c>
      <c r="J4378">
        <f>INDEX(NoSettings!$C:$C,MATCH(EPS!$A4378,NoSettings!$A:$A,0))</f>
        <v>17.184100000000001</v>
      </c>
      <c r="K4378">
        <f>INDEX(GWP!$C$2:$C$13,MATCH(EPS!I4378,GWP!$B$2:$B$13,0))</f>
        <v>0</v>
      </c>
      <c r="L4378" s="4">
        <f t="shared" si="137"/>
        <v>0</v>
      </c>
    </row>
    <row r="4379" spans="1:12" hidden="1" x14ac:dyDescent="0.25">
      <c r="A4379" t="s">
        <v>5893</v>
      </c>
      <c r="B4379" t="s">
        <v>5</v>
      </c>
      <c r="C4379" t="s">
        <v>1739</v>
      </c>
      <c r="D4379" t="s">
        <v>6908</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hidden="1" x14ac:dyDescent="0.25">
      <c r="A4380" t="s">
        <v>5894</v>
      </c>
      <c r="B4380" t="s">
        <v>5</v>
      </c>
      <c r="C4380" t="s">
        <v>1739</v>
      </c>
      <c r="D4380" t="s">
        <v>6908</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hidden="1" x14ac:dyDescent="0.25">
      <c r="A4381" t="s">
        <v>5895</v>
      </c>
      <c r="B4381" t="s">
        <v>5</v>
      </c>
      <c r="C4381" t="s">
        <v>1739</v>
      </c>
      <c r="D4381" t="s">
        <v>6908</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hidden="1" x14ac:dyDescent="0.25">
      <c r="A4382" t="s">
        <v>5896</v>
      </c>
      <c r="B4382" t="s">
        <v>5</v>
      </c>
      <c r="C4382" t="s">
        <v>1739</v>
      </c>
      <c r="D4382" t="s">
        <v>6909</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hidden="1" x14ac:dyDescent="0.25">
      <c r="A4383" t="s">
        <v>5897</v>
      </c>
      <c r="B4383" t="s">
        <v>5</v>
      </c>
      <c r="C4383" t="s">
        <v>1739</v>
      </c>
      <c r="D4383" t="s">
        <v>6909</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hidden="1" x14ac:dyDescent="0.25">
      <c r="A4384" t="s">
        <v>5898</v>
      </c>
      <c r="B4384" t="s">
        <v>5</v>
      </c>
      <c r="C4384" t="s">
        <v>1739</v>
      </c>
      <c r="D4384" t="s">
        <v>6909</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hidden="1" x14ac:dyDescent="0.25">
      <c r="A4385" t="s">
        <v>5899</v>
      </c>
      <c r="B4385" t="s">
        <v>5</v>
      </c>
      <c r="C4385" t="s">
        <v>1739</v>
      </c>
      <c r="D4385" t="s">
        <v>6909</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hidden="1" x14ac:dyDescent="0.25">
      <c r="A4386" t="s">
        <v>5900</v>
      </c>
      <c r="B4386" t="s">
        <v>5</v>
      </c>
      <c r="C4386" t="s">
        <v>1739</v>
      </c>
      <c r="D4386" t="s">
        <v>6909</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hidden="1" x14ac:dyDescent="0.25">
      <c r="A4387" t="s">
        <v>5901</v>
      </c>
      <c r="B4387" t="s">
        <v>5</v>
      </c>
      <c r="C4387" t="s">
        <v>1739</v>
      </c>
      <c r="D4387" t="s">
        <v>6909</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hidden="1" x14ac:dyDescent="0.25">
      <c r="A4388" t="s">
        <v>5902</v>
      </c>
      <c r="B4388" t="s">
        <v>5</v>
      </c>
      <c r="C4388" t="s">
        <v>1739</v>
      </c>
      <c r="D4388" t="s">
        <v>6909</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hidden="1" x14ac:dyDescent="0.25">
      <c r="A4389" t="s">
        <v>5903</v>
      </c>
      <c r="B4389" t="s">
        <v>5</v>
      </c>
      <c r="C4389" t="s">
        <v>1739</v>
      </c>
      <c r="D4389" t="s">
        <v>6909</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hidden="1" x14ac:dyDescent="0.25">
      <c r="A4390" t="s">
        <v>5904</v>
      </c>
      <c r="B4390" t="s">
        <v>5</v>
      </c>
      <c r="C4390" t="s">
        <v>1739</v>
      </c>
      <c r="D4390" t="s">
        <v>6909</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hidden="1" x14ac:dyDescent="0.25">
      <c r="A4391" t="s">
        <v>5905</v>
      </c>
      <c r="B4391" t="s">
        <v>5</v>
      </c>
      <c r="C4391" t="s">
        <v>1739</v>
      </c>
      <c r="D4391" t="s">
        <v>6909</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hidden="1" x14ac:dyDescent="0.25">
      <c r="A4392" t="s">
        <v>5906</v>
      </c>
      <c r="B4392" t="s">
        <v>5</v>
      </c>
      <c r="C4392" t="s">
        <v>1739</v>
      </c>
      <c r="D4392" t="s">
        <v>6909</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hidden="1" x14ac:dyDescent="0.25">
      <c r="A4393" t="s">
        <v>5907</v>
      </c>
      <c r="B4393" t="s">
        <v>5</v>
      </c>
      <c r="C4393" t="s">
        <v>1739</v>
      </c>
      <c r="D4393" t="s">
        <v>6909</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hidden="1" x14ac:dyDescent="0.25">
      <c r="A4394" t="s">
        <v>5908</v>
      </c>
      <c r="B4394" t="s">
        <v>5</v>
      </c>
      <c r="C4394" t="s">
        <v>1739</v>
      </c>
      <c r="D4394" t="s">
        <v>6910</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hidden="1" x14ac:dyDescent="0.25">
      <c r="A4395" t="s">
        <v>5909</v>
      </c>
      <c r="B4395" t="s">
        <v>5</v>
      </c>
      <c r="C4395" t="s">
        <v>1739</v>
      </c>
      <c r="D4395" t="s">
        <v>6910</v>
      </c>
      <c r="E4395" t="s">
        <v>1705</v>
      </c>
      <c r="H4395" t="str">
        <f>INDEX('Vensim Variables'!$B:$B,MATCH(EPS!$B4395,'Vensim Variables'!$A:$A,0))</f>
        <v>g pollutant</v>
      </c>
      <c r="I4395" t="str">
        <f t="shared" si="136"/>
        <v>VOC</v>
      </c>
      <c r="J4395">
        <f>INDEX(NoSettings!$C:$C,MATCH(EPS!$A4395,NoSettings!$A:$A,0))</f>
        <v>2899.33</v>
      </c>
      <c r="K4395">
        <f>INDEX(GWP!$C$2:$C$13,MATCH(EPS!I4395,GWP!$B$2:$B$13,0))</f>
        <v>0</v>
      </c>
      <c r="L4395" s="4">
        <f t="shared" si="137"/>
        <v>0</v>
      </c>
    </row>
    <row r="4396" spans="1:12" hidden="1" x14ac:dyDescent="0.25">
      <c r="A4396" t="s">
        <v>5910</v>
      </c>
      <c r="B4396" t="s">
        <v>5</v>
      </c>
      <c r="C4396" t="s">
        <v>1739</v>
      </c>
      <c r="D4396" t="s">
        <v>6910</v>
      </c>
      <c r="E4396" t="s">
        <v>1706</v>
      </c>
      <c r="H4396" t="str">
        <f>INDEX('Vensim Variables'!$B:$B,MATCH(EPS!$B4396,'Vensim Variables'!$A:$A,0))</f>
        <v>g pollutant</v>
      </c>
      <c r="I4396" t="str">
        <f t="shared" si="136"/>
        <v>CO</v>
      </c>
      <c r="J4396">
        <f>INDEX(NoSettings!$C:$C,MATCH(EPS!$A4396,NoSettings!$A:$A,0))</f>
        <v>13389.9</v>
      </c>
      <c r="K4396">
        <f>INDEX(GWP!$C$2:$C$13,MATCH(EPS!I4396,GWP!$B$2:$B$13,0))</f>
        <v>0</v>
      </c>
      <c r="L4396" s="4">
        <f t="shared" si="137"/>
        <v>0</v>
      </c>
    </row>
    <row r="4397" spans="1:12" hidden="1" x14ac:dyDescent="0.25">
      <c r="A4397" t="s">
        <v>5911</v>
      </c>
      <c r="B4397" t="s">
        <v>5</v>
      </c>
      <c r="C4397" t="s">
        <v>1739</v>
      </c>
      <c r="D4397" t="s">
        <v>6910</v>
      </c>
      <c r="E4397" t="s">
        <v>1707</v>
      </c>
      <c r="H4397" t="str">
        <f>INDEX('Vensim Variables'!$B:$B,MATCH(EPS!$B4397,'Vensim Variables'!$A:$A,0))</f>
        <v>g pollutant</v>
      </c>
      <c r="I4397" t="str">
        <f t="shared" si="136"/>
        <v>NOx</v>
      </c>
      <c r="J4397">
        <f>INDEX(NoSettings!$C:$C,MATCH(EPS!$A4397,NoSettings!$A:$A,0))</f>
        <v>45827.1</v>
      </c>
      <c r="K4397">
        <f>INDEX(GWP!$C$2:$C$13,MATCH(EPS!I4397,GWP!$B$2:$B$13,0))</f>
        <v>0</v>
      </c>
      <c r="L4397" s="4">
        <f t="shared" si="137"/>
        <v>0</v>
      </c>
    </row>
    <row r="4398" spans="1:12" hidden="1" x14ac:dyDescent="0.25">
      <c r="A4398" t="s">
        <v>5912</v>
      </c>
      <c r="B4398" t="s">
        <v>5</v>
      </c>
      <c r="C4398" t="s">
        <v>1739</v>
      </c>
      <c r="D4398" t="s">
        <v>6910</v>
      </c>
      <c r="E4398" t="s">
        <v>1708</v>
      </c>
      <c r="H4398" t="str">
        <f>INDEX('Vensim Variables'!$B:$B,MATCH(EPS!$B4398,'Vensim Variables'!$A:$A,0))</f>
        <v>g pollutant</v>
      </c>
      <c r="I4398" t="str">
        <f t="shared" si="136"/>
        <v>PM10</v>
      </c>
      <c r="J4398">
        <f>INDEX(NoSettings!$C:$C,MATCH(EPS!$A4398,NoSettings!$A:$A,0))</f>
        <v>3617.71</v>
      </c>
      <c r="K4398">
        <f>INDEX(GWP!$C$2:$C$13,MATCH(EPS!I4398,GWP!$B$2:$B$13,0))</f>
        <v>0</v>
      </c>
      <c r="L4398" s="4">
        <f t="shared" si="137"/>
        <v>0</v>
      </c>
    </row>
    <row r="4399" spans="1:12" hidden="1" x14ac:dyDescent="0.25">
      <c r="A4399" t="s">
        <v>5913</v>
      </c>
      <c r="B4399" t="s">
        <v>5</v>
      </c>
      <c r="C4399" t="s">
        <v>1739</v>
      </c>
      <c r="D4399" t="s">
        <v>6910</v>
      </c>
      <c r="E4399" t="s">
        <v>1709</v>
      </c>
      <c r="H4399" t="str">
        <f>INDEX('Vensim Variables'!$B:$B,MATCH(EPS!$B4399,'Vensim Variables'!$A:$A,0))</f>
        <v>g pollutant</v>
      </c>
      <c r="I4399" t="str">
        <f t="shared" si="136"/>
        <v>PM25</v>
      </c>
      <c r="J4399">
        <f>INDEX(NoSettings!$C:$C,MATCH(EPS!$A4399,NoSettings!$A:$A,0))</f>
        <v>3217.1</v>
      </c>
      <c r="K4399">
        <f>INDEX(GWP!$C$2:$C$13,MATCH(EPS!I4399,GWP!$B$2:$B$13,0))</f>
        <v>0</v>
      </c>
      <c r="L4399" s="4">
        <f t="shared" si="137"/>
        <v>0</v>
      </c>
    </row>
    <row r="4400" spans="1:12" hidden="1" x14ac:dyDescent="0.25">
      <c r="A4400" t="s">
        <v>5914</v>
      </c>
      <c r="B4400" t="s">
        <v>5</v>
      </c>
      <c r="C4400" t="s">
        <v>1739</v>
      </c>
      <c r="D4400" t="s">
        <v>6910</v>
      </c>
      <c r="E4400" t="s">
        <v>1710</v>
      </c>
      <c r="H4400" t="str">
        <f>INDEX('Vensim Variables'!$B:$B,MATCH(EPS!$B4400,'Vensim Variables'!$A:$A,0))</f>
        <v>g pollutant</v>
      </c>
      <c r="I4400" t="str">
        <f t="shared" si="136"/>
        <v>SOx</v>
      </c>
      <c r="J4400">
        <f>INDEX(NoSettings!$C:$C,MATCH(EPS!$A4400,NoSettings!$A:$A,0))</f>
        <v>9742.2900000000009</v>
      </c>
      <c r="K4400">
        <f>INDEX(GWP!$C$2:$C$13,MATCH(EPS!I4400,GWP!$B$2:$B$13,0))</f>
        <v>0</v>
      </c>
      <c r="L4400" s="4">
        <f t="shared" si="137"/>
        <v>0</v>
      </c>
    </row>
    <row r="4401" spans="1:12" hidden="1" x14ac:dyDescent="0.25">
      <c r="A4401" t="s">
        <v>5915</v>
      </c>
      <c r="B4401" t="s">
        <v>5</v>
      </c>
      <c r="C4401" t="s">
        <v>1739</v>
      </c>
      <c r="D4401" t="s">
        <v>6910</v>
      </c>
      <c r="E4401" t="s">
        <v>1711</v>
      </c>
      <c r="H4401" t="str">
        <f>INDEX('Vensim Variables'!$B:$B,MATCH(EPS!$B4401,'Vensim Variables'!$A:$A,0))</f>
        <v>g pollutant</v>
      </c>
      <c r="I4401" t="str">
        <f t="shared" si="136"/>
        <v>BC</v>
      </c>
      <c r="J4401">
        <f>INDEX(NoSettings!$C:$C,MATCH(EPS!$A4401,NoSettings!$A:$A,0))</f>
        <v>752.33199999999999</v>
      </c>
      <c r="K4401">
        <f>INDEX(GWP!$C$2:$C$13,MATCH(EPS!I4401,GWP!$B$2:$B$13,0))</f>
        <v>0</v>
      </c>
      <c r="L4401" s="4">
        <f t="shared" si="137"/>
        <v>0</v>
      </c>
    </row>
    <row r="4402" spans="1:12" hidden="1" x14ac:dyDescent="0.25">
      <c r="A4402" t="s">
        <v>5916</v>
      </c>
      <c r="B4402" t="s">
        <v>5</v>
      </c>
      <c r="C4402" t="s">
        <v>1739</v>
      </c>
      <c r="D4402" t="s">
        <v>6910</v>
      </c>
      <c r="E4402" t="s">
        <v>1712</v>
      </c>
      <c r="H4402" t="str">
        <f>INDEX('Vensim Variables'!$B:$B,MATCH(EPS!$B4402,'Vensim Variables'!$A:$A,0))</f>
        <v>g pollutant</v>
      </c>
      <c r="I4402" t="str">
        <f t="shared" si="136"/>
        <v>OC</v>
      </c>
      <c r="J4402">
        <f>INDEX(NoSettings!$C:$C,MATCH(EPS!$A4402,NoSettings!$A:$A,0))</f>
        <v>642.33399999999995</v>
      </c>
      <c r="K4402">
        <f>INDEX(GWP!$C$2:$C$13,MATCH(EPS!I4402,GWP!$B$2:$B$13,0))</f>
        <v>0</v>
      </c>
      <c r="L4402" s="4">
        <f t="shared" si="137"/>
        <v>0</v>
      </c>
    </row>
    <row r="4403" spans="1:12" hidden="1" x14ac:dyDescent="0.25">
      <c r="A4403" t="s">
        <v>5917</v>
      </c>
      <c r="B4403" t="s">
        <v>5</v>
      </c>
      <c r="C4403" t="s">
        <v>1739</v>
      </c>
      <c r="D4403" t="s">
        <v>6910</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hidden="1" x14ac:dyDescent="0.25">
      <c r="A4404" t="s">
        <v>5918</v>
      </c>
      <c r="B4404" t="s">
        <v>5</v>
      </c>
      <c r="C4404" t="s">
        <v>1739</v>
      </c>
      <c r="D4404" t="s">
        <v>6910</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hidden="1" x14ac:dyDescent="0.25">
      <c r="A4405" t="s">
        <v>5919</v>
      </c>
      <c r="B4405" t="s">
        <v>5</v>
      </c>
      <c r="C4405" t="s">
        <v>1739</v>
      </c>
      <c r="D4405" t="s">
        <v>6910</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hidden="1" x14ac:dyDescent="0.25">
      <c r="A4406" t="s">
        <v>5920</v>
      </c>
      <c r="B4406" t="s">
        <v>5</v>
      </c>
      <c r="C4406" t="s">
        <v>1739</v>
      </c>
      <c r="D4406" t="s">
        <v>6911</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hidden="1" x14ac:dyDescent="0.25">
      <c r="A4407" t="s">
        <v>5921</v>
      </c>
      <c r="B4407" t="s">
        <v>5</v>
      </c>
      <c r="C4407" t="s">
        <v>1739</v>
      </c>
      <c r="D4407" t="s">
        <v>6911</v>
      </c>
      <c r="E4407" t="s">
        <v>1705</v>
      </c>
      <c r="H4407" t="str">
        <f>INDEX('Vensim Variables'!$B:$B,MATCH(EPS!$B4407,'Vensim Variables'!$A:$A,0))</f>
        <v>g pollutant</v>
      </c>
      <c r="I4407" t="str">
        <f t="shared" si="136"/>
        <v>VOC</v>
      </c>
      <c r="J4407">
        <f>INDEX(NoSettings!$C:$C,MATCH(EPS!$A4407,NoSettings!$A:$A,0))</f>
        <v>3789630</v>
      </c>
      <c r="K4407">
        <f>INDEX(GWP!$C$2:$C$13,MATCH(EPS!I4407,GWP!$B$2:$B$13,0))</f>
        <v>0</v>
      </c>
      <c r="L4407" s="4">
        <f t="shared" si="137"/>
        <v>0</v>
      </c>
    </row>
    <row r="4408" spans="1:12" hidden="1" x14ac:dyDescent="0.25">
      <c r="A4408" t="s">
        <v>5922</v>
      </c>
      <c r="B4408" t="s">
        <v>5</v>
      </c>
      <c r="C4408" t="s">
        <v>1739</v>
      </c>
      <c r="D4408" t="s">
        <v>6911</v>
      </c>
      <c r="E4408" t="s">
        <v>1706</v>
      </c>
      <c r="H4408" t="str">
        <f>INDEX('Vensim Variables'!$B:$B,MATCH(EPS!$B4408,'Vensim Variables'!$A:$A,0))</f>
        <v>g pollutant</v>
      </c>
      <c r="I4408" t="str">
        <f t="shared" si="136"/>
        <v>CO</v>
      </c>
      <c r="J4408">
        <f>INDEX(NoSettings!$C:$C,MATCH(EPS!$A4408,NoSettings!$A:$A,0))</f>
        <v>17501500</v>
      </c>
      <c r="K4408">
        <f>INDEX(GWP!$C$2:$C$13,MATCH(EPS!I4408,GWP!$B$2:$B$13,0))</f>
        <v>0</v>
      </c>
      <c r="L4408" s="4">
        <f t="shared" si="137"/>
        <v>0</v>
      </c>
    </row>
    <row r="4409" spans="1:12" hidden="1" x14ac:dyDescent="0.25">
      <c r="A4409" t="s">
        <v>5923</v>
      </c>
      <c r="B4409" t="s">
        <v>5</v>
      </c>
      <c r="C4409" t="s">
        <v>1739</v>
      </c>
      <c r="D4409" t="s">
        <v>6911</v>
      </c>
      <c r="E4409" t="s">
        <v>1707</v>
      </c>
      <c r="H4409" t="str">
        <f>INDEX('Vensim Variables'!$B:$B,MATCH(EPS!$B4409,'Vensim Variables'!$A:$A,0))</f>
        <v>g pollutant</v>
      </c>
      <c r="I4409" t="str">
        <f t="shared" si="136"/>
        <v>NOx</v>
      </c>
      <c r="J4409">
        <f>INDEX(NoSettings!$C:$C,MATCH(EPS!$A4409,NoSettings!$A:$A,0))</f>
        <v>59899200</v>
      </c>
      <c r="K4409">
        <f>INDEX(GWP!$C$2:$C$13,MATCH(EPS!I4409,GWP!$B$2:$B$13,0))</f>
        <v>0</v>
      </c>
      <c r="L4409" s="4">
        <f t="shared" si="137"/>
        <v>0</v>
      </c>
    </row>
    <row r="4410" spans="1:12" hidden="1" x14ac:dyDescent="0.25">
      <c r="A4410" t="s">
        <v>5924</v>
      </c>
      <c r="B4410" t="s">
        <v>5</v>
      </c>
      <c r="C4410" t="s">
        <v>1739</v>
      </c>
      <c r="D4410" t="s">
        <v>6911</v>
      </c>
      <c r="E4410" t="s">
        <v>1708</v>
      </c>
      <c r="H4410" t="str">
        <f>INDEX('Vensim Variables'!$B:$B,MATCH(EPS!$B4410,'Vensim Variables'!$A:$A,0))</f>
        <v>g pollutant</v>
      </c>
      <c r="I4410" t="str">
        <f t="shared" si="136"/>
        <v>PM10</v>
      </c>
      <c r="J4410">
        <f>INDEX(NoSettings!$C:$C,MATCH(EPS!$A4410,NoSettings!$A:$A,0))</f>
        <v>4728600</v>
      </c>
      <c r="K4410">
        <f>INDEX(GWP!$C$2:$C$13,MATCH(EPS!I4410,GWP!$B$2:$B$13,0))</f>
        <v>0</v>
      </c>
      <c r="L4410" s="4">
        <f t="shared" si="137"/>
        <v>0</v>
      </c>
    </row>
    <row r="4411" spans="1:12" hidden="1" x14ac:dyDescent="0.25">
      <c r="A4411" t="s">
        <v>5925</v>
      </c>
      <c r="B4411" t="s">
        <v>5</v>
      </c>
      <c r="C4411" t="s">
        <v>1739</v>
      </c>
      <c r="D4411" t="s">
        <v>6911</v>
      </c>
      <c r="E4411" t="s">
        <v>1709</v>
      </c>
      <c r="H4411" t="str">
        <f>INDEX('Vensim Variables'!$B:$B,MATCH(EPS!$B4411,'Vensim Variables'!$A:$A,0))</f>
        <v>g pollutant</v>
      </c>
      <c r="I4411" t="str">
        <f t="shared" si="136"/>
        <v>PM25</v>
      </c>
      <c r="J4411">
        <f>INDEX(NoSettings!$C:$C,MATCH(EPS!$A4411,NoSettings!$A:$A,0))</f>
        <v>4204980</v>
      </c>
      <c r="K4411">
        <f>INDEX(GWP!$C$2:$C$13,MATCH(EPS!I4411,GWP!$B$2:$B$13,0))</f>
        <v>0</v>
      </c>
      <c r="L4411" s="4">
        <f t="shared" si="137"/>
        <v>0</v>
      </c>
    </row>
    <row r="4412" spans="1:12" hidden="1" x14ac:dyDescent="0.25">
      <c r="A4412" t="s">
        <v>5926</v>
      </c>
      <c r="B4412" t="s">
        <v>5</v>
      </c>
      <c r="C4412" t="s">
        <v>1739</v>
      </c>
      <c r="D4412" t="s">
        <v>6911</v>
      </c>
      <c r="E4412" t="s">
        <v>1710</v>
      </c>
      <c r="H4412" t="str">
        <f>INDEX('Vensim Variables'!$B:$B,MATCH(EPS!$B4412,'Vensim Variables'!$A:$A,0))</f>
        <v>g pollutant</v>
      </c>
      <c r="I4412" t="str">
        <f t="shared" si="136"/>
        <v>SOx</v>
      </c>
      <c r="J4412">
        <f>INDEX(NoSettings!$C:$C,MATCH(EPS!$A4412,NoSettings!$A:$A,0))</f>
        <v>12733900</v>
      </c>
      <c r="K4412">
        <f>INDEX(GWP!$C$2:$C$13,MATCH(EPS!I4412,GWP!$B$2:$B$13,0))</f>
        <v>0</v>
      </c>
      <c r="L4412" s="4">
        <f t="shared" si="137"/>
        <v>0</v>
      </c>
    </row>
    <row r="4413" spans="1:12" hidden="1" x14ac:dyDescent="0.25">
      <c r="A4413" t="s">
        <v>5927</v>
      </c>
      <c r="B4413" t="s">
        <v>5</v>
      </c>
      <c r="C4413" t="s">
        <v>1739</v>
      </c>
      <c r="D4413" t="s">
        <v>6911</v>
      </c>
      <c r="E4413" t="s">
        <v>1711</v>
      </c>
      <c r="H4413" t="str">
        <f>INDEX('Vensim Variables'!$B:$B,MATCH(EPS!$B4413,'Vensim Variables'!$A:$A,0))</f>
        <v>g pollutant</v>
      </c>
      <c r="I4413" t="str">
        <f t="shared" si="136"/>
        <v>BC</v>
      </c>
      <c r="J4413">
        <f>INDEX(NoSettings!$C:$C,MATCH(EPS!$A4413,NoSettings!$A:$A,0))</f>
        <v>983350</v>
      </c>
      <c r="K4413">
        <f>INDEX(GWP!$C$2:$C$13,MATCH(EPS!I4413,GWP!$B$2:$B$13,0))</f>
        <v>0</v>
      </c>
      <c r="L4413" s="4">
        <f t="shared" si="137"/>
        <v>0</v>
      </c>
    </row>
    <row r="4414" spans="1:12" hidden="1" x14ac:dyDescent="0.25">
      <c r="A4414" t="s">
        <v>5928</v>
      </c>
      <c r="B4414" t="s">
        <v>5</v>
      </c>
      <c r="C4414" t="s">
        <v>1739</v>
      </c>
      <c r="D4414" t="s">
        <v>6911</v>
      </c>
      <c r="E4414" t="s">
        <v>1712</v>
      </c>
      <c r="H4414" t="str">
        <f>INDEX('Vensim Variables'!$B:$B,MATCH(EPS!$B4414,'Vensim Variables'!$A:$A,0))</f>
        <v>g pollutant</v>
      </c>
      <c r="I4414" t="str">
        <f t="shared" si="136"/>
        <v>OC</v>
      </c>
      <c r="J4414">
        <f>INDEX(NoSettings!$C:$C,MATCH(EPS!$A4414,NoSettings!$A:$A,0))</f>
        <v>839575</v>
      </c>
      <c r="K4414">
        <f>INDEX(GWP!$C$2:$C$13,MATCH(EPS!I4414,GWP!$B$2:$B$13,0))</f>
        <v>0</v>
      </c>
      <c r="L4414" s="4">
        <f t="shared" si="137"/>
        <v>0</v>
      </c>
    </row>
    <row r="4415" spans="1:12" hidden="1" x14ac:dyDescent="0.25">
      <c r="A4415" t="s">
        <v>5929</v>
      </c>
      <c r="B4415" t="s">
        <v>5</v>
      </c>
      <c r="C4415" t="s">
        <v>1739</v>
      </c>
      <c r="D4415" t="s">
        <v>6911</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hidden="1" x14ac:dyDescent="0.25">
      <c r="A4416" t="s">
        <v>5930</v>
      </c>
      <c r="B4416" t="s">
        <v>5</v>
      </c>
      <c r="C4416" t="s">
        <v>1739</v>
      </c>
      <c r="D4416" t="s">
        <v>6911</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hidden="1" x14ac:dyDescent="0.25">
      <c r="A4417" t="s">
        <v>5931</v>
      </c>
      <c r="B4417" t="s">
        <v>5</v>
      </c>
      <c r="C4417" t="s">
        <v>1739</v>
      </c>
      <c r="D4417" t="s">
        <v>6911</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hidden="1" x14ac:dyDescent="0.25">
      <c r="A4418" t="s">
        <v>5932</v>
      </c>
      <c r="B4418" t="s">
        <v>5</v>
      </c>
      <c r="C4418" t="s">
        <v>1739</v>
      </c>
      <c r="D4418" t="s">
        <v>6912</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hidden="1" x14ac:dyDescent="0.25">
      <c r="A4419" t="s">
        <v>5933</v>
      </c>
      <c r="B4419" t="s">
        <v>5</v>
      </c>
      <c r="C4419" t="s">
        <v>1739</v>
      </c>
      <c r="D4419" t="s">
        <v>6912</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2145680</v>
      </c>
      <c r="K4419">
        <f>INDEX(GWP!$C$2:$C$13,MATCH(EPS!I4419,GWP!$B$2:$B$13,0))</f>
        <v>0</v>
      </c>
      <c r="L4419" s="4">
        <f t="shared" ref="L4419:L4482" si="139">IF(H4419="g pollutant",K4419*J4419/10^12,IF(H4419="MMTCO2e",J4419,IF(H4419="MWh",J4419,0)))</f>
        <v>0</v>
      </c>
    </row>
    <row r="4420" spans="1:12" hidden="1" x14ac:dyDescent="0.25">
      <c r="A4420" t="s">
        <v>5934</v>
      </c>
      <c r="B4420" t="s">
        <v>5</v>
      </c>
      <c r="C4420" t="s">
        <v>1739</v>
      </c>
      <c r="D4420" t="s">
        <v>6912</v>
      </c>
      <c r="E4420" t="s">
        <v>1706</v>
      </c>
      <c r="H4420" t="str">
        <f>INDEX('Vensim Variables'!$B:$B,MATCH(EPS!$B4420,'Vensim Variables'!$A:$A,0))</f>
        <v>g pollutant</v>
      </c>
      <c r="I4420" t="str">
        <f t="shared" si="138"/>
        <v>CO</v>
      </c>
      <c r="J4420">
        <f>INDEX(NoSettings!$C:$C,MATCH(EPS!$A4420,NoSettings!$A:$A,0))</f>
        <v>9909300</v>
      </c>
      <c r="K4420">
        <f>INDEX(GWP!$C$2:$C$13,MATCH(EPS!I4420,GWP!$B$2:$B$13,0))</f>
        <v>0</v>
      </c>
      <c r="L4420" s="4">
        <f t="shared" si="139"/>
        <v>0</v>
      </c>
    </row>
    <row r="4421" spans="1:12" hidden="1" x14ac:dyDescent="0.25">
      <c r="A4421" t="s">
        <v>5935</v>
      </c>
      <c r="B4421" t="s">
        <v>5</v>
      </c>
      <c r="C4421" t="s">
        <v>1739</v>
      </c>
      <c r="D4421" t="s">
        <v>6912</v>
      </c>
      <c r="E4421" t="s">
        <v>1707</v>
      </c>
      <c r="H4421" t="str">
        <f>INDEX('Vensim Variables'!$B:$B,MATCH(EPS!$B4421,'Vensim Variables'!$A:$A,0))</f>
        <v>g pollutant</v>
      </c>
      <c r="I4421" t="str">
        <f t="shared" si="138"/>
        <v>NOx</v>
      </c>
      <c r="J4421">
        <f>INDEX(NoSettings!$C:$C,MATCH(EPS!$A4421,NoSettings!$A:$A,0))</f>
        <v>33914700</v>
      </c>
      <c r="K4421">
        <f>INDEX(GWP!$C$2:$C$13,MATCH(EPS!I4421,GWP!$B$2:$B$13,0))</f>
        <v>0</v>
      </c>
      <c r="L4421" s="4">
        <f t="shared" si="139"/>
        <v>0</v>
      </c>
    </row>
    <row r="4422" spans="1:12" hidden="1" x14ac:dyDescent="0.25">
      <c r="A4422" t="s">
        <v>5936</v>
      </c>
      <c r="B4422" t="s">
        <v>5</v>
      </c>
      <c r="C4422" t="s">
        <v>1739</v>
      </c>
      <c r="D4422" t="s">
        <v>6912</v>
      </c>
      <c r="E4422" t="s">
        <v>1708</v>
      </c>
      <c r="H4422" t="str">
        <f>INDEX('Vensim Variables'!$B:$B,MATCH(EPS!$B4422,'Vensim Variables'!$A:$A,0))</f>
        <v>g pollutant</v>
      </c>
      <c r="I4422" t="str">
        <f t="shared" si="138"/>
        <v>PM10</v>
      </c>
      <c r="J4422">
        <f>INDEX(NoSettings!$C:$C,MATCH(EPS!$A4422,NoSettings!$A:$A,0))</f>
        <v>2677320</v>
      </c>
      <c r="K4422">
        <f>INDEX(GWP!$C$2:$C$13,MATCH(EPS!I4422,GWP!$B$2:$B$13,0))</f>
        <v>0</v>
      </c>
      <c r="L4422" s="4">
        <f t="shared" si="139"/>
        <v>0</v>
      </c>
    </row>
    <row r="4423" spans="1:12" hidden="1" x14ac:dyDescent="0.25">
      <c r="A4423" t="s">
        <v>5937</v>
      </c>
      <c r="B4423" t="s">
        <v>5</v>
      </c>
      <c r="C4423" t="s">
        <v>1739</v>
      </c>
      <c r="D4423" t="s">
        <v>6912</v>
      </c>
      <c r="E4423" t="s">
        <v>1709</v>
      </c>
      <c r="H4423" t="str">
        <f>INDEX('Vensim Variables'!$B:$B,MATCH(EPS!$B4423,'Vensim Variables'!$A:$A,0))</f>
        <v>g pollutant</v>
      </c>
      <c r="I4423" t="str">
        <f t="shared" si="138"/>
        <v>PM25</v>
      </c>
      <c r="J4423">
        <f>INDEX(NoSettings!$C:$C,MATCH(EPS!$A4423,NoSettings!$A:$A,0))</f>
        <v>2380840</v>
      </c>
      <c r="K4423">
        <f>INDEX(GWP!$C$2:$C$13,MATCH(EPS!I4423,GWP!$B$2:$B$13,0))</f>
        <v>0</v>
      </c>
      <c r="L4423" s="4">
        <f t="shared" si="139"/>
        <v>0</v>
      </c>
    </row>
    <row r="4424" spans="1:12" hidden="1" x14ac:dyDescent="0.25">
      <c r="A4424" t="s">
        <v>5938</v>
      </c>
      <c r="B4424" t="s">
        <v>5</v>
      </c>
      <c r="C4424" t="s">
        <v>1739</v>
      </c>
      <c r="D4424" t="s">
        <v>6912</v>
      </c>
      <c r="E4424" t="s">
        <v>1710</v>
      </c>
      <c r="H4424" t="str">
        <f>INDEX('Vensim Variables'!$B:$B,MATCH(EPS!$B4424,'Vensim Variables'!$A:$A,0))</f>
        <v>g pollutant</v>
      </c>
      <c r="I4424" t="str">
        <f t="shared" si="138"/>
        <v>SOx</v>
      </c>
      <c r="J4424">
        <f>INDEX(NoSettings!$C:$C,MATCH(EPS!$A4424,NoSettings!$A:$A,0))</f>
        <v>7209870</v>
      </c>
      <c r="K4424">
        <f>INDEX(GWP!$C$2:$C$13,MATCH(EPS!I4424,GWP!$B$2:$B$13,0))</f>
        <v>0</v>
      </c>
      <c r="L4424" s="4">
        <f t="shared" si="139"/>
        <v>0</v>
      </c>
    </row>
    <row r="4425" spans="1:12" hidden="1" x14ac:dyDescent="0.25">
      <c r="A4425" t="s">
        <v>5939</v>
      </c>
      <c r="B4425" t="s">
        <v>5</v>
      </c>
      <c r="C4425" t="s">
        <v>1739</v>
      </c>
      <c r="D4425" t="s">
        <v>6912</v>
      </c>
      <c r="E4425" t="s">
        <v>1711</v>
      </c>
      <c r="H4425" t="str">
        <f>INDEX('Vensim Variables'!$B:$B,MATCH(EPS!$B4425,'Vensim Variables'!$A:$A,0))</f>
        <v>g pollutant</v>
      </c>
      <c r="I4425" t="str">
        <f t="shared" si="138"/>
        <v>BC</v>
      </c>
      <c r="J4425">
        <f>INDEX(NoSettings!$C:$C,MATCH(EPS!$A4425,NoSettings!$A:$A,0))</f>
        <v>556770</v>
      </c>
      <c r="K4425">
        <f>INDEX(GWP!$C$2:$C$13,MATCH(EPS!I4425,GWP!$B$2:$B$13,0))</f>
        <v>0</v>
      </c>
      <c r="L4425" s="4">
        <f t="shared" si="139"/>
        <v>0</v>
      </c>
    </row>
    <row r="4426" spans="1:12" hidden="1" x14ac:dyDescent="0.25">
      <c r="A4426" t="s">
        <v>5940</v>
      </c>
      <c r="B4426" t="s">
        <v>5</v>
      </c>
      <c r="C4426" t="s">
        <v>1739</v>
      </c>
      <c r="D4426" t="s">
        <v>6912</v>
      </c>
      <c r="E4426" t="s">
        <v>1712</v>
      </c>
      <c r="H4426" t="str">
        <f>INDEX('Vensim Variables'!$B:$B,MATCH(EPS!$B4426,'Vensim Variables'!$A:$A,0))</f>
        <v>g pollutant</v>
      </c>
      <c r="I4426" t="str">
        <f t="shared" si="138"/>
        <v>OC</v>
      </c>
      <c r="J4426">
        <f>INDEX(NoSettings!$C:$C,MATCH(EPS!$A4426,NoSettings!$A:$A,0))</f>
        <v>475365</v>
      </c>
      <c r="K4426">
        <f>INDEX(GWP!$C$2:$C$13,MATCH(EPS!I4426,GWP!$B$2:$B$13,0))</f>
        <v>0</v>
      </c>
      <c r="L4426" s="4">
        <f t="shared" si="139"/>
        <v>0</v>
      </c>
    </row>
    <row r="4427" spans="1:12" hidden="1" x14ac:dyDescent="0.25">
      <c r="A4427" t="s">
        <v>5941</v>
      </c>
      <c r="B4427" t="s">
        <v>5</v>
      </c>
      <c r="C4427" t="s">
        <v>1739</v>
      </c>
      <c r="D4427" t="s">
        <v>6912</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hidden="1" x14ac:dyDescent="0.25">
      <c r="A4428" t="s">
        <v>5942</v>
      </c>
      <c r="B4428" t="s">
        <v>5</v>
      </c>
      <c r="C4428" t="s">
        <v>1739</v>
      </c>
      <c r="D4428" t="s">
        <v>6912</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hidden="1" x14ac:dyDescent="0.25">
      <c r="A4429" t="s">
        <v>5943</v>
      </c>
      <c r="B4429" t="s">
        <v>5</v>
      </c>
      <c r="C4429" t="s">
        <v>1739</v>
      </c>
      <c r="D4429" t="s">
        <v>6912</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hidden="1" x14ac:dyDescent="0.25">
      <c r="A4430" t="s">
        <v>5944</v>
      </c>
      <c r="B4430" t="s">
        <v>5</v>
      </c>
      <c r="C4430" t="s">
        <v>1739</v>
      </c>
      <c r="D4430" t="s">
        <v>6913</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hidden="1" x14ac:dyDescent="0.25">
      <c r="A4431" t="s">
        <v>5945</v>
      </c>
      <c r="B4431" t="s">
        <v>5</v>
      </c>
      <c r="C4431" t="s">
        <v>1739</v>
      </c>
      <c r="D4431" t="s">
        <v>6913</v>
      </c>
      <c r="E4431" t="s">
        <v>1705</v>
      </c>
      <c r="H4431" t="str">
        <f>INDEX('Vensim Variables'!$B:$B,MATCH(EPS!$B4431,'Vensim Variables'!$A:$A,0))</f>
        <v>g pollutant</v>
      </c>
      <c r="I4431" t="str">
        <f t="shared" si="138"/>
        <v>VOC</v>
      </c>
      <c r="J4431">
        <f>INDEX(NoSettings!$C:$C,MATCH(EPS!$A4431,NoSettings!$A:$A,0))</f>
        <v>927534</v>
      </c>
      <c r="K4431">
        <f>INDEX(GWP!$C$2:$C$13,MATCH(EPS!I4431,GWP!$B$2:$B$13,0))</f>
        <v>0</v>
      </c>
      <c r="L4431" s="4">
        <f t="shared" si="139"/>
        <v>0</v>
      </c>
    </row>
    <row r="4432" spans="1:12" hidden="1" x14ac:dyDescent="0.25">
      <c r="A4432" t="s">
        <v>5946</v>
      </c>
      <c r="B4432" t="s">
        <v>5</v>
      </c>
      <c r="C4432" t="s">
        <v>1739</v>
      </c>
      <c r="D4432" t="s">
        <v>6913</v>
      </c>
      <c r="E4432" t="s">
        <v>1706</v>
      </c>
      <c r="H4432" t="str">
        <f>INDEX('Vensim Variables'!$B:$B,MATCH(EPS!$B4432,'Vensim Variables'!$A:$A,0))</f>
        <v>g pollutant</v>
      </c>
      <c r="I4432" t="str">
        <f t="shared" si="138"/>
        <v>CO</v>
      </c>
      <c r="J4432">
        <f>INDEX(NoSettings!$C:$C,MATCH(EPS!$A4432,NoSettings!$A:$A,0))</f>
        <v>4283600</v>
      </c>
      <c r="K4432">
        <f>INDEX(GWP!$C$2:$C$13,MATCH(EPS!I4432,GWP!$B$2:$B$13,0))</f>
        <v>0</v>
      </c>
      <c r="L4432" s="4">
        <f t="shared" si="139"/>
        <v>0</v>
      </c>
    </row>
    <row r="4433" spans="1:12" hidden="1" x14ac:dyDescent="0.25">
      <c r="A4433" t="s">
        <v>5947</v>
      </c>
      <c r="B4433" t="s">
        <v>5</v>
      </c>
      <c r="C4433" t="s">
        <v>1739</v>
      </c>
      <c r="D4433" t="s">
        <v>6913</v>
      </c>
      <c r="E4433" t="s">
        <v>1707</v>
      </c>
      <c r="H4433" t="str">
        <f>INDEX('Vensim Variables'!$B:$B,MATCH(EPS!$B4433,'Vensim Variables'!$A:$A,0))</f>
        <v>g pollutant</v>
      </c>
      <c r="I4433" t="str">
        <f t="shared" si="138"/>
        <v>NOx</v>
      </c>
      <c r="J4433">
        <f>INDEX(NoSettings!$C:$C,MATCH(EPS!$A4433,NoSettings!$A:$A,0))</f>
        <v>14660700</v>
      </c>
      <c r="K4433">
        <f>INDEX(GWP!$C$2:$C$13,MATCH(EPS!I4433,GWP!$B$2:$B$13,0))</f>
        <v>0</v>
      </c>
      <c r="L4433" s="4">
        <f t="shared" si="139"/>
        <v>0</v>
      </c>
    </row>
    <row r="4434" spans="1:12" hidden="1" x14ac:dyDescent="0.25">
      <c r="A4434" t="s">
        <v>5948</v>
      </c>
      <c r="B4434" t="s">
        <v>5</v>
      </c>
      <c r="C4434" t="s">
        <v>1739</v>
      </c>
      <c r="D4434" t="s">
        <v>6913</v>
      </c>
      <c r="E4434" t="s">
        <v>1708</v>
      </c>
      <c r="H4434" t="str">
        <f>INDEX('Vensim Variables'!$B:$B,MATCH(EPS!$B4434,'Vensim Variables'!$A:$A,0))</f>
        <v>g pollutant</v>
      </c>
      <c r="I4434" t="str">
        <f t="shared" si="138"/>
        <v>PM10</v>
      </c>
      <c r="J4434">
        <f>INDEX(NoSettings!$C:$C,MATCH(EPS!$A4434,NoSettings!$A:$A,0))</f>
        <v>1157350</v>
      </c>
      <c r="K4434">
        <f>INDEX(GWP!$C$2:$C$13,MATCH(EPS!I4434,GWP!$B$2:$B$13,0))</f>
        <v>0</v>
      </c>
      <c r="L4434" s="4">
        <f t="shared" si="139"/>
        <v>0</v>
      </c>
    </row>
    <row r="4435" spans="1:12" hidden="1" x14ac:dyDescent="0.25">
      <c r="A4435" t="s">
        <v>5949</v>
      </c>
      <c r="B4435" t="s">
        <v>5</v>
      </c>
      <c r="C4435" t="s">
        <v>1739</v>
      </c>
      <c r="D4435" t="s">
        <v>6913</v>
      </c>
      <c r="E4435" t="s">
        <v>1709</v>
      </c>
      <c r="H4435" t="str">
        <f>INDEX('Vensim Variables'!$B:$B,MATCH(EPS!$B4435,'Vensim Variables'!$A:$A,0))</f>
        <v>g pollutant</v>
      </c>
      <c r="I4435" t="str">
        <f t="shared" si="138"/>
        <v>PM25</v>
      </c>
      <c r="J4435">
        <f>INDEX(NoSettings!$C:$C,MATCH(EPS!$A4435,NoSettings!$A:$A,0))</f>
        <v>1029190</v>
      </c>
      <c r="K4435">
        <f>INDEX(GWP!$C$2:$C$13,MATCH(EPS!I4435,GWP!$B$2:$B$13,0))</f>
        <v>0</v>
      </c>
      <c r="L4435" s="4">
        <f t="shared" si="139"/>
        <v>0</v>
      </c>
    </row>
    <row r="4436" spans="1:12" hidden="1" x14ac:dyDescent="0.25">
      <c r="A4436" t="s">
        <v>5950</v>
      </c>
      <c r="B4436" t="s">
        <v>5</v>
      </c>
      <c r="C4436" t="s">
        <v>1739</v>
      </c>
      <c r="D4436" t="s">
        <v>6913</v>
      </c>
      <c r="E4436" t="s">
        <v>1710</v>
      </c>
      <c r="H4436" t="str">
        <f>INDEX('Vensim Variables'!$B:$B,MATCH(EPS!$B4436,'Vensim Variables'!$A:$A,0))</f>
        <v>g pollutant</v>
      </c>
      <c r="I4436" t="str">
        <f t="shared" si="138"/>
        <v>SOx</v>
      </c>
      <c r="J4436">
        <f>INDEX(NoSettings!$C:$C,MATCH(EPS!$A4436,NoSettings!$A:$A,0))</f>
        <v>3116690</v>
      </c>
      <c r="K4436">
        <f>INDEX(GWP!$C$2:$C$13,MATCH(EPS!I4436,GWP!$B$2:$B$13,0))</f>
        <v>0</v>
      </c>
      <c r="L4436" s="4">
        <f t="shared" si="139"/>
        <v>0</v>
      </c>
    </row>
    <row r="4437" spans="1:12" hidden="1" x14ac:dyDescent="0.25">
      <c r="A4437" t="s">
        <v>5951</v>
      </c>
      <c r="B4437" t="s">
        <v>5</v>
      </c>
      <c r="C4437" t="s">
        <v>1739</v>
      </c>
      <c r="D4437" t="s">
        <v>6913</v>
      </c>
      <c r="E4437" t="s">
        <v>1711</v>
      </c>
      <c r="H4437" t="str">
        <f>INDEX('Vensim Variables'!$B:$B,MATCH(EPS!$B4437,'Vensim Variables'!$A:$A,0))</f>
        <v>g pollutant</v>
      </c>
      <c r="I4437" t="str">
        <f t="shared" si="138"/>
        <v>BC</v>
      </c>
      <c r="J4437">
        <f>INDEX(NoSettings!$C:$C,MATCH(EPS!$A4437,NoSettings!$A:$A,0))</f>
        <v>240681</v>
      </c>
      <c r="K4437">
        <f>INDEX(GWP!$C$2:$C$13,MATCH(EPS!I4437,GWP!$B$2:$B$13,0))</f>
        <v>0</v>
      </c>
      <c r="L4437" s="4">
        <f t="shared" si="139"/>
        <v>0</v>
      </c>
    </row>
    <row r="4438" spans="1:12" hidden="1" x14ac:dyDescent="0.25">
      <c r="A4438" t="s">
        <v>5952</v>
      </c>
      <c r="B4438" t="s">
        <v>5</v>
      </c>
      <c r="C4438" t="s">
        <v>1739</v>
      </c>
      <c r="D4438" t="s">
        <v>6913</v>
      </c>
      <c r="E4438" t="s">
        <v>1712</v>
      </c>
      <c r="H4438" t="str">
        <f>INDEX('Vensim Variables'!$B:$B,MATCH(EPS!$B4438,'Vensim Variables'!$A:$A,0))</f>
        <v>g pollutant</v>
      </c>
      <c r="I4438" t="str">
        <f t="shared" si="138"/>
        <v>OC</v>
      </c>
      <c r="J4438">
        <f>INDEX(NoSettings!$C:$C,MATCH(EPS!$A4438,NoSettings!$A:$A,0))</f>
        <v>205491</v>
      </c>
      <c r="K4438">
        <f>INDEX(GWP!$C$2:$C$13,MATCH(EPS!I4438,GWP!$B$2:$B$13,0))</f>
        <v>0</v>
      </c>
      <c r="L4438" s="4">
        <f t="shared" si="139"/>
        <v>0</v>
      </c>
    </row>
    <row r="4439" spans="1:12" hidden="1" x14ac:dyDescent="0.25">
      <c r="A4439" t="s">
        <v>5953</v>
      </c>
      <c r="B4439" t="s">
        <v>5</v>
      </c>
      <c r="C4439" t="s">
        <v>1739</v>
      </c>
      <c r="D4439" t="s">
        <v>6913</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hidden="1" x14ac:dyDescent="0.25">
      <c r="A4440" t="s">
        <v>5954</v>
      </c>
      <c r="B4440" t="s">
        <v>5</v>
      </c>
      <c r="C4440" t="s">
        <v>1739</v>
      </c>
      <c r="D4440" t="s">
        <v>6913</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hidden="1" x14ac:dyDescent="0.25">
      <c r="A4441" t="s">
        <v>5955</v>
      </c>
      <c r="B4441" t="s">
        <v>5</v>
      </c>
      <c r="C4441" t="s">
        <v>1739</v>
      </c>
      <c r="D4441" t="s">
        <v>6913</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hidden="1" x14ac:dyDescent="0.25">
      <c r="A4442" t="s">
        <v>5956</v>
      </c>
      <c r="B4442" t="s">
        <v>5</v>
      </c>
      <c r="C4442" t="s">
        <v>1739</v>
      </c>
      <c r="D4442" t="s">
        <v>6914</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hidden="1" x14ac:dyDescent="0.25">
      <c r="A4443" t="s">
        <v>5957</v>
      </c>
      <c r="B4443" t="s">
        <v>5</v>
      </c>
      <c r="C4443" t="s">
        <v>1739</v>
      </c>
      <c r="D4443" t="s">
        <v>6914</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hidden="1" x14ac:dyDescent="0.25">
      <c r="A4444" t="s">
        <v>5958</v>
      </c>
      <c r="B4444" t="s">
        <v>5</v>
      </c>
      <c r="C4444" t="s">
        <v>1739</v>
      </c>
      <c r="D4444" t="s">
        <v>6914</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hidden="1" x14ac:dyDescent="0.25">
      <c r="A4445" t="s">
        <v>5959</v>
      </c>
      <c r="B4445" t="s">
        <v>5</v>
      </c>
      <c r="C4445" t="s">
        <v>1739</v>
      </c>
      <c r="D4445" t="s">
        <v>6914</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hidden="1" x14ac:dyDescent="0.25">
      <c r="A4446" t="s">
        <v>5960</v>
      </c>
      <c r="B4446" t="s">
        <v>5</v>
      </c>
      <c r="C4446" t="s">
        <v>1739</v>
      </c>
      <c r="D4446" t="s">
        <v>6914</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hidden="1" x14ac:dyDescent="0.25">
      <c r="A4447" t="s">
        <v>5961</v>
      </c>
      <c r="B4447" t="s">
        <v>5</v>
      </c>
      <c r="C4447" t="s">
        <v>1739</v>
      </c>
      <c r="D4447" t="s">
        <v>6914</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hidden="1" x14ac:dyDescent="0.25">
      <c r="A4448" t="s">
        <v>5962</v>
      </c>
      <c r="B4448" t="s">
        <v>5</v>
      </c>
      <c r="C4448" t="s">
        <v>1739</v>
      </c>
      <c r="D4448" t="s">
        <v>6914</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hidden="1" x14ac:dyDescent="0.25">
      <c r="A4449" t="s">
        <v>5963</v>
      </c>
      <c r="B4449" t="s">
        <v>5</v>
      </c>
      <c r="C4449" t="s">
        <v>1739</v>
      </c>
      <c r="D4449" t="s">
        <v>6914</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hidden="1" x14ac:dyDescent="0.25">
      <c r="A4450" t="s">
        <v>5964</v>
      </c>
      <c r="B4450" t="s">
        <v>5</v>
      </c>
      <c r="C4450" t="s">
        <v>1739</v>
      </c>
      <c r="D4450" t="s">
        <v>6914</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hidden="1" x14ac:dyDescent="0.25">
      <c r="A4451" t="s">
        <v>5965</v>
      </c>
      <c r="B4451" t="s">
        <v>5</v>
      </c>
      <c r="C4451" t="s">
        <v>1739</v>
      </c>
      <c r="D4451" t="s">
        <v>6914</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hidden="1" x14ac:dyDescent="0.25">
      <c r="A4452" t="s">
        <v>5966</v>
      </c>
      <c r="B4452" t="s">
        <v>5</v>
      </c>
      <c r="C4452" t="s">
        <v>1739</v>
      </c>
      <c r="D4452" t="s">
        <v>6914</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hidden="1" x14ac:dyDescent="0.25">
      <c r="A4453" t="s">
        <v>5967</v>
      </c>
      <c r="B4453" t="s">
        <v>5</v>
      </c>
      <c r="C4453" t="s">
        <v>1739</v>
      </c>
      <c r="D4453" t="s">
        <v>6914</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hidden="1" x14ac:dyDescent="0.25">
      <c r="A4454" t="s">
        <v>5968</v>
      </c>
      <c r="B4454" t="s">
        <v>5</v>
      </c>
      <c r="C4454" t="s">
        <v>1739</v>
      </c>
      <c r="D4454" t="s">
        <v>6915</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hidden="1" x14ac:dyDescent="0.25">
      <c r="A4455" t="s">
        <v>5969</v>
      </c>
      <c r="B4455" t="s">
        <v>5</v>
      </c>
      <c r="C4455" t="s">
        <v>1739</v>
      </c>
      <c r="D4455" t="s">
        <v>6915</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hidden="1" x14ac:dyDescent="0.25">
      <c r="A4456" t="s">
        <v>5970</v>
      </c>
      <c r="B4456" t="s">
        <v>5</v>
      </c>
      <c r="C4456" t="s">
        <v>1739</v>
      </c>
      <c r="D4456" t="s">
        <v>6915</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hidden="1" x14ac:dyDescent="0.25">
      <c r="A4457" t="s">
        <v>5971</v>
      </c>
      <c r="B4457" t="s">
        <v>5</v>
      </c>
      <c r="C4457" t="s">
        <v>1739</v>
      </c>
      <c r="D4457" t="s">
        <v>6915</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hidden="1" x14ac:dyDescent="0.25">
      <c r="A4458" t="s">
        <v>5972</v>
      </c>
      <c r="B4458" t="s">
        <v>5</v>
      </c>
      <c r="C4458" t="s">
        <v>1739</v>
      </c>
      <c r="D4458" t="s">
        <v>6915</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hidden="1" x14ac:dyDescent="0.25">
      <c r="A4459" t="s">
        <v>5973</v>
      </c>
      <c r="B4459" t="s">
        <v>5</v>
      </c>
      <c r="C4459" t="s">
        <v>1739</v>
      </c>
      <c r="D4459" t="s">
        <v>6915</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hidden="1" x14ac:dyDescent="0.25">
      <c r="A4460" t="s">
        <v>5974</v>
      </c>
      <c r="B4460" t="s">
        <v>5</v>
      </c>
      <c r="C4460" t="s">
        <v>1739</v>
      </c>
      <c r="D4460" t="s">
        <v>6915</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hidden="1" x14ac:dyDescent="0.25">
      <c r="A4461" t="s">
        <v>5975</v>
      </c>
      <c r="B4461" t="s">
        <v>5</v>
      </c>
      <c r="C4461" t="s">
        <v>1739</v>
      </c>
      <c r="D4461" t="s">
        <v>6915</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hidden="1" x14ac:dyDescent="0.25">
      <c r="A4462" t="s">
        <v>5976</v>
      </c>
      <c r="B4462" t="s">
        <v>5</v>
      </c>
      <c r="C4462" t="s">
        <v>1739</v>
      </c>
      <c r="D4462" t="s">
        <v>6915</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hidden="1" x14ac:dyDescent="0.25">
      <c r="A4463" t="s">
        <v>5977</v>
      </c>
      <c r="B4463" t="s">
        <v>5</v>
      </c>
      <c r="C4463" t="s">
        <v>1739</v>
      </c>
      <c r="D4463" t="s">
        <v>6915</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hidden="1" x14ac:dyDescent="0.25">
      <c r="A4464" t="s">
        <v>5978</v>
      </c>
      <c r="B4464" t="s">
        <v>5</v>
      </c>
      <c r="C4464" t="s">
        <v>1739</v>
      </c>
      <c r="D4464" t="s">
        <v>6915</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hidden="1" x14ac:dyDescent="0.25">
      <c r="A4465" t="s">
        <v>5979</v>
      </c>
      <c r="B4465" t="s">
        <v>5</v>
      </c>
      <c r="C4465" t="s">
        <v>1739</v>
      </c>
      <c r="D4465" t="s">
        <v>6915</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hidden="1" x14ac:dyDescent="0.25">
      <c r="A4466" t="s">
        <v>5980</v>
      </c>
      <c r="B4466" t="s">
        <v>5</v>
      </c>
      <c r="C4466" t="s">
        <v>1739</v>
      </c>
      <c r="D4466" t="s">
        <v>6916</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hidden="1" x14ac:dyDescent="0.25">
      <c r="A4467" t="s">
        <v>5981</v>
      </c>
      <c r="B4467" t="s">
        <v>5</v>
      </c>
      <c r="C4467" t="s">
        <v>1739</v>
      </c>
      <c r="D4467" t="s">
        <v>6916</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hidden="1" x14ac:dyDescent="0.25">
      <c r="A4468" t="s">
        <v>5982</v>
      </c>
      <c r="B4468" t="s">
        <v>5</v>
      </c>
      <c r="C4468" t="s">
        <v>1739</v>
      </c>
      <c r="D4468" t="s">
        <v>6916</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hidden="1" x14ac:dyDescent="0.25">
      <c r="A4469" t="s">
        <v>5983</v>
      </c>
      <c r="B4469" t="s">
        <v>5</v>
      </c>
      <c r="C4469" t="s">
        <v>1739</v>
      </c>
      <c r="D4469" t="s">
        <v>6916</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hidden="1" x14ac:dyDescent="0.25">
      <c r="A4470" t="s">
        <v>5984</v>
      </c>
      <c r="B4470" t="s">
        <v>5</v>
      </c>
      <c r="C4470" t="s">
        <v>1739</v>
      </c>
      <c r="D4470" t="s">
        <v>6916</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hidden="1" x14ac:dyDescent="0.25">
      <c r="A4471" t="s">
        <v>5985</v>
      </c>
      <c r="B4471" t="s">
        <v>5</v>
      </c>
      <c r="C4471" t="s">
        <v>1739</v>
      </c>
      <c r="D4471" t="s">
        <v>6916</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hidden="1" x14ac:dyDescent="0.25">
      <c r="A4472" t="s">
        <v>5986</v>
      </c>
      <c r="B4472" t="s">
        <v>5</v>
      </c>
      <c r="C4472" t="s">
        <v>1739</v>
      </c>
      <c r="D4472" t="s">
        <v>6916</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hidden="1" x14ac:dyDescent="0.25">
      <c r="A4473" t="s">
        <v>5987</v>
      </c>
      <c r="B4473" t="s">
        <v>5</v>
      </c>
      <c r="C4473" t="s">
        <v>1739</v>
      </c>
      <c r="D4473" t="s">
        <v>6916</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hidden="1" x14ac:dyDescent="0.25">
      <c r="A4474" t="s">
        <v>5988</v>
      </c>
      <c r="B4474" t="s">
        <v>5</v>
      </c>
      <c r="C4474" t="s">
        <v>1739</v>
      </c>
      <c r="D4474" t="s">
        <v>6916</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hidden="1" x14ac:dyDescent="0.25">
      <c r="A4475" t="s">
        <v>5989</v>
      </c>
      <c r="B4475" t="s">
        <v>5</v>
      </c>
      <c r="C4475" t="s">
        <v>1739</v>
      </c>
      <c r="D4475" t="s">
        <v>6916</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hidden="1" x14ac:dyDescent="0.25">
      <c r="A4476" t="s">
        <v>5990</v>
      </c>
      <c r="B4476" t="s">
        <v>5</v>
      </c>
      <c r="C4476" t="s">
        <v>1739</v>
      </c>
      <c r="D4476" t="s">
        <v>6916</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hidden="1" x14ac:dyDescent="0.25">
      <c r="A4477" t="s">
        <v>5991</v>
      </c>
      <c r="B4477" t="s">
        <v>5</v>
      </c>
      <c r="C4477" t="s">
        <v>1739</v>
      </c>
      <c r="D4477" t="s">
        <v>6916</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hidden="1" x14ac:dyDescent="0.25">
      <c r="A4478" t="s">
        <v>5992</v>
      </c>
      <c r="B4478" t="s">
        <v>5</v>
      </c>
      <c r="C4478" t="s">
        <v>1740</v>
      </c>
      <c r="D4478" t="s">
        <v>6892</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hidden="1" x14ac:dyDescent="0.25">
      <c r="A4479" t="s">
        <v>5993</v>
      </c>
      <c r="B4479" t="s">
        <v>5</v>
      </c>
      <c r="C4479" t="s">
        <v>1740</v>
      </c>
      <c r="D4479" t="s">
        <v>6892</v>
      </c>
      <c r="E4479" t="s">
        <v>1705</v>
      </c>
      <c r="H4479" t="str">
        <f>INDEX('Vensim Variables'!$B:$B,MATCH(EPS!$B4479,'Vensim Variables'!$A:$A,0))</f>
        <v>g pollutant</v>
      </c>
      <c r="I4479" t="str">
        <f t="shared" si="138"/>
        <v>VOC</v>
      </c>
      <c r="J4479">
        <f>INDEX(NoSettings!$C:$C,MATCH(EPS!$A4479,NoSettings!$A:$A,0))</f>
        <v>925006000</v>
      </c>
      <c r="K4479">
        <f>INDEX(GWP!$C$2:$C$13,MATCH(EPS!I4479,GWP!$B$2:$B$13,0))</f>
        <v>0</v>
      </c>
      <c r="L4479" s="4">
        <f t="shared" si="139"/>
        <v>0</v>
      </c>
    </row>
    <row r="4480" spans="1:12" hidden="1" x14ac:dyDescent="0.25">
      <c r="A4480" t="s">
        <v>5994</v>
      </c>
      <c r="B4480" t="s">
        <v>5</v>
      </c>
      <c r="C4480" t="s">
        <v>1740</v>
      </c>
      <c r="D4480" t="s">
        <v>6892</v>
      </c>
      <c r="E4480" t="s">
        <v>1706</v>
      </c>
      <c r="H4480" t="str">
        <f>INDEX('Vensim Variables'!$B:$B,MATCH(EPS!$B4480,'Vensim Variables'!$A:$A,0))</f>
        <v>g pollutant</v>
      </c>
      <c r="I4480" t="str">
        <f t="shared" si="138"/>
        <v>CO</v>
      </c>
      <c r="J4480">
        <f>INDEX(NoSettings!$C:$C,MATCH(EPS!$A4480,NoSettings!$A:$A,0))</f>
        <v>10471600000</v>
      </c>
      <c r="K4480">
        <f>INDEX(GWP!$C$2:$C$13,MATCH(EPS!I4480,GWP!$B$2:$B$13,0))</f>
        <v>0</v>
      </c>
      <c r="L4480" s="4">
        <f t="shared" si="139"/>
        <v>0</v>
      </c>
    </row>
    <row r="4481" spans="1:12" hidden="1" x14ac:dyDescent="0.25">
      <c r="A4481" t="s">
        <v>5995</v>
      </c>
      <c r="B4481" t="s">
        <v>5</v>
      </c>
      <c r="C4481" t="s">
        <v>1740</v>
      </c>
      <c r="D4481" t="s">
        <v>6892</v>
      </c>
      <c r="E4481" t="s">
        <v>1707</v>
      </c>
      <c r="H4481" t="str">
        <f>INDEX('Vensim Variables'!$B:$B,MATCH(EPS!$B4481,'Vensim Variables'!$A:$A,0))</f>
        <v>g pollutant</v>
      </c>
      <c r="I4481" t="str">
        <f t="shared" si="138"/>
        <v>NOx</v>
      </c>
      <c r="J4481">
        <f>INDEX(NoSettings!$C:$C,MATCH(EPS!$A4481,NoSettings!$A:$A,0))</f>
        <v>6243700000</v>
      </c>
      <c r="K4481">
        <f>INDEX(GWP!$C$2:$C$13,MATCH(EPS!I4481,GWP!$B$2:$B$13,0))</f>
        <v>0</v>
      </c>
      <c r="L4481" s="4">
        <f t="shared" si="139"/>
        <v>0</v>
      </c>
    </row>
    <row r="4482" spans="1:12" hidden="1" x14ac:dyDescent="0.25">
      <c r="A4482" t="s">
        <v>5996</v>
      </c>
      <c r="B4482" t="s">
        <v>5</v>
      </c>
      <c r="C4482" t="s">
        <v>1740</v>
      </c>
      <c r="D4482" t="s">
        <v>6892</v>
      </c>
      <c r="E4482" t="s">
        <v>1708</v>
      </c>
      <c r="H4482" t="str">
        <f>INDEX('Vensim Variables'!$B:$B,MATCH(EPS!$B4482,'Vensim Variables'!$A:$A,0))</f>
        <v>g pollutant</v>
      </c>
      <c r="I4482" t="str">
        <f t="shared" si="138"/>
        <v>PM10</v>
      </c>
      <c r="J4482">
        <f>INDEX(NoSettings!$C:$C,MATCH(EPS!$A4482,NoSettings!$A:$A,0))</f>
        <v>1274590000</v>
      </c>
      <c r="K4482">
        <f>INDEX(GWP!$C$2:$C$13,MATCH(EPS!I4482,GWP!$B$2:$B$13,0))</f>
        <v>0</v>
      </c>
      <c r="L4482" s="4">
        <f t="shared" si="139"/>
        <v>0</v>
      </c>
    </row>
    <row r="4483" spans="1:12" hidden="1" x14ac:dyDescent="0.25">
      <c r="A4483" t="s">
        <v>5997</v>
      </c>
      <c r="B4483" t="s">
        <v>5</v>
      </c>
      <c r="C4483" t="s">
        <v>1740</v>
      </c>
      <c r="D4483" t="s">
        <v>6892</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1090610000</v>
      </c>
      <c r="K4483">
        <f>INDEX(GWP!$C$2:$C$13,MATCH(EPS!I4483,GWP!$B$2:$B$13,0))</f>
        <v>0</v>
      </c>
      <c r="L4483" s="4">
        <f t="shared" ref="L4483:L4546" si="141">IF(H4483="g pollutant",K4483*J4483/10^12,IF(H4483="MMTCO2e",J4483,IF(H4483="MWh",J4483,0)))</f>
        <v>0</v>
      </c>
    </row>
    <row r="4484" spans="1:12" hidden="1" x14ac:dyDescent="0.25">
      <c r="A4484" t="s">
        <v>5998</v>
      </c>
      <c r="B4484" t="s">
        <v>5</v>
      </c>
      <c r="C4484" t="s">
        <v>1740</v>
      </c>
      <c r="D4484" t="s">
        <v>6892</v>
      </c>
      <c r="E4484" t="s">
        <v>1710</v>
      </c>
      <c r="H4484" t="str">
        <f>INDEX('Vensim Variables'!$B:$B,MATCH(EPS!$B4484,'Vensim Variables'!$A:$A,0))</f>
        <v>g pollutant</v>
      </c>
      <c r="I4484" t="str">
        <f t="shared" si="140"/>
        <v>SOx</v>
      </c>
      <c r="J4484">
        <f>INDEX(NoSettings!$C:$C,MATCH(EPS!$A4484,NoSettings!$A:$A,0))</f>
        <v>4650140000</v>
      </c>
      <c r="K4484">
        <f>INDEX(GWP!$C$2:$C$13,MATCH(EPS!I4484,GWP!$B$2:$B$13,0))</f>
        <v>0</v>
      </c>
      <c r="L4484" s="4">
        <f t="shared" si="141"/>
        <v>0</v>
      </c>
    </row>
    <row r="4485" spans="1:12" hidden="1" x14ac:dyDescent="0.25">
      <c r="A4485" t="s">
        <v>5999</v>
      </c>
      <c r="B4485" t="s">
        <v>5</v>
      </c>
      <c r="C4485" t="s">
        <v>1740</v>
      </c>
      <c r="D4485" t="s">
        <v>6892</v>
      </c>
      <c r="E4485" t="s">
        <v>1711</v>
      </c>
      <c r="H4485" t="str">
        <f>INDEX('Vensim Variables'!$B:$B,MATCH(EPS!$B4485,'Vensim Variables'!$A:$A,0))</f>
        <v>g pollutant</v>
      </c>
      <c r="I4485" t="str">
        <f t="shared" si="140"/>
        <v>BC</v>
      </c>
      <c r="J4485">
        <f>INDEX(NoSettings!$C:$C,MATCH(EPS!$A4485,NoSettings!$A:$A,0))</f>
        <v>82610200</v>
      </c>
      <c r="K4485">
        <f>INDEX(GWP!$C$2:$C$13,MATCH(EPS!I4485,GWP!$B$2:$B$13,0))</f>
        <v>0</v>
      </c>
      <c r="L4485" s="4">
        <f t="shared" si="141"/>
        <v>0</v>
      </c>
    </row>
    <row r="4486" spans="1:12" hidden="1" x14ac:dyDescent="0.25">
      <c r="A4486" t="s">
        <v>6000</v>
      </c>
      <c r="B4486" t="s">
        <v>5</v>
      </c>
      <c r="C4486" t="s">
        <v>1740</v>
      </c>
      <c r="D4486" t="s">
        <v>6892</v>
      </c>
      <c r="E4486" t="s">
        <v>1712</v>
      </c>
      <c r="H4486" t="str">
        <f>INDEX('Vensim Variables'!$B:$B,MATCH(EPS!$B4486,'Vensim Variables'!$A:$A,0))</f>
        <v>g pollutant</v>
      </c>
      <c r="I4486" t="str">
        <f t="shared" si="140"/>
        <v>OC</v>
      </c>
      <c r="J4486">
        <f>INDEX(NoSettings!$C:$C,MATCH(EPS!$A4486,NoSettings!$A:$A,0))</f>
        <v>400434000</v>
      </c>
      <c r="K4486">
        <f>INDEX(GWP!$C$2:$C$13,MATCH(EPS!I4486,GWP!$B$2:$B$13,0))</f>
        <v>0</v>
      </c>
      <c r="L4486" s="4">
        <f t="shared" si="141"/>
        <v>0</v>
      </c>
    </row>
    <row r="4487" spans="1:12" hidden="1" x14ac:dyDescent="0.25">
      <c r="A4487" t="s">
        <v>6001</v>
      </c>
      <c r="B4487" t="s">
        <v>5</v>
      </c>
      <c r="C4487" t="s">
        <v>1740</v>
      </c>
      <c r="D4487" t="s">
        <v>6892</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hidden="1" x14ac:dyDescent="0.25">
      <c r="A4488" t="s">
        <v>6002</v>
      </c>
      <c r="B4488" t="s">
        <v>5</v>
      </c>
      <c r="C4488" t="s">
        <v>1740</v>
      </c>
      <c r="D4488" t="s">
        <v>6892</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hidden="1" x14ac:dyDescent="0.25">
      <c r="A4489" t="s">
        <v>6003</v>
      </c>
      <c r="B4489" t="s">
        <v>5</v>
      </c>
      <c r="C4489" t="s">
        <v>1740</v>
      </c>
      <c r="D4489" t="s">
        <v>6892</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hidden="1" x14ac:dyDescent="0.25">
      <c r="A4490" t="s">
        <v>6004</v>
      </c>
      <c r="B4490" t="s">
        <v>5</v>
      </c>
      <c r="C4490" t="s">
        <v>1740</v>
      </c>
      <c r="D4490" t="s">
        <v>6893</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hidden="1" x14ac:dyDescent="0.25">
      <c r="A4491" t="s">
        <v>6005</v>
      </c>
      <c r="B4491" t="s">
        <v>5</v>
      </c>
      <c r="C4491" t="s">
        <v>1740</v>
      </c>
      <c r="D4491" t="s">
        <v>6893</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hidden="1" x14ac:dyDescent="0.25">
      <c r="A4492" t="s">
        <v>6006</v>
      </c>
      <c r="B4492" t="s">
        <v>5</v>
      </c>
      <c r="C4492" t="s">
        <v>1740</v>
      </c>
      <c r="D4492" t="s">
        <v>6893</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hidden="1" x14ac:dyDescent="0.25">
      <c r="A4493" t="s">
        <v>6007</v>
      </c>
      <c r="B4493" t="s">
        <v>5</v>
      </c>
      <c r="C4493" t="s">
        <v>1740</v>
      </c>
      <c r="D4493" t="s">
        <v>6893</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hidden="1" x14ac:dyDescent="0.25">
      <c r="A4494" t="s">
        <v>6008</v>
      </c>
      <c r="B4494" t="s">
        <v>5</v>
      </c>
      <c r="C4494" t="s">
        <v>1740</v>
      </c>
      <c r="D4494" t="s">
        <v>6893</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hidden="1" x14ac:dyDescent="0.25">
      <c r="A4495" t="s">
        <v>6009</v>
      </c>
      <c r="B4495" t="s">
        <v>5</v>
      </c>
      <c r="C4495" t="s">
        <v>1740</v>
      </c>
      <c r="D4495" t="s">
        <v>6893</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hidden="1" x14ac:dyDescent="0.25">
      <c r="A4496" t="s">
        <v>6010</v>
      </c>
      <c r="B4496" t="s">
        <v>5</v>
      </c>
      <c r="C4496" t="s">
        <v>1740</v>
      </c>
      <c r="D4496" t="s">
        <v>6893</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hidden="1" x14ac:dyDescent="0.25">
      <c r="A4497" t="s">
        <v>6011</v>
      </c>
      <c r="B4497" t="s">
        <v>5</v>
      </c>
      <c r="C4497" t="s">
        <v>1740</v>
      </c>
      <c r="D4497" t="s">
        <v>6893</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hidden="1" x14ac:dyDescent="0.25">
      <c r="A4498" t="s">
        <v>6012</v>
      </c>
      <c r="B4498" t="s">
        <v>5</v>
      </c>
      <c r="C4498" t="s">
        <v>1740</v>
      </c>
      <c r="D4498" t="s">
        <v>6893</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hidden="1" x14ac:dyDescent="0.25">
      <c r="A4499" t="s">
        <v>6013</v>
      </c>
      <c r="B4499" t="s">
        <v>5</v>
      </c>
      <c r="C4499" t="s">
        <v>1740</v>
      </c>
      <c r="D4499" t="s">
        <v>6893</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hidden="1" x14ac:dyDescent="0.25">
      <c r="A4500" t="s">
        <v>6014</v>
      </c>
      <c r="B4500" t="s">
        <v>5</v>
      </c>
      <c r="C4500" t="s">
        <v>1740</v>
      </c>
      <c r="D4500" t="s">
        <v>6893</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hidden="1" x14ac:dyDescent="0.25">
      <c r="A4501" t="s">
        <v>6015</v>
      </c>
      <c r="B4501" t="s">
        <v>5</v>
      </c>
      <c r="C4501" t="s">
        <v>1740</v>
      </c>
      <c r="D4501" t="s">
        <v>6893</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hidden="1" x14ac:dyDescent="0.25">
      <c r="A4502" t="s">
        <v>6016</v>
      </c>
      <c r="B4502" t="s">
        <v>5</v>
      </c>
      <c r="C4502" t="s">
        <v>1740</v>
      </c>
      <c r="D4502" t="s">
        <v>6894</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hidden="1" x14ac:dyDescent="0.25">
      <c r="A4503" t="s">
        <v>6017</v>
      </c>
      <c r="B4503" t="s">
        <v>5</v>
      </c>
      <c r="C4503" t="s">
        <v>1740</v>
      </c>
      <c r="D4503" t="s">
        <v>6894</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hidden="1" x14ac:dyDescent="0.25">
      <c r="A4504" t="s">
        <v>6018</v>
      </c>
      <c r="B4504" t="s">
        <v>5</v>
      </c>
      <c r="C4504" t="s">
        <v>1740</v>
      </c>
      <c r="D4504" t="s">
        <v>6894</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hidden="1" x14ac:dyDescent="0.25">
      <c r="A4505" t="s">
        <v>6019</v>
      </c>
      <c r="B4505" t="s">
        <v>5</v>
      </c>
      <c r="C4505" t="s">
        <v>1740</v>
      </c>
      <c r="D4505" t="s">
        <v>6894</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hidden="1" x14ac:dyDescent="0.25">
      <c r="A4506" t="s">
        <v>6020</v>
      </c>
      <c r="B4506" t="s">
        <v>5</v>
      </c>
      <c r="C4506" t="s">
        <v>1740</v>
      </c>
      <c r="D4506" t="s">
        <v>6894</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hidden="1" x14ac:dyDescent="0.25">
      <c r="A4507" t="s">
        <v>6021</v>
      </c>
      <c r="B4507" t="s">
        <v>5</v>
      </c>
      <c r="C4507" t="s">
        <v>1740</v>
      </c>
      <c r="D4507" t="s">
        <v>6894</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hidden="1" x14ac:dyDescent="0.25">
      <c r="A4508" t="s">
        <v>6022</v>
      </c>
      <c r="B4508" t="s">
        <v>5</v>
      </c>
      <c r="C4508" t="s">
        <v>1740</v>
      </c>
      <c r="D4508" t="s">
        <v>6894</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hidden="1" x14ac:dyDescent="0.25">
      <c r="A4509" t="s">
        <v>6023</v>
      </c>
      <c r="B4509" t="s">
        <v>5</v>
      </c>
      <c r="C4509" t="s">
        <v>1740</v>
      </c>
      <c r="D4509" t="s">
        <v>6894</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hidden="1" x14ac:dyDescent="0.25">
      <c r="A4510" t="s">
        <v>6024</v>
      </c>
      <c r="B4510" t="s">
        <v>5</v>
      </c>
      <c r="C4510" t="s">
        <v>1740</v>
      </c>
      <c r="D4510" t="s">
        <v>6894</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hidden="1" x14ac:dyDescent="0.25">
      <c r="A4511" t="s">
        <v>6025</v>
      </c>
      <c r="B4511" t="s">
        <v>5</v>
      </c>
      <c r="C4511" t="s">
        <v>1740</v>
      </c>
      <c r="D4511" t="s">
        <v>6894</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hidden="1" x14ac:dyDescent="0.25">
      <c r="A4512" t="s">
        <v>6026</v>
      </c>
      <c r="B4512" t="s">
        <v>5</v>
      </c>
      <c r="C4512" t="s">
        <v>1740</v>
      </c>
      <c r="D4512" t="s">
        <v>6894</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hidden="1" x14ac:dyDescent="0.25">
      <c r="A4513" t="s">
        <v>6027</v>
      </c>
      <c r="B4513" t="s">
        <v>5</v>
      </c>
      <c r="C4513" t="s">
        <v>1740</v>
      </c>
      <c r="D4513" t="s">
        <v>6894</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hidden="1" x14ac:dyDescent="0.25">
      <c r="A4514" t="s">
        <v>6028</v>
      </c>
      <c r="B4514" t="s">
        <v>5</v>
      </c>
      <c r="C4514" t="s">
        <v>1740</v>
      </c>
      <c r="D4514" t="s">
        <v>6895</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hidden="1" x14ac:dyDescent="0.25">
      <c r="A4515" t="s">
        <v>6029</v>
      </c>
      <c r="B4515" t="s">
        <v>5</v>
      </c>
      <c r="C4515" t="s">
        <v>1740</v>
      </c>
      <c r="D4515" t="s">
        <v>6895</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hidden="1" x14ac:dyDescent="0.25">
      <c r="A4516" t="s">
        <v>6030</v>
      </c>
      <c r="B4516" t="s">
        <v>5</v>
      </c>
      <c r="C4516" t="s">
        <v>1740</v>
      </c>
      <c r="D4516" t="s">
        <v>6895</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hidden="1" x14ac:dyDescent="0.25">
      <c r="A4517" t="s">
        <v>6031</v>
      </c>
      <c r="B4517" t="s">
        <v>5</v>
      </c>
      <c r="C4517" t="s">
        <v>1740</v>
      </c>
      <c r="D4517" t="s">
        <v>6895</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hidden="1" x14ac:dyDescent="0.25">
      <c r="A4518" t="s">
        <v>6032</v>
      </c>
      <c r="B4518" t="s">
        <v>5</v>
      </c>
      <c r="C4518" t="s">
        <v>1740</v>
      </c>
      <c r="D4518" t="s">
        <v>6895</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hidden="1" x14ac:dyDescent="0.25">
      <c r="A4519" t="s">
        <v>6033</v>
      </c>
      <c r="B4519" t="s">
        <v>5</v>
      </c>
      <c r="C4519" t="s">
        <v>1740</v>
      </c>
      <c r="D4519" t="s">
        <v>6895</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hidden="1" x14ac:dyDescent="0.25">
      <c r="A4520" t="s">
        <v>6034</v>
      </c>
      <c r="B4520" t="s">
        <v>5</v>
      </c>
      <c r="C4520" t="s">
        <v>1740</v>
      </c>
      <c r="D4520" t="s">
        <v>6895</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hidden="1" x14ac:dyDescent="0.25">
      <c r="A4521" t="s">
        <v>6035</v>
      </c>
      <c r="B4521" t="s">
        <v>5</v>
      </c>
      <c r="C4521" t="s">
        <v>1740</v>
      </c>
      <c r="D4521" t="s">
        <v>6895</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hidden="1" x14ac:dyDescent="0.25">
      <c r="A4522" t="s">
        <v>6036</v>
      </c>
      <c r="B4522" t="s">
        <v>5</v>
      </c>
      <c r="C4522" t="s">
        <v>1740</v>
      </c>
      <c r="D4522" t="s">
        <v>6895</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hidden="1" x14ac:dyDescent="0.25">
      <c r="A4523" t="s">
        <v>6037</v>
      </c>
      <c r="B4523" t="s">
        <v>5</v>
      </c>
      <c r="C4523" t="s">
        <v>1740</v>
      </c>
      <c r="D4523" t="s">
        <v>6895</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hidden="1" x14ac:dyDescent="0.25">
      <c r="A4524" t="s">
        <v>6038</v>
      </c>
      <c r="B4524" t="s">
        <v>5</v>
      </c>
      <c r="C4524" t="s">
        <v>1740</v>
      </c>
      <c r="D4524" t="s">
        <v>6895</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hidden="1" x14ac:dyDescent="0.25">
      <c r="A4525" t="s">
        <v>6039</v>
      </c>
      <c r="B4525" t="s">
        <v>5</v>
      </c>
      <c r="C4525" t="s">
        <v>1740</v>
      </c>
      <c r="D4525" t="s">
        <v>6895</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hidden="1" x14ac:dyDescent="0.25">
      <c r="A4526" t="s">
        <v>6040</v>
      </c>
      <c r="B4526" t="s">
        <v>5</v>
      </c>
      <c r="C4526" t="s">
        <v>1740</v>
      </c>
      <c r="D4526" t="s">
        <v>6896</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hidden="1" x14ac:dyDescent="0.25">
      <c r="A4527" t="s">
        <v>6041</v>
      </c>
      <c r="B4527" t="s">
        <v>5</v>
      </c>
      <c r="C4527" t="s">
        <v>1740</v>
      </c>
      <c r="D4527" t="s">
        <v>6896</v>
      </c>
      <c r="E4527" t="s">
        <v>1705</v>
      </c>
      <c r="H4527" t="str">
        <f>INDEX('Vensim Variables'!$B:$B,MATCH(EPS!$B4527,'Vensim Variables'!$A:$A,0))</f>
        <v>g pollutant</v>
      </c>
      <c r="I4527" t="str">
        <f t="shared" si="140"/>
        <v>VOC</v>
      </c>
      <c r="J4527">
        <f>INDEX(NoSettings!$C:$C,MATCH(EPS!$A4527,NoSettings!$A:$A,0))</f>
        <v>19725700</v>
      </c>
      <c r="K4527">
        <f>INDEX(GWP!$C$2:$C$13,MATCH(EPS!I4527,GWP!$B$2:$B$13,0))</f>
        <v>0</v>
      </c>
      <c r="L4527" s="4">
        <f t="shared" si="141"/>
        <v>0</v>
      </c>
    </row>
    <row r="4528" spans="1:12" hidden="1" x14ac:dyDescent="0.25">
      <c r="A4528" t="s">
        <v>6042</v>
      </c>
      <c r="B4528" t="s">
        <v>5</v>
      </c>
      <c r="C4528" t="s">
        <v>1740</v>
      </c>
      <c r="D4528" t="s">
        <v>6896</v>
      </c>
      <c r="E4528" t="s">
        <v>1706</v>
      </c>
      <c r="H4528" t="str">
        <f>INDEX('Vensim Variables'!$B:$B,MATCH(EPS!$B4528,'Vensim Variables'!$A:$A,0))</f>
        <v>g pollutant</v>
      </c>
      <c r="I4528" t="str">
        <f t="shared" si="140"/>
        <v>CO</v>
      </c>
      <c r="J4528">
        <f>INDEX(NoSettings!$C:$C,MATCH(EPS!$A4528,NoSettings!$A:$A,0))</f>
        <v>223306000</v>
      </c>
      <c r="K4528">
        <f>INDEX(GWP!$C$2:$C$13,MATCH(EPS!I4528,GWP!$B$2:$B$13,0))</f>
        <v>0</v>
      </c>
      <c r="L4528" s="4">
        <f t="shared" si="141"/>
        <v>0</v>
      </c>
    </row>
    <row r="4529" spans="1:12" hidden="1" x14ac:dyDescent="0.25">
      <c r="A4529" t="s">
        <v>6043</v>
      </c>
      <c r="B4529" t="s">
        <v>5</v>
      </c>
      <c r="C4529" t="s">
        <v>1740</v>
      </c>
      <c r="D4529" t="s">
        <v>6896</v>
      </c>
      <c r="E4529" t="s">
        <v>1707</v>
      </c>
      <c r="H4529" t="str">
        <f>INDEX('Vensim Variables'!$B:$B,MATCH(EPS!$B4529,'Vensim Variables'!$A:$A,0))</f>
        <v>g pollutant</v>
      </c>
      <c r="I4529" t="str">
        <f t="shared" si="140"/>
        <v>NOx</v>
      </c>
      <c r="J4529">
        <f>INDEX(NoSettings!$C:$C,MATCH(EPS!$A4529,NoSettings!$A:$A,0))</f>
        <v>133146000</v>
      </c>
      <c r="K4529">
        <f>INDEX(GWP!$C$2:$C$13,MATCH(EPS!I4529,GWP!$B$2:$B$13,0))</f>
        <v>0</v>
      </c>
      <c r="L4529" s="4">
        <f t="shared" si="141"/>
        <v>0</v>
      </c>
    </row>
    <row r="4530" spans="1:12" hidden="1" x14ac:dyDescent="0.25">
      <c r="A4530" t="s">
        <v>6044</v>
      </c>
      <c r="B4530" t="s">
        <v>5</v>
      </c>
      <c r="C4530" t="s">
        <v>1740</v>
      </c>
      <c r="D4530" t="s">
        <v>6896</v>
      </c>
      <c r="E4530" t="s">
        <v>1708</v>
      </c>
      <c r="H4530" t="str">
        <f>INDEX('Vensim Variables'!$B:$B,MATCH(EPS!$B4530,'Vensim Variables'!$A:$A,0))</f>
        <v>g pollutant</v>
      </c>
      <c r="I4530" t="str">
        <f t="shared" si="140"/>
        <v>PM10</v>
      </c>
      <c r="J4530">
        <f>INDEX(NoSettings!$C:$C,MATCH(EPS!$A4530,NoSettings!$A:$A,0))</f>
        <v>27180600</v>
      </c>
      <c r="K4530">
        <f>INDEX(GWP!$C$2:$C$13,MATCH(EPS!I4530,GWP!$B$2:$B$13,0))</f>
        <v>0</v>
      </c>
      <c r="L4530" s="4">
        <f t="shared" si="141"/>
        <v>0</v>
      </c>
    </row>
    <row r="4531" spans="1:12" hidden="1" x14ac:dyDescent="0.25">
      <c r="A4531" t="s">
        <v>6045</v>
      </c>
      <c r="B4531" t="s">
        <v>5</v>
      </c>
      <c r="C4531" t="s">
        <v>1740</v>
      </c>
      <c r="D4531" t="s">
        <v>6896</v>
      </c>
      <c r="E4531" t="s">
        <v>1709</v>
      </c>
      <c r="H4531" t="str">
        <f>INDEX('Vensim Variables'!$B:$B,MATCH(EPS!$B4531,'Vensim Variables'!$A:$A,0))</f>
        <v>g pollutant</v>
      </c>
      <c r="I4531" t="str">
        <f t="shared" si="140"/>
        <v>PM25</v>
      </c>
      <c r="J4531">
        <f>INDEX(NoSettings!$C:$C,MATCH(EPS!$A4531,NoSettings!$A:$A,0))</f>
        <v>23257100</v>
      </c>
      <c r="K4531">
        <f>INDEX(GWP!$C$2:$C$13,MATCH(EPS!I4531,GWP!$B$2:$B$13,0))</f>
        <v>0</v>
      </c>
      <c r="L4531" s="4">
        <f t="shared" si="141"/>
        <v>0</v>
      </c>
    </row>
    <row r="4532" spans="1:12" hidden="1" x14ac:dyDescent="0.25">
      <c r="A4532" t="s">
        <v>6046</v>
      </c>
      <c r="B4532" t="s">
        <v>5</v>
      </c>
      <c r="C4532" t="s">
        <v>1740</v>
      </c>
      <c r="D4532" t="s">
        <v>6896</v>
      </c>
      <c r="E4532" t="s">
        <v>1710</v>
      </c>
      <c r="H4532" t="str">
        <f>INDEX('Vensim Variables'!$B:$B,MATCH(EPS!$B4532,'Vensim Variables'!$A:$A,0))</f>
        <v>g pollutant</v>
      </c>
      <c r="I4532" t="str">
        <f t="shared" si="140"/>
        <v>SOx</v>
      </c>
      <c r="J4532">
        <f>INDEX(NoSettings!$C:$C,MATCH(EPS!$A4532,NoSettings!$A:$A,0))</f>
        <v>99163800</v>
      </c>
      <c r="K4532">
        <f>INDEX(GWP!$C$2:$C$13,MATCH(EPS!I4532,GWP!$B$2:$B$13,0))</f>
        <v>0</v>
      </c>
      <c r="L4532" s="4">
        <f t="shared" si="141"/>
        <v>0</v>
      </c>
    </row>
    <row r="4533" spans="1:12" hidden="1" x14ac:dyDescent="0.25">
      <c r="A4533" t="s">
        <v>6047</v>
      </c>
      <c r="B4533" t="s">
        <v>5</v>
      </c>
      <c r="C4533" t="s">
        <v>1740</v>
      </c>
      <c r="D4533" t="s">
        <v>6896</v>
      </c>
      <c r="E4533" t="s">
        <v>1711</v>
      </c>
      <c r="H4533" t="str">
        <f>INDEX('Vensim Variables'!$B:$B,MATCH(EPS!$B4533,'Vensim Variables'!$A:$A,0))</f>
        <v>g pollutant</v>
      </c>
      <c r="I4533" t="str">
        <f t="shared" si="140"/>
        <v>BC</v>
      </c>
      <c r="J4533">
        <f>INDEX(NoSettings!$C:$C,MATCH(EPS!$A4533,NoSettings!$A:$A,0))</f>
        <v>1761660</v>
      </c>
      <c r="K4533">
        <f>INDEX(GWP!$C$2:$C$13,MATCH(EPS!I4533,GWP!$B$2:$B$13,0))</f>
        <v>0</v>
      </c>
      <c r="L4533" s="4">
        <f t="shared" si="141"/>
        <v>0</v>
      </c>
    </row>
    <row r="4534" spans="1:12" hidden="1" x14ac:dyDescent="0.25">
      <c r="A4534" t="s">
        <v>6048</v>
      </c>
      <c r="B4534" t="s">
        <v>5</v>
      </c>
      <c r="C4534" t="s">
        <v>1740</v>
      </c>
      <c r="D4534" t="s">
        <v>6896</v>
      </c>
      <c r="E4534" t="s">
        <v>1712</v>
      </c>
      <c r="H4534" t="str">
        <f>INDEX('Vensim Variables'!$B:$B,MATCH(EPS!$B4534,'Vensim Variables'!$A:$A,0))</f>
        <v>g pollutant</v>
      </c>
      <c r="I4534" t="str">
        <f t="shared" si="140"/>
        <v>OC</v>
      </c>
      <c r="J4534">
        <f>INDEX(NoSettings!$C:$C,MATCH(EPS!$A4534,NoSettings!$A:$A,0))</f>
        <v>8539230</v>
      </c>
      <c r="K4534">
        <f>INDEX(GWP!$C$2:$C$13,MATCH(EPS!I4534,GWP!$B$2:$B$13,0))</f>
        <v>0</v>
      </c>
      <c r="L4534" s="4">
        <f t="shared" si="141"/>
        <v>0</v>
      </c>
    </row>
    <row r="4535" spans="1:12" hidden="1" x14ac:dyDescent="0.25">
      <c r="A4535" t="s">
        <v>6049</v>
      </c>
      <c r="B4535" t="s">
        <v>5</v>
      </c>
      <c r="C4535" t="s">
        <v>1740</v>
      </c>
      <c r="D4535" t="s">
        <v>6896</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hidden="1" x14ac:dyDescent="0.25">
      <c r="A4536" t="s">
        <v>6050</v>
      </c>
      <c r="B4536" t="s">
        <v>5</v>
      </c>
      <c r="C4536" t="s">
        <v>1740</v>
      </c>
      <c r="D4536" t="s">
        <v>6896</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hidden="1" x14ac:dyDescent="0.25">
      <c r="A4537" t="s">
        <v>6051</v>
      </c>
      <c r="B4537" t="s">
        <v>5</v>
      </c>
      <c r="C4537" t="s">
        <v>1740</v>
      </c>
      <c r="D4537" t="s">
        <v>6896</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hidden="1" x14ac:dyDescent="0.25">
      <c r="A4538" t="s">
        <v>6052</v>
      </c>
      <c r="B4538" t="s">
        <v>5</v>
      </c>
      <c r="C4538" t="s">
        <v>1740</v>
      </c>
      <c r="D4538" t="s">
        <v>6897</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hidden="1" x14ac:dyDescent="0.25">
      <c r="A4539" t="s">
        <v>6053</v>
      </c>
      <c r="B4539" t="s">
        <v>5</v>
      </c>
      <c r="C4539" t="s">
        <v>1740</v>
      </c>
      <c r="D4539" t="s">
        <v>6897</v>
      </c>
      <c r="E4539" t="s">
        <v>1705</v>
      </c>
      <c r="H4539" t="str">
        <f>INDEX('Vensim Variables'!$B:$B,MATCH(EPS!$B4539,'Vensim Variables'!$A:$A,0))</f>
        <v>g pollutant</v>
      </c>
      <c r="I4539" t="str">
        <f t="shared" si="140"/>
        <v>VOC</v>
      </c>
      <c r="J4539">
        <f>INDEX(NoSettings!$C:$C,MATCH(EPS!$A4539,NoSettings!$A:$A,0))</f>
        <v>6984230</v>
      </c>
      <c r="K4539">
        <f>INDEX(GWP!$C$2:$C$13,MATCH(EPS!I4539,GWP!$B$2:$B$13,0))</f>
        <v>0</v>
      </c>
      <c r="L4539" s="4">
        <f t="shared" si="141"/>
        <v>0</v>
      </c>
    </row>
    <row r="4540" spans="1:12" hidden="1" x14ac:dyDescent="0.25">
      <c r="A4540" t="s">
        <v>6054</v>
      </c>
      <c r="B4540" t="s">
        <v>5</v>
      </c>
      <c r="C4540" t="s">
        <v>1740</v>
      </c>
      <c r="D4540" t="s">
        <v>6897</v>
      </c>
      <c r="E4540" t="s">
        <v>1706</v>
      </c>
      <c r="H4540" t="str">
        <f>INDEX('Vensim Variables'!$B:$B,MATCH(EPS!$B4540,'Vensim Variables'!$A:$A,0))</f>
        <v>g pollutant</v>
      </c>
      <c r="I4540" t="str">
        <f t="shared" si="140"/>
        <v>CO</v>
      </c>
      <c r="J4540">
        <f>INDEX(NoSettings!$C:$C,MATCH(EPS!$A4540,NoSettings!$A:$A,0))</f>
        <v>79065400</v>
      </c>
      <c r="K4540">
        <f>INDEX(GWP!$C$2:$C$13,MATCH(EPS!I4540,GWP!$B$2:$B$13,0))</f>
        <v>0</v>
      </c>
      <c r="L4540" s="4">
        <f t="shared" si="141"/>
        <v>0</v>
      </c>
    </row>
    <row r="4541" spans="1:12" hidden="1" x14ac:dyDescent="0.25">
      <c r="A4541" t="s">
        <v>6055</v>
      </c>
      <c r="B4541" t="s">
        <v>5</v>
      </c>
      <c r="C4541" t="s">
        <v>1740</v>
      </c>
      <c r="D4541" t="s">
        <v>6897</v>
      </c>
      <c r="E4541" t="s">
        <v>1707</v>
      </c>
      <c r="H4541" t="str">
        <f>INDEX('Vensim Variables'!$B:$B,MATCH(EPS!$B4541,'Vensim Variables'!$A:$A,0))</f>
        <v>g pollutant</v>
      </c>
      <c r="I4541" t="str">
        <f t="shared" si="140"/>
        <v>NOx</v>
      </c>
      <c r="J4541">
        <f>INDEX(NoSettings!$C:$C,MATCH(EPS!$A4541,NoSettings!$A:$A,0))</f>
        <v>47142900</v>
      </c>
      <c r="K4541">
        <f>INDEX(GWP!$C$2:$C$13,MATCH(EPS!I4541,GWP!$B$2:$B$13,0))</f>
        <v>0</v>
      </c>
      <c r="L4541" s="4">
        <f t="shared" si="141"/>
        <v>0</v>
      </c>
    </row>
    <row r="4542" spans="1:12" hidden="1" x14ac:dyDescent="0.25">
      <c r="A4542" t="s">
        <v>6056</v>
      </c>
      <c r="B4542" t="s">
        <v>5</v>
      </c>
      <c r="C4542" t="s">
        <v>1740</v>
      </c>
      <c r="D4542" t="s">
        <v>6897</v>
      </c>
      <c r="E4542" t="s">
        <v>1708</v>
      </c>
      <c r="H4542" t="str">
        <f>INDEX('Vensim Variables'!$B:$B,MATCH(EPS!$B4542,'Vensim Variables'!$A:$A,0))</f>
        <v>g pollutant</v>
      </c>
      <c r="I4542" t="str">
        <f t="shared" si="140"/>
        <v>PM10</v>
      </c>
      <c r="J4542">
        <f>INDEX(NoSettings!$C:$C,MATCH(EPS!$A4542,NoSettings!$A:$A,0))</f>
        <v>9623780</v>
      </c>
      <c r="K4542">
        <f>INDEX(GWP!$C$2:$C$13,MATCH(EPS!I4542,GWP!$B$2:$B$13,0))</f>
        <v>0</v>
      </c>
      <c r="L4542" s="4">
        <f t="shared" si="141"/>
        <v>0</v>
      </c>
    </row>
    <row r="4543" spans="1:12" hidden="1" x14ac:dyDescent="0.25">
      <c r="A4543" t="s">
        <v>6057</v>
      </c>
      <c r="B4543" t="s">
        <v>5</v>
      </c>
      <c r="C4543" t="s">
        <v>1740</v>
      </c>
      <c r="D4543" t="s">
        <v>6897</v>
      </c>
      <c r="E4543" t="s">
        <v>1709</v>
      </c>
      <c r="H4543" t="str">
        <f>INDEX('Vensim Variables'!$B:$B,MATCH(EPS!$B4543,'Vensim Variables'!$A:$A,0))</f>
        <v>g pollutant</v>
      </c>
      <c r="I4543" t="str">
        <f t="shared" si="140"/>
        <v>PM25</v>
      </c>
      <c r="J4543">
        <f>INDEX(NoSettings!$C:$C,MATCH(EPS!$A4543,NoSettings!$A:$A,0))</f>
        <v>8234600</v>
      </c>
      <c r="K4543">
        <f>INDEX(GWP!$C$2:$C$13,MATCH(EPS!I4543,GWP!$B$2:$B$13,0))</f>
        <v>0</v>
      </c>
      <c r="L4543" s="4">
        <f t="shared" si="141"/>
        <v>0</v>
      </c>
    </row>
    <row r="4544" spans="1:12" hidden="1" x14ac:dyDescent="0.25">
      <c r="A4544" t="s">
        <v>6058</v>
      </c>
      <c r="B4544" t="s">
        <v>5</v>
      </c>
      <c r="C4544" t="s">
        <v>1740</v>
      </c>
      <c r="D4544" t="s">
        <v>6897</v>
      </c>
      <c r="E4544" t="s">
        <v>1710</v>
      </c>
      <c r="H4544" t="str">
        <f>INDEX('Vensim Variables'!$B:$B,MATCH(EPS!$B4544,'Vensim Variables'!$A:$A,0))</f>
        <v>g pollutant</v>
      </c>
      <c r="I4544" t="str">
        <f t="shared" si="140"/>
        <v>SOx</v>
      </c>
      <c r="J4544">
        <f>INDEX(NoSettings!$C:$C,MATCH(EPS!$A4544,NoSettings!$A:$A,0))</f>
        <v>35110700</v>
      </c>
      <c r="K4544">
        <f>INDEX(GWP!$C$2:$C$13,MATCH(EPS!I4544,GWP!$B$2:$B$13,0))</f>
        <v>0</v>
      </c>
      <c r="L4544" s="4">
        <f t="shared" si="141"/>
        <v>0</v>
      </c>
    </row>
    <row r="4545" spans="1:12" hidden="1" x14ac:dyDescent="0.25">
      <c r="A4545" t="s">
        <v>6059</v>
      </c>
      <c r="B4545" t="s">
        <v>5</v>
      </c>
      <c r="C4545" t="s">
        <v>1740</v>
      </c>
      <c r="D4545" t="s">
        <v>6897</v>
      </c>
      <c r="E4545" t="s">
        <v>1711</v>
      </c>
      <c r="H4545" t="str">
        <f>INDEX('Vensim Variables'!$B:$B,MATCH(EPS!$B4545,'Vensim Variables'!$A:$A,0))</f>
        <v>g pollutant</v>
      </c>
      <c r="I4545" t="str">
        <f t="shared" si="140"/>
        <v>BC</v>
      </c>
      <c r="J4545">
        <f>INDEX(NoSettings!$C:$C,MATCH(EPS!$A4545,NoSettings!$A:$A,0))</f>
        <v>623746</v>
      </c>
      <c r="K4545">
        <f>INDEX(GWP!$C$2:$C$13,MATCH(EPS!I4545,GWP!$B$2:$B$13,0))</f>
        <v>0</v>
      </c>
      <c r="L4545" s="4">
        <f t="shared" si="141"/>
        <v>0</v>
      </c>
    </row>
    <row r="4546" spans="1:12" hidden="1" x14ac:dyDescent="0.25">
      <c r="A4546" t="s">
        <v>6060</v>
      </c>
      <c r="B4546" t="s">
        <v>5</v>
      </c>
      <c r="C4546" t="s">
        <v>1740</v>
      </c>
      <c r="D4546" t="s">
        <v>6897</v>
      </c>
      <c r="E4546" t="s">
        <v>1712</v>
      </c>
      <c r="H4546" t="str">
        <f>INDEX('Vensim Variables'!$B:$B,MATCH(EPS!$B4546,'Vensim Variables'!$A:$A,0))</f>
        <v>g pollutant</v>
      </c>
      <c r="I4546" t="str">
        <f t="shared" si="140"/>
        <v>OC</v>
      </c>
      <c r="J4546">
        <f>INDEX(NoSettings!$C:$C,MATCH(EPS!$A4546,NoSettings!$A:$A,0))</f>
        <v>3023470</v>
      </c>
      <c r="K4546">
        <f>INDEX(GWP!$C$2:$C$13,MATCH(EPS!I4546,GWP!$B$2:$B$13,0))</f>
        <v>0</v>
      </c>
      <c r="L4546" s="4">
        <f t="shared" si="141"/>
        <v>0</v>
      </c>
    </row>
    <row r="4547" spans="1:12" hidden="1" x14ac:dyDescent="0.25">
      <c r="A4547" t="s">
        <v>6061</v>
      </c>
      <c r="B4547" t="s">
        <v>5</v>
      </c>
      <c r="C4547" t="s">
        <v>1740</v>
      </c>
      <c r="D4547" t="s">
        <v>6897</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hidden="1" x14ac:dyDescent="0.25">
      <c r="A4548" t="s">
        <v>6062</v>
      </c>
      <c r="B4548" t="s">
        <v>5</v>
      </c>
      <c r="C4548" t="s">
        <v>1740</v>
      </c>
      <c r="D4548" t="s">
        <v>6897</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hidden="1" x14ac:dyDescent="0.25">
      <c r="A4549" t="s">
        <v>6063</v>
      </c>
      <c r="B4549" t="s">
        <v>5</v>
      </c>
      <c r="C4549" t="s">
        <v>1740</v>
      </c>
      <c r="D4549" t="s">
        <v>6897</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hidden="1" x14ac:dyDescent="0.25">
      <c r="A4550" t="s">
        <v>6064</v>
      </c>
      <c r="B4550" t="s">
        <v>5</v>
      </c>
      <c r="C4550" t="s">
        <v>1740</v>
      </c>
      <c r="D4550" t="s">
        <v>6898</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hidden="1" x14ac:dyDescent="0.25">
      <c r="A4551" t="s">
        <v>6065</v>
      </c>
      <c r="B4551" t="s">
        <v>5</v>
      </c>
      <c r="C4551" t="s">
        <v>1740</v>
      </c>
      <c r="D4551" t="s">
        <v>6898</v>
      </c>
      <c r="E4551" t="s">
        <v>1705</v>
      </c>
      <c r="H4551" t="str">
        <f>INDEX('Vensim Variables'!$B:$B,MATCH(EPS!$B4551,'Vensim Variables'!$A:$A,0))</f>
        <v>g pollutant</v>
      </c>
      <c r="I4551" t="str">
        <f t="shared" si="142"/>
        <v>VOC</v>
      </c>
      <c r="J4551">
        <f>INDEX(NoSettings!$C:$C,MATCH(EPS!$A4551,NoSettings!$A:$A,0))</f>
        <v>10045200</v>
      </c>
      <c r="K4551">
        <f>INDEX(GWP!$C$2:$C$13,MATCH(EPS!I4551,GWP!$B$2:$B$13,0))</f>
        <v>0</v>
      </c>
      <c r="L4551" s="4">
        <f t="shared" si="143"/>
        <v>0</v>
      </c>
    </row>
    <row r="4552" spans="1:12" hidden="1" x14ac:dyDescent="0.25">
      <c r="A4552" t="s">
        <v>6066</v>
      </c>
      <c r="B4552" t="s">
        <v>5</v>
      </c>
      <c r="C4552" t="s">
        <v>1740</v>
      </c>
      <c r="D4552" t="s">
        <v>6898</v>
      </c>
      <c r="E4552" t="s">
        <v>1706</v>
      </c>
      <c r="H4552" t="str">
        <f>INDEX('Vensim Variables'!$B:$B,MATCH(EPS!$B4552,'Vensim Variables'!$A:$A,0))</f>
        <v>g pollutant</v>
      </c>
      <c r="I4552" t="str">
        <f t="shared" si="142"/>
        <v>CO</v>
      </c>
      <c r="J4552">
        <f>INDEX(NoSettings!$C:$C,MATCH(EPS!$A4552,NoSettings!$A:$A,0))</f>
        <v>113717000</v>
      </c>
      <c r="K4552">
        <f>INDEX(GWP!$C$2:$C$13,MATCH(EPS!I4552,GWP!$B$2:$B$13,0))</f>
        <v>0</v>
      </c>
      <c r="L4552" s="4">
        <f t="shared" si="143"/>
        <v>0</v>
      </c>
    </row>
    <row r="4553" spans="1:12" hidden="1" x14ac:dyDescent="0.25">
      <c r="A4553" t="s">
        <v>6067</v>
      </c>
      <c r="B4553" t="s">
        <v>5</v>
      </c>
      <c r="C4553" t="s">
        <v>1740</v>
      </c>
      <c r="D4553" t="s">
        <v>6898</v>
      </c>
      <c r="E4553" t="s">
        <v>1707</v>
      </c>
      <c r="H4553" t="str">
        <f>INDEX('Vensim Variables'!$B:$B,MATCH(EPS!$B4553,'Vensim Variables'!$A:$A,0))</f>
        <v>g pollutant</v>
      </c>
      <c r="I4553" t="str">
        <f t="shared" si="142"/>
        <v>NOx</v>
      </c>
      <c r="J4553">
        <f>INDEX(NoSettings!$C:$C,MATCH(EPS!$A4553,NoSettings!$A:$A,0))</f>
        <v>67804200</v>
      </c>
      <c r="K4553">
        <f>INDEX(GWP!$C$2:$C$13,MATCH(EPS!I4553,GWP!$B$2:$B$13,0))</f>
        <v>0</v>
      </c>
      <c r="L4553" s="4">
        <f t="shared" si="143"/>
        <v>0</v>
      </c>
    </row>
    <row r="4554" spans="1:12" hidden="1" x14ac:dyDescent="0.25">
      <c r="A4554" t="s">
        <v>6068</v>
      </c>
      <c r="B4554" t="s">
        <v>5</v>
      </c>
      <c r="C4554" t="s">
        <v>1740</v>
      </c>
      <c r="D4554" t="s">
        <v>6898</v>
      </c>
      <c r="E4554" t="s">
        <v>1708</v>
      </c>
      <c r="H4554" t="str">
        <f>INDEX('Vensim Variables'!$B:$B,MATCH(EPS!$B4554,'Vensim Variables'!$A:$A,0))</f>
        <v>g pollutant</v>
      </c>
      <c r="I4554" t="str">
        <f t="shared" si="142"/>
        <v>PM10</v>
      </c>
      <c r="J4554">
        <f>INDEX(NoSettings!$C:$C,MATCH(EPS!$A4554,NoSettings!$A:$A,0))</f>
        <v>13841600</v>
      </c>
      <c r="K4554">
        <f>INDEX(GWP!$C$2:$C$13,MATCH(EPS!I4554,GWP!$B$2:$B$13,0))</f>
        <v>0</v>
      </c>
      <c r="L4554" s="4">
        <f t="shared" si="143"/>
        <v>0</v>
      </c>
    </row>
    <row r="4555" spans="1:12" hidden="1" x14ac:dyDescent="0.25">
      <c r="A4555" t="s">
        <v>6069</v>
      </c>
      <c r="B4555" t="s">
        <v>5</v>
      </c>
      <c r="C4555" t="s">
        <v>1740</v>
      </c>
      <c r="D4555" t="s">
        <v>6898</v>
      </c>
      <c r="E4555" t="s">
        <v>1709</v>
      </c>
      <c r="H4555" t="str">
        <f>INDEX('Vensim Variables'!$B:$B,MATCH(EPS!$B4555,'Vensim Variables'!$A:$A,0))</f>
        <v>g pollutant</v>
      </c>
      <c r="I4555" t="str">
        <f t="shared" si="142"/>
        <v>PM25</v>
      </c>
      <c r="J4555">
        <f>INDEX(NoSettings!$C:$C,MATCH(EPS!$A4555,NoSettings!$A:$A,0))</f>
        <v>11843600</v>
      </c>
      <c r="K4555">
        <f>INDEX(GWP!$C$2:$C$13,MATCH(EPS!I4555,GWP!$B$2:$B$13,0))</f>
        <v>0</v>
      </c>
      <c r="L4555" s="4">
        <f t="shared" si="143"/>
        <v>0</v>
      </c>
    </row>
    <row r="4556" spans="1:12" hidden="1" x14ac:dyDescent="0.25">
      <c r="A4556" t="s">
        <v>6070</v>
      </c>
      <c r="B4556" t="s">
        <v>5</v>
      </c>
      <c r="C4556" t="s">
        <v>1740</v>
      </c>
      <c r="D4556" t="s">
        <v>6898</v>
      </c>
      <c r="E4556" t="s">
        <v>1710</v>
      </c>
      <c r="H4556" t="str">
        <f>INDEX('Vensim Variables'!$B:$B,MATCH(EPS!$B4556,'Vensim Variables'!$A:$A,0))</f>
        <v>g pollutant</v>
      </c>
      <c r="I4556" t="str">
        <f t="shared" si="142"/>
        <v>SOx</v>
      </c>
      <c r="J4556">
        <f>INDEX(NoSettings!$C:$C,MATCH(EPS!$A4556,NoSettings!$A:$A,0))</f>
        <v>50498700</v>
      </c>
      <c r="K4556">
        <f>INDEX(GWP!$C$2:$C$13,MATCH(EPS!I4556,GWP!$B$2:$B$13,0))</f>
        <v>0</v>
      </c>
      <c r="L4556" s="4">
        <f t="shared" si="143"/>
        <v>0</v>
      </c>
    </row>
    <row r="4557" spans="1:12" hidden="1" x14ac:dyDescent="0.25">
      <c r="A4557" t="s">
        <v>6071</v>
      </c>
      <c r="B4557" t="s">
        <v>5</v>
      </c>
      <c r="C4557" t="s">
        <v>1740</v>
      </c>
      <c r="D4557" t="s">
        <v>6898</v>
      </c>
      <c r="E4557" t="s">
        <v>1711</v>
      </c>
      <c r="H4557" t="str">
        <f>INDEX('Vensim Variables'!$B:$B,MATCH(EPS!$B4557,'Vensim Variables'!$A:$A,0))</f>
        <v>g pollutant</v>
      </c>
      <c r="I4557" t="str">
        <f t="shared" si="142"/>
        <v>BC</v>
      </c>
      <c r="J4557">
        <f>INDEX(NoSettings!$C:$C,MATCH(EPS!$A4557,NoSettings!$A:$A,0))</f>
        <v>897116</v>
      </c>
      <c r="K4557">
        <f>INDEX(GWP!$C$2:$C$13,MATCH(EPS!I4557,GWP!$B$2:$B$13,0))</f>
        <v>0</v>
      </c>
      <c r="L4557" s="4">
        <f t="shared" si="143"/>
        <v>0</v>
      </c>
    </row>
    <row r="4558" spans="1:12" hidden="1" x14ac:dyDescent="0.25">
      <c r="A4558" t="s">
        <v>6072</v>
      </c>
      <c r="B4558" t="s">
        <v>5</v>
      </c>
      <c r="C4558" t="s">
        <v>1740</v>
      </c>
      <c r="D4558" t="s">
        <v>6898</v>
      </c>
      <c r="E4558" t="s">
        <v>1712</v>
      </c>
      <c r="H4558" t="str">
        <f>INDEX('Vensim Variables'!$B:$B,MATCH(EPS!$B4558,'Vensim Variables'!$A:$A,0))</f>
        <v>g pollutant</v>
      </c>
      <c r="I4558" t="str">
        <f t="shared" si="142"/>
        <v>OC</v>
      </c>
      <c r="J4558">
        <f>INDEX(NoSettings!$C:$C,MATCH(EPS!$A4558,NoSettings!$A:$A,0))</f>
        <v>4348570</v>
      </c>
      <c r="K4558">
        <f>INDEX(GWP!$C$2:$C$13,MATCH(EPS!I4558,GWP!$B$2:$B$13,0))</f>
        <v>0</v>
      </c>
      <c r="L4558" s="4">
        <f t="shared" si="143"/>
        <v>0</v>
      </c>
    </row>
    <row r="4559" spans="1:12" hidden="1" x14ac:dyDescent="0.25">
      <c r="A4559" t="s">
        <v>6073</v>
      </c>
      <c r="B4559" t="s">
        <v>5</v>
      </c>
      <c r="C4559" t="s">
        <v>1740</v>
      </c>
      <c r="D4559" t="s">
        <v>6898</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hidden="1" x14ac:dyDescent="0.25">
      <c r="A4560" t="s">
        <v>6074</v>
      </c>
      <c r="B4560" t="s">
        <v>5</v>
      </c>
      <c r="C4560" t="s">
        <v>1740</v>
      </c>
      <c r="D4560" t="s">
        <v>6898</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hidden="1" x14ac:dyDescent="0.25">
      <c r="A4561" t="s">
        <v>6075</v>
      </c>
      <c r="B4561" t="s">
        <v>5</v>
      </c>
      <c r="C4561" t="s">
        <v>1740</v>
      </c>
      <c r="D4561" t="s">
        <v>6898</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hidden="1" x14ac:dyDescent="0.25">
      <c r="A4562" t="s">
        <v>6076</v>
      </c>
      <c r="B4562" t="s">
        <v>5</v>
      </c>
      <c r="C4562" t="s">
        <v>1740</v>
      </c>
      <c r="D4562" t="s">
        <v>6899</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hidden="1" x14ac:dyDescent="0.25">
      <c r="A4563" t="s">
        <v>6077</v>
      </c>
      <c r="B4563" t="s">
        <v>5</v>
      </c>
      <c r="C4563" t="s">
        <v>1740</v>
      </c>
      <c r="D4563" t="s">
        <v>6899</v>
      </c>
      <c r="E4563" t="s">
        <v>1705</v>
      </c>
      <c r="H4563" t="str">
        <f>INDEX('Vensim Variables'!$B:$B,MATCH(EPS!$B4563,'Vensim Variables'!$A:$A,0))</f>
        <v>g pollutant</v>
      </c>
      <c r="I4563" t="str">
        <f t="shared" si="142"/>
        <v>VOC</v>
      </c>
      <c r="J4563">
        <f>INDEX(NoSettings!$C:$C,MATCH(EPS!$A4563,NoSettings!$A:$A,0))</f>
        <v>4196080</v>
      </c>
      <c r="K4563">
        <f>INDEX(GWP!$C$2:$C$13,MATCH(EPS!I4563,GWP!$B$2:$B$13,0))</f>
        <v>0</v>
      </c>
      <c r="L4563" s="4">
        <f t="shared" si="143"/>
        <v>0</v>
      </c>
    </row>
    <row r="4564" spans="1:12" hidden="1" x14ac:dyDescent="0.25">
      <c r="A4564" t="s">
        <v>6078</v>
      </c>
      <c r="B4564" t="s">
        <v>5</v>
      </c>
      <c r="C4564" t="s">
        <v>1740</v>
      </c>
      <c r="D4564" t="s">
        <v>6899</v>
      </c>
      <c r="E4564" t="s">
        <v>1706</v>
      </c>
      <c r="H4564" t="str">
        <f>INDEX('Vensim Variables'!$B:$B,MATCH(EPS!$B4564,'Vensim Variables'!$A:$A,0))</f>
        <v>g pollutant</v>
      </c>
      <c r="I4564" t="str">
        <f t="shared" si="142"/>
        <v>CO</v>
      </c>
      <c r="J4564">
        <f>INDEX(NoSettings!$C:$C,MATCH(EPS!$A4564,NoSettings!$A:$A,0))</f>
        <v>47502000</v>
      </c>
      <c r="K4564">
        <f>INDEX(GWP!$C$2:$C$13,MATCH(EPS!I4564,GWP!$B$2:$B$13,0))</f>
        <v>0</v>
      </c>
      <c r="L4564" s="4">
        <f t="shared" si="143"/>
        <v>0</v>
      </c>
    </row>
    <row r="4565" spans="1:12" hidden="1" x14ac:dyDescent="0.25">
      <c r="A4565" t="s">
        <v>6079</v>
      </c>
      <c r="B4565" t="s">
        <v>5</v>
      </c>
      <c r="C4565" t="s">
        <v>1740</v>
      </c>
      <c r="D4565" t="s">
        <v>6899</v>
      </c>
      <c r="E4565" t="s">
        <v>1707</v>
      </c>
      <c r="H4565" t="str">
        <f>INDEX('Vensim Variables'!$B:$B,MATCH(EPS!$B4565,'Vensim Variables'!$A:$A,0))</f>
        <v>g pollutant</v>
      </c>
      <c r="I4565" t="str">
        <f t="shared" si="142"/>
        <v>NOx</v>
      </c>
      <c r="J4565">
        <f>INDEX(NoSettings!$C:$C,MATCH(EPS!$A4565,NoSettings!$A:$A,0))</f>
        <v>28323100</v>
      </c>
      <c r="K4565">
        <f>INDEX(GWP!$C$2:$C$13,MATCH(EPS!I4565,GWP!$B$2:$B$13,0))</f>
        <v>0</v>
      </c>
      <c r="L4565" s="4">
        <f t="shared" si="143"/>
        <v>0</v>
      </c>
    </row>
    <row r="4566" spans="1:12" hidden="1" x14ac:dyDescent="0.25">
      <c r="A4566" t="s">
        <v>6080</v>
      </c>
      <c r="B4566" t="s">
        <v>5</v>
      </c>
      <c r="C4566" t="s">
        <v>1740</v>
      </c>
      <c r="D4566" t="s">
        <v>6899</v>
      </c>
      <c r="E4566" t="s">
        <v>1708</v>
      </c>
      <c r="H4566" t="str">
        <f>INDEX('Vensim Variables'!$B:$B,MATCH(EPS!$B4566,'Vensim Variables'!$A:$A,0))</f>
        <v>g pollutant</v>
      </c>
      <c r="I4566" t="str">
        <f t="shared" si="142"/>
        <v>PM10</v>
      </c>
      <c r="J4566">
        <f>INDEX(NoSettings!$C:$C,MATCH(EPS!$A4566,NoSettings!$A:$A,0))</f>
        <v>5781910</v>
      </c>
      <c r="K4566">
        <f>INDEX(GWP!$C$2:$C$13,MATCH(EPS!I4566,GWP!$B$2:$B$13,0))</f>
        <v>0</v>
      </c>
      <c r="L4566" s="4">
        <f t="shared" si="143"/>
        <v>0</v>
      </c>
    </row>
    <row r="4567" spans="1:12" hidden="1" x14ac:dyDescent="0.25">
      <c r="A4567" t="s">
        <v>6081</v>
      </c>
      <c r="B4567" t="s">
        <v>5</v>
      </c>
      <c r="C4567" t="s">
        <v>1740</v>
      </c>
      <c r="D4567" t="s">
        <v>6899</v>
      </c>
      <c r="E4567" t="s">
        <v>1709</v>
      </c>
      <c r="H4567" t="str">
        <f>INDEX('Vensim Variables'!$B:$B,MATCH(EPS!$B4567,'Vensim Variables'!$A:$A,0))</f>
        <v>g pollutant</v>
      </c>
      <c r="I4567" t="str">
        <f t="shared" si="142"/>
        <v>PM25</v>
      </c>
      <c r="J4567">
        <f>INDEX(NoSettings!$C:$C,MATCH(EPS!$A4567,NoSettings!$A:$A,0))</f>
        <v>4947300</v>
      </c>
      <c r="K4567">
        <f>INDEX(GWP!$C$2:$C$13,MATCH(EPS!I4567,GWP!$B$2:$B$13,0))</f>
        <v>0</v>
      </c>
      <c r="L4567" s="4">
        <f t="shared" si="143"/>
        <v>0</v>
      </c>
    </row>
    <row r="4568" spans="1:12" hidden="1" x14ac:dyDescent="0.25">
      <c r="A4568" t="s">
        <v>6082</v>
      </c>
      <c r="B4568" t="s">
        <v>5</v>
      </c>
      <c r="C4568" t="s">
        <v>1740</v>
      </c>
      <c r="D4568" t="s">
        <v>6899</v>
      </c>
      <c r="E4568" t="s">
        <v>1710</v>
      </c>
      <c r="H4568" t="str">
        <f>INDEX('Vensim Variables'!$B:$B,MATCH(EPS!$B4568,'Vensim Variables'!$A:$A,0))</f>
        <v>g pollutant</v>
      </c>
      <c r="I4568" t="str">
        <f t="shared" si="142"/>
        <v>SOx</v>
      </c>
      <c r="J4568">
        <f>INDEX(NoSettings!$C:$C,MATCH(EPS!$A4568,NoSettings!$A:$A,0))</f>
        <v>21094300</v>
      </c>
      <c r="K4568">
        <f>INDEX(GWP!$C$2:$C$13,MATCH(EPS!I4568,GWP!$B$2:$B$13,0))</f>
        <v>0</v>
      </c>
      <c r="L4568" s="4">
        <f t="shared" si="143"/>
        <v>0</v>
      </c>
    </row>
    <row r="4569" spans="1:12" hidden="1" x14ac:dyDescent="0.25">
      <c r="A4569" t="s">
        <v>6083</v>
      </c>
      <c r="B4569" t="s">
        <v>5</v>
      </c>
      <c r="C4569" t="s">
        <v>1740</v>
      </c>
      <c r="D4569" t="s">
        <v>6899</v>
      </c>
      <c r="E4569" t="s">
        <v>1711</v>
      </c>
      <c r="H4569" t="str">
        <f>INDEX('Vensim Variables'!$B:$B,MATCH(EPS!$B4569,'Vensim Variables'!$A:$A,0))</f>
        <v>g pollutant</v>
      </c>
      <c r="I4569" t="str">
        <f t="shared" si="142"/>
        <v>BC</v>
      </c>
      <c r="J4569">
        <f>INDEX(NoSettings!$C:$C,MATCH(EPS!$A4569,NoSettings!$A:$A,0))</f>
        <v>374743</v>
      </c>
      <c r="K4569">
        <f>INDEX(GWP!$C$2:$C$13,MATCH(EPS!I4569,GWP!$B$2:$B$13,0))</f>
        <v>0</v>
      </c>
      <c r="L4569" s="4">
        <f t="shared" si="143"/>
        <v>0</v>
      </c>
    </row>
    <row r="4570" spans="1:12" hidden="1" x14ac:dyDescent="0.25">
      <c r="A4570" t="s">
        <v>6084</v>
      </c>
      <c r="B4570" t="s">
        <v>5</v>
      </c>
      <c r="C4570" t="s">
        <v>1740</v>
      </c>
      <c r="D4570" t="s">
        <v>6899</v>
      </c>
      <c r="E4570" t="s">
        <v>1712</v>
      </c>
      <c r="H4570" t="str">
        <f>INDEX('Vensim Variables'!$B:$B,MATCH(EPS!$B4570,'Vensim Variables'!$A:$A,0))</f>
        <v>g pollutant</v>
      </c>
      <c r="I4570" t="str">
        <f t="shared" si="142"/>
        <v>OC</v>
      </c>
      <c r="J4570">
        <f>INDEX(NoSettings!$C:$C,MATCH(EPS!$A4570,NoSettings!$A:$A,0))</f>
        <v>1816480</v>
      </c>
      <c r="K4570">
        <f>INDEX(GWP!$C$2:$C$13,MATCH(EPS!I4570,GWP!$B$2:$B$13,0))</f>
        <v>0</v>
      </c>
      <c r="L4570" s="4">
        <f t="shared" si="143"/>
        <v>0</v>
      </c>
    </row>
    <row r="4571" spans="1:12" hidden="1" x14ac:dyDescent="0.25">
      <c r="A4571" t="s">
        <v>6085</v>
      </c>
      <c r="B4571" t="s">
        <v>5</v>
      </c>
      <c r="C4571" t="s">
        <v>1740</v>
      </c>
      <c r="D4571" t="s">
        <v>6899</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hidden="1" x14ac:dyDescent="0.25">
      <c r="A4572" t="s">
        <v>6086</v>
      </c>
      <c r="B4572" t="s">
        <v>5</v>
      </c>
      <c r="C4572" t="s">
        <v>1740</v>
      </c>
      <c r="D4572" t="s">
        <v>6899</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hidden="1" x14ac:dyDescent="0.25">
      <c r="A4573" t="s">
        <v>6087</v>
      </c>
      <c r="B4573" t="s">
        <v>5</v>
      </c>
      <c r="C4573" t="s">
        <v>1740</v>
      </c>
      <c r="D4573" t="s">
        <v>6899</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hidden="1" x14ac:dyDescent="0.25">
      <c r="A4574" t="s">
        <v>6088</v>
      </c>
      <c r="B4574" t="s">
        <v>5</v>
      </c>
      <c r="C4574" t="s">
        <v>1740</v>
      </c>
      <c r="D4574" t="s">
        <v>6900</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hidden="1" x14ac:dyDescent="0.25">
      <c r="A4575" t="s">
        <v>6089</v>
      </c>
      <c r="B4575" t="s">
        <v>5</v>
      </c>
      <c r="C4575" t="s">
        <v>1740</v>
      </c>
      <c r="D4575" t="s">
        <v>6900</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hidden="1" x14ac:dyDescent="0.25">
      <c r="A4576" t="s">
        <v>6090</v>
      </c>
      <c r="B4576" t="s">
        <v>5</v>
      </c>
      <c r="C4576" t="s">
        <v>1740</v>
      </c>
      <c r="D4576" t="s">
        <v>6900</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hidden="1" x14ac:dyDescent="0.25">
      <c r="A4577" t="s">
        <v>6091</v>
      </c>
      <c r="B4577" t="s">
        <v>5</v>
      </c>
      <c r="C4577" t="s">
        <v>1740</v>
      </c>
      <c r="D4577" t="s">
        <v>6900</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hidden="1" x14ac:dyDescent="0.25">
      <c r="A4578" t="s">
        <v>6092</v>
      </c>
      <c r="B4578" t="s">
        <v>5</v>
      </c>
      <c r="C4578" t="s">
        <v>1740</v>
      </c>
      <c r="D4578" t="s">
        <v>6900</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hidden="1" x14ac:dyDescent="0.25">
      <c r="A4579" t="s">
        <v>6093</v>
      </c>
      <c r="B4579" t="s">
        <v>5</v>
      </c>
      <c r="C4579" t="s">
        <v>1740</v>
      </c>
      <c r="D4579" t="s">
        <v>6900</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hidden="1" x14ac:dyDescent="0.25">
      <c r="A4580" t="s">
        <v>6094</v>
      </c>
      <c r="B4580" t="s">
        <v>5</v>
      </c>
      <c r="C4580" t="s">
        <v>1740</v>
      </c>
      <c r="D4580" t="s">
        <v>6900</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hidden="1" x14ac:dyDescent="0.25">
      <c r="A4581" t="s">
        <v>6095</v>
      </c>
      <c r="B4581" t="s">
        <v>5</v>
      </c>
      <c r="C4581" t="s">
        <v>1740</v>
      </c>
      <c r="D4581" t="s">
        <v>6900</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hidden="1" x14ac:dyDescent="0.25">
      <c r="A4582" t="s">
        <v>6096</v>
      </c>
      <c r="B4582" t="s">
        <v>5</v>
      </c>
      <c r="C4582" t="s">
        <v>1740</v>
      </c>
      <c r="D4582" t="s">
        <v>6900</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hidden="1" x14ac:dyDescent="0.25">
      <c r="A4583" t="s">
        <v>6097</v>
      </c>
      <c r="B4583" t="s">
        <v>5</v>
      </c>
      <c r="C4583" t="s">
        <v>1740</v>
      </c>
      <c r="D4583" t="s">
        <v>6900</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hidden="1" x14ac:dyDescent="0.25">
      <c r="A4584" t="s">
        <v>6098</v>
      </c>
      <c r="B4584" t="s">
        <v>5</v>
      </c>
      <c r="C4584" t="s">
        <v>1740</v>
      </c>
      <c r="D4584" t="s">
        <v>6900</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hidden="1" x14ac:dyDescent="0.25">
      <c r="A4585" t="s">
        <v>6099</v>
      </c>
      <c r="B4585" t="s">
        <v>5</v>
      </c>
      <c r="C4585" t="s">
        <v>1740</v>
      </c>
      <c r="D4585" t="s">
        <v>6900</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hidden="1" x14ac:dyDescent="0.25">
      <c r="A4586" t="s">
        <v>6100</v>
      </c>
      <c r="B4586" t="s">
        <v>5</v>
      </c>
      <c r="C4586" t="s">
        <v>1740</v>
      </c>
      <c r="D4586" t="s">
        <v>6901</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hidden="1" x14ac:dyDescent="0.25">
      <c r="A4587" t="s">
        <v>6101</v>
      </c>
      <c r="B4587" t="s">
        <v>5</v>
      </c>
      <c r="C4587" t="s">
        <v>1740</v>
      </c>
      <c r="D4587" t="s">
        <v>6901</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hidden="1" x14ac:dyDescent="0.25">
      <c r="A4588" t="s">
        <v>6102</v>
      </c>
      <c r="B4588" t="s">
        <v>5</v>
      </c>
      <c r="C4588" t="s">
        <v>1740</v>
      </c>
      <c r="D4588" t="s">
        <v>6901</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hidden="1" x14ac:dyDescent="0.25">
      <c r="A4589" t="s">
        <v>6103</v>
      </c>
      <c r="B4589" t="s">
        <v>5</v>
      </c>
      <c r="C4589" t="s">
        <v>1740</v>
      </c>
      <c r="D4589" t="s">
        <v>6901</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hidden="1" x14ac:dyDescent="0.25">
      <c r="A4590" t="s">
        <v>6104</v>
      </c>
      <c r="B4590" t="s">
        <v>5</v>
      </c>
      <c r="C4590" t="s">
        <v>1740</v>
      </c>
      <c r="D4590" t="s">
        <v>6901</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hidden="1" x14ac:dyDescent="0.25">
      <c r="A4591" t="s">
        <v>6105</v>
      </c>
      <c r="B4591" t="s">
        <v>5</v>
      </c>
      <c r="C4591" t="s">
        <v>1740</v>
      </c>
      <c r="D4591" t="s">
        <v>6901</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hidden="1" x14ac:dyDescent="0.25">
      <c r="A4592" t="s">
        <v>6106</v>
      </c>
      <c r="B4592" t="s">
        <v>5</v>
      </c>
      <c r="C4592" t="s">
        <v>1740</v>
      </c>
      <c r="D4592" t="s">
        <v>6901</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hidden="1" x14ac:dyDescent="0.25">
      <c r="A4593" t="s">
        <v>6107</v>
      </c>
      <c r="B4593" t="s">
        <v>5</v>
      </c>
      <c r="C4593" t="s">
        <v>1740</v>
      </c>
      <c r="D4593" t="s">
        <v>6901</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hidden="1" x14ac:dyDescent="0.25">
      <c r="A4594" t="s">
        <v>6108</v>
      </c>
      <c r="B4594" t="s">
        <v>5</v>
      </c>
      <c r="C4594" t="s">
        <v>1740</v>
      </c>
      <c r="D4594" t="s">
        <v>6901</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hidden="1" x14ac:dyDescent="0.25">
      <c r="A4595" t="s">
        <v>6109</v>
      </c>
      <c r="B4595" t="s">
        <v>5</v>
      </c>
      <c r="C4595" t="s">
        <v>1740</v>
      </c>
      <c r="D4595" t="s">
        <v>6901</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hidden="1" x14ac:dyDescent="0.25">
      <c r="A4596" t="s">
        <v>6110</v>
      </c>
      <c r="B4596" t="s">
        <v>5</v>
      </c>
      <c r="C4596" t="s">
        <v>1740</v>
      </c>
      <c r="D4596" t="s">
        <v>6901</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hidden="1" x14ac:dyDescent="0.25">
      <c r="A4597" t="s">
        <v>6111</v>
      </c>
      <c r="B4597" t="s">
        <v>5</v>
      </c>
      <c r="C4597" t="s">
        <v>1740</v>
      </c>
      <c r="D4597" t="s">
        <v>6901</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hidden="1" x14ac:dyDescent="0.25">
      <c r="A4598" t="s">
        <v>6112</v>
      </c>
      <c r="B4598" t="s">
        <v>5</v>
      </c>
      <c r="C4598" t="s">
        <v>1740</v>
      </c>
      <c r="D4598" t="s">
        <v>6902</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hidden="1" x14ac:dyDescent="0.25">
      <c r="A4599" t="s">
        <v>6113</v>
      </c>
      <c r="B4599" t="s">
        <v>5</v>
      </c>
      <c r="C4599" t="s">
        <v>1740</v>
      </c>
      <c r="D4599" t="s">
        <v>6902</v>
      </c>
      <c r="E4599" t="s">
        <v>1705</v>
      </c>
      <c r="H4599" t="str">
        <f>INDEX('Vensim Variables'!$B:$B,MATCH(EPS!$B4599,'Vensim Variables'!$A:$A,0))</f>
        <v>g pollutant</v>
      </c>
      <c r="I4599" t="str">
        <f t="shared" si="142"/>
        <v>VOC</v>
      </c>
      <c r="J4599">
        <f>INDEX(NoSettings!$C:$C,MATCH(EPS!$A4599,NoSettings!$A:$A,0))</f>
        <v>6556750</v>
      </c>
      <c r="K4599">
        <f>INDEX(GWP!$C$2:$C$13,MATCH(EPS!I4599,GWP!$B$2:$B$13,0))</f>
        <v>0</v>
      </c>
      <c r="L4599" s="4">
        <f t="shared" si="143"/>
        <v>0</v>
      </c>
    </row>
    <row r="4600" spans="1:12" hidden="1" x14ac:dyDescent="0.25">
      <c r="A4600" t="s">
        <v>6114</v>
      </c>
      <c r="B4600" t="s">
        <v>5</v>
      </c>
      <c r="C4600" t="s">
        <v>1740</v>
      </c>
      <c r="D4600" t="s">
        <v>6902</v>
      </c>
      <c r="E4600" t="s">
        <v>1706</v>
      </c>
      <c r="H4600" t="str">
        <f>INDEX('Vensim Variables'!$B:$B,MATCH(EPS!$B4600,'Vensim Variables'!$A:$A,0))</f>
        <v>g pollutant</v>
      </c>
      <c r="I4600" t="str">
        <f t="shared" si="142"/>
        <v>CO</v>
      </c>
      <c r="J4600">
        <f>INDEX(NoSettings!$C:$C,MATCH(EPS!$A4600,NoSettings!$A:$A,0))</f>
        <v>74226000</v>
      </c>
      <c r="K4600">
        <f>INDEX(GWP!$C$2:$C$13,MATCH(EPS!I4600,GWP!$B$2:$B$13,0))</f>
        <v>0</v>
      </c>
      <c r="L4600" s="4">
        <f t="shared" si="143"/>
        <v>0</v>
      </c>
    </row>
    <row r="4601" spans="1:12" hidden="1" x14ac:dyDescent="0.25">
      <c r="A4601" t="s">
        <v>6115</v>
      </c>
      <c r="B4601" t="s">
        <v>5</v>
      </c>
      <c r="C4601" t="s">
        <v>1740</v>
      </c>
      <c r="D4601" t="s">
        <v>6902</v>
      </c>
      <c r="E4601" t="s">
        <v>1707</v>
      </c>
      <c r="H4601" t="str">
        <f>INDEX('Vensim Variables'!$B:$B,MATCH(EPS!$B4601,'Vensim Variables'!$A:$A,0))</f>
        <v>g pollutant</v>
      </c>
      <c r="I4601" t="str">
        <f t="shared" si="142"/>
        <v>NOx</v>
      </c>
      <c r="J4601">
        <f>INDEX(NoSettings!$C:$C,MATCH(EPS!$A4601,NoSettings!$A:$A,0))</f>
        <v>44257400</v>
      </c>
      <c r="K4601">
        <f>INDEX(GWP!$C$2:$C$13,MATCH(EPS!I4601,GWP!$B$2:$B$13,0))</f>
        <v>0</v>
      </c>
      <c r="L4601" s="4">
        <f t="shared" si="143"/>
        <v>0</v>
      </c>
    </row>
    <row r="4602" spans="1:12" hidden="1" x14ac:dyDescent="0.25">
      <c r="A4602" t="s">
        <v>6116</v>
      </c>
      <c r="B4602" t="s">
        <v>5</v>
      </c>
      <c r="C4602" t="s">
        <v>1740</v>
      </c>
      <c r="D4602" t="s">
        <v>6902</v>
      </c>
      <c r="E4602" t="s">
        <v>1708</v>
      </c>
      <c r="H4602" t="str">
        <f>INDEX('Vensim Variables'!$B:$B,MATCH(EPS!$B4602,'Vensim Variables'!$A:$A,0))</f>
        <v>g pollutant</v>
      </c>
      <c r="I4602" t="str">
        <f t="shared" si="142"/>
        <v>PM10</v>
      </c>
      <c r="J4602">
        <f>INDEX(NoSettings!$C:$C,MATCH(EPS!$A4602,NoSettings!$A:$A,0))</f>
        <v>9034740</v>
      </c>
      <c r="K4602">
        <f>INDEX(GWP!$C$2:$C$13,MATCH(EPS!I4602,GWP!$B$2:$B$13,0))</f>
        <v>0</v>
      </c>
      <c r="L4602" s="4">
        <f t="shared" si="143"/>
        <v>0</v>
      </c>
    </row>
    <row r="4603" spans="1:12" hidden="1" x14ac:dyDescent="0.25">
      <c r="A4603" t="s">
        <v>6117</v>
      </c>
      <c r="B4603" t="s">
        <v>5</v>
      </c>
      <c r="C4603" t="s">
        <v>1740</v>
      </c>
      <c r="D4603" t="s">
        <v>6902</v>
      </c>
      <c r="E4603" t="s">
        <v>1709</v>
      </c>
      <c r="H4603" t="str">
        <f>INDEX('Vensim Variables'!$B:$B,MATCH(EPS!$B4603,'Vensim Variables'!$A:$A,0))</f>
        <v>g pollutant</v>
      </c>
      <c r="I4603" t="str">
        <f t="shared" si="142"/>
        <v>PM25</v>
      </c>
      <c r="J4603">
        <f>INDEX(NoSettings!$C:$C,MATCH(EPS!$A4603,NoSettings!$A:$A,0))</f>
        <v>7730580</v>
      </c>
      <c r="K4603">
        <f>INDEX(GWP!$C$2:$C$13,MATCH(EPS!I4603,GWP!$B$2:$B$13,0))</f>
        <v>0</v>
      </c>
      <c r="L4603" s="4">
        <f t="shared" si="143"/>
        <v>0</v>
      </c>
    </row>
    <row r="4604" spans="1:12" hidden="1" x14ac:dyDescent="0.25">
      <c r="A4604" t="s">
        <v>6118</v>
      </c>
      <c r="B4604" t="s">
        <v>5</v>
      </c>
      <c r="C4604" t="s">
        <v>1740</v>
      </c>
      <c r="D4604" t="s">
        <v>6902</v>
      </c>
      <c r="E4604" t="s">
        <v>1710</v>
      </c>
      <c r="H4604" t="str">
        <f>INDEX('Vensim Variables'!$B:$B,MATCH(EPS!$B4604,'Vensim Variables'!$A:$A,0))</f>
        <v>g pollutant</v>
      </c>
      <c r="I4604" t="str">
        <f t="shared" si="142"/>
        <v>SOx</v>
      </c>
      <c r="J4604">
        <f>INDEX(NoSettings!$C:$C,MATCH(EPS!$A4604,NoSettings!$A:$A,0))</f>
        <v>32961700</v>
      </c>
      <c r="K4604">
        <f>INDEX(GWP!$C$2:$C$13,MATCH(EPS!I4604,GWP!$B$2:$B$13,0))</f>
        <v>0</v>
      </c>
      <c r="L4604" s="4">
        <f t="shared" si="143"/>
        <v>0</v>
      </c>
    </row>
    <row r="4605" spans="1:12" hidden="1" x14ac:dyDescent="0.25">
      <c r="A4605" t="s">
        <v>6119</v>
      </c>
      <c r="B4605" t="s">
        <v>5</v>
      </c>
      <c r="C4605" t="s">
        <v>1740</v>
      </c>
      <c r="D4605" t="s">
        <v>6902</v>
      </c>
      <c r="E4605" t="s">
        <v>1711</v>
      </c>
      <c r="H4605" t="str">
        <f>INDEX('Vensim Variables'!$B:$B,MATCH(EPS!$B4605,'Vensim Variables'!$A:$A,0))</f>
        <v>g pollutant</v>
      </c>
      <c r="I4605" t="str">
        <f t="shared" si="142"/>
        <v>BC</v>
      </c>
      <c r="J4605">
        <f>INDEX(NoSettings!$C:$C,MATCH(EPS!$A4605,NoSettings!$A:$A,0))</f>
        <v>585568</v>
      </c>
      <c r="K4605">
        <f>INDEX(GWP!$C$2:$C$13,MATCH(EPS!I4605,GWP!$B$2:$B$13,0))</f>
        <v>0</v>
      </c>
      <c r="L4605" s="4">
        <f t="shared" si="143"/>
        <v>0</v>
      </c>
    </row>
    <row r="4606" spans="1:12" hidden="1" x14ac:dyDescent="0.25">
      <c r="A4606" t="s">
        <v>6120</v>
      </c>
      <c r="B4606" t="s">
        <v>5</v>
      </c>
      <c r="C4606" t="s">
        <v>1740</v>
      </c>
      <c r="D4606" t="s">
        <v>6902</v>
      </c>
      <c r="E4606" t="s">
        <v>1712</v>
      </c>
      <c r="H4606" t="str">
        <f>INDEX('Vensim Variables'!$B:$B,MATCH(EPS!$B4606,'Vensim Variables'!$A:$A,0))</f>
        <v>g pollutant</v>
      </c>
      <c r="I4606" t="str">
        <f t="shared" si="142"/>
        <v>OC</v>
      </c>
      <c r="J4606">
        <f>INDEX(NoSettings!$C:$C,MATCH(EPS!$A4606,NoSettings!$A:$A,0))</f>
        <v>2838410</v>
      </c>
      <c r="K4606">
        <f>INDEX(GWP!$C$2:$C$13,MATCH(EPS!I4606,GWP!$B$2:$B$13,0))</f>
        <v>0</v>
      </c>
      <c r="L4606" s="4">
        <f t="shared" si="143"/>
        <v>0</v>
      </c>
    </row>
    <row r="4607" spans="1:12" hidden="1" x14ac:dyDescent="0.25">
      <c r="A4607" t="s">
        <v>6121</v>
      </c>
      <c r="B4607" t="s">
        <v>5</v>
      </c>
      <c r="C4607" t="s">
        <v>1740</v>
      </c>
      <c r="D4607" t="s">
        <v>6902</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hidden="1" x14ac:dyDescent="0.25">
      <c r="A4608" t="s">
        <v>6122</v>
      </c>
      <c r="B4608" t="s">
        <v>5</v>
      </c>
      <c r="C4608" t="s">
        <v>1740</v>
      </c>
      <c r="D4608" t="s">
        <v>6902</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hidden="1" x14ac:dyDescent="0.25">
      <c r="A4609" t="s">
        <v>6123</v>
      </c>
      <c r="B4609" t="s">
        <v>5</v>
      </c>
      <c r="C4609" t="s">
        <v>1740</v>
      </c>
      <c r="D4609" t="s">
        <v>6902</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hidden="1" x14ac:dyDescent="0.25">
      <c r="A4610" t="s">
        <v>6124</v>
      </c>
      <c r="B4610" t="s">
        <v>5</v>
      </c>
      <c r="C4610" t="s">
        <v>1740</v>
      </c>
      <c r="D4610" t="s">
        <v>6903</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hidden="1" x14ac:dyDescent="0.25">
      <c r="A4611" t="s">
        <v>6125</v>
      </c>
      <c r="B4611" t="s">
        <v>5</v>
      </c>
      <c r="C4611" t="s">
        <v>1740</v>
      </c>
      <c r="D4611" t="s">
        <v>6903</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hidden="1" x14ac:dyDescent="0.25">
      <c r="A4612" t="s">
        <v>6126</v>
      </c>
      <c r="B4612" t="s">
        <v>5</v>
      </c>
      <c r="C4612" t="s">
        <v>1740</v>
      </c>
      <c r="D4612" t="s">
        <v>6903</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hidden="1" x14ac:dyDescent="0.25">
      <c r="A4613" t="s">
        <v>6127</v>
      </c>
      <c r="B4613" t="s">
        <v>5</v>
      </c>
      <c r="C4613" t="s">
        <v>1740</v>
      </c>
      <c r="D4613" t="s">
        <v>6903</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hidden="1" x14ac:dyDescent="0.25">
      <c r="A4614" t="s">
        <v>6128</v>
      </c>
      <c r="B4614" t="s">
        <v>5</v>
      </c>
      <c r="C4614" t="s">
        <v>1740</v>
      </c>
      <c r="D4614" t="s">
        <v>6903</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hidden="1" x14ac:dyDescent="0.25">
      <c r="A4615" t="s">
        <v>6129</v>
      </c>
      <c r="B4615" t="s">
        <v>5</v>
      </c>
      <c r="C4615" t="s">
        <v>1740</v>
      </c>
      <c r="D4615" t="s">
        <v>6903</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hidden="1" x14ac:dyDescent="0.25">
      <c r="A4616" t="s">
        <v>6130</v>
      </c>
      <c r="B4616" t="s">
        <v>5</v>
      </c>
      <c r="C4616" t="s">
        <v>1740</v>
      </c>
      <c r="D4616" t="s">
        <v>6903</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hidden="1" x14ac:dyDescent="0.25">
      <c r="A4617" t="s">
        <v>6131</v>
      </c>
      <c r="B4617" t="s">
        <v>5</v>
      </c>
      <c r="C4617" t="s">
        <v>1740</v>
      </c>
      <c r="D4617" t="s">
        <v>6903</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hidden="1" x14ac:dyDescent="0.25">
      <c r="A4618" t="s">
        <v>6132</v>
      </c>
      <c r="B4618" t="s">
        <v>5</v>
      </c>
      <c r="C4618" t="s">
        <v>1740</v>
      </c>
      <c r="D4618" t="s">
        <v>6903</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hidden="1" x14ac:dyDescent="0.25">
      <c r="A4619" t="s">
        <v>6133</v>
      </c>
      <c r="B4619" t="s">
        <v>5</v>
      </c>
      <c r="C4619" t="s">
        <v>1740</v>
      </c>
      <c r="D4619" t="s">
        <v>6903</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hidden="1" x14ac:dyDescent="0.25">
      <c r="A4620" t="s">
        <v>6134</v>
      </c>
      <c r="B4620" t="s">
        <v>5</v>
      </c>
      <c r="C4620" t="s">
        <v>1740</v>
      </c>
      <c r="D4620" t="s">
        <v>6903</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hidden="1" x14ac:dyDescent="0.25">
      <c r="A4621" t="s">
        <v>6135</v>
      </c>
      <c r="B4621" t="s">
        <v>5</v>
      </c>
      <c r="C4621" t="s">
        <v>1740</v>
      </c>
      <c r="D4621" t="s">
        <v>6903</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hidden="1" x14ac:dyDescent="0.25">
      <c r="A4622" t="s">
        <v>6136</v>
      </c>
      <c r="B4622" t="s">
        <v>5</v>
      </c>
      <c r="C4622" t="s">
        <v>1740</v>
      </c>
      <c r="D4622" t="s">
        <v>6904</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hidden="1" x14ac:dyDescent="0.25">
      <c r="A4623" t="s">
        <v>6137</v>
      </c>
      <c r="B4623" t="s">
        <v>5</v>
      </c>
      <c r="C4623" t="s">
        <v>1740</v>
      </c>
      <c r="D4623" t="s">
        <v>6904</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hidden="1" x14ac:dyDescent="0.25">
      <c r="A4624" t="s">
        <v>6138</v>
      </c>
      <c r="B4624" t="s">
        <v>5</v>
      </c>
      <c r="C4624" t="s">
        <v>1740</v>
      </c>
      <c r="D4624" t="s">
        <v>6904</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hidden="1" x14ac:dyDescent="0.25">
      <c r="A4625" t="s">
        <v>6139</v>
      </c>
      <c r="B4625" t="s">
        <v>5</v>
      </c>
      <c r="C4625" t="s">
        <v>1740</v>
      </c>
      <c r="D4625" t="s">
        <v>6904</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hidden="1" x14ac:dyDescent="0.25">
      <c r="A4626" t="s">
        <v>6140</v>
      </c>
      <c r="B4626" t="s">
        <v>5</v>
      </c>
      <c r="C4626" t="s">
        <v>1740</v>
      </c>
      <c r="D4626" t="s">
        <v>6904</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hidden="1" x14ac:dyDescent="0.25">
      <c r="A4627" t="s">
        <v>6141</v>
      </c>
      <c r="B4627" t="s">
        <v>5</v>
      </c>
      <c r="C4627" t="s">
        <v>1740</v>
      </c>
      <c r="D4627" t="s">
        <v>6904</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hidden="1" x14ac:dyDescent="0.25">
      <c r="A4628" t="s">
        <v>6142</v>
      </c>
      <c r="B4628" t="s">
        <v>5</v>
      </c>
      <c r="C4628" t="s">
        <v>1740</v>
      </c>
      <c r="D4628" t="s">
        <v>6904</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hidden="1" x14ac:dyDescent="0.25">
      <c r="A4629" t="s">
        <v>6143</v>
      </c>
      <c r="B4629" t="s">
        <v>5</v>
      </c>
      <c r="C4629" t="s">
        <v>1740</v>
      </c>
      <c r="D4629" t="s">
        <v>6904</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hidden="1" x14ac:dyDescent="0.25">
      <c r="A4630" t="s">
        <v>6144</v>
      </c>
      <c r="B4630" t="s">
        <v>5</v>
      </c>
      <c r="C4630" t="s">
        <v>1740</v>
      </c>
      <c r="D4630" t="s">
        <v>6904</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hidden="1" x14ac:dyDescent="0.25">
      <c r="A4631" t="s">
        <v>6145</v>
      </c>
      <c r="B4631" t="s">
        <v>5</v>
      </c>
      <c r="C4631" t="s">
        <v>1740</v>
      </c>
      <c r="D4631" t="s">
        <v>6904</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hidden="1" x14ac:dyDescent="0.25">
      <c r="A4632" t="s">
        <v>6146</v>
      </c>
      <c r="B4632" t="s">
        <v>5</v>
      </c>
      <c r="C4632" t="s">
        <v>1740</v>
      </c>
      <c r="D4632" t="s">
        <v>6904</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hidden="1" x14ac:dyDescent="0.25">
      <c r="A4633" t="s">
        <v>6147</v>
      </c>
      <c r="B4633" t="s">
        <v>5</v>
      </c>
      <c r="C4633" t="s">
        <v>1740</v>
      </c>
      <c r="D4633" t="s">
        <v>6904</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hidden="1" x14ac:dyDescent="0.25">
      <c r="A4634" t="s">
        <v>6148</v>
      </c>
      <c r="B4634" t="s">
        <v>5</v>
      </c>
      <c r="C4634" t="s">
        <v>1740</v>
      </c>
      <c r="D4634" t="s">
        <v>6905</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hidden="1" x14ac:dyDescent="0.25">
      <c r="A4635" t="s">
        <v>6149</v>
      </c>
      <c r="B4635" t="s">
        <v>5</v>
      </c>
      <c r="C4635" t="s">
        <v>1740</v>
      </c>
      <c r="D4635" t="s">
        <v>6905</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hidden="1" x14ac:dyDescent="0.25">
      <c r="A4636" t="s">
        <v>6150</v>
      </c>
      <c r="B4636" t="s">
        <v>5</v>
      </c>
      <c r="C4636" t="s">
        <v>1740</v>
      </c>
      <c r="D4636" t="s">
        <v>6905</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hidden="1" x14ac:dyDescent="0.25">
      <c r="A4637" t="s">
        <v>6151</v>
      </c>
      <c r="B4637" t="s">
        <v>5</v>
      </c>
      <c r="C4637" t="s">
        <v>1740</v>
      </c>
      <c r="D4637" t="s">
        <v>6905</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hidden="1" x14ac:dyDescent="0.25">
      <c r="A4638" t="s">
        <v>6152</v>
      </c>
      <c r="B4638" t="s">
        <v>5</v>
      </c>
      <c r="C4638" t="s">
        <v>1740</v>
      </c>
      <c r="D4638" t="s">
        <v>6905</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hidden="1" x14ac:dyDescent="0.25">
      <c r="A4639" t="s">
        <v>6153</v>
      </c>
      <c r="B4639" t="s">
        <v>5</v>
      </c>
      <c r="C4639" t="s">
        <v>1740</v>
      </c>
      <c r="D4639" t="s">
        <v>6905</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hidden="1" x14ac:dyDescent="0.25">
      <c r="A4640" t="s">
        <v>6154</v>
      </c>
      <c r="B4640" t="s">
        <v>5</v>
      </c>
      <c r="C4640" t="s">
        <v>1740</v>
      </c>
      <c r="D4640" t="s">
        <v>6905</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hidden="1" x14ac:dyDescent="0.25">
      <c r="A4641" t="s">
        <v>6155</v>
      </c>
      <c r="B4641" t="s">
        <v>5</v>
      </c>
      <c r="C4641" t="s">
        <v>1740</v>
      </c>
      <c r="D4641" t="s">
        <v>6905</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hidden="1" x14ac:dyDescent="0.25">
      <c r="A4642" t="s">
        <v>6156</v>
      </c>
      <c r="B4642" t="s">
        <v>5</v>
      </c>
      <c r="C4642" t="s">
        <v>1740</v>
      </c>
      <c r="D4642" t="s">
        <v>6905</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hidden="1" x14ac:dyDescent="0.25">
      <c r="A4643" t="s">
        <v>6157</v>
      </c>
      <c r="B4643" t="s">
        <v>5</v>
      </c>
      <c r="C4643" t="s">
        <v>1740</v>
      </c>
      <c r="D4643" t="s">
        <v>6905</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hidden="1" x14ac:dyDescent="0.25">
      <c r="A4644" t="s">
        <v>6158</v>
      </c>
      <c r="B4644" t="s">
        <v>5</v>
      </c>
      <c r="C4644" t="s">
        <v>1740</v>
      </c>
      <c r="D4644" t="s">
        <v>6905</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hidden="1" x14ac:dyDescent="0.25">
      <c r="A4645" t="s">
        <v>6159</v>
      </c>
      <c r="B4645" t="s">
        <v>5</v>
      </c>
      <c r="C4645" t="s">
        <v>1740</v>
      </c>
      <c r="D4645" t="s">
        <v>6905</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hidden="1" x14ac:dyDescent="0.25">
      <c r="A4646" t="s">
        <v>6160</v>
      </c>
      <c r="B4646" t="s">
        <v>5</v>
      </c>
      <c r="C4646" t="s">
        <v>1740</v>
      </c>
      <c r="D4646" t="s">
        <v>6906</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hidden="1" x14ac:dyDescent="0.25">
      <c r="A4647" t="s">
        <v>6161</v>
      </c>
      <c r="B4647" t="s">
        <v>5</v>
      </c>
      <c r="C4647" t="s">
        <v>1740</v>
      </c>
      <c r="D4647" t="s">
        <v>6906</v>
      </c>
      <c r="E4647" t="s">
        <v>1705</v>
      </c>
      <c r="H4647" t="str">
        <f>INDEX('Vensim Variables'!$B:$B,MATCH(EPS!$B4647,'Vensim Variables'!$A:$A,0))</f>
        <v>g pollutant</v>
      </c>
      <c r="I4647" t="str">
        <f t="shared" si="144"/>
        <v>VOC</v>
      </c>
      <c r="J4647">
        <f>INDEX(NoSettings!$C:$C,MATCH(EPS!$A4647,NoSettings!$A:$A,0))</f>
        <v>6009620</v>
      </c>
      <c r="K4647">
        <f>INDEX(GWP!$C$2:$C$13,MATCH(EPS!I4647,GWP!$B$2:$B$13,0))</f>
        <v>0</v>
      </c>
      <c r="L4647" s="4">
        <f t="shared" si="145"/>
        <v>0</v>
      </c>
    </row>
    <row r="4648" spans="1:12" hidden="1" x14ac:dyDescent="0.25">
      <c r="A4648" t="s">
        <v>6162</v>
      </c>
      <c r="B4648" t="s">
        <v>5</v>
      </c>
      <c r="C4648" t="s">
        <v>1740</v>
      </c>
      <c r="D4648" t="s">
        <v>6906</v>
      </c>
      <c r="E4648" t="s">
        <v>1706</v>
      </c>
      <c r="H4648" t="str">
        <f>INDEX('Vensim Variables'!$B:$B,MATCH(EPS!$B4648,'Vensim Variables'!$A:$A,0))</f>
        <v>g pollutant</v>
      </c>
      <c r="I4648" t="str">
        <f t="shared" si="144"/>
        <v>CO</v>
      </c>
      <c r="J4648">
        <f>INDEX(NoSettings!$C:$C,MATCH(EPS!$A4648,NoSettings!$A:$A,0))</f>
        <v>68032300</v>
      </c>
      <c r="K4648">
        <f>INDEX(GWP!$C$2:$C$13,MATCH(EPS!I4648,GWP!$B$2:$B$13,0))</f>
        <v>0</v>
      </c>
      <c r="L4648" s="4">
        <f t="shared" si="145"/>
        <v>0</v>
      </c>
    </row>
    <row r="4649" spans="1:12" hidden="1" x14ac:dyDescent="0.25">
      <c r="A4649" t="s">
        <v>6163</v>
      </c>
      <c r="B4649" t="s">
        <v>5</v>
      </c>
      <c r="C4649" t="s">
        <v>1740</v>
      </c>
      <c r="D4649" t="s">
        <v>6906</v>
      </c>
      <c r="E4649" t="s">
        <v>1707</v>
      </c>
      <c r="H4649" t="str">
        <f>INDEX('Vensim Variables'!$B:$B,MATCH(EPS!$B4649,'Vensim Variables'!$A:$A,0))</f>
        <v>g pollutant</v>
      </c>
      <c r="I4649" t="str">
        <f t="shared" si="144"/>
        <v>NOx</v>
      </c>
      <c r="J4649">
        <f>INDEX(NoSettings!$C:$C,MATCH(EPS!$A4649,NoSettings!$A:$A,0))</f>
        <v>40564300</v>
      </c>
      <c r="K4649">
        <f>INDEX(GWP!$C$2:$C$13,MATCH(EPS!I4649,GWP!$B$2:$B$13,0))</f>
        <v>0</v>
      </c>
      <c r="L4649" s="4">
        <f t="shared" si="145"/>
        <v>0</v>
      </c>
    </row>
    <row r="4650" spans="1:12" hidden="1" x14ac:dyDescent="0.25">
      <c r="A4650" t="s">
        <v>6164</v>
      </c>
      <c r="B4650" t="s">
        <v>5</v>
      </c>
      <c r="C4650" t="s">
        <v>1740</v>
      </c>
      <c r="D4650" t="s">
        <v>6906</v>
      </c>
      <c r="E4650" t="s">
        <v>1708</v>
      </c>
      <c r="H4650" t="str">
        <f>INDEX('Vensim Variables'!$B:$B,MATCH(EPS!$B4650,'Vensim Variables'!$A:$A,0))</f>
        <v>g pollutant</v>
      </c>
      <c r="I4650" t="str">
        <f t="shared" si="144"/>
        <v>PM10</v>
      </c>
      <c r="J4650">
        <f>INDEX(NoSettings!$C:$C,MATCH(EPS!$A4650,NoSettings!$A:$A,0))</f>
        <v>8280840</v>
      </c>
      <c r="K4650">
        <f>INDEX(GWP!$C$2:$C$13,MATCH(EPS!I4650,GWP!$B$2:$B$13,0))</f>
        <v>0</v>
      </c>
      <c r="L4650" s="4">
        <f t="shared" si="145"/>
        <v>0</v>
      </c>
    </row>
    <row r="4651" spans="1:12" hidden="1" x14ac:dyDescent="0.25">
      <c r="A4651" t="s">
        <v>6165</v>
      </c>
      <c r="B4651" t="s">
        <v>5</v>
      </c>
      <c r="C4651" t="s">
        <v>1740</v>
      </c>
      <c r="D4651" t="s">
        <v>6906</v>
      </c>
      <c r="E4651" t="s">
        <v>1709</v>
      </c>
      <c r="H4651" t="str">
        <f>INDEX('Vensim Variables'!$B:$B,MATCH(EPS!$B4651,'Vensim Variables'!$A:$A,0))</f>
        <v>g pollutant</v>
      </c>
      <c r="I4651" t="str">
        <f t="shared" si="144"/>
        <v>PM25</v>
      </c>
      <c r="J4651">
        <f>INDEX(NoSettings!$C:$C,MATCH(EPS!$A4651,NoSettings!$A:$A,0))</f>
        <v>7085500</v>
      </c>
      <c r="K4651">
        <f>INDEX(GWP!$C$2:$C$13,MATCH(EPS!I4651,GWP!$B$2:$B$13,0))</f>
        <v>0</v>
      </c>
      <c r="L4651" s="4">
        <f t="shared" si="145"/>
        <v>0</v>
      </c>
    </row>
    <row r="4652" spans="1:12" hidden="1" x14ac:dyDescent="0.25">
      <c r="A4652" t="s">
        <v>6166</v>
      </c>
      <c r="B4652" t="s">
        <v>5</v>
      </c>
      <c r="C4652" t="s">
        <v>1740</v>
      </c>
      <c r="D4652" t="s">
        <v>6906</v>
      </c>
      <c r="E4652" t="s">
        <v>1710</v>
      </c>
      <c r="H4652" t="str">
        <f>INDEX('Vensim Variables'!$B:$B,MATCH(EPS!$B4652,'Vensim Variables'!$A:$A,0))</f>
        <v>g pollutant</v>
      </c>
      <c r="I4652" t="str">
        <f t="shared" si="144"/>
        <v>SOx</v>
      </c>
      <c r="J4652">
        <f>INDEX(NoSettings!$C:$C,MATCH(EPS!$A4652,NoSettings!$A:$A,0))</f>
        <v>30211200</v>
      </c>
      <c r="K4652">
        <f>INDEX(GWP!$C$2:$C$13,MATCH(EPS!I4652,GWP!$B$2:$B$13,0))</f>
        <v>0</v>
      </c>
      <c r="L4652" s="4">
        <f t="shared" si="145"/>
        <v>0</v>
      </c>
    </row>
    <row r="4653" spans="1:12" hidden="1" x14ac:dyDescent="0.25">
      <c r="A4653" t="s">
        <v>6167</v>
      </c>
      <c r="B4653" t="s">
        <v>5</v>
      </c>
      <c r="C4653" t="s">
        <v>1740</v>
      </c>
      <c r="D4653" t="s">
        <v>6906</v>
      </c>
      <c r="E4653" t="s">
        <v>1711</v>
      </c>
      <c r="H4653" t="str">
        <f>INDEX('Vensim Variables'!$B:$B,MATCH(EPS!$B4653,'Vensim Variables'!$A:$A,0))</f>
        <v>g pollutant</v>
      </c>
      <c r="I4653" t="str">
        <f t="shared" si="144"/>
        <v>BC</v>
      </c>
      <c r="J4653">
        <f>INDEX(NoSettings!$C:$C,MATCH(EPS!$A4653,NoSettings!$A:$A,0))</f>
        <v>536706</v>
      </c>
      <c r="K4653">
        <f>INDEX(GWP!$C$2:$C$13,MATCH(EPS!I4653,GWP!$B$2:$B$13,0))</f>
        <v>0</v>
      </c>
      <c r="L4653" s="4">
        <f t="shared" si="145"/>
        <v>0</v>
      </c>
    </row>
    <row r="4654" spans="1:12" hidden="1" x14ac:dyDescent="0.25">
      <c r="A4654" t="s">
        <v>6168</v>
      </c>
      <c r="B4654" t="s">
        <v>5</v>
      </c>
      <c r="C4654" t="s">
        <v>1740</v>
      </c>
      <c r="D4654" t="s">
        <v>6906</v>
      </c>
      <c r="E4654" t="s">
        <v>1712</v>
      </c>
      <c r="H4654" t="str">
        <f>INDEX('Vensim Variables'!$B:$B,MATCH(EPS!$B4654,'Vensim Variables'!$A:$A,0))</f>
        <v>g pollutant</v>
      </c>
      <c r="I4654" t="str">
        <f t="shared" si="144"/>
        <v>OC</v>
      </c>
      <c r="J4654">
        <f>INDEX(NoSettings!$C:$C,MATCH(EPS!$A4654,NoSettings!$A:$A,0))</f>
        <v>2601560</v>
      </c>
      <c r="K4654">
        <f>INDEX(GWP!$C$2:$C$13,MATCH(EPS!I4654,GWP!$B$2:$B$13,0))</f>
        <v>0</v>
      </c>
      <c r="L4654" s="4">
        <f t="shared" si="145"/>
        <v>0</v>
      </c>
    </row>
    <row r="4655" spans="1:12" hidden="1" x14ac:dyDescent="0.25">
      <c r="A4655" t="s">
        <v>6169</v>
      </c>
      <c r="B4655" t="s">
        <v>5</v>
      </c>
      <c r="C4655" t="s">
        <v>1740</v>
      </c>
      <c r="D4655" t="s">
        <v>6906</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hidden="1" x14ac:dyDescent="0.25">
      <c r="A4656" t="s">
        <v>6170</v>
      </c>
      <c r="B4656" t="s">
        <v>5</v>
      </c>
      <c r="C4656" t="s">
        <v>1740</v>
      </c>
      <c r="D4656" t="s">
        <v>6906</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hidden="1" x14ac:dyDescent="0.25">
      <c r="A4657" t="s">
        <v>6171</v>
      </c>
      <c r="B4657" t="s">
        <v>5</v>
      </c>
      <c r="C4657" t="s">
        <v>1740</v>
      </c>
      <c r="D4657" t="s">
        <v>6906</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hidden="1" x14ac:dyDescent="0.25">
      <c r="A4658" t="s">
        <v>6172</v>
      </c>
      <c r="B4658" t="s">
        <v>5</v>
      </c>
      <c r="C4658" t="s">
        <v>1740</v>
      </c>
      <c r="D4658" t="s">
        <v>6907</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hidden="1" x14ac:dyDescent="0.25">
      <c r="A4659" t="s">
        <v>6173</v>
      </c>
      <c r="B4659" t="s">
        <v>5</v>
      </c>
      <c r="C4659" t="s">
        <v>1740</v>
      </c>
      <c r="D4659" t="s">
        <v>6907</v>
      </c>
      <c r="E4659" t="s">
        <v>1705</v>
      </c>
      <c r="H4659" t="str">
        <f>INDEX('Vensim Variables'!$B:$B,MATCH(EPS!$B4659,'Vensim Variables'!$A:$A,0))</f>
        <v>g pollutant</v>
      </c>
      <c r="I4659" t="str">
        <f t="shared" si="144"/>
        <v>VOC</v>
      </c>
      <c r="J4659">
        <f>INDEX(NoSettings!$C:$C,MATCH(EPS!$A4659,NoSettings!$A:$A,0))</f>
        <v>6330600</v>
      </c>
      <c r="K4659">
        <f>INDEX(GWP!$C$2:$C$13,MATCH(EPS!I4659,GWP!$B$2:$B$13,0))</f>
        <v>0</v>
      </c>
      <c r="L4659" s="4">
        <f t="shared" si="145"/>
        <v>0</v>
      </c>
    </row>
    <row r="4660" spans="1:12" hidden="1" x14ac:dyDescent="0.25">
      <c r="A4660" t="s">
        <v>6174</v>
      </c>
      <c r="B4660" t="s">
        <v>5</v>
      </c>
      <c r="C4660" t="s">
        <v>1740</v>
      </c>
      <c r="D4660" t="s">
        <v>6907</v>
      </c>
      <c r="E4660" t="s">
        <v>1706</v>
      </c>
      <c r="H4660" t="str">
        <f>INDEX('Vensim Variables'!$B:$B,MATCH(EPS!$B4660,'Vensim Variables'!$A:$A,0))</f>
        <v>g pollutant</v>
      </c>
      <c r="I4660" t="str">
        <f t="shared" si="144"/>
        <v>CO</v>
      </c>
      <c r="J4660">
        <f>INDEX(NoSettings!$C:$C,MATCH(EPS!$A4660,NoSettings!$A:$A,0))</f>
        <v>71666000</v>
      </c>
      <c r="K4660">
        <f>INDEX(GWP!$C$2:$C$13,MATCH(EPS!I4660,GWP!$B$2:$B$13,0))</f>
        <v>0</v>
      </c>
      <c r="L4660" s="4">
        <f t="shared" si="145"/>
        <v>0</v>
      </c>
    </row>
    <row r="4661" spans="1:12" hidden="1" x14ac:dyDescent="0.25">
      <c r="A4661" t="s">
        <v>6175</v>
      </c>
      <c r="B4661" t="s">
        <v>5</v>
      </c>
      <c r="C4661" t="s">
        <v>1740</v>
      </c>
      <c r="D4661" t="s">
        <v>6907</v>
      </c>
      <c r="E4661" t="s">
        <v>1707</v>
      </c>
      <c r="H4661" t="str">
        <f>INDEX('Vensim Variables'!$B:$B,MATCH(EPS!$B4661,'Vensim Variables'!$A:$A,0))</f>
        <v>g pollutant</v>
      </c>
      <c r="I4661" t="str">
        <f t="shared" si="144"/>
        <v>NOx</v>
      </c>
      <c r="J4661">
        <f>INDEX(NoSettings!$C:$C,MATCH(EPS!$A4661,NoSettings!$A:$A,0))</f>
        <v>42730900</v>
      </c>
      <c r="K4661">
        <f>INDEX(GWP!$C$2:$C$13,MATCH(EPS!I4661,GWP!$B$2:$B$13,0))</f>
        <v>0</v>
      </c>
      <c r="L4661" s="4">
        <f t="shared" si="145"/>
        <v>0</v>
      </c>
    </row>
    <row r="4662" spans="1:12" hidden="1" x14ac:dyDescent="0.25">
      <c r="A4662" t="s">
        <v>6176</v>
      </c>
      <c r="B4662" t="s">
        <v>5</v>
      </c>
      <c r="C4662" t="s">
        <v>1740</v>
      </c>
      <c r="D4662" t="s">
        <v>6907</v>
      </c>
      <c r="E4662" t="s">
        <v>1708</v>
      </c>
      <c r="H4662" t="str">
        <f>INDEX('Vensim Variables'!$B:$B,MATCH(EPS!$B4662,'Vensim Variables'!$A:$A,0))</f>
        <v>g pollutant</v>
      </c>
      <c r="I4662" t="str">
        <f t="shared" si="144"/>
        <v>PM10</v>
      </c>
      <c r="J4662">
        <f>INDEX(NoSettings!$C:$C,MATCH(EPS!$A4662,NoSettings!$A:$A,0))</f>
        <v>8723130</v>
      </c>
      <c r="K4662">
        <f>INDEX(GWP!$C$2:$C$13,MATCH(EPS!I4662,GWP!$B$2:$B$13,0))</f>
        <v>0</v>
      </c>
      <c r="L4662" s="4">
        <f t="shared" si="145"/>
        <v>0</v>
      </c>
    </row>
    <row r="4663" spans="1:12" hidden="1" x14ac:dyDescent="0.25">
      <c r="A4663" t="s">
        <v>6177</v>
      </c>
      <c r="B4663" t="s">
        <v>5</v>
      </c>
      <c r="C4663" t="s">
        <v>1740</v>
      </c>
      <c r="D4663" t="s">
        <v>6907</v>
      </c>
      <c r="E4663" t="s">
        <v>1709</v>
      </c>
      <c r="H4663" t="str">
        <f>INDEX('Vensim Variables'!$B:$B,MATCH(EPS!$B4663,'Vensim Variables'!$A:$A,0))</f>
        <v>g pollutant</v>
      </c>
      <c r="I4663" t="str">
        <f t="shared" si="144"/>
        <v>PM25</v>
      </c>
      <c r="J4663">
        <f>INDEX(NoSettings!$C:$C,MATCH(EPS!$A4663,NoSettings!$A:$A,0))</f>
        <v>7463950</v>
      </c>
      <c r="K4663">
        <f>INDEX(GWP!$C$2:$C$13,MATCH(EPS!I4663,GWP!$B$2:$B$13,0))</f>
        <v>0</v>
      </c>
      <c r="L4663" s="4">
        <f t="shared" si="145"/>
        <v>0</v>
      </c>
    </row>
    <row r="4664" spans="1:12" hidden="1" x14ac:dyDescent="0.25">
      <c r="A4664" t="s">
        <v>6178</v>
      </c>
      <c r="B4664" t="s">
        <v>5</v>
      </c>
      <c r="C4664" t="s">
        <v>1740</v>
      </c>
      <c r="D4664" t="s">
        <v>6907</v>
      </c>
      <c r="E4664" t="s">
        <v>1710</v>
      </c>
      <c r="H4664" t="str">
        <f>INDEX('Vensim Variables'!$B:$B,MATCH(EPS!$B4664,'Vensim Variables'!$A:$A,0))</f>
        <v>g pollutant</v>
      </c>
      <c r="I4664" t="str">
        <f t="shared" si="144"/>
        <v>SOx</v>
      </c>
      <c r="J4664">
        <f>INDEX(NoSettings!$C:$C,MATCH(EPS!$A4664,NoSettings!$A:$A,0))</f>
        <v>31824800</v>
      </c>
      <c r="K4664">
        <f>INDEX(GWP!$C$2:$C$13,MATCH(EPS!I4664,GWP!$B$2:$B$13,0))</f>
        <v>0</v>
      </c>
      <c r="L4664" s="4">
        <f t="shared" si="145"/>
        <v>0</v>
      </c>
    </row>
    <row r="4665" spans="1:12" hidden="1" x14ac:dyDescent="0.25">
      <c r="A4665" t="s">
        <v>6179</v>
      </c>
      <c r="B4665" t="s">
        <v>5</v>
      </c>
      <c r="C4665" t="s">
        <v>1740</v>
      </c>
      <c r="D4665" t="s">
        <v>6907</v>
      </c>
      <c r="E4665" t="s">
        <v>1711</v>
      </c>
      <c r="H4665" t="str">
        <f>INDEX('Vensim Variables'!$B:$B,MATCH(EPS!$B4665,'Vensim Variables'!$A:$A,0))</f>
        <v>g pollutant</v>
      </c>
      <c r="I4665" t="str">
        <f t="shared" si="144"/>
        <v>BC</v>
      </c>
      <c r="J4665">
        <f>INDEX(NoSettings!$C:$C,MATCH(EPS!$A4665,NoSettings!$A:$A,0))</f>
        <v>565372</v>
      </c>
      <c r="K4665">
        <f>INDEX(GWP!$C$2:$C$13,MATCH(EPS!I4665,GWP!$B$2:$B$13,0))</f>
        <v>0</v>
      </c>
      <c r="L4665" s="4">
        <f t="shared" si="145"/>
        <v>0</v>
      </c>
    </row>
    <row r="4666" spans="1:12" hidden="1" x14ac:dyDescent="0.25">
      <c r="A4666" t="s">
        <v>6180</v>
      </c>
      <c r="B4666" t="s">
        <v>5</v>
      </c>
      <c r="C4666" t="s">
        <v>1740</v>
      </c>
      <c r="D4666" t="s">
        <v>6907</v>
      </c>
      <c r="E4666" t="s">
        <v>1712</v>
      </c>
      <c r="H4666" t="str">
        <f>INDEX('Vensim Variables'!$B:$B,MATCH(EPS!$B4666,'Vensim Variables'!$A:$A,0))</f>
        <v>g pollutant</v>
      </c>
      <c r="I4666" t="str">
        <f t="shared" si="144"/>
        <v>OC</v>
      </c>
      <c r="J4666">
        <f>INDEX(NoSettings!$C:$C,MATCH(EPS!$A4666,NoSettings!$A:$A,0))</f>
        <v>2740510</v>
      </c>
      <c r="K4666">
        <f>INDEX(GWP!$C$2:$C$13,MATCH(EPS!I4666,GWP!$B$2:$B$13,0))</f>
        <v>0</v>
      </c>
      <c r="L4666" s="4">
        <f t="shared" si="145"/>
        <v>0</v>
      </c>
    </row>
    <row r="4667" spans="1:12" hidden="1" x14ac:dyDescent="0.25">
      <c r="A4667" t="s">
        <v>6181</v>
      </c>
      <c r="B4667" t="s">
        <v>5</v>
      </c>
      <c r="C4667" t="s">
        <v>1740</v>
      </c>
      <c r="D4667" t="s">
        <v>6907</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hidden="1" x14ac:dyDescent="0.25">
      <c r="A4668" t="s">
        <v>6182</v>
      </c>
      <c r="B4668" t="s">
        <v>5</v>
      </c>
      <c r="C4668" t="s">
        <v>1740</v>
      </c>
      <c r="D4668" t="s">
        <v>6907</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hidden="1" x14ac:dyDescent="0.25">
      <c r="A4669" t="s">
        <v>6183</v>
      </c>
      <c r="B4669" t="s">
        <v>5</v>
      </c>
      <c r="C4669" t="s">
        <v>1740</v>
      </c>
      <c r="D4669" t="s">
        <v>6907</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hidden="1" x14ac:dyDescent="0.25">
      <c r="A4670" t="s">
        <v>6184</v>
      </c>
      <c r="B4670" t="s">
        <v>5</v>
      </c>
      <c r="C4670" t="s">
        <v>1740</v>
      </c>
      <c r="D4670" t="s">
        <v>6908</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hidden="1" x14ac:dyDescent="0.25">
      <c r="A4671" t="s">
        <v>6185</v>
      </c>
      <c r="B4671" t="s">
        <v>5</v>
      </c>
      <c r="C4671" t="s">
        <v>1740</v>
      </c>
      <c r="D4671" t="s">
        <v>6908</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hidden="1" x14ac:dyDescent="0.25">
      <c r="A4672" t="s">
        <v>6186</v>
      </c>
      <c r="B4672" t="s">
        <v>5</v>
      </c>
      <c r="C4672" t="s">
        <v>1740</v>
      </c>
      <c r="D4672" t="s">
        <v>6908</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hidden="1" x14ac:dyDescent="0.25">
      <c r="A4673" t="s">
        <v>6187</v>
      </c>
      <c r="B4673" t="s">
        <v>5</v>
      </c>
      <c r="C4673" t="s">
        <v>1740</v>
      </c>
      <c r="D4673" t="s">
        <v>6908</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hidden="1" x14ac:dyDescent="0.25">
      <c r="A4674" t="s">
        <v>6188</v>
      </c>
      <c r="B4674" t="s">
        <v>5</v>
      </c>
      <c r="C4674" t="s">
        <v>1740</v>
      </c>
      <c r="D4674" t="s">
        <v>6908</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hidden="1" x14ac:dyDescent="0.25">
      <c r="A4675" t="s">
        <v>6189</v>
      </c>
      <c r="B4675" t="s">
        <v>5</v>
      </c>
      <c r="C4675" t="s">
        <v>1740</v>
      </c>
      <c r="D4675" t="s">
        <v>6908</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hidden="1" x14ac:dyDescent="0.25">
      <c r="A4676" t="s">
        <v>6190</v>
      </c>
      <c r="B4676" t="s">
        <v>5</v>
      </c>
      <c r="C4676" t="s">
        <v>1740</v>
      </c>
      <c r="D4676" t="s">
        <v>6908</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hidden="1" x14ac:dyDescent="0.25">
      <c r="A4677" t="s">
        <v>6191</v>
      </c>
      <c r="B4677" t="s">
        <v>5</v>
      </c>
      <c r="C4677" t="s">
        <v>1740</v>
      </c>
      <c r="D4677" t="s">
        <v>6908</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hidden="1" x14ac:dyDescent="0.25">
      <c r="A4678" t="s">
        <v>6192</v>
      </c>
      <c r="B4678" t="s">
        <v>5</v>
      </c>
      <c r="C4678" t="s">
        <v>1740</v>
      </c>
      <c r="D4678" t="s">
        <v>6908</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hidden="1" x14ac:dyDescent="0.25">
      <c r="A4679" t="s">
        <v>6193</v>
      </c>
      <c r="B4679" t="s">
        <v>5</v>
      </c>
      <c r="C4679" t="s">
        <v>1740</v>
      </c>
      <c r="D4679" t="s">
        <v>6908</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hidden="1" x14ac:dyDescent="0.25">
      <c r="A4680" t="s">
        <v>6194</v>
      </c>
      <c r="B4680" t="s">
        <v>5</v>
      </c>
      <c r="C4680" t="s">
        <v>1740</v>
      </c>
      <c r="D4680" t="s">
        <v>6908</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hidden="1" x14ac:dyDescent="0.25">
      <c r="A4681" t="s">
        <v>6195</v>
      </c>
      <c r="B4681" t="s">
        <v>5</v>
      </c>
      <c r="C4681" t="s">
        <v>1740</v>
      </c>
      <c r="D4681" t="s">
        <v>6908</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hidden="1" x14ac:dyDescent="0.25">
      <c r="A4682" t="s">
        <v>6196</v>
      </c>
      <c r="B4682" t="s">
        <v>5</v>
      </c>
      <c r="C4682" t="s">
        <v>1740</v>
      </c>
      <c r="D4682" t="s">
        <v>6909</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hidden="1" x14ac:dyDescent="0.25">
      <c r="A4683" t="s">
        <v>6197</v>
      </c>
      <c r="B4683" t="s">
        <v>5</v>
      </c>
      <c r="C4683" t="s">
        <v>1740</v>
      </c>
      <c r="D4683" t="s">
        <v>6909</v>
      </c>
      <c r="E4683" t="s">
        <v>1705</v>
      </c>
      <c r="H4683" t="str">
        <f>INDEX('Vensim Variables'!$B:$B,MATCH(EPS!$B4683,'Vensim Variables'!$A:$A,0))</f>
        <v>g pollutant</v>
      </c>
      <c r="I4683" t="str">
        <f t="shared" si="146"/>
        <v>VOC</v>
      </c>
      <c r="J4683">
        <f>INDEX(NoSettings!$C:$C,MATCH(EPS!$A4683,NoSettings!$A:$A,0))</f>
        <v>3333810</v>
      </c>
      <c r="K4683">
        <f>INDEX(GWP!$C$2:$C$13,MATCH(EPS!I4683,GWP!$B$2:$B$13,0))</f>
        <v>0</v>
      </c>
      <c r="L4683" s="4">
        <f t="shared" si="147"/>
        <v>0</v>
      </c>
    </row>
    <row r="4684" spans="1:12" hidden="1" x14ac:dyDescent="0.25">
      <c r="A4684" t="s">
        <v>6198</v>
      </c>
      <c r="B4684" t="s">
        <v>5</v>
      </c>
      <c r="C4684" t="s">
        <v>1740</v>
      </c>
      <c r="D4684" t="s">
        <v>6909</v>
      </c>
      <c r="E4684" t="s">
        <v>1706</v>
      </c>
      <c r="H4684" t="str">
        <f>INDEX('Vensim Variables'!$B:$B,MATCH(EPS!$B4684,'Vensim Variables'!$A:$A,0))</f>
        <v>g pollutant</v>
      </c>
      <c r="I4684" t="str">
        <f t="shared" si="146"/>
        <v>CO</v>
      </c>
      <c r="J4684">
        <f>INDEX(NoSettings!$C:$C,MATCH(EPS!$A4684,NoSettings!$A:$A,0))</f>
        <v>37740700</v>
      </c>
      <c r="K4684">
        <f>INDEX(GWP!$C$2:$C$13,MATCH(EPS!I4684,GWP!$B$2:$B$13,0))</f>
        <v>0</v>
      </c>
      <c r="L4684" s="4">
        <f t="shared" si="147"/>
        <v>0</v>
      </c>
    </row>
    <row r="4685" spans="1:12" hidden="1" x14ac:dyDescent="0.25">
      <c r="A4685" t="s">
        <v>6199</v>
      </c>
      <c r="B4685" t="s">
        <v>5</v>
      </c>
      <c r="C4685" t="s">
        <v>1740</v>
      </c>
      <c r="D4685" t="s">
        <v>6909</v>
      </c>
      <c r="E4685" t="s">
        <v>1707</v>
      </c>
      <c r="H4685" t="str">
        <f>INDEX('Vensim Variables'!$B:$B,MATCH(EPS!$B4685,'Vensim Variables'!$A:$A,0))</f>
        <v>g pollutant</v>
      </c>
      <c r="I4685" t="str">
        <f t="shared" si="146"/>
        <v>NOx</v>
      </c>
      <c r="J4685">
        <f>INDEX(NoSettings!$C:$C,MATCH(EPS!$A4685,NoSettings!$A:$A,0))</f>
        <v>22502900</v>
      </c>
      <c r="K4685">
        <f>INDEX(GWP!$C$2:$C$13,MATCH(EPS!I4685,GWP!$B$2:$B$13,0))</f>
        <v>0</v>
      </c>
      <c r="L4685" s="4">
        <f t="shared" si="147"/>
        <v>0</v>
      </c>
    </row>
    <row r="4686" spans="1:12" hidden="1" x14ac:dyDescent="0.25">
      <c r="A4686" t="s">
        <v>6200</v>
      </c>
      <c r="B4686" t="s">
        <v>5</v>
      </c>
      <c r="C4686" t="s">
        <v>1740</v>
      </c>
      <c r="D4686" t="s">
        <v>6909</v>
      </c>
      <c r="E4686" t="s">
        <v>1708</v>
      </c>
      <c r="H4686" t="str">
        <f>INDEX('Vensim Variables'!$B:$B,MATCH(EPS!$B4686,'Vensim Variables'!$A:$A,0))</f>
        <v>g pollutant</v>
      </c>
      <c r="I4686" t="str">
        <f t="shared" si="146"/>
        <v>PM10</v>
      </c>
      <c r="J4686">
        <f>INDEX(NoSettings!$C:$C,MATCH(EPS!$A4686,NoSettings!$A:$A,0))</f>
        <v>4593760</v>
      </c>
      <c r="K4686">
        <f>INDEX(GWP!$C$2:$C$13,MATCH(EPS!I4686,GWP!$B$2:$B$13,0))</f>
        <v>0</v>
      </c>
      <c r="L4686" s="4">
        <f t="shared" si="147"/>
        <v>0</v>
      </c>
    </row>
    <row r="4687" spans="1:12" hidden="1" x14ac:dyDescent="0.25">
      <c r="A4687" t="s">
        <v>6201</v>
      </c>
      <c r="B4687" t="s">
        <v>5</v>
      </c>
      <c r="C4687" t="s">
        <v>1740</v>
      </c>
      <c r="D4687" t="s">
        <v>6909</v>
      </c>
      <c r="E4687" t="s">
        <v>1709</v>
      </c>
      <c r="H4687" t="str">
        <f>INDEX('Vensim Variables'!$B:$B,MATCH(EPS!$B4687,'Vensim Variables'!$A:$A,0))</f>
        <v>g pollutant</v>
      </c>
      <c r="I4687" t="str">
        <f t="shared" si="146"/>
        <v>PM25</v>
      </c>
      <c r="J4687">
        <f>INDEX(NoSettings!$C:$C,MATCH(EPS!$A4687,NoSettings!$A:$A,0))</f>
        <v>3930660</v>
      </c>
      <c r="K4687">
        <f>INDEX(GWP!$C$2:$C$13,MATCH(EPS!I4687,GWP!$B$2:$B$13,0))</f>
        <v>0</v>
      </c>
      <c r="L4687" s="4">
        <f t="shared" si="147"/>
        <v>0</v>
      </c>
    </row>
    <row r="4688" spans="1:12" hidden="1" x14ac:dyDescent="0.25">
      <c r="A4688" t="s">
        <v>6202</v>
      </c>
      <c r="B4688" t="s">
        <v>5</v>
      </c>
      <c r="C4688" t="s">
        <v>1740</v>
      </c>
      <c r="D4688" t="s">
        <v>6909</v>
      </c>
      <c r="E4688" t="s">
        <v>1710</v>
      </c>
      <c r="H4688" t="str">
        <f>INDEX('Vensim Variables'!$B:$B,MATCH(EPS!$B4688,'Vensim Variables'!$A:$A,0))</f>
        <v>g pollutant</v>
      </c>
      <c r="I4688" t="str">
        <f t="shared" si="146"/>
        <v>SOx</v>
      </c>
      <c r="J4688">
        <f>INDEX(NoSettings!$C:$C,MATCH(EPS!$A4688,NoSettings!$A:$A,0))</f>
        <v>16759600</v>
      </c>
      <c r="K4688">
        <f>INDEX(GWP!$C$2:$C$13,MATCH(EPS!I4688,GWP!$B$2:$B$13,0))</f>
        <v>0</v>
      </c>
      <c r="L4688" s="4">
        <f t="shared" si="147"/>
        <v>0</v>
      </c>
    </row>
    <row r="4689" spans="1:12" hidden="1" x14ac:dyDescent="0.25">
      <c r="A4689" t="s">
        <v>6203</v>
      </c>
      <c r="B4689" t="s">
        <v>5</v>
      </c>
      <c r="C4689" t="s">
        <v>1740</v>
      </c>
      <c r="D4689" t="s">
        <v>6909</v>
      </c>
      <c r="E4689" t="s">
        <v>1711</v>
      </c>
      <c r="H4689" t="str">
        <f>INDEX('Vensim Variables'!$B:$B,MATCH(EPS!$B4689,'Vensim Variables'!$A:$A,0))</f>
        <v>g pollutant</v>
      </c>
      <c r="I4689" t="str">
        <f t="shared" si="146"/>
        <v>BC</v>
      </c>
      <c r="J4689">
        <f>INDEX(NoSettings!$C:$C,MATCH(EPS!$A4689,NoSettings!$A:$A,0))</f>
        <v>297735</v>
      </c>
      <c r="K4689">
        <f>INDEX(GWP!$C$2:$C$13,MATCH(EPS!I4689,GWP!$B$2:$B$13,0))</f>
        <v>0</v>
      </c>
      <c r="L4689" s="4">
        <f t="shared" si="147"/>
        <v>0</v>
      </c>
    </row>
    <row r="4690" spans="1:12" hidden="1" x14ac:dyDescent="0.25">
      <c r="A4690" t="s">
        <v>6204</v>
      </c>
      <c r="B4690" t="s">
        <v>5</v>
      </c>
      <c r="C4690" t="s">
        <v>1740</v>
      </c>
      <c r="D4690" t="s">
        <v>6909</v>
      </c>
      <c r="E4690" t="s">
        <v>1712</v>
      </c>
      <c r="H4690" t="str">
        <f>INDEX('Vensim Variables'!$B:$B,MATCH(EPS!$B4690,'Vensim Variables'!$A:$A,0))</f>
        <v>g pollutant</v>
      </c>
      <c r="I4690" t="str">
        <f t="shared" si="146"/>
        <v>OC</v>
      </c>
      <c r="J4690">
        <f>INDEX(NoSettings!$C:$C,MATCH(EPS!$A4690,NoSettings!$A:$A,0))</f>
        <v>1443210</v>
      </c>
      <c r="K4690">
        <f>INDEX(GWP!$C$2:$C$13,MATCH(EPS!I4690,GWP!$B$2:$B$13,0))</f>
        <v>0</v>
      </c>
      <c r="L4690" s="4">
        <f t="shared" si="147"/>
        <v>0</v>
      </c>
    </row>
    <row r="4691" spans="1:12" hidden="1" x14ac:dyDescent="0.25">
      <c r="A4691" t="s">
        <v>6205</v>
      </c>
      <c r="B4691" t="s">
        <v>5</v>
      </c>
      <c r="C4691" t="s">
        <v>1740</v>
      </c>
      <c r="D4691" t="s">
        <v>6909</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hidden="1" x14ac:dyDescent="0.25">
      <c r="A4692" t="s">
        <v>6206</v>
      </c>
      <c r="B4692" t="s">
        <v>5</v>
      </c>
      <c r="C4692" t="s">
        <v>1740</v>
      </c>
      <c r="D4692" t="s">
        <v>6909</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hidden="1" x14ac:dyDescent="0.25">
      <c r="A4693" t="s">
        <v>6207</v>
      </c>
      <c r="B4693" t="s">
        <v>5</v>
      </c>
      <c r="C4693" t="s">
        <v>1740</v>
      </c>
      <c r="D4693" t="s">
        <v>6909</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hidden="1" x14ac:dyDescent="0.25">
      <c r="A4694" t="s">
        <v>6208</v>
      </c>
      <c r="B4694" t="s">
        <v>5</v>
      </c>
      <c r="C4694" t="s">
        <v>1740</v>
      </c>
      <c r="D4694" t="s">
        <v>6910</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hidden="1" x14ac:dyDescent="0.25">
      <c r="A4695" t="s">
        <v>6209</v>
      </c>
      <c r="B4695" t="s">
        <v>5</v>
      </c>
      <c r="C4695" t="s">
        <v>1740</v>
      </c>
      <c r="D4695" t="s">
        <v>6910</v>
      </c>
      <c r="E4695" t="s">
        <v>1705</v>
      </c>
      <c r="H4695" t="str">
        <f>INDEX('Vensim Variables'!$B:$B,MATCH(EPS!$B4695,'Vensim Variables'!$A:$A,0))</f>
        <v>g pollutant</v>
      </c>
      <c r="I4695" t="str">
        <f t="shared" si="146"/>
        <v>VOC</v>
      </c>
      <c r="J4695">
        <f>INDEX(NoSettings!$C:$C,MATCH(EPS!$A4695,NoSettings!$A:$A,0))</f>
        <v>3230230</v>
      </c>
      <c r="K4695">
        <f>INDEX(GWP!$C$2:$C$13,MATCH(EPS!I4695,GWP!$B$2:$B$13,0))</f>
        <v>0</v>
      </c>
      <c r="L4695" s="4">
        <f t="shared" si="147"/>
        <v>0</v>
      </c>
    </row>
    <row r="4696" spans="1:12" hidden="1" x14ac:dyDescent="0.25">
      <c r="A4696" t="s">
        <v>6210</v>
      </c>
      <c r="B4696" t="s">
        <v>5</v>
      </c>
      <c r="C4696" t="s">
        <v>1740</v>
      </c>
      <c r="D4696" t="s">
        <v>6910</v>
      </c>
      <c r="E4696" t="s">
        <v>1706</v>
      </c>
      <c r="H4696" t="str">
        <f>INDEX('Vensim Variables'!$B:$B,MATCH(EPS!$B4696,'Vensim Variables'!$A:$A,0))</f>
        <v>g pollutant</v>
      </c>
      <c r="I4696" t="str">
        <f t="shared" si="146"/>
        <v>CO</v>
      </c>
      <c r="J4696">
        <f>INDEX(NoSettings!$C:$C,MATCH(EPS!$A4696,NoSettings!$A:$A,0))</f>
        <v>36568000</v>
      </c>
      <c r="K4696">
        <f>INDEX(GWP!$C$2:$C$13,MATCH(EPS!I4696,GWP!$B$2:$B$13,0))</f>
        <v>0</v>
      </c>
      <c r="L4696" s="4">
        <f t="shared" si="147"/>
        <v>0</v>
      </c>
    </row>
    <row r="4697" spans="1:12" hidden="1" x14ac:dyDescent="0.25">
      <c r="A4697" t="s">
        <v>6211</v>
      </c>
      <c r="B4697" t="s">
        <v>5</v>
      </c>
      <c r="C4697" t="s">
        <v>1740</v>
      </c>
      <c r="D4697" t="s">
        <v>6910</v>
      </c>
      <c r="E4697" t="s">
        <v>1707</v>
      </c>
      <c r="H4697" t="str">
        <f>INDEX('Vensim Variables'!$B:$B,MATCH(EPS!$B4697,'Vensim Variables'!$A:$A,0))</f>
        <v>g pollutant</v>
      </c>
      <c r="I4697" t="str">
        <f t="shared" si="146"/>
        <v>NOx</v>
      </c>
      <c r="J4697">
        <f>INDEX(NoSettings!$C:$C,MATCH(EPS!$A4697,NoSettings!$A:$A,0))</f>
        <v>21803700</v>
      </c>
      <c r="K4697">
        <f>INDEX(GWP!$C$2:$C$13,MATCH(EPS!I4697,GWP!$B$2:$B$13,0))</f>
        <v>0</v>
      </c>
      <c r="L4697" s="4">
        <f t="shared" si="147"/>
        <v>0</v>
      </c>
    </row>
    <row r="4698" spans="1:12" hidden="1" x14ac:dyDescent="0.25">
      <c r="A4698" t="s">
        <v>6212</v>
      </c>
      <c r="B4698" t="s">
        <v>5</v>
      </c>
      <c r="C4698" t="s">
        <v>1740</v>
      </c>
      <c r="D4698" t="s">
        <v>6910</v>
      </c>
      <c r="E4698" t="s">
        <v>1708</v>
      </c>
      <c r="H4698" t="str">
        <f>INDEX('Vensim Variables'!$B:$B,MATCH(EPS!$B4698,'Vensim Variables'!$A:$A,0))</f>
        <v>g pollutant</v>
      </c>
      <c r="I4698" t="str">
        <f t="shared" si="146"/>
        <v>PM10</v>
      </c>
      <c r="J4698">
        <f>INDEX(NoSettings!$C:$C,MATCH(EPS!$A4698,NoSettings!$A:$A,0))</f>
        <v>4451030</v>
      </c>
      <c r="K4698">
        <f>INDEX(GWP!$C$2:$C$13,MATCH(EPS!I4698,GWP!$B$2:$B$13,0))</f>
        <v>0</v>
      </c>
      <c r="L4698" s="4">
        <f t="shared" si="147"/>
        <v>0</v>
      </c>
    </row>
    <row r="4699" spans="1:12" hidden="1" x14ac:dyDescent="0.25">
      <c r="A4699" t="s">
        <v>6213</v>
      </c>
      <c r="B4699" t="s">
        <v>5</v>
      </c>
      <c r="C4699" t="s">
        <v>1740</v>
      </c>
      <c r="D4699" t="s">
        <v>6910</v>
      </c>
      <c r="E4699" t="s">
        <v>1709</v>
      </c>
      <c r="H4699" t="str">
        <f>INDEX('Vensim Variables'!$B:$B,MATCH(EPS!$B4699,'Vensim Variables'!$A:$A,0))</f>
        <v>g pollutant</v>
      </c>
      <c r="I4699" t="str">
        <f t="shared" si="146"/>
        <v>PM25</v>
      </c>
      <c r="J4699">
        <f>INDEX(NoSettings!$C:$C,MATCH(EPS!$A4699,NoSettings!$A:$A,0))</f>
        <v>3808520</v>
      </c>
      <c r="K4699">
        <f>INDEX(GWP!$C$2:$C$13,MATCH(EPS!I4699,GWP!$B$2:$B$13,0))</f>
        <v>0</v>
      </c>
      <c r="L4699" s="4">
        <f t="shared" si="147"/>
        <v>0</v>
      </c>
    </row>
    <row r="4700" spans="1:12" hidden="1" x14ac:dyDescent="0.25">
      <c r="A4700" t="s">
        <v>6214</v>
      </c>
      <c r="B4700" t="s">
        <v>5</v>
      </c>
      <c r="C4700" t="s">
        <v>1740</v>
      </c>
      <c r="D4700" t="s">
        <v>6910</v>
      </c>
      <c r="E4700" t="s">
        <v>1710</v>
      </c>
      <c r="H4700" t="str">
        <f>INDEX('Vensim Variables'!$B:$B,MATCH(EPS!$B4700,'Vensim Variables'!$A:$A,0))</f>
        <v>g pollutant</v>
      </c>
      <c r="I4700" t="str">
        <f t="shared" si="146"/>
        <v>SOx</v>
      </c>
      <c r="J4700">
        <f>INDEX(NoSettings!$C:$C,MATCH(EPS!$A4700,NoSettings!$A:$A,0))</f>
        <v>16238800</v>
      </c>
      <c r="K4700">
        <f>INDEX(GWP!$C$2:$C$13,MATCH(EPS!I4700,GWP!$B$2:$B$13,0))</f>
        <v>0</v>
      </c>
      <c r="L4700" s="4">
        <f t="shared" si="147"/>
        <v>0</v>
      </c>
    </row>
    <row r="4701" spans="1:12" hidden="1" x14ac:dyDescent="0.25">
      <c r="A4701" t="s">
        <v>6215</v>
      </c>
      <c r="B4701" t="s">
        <v>5</v>
      </c>
      <c r="C4701" t="s">
        <v>1740</v>
      </c>
      <c r="D4701" t="s">
        <v>6910</v>
      </c>
      <c r="E4701" t="s">
        <v>1711</v>
      </c>
      <c r="H4701" t="str">
        <f>INDEX('Vensim Variables'!$B:$B,MATCH(EPS!$B4701,'Vensim Variables'!$A:$A,0))</f>
        <v>g pollutant</v>
      </c>
      <c r="I4701" t="str">
        <f t="shared" si="146"/>
        <v>BC</v>
      </c>
      <c r="J4701">
        <f>INDEX(NoSettings!$C:$C,MATCH(EPS!$A4701,NoSettings!$A:$A,0))</f>
        <v>288484</v>
      </c>
      <c r="K4701">
        <f>INDEX(GWP!$C$2:$C$13,MATCH(EPS!I4701,GWP!$B$2:$B$13,0))</f>
        <v>0</v>
      </c>
      <c r="L4701" s="4">
        <f t="shared" si="147"/>
        <v>0</v>
      </c>
    </row>
    <row r="4702" spans="1:12" hidden="1" x14ac:dyDescent="0.25">
      <c r="A4702" t="s">
        <v>6216</v>
      </c>
      <c r="B4702" t="s">
        <v>5</v>
      </c>
      <c r="C4702" t="s">
        <v>1740</v>
      </c>
      <c r="D4702" t="s">
        <v>6910</v>
      </c>
      <c r="E4702" t="s">
        <v>1712</v>
      </c>
      <c r="H4702" t="str">
        <f>INDEX('Vensim Variables'!$B:$B,MATCH(EPS!$B4702,'Vensim Variables'!$A:$A,0))</f>
        <v>g pollutant</v>
      </c>
      <c r="I4702" t="str">
        <f t="shared" si="146"/>
        <v>OC</v>
      </c>
      <c r="J4702">
        <f>INDEX(NoSettings!$C:$C,MATCH(EPS!$A4702,NoSettings!$A:$A,0))</f>
        <v>1398360</v>
      </c>
      <c r="K4702">
        <f>INDEX(GWP!$C$2:$C$13,MATCH(EPS!I4702,GWP!$B$2:$B$13,0))</f>
        <v>0</v>
      </c>
      <c r="L4702" s="4">
        <f t="shared" si="147"/>
        <v>0</v>
      </c>
    </row>
    <row r="4703" spans="1:12" hidden="1" x14ac:dyDescent="0.25">
      <c r="A4703" t="s">
        <v>6217</v>
      </c>
      <c r="B4703" t="s">
        <v>5</v>
      </c>
      <c r="C4703" t="s">
        <v>1740</v>
      </c>
      <c r="D4703" t="s">
        <v>6910</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hidden="1" x14ac:dyDescent="0.25">
      <c r="A4704" t="s">
        <v>6218</v>
      </c>
      <c r="B4704" t="s">
        <v>5</v>
      </c>
      <c r="C4704" t="s">
        <v>1740</v>
      </c>
      <c r="D4704" t="s">
        <v>6910</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hidden="1" x14ac:dyDescent="0.25">
      <c r="A4705" t="s">
        <v>6219</v>
      </c>
      <c r="B4705" t="s">
        <v>5</v>
      </c>
      <c r="C4705" t="s">
        <v>1740</v>
      </c>
      <c r="D4705" t="s">
        <v>6910</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hidden="1" x14ac:dyDescent="0.25">
      <c r="A4706" t="s">
        <v>6220</v>
      </c>
      <c r="B4706" t="s">
        <v>5</v>
      </c>
      <c r="C4706" t="s">
        <v>1740</v>
      </c>
      <c r="D4706" t="s">
        <v>6911</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hidden="1" x14ac:dyDescent="0.25">
      <c r="A4707" t="s">
        <v>6221</v>
      </c>
      <c r="B4707" t="s">
        <v>5</v>
      </c>
      <c r="C4707" t="s">
        <v>1740</v>
      </c>
      <c r="D4707" t="s">
        <v>6911</v>
      </c>
      <c r="E4707" t="s">
        <v>1705</v>
      </c>
      <c r="H4707" t="str">
        <f>INDEX('Vensim Variables'!$B:$B,MATCH(EPS!$B4707,'Vensim Variables'!$A:$A,0))</f>
        <v>g pollutant</v>
      </c>
      <c r="I4707" t="str">
        <f t="shared" si="146"/>
        <v>VOC</v>
      </c>
      <c r="J4707">
        <f>INDEX(NoSettings!$C:$C,MATCH(EPS!$A4707,NoSettings!$A:$A,0))</f>
        <v>4169820</v>
      </c>
      <c r="K4707">
        <f>INDEX(GWP!$C$2:$C$13,MATCH(EPS!I4707,GWP!$B$2:$B$13,0))</f>
        <v>0</v>
      </c>
      <c r="L4707" s="4">
        <f t="shared" si="147"/>
        <v>0</v>
      </c>
    </row>
    <row r="4708" spans="1:12" hidden="1" x14ac:dyDescent="0.25">
      <c r="A4708" t="s">
        <v>6222</v>
      </c>
      <c r="B4708" t="s">
        <v>5</v>
      </c>
      <c r="C4708" t="s">
        <v>1740</v>
      </c>
      <c r="D4708" t="s">
        <v>6911</v>
      </c>
      <c r="E4708" t="s">
        <v>1706</v>
      </c>
      <c r="H4708" t="str">
        <f>INDEX('Vensim Variables'!$B:$B,MATCH(EPS!$B4708,'Vensim Variables'!$A:$A,0))</f>
        <v>g pollutant</v>
      </c>
      <c r="I4708" t="str">
        <f t="shared" si="146"/>
        <v>CO</v>
      </c>
      <c r="J4708">
        <f>INDEX(NoSettings!$C:$C,MATCH(EPS!$A4708,NoSettings!$A:$A,0))</f>
        <v>47204700</v>
      </c>
      <c r="K4708">
        <f>INDEX(GWP!$C$2:$C$13,MATCH(EPS!I4708,GWP!$B$2:$B$13,0))</f>
        <v>0</v>
      </c>
      <c r="L4708" s="4">
        <f t="shared" si="147"/>
        <v>0</v>
      </c>
    </row>
    <row r="4709" spans="1:12" hidden="1" x14ac:dyDescent="0.25">
      <c r="A4709" t="s">
        <v>6223</v>
      </c>
      <c r="B4709" t="s">
        <v>5</v>
      </c>
      <c r="C4709" t="s">
        <v>1740</v>
      </c>
      <c r="D4709" t="s">
        <v>6911</v>
      </c>
      <c r="E4709" t="s">
        <v>1707</v>
      </c>
      <c r="H4709" t="str">
        <f>INDEX('Vensim Variables'!$B:$B,MATCH(EPS!$B4709,'Vensim Variables'!$A:$A,0))</f>
        <v>g pollutant</v>
      </c>
      <c r="I4709" t="str">
        <f t="shared" si="146"/>
        <v>NOx</v>
      </c>
      <c r="J4709">
        <f>INDEX(NoSettings!$C:$C,MATCH(EPS!$A4709,NoSettings!$A:$A,0))</f>
        <v>28145900</v>
      </c>
      <c r="K4709">
        <f>INDEX(GWP!$C$2:$C$13,MATCH(EPS!I4709,GWP!$B$2:$B$13,0))</f>
        <v>0</v>
      </c>
      <c r="L4709" s="4">
        <f t="shared" si="147"/>
        <v>0</v>
      </c>
    </row>
    <row r="4710" spans="1:12" hidden="1" x14ac:dyDescent="0.25">
      <c r="A4710" t="s">
        <v>6224</v>
      </c>
      <c r="B4710" t="s">
        <v>5</v>
      </c>
      <c r="C4710" t="s">
        <v>1740</v>
      </c>
      <c r="D4710" t="s">
        <v>6911</v>
      </c>
      <c r="E4710" t="s">
        <v>1708</v>
      </c>
      <c r="H4710" t="str">
        <f>INDEX('Vensim Variables'!$B:$B,MATCH(EPS!$B4710,'Vensim Variables'!$A:$A,0))</f>
        <v>g pollutant</v>
      </c>
      <c r="I4710" t="str">
        <f t="shared" si="146"/>
        <v>PM10</v>
      </c>
      <c r="J4710">
        <f>INDEX(NoSettings!$C:$C,MATCH(EPS!$A4710,NoSettings!$A:$A,0))</f>
        <v>5745720</v>
      </c>
      <c r="K4710">
        <f>INDEX(GWP!$C$2:$C$13,MATCH(EPS!I4710,GWP!$B$2:$B$13,0))</f>
        <v>0</v>
      </c>
      <c r="L4710" s="4">
        <f t="shared" si="147"/>
        <v>0</v>
      </c>
    </row>
    <row r="4711" spans="1:12" hidden="1" x14ac:dyDescent="0.25">
      <c r="A4711" t="s">
        <v>6225</v>
      </c>
      <c r="B4711" t="s">
        <v>5</v>
      </c>
      <c r="C4711" t="s">
        <v>1740</v>
      </c>
      <c r="D4711" t="s">
        <v>6911</v>
      </c>
      <c r="E4711" t="s">
        <v>1709</v>
      </c>
      <c r="H4711" t="str">
        <f>INDEX('Vensim Variables'!$B:$B,MATCH(EPS!$B4711,'Vensim Variables'!$A:$A,0))</f>
        <v>g pollutant</v>
      </c>
      <c r="I4711" t="str">
        <f t="shared" si="146"/>
        <v>PM25</v>
      </c>
      <c r="J4711">
        <f>INDEX(NoSettings!$C:$C,MATCH(EPS!$A4711,NoSettings!$A:$A,0))</f>
        <v>4916330</v>
      </c>
      <c r="K4711">
        <f>INDEX(GWP!$C$2:$C$13,MATCH(EPS!I4711,GWP!$B$2:$B$13,0))</f>
        <v>0</v>
      </c>
      <c r="L4711" s="4">
        <f t="shared" si="147"/>
        <v>0</v>
      </c>
    </row>
    <row r="4712" spans="1:12" hidden="1" x14ac:dyDescent="0.25">
      <c r="A4712" t="s">
        <v>6226</v>
      </c>
      <c r="B4712" t="s">
        <v>5</v>
      </c>
      <c r="C4712" t="s">
        <v>1740</v>
      </c>
      <c r="D4712" t="s">
        <v>6911</v>
      </c>
      <c r="E4712" t="s">
        <v>1710</v>
      </c>
      <c r="H4712" t="str">
        <f>INDEX('Vensim Variables'!$B:$B,MATCH(EPS!$B4712,'Vensim Variables'!$A:$A,0))</f>
        <v>g pollutant</v>
      </c>
      <c r="I4712" t="str">
        <f t="shared" si="146"/>
        <v>SOx</v>
      </c>
      <c r="J4712">
        <f>INDEX(NoSettings!$C:$C,MATCH(EPS!$A4712,NoSettings!$A:$A,0))</f>
        <v>20962300</v>
      </c>
      <c r="K4712">
        <f>INDEX(GWP!$C$2:$C$13,MATCH(EPS!I4712,GWP!$B$2:$B$13,0))</f>
        <v>0</v>
      </c>
      <c r="L4712" s="4">
        <f t="shared" si="147"/>
        <v>0</v>
      </c>
    </row>
    <row r="4713" spans="1:12" hidden="1" x14ac:dyDescent="0.25">
      <c r="A4713" t="s">
        <v>6227</v>
      </c>
      <c r="B4713" t="s">
        <v>5</v>
      </c>
      <c r="C4713" t="s">
        <v>1740</v>
      </c>
      <c r="D4713" t="s">
        <v>6911</v>
      </c>
      <c r="E4713" t="s">
        <v>1711</v>
      </c>
      <c r="H4713" t="str">
        <f>INDEX('Vensim Variables'!$B:$B,MATCH(EPS!$B4713,'Vensim Variables'!$A:$A,0))</f>
        <v>g pollutant</v>
      </c>
      <c r="I4713" t="str">
        <f t="shared" si="146"/>
        <v>BC</v>
      </c>
      <c r="J4713">
        <f>INDEX(NoSettings!$C:$C,MATCH(EPS!$A4713,NoSettings!$A:$A,0))</f>
        <v>372397</v>
      </c>
      <c r="K4713">
        <f>INDEX(GWP!$C$2:$C$13,MATCH(EPS!I4713,GWP!$B$2:$B$13,0))</f>
        <v>0</v>
      </c>
      <c r="L4713" s="4">
        <f t="shared" si="147"/>
        <v>0</v>
      </c>
    </row>
    <row r="4714" spans="1:12" hidden="1" x14ac:dyDescent="0.25">
      <c r="A4714" t="s">
        <v>6228</v>
      </c>
      <c r="B4714" t="s">
        <v>5</v>
      </c>
      <c r="C4714" t="s">
        <v>1740</v>
      </c>
      <c r="D4714" t="s">
        <v>6911</v>
      </c>
      <c r="E4714" t="s">
        <v>1712</v>
      </c>
      <c r="H4714" t="str">
        <f>INDEX('Vensim Variables'!$B:$B,MATCH(EPS!$B4714,'Vensim Variables'!$A:$A,0))</f>
        <v>g pollutant</v>
      </c>
      <c r="I4714" t="str">
        <f t="shared" si="146"/>
        <v>OC</v>
      </c>
      <c r="J4714">
        <f>INDEX(NoSettings!$C:$C,MATCH(EPS!$A4714,NoSettings!$A:$A,0))</f>
        <v>1805110</v>
      </c>
      <c r="K4714">
        <f>INDEX(GWP!$C$2:$C$13,MATCH(EPS!I4714,GWP!$B$2:$B$13,0))</f>
        <v>0</v>
      </c>
      <c r="L4714" s="4">
        <f t="shared" si="147"/>
        <v>0</v>
      </c>
    </row>
    <row r="4715" spans="1:12" hidden="1" x14ac:dyDescent="0.25">
      <c r="A4715" t="s">
        <v>6229</v>
      </c>
      <c r="B4715" t="s">
        <v>5</v>
      </c>
      <c r="C4715" t="s">
        <v>1740</v>
      </c>
      <c r="D4715" t="s">
        <v>6911</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hidden="1" x14ac:dyDescent="0.25">
      <c r="A4716" t="s">
        <v>6230</v>
      </c>
      <c r="B4716" t="s">
        <v>5</v>
      </c>
      <c r="C4716" t="s">
        <v>1740</v>
      </c>
      <c r="D4716" t="s">
        <v>6911</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hidden="1" x14ac:dyDescent="0.25">
      <c r="A4717" t="s">
        <v>6231</v>
      </c>
      <c r="B4717" t="s">
        <v>5</v>
      </c>
      <c r="C4717" t="s">
        <v>1740</v>
      </c>
      <c r="D4717" t="s">
        <v>6911</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hidden="1" x14ac:dyDescent="0.25">
      <c r="A4718" t="s">
        <v>6232</v>
      </c>
      <c r="B4718" t="s">
        <v>5</v>
      </c>
      <c r="C4718" t="s">
        <v>1740</v>
      </c>
      <c r="D4718" t="s">
        <v>6912</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hidden="1" x14ac:dyDescent="0.25">
      <c r="A4719" t="s">
        <v>6233</v>
      </c>
      <c r="B4719" t="s">
        <v>5</v>
      </c>
      <c r="C4719" t="s">
        <v>1740</v>
      </c>
      <c r="D4719" t="s">
        <v>6912</v>
      </c>
      <c r="E4719" t="s">
        <v>1705</v>
      </c>
      <c r="H4719" t="str">
        <f>INDEX('Vensim Variables'!$B:$B,MATCH(EPS!$B4719,'Vensim Variables'!$A:$A,0))</f>
        <v>g pollutant</v>
      </c>
      <c r="I4719" t="str">
        <f t="shared" si="146"/>
        <v>VOC</v>
      </c>
      <c r="J4719">
        <f>INDEX(NoSettings!$C:$C,MATCH(EPS!$A4719,NoSettings!$A:$A,0))</f>
        <v>2360660</v>
      </c>
      <c r="K4719">
        <f>INDEX(GWP!$C$2:$C$13,MATCH(EPS!I4719,GWP!$B$2:$B$13,0))</f>
        <v>0</v>
      </c>
      <c r="L4719" s="4">
        <f t="shared" si="147"/>
        <v>0</v>
      </c>
    </row>
    <row r="4720" spans="1:12" hidden="1" x14ac:dyDescent="0.25">
      <c r="A4720" t="s">
        <v>6234</v>
      </c>
      <c r="B4720" t="s">
        <v>5</v>
      </c>
      <c r="C4720" t="s">
        <v>1740</v>
      </c>
      <c r="D4720" t="s">
        <v>6912</v>
      </c>
      <c r="E4720" t="s">
        <v>1706</v>
      </c>
      <c r="H4720" t="str">
        <f>INDEX('Vensim Variables'!$B:$B,MATCH(EPS!$B4720,'Vensim Variables'!$A:$A,0))</f>
        <v>g pollutant</v>
      </c>
      <c r="I4720" t="str">
        <f t="shared" si="146"/>
        <v>CO</v>
      </c>
      <c r="J4720">
        <f>INDEX(NoSettings!$C:$C,MATCH(EPS!$A4720,NoSettings!$A:$A,0))</f>
        <v>26724000</v>
      </c>
      <c r="K4720">
        <f>INDEX(GWP!$C$2:$C$13,MATCH(EPS!I4720,GWP!$B$2:$B$13,0))</f>
        <v>0</v>
      </c>
      <c r="L4720" s="4">
        <f t="shared" si="147"/>
        <v>0</v>
      </c>
    </row>
    <row r="4721" spans="1:12" hidden="1" x14ac:dyDescent="0.25">
      <c r="A4721" t="s">
        <v>6235</v>
      </c>
      <c r="B4721" t="s">
        <v>5</v>
      </c>
      <c r="C4721" t="s">
        <v>1740</v>
      </c>
      <c r="D4721" t="s">
        <v>6912</v>
      </c>
      <c r="E4721" t="s">
        <v>1707</v>
      </c>
      <c r="H4721" t="str">
        <f>INDEX('Vensim Variables'!$B:$B,MATCH(EPS!$B4721,'Vensim Variables'!$A:$A,0))</f>
        <v>g pollutant</v>
      </c>
      <c r="I4721" t="str">
        <f t="shared" si="146"/>
        <v>NOx</v>
      </c>
      <c r="J4721">
        <f>INDEX(NoSettings!$C:$C,MATCH(EPS!$A4721,NoSettings!$A:$A,0))</f>
        <v>15934200</v>
      </c>
      <c r="K4721">
        <f>INDEX(GWP!$C$2:$C$13,MATCH(EPS!I4721,GWP!$B$2:$B$13,0))</f>
        <v>0</v>
      </c>
      <c r="L4721" s="4">
        <f t="shared" si="147"/>
        <v>0</v>
      </c>
    </row>
    <row r="4722" spans="1:12" hidden="1" x14ac:dyDescent="0.25">
      <c r="A4722" t="s">
        <v>6236</v>
      </c>
      <c r="B4722" t="s">
        <v>5</v>
      </c>
      <c r="C4722" t="s">
        <v>1740</v>
      </c>
      <c r="D4722" t="s">
        <v>6912</v>
      </c>
      <c r="E4722" t="s">
        <v>1708</v>
      </c>
      <c r="H4722" t="str">
        <f>INDEX('Vensim Variables'!$B:$B,MATCH(EPS!$B4722,'Vensim Variables'!$A:$A,0))</f>
        <v>g pollutant</v>
      </c>
      <c r="I4722" t="str">
        <f t="shared" si="146"/>
        <v>PM10</v>
      </c>
      <c r="J4722">
        <f>INDEX(NoSettings!$C:$C,MATCH(EPS!$A4722,NoSettings!$A:$A,0))</f>
        <v>3252830</v>
      </c>
      <c r="K4722">
        <f>INDEX(GWP!$C$2:$C$13,MATCH(EPS!I4722,GWP!$B$2:$B$13,0))</f>
        <v>0</v>
      </c>
      <c r="L4722" s="4">
        <f t="shared" si="147"/>
        <v>0</v>
      </c>
    </row>
    <row r="4723" spans="1:12" hidden="1" x14ac:dyDescent="0.25">
      <c r="A4723" t="s">
        <v>6237</v>
      </c>
      <c r="B4723" t="s">
        <v>5</v>
      </c>
      <c r="C4723" t="s">
        <v>1740</v>
      </c>
      <c r="D4723" t="s">
        <v>6912</v>
      </c>
      <c r="E4723" t="s">
        <v>1709</v>
      </c>
      <c r="H4723" t="str">
        <f>INDEX('Vensim Variables'!$B:$B,MATCH(EPS!$B4723,'Vensim Variables'!$A:$A,0))</f>
        <v>g pollutant</v>
      </c>
      <c r="I4723" t="str">
        <f t="shared" si="146"/>
        <v>PM25</v>
      </c>
      <c r="J4723">
        <f>INDEX(NoSettings!$C:$C,MATCH(EPS!$A4723,NoSettings!$A:$A,0))</f>
        <v>2783280</v>
      </c>
      <c r="K4723">
        <f>INDEX(GWP!$C$2:$C$13,MATCH(EPS!I4723,GWP!$B$2:$B$13,0))</f>
        <v>0</v>
      </c>
      <c r="L4723" s="4">
        <f t="shared" si="147"/>
        <v>0</v>
      </c>
    </row>
    <row r="4724" spans="1:12" hidden="1" x14ac:dyDescent="0.25">
      <c r="A4724" t="s">
        <v>6238</v>
      </c>
      <c r="B4724" t="s">
        <v>5</v>
      </c>
      <c r="C4724" t="s">
        <v>1740</v>
      </c>
      <c r="D4724" t="s">
        <v>6912</v>
      </c>
      <c r="E4724" t="s">
        <v>1710</v>
      </c>
      <c r="H4724" t="str">
        <f>INDEX('Vensim Variables'!$B:$B,MATCH(EPS!$B4724,'Vensim Variables'!$A:$A,0))</f>
        <v>g pollutant</v>
      </c>
      <c r="I4724" t="str">
        <f t="shared" si="146"/>
        <v>SOx</v>
      </c>
      <c r="J4724">
        <f>INDEX(NoSettings!$C:$C,MATCH(EPS!$A4724,NoSettings!$A:$A,0))</f>
        <v>11867400</v>
      </c>
      <c r="K4724">
        <f>INDEX(GWP!$C$2:$C$13,MATCH(EPS!I4724,GWP!$B$2:$B$13,0))</f>
        <v>0</v>
      </c>
      <c r="L4724" s="4">
        <f t="shared" si="147"/>
        <v>0</v>
      </c>
    </row>
    <row r="4725" spans="1:12" hidden="1" x14ac:dyDescent="0.25">
      <c r="A4725" t="s">
        <v>6239</v>
      </c>
      <c r="B4725" t="s">
        <v>5</v>
      </c>
      <c r="C4725" t="s">
        <v>1740</v>
      </c>
      <c r="D4725" t="s">
        <v>6912</v>
      </c>
      <c r="E4725" t="s">
        <v>1711</v>
      </c>
      <c r="H4725" t="str">
        <f>INDEX('Vensim Variables'!$B:$B,MATCH(EPS!$B4725,'Vensim Variables'!$A:$A,0))</f>
        <v>g pollutant</v>
      </c>
      <c r="I4725" t="str">
        <f t="shared" si="146"/>
        <v>BC</v>
      </c>
      <c r="J4725">
        <f>INDEX(NoSettings!$C:$C,MATCH(EPS!$A4725,NoSettings!$A:$A,0))</f>
        <v>210825</v>
      </c>
      <c r="K4725">
        <f>INDEX(GWP!$C$2:$C$13,MATCH(EPS!I4725,GWP!$B$2:$B$13,0))</f>
        <v>0</v>
      </c>
      <c r="L4725" s="4">
        <f t="shared" si="147"/>
        <v>0</v>
      </c>
    </row>
    <row r="4726" spans="1:12" hidden="1" x14ac:dyDescent="0.25">
      <c r="A4726" t="s">
        <v>6240</v>
      </c>
      <c r="B4726" t="s">
        <v>5</v>
      </c>
      <c r="C4726" t="s">
        <v>1740</v>
      </c>
      <c r="D4726" t="s">
        <v>6912</v>
      </c>
      <c r="E4726" t="s">
        <v>1712</v>
      </c>
      <c r="H4726" t="str">
        <f>INDEX('Vensim Variables'!$B:$B,MATCH(EPS!$B4726,'Vensim Variables'!$A:$A,0))</f>
        <v>g pollutant</v>
      </c>
      <c r="I4726" t="str">
        <f t="shared" si="146"/>
        <v>OC</v>
      </c>
      <c r="J4726">
        <f>INDEX(NoSettings!$C:$C,MATCH(EPS!$A4726,NoSettings!$A:$A,0))</f>
        <v>1021930</v>
      </c>
      <c r="K4726">
        <f>INDEX(GWP!$C$2:$C$13,MATCH(EPS!I4726,GWP!$B$2:$B$13,0))</f>
        <v>0</v>
      </c>
      <c r="L4726" s="4">
        <f t="shared" si="147"/>
        <v>0</v>
      </c>
    </row>
    <row r="4727" spans="1:12" hidden="1" x14ac:dyDescent="0.25">
      <c r="A4727" t="s">
        <v>6241</v>
      </c>
      <c r="B4727" t="s">
        <v>5</v>
      </c>
      <c r="C4727" t="s">
        <v>1740</v>
      </c>
      <c r="D4727" t="s">
        <v>6912</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hidden="1" x14ac:dyDescent="0.25">
      <c r="A4728" t="s">
        <v>6242</v>
      </c>
      <c r="B4728" t="s">
        <v>5</v>
      </c>
      <c r="C4728" t="s">
        <v>1740</v>
      </c>
      <c r="D4728" t="s">
        <v>6912</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hidden="1" x14ac:dyDescent="0.25">
      <c r="A4729" t="s">
        <v>6243</v>
      </c>
      <c r="B4729" t="s">
        <v>5</v>
      </c>
      <c r="C4729" t="s">
        <v>1740</v>
      </c>
      <c r="D4729" t="s">
        <v>6912</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hidden="1" x14ac:dyDescent="0.25">
      <c r="A4730" t="s">
        <v>6244</v>
      </c>
      <c r="B4730" t="s">
        <v>5</v>
      </c>
      <c r="C4730" t="s">
        <v>1740</v>
      </c>
      <c r="D4730" t="s">
        <v>6913</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hidden="1" x14ac:dyDescent="0.25">
      <c r="A4731" t="s">
        <v>6245</v>
      </c>
      <c r="B4731" t="s">
        <v>5</v>
      </c>
      <c r="C4731" t="s">
        <v>1740</v>
      </c>
      <c r="D4731" t="s">
        <v>6913</v>
      </c>
      <c r="E4731" t="s">
        <v>1705</v>
      </c>
      <c r="H4731" t="str">
        <f>INDEX('Vensim Variables'!$B:$B,MATCH(EPS!$B4731,'Vensim Variables'!$A:$A,0))</f>
        <v>g pollutant</v>
      </c>
      <c r="I4731" t="str">
        <f t="shared" si="146"/>
        <v>VOC</v>
      </c>
      <c r="J4731">
        <f>INDEX(NoSettings!$C:$C,MATCH(EPS!$A4731,NoSettings!$A:$A,0))</f>
        <v>21812000</v>
      </c>
      <c r="K4731">
        <f>INDEX(GWP!$C$2:$C$13,MATCH(EPS!I4731,GWP!$B$2:$B$13,0))</f>
        <v>0</v>
      </c>
      <c r="L4731" s="4">
        <f t="shared" si="147"/>
        <v>0</v>
      </c>
    </row>
    <row r="4732" spans="1:12" hidden="1" x14ac:dyDescent="0.25">
      <c r="A4732" t="s">
        <v>6246</v>
      </c>
      <c r="B4732" t="s">
        <v>5</v>
      </c>
      <c r="C4732" t="s">
        <v>1740</v>
      </c>
      <c r="D4732" t="s">
        <v>6913</v>
      </c>
      <c r="E4732" t="s">
        <v>1706</v>
      </c>
      <c r="H4732" t="str">
        <f>INDEX('Vensim Variables'!$B:$B,MATCH(EPS!$B4732,'Vensim Variables'!$A:$A,0))</f>
        <v>g pollutant</v>
      </c>
      <c r="I4732" t="str">
        <f t="shared" si="146"/>
        <v>CO</v>
      </c>
      <c r="J4732">
        <f>INDEX(NoSettings!$C:$C,MATCH(EPS!$A4732,NoSettings!$A:$A,0))</f>
        <v>246925000</v>
      </c>
      <c r="K4732">
        <f>INDEX(GWP!$C$2:$C$13,MATCH(EPS!I4732,GWP!$B$2:$B$13,0))</f>
        <v>0</v>
      </c>
      <c r="L4732" s="4">
        <f t="shared" si="147"/>
        <v>0</v>
      </c>
    </row>
    <row r="4733" spans="1:12" hidden="1" x14ac:dyDescent="0.25">
      <c r="A4733" t="s">
        <v>6247</v>
      </c>
      <c r="B4733" t="s">
        <v>5</v>
      </c>
      <c r="C4733" t="s">
        <v>1740</v>
      </c>
      <c r="D4733" t="s">
        <v>6913</v>
      </c>
      <c r="E4733" t="s">
        <v>1707</v>
      </c>
      <c r="H4733" t="str">
        <f>INDEX('Vensim Variables'!$B:$B,MATCH(EPS!$B4733,'Vensim Variables'!$A:$A,0))</f>
        <v>g pollutant</v>
      </c>
      <c r="I4733" t="str">
        <f t="shared" si="146"/>
        <v>NOx</v>
      </c>
      <c r="J4733">
        <f>INDEX(NoSettings!$C:$C,MATCH(EPS!$A4733,NoSettings!$A:$A,0))</f>
        <v>147229000</v>
      </c>
      <c r="K4733">
        <f>INDEX(GWP!$C$2:$C$13,MATCH(EPS!I4733,GWP!$B$2:$B$13,0))</f>
        <v>0</v>
      </c>
      <c r="L4733" s="4">
        <f t="shared" si="147"/>
        <v>0</v>
      </c>
    </row>
    <row r="4734" spans="1:12" hidden="1" x14ac:dyDescent="0.25">
      <c r="A4734" t="s">
        <v>6248</v>
      </c>
      <c r="B4734" t="s">
        <v>5</v>
      </c>
      <c r="C4734" t="s">
        <v>1740</v>
      </c>
      <c r="D4734" t="s">
        <v>6913</v>
      </c>
      <c r="E4734" t="s">
        <v>1708</v>
      </c>
      <c r="H4734" t="str">
        <f>INDEX('Vensim Variables'!$B:$B,MATCH(EPS!$B4734,'Vensim Variables'!$A:$A,0))</f>
        <v>g pollutant</v>
      </c>
      <c r="I4734" t="str">
        <f t="shared" si="146"/>
        <v>PM10</v>
      </c>
      <c r="J4734">
        <f>INDEX(NoSettings!$C:$C,MATCH(EPS!$A4734,NoSettings!$A:$A,0))</f>
        <v>30055500</v>
      </c>
      <c r="K4734">
        <f>INDEX(GWP!$C$2:$C$13,MATCH(EPS!I4734,GWP!$B$2:$B$13,0))</f>
        <v>0</v>
      </c>
      <c r="L4734" s="4">
        <f t="shared" si="147"/>
        <v>0</v>
      </c>
    </row>
    <row r="4735" spans="1:12" hidden="1" x14ac:dyDescent="0.25">
      <c r="A4735" t="s">
        <v>6249</v>
      </c>
      <c r="B4735" t="s">
        <v>5</v>
      </c>
      <c r="C4735" t="s">
        <v>1740</v>
      </c>
      <c r="D4735" t="s">
        <v>6913</v>
      </c>
      <c r="E4735" t="s">
        <v>1709</v>
      </c>
      <c r="H4735" t="str">
        <f>INDEX('Vensim Variables'!$B:$B,MATCH(EPS!$B4735,'Vensim Variables'!$A:$A,0))</f>
        <v>g pollutant</v>
      </c>
      <c r="I4735" t="str">
        <f t="shared" si="146"/>
        <v>PM25</v>
      </c>
      <c r="J4735">
        <f>INDEX(NoSettings!$C:$C,MATCH(EPS!$A4735,NoSettings!$A:$A,0))</f>
        <v>25717000</v>
      </c>
      <c r="K4735">
        <f>INDEX(GWP!$C$2:$C$13,MATCH(EPS!I4735,GWP!$B$2:$B$13,0))</f>
        <v>0</v>
      </c>
      <c r="L4735" s="4">
        <f t="shared" si="147"/>
        <v>0</v>
      </c>
    </row>
    <row r="4736" spans="1:12" hidden="1" x14ac:dyDescent="0.25">
      <c r="A4736" t="s">
        <v>6250</v>
      </c>
      <c r="B4736" t="s">
        <v>5</v>
      </c>
      <c r="C4736" t="s">
        <v>1740</v>
      </c>
      <c r="D4736" t="s">
        <v>6913</v>
      </c>
      <c r="E4736" t="s">
        <v>1710</v>
      </c>
      <c r="H4736" t="str">
        <f>INDEX('Vensim Variables'!$B:$B,MATCH(EPS!$B4736,'Vensim Variables'!$A:$A,0))</f>
        <v>g pollutant</v>
      </c>
      <c r="I4736" t="str">
        <f t="shared" si="146"/>
        <v>SOx</v>
      </c>
      <c r="J4736">
        <f>INDEX(NoSettings!$C:$C,MATCH(EPS!$A4736,NoSettings!$A:$A,0))</f>
        <v>109652000</v>
      </c>
      <c r="K4736">
        <f>INDEX(GWP!$C$2:$C$13,MATCH(EPS!I4736,GWP!$B$2:$B$13,0))</f>
        <v>0</v>
      </c>
      <c r="L4736" s="4">
        <f t="shared" si="147"/>
        <v>0</v>
      </c>
    </row>
    <row r="4737" spans="1:12" hidden="1" x14ac:dyDescent="0.25">
      <c r="A4737" t="s">
        <v>6251</v>
      </c>
      <c r="B4737" t="s">
        <v>5</v>
      </c>
      <c r="C4737" t="s">
        <v>1740</v>
      </c>
      <c r="D4737" t="s">
        <v>6913</v>
      </c>
      <c r="E4737" t="s">
        <v>1711</v>
      </c>
      <c r="H4737" t="str">
        <f>INDEX('Vensim Variables'!$B:$B,MATCH(EPS!$B4737,'Vensim Variables'!$A:$A,0))</f>
        <v>g pollutant</v>
      </c>
      <c r="I4737" t="str">
        <f t="shared" si="146"/>
        <v>BC</v>
      </c>
      <c r="J4737">
        <f>INDEX(NoSettings!$C:$C,MATCH(EPS!$A4737,NoSettings!$A:$A,0))</f>
        <v>1947980</v>
      </c>
      <c r="K4737">
        <f>INDEX(GWP!$C$2:$C$13,MATCH(EPS!I4737,GWP!$B$2:$B$13,0))</f>
        <v>0</v>
      </c>
      <c r="L4737" s="4">
        <f t="shared" si="147"/>
        <v>0</v>
      </c>
    </row>
    <row r="4738" spans="1:12" hidden="1" x14ac:dyDescent="0.25">
      <c r="A4738" t="s">
        <v>6252</v>
      </c>
      <c r="B4738" t="s">
        <v>5</v>
      </c>
      <c r="C4738" t="s">
        <v>1740</v>
      </c>
      <c r="D4738" t="s">
        <v>6913</v>
      </c>
      <c r="E4738" t="s">
        <v>1712</v>
      </c>
      <c r="H4738" t="str">
        <f>INDEX('Vensim Variables'!$B:$B,MATCH(EPS!$B4738,'Vensim Variables'!$A:$A,0))</f>
        <v>g pollutant</v>
      </c>
      <c r="I4738" t="str">
        <f t="shared" si="146"/>
        <v>OC</v>
      </c>
      <c r="J4738">
        <f>INDEX(NoSettings!$C:$C,MATCH(EPS!$A4738,NoSettings!$A:$A,0))</f>
        <v>9442420</v>
      </c>
      <c r="K4738">
        <f>INDEX(GWP!$C$2:$C$13,MATCH(EPS!I4738,GWP!$B$2:$B$13,0))</f>
        <v>0</v>
      </c>
      <c r="L4738" s="4">
        <f t="shared" si="147"/>
        <v>0</v>
      </c>
    </row>
    <row r="4739" spans="1:12" hidden="1" x14ac:dyDescent="0.25">
      <c r="A4739" t="s">
        <v>6253</v>
      </c>
      <c r="B4739" t="s">
        <v>5</v>
      </c>
      <c r="C4739" t="s">
        <v>1740</v>
      </c>
      <c r="D4739" t="s">
        <v>6913</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hidden="1" x14ac:dyDescent="0.25">
      <c r="A4740" t="s">
        <v>6254</v>
      </c>
      <c r="B4740" t="s">
        <v>5</v>
      </c>
      <c r="C4740" t="s">
        <v>1740</v>
      </c>
      <c r="D4740" t="s">
        <v>6913</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hidden="1" x14ac:dyDescent="0.25">
      <c r="A4741" t="s">
        <v>6255</v>
      </c>
      <c r="B4741" t="s">
        <v>5</v>
      </c>
      <c r="C4741" t="s">
        <v>1740</v>
      </c>
      <c r="D4741" t="s">
        <v>6913</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hidden="1" x14ac:dyDescent="0.25">
      <c r="A4742" t="s">
        <v>6256</v>
      </c>
      <c r="B4742" t="s">
        <v>5</v>
      </c>
      <c r="C4742" t="s">
        <v>1740</v>
      </c>
      <c r="D4742" t="s">
        <v>6914</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hidden="1" x14ac:dyDescent="0.25">
      <c r="A4743" t="s">
        <v>6257</v>
      </c>
      <c r="B4743" t="s">
        <v>5</v>
      </c>
      <c r="C4743" t="s">
        <v>1740</v>
      </c>
      <c r="D4743" t="s">
        <v>6914</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hidden="1" x14ac:dyDescent="0.25">
      <c r="A4744" t="s">
        <v>6258</v>
      </c>
      <c r="B4744" t="s">
        <v>5</v>
      </c>
      <c r="C4744" t="s">
        <v>1740</v>
      </c>
      <c r="D4744" t="s">
        <v>6914</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hidden="1" x14ac:dyDescent="0.25">
      <c r="A4745" t="s">
        <v>6259</v>
      </c>
      <c r="B4745" t="s">
        <v>5</v>
      </c>
      <c r="C4745" t="s">
        <v>1740</v>
      </c>
      <c r="D4745" t="s">
        <v>6914</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hidden="1" x14ac:dyDescent="0.25">
      <c r="A4746" t="s">
        <v>6260</v>
      </c>
      <c r="B4746" t="s">
        <v>5</v>
      </c>
      <c r="C4746" t="s">
        <v>1740</v>
      </c>
      <c r="D4746" t="s">
        <v>6914</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hidden="1" x14ac:dyDescent="0.25">
      <c r="A4747" t="s">
        <v>6261</v>
      </c>
      <c r="B4747" t="s">
        <v>5</v>
      </c>
      <c r="C4747" t="s">
        <v>1740</v>
      </c>
      <c r="D4747" t="s">
        <v>6914</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hidden="1" x14ac:dyDescent="0.25">
      <c r="A4748" t="s">
        <v>6262</v>
      </c>
      <c r="B4748" t="s">
        <v>5</v>
      </c>
      <c r="C4748" t="s">
        <v>1740</v>
      </c>
      <c r="D4748" t="s">
        <v>6914</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hidden="1" x14ac:dyDescent="0.25">
      <c r="A4749" t="s">
        <v>6263</v>
      </c>
      <c r="B4749" t="s">
        <v>5</v>
      </c>
      <c r="C4749" t="s">
        <v>1740</v>
      </c>
      <c r="D4749" t="s">
        <v>6914</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hidden="1" x14ac:dyDescent="0.25">
      <c r="A4750" t="s">
        <v>6264</v>
      </c>
      <c r="B4750" t="s">
        <v>5</v>
      </c>
      <c r="C4750" t="s">
        <v>1740</v>
      </c>
      <c r="D4750" t="s">
        <v>6914</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hidden="1" x14ac:dyDescent="0.25">
      <c r="A4751" t="s">
        <v>6265</v>
      </c>
      <c r="B4751" t="s">
        <v>5</v>
      </c>
      <c r="C4751" t="s">
        <v>1740</v>
      </c>
      <c r="D4751" t="s">
        <v>6914</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hidden="1" x14ac:dyDescent="0.25">
      <c r="A4752" t="s">
        <v>6266</v>
      </c>
      <c r="B4752" t="s">
        <v>5</v>
      </c>
      <c r="C4752" t="s">
        <v>1740</v>
      </c>
      <c r="D4752" t="s">
        <v>6914</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hidden="1" x14ac:dyDescent="0.25">
      <c r="A4753" t="s">
        <v>6267</v>
      </c>
      <c r="B4753" t="s">
        <v>5</v>
      </c>
      <c r="C4753" t="s">
        <v>1740</v>
      </c>
      <c r="D4753" t="s">
        <v>6914</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hidden="1" x14ac:dyDescent="0.25">
      <c r="A4754" t="s">
        <v>6268</v>
      </c>
      <c r="B4754" t="s">
        <v>5</v>
      </c>
      <c r="C4754" t="s">
        <v>1740</v>
      </c>
      <c r="D4754" t="s">
        <v>6915</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hidden="1" x14ac:dyDescent="0.25">
      <c r="A4755" t="s">
        <v>6269</v>
      </c>
      <c r="B4755" t="s">
        <v>5</v>
      </c>
      <c r="C4755" t="s">
        <v>1740</v>
      </c>
      <c r="D4755" t="s">
        <v>6915</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hidden="1" x14ac:dyDescent="0.25">
      <c r="A4756" t="s">
        <v>6270</v>
      </c>
      <c r="B4756" t="s">
        <v>5</v>
      </c>
      <c r="C4756" t="s">
        <v>1740</v>
      </c>
      <c r="D4756" t="s">
        <v>6915</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hidden="1" x14ac:dyDescent="0.25">
      <c r="A4757" t="s">
        <v>6271</v>
      </c>
      <c r="B4757" t="s">
        <v>5</v>
      </c>
      <c r="C4757" t="s">
        <v>1740</v>
      </c>
      <c r="D4757" t="s">
        <v>6915</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hidden="1" x14ac:dyDescent="0.25">
      <c r="A4758" t="s">
        <v>6272</v>
      </c>
      <c r="B4758" t="s">
        <v>5</v>
      </c>
      <c r="C4758" t="s">
        <v>1740</v>
      </c>
      <c r="D4758" t="s">
        <v>6915</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hidden="1" x14ac:dyDescent="0.25">
      <c r="A4759" t="s">
        <v>6273</v>
      </c>
      <c r="B4759" t="s">
        <v>5</v>
      </c>
      <c r="C4759" t="s">
        <v>1740</v>
      </c>
      <c r="D4759" t="s">
        <v>6915</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hidden="1" x14ac:dyDescent="0.25">
      <c r="A4760" t="s">
        <v>6274</v>
      </c>
      <c r="B4760" t="s">
        <v>5</v>
      </c>
      <c r="C4760" t="s">
        <v>1740</v>
      </c>
      <c r="D4760" t="s">
        <v>6915</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hidden="1" x14ac:dyDescent="0.25">
      <c r="A4761" t="s">
        <v>6275</v>
      </c>
      <c r="B4761" t="s">
        <v>5</v>
      </c>
      <c r="C4761" t="s">
        <v>1740</v>
      </c>
      <c r="D4761" t="s">
        <v>6915</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hidden="1" x14ac:dyDescent="0.25">
      <c r="A4762" t="s">
        <v>6276</v>
      </c>
      <c r="B4762" t="s">
        <v>5</v>
      </c>
      <c r="C4762" t="s">
        <v>1740</v>
      </c>
      <c r="D4762" t="s">
        <v>6915</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hidden="1" x14ac:dyDescent="0.25">
      <c r="A4763" t="s">
        <v>6277</v>
      </c>
      <c r="B4763" t="s">
        <v>5</v>
      </c>
      <c r="C4763" t="s">
        <v>1740</v>
      </c>
      <c r="D4763" t="s">
        <v>6915</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hidden="1" x14ac:dyDescent="0.25">
      <c r="A4764" t="s">
        <v>6278</v>
      </c>
      <c r="B4764" t="s">
        <v>5</v>
      </c>
      <c r="C4764" t="s">
        <v>1740</v>
      </c>
      <c r="D4764" t="s">
        <v>6915</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hidden="1" x14ac:dyDescent="0.25">
      <c r="A4765" t="s">
        <v>6279</v>
      </c>
      <c r="B4765" t="s">
        <v>5</v>
      </c>
      <c r="C4765" t="s">
        <v>1740</v>
      </c>
      <c r="D4765" t="s">
        <v>6915</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hidden="1" x14ac:dyDescent="0.25">
      <c r="A4766" t="s">
        <v>6280</v>
      </c>
      <c r="B4766" t="s">
        <v>5</v>
      </c>
      <c r="C4766" t="s">
        <v>1740</v>
      </c>
      <c r="D4766" t="s">
        <v>6916</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hidden="1" x14ac:dyDescent="0.25">
      <c r="A4767" t="s">
        <v>6281</v>
      </c>
      <c r="B4767" t="s">
        <v>5</v>
      </c>
      <c r="C4767" t="s">
        <v>1740</v>
      </c>
      <c r="D4767" t="s">
        <v>6916</v>
      </c>
      <c r="E4767" t="s">
        <v>1705</v>
      </c>
      <c r="H4767" t="str">
        <f>INDEX('Vensim Variables'!$B:$B,MATCH(EPS!$B4767,'Vensim Variables'!$A:$A,0))</f>
        <v>g pollutant</v>
      </c>
      <c r="I4767" t="str">
        <f t="shared" si="148"/>
        <v>VOC</v>
      </c>
      <c r="J4767">
        <f>INDEX(NoSettings!$C:$C,MATCH(EPS!$A4767,NoSettings!$A:$A,0))</f>
        <v>222935000</v>
      </c>
      <c r="K4767">
        <f>INDEX(GWP!$C$2:$C$13,MATCH(EPS!I4767,GWP!$B$2:$B$13,0))</f>
        <v>0</v>
      </c>
      <c r="L4767" s="4">
        <f t="shared" si="149"/>
        <v>0</v>
      </c>
    </row>
    <row r="4768" spans="1:12" hidden="1" x14ac:dyDescent="0.25">
      <c r="A4768" t="s">
        <v>6282</v>
      </c>
      <c r="B4768" t="s">
        <v>5</v>
      </c>
      <c r="C4768" t="s">
        <v>1740</v>
      </c>
      <c r="D4768" t="s">
        <v>6916</v>
      </c>
      <c r="E4768" t="s">
        <v>1706</v>
      </c>
      <c r="H4768" t="str">
        <f>INDEX('Vensim Variables'!$B:$B,MATCH(EPS!$B4768,'Vensim Variables'!$A:$A,0))</f>
        <v>g pollutant</v>
      </c>
      <c r="I4768" t="str">
        <f t="shared" si="148"/>
        <v>CO</v>
      </c>
      <c r="J4768">
        <f>INDEX(NoSettings!$C:$C,MATCH(EPS!$A4768,NoSettings!$A:$A,0))</f>
        <v>2523750000</v>
      </c>
      <c r="K4768">
        <f>INDEX(GWP!$C$2:$C$13,MATCH(EPS!I4768,GWP!$B$2:$B$13,0))</f>
        <v>0</v>
      </c>
      <c r="L4768" s="4">
        <f t="shared" si="149"/>
        <v>0</v>
      </c>
    </row>
    <row r="4769" spans="1:12" hidden="1" x14ac:dyDescent="0.25">
      <c r="A4769" t="s">
        <v>6283</v>
      </c>
      <c r="B4769" t="s">
        <v>5</v>
      </c>
      <c r="C4769" t="s">
        <v>1740</v>
      </c>
      <c r="D4769" t="s">
        <v>6916</v>
      </c>
      <c r="E4769" t="s">
        <v>1707</v>
      </c>
      <c r="H4769" t="str">
        <f>INDEX('Vensim Variables'!$B:$B,MATCH(EPS!$B4769,'Vensim Variables'!$A:$A,0))</f>
        <v>g pollutant</v>
      </c>
      <c r="I4769" t="str">
        <f t="shared" si="148"/>
        <v>NOx</v>
      </c>
      <c r="J4769">
        <f>INDEX(NoSettings!$C:$C,MATCH(EPS!$A4769,NoSettings!$A:$A,0))</f>
        <v>1504790000</v>
      </c>
      <c r="K4769">
        <f>INDEX(GWP!$C$2:$C$13,MATCH(EPS!I4769,GWP!$B$2:$B$13,0))</f>
        <v>0</v>
      </c>
      <c r="L4769" s="4">
        <f t="shared" si="149"/>
        <v>0</v>
      </c>
    </row>
    <row r="4770" spans="1:12" hidden="1" x14ac:dyDescent="0.25">
      <c r="A4770" t="s">
        <v>6284</v>
      </c>
      <c r="B4770" t="s">
        <v>5</v>
      </c>
      <c r="C4770" t="s">
        <v>1740</v>
      </c>
      <c r="D4770" t="s">
        <v>6916</v>
      </c>
      <c r="E4770" t="s">
        <v>1708</v>
      </c>
      <c r="H4770" t="str">
        <f>INDEX('Vensim Variables'!$B:$B,MATCH(EPS!$B4770,'Vensim Variables'!$A:$A,0))</f>
        <v>g pollutant</v>
      </c>
      <c r="I4770" t="str">
        <f t="shared" si="148"/>
        <v>PM10</v>
      </c>
      <c r="J4770">
        <f>INDEX(NoSettings!$C:$C,MATCH(EPS!$A4770,NoSettings!$A:$A,0))</f>
        <v>307189000</v>
      </c>
      <c r="K4770">
        <f>INDEX(GWP!$C$2:$C$13,MATCH(EPS!I4770,GWP!$B$2:$B$13,0))</f>
        <v>0</v>
      </c>
      <c r="L4770" s="4">
        <f t="shared" si="149"/>
        <v>0</v>
      </c>
    </row>
    <row r="4771" spans="1:12" hidden="1" x14ac:dyDescent="0.25">
      <c r="A4771" t="s">
        <v>6285</v>
      </c>
      <c r="B4771" t="s">
        <v>5</v>
      </c>
      <c r="C4771" t="s">
        <v>1740</v>
      </c>
      <c r="D4771" t="s">
        <v>6916</v>
      </c>
      <c r="E4771" t="s">
        <v>1709</v>
      </c>
      <c r="H4771" t="str">
        <f>INDEX('Vensim Variables'!$B:$B,MATCH(EPS!$B4771,'Vensim Variables'!$A:$A,0))</f>
        <v>g pollutant</v>
      </c>
      <c r="I4771" t="str">
        <f t="shared" si="148"/>
        <v>PM25</v>
      </c>
      <c r="J4771">
        <f>INDEX(NoSettings!$C:$C,MATCH(EPS!$A4771,NoSettings!$A:$A,0))</f>
        <v>262847000</v>
      </c>
      <c r="K4771">
        <f>INDEX(GWP!$C$2:$C$13,MATCH(EPS!I4771,GWP!$B$2:$B$13,0))</f>
        <v>0</v>
      </c>
      <c r="L4771" s="4">
        <f t="shared" si="149"/>
        <v>0</v>
      </c>
    </row>
    <row r="4772" spans="1:12" hidden="1" x14ac:dyDescent="0.25">
      <c r="A4772" t="s">
        <v>6286</v>
      </c>
      <c r="B4772" t="s">
        <v>5</v>
      </c>
      <c r="C4772" t="s">
        <v>1740</v>
      </c>
      <c r="D4772" t="s">
        <v>6916</v>
      </c>
      <c r="E4772" t="s">
        <v>1710</v>
      </c>
      <c r="H4772" t="str">
        <f>INDEX('Vensim Variables'!$B:$B,MATCH(EPS!$B4772,'Vensim Variables'!$A:$A,0))</f>
        <v>g pollutant</v>
      </c>
      <c r="I4772" t="str">
        <f t="shared" si="148"/>
        <v>SOx</v>
      </c>
      <c r="J4772">
        <f>INDEX(NoSettings!$C:$C,MATCH(EPS!$A4772,NoSettings!$A:$A,0))</f>
        <v>1120730000</v>
      </c>
      <c r="K4772">
        <f>INDEX(GWP!$C$2:$C$13,MATCH(EPS!I4772,GWP!$B$2:$B$13,0))</f>
        <v>0</v>
      </c>
      <c r="L4772" s="4">
        <f t="shared" si="149"/>
        <v>0</v>
      </c>
    </row>
    <row r="4773" spans="1:12" hidden="1" x14ac:dyDescent="0.25">
      <c r="A4773" t="s">
        <v>6287</v>
      </c>
      <c r="B4773" t="s">
        <v>5</v>
      </c>
      <c r="C4773" t="s">
        <v>1740</v>
      </c>
      <c r="D4773" t="s">
        <v>6916</v>
      </c>
      <c r="E4773" t="s">
        <v>1711</v>
      </c>
      <c r="H4773" t="str">
        <f>INDEX('Vensim Variables'!$B:$B,MATCH(EPS!$B4773,'Vensim Variables'!$A:$A,0))</f>
        <v>g pollutant</v>
      </c>
      <c r="I4773" t="str">
        <f t="shared" si="148"/>
        <v>BC</v>
      </c>
      <c r="J4773">
        <f>INDEX(NoSettings!$C:$C,MATCH(EPS!$A4773,NoSettings!$A:$A,0))</f>
        <v>19909800</v>
      </c>
      <c r="K4773">
        <f>INDEX(GWP!$C$2:$C$13,MATCH(EPS!I4773,GWP!$B$2:$B$13,0))</f>
        <v>0</v>
      </c>
      <c r="L4773" s="4">
        <f t="shared" si="149"/>
        <v>0</v>
      </c>
    </row>
    <row r="4774" spans="1:12" hidden="1" x14ac:dyDescent="0.25">
      <c r="A4774" t="s">
        <v>6288</v>
      </c>
      <c r="B4774" t="s">
        <v>5</v>
      </c>
      <c r="C4774" t="s">
        <v>1740</v>
      </c>
      <c r="D4774" t="s">
        <v>6916</v>
      </c>
      <c r="E4774" t="s">
        <v>1712</v>
      </c>
      <c r="H4774" t="str">
        <f>INDEX('Vensim Variables'!$B:$B,MATCH(EPS!$B4774,'Vensim Variables'!$A:$A,0))</f>
        <v>g pollutant</v>
      </c>
      <c r="I4774" t="str">
        <f t="shared" si="148"/>
        <v>OC</v>
      </c>
      <c r="J4774">
        <f>INDEX(NoSettings!$C:$C,MATCH(EPS!$A4774,NoSettings!$A:$A,0))</f>
        <v>96508500</v>
      </c>
      <c r="K4774">
        <f>INDEX(GWP!$C$2:$C$13,MATCH(EPS!I4774,GWP!$B$2:$B$13,0))</f>
        <v>0</v>
      </c>
      <c r="L4774" s="4">
        <f t="shared" si="149"/>
        <v>0</v>
      </c>
    </row>
    <row r="4775" spans="1:12" hidden="1" x14ac:dyDescent="0.25">
      <c r="A4775" t="s">
        <v>6289</v>
      </c>
      <c r="B4775" t="s">
        <v>5</v>
      </c>
      <c r="C4775" t="s">
        <v>1740</v>
      </c>
      <c r="D4775" t="s">
        <v>6916</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hidden="1" x14ac:dyDescent="0.25">
      <c r="A4776" t="s">
        <v>6290</v>
      </c>
      <c r="B4776" t="s">
        <v>5</v>
      </c>
      <c r="C4776" t="s">
        <v>1740</v>
      </c>
      <c r="D4776" t="s">
        <v>6916</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hidden="1" x14ac:dyDescent="0.25">
      <c r="A4777" t="s">
        <v>6291</v>
      </c>
      <c r="B4777" t="s">
        <v>5</v>
      </c>
      <c r="C4777" t="s">
        <v>1740</v>
      </c>
      <c r="D4777" t="s">
        <v>6916</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hidden="1" x14ac:dyDescent="0.25">
      <c r="A4778" t="s">
        <v>6292</v>
      </c>
      <c r="B4778" t="s">
        <v>5</v>
      </c>
      <c r="C4778" t="s">
        <v>1741</v>
      </c>
      <c r="D4778" t="s">
        <v>6892</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hidden="1" x14ac:dyDescent="0.25">
      <c r="A4779" t="s">
        <v>6293</v>
      </c>
      <c r="B4779" t="s">
        <v>5</v>
      </c>
      <c r="C4779" t="s">
        <v>1741</v>
      </c>
      <c r="D4779" t="s">
        <v>6892</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hidden="1" x14ac:dyDescent="0.25">
      <c r="A4780" t="s">
        <v>6294</v>
      </c>
      <c r="B4780" t="s">
        <v>5</v>
      </c>
      <c r="C4780" t="s">
        <v>1741</v>
      </c>
      <c r="D4780" t="s">
        <v>6892</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hidden="1" x14ac:dyDescent="0.25">
      <c r="A4781" t="s">
        <v>6295</v>
      </c>
      <c r="B4781" t="s">
        <v>5</v>
      </c>
      <c r="C4781" t="s">
        <v>1741</v>
      </c>
      <c r="D4781" t="s">
        <v>6892</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hidden="1" x14ac:dyDescent="0.25">
      <c r="A4782" t="s">
        <v>6296</v>
      </c>
      <c r="B4782" t="s">
        <v>5</v>
      </c>
      <c r="C4782" t="s">
        <v>1741</v>
      </c>
      <c r="D4782" t="s">
        <v>6892</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hidden="1" x14ac:dyDescent="0.25">
      <c r="A4783" t="s">
        <v>6297</v>
      </c>
      <c r="B4783" t="s">
        <v>5</v>
      </c>
      <c r="C4783" t="s">
        <v>1741</v>
      </c>
      <c r="D4783" t="s">
        <v>6892</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hidden="1" x14ac:dyDescent="0.25">
      <c r="A4784" t="s">
        <v>6298</v>
      </c>
      <c r="B4784" t="s">
        <v>5</v>
      </c>
      <c r="C4784" t="s">
        <v>1741</v>
      </c>
      <c r="D4784" t="s">
        <v>6892</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hidden="1" x14ac:dyDescent="0.25">
      <c r="A4785" t="s">
        <v>6299</v>
      </c>
      <c r="B4785" t="s">
        <v>5</v>
      </c>
      <c r="C4785" t="s">
        <v>1741</v>
      </c>
      <c r="D4785" t="s">
        <v>6892</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hidden="1" x14ac:dyDescent="0.25">
      <c r="A4786" t="s">
        <v>6300</v>
      </c>
      <c r="B4786" t="s">
        <v>5</v>
      </c>
      <c r="C4786" t="s">
        <v>1741</v>
      </c>
      <c r="D4786" t="s">
        <v>6892</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hidden="1" x14ac:dyDescent="0.25">
      <c r="A4787" t="s">
        <v>6301</v>
      </c>
      <c r="B4787" t="s">
        <v>5</v>
      </c>
      <c r="C4787" t="s">
        <v>1741</v>
      </c>
      <c r="D4787" t="s">
        <v>6892</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hidden="1" x14ac:dyDescent="0.25">
      <c r="A4788" t="s">
        <v>6302</v>
      </c>
      <c r="B4788" t="s">
        <v>5</v>
      </c>
      <c r="C4788" t="s">
        <v>1741</v>
      </c>
      <c r="D4788" t="s">
        <v>6892</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hidden="1" x14ac:dyDescent="0.25">
      <c r="A4789" t="s">
        <v>6303</v>
      </c>
      <c r="B4789" t="s">
        <v>5</v>
      </c>
      <c r="C4789" t="s">
        <v>1741</v>
      </c>
      <c r="D4789" t="s">
        <v>6892</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hidden="1" x14ac:dyDescent="0.25">
      <c r="A4790" t="s">
        <v>6304</v>
      </c>
      <c r="B4790" t="s">
        <v>5</v>
      </c>
      <c r="C4790" t="s">
        <v>1741</v>
      </c>
      <c r="D4790" t="s">
        <v>6893</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hidden="1" x14ac:dyDescent="0.25">
      <c r="A4791" t="s">
        <v>6305</v>
      </c>
      <c r="B4791" t="s">
        <v>5</v>
      </c>
      <c r="C4791" t="s">
        <v>1741</v>
      </c>
      <c r="D4791" t="s">
        <v>6893</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hidden="1" x14ac:dyDescent="0.25">
      <c r="A4792" t="s">
        <v>6306</v>
      </c>
      <c r="B4792" t="s">
        <v>5</v>
      </c>
      <c r="C4792" t="s">
        <v>1741</v>
      </c>
      <c r="D4792" t="s">
        <v>6893</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hidden="1" x14ac:dyDescent="0.25">
      <c r="A4793" t="s">
        <v>6307</v>
      </c>
      <c r="B4793" t="s">
        <v>5</v>
      </c>
      <c r="C4793" t="s">
        <v>1741</v>
      </c>
      <c r="D4793" t="s">
        <v>6893</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hidden="1" x14ac:dyDescent="0.25">
      <c r="A4794" t="s">
        <v>6308</v>
      </c>
      <c r="B4794" t="s">
        <v>5</v>
      </c>
      <c r="C4794" t="s">
        <v>1741</v>
      </c>
      <c r="D4794" t="s">
        <v>6893</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hidden="1" x14ac:dyDescent="0.25">
      <c r="A4795" t="s">
        <v>6309</v>
      </c>
      <c r="B4795" t="s">
        <v>5</v>
      </c>
      <c r="C4795" t="s">
        <v>1741</v>
      </c>
      <c r="D4795" t="s">
        <v>6893</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hidden="1" x14ac:dyDescent="0.25">
      <c r="A4796" t="s">
        <v>6310</v>
      </c>
      <c r="B4796" t="s">
        <v>5</v>
      </c>
      <c r="C4796" t="s">
        <v>1741</v>
      </c>
      <c r="D4796" t="s">
        <v>6893</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hidden="1" x14ac:dyDescent="0.25">
      <c r="A4797" t="s">
        <v>6311</v>
      </c>
      <c r="B4797" t="s">
        <v>5</v>
      </c>
      <c r="C4797" t="s">
        <v>1741</v>
      </c>
      <c r="D4797" t="s">
        <v>6893</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hidden="1" x14ac:dyDescent="0.25">
      <c r="A4798" t="s">
        <v>6312</v>
      </c>
      <c r="B4798" t="s">
        <v>5</v>
      </c>
      <c r="C4798" t="s">
        <v>1741</v>
      </c>
      <c r="D4798" t="s">
        <v>6893</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hidden="1" x14ac:dyDescent="0.25">
      <c r="A4799" t="s">
        <v>6313</v>
      </c>
      <c r="B4799" t="s">
        <v>5</v>
      </c>
      <c r="C4799" t="s">
        <v>1741</v>
      </c>
      <c r="D4799" t="s">
        <v>6893</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hidden="1" x14ac:dyDescent="0.25">
      <c r="A4800" t="s">
        <v>6314</v>
      </c>
      <c r="B4800" t="s">
        <v>5</v>
      </c>
      <c r="C4800" t="s">
        <v>1741</v>
      </c>
      <c r="D4800" t="s">
        <v>6893</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hidden="1" x14ac:dyDescent="0.25">
      <c r="A4801" t="s">
        <v>6315</v>
      </c>
      <c r="B4801" t="s">
        <v>5</v>
      </c>
      <c r="C4801" t="s">
        <v>1741</v>
      </c>
      <c r="D4801" t="s">
        <v>6893</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hidden="1" x14ac:dyDescent="0.25">
      <c r="A4802" t="s">
        <v>6316</v>
      </c>
      <c r="B4802" t="s">
        <v>5</v>
      </c>
      <c r="C4802" t="s">
        <v>1741</v>
      </c>
      <c r="D4802" t="s">
        <v>6894</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hidden="1" x14ac:dyDescent="0.25">
      <c r="A4803" t="s">
        <v>6317</v>
      </c>
      <c r="B4803" t="s">
        <v>5</v>
      </c>
      <c r="C4803" t="s">
        <v>1741</v>
      </c>
      <c r="D4803" t="s">
        <v>6894</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hidden="1" x14ac:dyDescent="0.25">
      <c r="A4804" t="s">
        <v>6318</v>
      </c>
      <c r="B4804" t="s">
        <v>5</v>
      </c>
      <c r="C4804" t="s">
        <v>1741</v>
      </c>
      <c r="D4804" t="s">
        <v>6894</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hidden="1" x14ac:dyDescent="0.25">
      <c r="A4805" t="s">
        <v>6319</v>
      </c>
      <c r="B4805" t="s">
        <v>5</v>
      </c>
      <c r="C4805" t="s">
        <v>1741</v>
      </c>
      <c r="D4805" t="s">
        <v>6894</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hidden="1" x14ac:dyDescent="0.25">
      <c r="A4806" t="s">
        <v>6320</v>
      </c>
      <c r="B4806" t="s">
        <v>5</v>
      </c>
      <c r="C4806" t="s">
        <v>1741</v>
      </c>
      <c r="D4806" t="s">
        <v>6894</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hidden="1" x14ac:dyDescent="0.25">
      <c r="A4807" t="s">
        <v>6321</v>
      </c>
      <c r="B4807" t="s">
        <v>5</v>
      </c>
      <c r="C4807" t="s">
        <v>1741</v>
      </c>
      <c r="D4807" t="s">
        <v>6894</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hidden="1" x14ac:dyDescent="0.25">
      <c r="A4808" t="s">
        <v>6322</v>
      </c>
      <c r="B4808" t="s">
        <v>5</v>
      </c>
      <c r="C4808" t="s">
        <v>1741</v>
      </c>
      <c r="D4808" t="s">
        <v>6894</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hidden="1" x14ac:dyDescent="0.25">
      <c r="A4809" t="s">
        <v>6323</v>
      </c>
      <c r="B4809" t="s">
        <v>5</v>
      </c>
      <c r="C4809" t="s">
        <v>1741</v>
      </c>
      <c r="D4809" t="s">
        <v>6894</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hidden="1" x14ac:dyDescent="0.25">
      <c r="A4810" t="s">
        <v>6324</v>
      </c>
      <c r="B4810" t="s">
        <v>5</v>
      </c>
      <c r="C4810" t="s">
        <v>1741</v>
      </c>
      <c r="D4810" t="s">
        <v>6894</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hidden="1" x14ac:dyDescent="0.25">
      <c r="A4811" t="s">
        <v>6325</v>
      </c>
      <c r="B4811" t="s">
        <v>5</v>
      </c>
      <c r="C4811" t="s">
        <v>1741</v>
      </c>
      <c r="D4811" t="s">
        <v>6894</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hidden="1" x14ac:dyDescent="0.25">
      <c r="A4812" t="s">
        <v>6326</v>
      </c>
      <c r="B4812" t="s">
        <v>5</v>
      </c>
      <c r="C4812" t="s">
        <v>1741</v>
      </c>
      <c r="D4812" t="s">
        <v>6894</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hidden="1" x14ac:dyDescent="0.25">
      <c r="A4813" t="s">
        <v>6327</v>
      </c>
      <c r="B4813" t="s">
        <v>5</v>
      </c>
      <c r="C4813" t="s">
        <v>1741</v>
      </c>
      <c r="D4813" t="s">
        <v>6894</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hidden="1" x14ac:dyDescent="0.25">
      <c r="A4814" t="s">
        <v>6328</v>
      </c>
      <c r="B4814" t="s">
        <v>5</v>
      </c>
      <c r="C4814" t="s">
        <v>1741</v>
      </c>
      <c r="D4814" t="s">
        <v>6895</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hidden="1" x14ac:dyDescent="0.25">
      <c r="A4815" t="s">
        <v>6329</v>
      </c>
      <c r="B4815" t="s">
        <v>5</v>
      </c>
      <c r="C4815" t="s">
        <v>1741</v>
      </c>
      <c r="D4815" t="s">
        <v>6895</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hidden="1" x14ac:dyDescent="0.25">
      <c r="A4816" t="s">
        <v>6330</v>
      </c>
      <c r="B4816" t="s">
        <v>5</v>
      </c>
      <c r="C4816" t="s">
        <v>1741</v>
      </c>
      <c r="D4816" t="s">
        <v>6895</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hidden="1" x14ac:dyDescent="0.25">
      <c r="A4817" t="s">
        <v>6331</v>
      </c>
      <c r="B4817" t="s">
        <v>5</v>
      </c>
      <c r="C4817" t="s">
        <v>1741</v>
      </c>
      <c r="D4817" t="s">
        <v>6895</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hidden="1" x14ac:dyDescent="0.25">
      <c r="A4818" t="s">
        <v>6332</v>
      </c>
      <c r="B4818" t="s">
        <v>5</v>
      </c>
      <c r="C4818" t="s">
        <v>1741</v>
      </c>
      <c r="D4818" t="s">
        <v>6895</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hidden="1" x14ac:dyDescent="0.25">
      <c r="A4819" t="s">
        <v>6333</v>
      </c>
      <c r="B4819" t="s">
        <v>5</v>
      </c>
      <c r="C4819" t="s">
        <v>1741</v>
      </c>
      <c r="D4819" t="s">
        <v>6895</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hidden="1" x14ac:dyDescent="0.25">
      <c r="A4820" t="s">
        <v>6334</v>
      </c>
      <c r="B4820" t="s">
        <v>5</v>
      </c>
      <c r="C4820" t="s">
        <v>1741</v>
      </c>
      <c r="D4820" t="s">
        <v>6895</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hidden="1" x14ac:dyDescent="0.25">
      <c r="A4821" t="s">
        <v>6335</v>
      </c>
      <c r="B4821" t="s">
        <v>5</v>
      </c>
      <c r="C4821" t="s">
        <v>1741</v>
      </c>
      <c r="D4821" t="s">
        <v>6895</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hidden="1" x14ac:dyDescent="0.25">
      <c r="A4822" t="s">
        <v>6336</v>
      </c>
      <c r="B4822" t="s">
        <v>5</v>
      </c>
      <c r="C4822" t="s">
        <v>1741</v>
      </c>
      <c r="D4822" t="s">
        <v>6895</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hidden="1" x14ac:dyDescent="0.25">
      <c r="A4823" t="s">
        <v>6337</v>
      </c>
      <c r="B4823" t="s">
        <v>5</v>
      </c>
      <c r="C4823" t="s">
        <v>1741</v>
      </c>
      <c r="D4823" t="s">
        <v>6895</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hidden="1" x14ac:dyDescent="0.25">
      <c r="A4824" t="s">
        <v>6338</v>
      </c>
      <c r="B4824" t="s">
        <v>5</v>
      </c>
      <c r="C4824" t="s">
        <v>1741</v>
      </c>
      <c r="D4824" t="s">
        <v>6895</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hidden="1" x14ac:dyDescent="0.25">
      <c r="A4825" t="s">
        <v>6339</v>
      </c>
      <c r="B4825" t="s">
        <v>5</v>
      </c>
      <c r="C4825" t="s">
        <v>1741</v>
      </c>
      <c r="D4825" t="s">
        <v>6895</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hidden="1" x14ac:dyDescent="0.25">
      <c r="A4826" t="s">
        <v>6340</v>
      </c>
      <c r="B4826" t="s">
        <v>5</v>
      </c>
      <c r="C4826" t="s">
        <v>1741</v>
      </c>
      <c r="D4826" t="s">
        <v>6896</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hidden="1" x14ac:dyDescent="0.25">
      <c r="A4827" t="s">
        <v>6341</v>
      </c>
      <c r="B4827" t="s">
        <v>5</v>
      </c>
      <c r="C4827" t="s">
        <v>1741</v>
      </c>
      <c r="D4827" t="s">
        <v>6896</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hidden="1" x14ac:dyDescent="0.25">
      <c r="A4828" t="s">
        <v>6342</v>
      </c>
      <c r="B4828" t="s">
        <v>5</v>
      </c>
      <c r="C4828" t="s">
        <v>1741</v>
      </c>
      <c r="D4828" t="s">
        <v>6896</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hidden="1" x14ac:dyDescent="0.25">
      <c r="A4829" t="s">
        <v>6343</v>
      </c>
      <c r="B4829" t="s">
        <v>5</v>
      </c>
      <c r="C4829" t="s">
        <v>1741</v>
      </c>
      <c r="D4829" t="s">
        <v>6896</v>
      </c>
      <c r="E4829" t="s">
        <v>1707</v>
      </c>
      <c r="H4829" t="str">
        <f>INDEX('Vensim Variables'!$B:$B,MATCH(EPS!$B4829,'Vensim Variables'!$A:$A,0))</f>
        <v>g pollutant</v>
      </c>
      <c r="I4829" t="str">
        <f t="shared" si="150"/>
        <v>NOx</v>
      </c>
      <c r="J4829">
        <f>INDEX(NoSettings!$C:$C,MATCH(EPS!$A4829,NoSettings!$A:$A,0))</f>
        <v>0</v>
      </c>
      <c r="K4829">
        <f>INDEX(GWP!$C$2:$C$13,MATCH(EPS!I4829,GWP!$B$2:$B$13,0))</f>
        <v>0</v>
      </c>
      <c r="L4829" s="4">
        <f t="shared" si="151"/>
        <v>0</v>
      </c>
    </row>
    <row r="4830" spans="1:12" hidden="1" x14ac:dyDescent="0.25">
      <c r="A4830" t="s">
        <v>6344</v>
      </c>
      <c r="B4830" t="s">
        <v>5</v>
      </c>
      <c r="C4830" t="s">
        <v>1741</v>
      </c>
      <c r="D4830" t="s">
        <v>6896</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hidden="1" x14ac:dyDescent="0.25">
      <c r="A4831" t="s">
        <v>6345</v>
      </c>
      <c r="B4831" t="s">
        <v>5</v>
      </c>
      <c r="C4831" t="s">
        <v>1741</v>
      </c>
      <c r="D4831" t="s">
        <v>6896</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hidden="1" x14ac:dyDescent="0.25">
      <c r="A4832" t="s">
        <v>6346</v>
      </c>
      <c r="B4832" t="s">
        <v>5</v>
      </c>
      <c r="C4832" t="s">
        <v>1741</v>
      </c>
      <c r="D4832" t="s">
        <v>6896</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hidden="1" x14ac:dyDescent="0.25">
      <c r="A4833" t="s">
        <v>6347</v>
      </c>
      <c r="B4833" t="s">
        <v>5</v>
      </c>
      <c r="C4833" t="s">
        <v>1741</v>
      </c>
      <c r="D4833" t="s">
        <v>6896</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hidden="1" x14ac:dyDescent="0.25">
      <c r="A4834" t="s">
        <v>6348</v>
      </c>
      <c r="B4834" t="s">
        <v>5</v>
      </c>
      <c r="C4834" t="s">
        <v>1741</v>
      </c>
      <c r="D4834" t="s">
        <v>6896</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hidden="1" x14ac:dyDescent="0.25">
      <c r="A4835" t="s">
        <v>6349</v>
      </c>
      <c r="B4835" t="s">
        <v>5</v>
      </c>
      <c r="C4835" t="s">
        <v>1741</v>
      </c>
      <c r="D4835" t="s">
        <v>6896</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hidden="1" x14ac:dyDescent="0.25">
      <c r="A4836" t="s">
        <v>6350</v>
      </c>
      <c r="B4836" t="s">
        <v>5</v>
      </c>
      <c r="C4836" t="s">
        <v>1741</v>
      </c>
      <c r="D4836" t="s">
        <v>6896</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hidden="1" x14ac:dyDescent="0.25">
      <c r="A4837" t="s">
        <v>6351</v>
      </c>
      <c r="B4837" t="s">
        <v>5</v>
      </c>
      <c r="C4837" t="s">
        <v>1741</v>
      </c>
      <c r="D4837" t="s">
        <v>6896</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hidden="1" x14ac:dyDescent="0.25">
      <c r="A4838" t="s">
        <v>6352</v>
      </c>
      <c r="B4838" t="s">
        <v>5</v>
      </c>
      <c r="C4838" t="s">
        <v>1741</v>
      </c>
      <c r="D4838" t="s">
        <v>6897</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hidden="1" x14ac:dyDescent="0.25">
      <c r="A4839" t="s">
        <v>6353</v>
      </c>
      <c r="B4839" t="s">
        <v>5</v>
      </c>
      <c r="C4839" t="s">
        <v>1741</v>
      </c>
      <c r="D4839" t="s">
        <v>6897</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hidden="1" x14ac:dyDescent="0.25">
      <c r="A4840" t="s">
        <v>6354</v>
      </c>
      <c r="B4840" t="s">
        <v>5</v>
      </c>
      <c r="C4840" t="s">
        <v>1741</v>
      </c>
      <c r="D4840" t="s">
        <v>6897</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hidden="1" x14ac:dyDescent="0.25">
      <c r="A4841" t="s">
        <v>6355</v>
      </c>
      <c r="B4841" t="s">
        <v>5</v>
      </c>
      <c r="C4841" t="s">
        <v>1741</v>
      </c>
      <c r="D4841" t="s">
        <v>6897</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hidden="1" x14ac:dyDescent="0.25">
      <c r="A4842" t="s">
        <v>6356</v>
      </c>
      <c r="B4842" t="s">
        <v>5</v>
      </c>
      <c r="C4842" t="s">
        <v>1741</v>
      </c>
      <c r="D4842" t="s">
        <v>6897</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hidden="1" x14ac:dyDescent="0.25">
      <c r="A4843" t="s">
        <v>6357</v>
      </c>
      <c r="B4843" t="s">
        <v>5</v>
      </c>
      <c r="C4843" t="s">
        <v>1741</v>
      </c>
      <c r="D4843" t="s">
        <v>6897</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hidden="1" x14ac:dyDescent="0.25">
      <c r="A4844" t="s">
        <v>6358</v>
      </c>
      <c r="B4844" t="s">
        <v>5</v>
      </c>
      <c r="C4844" t="s">
        <v>1741</v>
      </c>
      <c r="D4844" t="s">
        <v>6897</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hidden="1" x14ac:dyDescent="0.25">
      <c r="A4845" t="s">
        <v>6359</v>
      </c>
      <c r="B4845" t="s">
        <v>5</v>
      </c>
      <c r="C4845" t="s">
        <v>1741</v>
      </c>
      <c r="D4845" t="s">
        <v>6897</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hidden="1" x14ac:dyDescent="0.25">
      <c r="A4846" t="s">
        <v>6360</v>
      </c>
      <c r="B4846" t="s">
        <v>5</v>
      </c>
      <c r="C4846" t="s">
        <v>1741</v>
      </c>
      <c r="D4846" t="s">
        <v>6897</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hidden="1" x14ac:dyDescent="0.25">
      <c r="A4847" t="s">
        <v>6361</v>
      </c>
      <c r="B4847" t="s">
        <v>5</v>
      </c>
      <c r="C4847" t="s">
        <v>1741</v>
      </c>
      <c r="D4847" t="s">
        <v>6897</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hidden="1" x14ac:dyDescent="0.25">
      <c r="A4848" t="s">
        <v>6362</v>
      </c>
      <c r="B4848" t="s">
        <v>5</v>
      </c>
      <c r="C4848" t="s">
        <v>1741</v>
      </c>
      <c r="D4848" t="s">
        <v>6897</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hidden="1" x14ac:dyDescent="0.25">
      <c r="A4849" t="s">
        <v>6363</v>
      </c>
      <c r="B4849" t="s">
        <v>5</v>
      </c>
      <c r="C4849" t="s">
        <v>1741</v>
      </c>
      <c r="D4849" t="s">
        <v>6897</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hidden="1" x14ac:dyDescent="0.25">
      <c r="A4850" t="s">
        <v>6364</v>
      </c>
      <c r="B4850" t="s">
        <v>5</v>
      </c>
      <c r="C4850" t="s">
        <v>1741</v>
      </c>
      <c r="D4850" t="s">
        <v>6898</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hidden="1" x14ac:dyDescent="0.25">
      <c r="A4851" t="s">
        <v>6365</v>
      </c>
      <c r="B4851" t="s">
        <v>5</v>
      </c>
      <c r="C4851" t="s">
        <v>1741</v>
      </c>
      <c r="D4851" t="s">
        <v>6898</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hidden="1" x14ac:dyDescent="0.25">
      <c r="A4852" t="s">
        <v>6366</v>
      </c>
      <c r="B4852" t="s">
        <v>5</v>
      </c>
      <c r="C4852" t="s">
        <v>1741</v>
      </c>
      <c r="D4852" t="s">
        <v>6898</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hidden="1" x14ac:dyDescent="0.25">
      <c r="A4853" t="s">
        <v>6367</v>
      </c>
      <c r="B4853" t="s">
        <v>5</v>
      </c>
      <c r="C4853" t="s">
        <v>1741</v>
      </c>
      <c r="D4853" t="s">
        <v>6898</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hidden="1" x14ac:dyDescent="0.25">
      <c r="A4854" t="s">
        <v>6368</v>
      </c>
      <c r="B4854" t="s">
        <v>5</v>
      </c>
      <c r="C4854" t="s">
        <v>1741</v>
      </c>
      <c r="D4854" t="s">
        <v>6898</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hidden="1" x14ac:dyDescent="0.25">
      <c r="A4855" t="s">
        <v>6369</v>
      </c>
      <c r="B4855" t="s">
        <v>5</v>
      </c>
      <c r="C4855" t="s">
        <v>1741</v>
      </c>
      <c r="D4855" t="s">
        <v>6898</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hidden="1" x14ac:dyDescent="0.25">
      <c r="A4856" t="s">
        <v>6370</v>
      </c>
      <c r="B4856" t="s">
        <v>5</v>
      </c>
      <c r="C4856" t="s">
        <v>1741</v>
      </c>
      <c r="D4856" t="s">
        <v>6898</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hidden="1" x14ac:dyDescent="0.25">
      <c r="A4857" t="s">
        <v>6371</v>
      </c>
      <c r="B4857" t="s">
        <v>5</v>
      </c>
      <c r="C4857" t="s">
        <v>1741</v>
      </c>
      <c r="D4857" t="s">
        <v>6898</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hidden="1" x14ac:dyDescent="0.25">
      <c r="A4858" t="s">
        <v>6372</v>
      </c>
      <c r="B4858" t="s">
        <v>5</v>
      </c>
      <c r="C4858" t="s">
        <v>1741</v>
      </c>
      <c r="D4858" t="s">
        <v>6898</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hidden="1" x14ac:dyDescent="0.25">
      <c r="A4859" t="s">
        <v>6373</v>
      </c>
      <c r="B4859" t="s">
        <v>5</v>
      </c>
      <c r="C4859" t="s">
        <v>1741</v>
      </c>
      <c r="D4859" t="s">
        <v>6898</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hidden="1" x14ac:dyDescent="0.25">
      <c r="A4860" t="s">
        <v>6374</v>
      </c>
      <c r="B4860" t="s">
        <v>5</v>
      </c>
      <c r="C4860" t="s">
        <v>1741</v>
      </c>
      <c r="D4860" t="s">
        <v>6898</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hidden="1" x14ac:dyDescent="0.25">
      <c r="A4861" t="s">
        <v>6375</v>
      </c>
      <c r="B4861" t="s">
        <v>5</v>
      </c>
      <c r="C4861" t="s">
        <v>1741</v>
      </c>
      <c r="D4861" t="s">
        <v>6898</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hidden="1" x14ac:dyDescent="0.25">
      <c r="A4862" t="s">
        <v>6376</v>
      </c>
      <c r="B4862" t="s">
        <v>5</v>
      </c>
      <c r="C4862" t="s">
        <v>1741</v>
      </c>
      <c r="D4862" t="s">
        <v>6899</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hidden="1" x14ac:dyDescent="0.25">
      <c r="A4863" t="s">
        <v>6377</v>
      </c>
      <c r="B4863" t="s">
        <v>5</v>
      </c>
      <c r="C4863" t="s">
        <v>1741</v>
      </c>
      <c r="D4863" t="s">
        <v>6899</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hidden="1" x14ac:dyDescent="0.25">
      <c r="A4864" t="s">
        <v>6378</v>
      </c>
      <c r="B4864" t="s">
        <v>5</v>
      </c>
      <c r="C4864" t="s">
        <v>1741</v>
      </c>
      <c r="D4864" t="s">
        <v>6899</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hidden="1" x14ac:dyDescent="0.25">
      <c r="A4865" t="s">
        <v>6379</v>
      </c>
      <c r="B4865" t="s">
        <v>5</v>
      </c>
      <c r="C4865" t="s">
        <v>1741</v>
      </c>
      <c r="D4865" t="s">
        <v>6899</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hidden="1" x14ac:dyDescent="0.25">
      <c r="A4866" t="s">
        <v>6380</v>
      </c>
      <c r="B4866" t="s">
        <v>5</v>
      </c>
      <c r="C4866" t="s">
        <v>1741</v>
      </c>
      <c r="D4866" t="s">
        <v>6899</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hidden="1" x14ac:dyDescent="0.25">
      <c r="A4867" t="s">
        <v>6381</v>
      </c>
      <c r="B4867" t="s">
        <v>5</v>
      </c>
      <c r="C4867" t="s">
        <v>1741</v>
      </c>
      <c r="D4867" t="s">
        <v>6899</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hidden="1" x14ac:dyDescent="0.25">
      <c r="A4868" t="s">
        <v>6382</v>
      </c>
      <c r="B4868" t="s">
        <v>5</v>
      </c>
      <c r="C4868" t="s">
        <v>1741</v>
      </c>
      <c r="D4868" t="s">
        <v>6899</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hidden="1" x14ac:dyDescent="0.25">
      <c r="A4869" t="s">
        <v>6383</v>
      </c>
      <c r="B4869" t="s">
        <v>5</v>
      </c>
      <c r="C4869" t="s">
        <v>1741</v>
      </c>
      <c r="D4869" t="s">
        <v>6899</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hidden="1" x14ac:dyDescent="0.25">
      <c r="A4870" t="s">
        <v>6384</v>
      </c>
      <c r="B4870" t="s">
        <v>5</v>
      </c>
      <c r="C4870" t="s">
        <v>1741</v>
      </c>
      <c r="D4870" t="s">
        <v>6899</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hidden="1" x14ac:dyDescent="0.25">
      <c r="A4871" t="s">
        <v>6385</v>
      </c>
      <c r="B4871" t="s">
        <v>5</v>
      </c>
      <c r="C4871" t="s">
        <v>1741</v>
      </c>
      <c r="D4871" t="s">
        <v>6899</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hidden="1" x14ac:dyDescent="0.25">
      <c r="A4872" t="s">
        <v>6386</v>
      </c>
      <c r="B4872" t="s">
        <v>5</v>
      </c>
      <c r="C4872" t="s">
        <v>1741</v>
      </c>
      <c r="D4872" t="s">
        <v>6899</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hidden="1" x14ac:dyDescent="0.25">
      <c r="A4873" t="s">
        <v>6387</v>
      </c>
      <c r="B4873" t="s">
        <v>5</v>
      </c>
      <c r="C4873" t="s">
        <v>1741</v>
      </c>
      <c r="D4873" t="s">
        <v>6899</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hidden="1" x14ac:dyDescent="0.25">
      <c r="A4874" t="s">
        <v>6388</v>
      </c>
      <c r="B4874" t="s">
        <v>5</v>
      </c>
      <c r="C4874" t="s">
        <v>1741</v>
      </c>
      <c r="D4874" t="s">
        <v>6900</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hidden="1" x14ac:dyDescent="0.25">
      <c r="A4875" t="s">
        <v>6389</v>
      </c>
      <c r="B4875" t="s">
        <v>5</v>
      </c>
      <c r="C4875" t="s">
        <v>1741</v>
      </c>
      <c r="D4875" t="s">
        <v>6900</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hidden="1" x14ac:dyDescent="0.25">
      <c r="A4876" t="s">
        <v>6390</v>
      </c>
      <c r="B4876" t="s">
        <v>5</v>
      </c>
      <c r="C4876" t="s">
        <v>1741</v>
      </c>
      <c r="D4876" t="s">
        <v>6900</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hidden="1" x14ac:dyDescent="0.25">
      <c r="A4877" t="s">
        <v>6391</v>
      </c>
      <c r="B4877" t="s">
        <v>5</v>
      </c>
      <c r="C4877" t="s">
        <v>1741</v>
      </c>
      <c r="D4877" t="s">
        <v>6900</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hidden="1" x14ac:dyDescent="0.25">
      <c r="A4878" t="s">
        <v>6392</v>
      </c>
      <c r="B4878" t="s">
        <v>5</v>
      </c>
      <c r="C4878" t="s">
        <v>1741</v>
      </c>
      <c r="D4878" t="s">
        <v>6900</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hidden="1" x14ac:dyDescent="0.25">
      <c r="A4879" t="s">
        <v>6393</v>
      </c>
      <c r="B4879" t="s">
        <v>5</v>
      </c>
      <c r="C4879" t="s">
        <v>1741</v>
      </c>
      <c r="D4879" t="s">
        <v>6900</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hidden="1" x14ac:dyDescent="0.25">
      <c r="A4880" t="s">
        <v>6394</v>
      </c>
      <c r="B4880" t="s">
        <v>5</v>
      </c>
      <c r="C4880" t="s">
        <v>1741</v>
      </c>
      <c r="D4880" t="s">
        <v>6900</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hidden="1" x14ac:dyDescent="0.25">
      <c r="A4881" t="s">
        <v>6395</v>
      </c>
      <c r="B4881" t="s">
        <v>5</v>
      </c>
      <c r="C4881" t="s">
        <v>1741</v>
      </c>
      <c r="D4881" t="s">
        <v>6900</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hidden="1" x14ac:dyDescent="0.25">
      <c r="A4882" t="s">
        <v>6396</v>
      </c>
      <c r="B4882" t="s">
        <v>5</v>
      </c>
      <c r="C4882" t="s">
        <v>1741</v>
      </c>
      <c r="D4882" t="s">
        <v>6900</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hidden="1" x14ac:dyDescent="0.25">
      <c r="A4883" t="s">
        <v>6397</v>
      </c>
      <c r="B4883" t="s">
        <v>5</v>
      </c>
      <c r="C4883" t="s">
        <v>1741</v>
      </c>
      <c r="D4883" t="s">
        <v>6900</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hidden="1" x14ac:dyDescent="0.25">
      <c r="A4884" t="s">
        <v>6398</v>
      </c>
      <c r="B4884" t="s">
        <v>5</v>
      </c>
      <c r="C4884" t="s">
        <v>1741</v>
      </c>
      <c r="D4884" t="s">
        <v>6900</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hidden="1" x14ac:dyDescent="0.25">
      <c r="A4885" t="s">
        <v>6399</v>
      </c>
      <c r="B4885" t="s">
        <v>5</v>
      </c>
      <c r="C4885" t="s">
        <v>1741</v>
      </c>
      <c r="D4885" t="s">
        <v>6900</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hidden="1" x14ac:dyDescent="0.25">
      <c r="A4886" t="s">
        <v>6400</v>
      </c>
      <c r="B4886" t="s">
        <v>5</v>
      </c>
      <c r="C4886" t="s">
        <v>1741</v>
      </c>
      <c r="D4886" t="s">
        <v>6901</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hidden="1" x14ac:dyDescent="0.25">
      <c r="A4887" t="s">
        <v>6401</v>
      </c>
      <c r="B4887" t="s">
        <v>5</v>
      </c>
      <c r="C4887" t="s">
        <v>1741</v>
      </c>
      <c r="D4887" t="s">
        <v>6901</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hidden="1" x14ac:dyDescent="0.25">
      <c r="A4888" t="s">
        <v>6402</v>
      </c>
      <c r="B4888" t="s">
        <v>5</v>
      </c>
      <c r="C4888" t="s">
        <v>1741</v>
      </c>
      <c r="D4888" t="s">
        <v>6901</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hidden="1" x14ac:dyDescent="0.25">
      <c r="A4889" t="s">
        <v>6403</v>
      </c>
      <c r="B4889" t="s">
        <v>5</v>
      </c>
      <c r="C4889" t="s">
        <v>1741</v>
      </c>
      <c r="D4889" t="s">
        <v>6901</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hidden="1" x14ac:dyDescent="0.25">
      <c r="A4890" t="s">
        <v>6404</v>
      </c>
      <c r="B4890" t="s">
        <v>5</v>
      </c>
      <c r="C4890" t="s">
        <v>1741</v>
      </c>
      <c r="D4890" t="s">
        <v>6901</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hidden="1" x14ac:dyDescent="0.25">
      <c r="A4891" t="s">
        <v>6405</v>
      </c>
      <c r="B4891" t="s">
        <v>5</v>
      </c>
      <c r="C4891" t="s">
        <v>1741</v>
      </c>
      <c r="D4891" t="s">
        <v>6901</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hidden="1" x14ac:dyDescent="0.25">
      <c r="A4892" t="s">
        <v>6406</v>
      </c>
      <c r="B4892" t="s">
        <v>5</v>
      </c>
      <c r="C4892" t="s">
        <v>1741</v>
      </c>
      <c r="D4892" t="s">
        <v>6901</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hidden="1" x14ac:dyDescent="0.25">
      <c r="A4893" t="s">
        <v>6407</v>
      </c>
      <c r="B4893" t="s">
        <v>5</v>
      </c>
      <c r="C4893" t="s">
        <v>1741</v>
      </c>
      <c r="D4893" t="s">
        <v>6901</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hidden="1" x14ac:dyDescent="0.25">
      <c r="A4894" t="s">
        <v>6408</v>
      </c>
      <c r="B4894" t="s">
        <v>5</v>
      </c>
      <c r="C4894" t="s">
        <v>1741</v>
      </c>
      <c r="D4894" t="s">
        <v>6901</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hidden="1" x14ac:dyDescent="0.25">
      <c r="A4895" t="s">
        <v>6409</v>
      </c>
      <c r="B4895" t="s">
        <v>5</v>
      </c>
      <c r="C4895" t="s">
        <v>1741</v>
      </c>
      <c r="D4895" t="s">
        <v>6901</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hidden="1" x14ac:dyDescent="0.25">
      <c r="A4896" t="s">
        <v>6410</v>
      </c>
      <c r="B4896" t="s">
        <v>5</v>
      </c>
      <c r="C4896" t="s">
        <v>1741</v>
      </c>
      <c r="D4896" t="s">
        <v>6901</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hidden="1" x14ac:dyDescent="0.25">
      <c r="A4897" t="s">
        <v>6411</v>
      </c>
      <c r="B4897" t="s">
        <v>5</v>
      </c>
      <c r="C4897" t="s">
        <v>1741</v>
      </c>
      <c r="D4897" t="s">
        <v>6901</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hidden="1" x14ac:dyDescent="0.25">
      <c r="A4898" t="s">
        <v>6412</v>
      </c>
      <c r="B4898" t="s">
        <v>5</v>
      </c>
      <c r="C4898" t="s">
        <v>1741</v>
      </c>
      <c r="D4898" t="s">
        <v>6902</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hidden="1" x14ac:dyDescent="0.25">
      <c r="A4899" t="s">
        <v>6413</v>
      </c>
      <c r="B4899" t="s">
        <v>5</v>
      </c>
      <c r="C4899" t="s">
        <v>1741</v>
      </c>
      <c r="D4899" t="s">
        <v>6902</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hidden="1" x14ac:dyDescent="0.25">
      <c r="A4900" t="s">
        <v>6414</v>
      </c>
      <c r="B4900" t="s">
        <v>5</v>
      </c>
      <c r="C4900" t="s">
        <v>1741</v>
      </c>
      <c r="D4900" t="s">
        <v>6902</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hidden="1" x14ac:dyDescent="0.25">
      <c r="A4901" t="s">
        <v>6415</v>
      </c>
      <c r="B4901" t="s">
        <v>5</v>
      </c>
      <c r="C4901" t="s">
        <v>1741</v>
      </c>
      <c r="D4901" t="s">
        <v>6902</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hidden="1" x14ac:dyDescent="0.25">
      <c r="A4902" t="s">
        <v>6416</v>
      </c>
      <c r="B4902" t="s">
        <v>5</v>
      </c>
      <c r="C4902" t="s">
        <v>1741</v>
      </c>
      <c r="D4902" t="s">
        <v>6902</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hidden="1" x14ac:dyDescent="0.25">
      <c r="A4903" t="s">
        <v>6417</v>
      </c>
      <c r="B4903" t="s">
        <v>5</v>
      </c>
      <c r="C4903" t="s">
        <v>1741</v>
      </c>
      <c r="D4903" t="s">
        <v>6902</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hidden="1" x14ac:dyDescent="0.25">
      <c r="A4904" t="s">
        <v>6418</v>
      </c>
      <c r="B4904" t="s">
        <v>5</v>
      </c>
      <c r="C4904" t="s">
        <v>1741</v>
      </c>
      <c r="D4904" t="s">
        <v>6902</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hidden="1" x14ac:dyDescent="0.25">
      <c r="A4905" t="s">
        <v>6419</v>
      </c>
      <c r="B4905" t="s">
        <v>5</v>
      </c>
      <c r="C4905" t="s">
        <v>1741</v>
      </c>
      <c r="D4905" t="s">
        <v>6902</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hidden="1" x14ac:dyDescent="0.25">
      <c r="A4906" t="s">
        <v>6420</v>
      </c>
      <c r="B4906" t="s">
        <v>5</v>
      </c>
      <c r="C4906" t="s">
        <v>1741</v>
      </c>
      <c r="D4906" t="s">
        <v>6902</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hidden="1" x14ac:dyDescent="0.25">
      <c r="A4907" t="s">
        <v>6421</v>
      </c>
      <c r="B4907" t="s">
        <v>5</v>
      </c>
      <c r="C4907" t="s">
        <v>1741</v>
      </c>
      <c r="D4907" t="s">
        <v>6902</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hidden="1" x14ac:dyDescent="0.25">
      <c r="A4908" t="s">
        <v>6422</v>
      </c>
      <c r="B4908" t="s">
        <v>5</v>
      </c>
      <c r="C4908" t="s">
        <v>1741</v>
      </c>
      <c r="D4908" t="s">
        <v>6902</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hidden="1" x14ac:dyDescent="0.25">
      <c r="A4909" t="s">
        <v>6423</v>
      </c>
      <c r="B4909" t="s">
        <v>5</v>
      </c>
      <c r="C4909" t="s">
        <v>1741</v>
      </c>
      <c r="D4909" t="s">
        <v>6902</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hidden="1" x14ac:dyDescent="0.25">
      <c r="A4910" t="s">
        <v>6424</v>
      </c>
      <c r="B4910" t="s">
        <v>5</v>
      </c>
      <c r="C4910" t="s">
        <v>1741</v>
      </c>
      <c r="D4910" t="s">
        <v>6903</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hidden="1" x14ac:dyDescent="0.25">
      <c r="A4911" t="s">
        <v>6425</v>
      </c>
      <c r="B4911" t="s">
        <v>5</v>
      </c>
      <c r="C4911" t="s">
        <v>1741</v>
      </c>
      <c r="D4911" t="s">
        <v>6903</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hidden="1" x14ac:dyDescent="0.25">
      <c r="A4912" t="s">
        <v>6426</v>
      </c>
      <c r="B4912" t="s">
        <v>5</v>
      </c>
      <c r="C4912" t="s">
        <v>1741</v>
      </c>
      <c r="D4912" t="s">
        <v>6903</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hidden="1" x14ac:dyDescent="0.25">
      <c r="A4913" t="s">
        <v>6427</v>
      </c>
      <c r="B4913" t="s">
        <v>5</v>
      </c>
      <c r="C4913" t="s">
        <v>1741</v>
      </c>
      <c r="D4913" t="s">
        <v>6903</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hidden="1" x14ac:dyDescent="0.25">
      <c r="A4914" t="s">
        <v>6428</v>
      </c>
      <c r="B4914" t="s">
        <v>5</v>
      </c>
      <c r="C4914" t="s">
        <v>1741</v>
      </c>
      <c r="D4914" t="s">
        <v>6903</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hidden="1" x14ac:dyDescent="0.25">
      <c r="A4915" t="s">
        <v>6429</v>
      </c>
      <c r="B4915" t="s">
        <v>5</v>
      </c>
      <c r="C4915" t="s">
        <v>1741</v>
      </c>
      <c r="D4915" t="s">
        <v>6903</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hidden="1" x14ac:dyDescent="0.25">
      <c r="A4916" t="s">
        <v>6430</v>
      </c>
      <c r="B4916" t="s">
        <v>5</v>
      </c>
      <c r="C4916" t="s">
        <v>1741</v>
      </c>
      <c r="D4916" t="s">
        <v>6903</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hidden="1" x14ac:dyDescent="0.25">
      <c r="A4917" t="s">
        <v>6431</v>
      </c>
      <c r="B4917" t="s">
        <v>5</v>
      </c>
      <c r="C4917" t="s">
        <v>1741</v>
      </c>
      <c r="D4917" t="s">
        <v>6903</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hidden="1" x14ac:dyDescent="0.25">
      <c r="A4918" t="s">
        <v>6432</v>
      </c>
      <c r="B4918" t="s">
        <v>5</v>
      </c>
      <c r="C4918" t="s">
        <v>1741</v>
      </c>
      <c r="D4918" t="s">
        <v>6903</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hidden="1" x14ac:dyDescent="0.25">
      <c r="A4919" t="s">
        <v>6433</v>
      </c>
      <c r="B4919" t="s">
        <v>5</v>
      </c>
      <c r="C4919" t="s">
        <v>1741</v>
      </c>
      <c r="D4919" t="s">
        <v>6903</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hidden="1" x14ac:dyDescent="0.25">
      <c r="A4920" t="s">
        <v>6434</v>
      </c>
      <c r="B4920" t="s">
        <v>5</v>
      </c>
      <c r="C4920" t="s">
        <v>1741</v>
      </c>
      <c r="D4920" t="s">
        <v>6903</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hidden="1" x14ac:dyDescent="0.25">
      <c r="A4921" t="s">
        <v>6435</v>
      </c>
      <c r="B4921" t="s">
        <v>5</v>
      </c>
      <c r="C4921" t="s">
        <v>1741</v>
      </c>
      <c r="D4921" t="s">
        <v>6903</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hidden="1" x14ac:dyDescent="0.25">
      <c r="A4922" t="s">
        <v>6436</v>
      </c>
      <c r="B4922" t="s">
        <v>5</v>
      </c>
      <c r="C4922" t="s">
        <v>1741</v>
      </c>
      <c r="D4922" t="s">
        <v>6904</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hidden="1" x14ac:dyDescent="0.25">
      <c r="A4923" t="s">
        <v>6437</v>
      </c>
      <c r="B4923" t="s">
        <v>5</v>
      </c>
      <c r="C4923" t="s">
        <v>1741</v>
      </c>
      <c r="D4923" t="s">
        <v>6904</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hidden="1" x14ac:dyDescent="0.25">
      <c r="A4924" t="s">
        <v>6438</v>
      </c>
      <c r="B4924" t="s">
        <v>5</v>
      </c>
      <c r="C4924" t="s">
        <v>1741</v>
      </c>
      <c r="D4924" t="s">
        <v>6904</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hidden="1" x14ac:dyDescent="0.25">
      <c r="A4925" t="s">
        <v>6439</v>
      </c>
      <c r="B4925" t="s">
        <v>5</v>
      </c>
      <c r="C4925" t="s">
        <v>1741</v>
      </c>
      <c r="D4925" t="s">
        <v>6904</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hidden="1" x14ac:dyDescent="0.25">
      <c r="A4926" t="s">
        <v>6440</v>
      </c>
      <c r="B4926" t="s">
        <v>5</v>
      </c>
      <c r="C4926" t="s">
        <v>1741</v>
      </c>
      <c r="D4926" t="s">
        <v>6904</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hidden="1" x14ac:dyDescent="0.25">
      <c r="A4927" t="s">
        <v>6441</v>
      </c>
      <c r="B4927" t="s">
        <v>5</v>
      </c>
      <c r="C4927" t="s">
        <v>1741</v>
      </c>
      <c r="D4927" t="s">
        <v>6904</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hidden="1" x14ac:dyDescent="0.25">
      <c r="A4928" t="s">
        <v>6442</v>
      </c>
      <c r="B4928" t="s">
        <v>5</v>
      </c>
      <c r="C4928" t="s">
        <v>1741</v>
      </c>
      <c r="D4928" t="s">
        <v>6904</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hidden="1" x14ac:dyDescent="0.25">
      <c r="A4929" t="s">
        <v>6443</v>
      </c>
      <c r="B4929" t="s">
        <v>5</v>
      </c>
      <c r="C4929" t="s">
        <v>1741</v>
      </c>
      <c r="D4929" t="s">
        <v>6904</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hidden="1" x14ac:dyDescent="0.25">
      <c r="A4930" t="s">
        <v>6444</v>
      </c>
      <c r="B4930" t="s">
        <v>5</v>
      </c>
      <c r="C4930" t="s">
        <v>1741</v>
      </c>
      <c r="D4930" t="s">
        <v>6904</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hidden="1" x14ac:dyDescent="0.25">
      <c r="A4931" t="s">
        <v>6445</v>
      </c>
      <c r="B4931" t="s">
        <v>5</v>
      </c>
      <c r="C4931" t="s">
        <v>1741</v>
      </c>
      <c r="D4931" t="s">
        <v>6904</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hidden="1" x14ac:dyDescent="0.25">
      <c r="A4932" t="s">
        <v>6446</v>
      </c>
      <c r="B4932" t="s">
        <v>5</v>
      </c>
      <c r="C4932" t="s">
        <v>1741</v>
      </c>
      <c r="D4932" t="s">
        <v>6904</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hidden="1" x14ac:dyDescent="0.25">
      <c r="A4933" t="s">
        <v>6447</v>
      </c>
      <c r="B4933" t="s">
        <v>5</v>
      </c>
      <c r="C4933" t="s">
        <v>1741</v>
      </c>
      <c r="D4933" t="s">
        <v>6904</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hidden="1" x14ac:dyDescent="0.25">
      <c r="A4934" t="s">
        <v>6448</v>
      </c>
      <c r="B4934" t="s">
        <v>5</v>
      </c>
      <c r="C4934" t="s">
        <v>1741</v>
      </c>
      <c r="D4934" t="s">
        <v>6905</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hidden="1" x14ac:dyDescent="0.25">
      <c r="A4935" t="s">
        <v>6449</v>
      </c>
      <c r="B4935" t="s">
        <v>5</v>
      </c>
      <c r="C4935" t="s">
        <v>1741</v>
      </c>
      <c r="D4935" t="s">
        <v>6905</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hidden="1" x14ac:dyDescent="0.25">
      <c r="A4936" t="s">
        <v>6450</v>
      </c>
      <c r="B4936" t="s">
        <v>5</v>
      </c>
      <c r="C4936" t="s">
        <v>1741</v>
      </c>
      <c r="D4936" t="s">
        <v>6905</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hidden="1" x14ac:dyDescent="0.25">
      <c r="A4937" t="s">
        <v>6451</v>
      </c>
      <c r="B4937" t="s">
        <v>5</v>
      </c>
      <c r="C4937" t="s">
        <v>1741</v>
      </c>
      <c r="D4937" t="s">
        <v>6905</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hidden="1" x14ac:dyDescent="0.25">
      <c r="A4938" t="s">
        <v>6452</v>
      </c>
      <c r="B4938" t="s">
        <v>5</v>
      </c>
      <c r="C4938" t="s">
        <v>1741</v>
      </c>
      <c r="D4938" t="s">
        <v>6905</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hidden="1" x14ac:dyDescent="0.25">
      <c r="A4939" t="s">
        <v>6453</v>
      </c>
      <c r="B4939" t="s">
        <v>5</v>
      </c>
      <c r="C4939" t="s">
        <v>1741</v>
      </c>
      <c r="D4939" t="s">
        <v>6905</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hidden="1" x14ac:dyDescent="0.25">
      <c r="A4940" t="s">
        <v>6454</v>
      </c>
      <c r="B4940" t="s">
        <v>5</v>
      </c>
      <c r="C4940" t="s">
        <v>1741</v>
      </c>
      <c r="D4940" t="s">
        <v>6905</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hidden="1" x14ac:dyDescent="0.25">
      <c r="A4941" t="s">
        <v>6455</v>
      </c>
      <c r="B4941" t="s">
        <v>5</v>
      </c>
      <c r="C4941" t="s">
        <v>1741</v>
      </c>
      <c r="D4941" t="s">
        <v>6905</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hidden="1" x14ac:dyDescent="0.25">
      <c r="A4942" t="s">
        <v>6456</v>
      </c>
      <c r="B4942" t="s">
        <v>5</v>
      </c>
      <c r="C4942" t="s">
        <v>1741</v>
      </c>
      <c r="D4942" t="s">
        <v>6905</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hidden="1" x14ac:dyDescent="0.25">
      <c r="A4943" t="s">
        <v>6457</v>
      </c>
      <c r="B4943" t="s">
        <v>5</v>
      </c>
      <c r="C4943" t="s">
        <v>1741</v>
      </c>
      <c r="D4943" t="s">
        <v>6905</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hidden="1" x14ac:dyDescent="0.25">
      <c r="A4944" t="s">
        <v>6458</v>
      </c>
      <c r="B4944" t="s">
        <v>5</v>
      </c>
      <c r="C4944" t="s">
        <v>1741</v>
      </c>
      <c r="D4944" t="s">
        <v>6905</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hidden="1" x14ac:dyDescent="0.25">
      <c r="A4945" t="s">
        <v>6459</v>
      </c>
      <c r="B4945" t="s">
        <v>5</v>
      </c>
      <c r="C4945" t="s">
        <v>1741</v>
      </c>
      <c r="D4945" t="s">
        <v>6905</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hidden="1" x14ac:dyDescent="0.25">
      <c r="A4946" t="s">
        <v>6460</v>
      </c>
      <c r="B4946" t="s">
        <v>5</v>
      </c>
      <c r="C4946" t="s">
        <v>1741</v>
      </c>
      <c r="D4946" t="s">
        <v>6906</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hidden="1" x14ac:dyDescent="0.25">
      <c r="A4947" t="s">
        <v>6461</v>
      </c>
      <c r="B4947" t="s">
        <v>5</v>
      </c>
      <c r="C4947" t="s">
        <v>1741</v>
      </c>
      <c r="D4947" t="s">
        <v>6906</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hidden="1" x14ac:dyDescent="0.25">
      <c r="A4948" t="s">
        <v>6462</v>
      </c>
      <c r="B4948" t="s">
        <v>5</v>
      </c>
      <c r="C4948" t="s">
        <v>1741</v>
      </c>
      <c r="D4948" t="s">
        <v>6906</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hidden="1" x14ac:dyDescent="0.25">
      <c r="A4949" t="s">
        <v>6463</v>
      </c>
      <c r="B4949" t="s">
        <v>5</v>
      </c>
      <c r="C4949" t="s">
        <v>1741</v>
      </c>
      <c r="D4949" t="s">
        <v>6906</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hidden="1" x14ac:dyDescent="0.25">
      <c r="A4950" t="s">
        <v>6464</v>
      </c>
      <c r="B4950" t="s">
        <v>5</v>
      </c>
      <c r="C4950" t="s">
        <v>1741</v>
      </c>
      <c r="D4950" t="s">
        <v>6906</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hidden="1" x14ac:dyDescent="0.25">
      <c r="A4951" t="s">
        <v>6465</v>
      </c>
      <c r="B4951" t="s">
        <v>5</v>
      </c>
      <c r="C4951" t="s">
        <v>1741</v>
      </c>
      <c r="D4951" t="s">
        <v>6906</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hidden="1" x14ac:dyDescent="0.25">
      <c r="A4952" t="s">
        <v>6466</v>
      </c>
      <c r="B4952" t="s">
        <v>5</v>
      </c>
      <c r="C4952" t="s">
        <v>1741</v>
      </c>
      <c r="D4952" t="s">
        <v>6906</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hidden="1" x14ac:dyDescent="0.25">
      <c r="A4953" t="s">
        <v>6467</v>
      </c>
      <c r="B4953" t="s">
        <v>5</v>
      </c>
      <c r="C4953" t="s">
        <v>1741</v>
      </c>
      <c r="D4953" t="s">
        <v>6906</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hidden="1" x14ac:dyDescent="0.25">
      <c r="A4954" t="s">
        <v>6468</v>
      </c>
      <c r="B4954" t="s">
        <v>5</v>
      </c>
      <c r="C4954" t="s">
        <v>1741</v>
      </c>
      <c r="D4954" t="s">
        <v>6906</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hidden="1" x14ac:dyDescent="0.25">
      <c r="A4955" t="s">
        <v>6469</v>
      </c>
      <c r="B4955" t="s">
        <v>5</v>
      </c>
      <c r="C4955" t="s">
        <v>1741</v>
      </c>
      <c r="D4955" t="s">
        <v>6906</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hidden="1" x14ac:dyDescent="0.25">
      <c r="A4956" t="s">
        <v>6470</v>
      </c>
      <c r="B4956" t="s">
        <v>5</v>
      </c>
      <c r="C4956" t="s">
        <v>1741</v>
      </c>
      <c r="D4956" t="s">
        <v>6906</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hidden="1" x14ac:dyDescent="0.25">
      <c r="A4957" t="s">
        <v>6471</v>
      </c>
      <c r="B4957" t="s">
        <v>5</v>
      </c>
      <c r="C4957" t="s">
        <v>1741</v>
      </c>
      <c r="D4957" t="s">
        <v>6906</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hidden="1" x14ac:dyDescent="0.25">
      <c r="A4958" t="s">
        <v>6472</v>
      </c>
      <c r="B4958" t="s">
        <v>5</v>
      </c>
      <c r="C4958" t="s">
        <v>1741</v>
      </c>
      <c r="D4958" t="s">
        <v>6907</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hidden="1" x14ac:dyDescent="0.25">
      <c r="A4959" t="s">
        <v>6473</v>
      </c>
      <c r="B4959" t="s">
        <v>5</v>
      </c>
      <c r="C4959" t="s">
        <v>1741</v>
      </c>
      <c r="D4959" t="s">
        <v>6907</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hidden="1" x14ac:dyDescent="0.25">
      <c r="A4960" t="s">
        <v>6474</v>
      </c>
      <c r="B4960" t="s">
        <v>5</v>
      </c>
      <c r="C4960" t="s">
        <v>1741</v>
      </c>
      <c r="D4960" t="s">
        <v>6907</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hidden="1" x14ac:dyDescent="0.25">
      <c r="A4961" t="s">
        <v>6475</v>
      </c>
      <c r="B4961" t="s">
        <v>5</v>
      </c>
      <c r="C4961" t="s">
        <v>1741</v>
      </c>
      <c r="D4961" t="s">
        <v>6907</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hidden="1" x14ac:dyDescent="0.25">
      <c r="A4962" t="s">
        <v>6476</v>
      </c>
      <c r="B4962" t="s">
        <v>5</v>
      </c>
      <c r="C4962" t="s">
        <v>1741</v>
      </c>
      <c r="D4962" t="s">
        <v>6907</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hidden="1" x14ac:dyDescent="0.25">
      <c r="A4963" t="s">
        <v>6477</v>
      </c>
      <c r="B4963" t="s">
        <v>5</v>
      </c>
      <c r="C4963" t="s">
        <v>1741</v>
      </c>
      <c r="D4963" t="s">
        <v>6907</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hidden="1" x14ac:dyDescent="0.25">
      <c r="A4964" t="s">
        <v>6478</v>
      </c>
      <c r="B4964" t="s">
        <v>5</v>
      </c>
      <c r="C4964" t="s">
        <v>1741</v>
      </c>
      <c r="D4964" t="s">
        <v>6907</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hidden="1" x14ac:dyDescent="0.25">
      <c r="A4965" t="s">
        <v>6479</v>
      </c>
      <c r="B4965" t="s">
        <v>5</v>
      </c>
      <c r="C4965" t="s">
        <v>1741</v>
      </c>
      <c r="D4965" t="s">
        <v>6907</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hidden="1" x14ac:dyDescent="0.25">
      <c r="A4966" t="s">
        <v>6480</v>
      </c>
      <c r="B4966" t="s">
        <v>5</v>
      </c>
      <c r="C4966" t="s">
        <v>1741</v>
      </c>
      <c r="D4966" t="s">
        <v>6907</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hidden="1" x14ac:dyDescent="0.25">
      <c r="A4967" t="s">
        <v>6481</v>
      </c>
      <c r="B4967" t="s">
        <v>5</v>
      </c>
      <c r="C4967" t="s">
        <v>1741</v>
      </c>
      <c r="D4967" t="s">
        <v>6907</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hidden="1" x14ac:dyDescent="0.25">
      <c r="A4968" t="s">
        <v>6482</v>
      </c>
      <c r="B4968" t="s">
        <v>5</v>
      </c>
      <c r="C4968" t="s">
        <v>1741</v>
      </c>
      <c r="D4968" t="s">
        <v>6907</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hidden="1" x14ac:dyDescent="0.25">
      <c r="A4969" t="s">
        <v>6483</v>
      </c>
      <c r="B4969" t="s">
        <v>5</v>
      </c>
      <c r="C4969" t="s">
        <v>1741</v>
      </c>
      <c r="D4969" t="s">
        <v>6907</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hidden="1" x14ac:dyDescent="0.25">
      <c r="A4970" t="s">
        <v>6484</v>
      </c>
      <c r="B4970" t="s">
        <v>5</v>
      </c>
      <c r="C4970" t="s">
        <v>1741</v>
      </c>
      <c r="D4970" t="s">
        <v>6908</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hidden="1" x14ac:dyDescent="0.25">
      <c r="A4971" t="s">
        <v>6485</v>
      </c>
      <c r="B4971" t="s">
        <v>5</v>
      </c>
      <c r="C4971" t="s">
        <v>1741</v>
      </c>
      <c r="D4971" t="s">
        <v>6908</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hidden="1" x14ac:dyDescent="0.25">
      <c r="A4972" t="s">
        <v>6486</v>
      </c>
      <c r="B4972" t="s">
        <v>5</v>
      </c>
      <c r="C4972" t="s">
        <v>1741</v>
      </c>
      <c r="D4972" t="s">
        <v>6908</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hidden="1" x14ac:dyDescent="0.25">
      <c r="A4973" t="s">
        <v>6487</v>
      </c>
      <c r="B4973" t="s">
        <v>5</v>
      </c>
      <c r="C4973" t="s">
        <v>1741</v>
      </c>
      <c r="D4973" t="s">
        <v>6908</v>
      </c>
      <c r="E4973" t="s">
        <v>1707</v>
      </c>
      <c r="H4973" t="str">
        <f>INDEX('Vensim Variables'!$B:$B,MATCH(EPS!$B4973,'Vensim Variables'!$A:$A,0))</f>
        <v>g pollutant</v>
      </c>
      <c r="I4973" t="str">
        <f t="shared" si="154"/>
        <v>NOx</v>
      </c>
      <c r="J4973">
        <f>INDEX(NoSettings!$C:$C,MATCH(EPS!$A4973,NoSettings!$A:$A,0))</f>
        <v>0</v>
      </c>
      <c r="K4973">
        <f>INDEX(GWP!$C$2:$C$13,MATCH(EPS!I4973,GWP!$B$2:$B$13,0))</f>
        <v>0</v>
      </c>
      <c r="L4973" s="4">
        <f t="shared" si="155"/>
        <v>0</v>
      </c>
    </row>
    <row r="4974" spans="1:12" hidden="1" x14ac:dyDescent="0.25">
      <c r="A4974" t="s">
        <v>6488</v>
      </c>
      <c r="B4974" t="s">
        <v>5</v>
      </c>
      <c r="C4974" t="s">
        <v>1741</v>
      </c>
      <c r="D4974" t="s">
        <v>6908</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hidden="1" x14ac:dyDescent="0.25">
      <c r="A4975" t="s">
        <v>6489</v>
      </c>
      <c r="B4975" t="s">
        <v>5</v>
      </c>
      <c r="C4975" t="s">
        <v>1741</v>
      </c>
      <c r="D4975" t="s">
        <v>6908</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hidden="1" x14ac:dyDescent="0.25">
      <c r="A4976" t="s">
        <v>6490</v>
      </c>
      <c r="B4976" t="s">
        <v>5</v>
      </c>
      <c r="C4976" t="s">
        <v>1741</v>
      </c>
      <c r="D4976" t="s">
        <v>6908</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hidden="1" x14ac:dyDescent="0.25">
      <c r="A4977" t="s">
        <v>6491</v>
      </c>
      <c r="B4977" t="s">
        <v>5</v>
      </c>
      <c r="C4977" t="s">
        <v>1741</v>
      </c>
      <c r="D4977" t="s">
        <v>6908</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hidden="1" x14ac:dyDescent="0.25">
      <c r="A4978" t="s">
        <v>6492</v>
      </c>
      <c r="B4978" t="s">
        <v>5</v>
      </c>
      <c r="C4978" t="s">
        <v>1741</v>
      </c>
      <c r="D4978" t="s">
        <v>6908</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hidden="1" x14ac:dyDescent="0.25">
      <c r="A4979" t="s">
        <v>6493</v>
      </c>
      <c r="B4979" t="s">
        <v>5</v>
      </c>
      <c r="C4979" t="s">
        <v>1741</v>
      </c>
      <c r="D4979" t="s">
        <v>6908</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hidden="1" x14ac:dyDescent="0.25">
      <c r="A4980" t="s">
        <v>6494</v>
      </c>
      <c r="B4980" t="s">
        <v>5</v>
      </c>
      <c r="C4980" t="s">
        <v>1741</v>
      </c>
      <c r="D4980" t="s">
        <v>6908</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hidden="1" x14ac:dyDescent="0.25">
      <c r="A4981" t="s">
        <v>6495</v>
      </c>
      <c r="B4981" t="s">
        <v>5</v>
      </c>
      <c r="C4981" t="s">
        <v>1741</v>
      </c>
      <c r="D4981" t="s">
        <v>6908</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hidden="1" x14ac:dyDescent="0.25">
      <c r="A4982" t="s">
        <v>6496</v>
      </c>
      <c r="B4982" t="s">
        <v>5</v>
      </c>
      <c r="C4982" t="s">
        <v>1741</v>
      </c>
      <c r="D4982" t="s">
        <v>6909</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hidden="1" x14ac:dyDescent="0.25">
      <c r="A4983" t="s">
        <v>6497</v>
      </c>
      <c r="B4983" t="s">
        <v>5</v>
      </c>
      <c r="C4983" t="s">
        <v>1741</v>
      </c>
      <c r="D4983" t="s">
        <v>6909</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hidden="1" x14ac:dyDescent="0.25">
      <c r="A4984" t="s">
        <v>6498</v>
      </c>
      <c r="B4984" t="s">
        <v>5</v>
      </c>
      <c r="C4984" t="s">
        <v>1741</v>
      </c>
      <c r="D4984" t="s">
        <v>6909</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hidden="1" x14ac:dyDescent="0.25">
      <c r="A4985" t="s">
        <v>6499</v>
      </c>
      <c r="B4985" t="s">
        <v>5</v>
      </c>
      <c r="C4985" t="s">
        <v>1741</v>
      </c>
      <c r="D4985" t="s">
        <v>6909</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hidden="1" x14ac:dyDescent="0.25">
      <c r="A4986" t="s">
        <v>6500</v>
      </c>
      <c r="B4986" t="s">
        <v>5</v>
      </c>
      <c r="C4986" t="s">
        <v>1741</v>
      </c>
      <c r="D4986" t="s">
        <v>6909</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hidden="1" x14ac:dyDescent="0.25">
      <c r="A4987" t="s">
        <v>6501</v>
      </c>
      <c r="B4987" t="s">
        <v>5</v>
      </c>
      <c r="C4987" t="s">
        <v>1741</v>
      </c>
      <c r="D4987" t="s">
        <v>6909</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hidden="1" x14ac:dyDescent="0.25">
      <c r="A4988" t="s">
        <v>6502</v>
      </c>
      <c r="B4988" t="s">
        <v>5</v>
      </c>
      <c r="C4988" t="s">
        <v>1741</v>
      </c>
      <c r="D4988" t="s">
        <v>6909</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hidden="1" x14ac:dyDescent="0.25">
      <c r="A4989" t="s">
        <v>6503</v>
      </c>
      <c r="B4989" t="s">
        <v>5</v>
      </c>
      <c r="C4989" t="s">
        <v>1741</v>
      </c>
      <c r="D4989" t="s">
        <v>6909</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hidden="1" x14ac:dyDescent="0.25">
      <c r="A4990" t="s">
        <v>6504</v>
      </c>
      <c r="B4990" t="s">
        <v>5</v>
      </c>
      <c r="C4990" t="s">
        <v>1741</v>
      </c>
      <c r="D4990" t="s">
        <v>6909</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hidden="1" x14ac:dyDescent="0.25">
      <c r="A4991" t="s">
        <v>6505</v>
      </c>
      <c r="B4991" t="s">
        <v>5</v>
      </c>
      <c r="C4991" t="s">
        <v>1741</v>
      </c>
      <c r="D4991" t="s">
        <v>6909</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hidden="1" x14ac:dyDescent="0.25">
      <c r="A4992" t="s">
        <v>6506</v>
      </c>
      <c r="B4992" t="s">
        <v>5</v>
      </c>
      <c r="C4992" t="s">
        <v>1741</v>
      </c>
      <c r="D4992" t="s">
        <v>6909</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hidden="1" x14ac:dyDescent="0.25">
      <c r="A4993" t="s">
        <v>6507</v>
      </c>
      <c r="B4993" t="s">
        <v>5</v>
      </c>
      <c r="C4993" t="s">
        <v>1741</v>
      </c>
      <c r="D4993" t="s">
        <v>6909</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hidden="1" x14ac:dyDescent="0.25">
      <c r="A4994" t="s">
        <v>6508</v>
      </c>
      <c r="B4994" t="s">
        <v>5</v>
      </c>
      <c r="C4994" t="s">
        <v>1741</v>
      </c>
      <c r="D4994" t="s">
        <v>6910</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hidden="1" x14ac:dyDescent="0.25">
      <c r="A4995" t="s">
        <v>6509</v>
      </c>
      <c r="B4995" t="s">
        <v>5</v>
      </c>
      <c r="C4995" t="s">
        <v>1741</v>
      </c>
      <c r="D4995" t="s">
        <v>6910</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hidden="1" x14ac:dyDescent="0.25">
      <c r="A4996" t="s">
        <v>6510</v>
      </c>
      <c r="B4996" t="s">
        <v>5</v>
      </c>
      <c r="C4996" t="s">
        <v>1741</v>
      </c>
      <c r="D4996" t="s">
        <v>6910</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hidden="1" x14ac:dyDescent="0.25">
      <c r="A4997" t="s">
        <v>6511</v>
      </c>
      <c r="B4997" t="s">
        <v>5</v>
      </c>
      <c r="C4997" t="s">
        <v>1741</v>
      </c>
      <c r="D4997" t="s">
        <v>6910</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hidden="1" x14ac:dyDescent="0.25">
      <c r="A4998" t="s">
        <v>6512</v>
      </c>
      <c r="B4998" t="s">
        <v>5</v>
      </c>
      <c r="C4998" t="s">
        <v>1741</v>
      </c>
      <c r="D4998" t="s">
        <v>6910</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hidden="1" x14ac:dyDescent="0.25">
      <c r="A4999" t="s">
        <v>6513</v>
      </c>
      <c r="B4999" t="s">
        <v>5</v>
      </c>
      <c r="C4999" t="s">
        <v>1741</v>
      </c>
      <c r="D4999" t="s">
        <v>6910</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hidden="1" x14ac:dyDescent="0.25">
      <c r="A5000" t="s">
        <v>6514</v>
      </c>
      <c r="B5000" t="s">
        <v>5</v>
      </c>
      <c r="C5000" t="s">
        <v>1741</v>
      </c>
      <c r="D5000" t="s">
        <v>6910</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hidden="1" x14ac:dyDescent="0.25">
      <c r="A5001" t="s">
        <v>6515</v>
      </c>
      <c r="B5001" t="s">
        <v>5</v>
      </c>
      <c r="C5001" t="s">
        <v>1741</v>
      </c>
      <c r="D5001" t="s">
        <v>6910</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hidden="1" x14ac:dyDescent="0.25">
      <c r="A5002" t="s">
        <v>6516</v>
      </c>
      <c r="B5002" t="s">
        <v>5</v>
      </c>
      <c r="C5002" t="s">
        <v>1741</v>
      </c>
      <c r="D5002" t="s">
        <v>6910</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hidden="1" x14ac:dyDescent="0.25">
      <c r="A5003" t="s">
        <v>6517</v>
      </c>
      <c r="B5003" t="s">
        <v>5</v>
      </c>
      <c r="C5003" t="s">
        <v>1741</v>
      </c>
      <c r="D5003" t="s">
        <v>6910</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hidden="1" x14ac:dyDescent="0.25">
      <c r="A5004" t="s">
        <v>6518</v>
      </c>
      <c r="B5004" t="s">
        <v>5</v>
      </c>
      <c r="C5004" t="s">
        <v>1741</v>
      </c>
      <c r="D5004" t="s">
        <v>6910</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hidden="1" x14ac:dyDescent="0.25">
      <c r="A5005" t="s">
        <v>6519</v>
      </c>
      <c r="B5005" t="s">
        <v>5</v>
      </c>
      <c r="C5005" t="s">
        <v>1741</v>
      </c>
      <c r="D5005" t="s">
        <v>6910</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hidden="1" x14ac:dyDescent="0.25">
      <c r="A5006" t="s">
        <v>6520</v>
      </c>
      <c r="B5006" t="s">
        <v>5</v>
      </c>
      <c r="C5006" t="s">
        <v>1741</v>
      </c>
      <c r="D5006" t="s">
        <v>6911</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hidden="1" x14ac:dyDescent="0.25">
      <c r="A5007" t="s">
        <v>6521</v>
      </c>
      <c r="B5007" t="s">
        <v>5</v>
      </c>
      <c r="C5007" t="s">
        <v>1741</v>
      </c>
      <c r="D5007" t="s">
        <v>6911</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hidden="1" x14ac:dyDescent="0.25">
      <c r="A5008" t="s">
        <v>6522</v>
      </c>
      <c r="B5008" t="s">
        <v>5</v>
      </c>
      <c r="C5008" t="s">
        <v>1741</v>
      </c>
      <c r="D5008" t="s">
        <v>6911</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hidden="1" x14ac:dyDescent="0.25">
      <c r="A5009" t="s">
        <v>6523</v>
      </c>
      <c r="B5009" t="s">
        <v>5</v>
      </c>
      <c r="C5009" t="s">
        <v>1741</v>
      </c>
      <c r="D5009" t="s">
        <v>6911</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hidden="1" x14ac:dyDescent="0.25">
      <c r="A5010" t="s">
        <v>6524</v>
      </c>
      <c r="B5010" t="s">
        <v>5</v>
      </c>
      <c r="C5010" t="s">
        <v>1741</v>
      </c>
      <c r="D5010" t="s">
        <v>6911</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hidden="1" x14ac:dyDescent="0.25">
      <c r="A5011" t="s">
        <v>6525</v>
      </c>
      <c r="B5011" t="s">
        <v>5</v>
      </c>
      <c r="C5011" t="s">
        <v>1741</v>
      </c>
      <c r="D5011" t="s">
        <v>6911</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hidden="1" x14ac:dyDescent="0.25">
      <c r="A5012" t="s">
        <v>6526</v>
      </c>
      <c r="B5012" t="s">
        <v>5</v>
      </c>
      <c r="C5012" t="s">
        <v>1741</v>
      </c>
      <c r="D5012" t="s">
        <v>6911</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hidden="1" x14ac:dyDescent="0.25">
      <c r="A5013" t="s">
        <v>6527</v>
      </c>
      <c r="B5013" t="s">
        <v>5</v>
      </c>
      <c r="C5013" t="s">
        <v>1741</v>
      </c>
      <c r="D5013" t="s">
        <v>6911</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hidden="1" x14ac:dyDescent="0.25">
      <c r="A5014" t="s">
        <v>6528</v>
      </c>
      <c r="B5014" t="s">
        <v>5</v>
      </c>
      <c r="C5014" t="s">
        <v>1741</v>
      </c>
      <c r="D5014" t="s">
        <v>6911</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hidden="1" x14ac:dyDescent="0.25">
      <c r="A5015" t="s">
        <v>6529</v>
      </c>
      <c r="B5015" t="s">
        <v>5</v>
      </c>
      <c r="C5015" t="s">
        <v>1741</v>
      </c>
      <c r="D5015" t="s">
        <v>6911</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hidden="1" x14ac:dyDescent="0.25">
      <c r="A5016" t="s">
        <v>6530</v>
      </c>
      <c r="B5016" t="s">
        <v>5</v>
      </c>
      <c r="C5016" t="s">
        <v>1741</v>
      </c>
      <c r="D5016" t="s">
        <v>6911</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hidden="1" x14ac:dyDescent="0.25">
      <c r="A5017" t="s">
        <v>6531</v>
      </c>
      <c r="B5017" t="s">
        <v>5</v>
      </c>
      <c r="C5017" t="s">
        <v>1741</v>
      </c>
      <c r="D5017" t="s">
        <v>6911</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hidden="1" x14ac:dyDescent="0.25">
      <c r="A5018" t="s">
        <v>6532</v>
      </c>
      <c r="B5018" t="s">
        <v>5</v>
      </c>
      <c r="C5018" t="s">
        <v>1741</v>
      </c>
      <c r="D5018" t="s">
        <v>6912</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hidden="1" x14ac:dyDescent="0.25">
      <c r="A5019" t="s">
        <v>6533</v>
      </c>
      <c r="B5019" t="s">
        <v>5</v>
      </c>
      <c r="C5019" t="s">
        <v>1741</v>
      </c>
      <c r="D5019" t="s">
        <v>6912</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hidden="1" x14ac:dyDescent="0.25">
      <c r="A5020" t="s">
        <v>6534</v>
      </c>
      <c r="B5020" t="s">
        <v>5</v>
      </c>
      <c r="C5020" t="s">
        <v>1741</v>
      </c>
      <c r="D5020" t="s">
        <v>6912</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hidden="1" x14ac:dyDescent="0.25">
      <c r="A5021" t="s">
        <v>6535</v>
      </c>
      <c r="B5021" t="s">
        <v>5</v>
      </c>
      <c r="C5021" t="s">
        <v>1741</v>
      </c>
      <c r="D5021" t="s">
        <v>6912</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hidden="1" x14ac:dyDescent="0.25">
      <c r="A5022" t="s">
        <v>6536</v>
      </c>
      <c r="B5022" t="s">
        <v>5</v>
      </c>
      <c r="C5022" t="s">
        <v>1741</v>
      </c>
      <c r="D5022" t="s">
        <v>6912</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hidden="1" x14ac:dyDescent="0.25">
      <c r="A5023" t="s">
        <v>6537</v>
      </c>
      <c r="B5023" t="s">
        <v>5</v>
      </c>
      <c r="C5023" t="s">
        <v>1741</v>
      </c>
      <c r="D5023" t="s">
        <v>6912</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hidden="1" x14ac:dyDescent="0.25">
      <c r="A5024" t="s">
        <v>6538</v>
      </c>
      <c r="B5024" t="s">
        <v>5</v>
      </c>
      <c r="C5024" t="s">
        <v>1741</v>
      </c>
      <c r="D5024" t="s">
        <v>6912</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hidden="1" x14ac:dyDescent="0.25">
      <c r="A5025" t="s">
        <v>6539</v>
      </c>
      <c r="B5025" t="s">
        <v>5</v>
      </c>
      <c r="C5025" t="s">
        <v>1741</v>
      </c>
      <c r="D5025" t="s">
        <v>6912</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hidden="1" x14ac:dyDescent="0.25">
      <c r="A5026" t="s">
        <v>6540</v>
      </c>
      <c r="B5026" t="s">
        <v>5</v>
      </c>
      <c r="C5026" t="s">
        <v>1741</v>
      </c>
      <c r="D5026" t="s">
        <v>6912</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hidden="1" x14ac:dyDescent="0.25">
      <c r="A5027" t="s">
        <v>6541</v>
      </c>
      <c r="B5027" t="s">
        <v>5</v>
      </c>
      <c r="C5027" t="s">
        <v>1741</v>
      </c>
      <c r="D5027" t="s">
        <v>6912</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hidden="1" x14ac:dyDescent="0.25">
      <c r="A5028" t="s">
        <v>6542</v>
      </c>
      <c r="B5028" t="s">
        <v>5</v>
      </c>
      <c r="C5028" t="s">
        <v>1741</v>
      </c>
      <c r="D5028" t="s">
        <v>6912</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hidden="1" x14ac:dyDescent="0.25">
      <c r="A5029" t="s">
        <v>6543</v>
      </c>
      <c r="B5029" t="s">
        <v>5</v>
      </c>
      <c r="C5029" t="s">
        <v>1741</v>
      </c>
      <c r="D5029" t="s">
        <v>6912</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hidden="1" x14ac:dyDescent="0.25">
      <c r="A5030" t="s">
        <v>6544</v>
      </c>
      <c r="B5030" t="s">
        <v>5</v>
      </c>
      <c r="C5030" t="s">
        <v>1741</v>
      </c>
      <c r="D5030" t="s">
        <v>6913</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hidden="1" x14ac:dyDescent="0.25">
      <c r="A5031" t="s">
        <v>6545</v>
      </c>
      <c r="B5031" t="s">
        <v>5</v>
      </c>
      <c r="C5031" t="s">
        <v>1741</v>
      </c>
      <c r="D5031" t="s">
        <v>6913</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hidden="1" x14ac:dyDescent="0.25">
      <c r="A5032" t="s">
        <v>6546</v>
      </c>
      <c r="B5032" t="s">
        <v>5</v>
      </c>
      <c r="C5032" t="s">
        <v>1741</v>
      </c>
      <c r="D5032" t="s">
        <v>6913</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hidden="1" x14ac:dyDescent="0.25">
      <c r="A5033" t="s">
        <v>6547</v>
      </c>
      <c r="B5033" t="s">
        <v>5</v>
      </c>
      <c r="C5033" t="s">
        <v>1741</v>
      </c>
      <c r="D5033" t="s">
        <v>6913</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hidden="1" x14ac:dyDescent="0.25">
      <c r="A5034" t="s">
        <v>6548</v>
      </c>
      <c r="B5034" t="s">
        <v>5</v>
      </c>
      <c r="C5034" t="s">
        <v>1741</v>
      </c>
      <c r="D5034" t="s">
        <v>6913</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hidden="1" x14ac:dyDescent="0.25">
      <c r="A5035" t="s">
        <v>6549</v>
      </c>
      <c r="B5035" t="s">
        <v>5</v>
      </c>
      <c r="C5035" t="s">
        <v>1741</v>
      </c>
      <c r="D5035" t="s">
        <v>6913</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hidden="1" x14ac:dyDescent="0.25">
      <c r="A5036" t="s">
        <v>6550</v>
      </c>
      <c r="B5036" t="s">
        <v>5</v>
      </c>
      <c r="C5036" t="s">
        <v>1741</v>
      </c>
      <c r="D5036" t="s">
        <v>6913</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hidden="1" x14ac:dyDescent="0.25">
      <c r="A5037" t="s">
        <v>6551</v>
      </c>
      <c r="B5037" t="s">
        <v>5</v>
      </c>
      <c r="C5037" t="s">
        <v>1741</v>
      </c>
      <c r="D5037" t="s">
        <v>6913</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hidden="1" x14ac:dyDescent="0.25">
      <c r="A5038" t="s">
        <v>6552</v>
      </c>
      <c r="B5038" t="s">
        <v>5</v>
      </c>
      <c r="C5038" t="s">
        <v>1741</v>
      </c>
      <c r="D5038" t="s">
        <v>6913</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hidden="1" x14ac:dyDescent="0.25">
      <c r="A5039" t="s">
        <v>6553</v>
      </c>
      <c r="B5039" t="s">
        <v>5</v>
      </c>
      <c r="C5039" t="s">
        <v>1741</v>
      </c>
      <c r="D5039" t="s">
        <v>6913</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hidden="1" x14ac:dyDescent="0.25">
      <c r="A5040" t="s">
        <v>6554</v>
      </c>
      <c r="B5040" t="s">
        <v>5</v>
      </c>
      <c r="C5040" t="s">
        <v>1741</v>
      </c>
      <c r="D5040" t="s">
        <v>6913</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hidden="1" x14ac:dyDescent="0.25">
      <c r="A5041" t="s">
        <v>6555</v>
      </c>
      <c r="B5041" t="s">
        <v>5</v>
      </c>
      <c r="C5041" t="s">
        <v>1741</v>
      </c>
      <c r="D5041" t="s">
        <v>6913</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hidden="1" x14ac:dyDescent="0.25">
      <c r="A5042" t="s">
        <v>6556</v>
      </c>
      <c r="B5042" t="s">
        <v>5</v>
      </c>
      <c r="C5042" t="s">
        <v>1741</v>
      </c>
      <c r="D5042" t="s">
        <v>6914</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hidden="1" x14ac:dyDescent="0.25">
      <c r="A5043" t="s">
        <v>6557</v>
      </c>
      <c r="B5043" t="s">
        <v>5</v>
      </c>
      <c r="C5043" t="s">
        <v>1741</v>
      </c>
      <c r="D5043" t="s">
        <v>6914</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hidden="1" x14ac:dyDescent="0.25">
      <c r="A5044" t="s">
        <v>6558</v>
      </c>
      <c r="B5044" t="s">
        <v>5</v>
      </c>
      <c r="C5044" t="s">
        <v>1741</v>
      </c>
      <c r="D5044" t="s">
        <v>6914</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hidden="1" x14ac:dyDescent="0.25">
      <c r="A5045" t="s">
        <v>6559</v>
      </c>
      <c r="B5045" t="s">
        <v>5</v>
      </c>
      <c r="C5045" t="s">
        <v>1741</v>
      </c>
      <c r="D5045" t="s">
        <v>6914</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hidden="1" x14ac:dyDescent="0.25">
      <c r="A5046" t="s">
        <v>6560</v>
      </c>
      <c r="B5046" t="s">
        <v>5</v>
      </c>
      <c r="C5046" t="s">
        <v>1741</v>
      </c>
      <c r="D5046" t="s">
        <v>6914</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hidden="1" x14ac:dyDescent="0.25">
      <c r="A5047" t="s">
        <v>6561</v>
      </c>
      <c r="B5047" t="s">
        <v>5</v>
      </c>
      <c r="C5047" t="s">
        <v>1741</v>
      </c>
      <c r="D5047" t="s">
        <v>6914</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hidden="1" x14ac:dyDescent="0.25">
      <c r="A5048" t="s">
        <v>6562</v>
      </c>
      <c r="B5048" t="s">
        <v>5</v>
      </c>
      <c r="C5048" t="s">
        <v>1741</v>
      </c>
      <c r="D5048" t="s">
        <v>6914</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hidden="1" x14ac:dyDescent="0.25">
      <c r="A5049" t="s">
        <v>6563</v>
      </c>
      <c r="B5049" t="s">
        <v>5</v>
      </c>
      <c r="C5049" t="s">
        <v>1741</v>
      </c>
      <c r="D5049" t="s">
        <v>6914</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hidden="1" x14ac:dyDescent="0.25">
      <c r="A5050" t="s">
        <v>6564</v>
      </c>
      <c r="B5050" t="s">
        <v>5</v>
      </c>
      <c r="C5050" t="s">
        <v>1741</v>
      </c>
      <c r="D5050" t="s">
        <v>6914</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hidden="1" x14ac:dyDescent="0.25">
      <c r="A5051" t="s">
        <v>6565</v>
      </c>
      <c r="B5051" t="s">
        <v>5</v>
      </c>
      <c r="C5051" t="s">
        <v>1741</v>
      </c>
      <c r="D5051" t="s">
        <v>6914</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hidden="1" x14ac:dyDescent="0.25">
      <c r="A5052" t="s">
        <v>6566</v>
      </c>
      <c r="B5052" t="s">
        <v>5</v>
      </c>
      <c r="C5052" t="s">
        <v>1741</v>
      </c>
      <c r="D5052" t="s">
        <v>6914</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hidden="1" x14ac:dyDescent="0.25">
      <c r="A5053" t="s">
        <v>6567</v>
      </c>
      <c r="B5053" t="s">
        <v>5</v>
      </c>
      <c r="C5053" t="s">
        <v>1741</v>
      </c>
      <c r="D5053" t="s">
        <v>6914</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hidden="1" x14ac:dyDescent="0.25">
      <c r="A5054" t="s">
        <v>6568</v>
      </c>
      <c r="B5054" t="s">
        <v>5</v>
      </c>
      <c r="C5054" t="s">
        <v>1741</v>
      </c>
      <c r="D5054" t="s">
        <v>6915</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hidden="1" x14ac:dyDescent="0.25">
      <c r="A5055" t="s">
        <v>6569</v>
      </c>
      <c r="B5055" t="s">
        <v>5</v>
      </c>
      <c r="C5055" t="s">
        <v>1741</v>
      </c>
      <c r="D5055" t="s">
        <v>6915</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hidden="1" x14ac:dyDescent="0.25">
      <c r="A5056" t="s">
        <v>6570</v>
      </c>
      <c r="B5056" t="s">
        <v>5</v>
      </c>
      <c r="C5056" t="s">
        <v>1741</v>
      </c>
      <c r="D5056" t="s">
        <v>6915</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hidden="1" x14ac:dyDescent="0.25">
      <c r="A5057" t="s">
        <v>6571</v>
      </c>
      <c r="B5057" t="s">
        <v>5</v>
      </c>
      <c r="C5057" t="s">
        <v>1741</v>
      </c>
      <c r="D5057" t="s">
        <v>6915</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hidden="1" x14ac:dyDescent="0.25">
      <c r="A5058" t="s">
        <v>6572</v>
      </c>
      <c r="B5058" t="s">
        <v>5</v>
      </c>
      <c r="C5058" t="s">
        <v>1741</v>
      </c>
      <c r="D5058" t="s">
        <v>6915</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hidden="1" x14ac:dyDescent="0.25">
      <c r="A5059" t="s">
        <v>6573</v>
      </c>
      <c r="B5059" t="s">
        <v>5</v>
      </c>
      <c r="C5059" t="s">
        <v>1741</v>
      </c>
      <c r="D5059" t="s">
        <v>6915</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hidden="1" x14ac:dyDescent="0.25">
      <c r="A5060" t="s">
        <v>6574</v>
      </c>
      <c r="B5060" t="s">
        <v>5</v>
      </c>
      <c r="C5060" t="s">
        <v>1741</v>
      </c>
      <c r="D5060" t="s">
        <v>6915</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hidden="1" x14ac:dyDescent="0.25">
      <c r="A5061" t="s">
        <v>6575</v>
      </c>
      <c r="B5061" t="s">
        <v>5</v>
      </c>
      <c r="C5061" t="s">
        <v>1741</v>
      </c>
      <c r="D5061" t="s">
        <v>6915</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hidden="1" x14ac:dyDescent="0.25">
      <c r="A5062" t="s">
        <v>6576</v>
      </c>
      <c r="B5062" t="s">
        <v>5</v>
      </c>
      <c r="C5062" t="s">
        <v>1741</v>
      </c>
      <c r="D5062" t="s">
        <v>6915</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hidden="1" x14ac:dyDescent="0.25">
      <c r="A5063" t="s">
        <v>6577</v>
      </c>
      <c r="B5063" t="s">
        <v>5</v>
      </c>
      <c r="C5063" t="s">
        <v>1741</v>
      </c>
      <c r="D5063" t="s">
        <v>6915</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hidden="1" x14ac:dyDescent="0.25">
      <c r="A5064" t="s">
        <v>6578</v>
      </c>
      <c r="B5064" t="s">
        <v>5</v>
      </c>
      <c r="C5064" t="s">
        <v>1741</v>
      </c>
      <c r="D5064" t="s">
        <v>6915</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hidden="1" x14ac:dyDescent="0.25">
      <c r="A5065" t="s">
        <v>6579</v>
      </c>
      <c r="B5065" t="s">
        <v>5</v>
      </c>
      <c r="C5065" t="s">
        <v>1741</v>
      </c>
      <c r="D5065" t="s">
        <v>6915</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hidden="1" x14ac:dyDescent="0.25">
      <c r="A5066" t="s">
        <v>6580</v>
      </c>
      <c r="B5066" t="s">
        <v>5</v>
      </c>
      <c r="C5066" t="s">
        <v>1741</v>
      </c>
      <c r="D5066" t="s">
        <v>6916</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hidden="1" x14ac:dyDescent="0.25">
      <c r="A5067" t="s">
        <v>6581</v>
      </c>
      <c r="B5067" t="s">
        <v>5</v>
      </c>
      <c r="C5067" t="s">
        <v>1741</v>
      </c>
      <c r="D5067" t="s">
        <v>6916</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hidden="1" x14ac:dyDescent="0.25">
      <c r="A5068" t="s">
        <v>6582</v>
      </c>
      <c r="B5068" t="s">
        <v>5</v>
      </c>
      <c r="C5068" t="s">
        <v>1741</v>
      </c>
      <c r="D5068" t="s">
        <v>6916</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hidden="1" x14ac:dyDescent="0.25">
      <c r="A5069" t="s">
        <v>6583</v>
      </c>
      <c r="B5069" t="s">
        <v>5</v>
      </c>
      <c r="C5069" t="s">
        <v>1741</v>
      </c>
      <c r="D5069" t="s">
        <v>6916</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hidden="1" x14ac:dyDescent="0.25">
      <c r="A5070" t="s">
        <v>6584</v>
      </c>
      <c r="B5070" t="s">
        <v>5</v>
      </c>
      <c r="C5070" t="s">
        <v>1741</v>
      </c>
      <c r="D5070" t="s">
        <v>6916</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hidden="1" x14ac:dyDescent="0.25">
      <c r="A5071" t="s">
        <v>6585</v>
      </c>
      <c r="B5071" t="s">
        <v>5</v>
      </c>
      <c r="C5071" t="s">
        <v>1741</v>
      </c>
      <c r="D5071" t="s">
        <v>6916</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hidden="1" x14ac:dyDescent="0.25">
      <c r="A5072" t="s">
        <v>6586</v>
      </c>
      <c r="B5072" t="s">
        <v>5</v>
      </c>
      <c r="C5072" t="s">
        <v>1741</v>
      </c>
      <c r="D5072" t="s">
        <v>6916</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hidden="1" x14ac:dyDescent="0.25">
      <c r="A5073" t="s">
        <v>6587</v>
      </c>
      <c r="B5073" t="s">
        <v>5</v>
      </c>
      <c r="C5073" t="s">
        <v>1741</v>
      </c>
      <c r="D5073" t="s">
        <v>6916</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hidden="1" x14ac:dyDescent="0.25">
      <c r="A5074" t="s">
        <v>6588</v>
      </c>
      <c r="B5074" t="s">
        <v>5</v>
      </c>
      <c r="C5074" t="s">
        <v>1741</v>
      </c>
      <c r="D5074" t="s">
        <v>6916</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hidden="1" x14ac:dyDescent="0.25">
      <c r="A5075" t="s">
        <v>6589</v>
      </c>
      <c r="B5075" t="s">
        <v>5</v>
      </c>
      <c r="C5075" t="s">
        <v>1741</v>
      </c>
      <c r="D5075" t="s">
        <v>6916</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hidden="1" x14ac:dyDescent="0.25">
      <c r="A5076" t="s">
        <v>6590</v>
      </c>
      <c r="B5076" t="s">
        <v>5</v>
      </c>
      <c r="C5076" t="s">
        <v>1741</v>
      </c>
      <c r="D5076" t="s">
        <v>6916</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hidden="1" x14ac:dyDescent="0.25">
      <c r="A5077" t="s">
        <v>6591</v>
      </c>
      <c r="B5077" t="s">
        <v>5</v>
      </c>
      <c r="C5077" t="s">
        <v>1741</v>
      </c>
      <c r="D5077" t="s">
        <v>6916</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x14ac:dyDescent="0.25">
      <c r="A5078" t="s">
        <v>6592</v>
      </c>
      <c r="B5078" t="s">
        <v>6</v>
      </c>
      <c r="C5078" t="s">
        <v>6892</v>
      </c>
      <c r="D5078" t="s">
        <v>1702</v>
      </c>
      <c r="H5078" t="str">
        <f>INDEX('Vensim Variables'!$B:$B,MATCH(EPS!$B5078,'Vensim Variables'!$A:$A,0))</f>
        <v>g pollutant</v>
      </c>
      <c r="I5078" t="str">
        <f t="shared" si="158"/>
        <v>CO2</v>
      </c>
      <c r="J5078">
        <f>INDEX(NoSettings!$C:$C,MATCH(EPS!$A5078,NoSettings!$A:$A,0))</f>
        <v>59730200000000</v>
      </c>
      <c r="K5078">
        <f>INDEX(GWP!$C$2:$C$13,MATCH(EPS!I5078,GWP!$B$2:$B$13,0))</f>
        <v>1</v>
      </c>
      <c r="L5078" s="4">
        <f t="shared" si="159"/>
        <v>59.730200000000004</v>
      </c>
    </row>
    <row r="5079" spans="1:12" hidden="1" x14ac:dyDescent="0.25">
      <c r="A5079" t="s">
        <v>6593</v>
      </c>
      <c r="B5079" t="s">
        <v>6</v>
      </c>
      <c r="C5079" t="s">
        <v>6892</v>
      </c>
      <c r="D5079" t="s">
        <v>1705</v>
      </c>
      <c r="H5079" t="str">
        <f>INDEX('Vensim Variables'!$B:$B,MATCH(EPS!$B5079,'Vensim Variables'!$A:$A,0))</f>
        <v>g pollutant</v>
      </c>
      <c r="I5079" t="str">
        <f t="shared" si="158"/>
        <v>VOC</v>
      </c>
      <c r="J5079">
        <f>INDEX(NoSettings!$C:$C,MATCH(EPS!$A5079,NoSettings!$A:$A,0))</f>
        <v>473330000000</v>
      </c>
      <c r="K5079">
        <f>INDEX(GWP!$C$2:$C$13,MATCH(EPS!I5079,GWP!$B$2:$B$13,0))</f>
        <v>0</v>
      </c>
      <c r="L5079" s="4">
        <f t="shared" si="159"/>
        <v>0</v>
      </c>
    </row>
    <row r="5080" spans="1:12" hidden="1" x14ac:dyDescent="0.25">
      <c r="A5080" t="s">
        <v>6594</v>
      </c>
      <c r="B5080" t="s">
        <v>6</v>
      </c>
      <c r="C5080" t="s">
        <v>6892</v>
      </c>
      <c r="D5080" t="s">
        <v>1706</v>
      </c>
      <c r="H5080" t="str">
        <f>INDEX('Vensim Variables'!$B:$B,MATCH(EPS!$B5080,'Vensim Variables'!$A:$A,0))</f>
        <v>g pollutant</v>
      </c>
      <c r="I5080" t="str">
        <f t="shared" si="158"/>
        <v>CO</v>
      </c>
      <c r="J5080">
        <f>INDEX(NoSettings!$C:$C,MATCH(EPS!$A5080,NoSettings!$A:$A,0))</f>
        <v>2434350000000</v>
      </c>
      <c r="K5080">
        <f>INDEX(GWP!$C$2:$C$13,MATCH(EPS!I5080,GWP!$B$2:$B$13,0))</f>
        <v>0</v>
      </c>
      <c r="L5080" s="4">
        <f t="shared" si="159"/>
        <v>0</v>
      </c>
    </row>
    <row r="5081" spans="1:12" hidden="1" x14ac:dyDescent="0.25">
      <c r="A5081" t="s">
        <v>6595</v>
      </c>
      <c r="B5081" t="s">
        <v>6</v>
      </c>
      <c r="C5081" t="s">
        <v>6892</v>
      </c>
      <c r="D5081" t="s">
        <v>1707</v>
      </c>
      <c r="H5081" t="str">
        <f>INDEX('Vensim Variables'!$B:$B,MATCH(EPS!$B5081,'Vensim Variables'!$A:$A,0))</f>
        <v>g pollutant</v>
      </c>
      <c r="I5081" t="str">
        <f t="shared" si="158"/>
        <v>NOx</v>
      </c>
      <c r="J5081">
        <f>INDEX(NoSettings!$C:$C,MATCH(EPS!$A5081,NoSettings!$A:$A,0))</f>
        <v>288721000000</v>
      </c>
      <c r="K5081">
        <f>INDEX(GWP!$C$2:$C$13,MATCH(EPS!I5081,GWP!$B$2:$B$13,0))</f>
        <v>0</v>
      </c>
      <c r="L5081" s="4">
        <f t="shared" si="159"/>
        <v>0</v>
      </c>
    </row>
    <row r="5082" spans="1:12" hidden="1" x14ac:dyDescent="0.25">
      <c r="A5082" t="s">
        <v>6596</v>
      </c>
      <c r="B5082" t="s">
        <v>6</v>
      </c>
      <c r="C5082" t="s">
        <v>6892</v>
      </c>
      <c r="D5082" t="s">
        <v>1708</v>
      </c>
      <c r="H5082" t="str">
        <f>INDEX('Vensim Variables'!$B:$B,MATCH(EPS!$B5082,'Vensim Variables'!$A:$A,0))</f>
        <v>g pollutant</v>
      </c>
      <c r="I5082" t="str">
        <f t="shared" si="158"/>
        <v>PM10</v>
      </c>
      <c r="J5082">
        <f>INDEX(NoSettings!$C:$C,MATCH(EPS!$A5082,NoSettings!$A:$A,0))</f>
        <v>54082000000</v>
      </c>
      <c r="K5082">
        <f>INDEX(GWP!$C$2:$C$13,MATCH(EPS!I5082,GWP!$B$2:$B$13,0))</f>
        <v>0</v>
      </c>
      <c r="L5082" s="4">
        <f t="shared" si="159"/>
        <v>0</v>
      </c>
    </row>
    <row r="5083" spans="1:12" hidden="1" x14ac:dyDescent="0.25">
      <c r="A5083" t="s">
        <v>6597</v>
      </c>
      <c r="B5083" t="s">
        <v>6</v>
      </c>
      <c r="C5083" t="s">
        <v>6892</v>
      </c>
      <c r="D5083" t="s">
        <v>1709</v>
      </c>
      <c r="H5083" t="str">
        <f>INDEX('Vensim Variables'!$B:$B,MATCH(EPS!$B5083,'Vensim Variables'!$A:$A,0))</f>
        <v>g pollutant</v>
      </c>
      <c r="I5083" t="str">
        <f t="shared" si="158"/>
        <v>PM25</v>
      </c>
      <c r="J5083">
        <f>INDEX(NoSettings!$C:$C,MATCH(EPS!$A5083,NoSettings!$A:$A,0))</f>
        <v>48503500000</v>
      </c>
      <c r="K5083">
        <f>INDEX(GWP!$C$2:$C$13,MATCH(EPS!I5083,GWP!$B$2:$B$13,0))</f>
        <v>0</v>
      </c>
      <c r="L5083" s="4">
        <f t="shared" si="159"/>
        <v>0</v>
      </c>
    </row>
    <row r="5084" spans="1:12" hidden="1" x14ac:dyDescent="0.25">
      <c r="A5084" t="s">
        <v>6598</v>
      </c>
      <c r="B5084" t="s">
        <v>6</v>
      </c>
      <c r="C5084" t="s">
        <v>6892</v>
      </c>
      <c r="D5084" t="s">
        <v>1710</v>
      </c>
      <c r="H5084" t="str">
        <f>INDEX('Vensim Variables'!$B:$B,MATCH(EPS!$B5084,'Vensim Variables'!$A:$A,0))</f>
        <v>g pollutant</v>
      </c>
      <c r="I5084" t="str">
        <f t="shared" si="158"/>
        <v>SOx</v>
      </c>
      <c r="J5084">
        <f>INDEX(NoSettings!$C:$C,MATCH(EPS!$A5084,NoSettings!$A:$A,0))</f>
        <v>13008200000</v>
      </c>
      <c r="K5084">
        <f>INDEX(GWP!$C$2:$C$13,MATCH(EPS!I5084,GWP!$B$2:$B$13,0))</f>
        <v>0</v>
      </c>
      <c r="L5084" s="4">
        <f t="shared" si="159"/>
        <v>0</v>
      </c>
    </row>
    <row r="5085" spans="1:12" hidden="1" x14ac:dyDescent="0.25">
      <c r="A5085" t="s">
        <v>6599</v>
      </c>
      <c r="B5085" t="s">
        <v>6</v>
      </c>
      <c r="C5085" t="s">
        <v>6892</v>
      </c>
      <c r="D5085" t="s">
        <v>1711</v>
      </c>
      <c r="H5085" t="str">
        <f>INDEX('Vensim Variables'!$B:$B,MATCH(EPS!$B5085,'Vensim Variables'!$A:$A,0))</f>
        <v>g pollutant</v>
      </c>
      <c r="I5085" t="str">
        <f t="shared" si="158"/>
        <v>BC</v>
      </c>
      <c r="J5085">
        <f>INDEX(NoSettings!$C:$C,MATCH(EPS!$A5085,NoSettings!$A:$A,0))</f>
        <v>12700400000</v>
      </c>
      <c r="K5085">
        <f>INDEX(GWP!$C$2:$C$13,MATCH(EPS!I5085,GWP!$B$2:$B$13,0))</f>
        <v>0</v>
      </c>
      <c r="L5085" s="4">
        <f t="shared" si="159"/>
        <v>0</v>
      </c>
    </row>
    <row r="5086" spans="1:12" hidden="1" x14ac:dyDescent="0.25">
      <c r="A5086" t="s">
        <v>6600</v>
      </c>
      <c r="B5086" t="s">
        <v>6</v>
      </c>
      <c r="C5086" t="s">
        <v>6892</v>
      </c>
      <c r="D5086" t="s">
        <v>1712</v>
      </c>
      <c r="H5086" t="str">
        <f>INDEX('Vensim Variables'!$B:$B,MATCH(EPS!$B5086,'Vensim Variables'!$A:$A,0))</f>
        <v>g pollutant</v>
      </c>
      <c r="I5086" t="str">
        <f t="shared" si="158"/>
        <v>OC</v>
      </c>
      <c r="J5086">
        <f>INDEX(NoSettings!$C:$C,MATCH(EPS!$A5086,NoSettings!$A:$A,0))</f>
        <v>15411000000</v>
      </c>
      <c r="K5086">
        <f>INDEX(GWP!$C$2:$C$13,MATCH(EPS!I5086,GWP!$B$2:$B$13,0))</f>
        <v>0</v>
      </c>
      <c r="L5086" s="4">
        <f t="shared" si="159"/>
        <v>0</v>
      </c>
    </row>
    <row r="5087" spans="1:12" hidden="1" x14ac:dyDescent="0.25">
      <c r="A5087" t="s">
        <v>6601</v>
      </c>
      <c r="B5087" t="s">
        <v>6</v>
      </c>
      <c r="C5087" t="s">
        <v>6892</v>
      </c>
      <c r="D5087" t="s">
        <v>1713</v>
      </c>
      <c r="H5087" t="str">
        <f>INDEX('Vensim Variables'!$B:$B,MATCH(EPS!$B5087,'Vensim Variables'!$A:$A,0))</f>
        <v>g pollutant</v>
      </c>
      <c r="I5087" t="str">
        <f t="shared" si="158"/>
        <v>CH4</v>
      </c>
      <c r="J5087">
        <f>INDEX(NoSettings!$C:$C,MATCH(EPS!$A5087,NoSettings!$A:$A,0))</f>
        <v>9937960000000</v>
      </c>
      <c r="K5087">
        <f>INDEX(GWP!$C$2:$C$13,MATCH(EPS!I5087,GWP!$B$2:$B$13,0))</f>
        <v>28</v>
      </c>
      <c r="L5087" s="4">
        <f t="shared" si="159"/>
        <v>278.26288</v>
      </c>
    </row>
    <row r="5088" spans="1:12" hidden="1" x14ac:dyDescent="0.25">
      <c r="A5088" t="s">
        <v>6602</v>
      </c>
      <c r="B5088" t="s">
        <v>6</v>
      </c>
      <c r="C5088" t="s">
        <v>6892</v>
      </c>
      <c r="D5088" t="s">
        <v>1714</v>
      </c>
      <c r="H5088" t="str">
        <f>INDEX('Vensim Variables'!$B:$B,MATCH(EPS!$B5088,'Vensim Variables'!$A:$A,0))</f>
        <v>g pollutant</v>
      </c>
      <c r="I5088" t="str">
        <f t="shared" si="158"/>
        <v>N2O</v>
      </c>
      <c r="J5088">
        <f>INDEX(NoSettings!$C:$C,MATCH(EPS!$A5088,NoSettings!$A:$A,0))</f>
        <v>1176380000000</v>
      </c>
      <c r="K5088">
        <f>INDEX(GWP!$C$2:$C$13,MATCH(EPS!I5088,GWP!$B$2:$B$13,0))</f>
        <v>265</v>
      </c>
      <c r="L5088" s="4">
        <f t="shared" si="159"/>
        <v>311.7407</v>
      </c>
    </row>
    <row r="5089" spans="1:12" hidden="1" x14ac:dyDescent="0.25">
      <c r="A5089" t="s">
        <v>6603</v>
      </c>
      <c r="B5089" t="s">
        <v>6</v>
      </c>
      <c r="C5089" t="s">
        <v>6892</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x14ac:dyDescent="0.25">
      <c r="A5090" t="s">
        <v>6604</v>
      </c>
      <c r="B5090" t="s">
        <v>6</v>
      </c>
      <c r="C5090" t="s">
        <v>6893</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x14ac:dyDescent="0.25">
      <c r="A5091" t="s">
        <v>6605</v>
      </c>
      <c r="B5091" t="s">
        <v>6</v>
      </c>
      <c r="C5091" t="s">
        <v>6893</v>
      </c>
      <c r="D5091" t="s">
        <v>1705</v>
      </c>
      <c r="H5091" t="str">
        <f>INDEX('Vensim Variables'!$B:$B,MATCH(EPS!$B5091,'Vensim Variables'!$A:$A,0))</f>
        <v>g pollutant</v>
      </c>
      <c r="I5091" t="str">
        <f t="shared" si="158"/>
        <v>VOC</v>
      </c>
      <c r="J5091">
        <f>INDEX(NoSettings!$C:$C,MATCH(EPS!$A5091,NoSettings!$A:$A,0))</f>
        <v>23861000000</v>
      </c>
      <c r="K5091">
        <f>INDEX(GWP!$C$2:$C$13,MATCH(EPS!I5091,GWP!$B$2:$B$13,0))</f>
        <v>0</v>
      </c>
      <c r="L5091" s="4">
        <f t="shared" si="159"/>
        <v>0</v>
      </c>
    </row>
    <row r="5092" spans="1:12" hidden="1" x14ac:dyDescent="0.25">
      <c r="A5092" t="s">
        <v>6606</v>
      </c>
      <c r="B5092" t="s">
        <v>6</v>
      </c>
      <c r="C5092" t="s">
        <v>6893</v>
      </c>
      <c r="D5092" t="s">
        <v>1706</v>
      </c>
      <c r="H5092" t="str">
        <f>INDEX('Vensim Variables'!$B:$B,MATCH(EPS!$B5092,'Vensim Variables'!$A:$A,0))</f>
        <v>g pollutant</v>
      </c>
      <c r="I5092" t="str">
        <f t="shared" si="158"/>
        <v>CO</v>
      </c>
      <c r="J5092">
        <f>INDEX(NoSettings!$C:$C,MATCH(EPS!$A5092,NoSettings!$A:$A,0))</f>
        <v>239597000000</v>
      </c>
      <c r="K5092">
        <f>INDEX(GWP!$C$2:$C$13,MATCH(EPS!I5092,GWP!$B$2:$B$13,0))</f>
        <v>0</v>
      </c>
      <c r="L5092" s="4">
        <f t="shared" si="159"/>
        <v>0</v>
      </c>
    </row>
    <row r="5093" spans="1:12" hidden="1" x14ac:dyDescent="0.25">
      <c r="A5093" t="s">
        <v>6607</v>
      </c>
      <c r="B5093" t="s">
        <v>6</v>
      </c>
      <c r="C5093" t="s">
        <v>6893</v>
      </c>
      <c r="D5093" t="s">
        <v>1707</v>
      </c>
      <c r="H5093" t="str">
        <f>INDEX('Vensim Variables'!$B:$B,MATCH(EPS!$B5093,'Vensim Variables'!$A:$A,0))</f>
        <v>g pollutant</v>
      </c>
      <c r="I5093" t="str">
        <f t="shared" si="158"/>
        <v>NOx</v>
      </c>
      <c r="J5093">
        <f>INDEX(NoSettings!$C:$C,MATCH(EPS!$A5093,NoSettings!$A:$A,0))</f>
        <v>43781200000</v>
      </c>
      <c r="K5093">
        <f>INDEX(GWP!$C$2:$C$13,MATCH(EPS!I5093,GWP!$B$2:$B$13,0))</f>
        <v>0</v>
      </c>
      <c r="L5093" s="4">
        <f t="shared" si="159"/>
        <v>0</v>
      </c>
    </row>
    <row r="5094" spans="1:12" hidden="1" x14ac:dyDescent="0.25">
      <c r="A5094" t="s">
        <v>6608</v>
      </c>
      <c r="B5094" t="s">
        <v>6</v>
      </c>
      <c r="C5094" t="s">
        <v>6893</v>
      </c>
      <c r="D5094" t="s">
        <v>1708</v>
      </c>
      <c r="H5094" t="str">
        <f>INDEX('Vensim Variables'!$B:$B,MATCH(EPS!$B5094,'Vensim Variables'!$A:$A,0))</f>
        <v>g pollutant</v>
      </c>
      <c r="I5094" t="str">
        <f t="shared" si="158"/>
        <v>PM10</v>
      </c>
      <c r="J5094">
        <f>INDEX(NoSettings!$C:$C,MATCH(EPS!$A5094,NoSettings!$A:$A,0))</f>
        <v>457620000000</v>
      </c>
      <c r="K5094">
        <f>INDEX(GWP!$C$2:$C$13,MATCH(EPS!I5094,GWP!$B$2:$B$13,0))</f>
        <v>0</v>
      </c>
      <c r="L5094" s="4">
        <f t="shared" si="159"/>
        <v>0</v>
      </c>
    </row>
    <row r="5095" spans="1:12" hidden="1" x14ac:dyDescent="0.25">
      <c r="A5095" t="s">
        <v>6609</v>
      </c>
      <c r="B5095" t="s">
        <v>6</v>
      </c>
      <c r="C5095" t="s">
        <v>6893</v>
      </c>
      <c r="D5095" t="s">
        <v>1709</v>
      </c>
      <c r="H5095" t="str">
        <f>INDEX('Vensim Variables'!$B:$B,MATCH(EPS!$B5095,'Vensim Variables'!$A:$A,0))</f>
        <v>g pollutant</v>
      </c>
      <c r="I5095" t="str">
        <f t="shared" si="158"/>
        <v>PM25</v>
      </c>
      <c r="J5095">
        <f>INDEX(NoSettings!$C:$C,MATCH(EPS!$A5095,NoSettings!$A:$A,0))</f>
        <v>62688200000</v>
      </c>
      <c r="K5095">
        <f>INDEX(GWP!$C$2:$C$13,MATCH(EPS!I5095,GWP!$B$2:$B$13,0))</f>
        <v>0</v>
      </c>
      <c r="L5095" s="4">
        <f t="shared" si="159"/>
        <v>0</v>
      </c>
    </row>
    <row r="5096" spans="1:12" hidden="1" x14ac:dyDescent="0.25">
      <c r="A5096" t="s">
        <v>6610</v>
      </c>
      <c r="B5096" t="s">
        <v>6</v>
      </c>
      <c r="C5096" t="s">
        <v>6893</v>
      </c>
      <c r="D5096" t="s">
        <v>1710</v>
      </c>
      <c r="H5096" t="str">
        <f>INDEX('Vensim Variables'!$B:$B,MATCH(EPS!$B5096,'Vensim Variables'!$A:$A,0))</f>
        <v>g pollutant</v>
      </c>
      <c r="I5096" t="str">
        <f t="shared" si="158"/>
        <v>SOx</v>
      </c>
      <c r="J5096">
        <f>INDEX(NoSettings!$C:$C,MATCH(EPS!$A5096,NoSettings!$A:$A,0))</f>
        <v>1290370000</v>
      </c>
      <c r="K5096">
        <f>INDEX(GWP!$C$2:$C$13,MATCH(EPS!I5096,GWP!$B$2:$B$13,0))</f>
        <v>0</v>
      </c>
      <c r="L5096" s="4">
        <f t="shared" si="159"/>
        <v>0</v>
      </c>
    </row>
    <row r="5097" spans="1:12" hidden="1" x14ac:dyDescent="0.25">
      <c r="A5097" t="s">
        <v>6611</v>
      </c>
      <c r="B5097" t="s">
        <v>6</v>
      </c>
      <c r="C5097" t="s">
        <v>6893</v>
      </c>
      <c r="D5097" t="s">
        <v>1711</v>
      </c>
      <c r="H5097" t="str">
        <f>INDEX('Vensim Variables'!$B:$B,MATCH(EPS!$B5097,'Vensim Variables'!$A:$A,0))</f>
        <v>g pollutant</v>
      </c>
      <c r="I5097" t="str">
        <f t="shared" si="158"/>
        <v>BC</v>
      </c>
      <c r="J5097">
        <f>INDEX(NoSettings!$C:$C,MATCH(EPS!$A5097,NoSettings!$A:$A,0))</f>
        <v>1135600000</v>
      </c>
      <c r="K5097">
        <f>INDEX(GWP!$C$2:$C$13,MATCH(EPS!I5097,GWP!$B$2:$B$13,0))</f>
        <v>0</v>
      </c>
      <c r="L5097" s="4">
        <f t="shared" si="159"/>
        <v>0</v>
      </c>
    </row>
    <row r="5098" spans="1:12" hidden="1" x14ac:dyDescent="0.25">
      <c r="A5098" t="s">
        <v>6612</v>
      </c>
      <c r="B5098" t="s">
        <v>6</v>
      </c>
      <c r="C5098" t="s">
        <v>6893</v>
      </c>
      <c r="D5098" t="s">
        <v>1712</v>
      </c>
      <c r="H5098" t="str">
        <f>INDEX('Vensim Variables'!$B:$B,MATCH(EPS!$B5098,'Vensim Variables'!$A:$A,0))</f>
        <v>g pollutant</v>
      </c>
      <c r="I5098" t="str">
        <f t="shared" si="158"/>
        <v>OC</v>
      </c>
      <c r="J5098">
        <f>INDEX(NoSettings!$C:$C,MATCH(EPS!$A5098,NoSettings!$A:$A,0))</f>
        <v>959754000</v>
      </c>
      <c r="K5098">
        <f>INDEX(GWP!$C$2:$C$13,MATCH(EPS!I5098,GWP!$B$2:$B$13,0))</f>
        <v>0</v>
      </c>
      <c r="L5098" s="4">
        <f t="shared" si="159"/>
        <v>0</v>
      </c>
    </row>
    <row r="5099" spans="1:12" hidden="1" x14ac:dyDescent="0.25">
      <c r="A5099" t="s">
        <v>6613</v>
      </c>
      <c r="B5099" t="s">
        <v>6</v>
      </c>
      <c r="C5099" t="s">
        <v>6893</v>
      </c>
      <c r="D5099" t="s">
        <v>1713</v>
      </c>
      <c r="H5099" t="str">
        <f>INDEX('Vensim Variables'!$B:$B,MATCH(EPS!$B5099,'Vensim Variables'!$A:$A,0))</f>
        <v>g pollutant</v>
      </c>
      <c r="I5099" t="str">
        <f t="shared" si="158"/>
        <v>CH4</v>
      </c>
      <c r="J5099">
        <f>INDEX(NoSettings!$C:$C,MATCH(EPS!$A5099,NoSettings!$A:$A,0))</f>
        <v>1825120000000</v>
      </c>
      <c r="K5099">
        <f>INDEX(GWP!$C$2:$C$13,MATCH(EPS!I5099,GWP!$B$2:$B$13,0))</f>
        <v>28</v>
      </c>
      <c r="L5099" s="4">
        <f t="shared" si="159"/>
        <v>51.103360000000002</v>
      </c>
    </row>
    <row r="5100" spans="1:12" hidden="1" x14ac:dyDescent="0.25">
      <c r="A5100" t="s">
        <v>6614</v>
      </c>
      <c r="B5100" t="s">
        <v>6</v>
      </c>
      <c r="C5100" t="s">
        <v>6893</v>
      </c>
      <c r="D5100" t="s">
        <v>1714</v>
      </c>
      <c r="H5100" t="str">
        <f>INDEX('Vensim Variables'!$B:$B,MATCH(EPS!$B5100,'Vensim Variables'!$A:$A,0))</f>
        <v>g pollutant</v>
      </c>
      <c r="I5100" t="str">
        <f t="shared" si="158"/>
        <v>N2O</v>
      </c>
      <c r="J5100">
        <f>INDEX(NoSettings!$C:$C,MATCH(EPS!$A5100,NoSettings!$A:$A,0))</f>
        <v>22848000</v>
      </c>
      <c r="K5100">
        <f>INDEX(GWP!$C$2:$C$13,MATCH(EPS!I5100,GWP!$B$2:$B$13,0))</f>
        <v>265</v>
      </c>
      <c r="L5100" s="4">
        <f t="shared" si="159"/>
        <v>6.0547200000000004E-3</v>
      </c>
    </row>
    <row r="5101" spans="1:12" hidden="1" x14ac:dyDescent="0.25">
      <c r="A5101" t="s">
        <v>6615</v>
      </c>
      <c r="B5101" t="s">
        <v>6</v>
      </c>
      <c r="C5101" t="s">
        <v>6893</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x14ac:dyDescent="0.25">
      <c r="A5102" t="s">
        <v>6616</v>
      </c>
      <c r="B5102" t="s">
        <v>6</v>
      </c>
      <c r="C5102" t="s">
        <v>6894</v>
      </c>
      <c r="D5102" t="s">
        <v>1702</v>
      </c>
      <c r="H5102" t="str">
        <f>INDEX('Vensim Variables'!$B:$B,MATCH(EPS!$B5102,'Vensim Variables'!$A:$A,0))</f>
        <v>g pollutant</v>
      </c>
      <c r="I5102" t="str">
        <f t="shared" si="158"/>
        <v>CO2</v>
      </c>
      <c r="J5102">
        <f>INDEX(NoSettings!$C:$C,MATCH(EPS!$A5102,NoSettings!$A:$A,0))</f>
        <v>159735000000000</v>
      </c>
      <c r="K5102">
        <f>INDEX(GWP!$C$2:$C$13,MATCH(EPS!I5102,GWP!$B$2:$B$13,0))</f>
        <v>1</v>
      </c>
      <c r="L5102" s="4">
        <f t="shared" si="159"/>
        <v>159.73500000000001</v>
      </c>
    </row>
    <row r="5103" spans="1:12" hidden="1" x14ac:dyDescent="0.25">
      <c r="A5103" t="s">
        <v>6617</v>
      </c>
      <c r="B5103" t="s">
        <v>6</v>
      </c>
      <c r="C5103" t="s">
        <v>6894</v>
      </c>
      <c r="D5103" t="s">
        <v>1705</v>
      </c>
      <c r="H5103" t="str">
        <f>INDEX('Vensim Variables'!$B:$B,MATCH(EPS!$B5103,'Vensim Variables'!$A:$A,0))</f>
        <v>g pollutant</v>
      </c>
      <c r="I5103" t="str">
        <f t="shared" si="158"/>
        <v>VOC</v>
      </c>
      <c r="J5103">
        <f>INDEX(NoSettings!$C:$C,MATCH(EPS!$A5103,NoSettings!$A:$A,0))</f>
        <v>2533960000000</v>
      </c>
      <c r="K5103">
        <f>INDEX(GWP!$C$2:$C$13,MATCH(EPS!I5103,GWP!$B$2:$B$13,0))</f>
        <v>0</v>
      </c>
      <c r="L5103" s="4">
        <f t="shared" si="159"/>
        <v>0</v>
      </c>
    </row>
    <row r="5104" spans="1:12" hidden="1" x14ac:dyDescent="0.25">
      <c r="A5104" t="s">
        <v>6618</v>
      </c>
      <c r="B5104" t="s">
        <v>6</v>
      </c>
      <c r="C5104" t="s">
        <v>6894</v>
      </c>
      <c r="D5104" t="s">
        <v>1706</v>
      </c>
      <c r="H5104" t="str">
        <f>INDEX('Vensim Variables'!$B:$B,MATCH(EPS!$B5104,'Vensim Variables'!$A:$A,0))</f>
        <v>g pollutant</v>
      </c>
      <c r="I5104" t="str">
        <f t="shared" si="158"/>
        <v>CO</v>
      </c>
      <c r="J5104">
        <f>INDEX(NoSettings!$C:$C,MATCH(EPS!$A5104,NoSettings!$A:$A,0))</f>
        <v>981391000000</v>
      </c>
      <c r="K5104">
        <f>INDEX(GWP!$C$2:$C$13,MATCH(EPS!I5104,GWP!$B$2:$B$13,0))</f>
        <v>0</v>
      </c>
      <c r="L5104" s="4">
        <f t="shared" si="159"/>
        <v>0</v>
      </c>
    </row>
    <row r="5105" spans="1:12" hidden="1" x14ac:dyDescent="0.25">
      <c r="A5105" t="s">
        <v>6619</v>
      </c>
      <c r="B5105" t="s">
        <v>6</v>
      </c>
      <c r="C5105" t="s">
        <v>6894</v>
      </c>
      <c r="D5105" t="s">
        <v>1707</v>
      </c>
      <c r="H5105" t="str">
        <f>INDEX('Vensim Variables'!$B:$B,MATCH(EPS!$B5105,'Vensim Variables'!$A:$A,0))</f>
        <v>g pollutant</v>
      </c>
      <c r="I5105" t="str">
        <f t="shared" si="158"/>
        <v>NOx</v>
      </c>
      <c r="J5105">
        <f>INDEX(NoSettings!$C:$C,MATCH(EPS!$A5105,NoSettings!$A:$A,0))</f>
        <v>778059000000</v>
      </c>
      <c r="K5105">
        <f>INDEX(GWP!$C$2:$C$13,MATCH(EPS!I5105,GWP!$B$2:$B$13,0))</f>
        <v>0</v>
      </c>
      <c r="L5105" s="4">
        <f t="shared" si="159"/>
        <v>0</v>
      </c>
    </row>
    <row r="5106" spans="1:12" hidden="1" x14ac:dyDescent="0.25">
      <c r="A5106" t="s">
        <v>6620</v>
      </c>
      <c r="B5106" t="s">
        <v>6</v>
      </c>
      <c r="C5106" t="s">
        <v>6894</v>
      </c>
      <c r="D5106" t="s">
        <v>1708</v>
      </c>
      <c r="H5106" t="str">
        <f>INDEX('Vensim Variables'!$B:$B,MATCH(EPS!$B5106,'Vensim Variables'!$A:$A,0))</f>
        <v>g pollutant</v>
      </c>
      <c r="I5106" t="str">
        <f t="shared" si="158"/>
        <v>PM10</v>
      </c>
      <c r="J5106">
        <f>INDEX(NoSettings!$C:$C,MATCH(EPS!$A5106,NoSettings!$A:$A,0))</f>
        <v>21609800000</v>
      </c>
      <c r="K5106">
        <f>INDEX(GWP!$C$2:$C$13,MATCH(EPS!I5106,GWP!$B$2:$B$13,0))</f>
        <v>0</v>
      </c>
      <c r="L5106" s="4">
        <f t="shared" si="159"/>
        <v>0</v>
      </c>
    </row>
    <row r="5107" spans="1:12" hidden="1" x14ac:dyDescent="0.25">
      <c r="A5107" t="s">
        <v>6621</v>
      </c>
      <c r="B5107" t="s">
        <v>6</v>
      </c>
      <c r="C5107" t="s">
        <v>6894</v>
      </c>
      <c r="D5107" t="s">
        <v>1709</v>
      </c>
      <c r="H5107" t="str">
        <f>INDEX('Vensim Variables'!$B:$B,MATCH(EPS!$B5107,'Vensim Variables'!$A:$A,0))</f>
        <v>g pollutant</v>
      </c>
      <c r="I5107" t="str">
        <f t="shared" si="158"/>
        <v>PM25</v>
      </c>
      <c r="J5107">
        <f>INDEX(NoSettings!$C:$C,MATCH(EPS!$A5107,NoSettings!$A:$A,0))</f>
        <v>20650700000</v>
      </c>
      <c r="K5107">
        <f>INDEX(GWP!$C$2:$C$13,MATCH(EPS!I5107,GWP!$B$2:$B$13,0))</f>
        <v>0</v>
      </c>
      <c r="L5107" s="4">
        <f t="shared" si="159"/>
        <v>0</v>
      </c>
    </row>
    <row r="5108" spans="1:12" hidden="1" x14ac:dyDescent="0.25">
      <c r="A5108" t="s">
        <v>6622</v>
      </c>
      <c r="B5108" t="s">
        <v>6</v>
      </c>
      <c r="C5108" t="s">
        <v>6894</v>
      </c>
      <c r="D5108" t="s">
        <v>1710</v>
      </c>
      <c r="H5108" t="str">
        <f>INDEX('Vensim Variables'!$B:$B,MATCH(EPS!$B5108,'Vensim Variables'!$A:$A,0))</f>
        <v>g pollutant</v>
      </c>
      <c r="I5108" t="str">
        <f t="shared" si="158"/>
        <v>SOx</v>
      </c>
      <c r="J5108">
        <f>INDEX(NoSettings!$C:$C,MATCH(EPS!$A5108,NoSettings!$A:$A,0))</f>
        <v>68459600000</v>
      </c>
      <c r="K5108">
        <f>INDEX(GWP!$C$2:$C$13,MATCH(EPS!I5108,GWP!$B$2:$B$13,0))</f>
        <v>0</v>
      </c>
      <c r="L5108" s="4">
        <f t="shared" si="159"/>
        <v>0</v>
      </c>
    </row>
    <row r="5109" spans="1:12" hidden="1" x14ac:dyDescent="0.25">
      <c r="A5109" t="s">
        <v>6623</v>
      </c>
      <c r="B5109" t="s">
        <v>6</v>
      </c>
      <c r="C5109" t="s">
        <v>6894</v>
      </c>
      <c r="D5109" t="s">
        <v>1711</v>
      </c>
      <c r="H5109" t="str">
        <f>INDEX('Vensim Variables'!$B:$B,MATCH(EPS!$B5109,'Vensim Variables'!$A:$A,0))</f>
        <v>g pollutant</v>
      </c>
      <c r="I5109" t="str">
        <f t="shared" si="158"/>
        <v>BC</v>
      </c>
      <c r="J5109">
        <f>INDEX(NoSettings!$C:$C,MATCH(EPS!$A5109,NoSettings!$A:$A,0))</f>
        <v>2322640000</v>
      </c>
      <c r="K5109">
        <f>INDEX(GWP!$C$2:$C$13,MATCH(EPS!I5109,GWP!$B$2:$B$13,0))</f>
        <v>0</v>
      </c>
      <c r="L5109" s="4">
        <f t="shared" si="159"/>
        <v>0</v>
      </c>
    </row>
    <row r="5110" spans="1:12" hidden="1" x14ac:dyDescent="0.25">
      <c r="A5110" t="s">
        <v>6624</v>
      </c>
      <c r="B5110" t="s">
        <v>6</v>
      </c>
      <c r="C5110" t="s">
        <v>6894</v>
      </c>
      <c r="D5110" t="s">
        <v>1712</v>
      </c>
      <c r="H5110" t="str">
        <f>INDEX('Vensim Variables'!$B:$B,MATCH(EPS!$B5110,'Vensim Variables'!$A:$A,0))</f>
        <v>g pollutant</v>
      </c>
      <c r="I5110" t="str">
        <f t="shared" si="158"/>
        <v>OC</v>
      </c>
      <c r="J5110">
        <f>INDEX(NoSettings!$C:$C,MATCH(EPS!$A5110,NoSettings!$A:$A,0))</f>
        <v>7206610000</v>
      </c>
      <c r="K5110">
        <f>INDEX(GWP!$C$2:$C$13,MATCH(EPS!I5110,GWP!$B$2:$B$13,0))</f>
        <v>0</v>
      </c>
      <c r="L5110" s="4">
        <f t="shared" si="159"/>
        <v>0</v>
      </c>
    </row>
    <row r="5111" spans="1:12" hidden="1" x14ac:dyDescent="0.25">
      <c r="A5111" t="s">
        <v>6625</v>
      </c>
      <c r="B5111" t="s">
        <v>6</v>
      </c>
      <c r="C5111" t="s">
        <v>6894</v>
      </c>
      <c r="D5111" t="s">
        <v>1713</v>
      </c>
      <c r="H5111" t="str">
        <f>INDEX('Vensim Variables'!$B:$B,MATCH(EPS!$B5111,'Vensim Variables'!$A:$A,0))</f>
        <v>g pollutant</v>
      </c>
      <c r="I5111" t="str">
        <f t="shared" si="158"/>
        <v>CH4</v>
      </c>
      <c r="J5111">
        <f>INDEX(NoSettings!$C:$C,MATCH(EPS!$A5111,NoSettings!$A:$A,0))</f>
        <v>5931680000000</v>
      </c>
      <c r="K5111">
        <f>INDEX(GWP!$C$2:$C$13,MATCH(EPS!I5111,GWP!$B$2:$B$13,0))</f>
        <v>28</v>
      </c>
      <c r="L5111" s="4">
        <f t="shared" si="159"/>
        <v>166.08704</v>
      </c>
    </row>
    <row r="5112" spans="1:12" hidden="1" x14ac:dyDescent="0.25">
      <c r="A5112" t="s">
        <v>6626</v>
      </c>
      <c r="B5112" t="s">
        <v>6</v>
      </c>
      <c r="C5112" t="s">
        <v>6894</v>
      </c>
      <c r="D5112" t="s">
        <v>1714</v>
      </c>
      <c r="H5112" t="str">
        <f>INDEX('Vensim Variables'!$B:$B,MATCH(EPS!$B5112,'Vensim Variables'!$A:$A,0))</f>
        <v>g pollutant</v>
      </c>
      <c r="I5112" t="str">
        <f t="shared" si="158"/>
        <v>N2O</v>
      </c>
      <c r="J5112">
        <f>INDEX(NoSettings!$C:$C,MATCH(EPS!$A5112,NoSettings!$A:$A,0))</f>
        <v>351013000</v>
      </c>
      <c r="K5112">
        <f>INDEX(GWP!$C$2:$C$13,MATCH(EPS!I5112,GWP!$B$2:$B$13,0))</f>
        <v>265</v>
      </c>
      <c r="L5112" s="4">
        <f t="shared" si="159"/>
        <v>9.3018445000000005E-2</v>
      </c>
    </row>
    <row r="5113" spans="1:12" hidden="1" x14ac:dyDescent="0.25">
      <c r="A5113" t="s">
        <v>6627</v>
      </c>
      <c r="B5113" t="s">
        <v>6</v>
      </c>
      <c r="C5113" t="s">
        <v>6894</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x14ac:dyDescent="0.25">
      <c r="A5114" t="s">
        <v>6628</v>
      </c>
      <c r="B5114" t="s">
        <v>6</v>
      </c>
      <c r="C5114" t="s">
        <v>6895</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x14ac:dyDescent="0.25">
      <c r="A5115" t="s">
        <v>6629</v>
      </c>
      <c r="B5115" t="s">
        <v>6</v>
      </c>
      <c r="C5115" t="s">
        <v>6895</v>
      </c>
      <c r="D5115" t="s">
        <v>1705</v>
      </c>
      <c r="H5115" t="str">
        <f>INDEX('Vensim Variables'!$B:$B,MATCH(EPS!$B5115,'Vensim Variables'!$A:$A,0))</f>
        <v>g pollutant</v>
      </c>
      <c r="I5115" t="str">
        <f t="shared" si="158"/>
        <v>VOC</v>
      </c>
      <c r="J5115">
        <f>INDEX(NoSettings!$C:$C,MATCH(EPS!$A5115,NoSettings!$A:$A,0))</f>
        <v>1353150000</v>
      </c>
      <c r="K5115">
        <f>INDEX(GWP!$C$2:$C$13,MATCH(EPS!I5115,GWP!$B$2:$B$13,0))</f>
        <v>0</v>
      </c>
      <c r="L5115" s="4">
        <f t="shared" si="159"/>
        <v>0</v>
      </c>
    </row>
    <row r="5116" spans="1:12" hidden="1" x14ac:dyDescent="0.25">
      <c r="A5116" t="s">
        <v>6630</v>
      </c>
      <c r="B5116" t="s">
        <v>6</v>
      </c>
      <c r="C5116" t="s">
        <v>6895</v>
      </c>
      <c r="D5116" t="s">
        <v>1706</v>
      </c>
      <c r="H5116" t="str">
        <f>INDEX('Vensim Variables'!$B:$B,MATCH(EPS!$B5116,'Vensim Variables'!$A:$A,0))</f>
        <v>g pollutant</v>
      </c>
      <c r="I5116" t="str">
        <f t="shared" si="158"/>
        <v>CO</v>
      </c>
      <c r="J5116">
        <f>INDEX(NoSettings!$C:$C,MATCH(EPS!$A5116,NoSettings!$A:$A,0))</f>
        <v>7440560000</v>
      </c>
      <c r="K5116">
        <f>INDEX(GWP!$C$2:$C$13,MATCH(EPS!I5116,GWP!$B$2:$B$13,0))</f>
        <v>0</v>
      </c>
      <c r="L5116" s="4">
        <f t="shared" si="159"/>
        <v>0</v>
      </c>
    </row>
    <row r="5117" spans="1:12" hidden="1" x14ac:dyDescent="0.25">
      <c r="A5117" t="s">
        <v>6631</v>
      </c>
      <c r="B5117" t="s">
        <v>6</v>
      </c>
      <c r="C5117" t="s">
        <v>6895</v>
      </c>
      <c r="D5117" t="s">
        <v>1707</v>
      </c>
      <c r="H5117" t="str">
        <f>INDEX('Vensim Variables'!$B:$B,MATCH(EPS!$B5117,'Vensim Variables'!$A:$A,0))</f>
        <v>g pollutant</v>
      </c>
      <c r="I5117" t="str">
        <f t="shared" si="158"/>
        <v>NOx</v>
      </c>
      <c r="J5117">
        <f>INDEX(NoSettings!$C:$C,MATCH(EPS!$A5117,NoSettings!$A:$A,0))</f>
        <v>15136200000</v>
      </c>
      <c r="K5117">
        <f>INDEX(GWP!$C$2:$C$13,MATCH(EPS!I5117,GWP!$B$2:$B$13,0))</f>
        <v>0</v>
      </c>
      <c r="L5117" s="4">
        <f t="shared" si="159"/>
        <v>0</v>
      </c>
    </row>
    <row r="5118" spans="1:12" hidden="1" x14ac:dyDescent="0.25">
      <c r="A5118" t="s">
        <v>6632</v>
      </c>
      <c r="B5118" t="s">
        <v>6</v>
      </c>
      <c r="C5118" t="s">
        <v>6895</v>
      </c>
      <c r="D5118" t="s">
        <v>1708</v>
      </c>
      <c r="H5118" t="str">
        <f>INDEX('Vensim Variables'!$B:$B,MATCH(EPS!$B5118,'Vensim Variables'!$A:$A,0))</f>
        <v>g pollutant</v>
      </c>
      <c r="I5118" t="str">
        <f t="shared" si="158"/>
        <v>PM10</v>
      </c>
      <c r="J5118">
        <f>INDEX(NoSettings!$C:$C,MATCH(EPS!$A5118,NoSettings!$A:$A,0))</f>
        <v>1318210000</v>
      </c>
      <c r="K5118">
        <f>INDEX(GWP!$C$2:$C$13,MATCH(EPS!I5118,GWP!$B$2:$B$13,0))</f>
        <v>0</v>
      </c>
      <c r="L5118" s="4">
        <f t="shared" si="159"/>
        <v>0</v>
      </c>
    </row>
    <row r="5119" spans="1:12" hidden="1" x14ac:dyDescent="0.25">
      <c r="A5119" t="s">
        <v>6633</v>
      </c>
      <c r="B5119" t="s">
        <v>6</v>
      </c>
      <c r="C5119" t="s">
        <v>6895</v>
      </c>
      <c r="D5119" t="s">
        <v>1709</v>
      </c>
      <c r="H5119" t="str">
        <f>INDEX('Vensim Variables'!$B:$B,MATCH(EPS!$B5119,'Vensim Variables'!$A:$A,0))</f>
        <v>g pollutant</v>
      </c>
      <c r="I5119" t="str">
        <f t="shared" si="158"/>
        <v>PM25</v>
      </c>
      <c r="J5119">
        <f>INDEX(NoSettings!$C:$C,MATCH(EPS!$A5119,NoSettings!$A:$A,0))</f>
        <v>782115000</v>
      </c>
      <c r="K5119">
        <f>INDEX(GWP!$C$2:$C$13,MATCH(EPS!I5119,GWP!$B$2:$B$13,0))</f>
        <v>0</v>
      </c>
      <c r="L5119" s="4">
        <f t="shared" si="159"/>
        <v>0</v>
      </c>
    </row>
    <row r="5120" spans="1:12" hidden="1" x14ac:dyDescent="0.25">
      <c r="A5120" t="s">
        <v>6634</v>
      </c>
      <c r="B5120" t="s">
        <v>6</v>
      </c>
      <c r="C5120" t="s">
        <v>6895</v>
      </c>
      <c r="D5120" t="s">
        <v>1710</v>
      </c>
      <c r="H5120" t="str">
        <f>INDEX('Vensim Variables'!$B:$B,MATCH(EPS!$B5120,'Vensim Variables'!$A:$A,0))</f>
        <v>g pollutant</v>
      </c>
      <c r="I5120" t="str">
        <f t="shared" si="158"/>
        <v>SOx</v>
      </c>
      <c r="J5120">
        <f>INDEX(NoSettings!$C:$C,MATCH(EPS!$A5120,NoSettings!$A:$A,0))</f>
        <v>3804060000</v>
      </c>
      <c r="K5120">
        <f>INDEX(GWP!$C$2:$C$13,MATCH(EPS!I5120,GWP!$B$2:$B$13,0))</f>
        <v>0</v>
      </c>
      <c r="L5120" s="4">
        <f t="shared" si="159"/>
        <v>0</v>
      </c>
    </row>
    <row r="5121" spans="1:12" hidden="1" x14ac:dyDescent="0.25">
      <c r="A5121" t="s">
        <v>6635</v>
      </c>
      <c r="B5121" t="s">
        <v>6</v>
      </c>
      <c r="C5121" t="s">
        <v>6895</v>
      </c>
      <c r="D5121" t="s">
        <v>1711</v>
      </c>
      <c r="H5121" t="str">
        <f>INDEX('Vensim Variables'!$B:$B,MATCH(EPS!$B5121,'Vensim Variables'!$A:$A,0))</f>
        <v>g pollutant</v>
      </c>
      <c r="I5121" t="str">
        <f t="shared" si="158"/>
        <v>BC</v>
      </c>
      <c r="J5121">
        <f>INDEX(NoSettings!$C:$C,MATCH(EPS!$A5121,NoSettings!$A:$A,0))</f>
        <v>87437600</v>
      </c>
      <c r="K5121">
        <f>INDEX(GWP!$C$2:$C$13,MATCH(EPS!I5121,GWP!$B$2:$B$13,0))</f>
        <v>0</v>
      </c>
      <c r="L5121" s="4">
        <f t="shared" si="159"/>
        <v>0</v>
      </c>
    </row>
    <row r="5122" spans="1:12" hidden="1" x14ac:dyDescent="0.25">
      <c r="A5122" t="s">
        <v>6636</v>
      </c>
      <c r="B5122" t="s">
        <v>6</v>
      </c>
      <c r="C5122" t="s">
        <v>6895</v>
      </c>
      <c r="D5122" t="s">
        <v>1712</v>
      </c>
      <c r="H5122" t="str">
        <f>INDEX('Vensim Variables'!$B:$B,MATCH(EPS!$B5122,'Vensim Variables'!$A:$A,0))</f>
        <v>g pollutant</v>
      </c>
      <c r="I5122" t="str">
        <f t="shared" si="158"/>
        <v>OC</v>
      </c>
      <c r="J5122">
        <f>INDEX(NoSettings!$C:$C,MATCH(EPS!$A5122,NoSettings!$A:$A,0))</f>
        <v>227972000</v>
      </c>
      <c r="K5122">
        <f>INDEX(GWP!$C$2:$C$13,MATCH(EPS!I5122,GWP!$B$2:$B$13,0))</f>
        <v>0</v>
      </c>
      <c r="L5122" s="4">
        <f t="shared" si="159"/>
        <v>0</v>
      </c>
    </row>
    <row r="5123" spans="1:12" hidden="1" x14ac:dyDescent="0.25">
      <c r="A5123" t="s">
        <v>6637</v>
      </c>
      <c r="B5123" t="s">
        <v>6</v>
      </c>
      <c r="C5123" t="s">
        <v>6895</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582108000</v>
      </c>
      <c r="K5123">
        <f>INDEX(GWP!$C$2:$C$13,MATCH(EPS!I5123,GWP!$B$2:$B$13,0))</f>
        <v>28</v>
      </c>
      <c r="L5123" s="4">
        <f t="shared" ref="L5123:L5186" si="161">IF(H5123="g pollutant",K5123*J5123/10^12,IF(H5123="MMTCO2e",J5123,IF(H5123="MWh",J5123,0)))</f>
        <v>1.6299023999999999E-2</v>
      </c>
    </row>
    <row r="5124" spans="1:12" hidden="1" x14ac:dyDescent="0.25">
      <c r="A5124" t="s">
        <v>6638</v>
      </c>
      <c r="B5124" t="s">
        <v>6</v>
      </c>
      <c r="C5124" t="s">
        <v>6895</v>
      </c>
      <c r="D5124" t="s">
        <v>1714</v>
      </c>
      <c r="H5124" t="str">
        <f>INDEX('Vensim Variables'!$B:$B,MATCH(EPS!$B5124,'Vensim Variables'!$A:$A,0))</f>
        <v>g pollutant</v>
      </c>
      <c r="I5124" t="str">
        <f t="shared" si="160"/>
        <v>N2O</v>
      </c>
      <c r="J5124">
        <f>INDEX(NoSettings!$C:$C,MATCH(EPS!$A5124,NoSettings!$A:$A,0))</f>
        <v>92264800</v>
      </c>
      <c r="K5124">
        <f>INDEX(GWP!$C$2:$C$13,MATCH(EPS!I5124,GWP!$B$2:$B$13,0))</f>
        <v>265</v>
      </c>
      <c r="L5124" s="4">
        <f t="shared" si="161"/>
        <v>2.4450171999999999E-2</v>
      </c>
    </row>
    <row r="5125" spans="1:12" hidden="1" x14ac:dyDescent="0.25">
      <c r="A5125" t="s">
        <v>6639</v>
      </c>
      <c r="B5125" t="s">
        <v>6</v>
      </c>
      <c r="C5125" t="s">
        <v>6895</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x14ac:dyDescent="0.25">
      <c r="A5126" t="s">
        <v>6640</v>
      </c>
      <c r="B5126" t="s">
        <v>6</v>
      </c>
      <c r="C5126" t="s">
        <v>6896</v>
      </c>
      <c r="D5126" t="s">
        <v>1702</v>
      </c>
      <c r="H5126" t="str">
        <f>INDEX('Vensim Variables'!$B:$B,MATCH(EPS!$B5126,'Vensim Variables'!$A:$A,0))</f>
        <v>g pollutant</v>
      </c>
      <c r="I5126" t="str">
        <f t="shared" si="160"/>
        <v>CO2</v>
      </c>
      <c r="J5126">
        <f>INDEX(NoSettings!$C:$C,MATCH(EPS!$A5126,NoSettings!$A:$A,0))</f>
        <v>64640700000000</v>
      </c>
      <c r="K5126">
        <f>INDEX(GWP!$C$2:$C$13,MATCH(EPS!I5126,GWP!$B$2:$B$13,0))</f>
        <v>1</v>
      </c>
      <c r="L5126" s="4">
        <f t="shared" si="161"/>
        <v>64.640699999999995</v>
      </c>
    </row>
    <row r="5127" spans="1:12" hidden="1" x14ac:dyDescent="0.25">
      <c r="A5127" t="s">
        <v>6641</v>
      </c>
      <c r="B5127" t="s">
        <v>6</v>
      </c>
      <c r="C5127" t="s">
        <v>6896</v>
      </c>
      <c r="D5127" t="s">
        <v>1705</v>
      </c>
      <c r="H5127" t="str">
        <f>INDEX('Vensim Variables'!$B:$B,MATCH(EPS!$B5127,'Vensim Variables'!$A:$A,0))</f>
        <v>g pollutant</v>
      </c>
      <c r="I5127" t="str">
        <f t="shared" si="160"/>
        <v>VOC</v>
      </c>
      <c r="J5127">
        <f>INDEX(NoSettings!$C:$C,MATCH(EPS!$A5127,NoSettings!$A:$A,0))</f>
        <v>5943640000</v>
      </c>
      <c r="K5127">
        <f>INDEX(GWP!$C$2:$C$13,MATCH(EPS!I5127,GWP!$B$2:$B$13,0))</f>
        <v>0</v>
      </c>
      <c r="L5127" s="4">
        <f t="shared" si="161"/>
        <v>0</v>
      </c>
    </row>
    <row r="5128" spans="1:12" hidden="1" x14ac:dyDescent="0.25">
      <c r="A5128" t="s">
        <v>6642</v>
      </c>
      <c r="B5128" t="s">
        <v>6</v>
      </c>
      <c r="C5128" t="s">
        <v>6896</v>
      </c>
      <c r="D5128" t="s">
        <v>1706</v>
      </c>
      <c r="H5128" t="str">
        <f>INDEX('Vensim Variables'!$B:$B,MATCH(EPS!$B5128,'Vensim Variables'!$A:$A,0))</f>
        <v>g pollutant</v>
      </c>
      <c r="I5128" t="str">
        <f t="shared" si="160"/>
        <v>CO</v>
      </c>
      <c r="J5128">
        <f>INDEX(NoSettings!$C:$C,MATCH(EPS!$A5128,NoSettings!$A:$A,0))</f>
        <v>48341900000</v>
      </c>
      <c r="K5128">
        <f>INDEX(GWP!$C$2:$C$13,MATCH(EPS!I5128,GWP!$B$2:$B$13,0))</f>
        <v>0</v>
      </c>
      <c r="L5128" s="4">
        <f t="shared" si="161"/>
        <v>0</v>
      </c>
    </row>
    <row r="5129" spans="1:12" hidden="1" x14ac:dyDescent="0.25">
      <c r="A5129" t="s">
        <v>6643</v>
      </c>
      <c r="B5129" t="s">
        <v>6</v>
      </c>
      <c r="C5129" t="s">
        <v>6896</v>
      </c>
      <c r="D5129" t="s">
        <v>1707</v>
      </c>
      <c r="H5129" t="str">
        <f>INDEX('Vensim Variables'!$B:$B,MATCH(EPS!$B5129,'Vensim Variables'!$A:$A,0))</f>
        <v>g pollutant</v>
      </c>
      <c r="I5129" t="str">
        <f t="shared" si="160"/>
        <v>NOx</v>
      </c>
      <c r="J5129">
        <f>INDEX(NoSettings!$C:$C,MATCH(EPS!$A5129,NoSettings!$A:$A,0))</f>
        <v>72707600000</v>
      </c>
      <c r="K5129">
        <f>INDEX(GWP!$C$2:$C$13,MATCH(EPS!I5129,GWP!$B$2:$B$13,0))</f>
        <v>0</v>
      </c>
      <c r="L5129" s="4">
        <f t="shared" si="161"/>
        <v>0</v>
      </c>
    </row>
    <row r="5130" spans="1:12" hidden="1" x14ac:dyDescent="0.25">
      <c r="A5130" t="s">
        <v>6644</v>
      </c>
      <c r="B5130" t="s">
        <v>6</v>
      </c>
      <c r="C5130" t="s">
        <v>6896</v>
      </c>
      <c r="D5130" t="s">
        <v>1708</v>
      </c>
      <c r="H5130" t="str">
        <f>INDEX('Vensim Variables'!$B:$B,MATCH(EPS!$B5130,'Vensim Variables'!$A:$A,0))</f>
        <v>g pollutant</v>
      </c>
      <c r="I5130" t="str">
        <f t="shared" si="160"/>
        <v>PM10</v>
      </c>
      <c r="J5130">
        <f>INDEX(NoSettings!$C:$C,MATCH(EPS!$A5130,NoSettings!$A:$A,0))</f>
        <v>19025500000</v>
      </c>
      <c r="K5130">
        <f>INDEX(GWP!$C$2:$C$13,MATCH(EPS!I5130,GWP!$B$2:$B$13,0))</f>
        <v>0</v>
      </c>
      <c r="L5130" s="4">
        <f t="shared" si="161"/>
        <v>0</v>
      </c>
    </row>
    <row r="5131" spans="1:12" hidden="1" x14ac:dyDescent="0.25">
      <c r="A5131" t="s">
        <v>6645</v>
      </c>
      <c r="B5131" t="s">
        <v>6</v>
      </c>
      <c r="C5131" t="s">
        <v>6896</v>
      </c>
      <c r="D5131" t="s">
        <v>1709</v>
      </c>
      <c r="H5131" t="str">
        <f>INDEX('Vensim Variables'!$B:$B,MATCH(EPS!$B5131,'Vensim Variables'!$A:$A,0))</f>
        <v>g pollutant</v>
      </c>
      <c r="I5131" t="str">
        <f t="shared" si="160"/>
        <v>PM25</v>
      </c>
      <c r="J5131">
        <f>INDEX(NoSettings!$C:$C,MATCH(EPS!$A5131,NoSettings!$A:$A,0))</f>
        <v>10685900000</v>
      </c>
      <c r="K5131">
        <f>INDEX(GWP!$C$2:$C$13,MATCH(EPS!I5131,GWP!$B$2:$B$13,0))</f>
        <v>0</v>
      </c>
      <c r="L5131" s="4">
        <f t="shared" si="161"/>
        <v>0</v>
      </c>
    </row>
    <row r="5132" spans="1:12" hidden="1" x14ac:dyDescent="0.25">
      <c r="A5132" t="s">
        <v>6646</v>
      </c>
      <c r="B5132" t="s">
        <v>6</v>
      </c>
      <c r="C5132" t="s">
        <v>6896</v>
      </c>
      <c r="D5132" t="s">
        <v>1710</v>
      </c>
      <c r="H5132" t="str">
        <f>INDEX('Vensim Variables'!$B:$B,MATCH(EPS!$B5132,'Vensim Variables'!$A:$A,0))</f>
        <v>g pollutant</v>
      </c>
      <c r="I5132" t="str">
        <f t="shared" si="160"/>
        <v>SOx</v>
      </c>
      <c r="J5132">
        <f>INDEX(NoSettings!$C:$C,MATCH(EPS!$A5132,NoSettings!$A:$A,0))</f>
        <v>44219800000</v>
      </c>
      <c r="K5132">
        <f>INDEX(GWP!$C$2:$C$13,MATCH(EPS!I5132,GWP!$B$2:$B$13,0))</f>
        <v>0</v>
      </c>
      <c r="L5132" s="4">
        <f t="shared" si="161"/>
        <v>0</v>
      </c>
    </row>
    <row r="5133" spans="1:12" hidden="1" x14ac:dyDescent="0.25">
      <c r="A5133" t="s">
        <v>6647</v>
      </c>
      <c r="B5133" t="s">
        <v>6</v>
      </c>
      <c r="C5133" t="s">
        <v>6896</v>
      </c>
      <c r="D5133" t="s">
        <v>1711</v>
      </c>
      <c r="H5133" t="str">
        <f>INDEX('Vensim Variables'!$B:$B,MATCH(EPS!$B5133,'Vensim Variables'!$A:$A,0))</f>
        <v>g pollutant</v>
      </c>
      <c r="I5133" t="str">
        <f t="shared" si="160"/>
        <v>BC</v>
      </c>
      <c r="J5133">
        <f>INDEX(NoSettings!$C:$C,MATCH(EPS!$A5133,NoSettings!$A:$A,0))</f>
        <v>469702000</v>
      </c>
      <c r="K5133">
        <f>INDEX(GWP!$C$2:$C$13,MATCH(EPS!I5133,GWP!$B$2:$B$13,0))</f>
        <v>0</v>
      </c>
      <c r="L5133" s="4">
        <f t="shared" si="161"/>
        <v>0</v>
      </c>
    </row>
    <row r="5134" spans="1:12" hidden="1" x14ac:dyDescent="0.25">
      <c r="A5134" t="s">
        <v>6648</v>
      </c>
      <c r="B5134" t="s">
        <v>6</v>
      </c>
      <c r="C5134" t="s">
        <v>6896</v>
      </c>
      <c r="D5134" t="s">
        <v>1712</v>
      </c>
      <c r="H5134" t="str">
        <f>INDEX('Vensim Variables'!$B:$B,MATCH(EPS!$B5134,'Vensim Variables'!$A:$A,0))</f>
        <v>g pollutant</v>
      </c>
      <c r="I5134" t="str">
        <f t="shared" si="160"/>
        <v>OC</v>
      </c>
      <c r="J5134">
        <f>INDEX(NoSettings!$C:$C,MATCH(EPS!$A5134,NoSettings!$A:$A,0))</f>
        <v>3194330000</v>
      </c>
      <c r="K5134">
        <f>INDEX(GWP!$C$2:$C$13,MATCH(EPS!I5134,GWP!$B$2:$B$13,0))</f>
        <v>0</v>
      </c>
      <c r="L5134" s="4">
        <f t="shared" si="161"/>
        <v>0</v>
      </c>
    </row>
    <row r="5135" spans="1:12" hidden="1" x14ac:dyDescent="0.25">
      <c r="A5135" t="s">
        <v>6649</v>
      </c>
      <c r="B5135" t="s">
        <v>6</v>
      </c>
      <c r="C5135" t="s">
        <v>6896</v>
      </c>
      <c r="D5135" t="s">
        <v>1713</v>
      </c>
      <c r="H5135" t="str">
        <f>INDEX('Vensim Variables'!$B:$B,MATCH(EPS!$B5135,'Vensim Variables'!$A:$A,0))</f>
        <v>g pollutant</v>
      </c>
      <c r="I5135" t="str">
        <f t="shared" si="160"/>
        <v>CH4</v>
      </c>
      <c r="J5135">
        <f>INDEX(NoSettings!$C:$C,MATCH(EPS!$A5135,NoSettings!$A:$A,0))</f>
        <v>2373790000</v>
      </c>
      <c r="K5135">
        <f>INDEX(GWP!$C$2:$C$13,MATCH(EPS!I5135,GWP!$B$2:$B$13,0))</f>
        <v>28</v>
      </c>
      <c r="L5135" s="4">
        <f t="shared" si="161"/>
        <v>6.6466120000000004E-2</v>
      </c>
    </row>
    <row r="5136" spans="1:12" hidden="1" x14ac:dyDescent="0.25">
      <c r="A5136" t="s">
        <v>6650</v>
      </c>
      <c r="B5136" t="s">
        <v>6</v>
      </c>
      <c r="C5136" t="s">
        <v>6896</v>
      </c>
      <c r="D5136" t="s">
        <v>1714</v>
      </c>
      <c r="H5136" t="str">
        <f>INDEX('Vensim Variables'!$B:$B,MATCH(EPS!$B5136,'Vensim Variables'!$A:$A,0))</f>
        <v>g pollutant</v>
      </c>
      <c r="I5136" t="str">
        <f t="shared" si="160"/>
        <v>N2O</v>
      </c>
      <c r="J5136">
        <f>INDEX(NoSettings!$C:$C,MATCH(EPS!$A5136,NoSettings!$A:$A,0))</f>
        <v>308118000</v>
      </c>
      <c r="K5136">
        <f>INDEX(GWP!$C$2:$C$13,MATCH(EPS!I5136,GWP!$B$2:$B$13,0))</f>
        <v>265</v>
      </c>
      <c r="L5136" s="4">
        <f t="shared" si="161"/>
        <v>8.1651269999999998E-2</v>
      </c>
    </row>
    <row r="5137" spans="1:12" hidden="1" x14ac:dyDescent="0.25">
      <c r="A5137" t="s">
        <v>6651</v>
      </c>
      <c r="B5137" t="s">
        <v>6</v>
      </c>
      <c r="C5137" t="s">
        <v>6896</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x14ac:dyDescent="0.25">
      <c r="A5138" t="s">
        <v>6652</v>
      </c>
      <c r="B5138" t="s">
        <v>6</v>
      </c>
      <c r="C5138" t="s">
        <v>6897</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x14ac:dyDescent="0.25">
      <c r="A5139" t="s">
        <v>6653</v>
      </c>
      <c r="B5139" t="s">
        <v>6</v>
      </c>
      <c r="C5139" t="s">
        <v>6897</v>
      </c>
      <c r="D5139" t="s">
        <v>1705</v>
      </c>
      <c r="H5139" t="str">
        <f>INDEX('Vensim Variables'!$B:$B,MATCH(EPS!$B5139,'Vensim Variables'!$A:$A,0))</f>
        <v>g pollutant</v>
      </c>
      <c r="I5139" t="str">
        <f t="shared" si="160"/>
        <v>VOC</v>
      </c>
      <c r="J5139">
        <f>INDEX(NoSettings!$C:$C,MATCH(EPS!$A5139,NoSettings!$A:$A,0))</f>
        <v>654932000</v>
      </c>
      <c r="K5139">
        <f>INDEX(GWP!$C$2:$C$13,MATCH(EPS!I5139,GWP!$B$2:$B$13,0))</f>
        <v>0</v>
      </c>
      <c r="L5139" s="4">
        <f t="shared" si="161"/>
        <v>0</v>
      </c>
    </row>
    <row r="5140" spans="1:12" hidden="1" x14ac:dyDescent="0.25">
      <c r="A5140" t="s">
        <v>6654</v>
      </c>
      <c r="B5140" t="s">
        <v>6</v>
      </c>
      <c r="C5140" t="s">
        <v>6897</v>
      </c>
      <c r="D5140" t="s">
        <v>1706</v>
      </c>
      <c r="H5140" t="str">
        <f>INDEX('Vensim Variables'!$B:$B,MATCH(EPS!$B5140,'Vensim Variables'!$A:$A,0))</f>
        <v>g pollutant</v>
      </c>
      <c r="I5140" t="str">
        <f t="shared" si="160"/>
        <v>CO</v>
      </c>
      <c r="J5140">
        <f>INDEX(NoSettings!$C:$C,MATCH(EPS!$A5140,NoSettings!$A:$A,0))</f>
        <v>4113180000</v>
      </c>
      <c r="K5140">
        <f>INDEX(GWP!$C$2:$C$13,MATCH(EPS!I5140,GWP!$B$2:$B$13,0))</f>
        <v>0</v>
      </c>
      <c r="L5140" s="4">
        <f t="shared" si="161"/>
        <v>0</v>
      </c>
    </row>
    <row r="5141" spans="1:12" hidden="1" x14ac:dyDescent="0.25">
      <c r="A5141" t="s">
        <v>6655</v>
      </c>
      <c r="B5141" t="s">
        <v>6</v>
      </c>
      <c r="C5141" t="s">
        <v>6897</v>
      </c>
      <c r="D5141" t="s">
        <v>1707</v>
      </c>
      <c r="H5141" t="str">
        <f>INDEX('Vensim Variables'!$B:$B,MATCH(EPS!$B5141,'Vensim Variables'!$A:$A,0))</f>
        <v>g pollutant</v>
      </c>
      <c r="I5141" t="str">
        <f t="shared" si="160"/>
        <v>NOx</v>
      </c>
      <c r="J5141">
        <f>INDEX(NoSettings!$C:$C,MATCH(EPS!$A5141,NoSettings!$A:$A,0))</f>
        <v>6681560000</v>
      </c>
      <c r="K5141">
        <f>INDEX(GWP!$C$2:$C$13,MATCH(EPS!I5141,GWP!$B$2:$B$13,0))</f>
        <v>0</v>
      </c>
      <c r="L5141" s="4">
        <f t="shared" si="161"/>
        <v>0</v>
      </c>
    </row>
    <row r="5142" spans="1:12" hidden="1" x14ac:dyDescent="0.25">
      <c r="A5142" t="s">
        <v>6656</v>
      </c>
      <c r="B5142" t="s">
        <v>6</v>
      </c>
      <c r="C5142" t="s">
        <v>6897</v>
      </c>
      <c r="D5142" t="s">
        <v>1708</v>
      </c>
      <c r="H5142" t="str">
        <f>INDEX('Vensim Variables'!$B:$B,MATCH(EPS!$B5142,'Vensim Variables'!$A:$A,0))</f>
        <v>g pollutant</v>
      </c>
      <c r="I5142" t="str">
        <f t="shared" si="160"/>
        <v>PM10</v>
      </c>
      <c r="J5142">
        <f>INDEX(NoSettings!$C:$C,MATCH(EPS!$A5142,NoSettings!$A:$A,0))</f>
        <v>811163000</v>
      </c>
      <c r="K5142">
        <f>INDEX(GWP!$C$2:$C$13,MATCH(EPS!I5142,GWP!$B$2:$B$13,0))</f>
        <v>0</v>
      </c>
      <c r="L5142" s="4">
        <f t="shared" si="161"/>
        <v>0</v>
      </c>
    </row>
    <row r="5143" spans="1:12" hidden="1" x14ac:dyDescent="0.25">
      <c r="A5143" t="s">
        <v>6657</v>
      </c>
      <c r="B5143" t="s">
        <v>6</v>
      </c>
      <c r="C5143" t="s">
        <v>6897</v>
      </c>
      <c r="D5143" t="s">
        <v>1709</v>
      </c>
      <c r="H5143" t="str">
        <f>INDEX('Vensim Variables'!$B:$B,MATCH(EPS!$B5143,'Vensim Variables'!$A:$A,0))</f>
        <v>g pollutant</v>
      </c>
      <c r="I5143" t="str">
        <f t="shared" si="160"/>
        <v>PM25</v>
      </c>
      <c r="J5143">
        <f>INDEX(NoSettings!$C:$C,MATCH(EPS!$A5143,NoSettings!$A:$A,0))</f>
        <v>550863000</v>
      </c>
      <c r="K5143">
        <f>INDEX(GWP!$C$2:$C$13,MATCH(EPS!I5143,GWP!$B$2:$B$13,0))</f>
        <v>0</v>
      </c>
      <c r="L5143" s="4">
        <f t="shared" si="161"/>
        <v>0</v>
      </c>
    </row>
    <row r="5144" spans="1:12" hidden="1" x14ac:dyDescent="0.25">
      <c r="A5144" t="s">
        <v>6658</v>
      </c>
      <c r="B5144" t="s">
        <v>6</v>
      </c>
      <c r="C5144" t="s">
        <v>6897</v>
      </c>
      <c r="D5144" t="s">
        <v>1710</v>
      </c>
      <c r="H5144" t="str">
        <f>INDEX('Vensim Variables'!$B:$B,MATCH(EPS!$B5144,'Vensim Variables'!$A:$A,0))</f>
        <v>g pollutant</v>
      </c>
      <c r="I5144" t="str">
        <f t="shared" si="160"/>
        <v>SOx</v>
      </c>
      <c r="J5144">
        <f>INDEX(NoSettings!$C:$C,MATCH(EPS!$A5144,NoSettings!$A:$A,0))</f>
        <v>1445930000</v>
      </c>
      <c r="K5144">
        <f>INDEX(GWP!$C$2:$C$13,MATCH(EPS!I5144,GWP!$B$2:$B$13,0))</f>
        <v>0</v>
      </c>
      <c r="L5144" s="4">
        <f t="shared" si="161"/>
        <v>0</v>
      </c>
    </row>
    <row r="5145" spans="1:12" hidden="1" x14ac:dyDescent="0.25">
      <c r="A5145" t="s">
        <v>6659</v>
      </c>
      <c r="B5145" t="s">
        <v>6</v>
      </c>
      <c r="C5145" t="s">
        <v>6897</v>
      </c>
      <c r="D5145" t="s">
        <v>1711</v>
      </c>
      <c r="H5145" t="str">
        <f>INDEX('Vensim Variables'!$B:$B,MATCH(EPS!$B5145,'Vensim Variables'!$A:$A,0))</f>
        <v>g pollutant</v>
      </c>
      <c r="I5145" t="str">
        <f t="shared" si="160"/>
        <v>BC</v>
      </c>
      <c r="J5145">
        <f>INDEX(NoSettings!$C:$C,MATCH(EPS!$A5145,NoSettings!$A:$A,0))</f>
        <v>29669300</v>
      </c>
      <c r="K5145">
        <f>INDEX(GWP!$C$2:$C$13,MATCH(EPS!I5145,GWP!$B$2:$B$13,0))</f>
        <v>0</v>
      </c>
      <c r="L5145" s="4">
        <f t="shared" si="161"/>
        <v>0</v>
      </c>
    </row>
    <row r="5146" spans="1:12" hidden="1" x14ac:dyDescent="0.25">
      <c r="A5146" t="s">
        <v>6660</v>
      </c>
      <c r="B5146" t="s">
        <v>6</v>
      </c>
      <c r="C5146" t="s">
        <v>6897</v>
      </c>
      <c r="D5146" t="s">
        <v>1712</v>
      </c>
      <c r="H5146" t="str">
        <f>INDEX('Vensim Variables'!$B:$B,MATCH(EPS!$B5146,'Vensim Variables'!$A:$A,0))</f>
        <v>g pollutant</v>
      </c>
      <c r="I5146" t="str">
        <f t="shared" si="160"/>
        <v>OC</v>
      </c>
      <c r="J5146">
        <f>INDEX(NoSettings!$C:$C,MATCH(EPS!$A5146,NoSettings!$A:$A,0))</f>
        <v>191536000</v>
      </c>
      <c r="K5146">
        <f>INDEX(GWP!$C$2:$C$13,MATCH(EPS!I5146,GWP!$B$2:$B$13,0))</f>
        <v>0</v>
      </c>
      <c r="L5146" s="4">
        <f t="shared" si="161"/>
        <v>0</v>
      </c>
    </row>
    <row r="5147" spans="1:12" hidden="1" x14ac:dyDescent="0.25">
      <c r="A5147" t="s">
        <v>6661</v>
      </c>
      <c r="B5147" t="s">
        <v>6</v>
      </c>
      <c r="C5147" t="s">
        <v>6897</v>
      </c>
      <c r="D5147" t="s">
        <v>1713</v>
      </c>
      <c r="H5147" t="str">
        <f>INDEX('Vensim Variables'!$B:$B,MATCH(EPS!$B5147,'Vensim Variables'!$A:$A,0))</f>
        <v>g pollutant</v>
      </c>
      <c r="I5147" t="str">
        <f t="shared" si="160"/>
        <v>CH4</v>
      </c>
      <c r="J5147">
        <f>INDEX(NoSettings!$C:$C,MATCH(EPS!$A5147,NoSettings!$A:$A,0))</f>
        <v>159198000</v>
      </c>
      <c r="K5147">
        <f>INDEX(GWP!$C$2:$C$13,MATCH(EPS!I5147,GWP!$B$2:$B$13,0))</f>
        <v>28</v>
      </c>
      <c r="L5147" s="4">
        <f t="shared" si="161"/>
        <v>4.4575439999999999E-3</v>
      </c>
    </row>
    <row r="5148" spans="1:12" hidden="1" x14ac:dyDescent="0.25">
      <c r="A5148" t="s">
        <v>6662</v>
      </c>
      <c r="B5148" t="s">
        <v>6</v>
      </c>
      <c r="C5148" t="s">
        <v>6897</v>
      </c>
      <c r="D5148" t="s">
        <v>1714</v>
      </c>
      <c r="H5148" t="str">
        <f>INDEX('Vensim Variables'!$B:$B,MATCH(EPS!$B5148,'Vensim Variables'!$A:$A,0))</f>
        <v>g pollutant</v>
      </c>
      <c r="I5148" t="str">
        <f t="shared" si="160"/>
        <v>N2O</v>
      </c>
      <c r="J5148">
        <f>INDEX(NoSettings!$C:$C,MATCH(EPS!$A5148,NoSettings!$A:$A,0))</f>
        <v>19409300</v>
      </c>
      <c r="K5148">
        <f>INDEX(GWP!$C$2:$C$13,MATCH(EPS!I5148,GWP!$B$2:$B$13,0))</f>
        <v>265</v>
      </c>
      <c r="L5148" s="4">
        <f t="shared" si="161"/>
        <v>5.1434645000000001E-3</v>
      </c>
    </row>
    <row r="5149" spans="1:12" hidden="1" x14ac:dyDescent="0.25">
      <c r="A5149" t="s">
        <v>6663</v>
      </c>
      <c r="B5149" t="s">
        <v>6</v>
      </c>
      <c r="C5149" t="s">
        <v>6897</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x14ac:dyDescent="0.25">
      <c r="A5150" t="s">
        <v>6664</v>
      </c>
      <c r="B5150" t="s">
        <v>6</v>
      </c>
      <c r="C5150" t="s">
        <v>6898</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x14ac:dyDescent="0.25">
      <c r="A5151" t="s">
        <v>6665</v>
      </c>
      <c r="B5151" t="s">
        <v>6</v>
      </c>
      <c r="C5151" t="s">
        <v>6898</v>
      </c>
      <c r="D5151" t="s">
        <v>1705</v>
      </c>
      <c r="H5151" t="str">
        <f>INDEX('Vensim Variables'!$B:$B,MATCH(EPS!$B5151,'Vensim Variables'!$A:$A,0))</f>
        <v>g pollutant</v>
      </c>
      <c r="I5151" t="str">
        <f t="shared" si="160"/>
        <v>VOC</v>
      </c>
      <c r="J5151">
        <f>INDEX(NoSettings!$C:$C,MATCH(EPS!$A5151,NoSettings!$A:$A,0))</f>
        <v>3735420000</v>
      </c>
      <c r="K5151">
        <f>INDEX(GWP!$C$2:$C$13,MATCH(EPS!I5151,GWP!$B$2:$B$13,0))</f>
        <v>0</v>
      </c>
      <c r="L5151" s="4">
        <f t="shared" si="161"/>
        <v>0</v>
      </c>
    </row>
    <row r="5152" spans="1:12" hidden="1" x14ac:dyDescent="0.25">
      <c r="A5152" t="s">
        <v>6666</v>
      </c>
      <c r="B5152" t="s">
        <v>6</v>
      </c>
      <c r="C5152" t="s">
        <v>6898</v>
      </c>
      <c r="D5152" t="s">
        <v>1706</v>
      </c>
      <c r="H5152" t="str">
        <f>INDEX('Vensim Variables'!$B:$B,MATCH(EPS!$B5152,'Vensim Variables'!$A:$A,0))</f>
        <v>g pollutant</v>
      </c>
      <c r="I5152" t="str">
        <f t="shared" si="160"/>
        <v>CO</v>
      </c>
      <c r="J5152">
        <f>INDEX(NoSettings!$C:$C,MATCH(EPS!$A5152,NoSettings!$A:$A,0))</f>
        <v>91435500000</v>
      </c>
      <c r="K5152">
        <f>INDEX(GWP!$C$2:$C$13,MATCH(EPS!I5152,GWP!$B$2:$B$13,0))</f>
        <v>0</v>
      </c>
      <c r="L5152" s="4">
        <f t="shared" si="161"/>
        <v>0</v>
      </c>
    </row>
    <row r="5153" spans="1:12" hidden="1" x14ac:dyDescent="0.25">
      <c r="A5153" t="s">
        <v>6667</v>
      </c>
      <c r="B5153" t="s">
        <v>6</v>
      </c>
      <c r="C5153" t="s">
        <v>6898</v>
      </c>
      <c r="D5153" t="s">
        <v>1707</v>
      </c>
      <c r="H5153" t="str">
        <f>INDEX('Vensim Variables'!$B:$B,MATCH(EPS!$B5153,'Vensim Variables'!$A:$A,0))</f>
        <v>g pollutant</v>
      </c>
      <c r="I5153" t="str">
        <f t="shared" si="160"/>
        <v>NOx</v>
      </c>
      <c r="J5153">
        <f>INDEX(NoSettings!$C:$C,MATCH(EPS!$A5153,NoSettings!$A:$A,0))</f>
        <v>39926800000</v>
      </c>
      <c r="K5153">
        <f>INDEX(GWP!$C$2:$C$13,MATCH(EPS!I5153,GWP!$B$2:$B$13,0))</f>
        <v>0</v>
      </c>
      <c r="L5153" s="4">
        <f t="shared" si="161"/>
        <v>0</v>
      </c>
    </row>
    <row r="5154" spans="1:12" hidden="1" x14ac:dyDescent="0.25">
      <c r="A5154" t="s">
        <v>6668</v>
      </c>
      <c r="B5154" t="s">
        <v>6</v>
      </c>
      <c r="C5154" t="s">
        <v>6898</v>
      </c>
      <c r="D5154" t="s">
        <v>1708</v>
      </c>
      <c r="H5154" t="str">
        <f>INDEX('Vensim Variables'!$B:$B,MATCH(EPS!$B5154,'Vensim Variables'!$A:$A,0))</f>
        <v>g pollutant</v>
      </c>
      <c r="I5154" t="str">
        <f t="shared" si="160"/>
        <v>PM10</v>
      </c>
      <c r="J5154">
        <f>INDEX(NoSettings!$C:$C,MATCH(EPS!$A5154,NoSettings!$A:$A,0))</f>
        <v>49223400000</v>
      </c>
      <c r="K5154">
        <f>INDEX(GWP!$C$2:$C$13,MATCH(EPS!I5154,GWP!$B$2:$B$13,0))</f>
        <v>0</v>
      </c>
      <c r="L5154" s="4">
        <f t="shared" si="161"/>
        <v>0</v>
      </c>
    </row>
    <row r="5155" spans="1:12" hidden="1" x14ac:dyDescent="0.25">
      <c r="A5155" t="s">
        <v>6669</v>
      </c>
      <c r="B5155" t="s">
        <v>6</v>
      </c>
      <c r="C5155" t="s">
        <v>6898</v>
      </c>
      <c r="D5155" t="s">
        <v>1709</v>
      </c>
      <c r="H5155" t="str">
        <f>INDEX('Vensim Variables'!$B:$B,MATCH(EPS!$B5155,'Vensim Variables'!$A:$A,0))</f>
        <v>g pollutant</v>
      </c>
      <c r="I5155" t="str">
        <f t="shared" si="160"/>
        <v>PM25</v>
      </c>
      <c r="J5155">
        <f>INDEX(NoSettings!$C:$C,MATCH(EPS!$A5155,NoSettings!$A:$A,0))</f>
        <v>42376200000</v>
      </c>
      <c r="K5155">
        <f>INDEX(GWP!$C$2:$C$13,MATCH(EPS!I5155,GWP!$B$2:$B$13,0))</f>
        <v>0</v>
      </c>
      <c r="L5155" s="4">
        <f t="shared" si="161"/>
        <v>0</v>
      </c>
    </row>
    <row r="5156" spans="1:12" hidden="1" x14ac:dyDescent="0.25">
      <c r="A5156" t="s">
        <v>6670</v>
      </c>
      <c r="B5156" t="s">
        <v>6</v>
      </c>
      <c r="C5156" t="s">
        <v>6898</v>
      </c>
      <c r="D5156" t="s">
        <v>1710</v>
      </c>
      <c r="H5156" t="str">
        <f>INDEX('Vensim Variables'!$B:$B,MATCH(EPS!$B5156,'Vensim Variables'!$A:$A,0))</f>
        <v>g pollutant</v>
      </c>
      <c r="I5156" t="str">
        <f t="shared" si="160"/>
        <v>SOx</v>
      </c>
      <c r="J5156">
        <f>INDEX(NoSettings!$C:$C,MATCH(EPS!$A5156,NoSettings!$A:$A,0))</f>
        <v>6369940000</v>
      </c>
      <c r="K5156">
        <f>INDEX(GWP!$C$2:$C$13,MATCH(EPS!I5156,GWP!$B$2:$B$13,0))</f>
        <v>0</v>
      </c>
      <c r="L5156" s="4">
        <f t="shared" si="161"/>
        <v>0</v>
      </c>
    </row>
    <row r="5157" spans="1:12" hidden="1" x14ac:dyDescent="0.25">
      <c r="A5157" t="s">
        <v>6671</v>
      </c>
      <c r="B5157" t="s">
        <v>6</v>
      </c>
      <c r="C5157" t="s">
        <v>6898</v>
      </c>
      <c r="D5157" t="s">
        <v>1711</v>
      </c>
      <c r="H5157" t="str">
        <f>INDEX('Vensim Variables'!$B:$B,MATCH(EPS!$B5157,'Vensim Variables'!$A:$A,0))</f>
        <v>g pollutant</v>
      </c>
      <c r="I5157" t="str">
        <f t="shared" si="160"/>
        <v>BC</v>
      </c>
      <c r="J5157">
        <f>INDEX(NoSettings!$C:$C,MATCH(EPS!$A5157,NoSettings!$A:$A,0))</f>
        <v>1579190000</v>
      </c>
      <c r="K5157">
        <f>INDEX(GWP!$C$2:$C$13,MATCH(EPS!I5157,GWP!$B$2:$B$13,0))</f>
        <v>0</v>
      </c>
      <c r="L5157" s="4">
        <f t="shared" si="161"/>
        <v>0</v>
      </c>
    </row>
    <row r="5158" spans="1:12" hidden="1" x14ac:dyDescent="0.25">
      <c r="A5158" t="s">
        <v>6672</v>
      </c>
      <c r="B5158" t="s">
        <v>6</v>
      </c>
      <c r="C5158" t="s">
        <v>6898</v>
      </c>
      <c r="D5158" t="s">
        <v>1712</v>
      </c>
      <c r="H5158" t="str">
        <f>INDEX('Vensim Variables'!$B:$B,MATCH(EPS!$B5158,'Vensim Variables'!$A:$A,0))</f>
        <v>g pollutant</v>
      </c>
      <c r="I5158" t="str">
        <f t="shared" si="160"/>
        <v>OC</v>
      </c>
      <c r="J5158">
        <f>INDEX(NoSettings!$C:$C,MATCH(EPS!$A5158,NoSettings!$A:$A,0))</f>
        <v>14881900000</v>
      </c>
      <c r="K5158">
        <f>INDEX(GWP!$C$2:$C$13,MATCH(EPS!I5158,GWP!$B$2:$B$13,0))</f>
        <v>0</v>
      </c>
      <c r="L5158" s="4">
        <f t="shared" si="161"/>
        <v>0</v>
      </c>
    </row>
    <row r="5159" spans="1:12" hidden="1" x14ac:dyDescent="0.25">
      <c r="A5159" t="s">
        <v>6673</v>
      </c>
      <c r="B5159" t="s">
        <v>6</v>
      </c>
      <c r="C5159" t="s">
        <v>6898</v>
      </c>
      <c r="D5159" t="s">
        <v>1713</v>
      </c>
      <c r="H5159" t="str">
        <f>INDEX('Vensim Variables'!$B:$B,MATCH(EPS!$B5159,'Vensim Variables'!$A:$A,0))</f>
        <v>g pollutant</v>
      </c>
      <c r="I5159" t="str">
        <f t="shared" si="160"/>
        <v>CH4</v>
      </c>
      <c r="J5159">
        <f>INDEX(NoSettings!$C:$C,MATCH(EPS!$A5159,NoSettings!$A:$A,0))</f>
        <v>77454500</v>
      </c>
      <c r="K5159">
        <f>INDEX(GWP!$C$2:$C$13,MATCH(EPS!I5159,GWP!$B$2:$B$13,0))</f>
        <v>28</v>
      </c>
      <c r="L5159" s="4">
        <f t="shared" si="161"/>
        <v>2.1687260000000002E-3</v>
      </c>
    </row>
    <row r="5160" spans="1:12" hidden="1" x14ac:dyDescent="0.25">
      <c r="A5160" t="s">
        <v>6674</v>
      </c>
      <c r="B5160" t="s">
        <v>6</v>
      </c>
      <c r="C5160" t="s">
        <v>6898</v>
      </c>
      <c r="D5160" t="s">
        <v>1714</v>
      </c>
      <c r="H5160" t="str">
        <f>INDEX('Vensim Variables'!$B:$B,MATCH(EPS!$B5160,'Vensim Variables'!$A:$A,0))</f>
        <v>g pollutant</v>
      </c>
      <c r="I5160" t="str">
        <f t="shared" si="160"/>
        <v>N2O</v>
      </c>
      <c r="J5160">
        <f>INDEX(NoSettings!$C:$C,MATCH(EPS!$A5160,NoSettings!$A:$A,0))</f>
        <v>9890900</v>
      </c>
      <c r="K5160">
        <f>INDEX(GWP!$C$2:$C$13,MATCH(EPS!I5160,GWP!$B$2:$B$13,0))</f>
        <v>265</v>
      </c>
      <c r="L5160" s="4">
        <f t="shared" si="161"/>
        <v>2.6210884999999999E-3</v>
      </c>
    </row>
    <row r="5161" spans="1:12" hidden="1" x14ac:dyDescent="0.25">
      <c r="A5161" t="s">
        <v>6675</v>
      </c>
      <c r="B5161" t="s">
        <v>6</v>
      </c>
      <c r="C5161" t="s">
        <v>6898</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x14ac:dyDescent="0.25">
      <c r="A5162" t="s">
        <v>6676</v>
      </c>
      <c r="B5162" t="s">
        <v>6</v>
      </c>
      <c r="C5162" t="s">
        <v>6899</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x14ac:dyDescent="0.25">
      <c r="A5163" t="s">
        <v>6677</v>
      </c>
      <c r="B5163" t="s">
        <v>6</v>
      </c>
      <c r="C5163" t="s">
        <v>6899</v>
      </c>
      <c r="D5163" t="s">
        <v>1705</v>
      </c>
      <c r="H5163" t="str">
        <f>INDEX('Vensim Variables'!$B:$B,MATCH(EPS!$B5163,'Vensim Variables'!$A:$A,0))</f>
        <v>g pollutant</v>
      </c>
      <c r="I5163" t="str">
        <f t="shared" si="160"/>
        <v>VOC</v>
      </c>
      <c r="J5163">
        <f>INDEX(NoSettings!$C:$C,MATCH(EPS!$A5163,NoSettings!$A:$A,0))</f>
        <v>138579000000</v>
      </c>
      <c r="K5163">
        <f>INDEX(GWP!$C$2:$C$13,MATCH(EPS!I5163,GWP!$B$2:$B$13,0))</f>
        <v>0</v>
      </c>
      <c r="L5163" s="4">
        <f t="shared" si="161"/>
        <v>0</v>
      </c>
    </row>
    <row r="5164" spans="1:12" hidden="1" x14ac:dyDescent="0.25">
      <c r="A5164" t="s">
        <v>6678</v>
      </c>
      <c r="B5164" t="s">
        <v>6</v>
      </c>
      <c r="C5164" t="s">
        <v>6899</v>
      </c>
      <c r="D5164" t="s">
        <v>1706</v>
      </c>
      <c r="H5164" t="str">
        <f>INDEX('Vensim Variables'!$B:$B,MATCH(EPS!$B5164,'Vensim Variables'!$A:$A,0))</f>
        <v>g pollutant</v>
      </c>
      <c r="I5164" t="str">
        <f t="shared" si="160"/>
        <v>CO</v>
      </c>
      <c r="J5164">
        <f>INDEX(NoSettings!$C:$C,MATCH(EPS!$A5164,NoSettings!$A:$A,0))</f>
        <v>389102000000</v>
      </c>
      <c r="K5164">
        <f>INDEX(GWP!$C$2:$C$13,MATCH(EPS!I5164,GWP!$B$2:$B$13,0))</f>
        <v>0</v>
      </c>
      <c r="L5164" s="4">
        <f t="shared" si="161"/>
        <v>0</v>
      </c>
    </row>
    <row r="5165" spans="1:12" hidden="1" x14ac:dyDescent="0.25">
      <c r="A5165" t="s">
        <v>6679</v>
      </c>
      <c r="B5165" t="s">
        <v>6</v>
      </c>
      <c r="C5165" t="s">
        <v>6899</v>
      </c>
      <c r="D5165" t="s">
        <v>1707</v>
      </c>
      <c r="H5165" t="str">
        <f>INDEX('Vensim Variables'!$B:$B,MATCH(EPS!$B5165,'Vensim Variables'!$A:$A,0))</f>
        <v>g pollutant</v>
      </c>
      <c r="I5165" t="str">
        <f t="shared" si="160"/>
        <v>NOx</v>
      </c>
      <c r="J5165">
        <f>INDEX(NoSettings!$C:$C,MATCH(EPS!$A5165,NoSettings!$A:$A,0))</f>
        <v>220758000000</v>
      </c>
      <c r="K5165">
        <f>INDEX(GWP!$C$2:$C$13,MATCH(EPS!I5165,GWP!$B$2:$B$13,0))</f>
        <v>0</v>
      </c>
      <c r="L5165" s="4">
        <f t="shared" si="161"/>
        <v>0</v>
      </c>
    </row>
    <row r="5166" spans="1:12" hidden="1" x14ac:dyDescent="0.25">
      <c r="A5166" t="s">
        <v>6680</v>
      </c>
      <c r="B5166" t="s">
        <v>6</v>
      </c>
      <c r="C5166" t="s">
        <v>6899</v>
      </c>
      <c r="D5166" t="s">
        <v>1708</v>
      </c>
      <c r="H5166" t="str">
        <f>INDEX('Vensim Variables'!$B:$B,MATCH(EPS!$B5166,'Vensim Variables'!$A:$A,0))</f>
        <v>g pollutant</v>
      </c>
      <c r="I5166" t="str">
        <f t="shared" si="160"/>
        <v>PM10</v>
      </c>
      <c r="J5166">
        <f>INDEX(NoSettings!$C:$C,MATCH(EPS!$A5166,NoSettings!$A:$A,0))</f>
        <v>188185000000</v>
      </c>
      <c r="K5166">
        <f>INDEX(GWP!$C$2:$C$13,MATCH(EPS!I5166,GWP!$B$2:$B$13,0))</f>
        <v>0</v>
      </c>
      <c r="L5166" s="4">
        <f t="shared" si="161"/>
        <v>0</v>
      </c>
    </row>
    <row r="5167" spans="1:12" hidden="1" x14ac:dyDescent="0.25">
      <c r="A5167" t="s">
        <v>6681</v>
      </c>
      <c r="B5167" t="s">
        <v>6</v>
      </c>
      <c r="C5167" t="s">
        <v>6899</v>
      </c>
      <c r="D5167" t="s">
        <v>1709</v>
      </c>
      <c r="H5167" t="str">
        <f>INDEX('Vensim Variables'!$B:$B,MATCH(EPS!$B5167,'Vensim Variables'!$A:$A,0))</f>
        <v>g pollutant</v>
      </c>
      <c r="I5167" t="str">
        <f t="shared" si="160"/>
        <v>PM25</v>
      </c>
      <c r="J5167">
        <f>INDEX(NoSettings!$C:$C,MATCH(EPS!$A5167,NoSettings!$A:$A,0))</f>
        <v>157951000000</v>
      </c>
      <c r="K5167">
        <f>INDEX(GWP!$C$2:$C$13,MATCH(EPS!I5167,GWP!$B$2:$B$13,0))</f>
        <v>0</v>
      </c>
      <c r="L5167" s="4">
        <f t="shared" si="161"/>
        <v>0</v>
      </c>
    </row>
    <row r="5168" spans="1:12" hidden="1" x14ac:dyDescent="0.25">
      <c r="A5168" t="s">
        <v>6682</v>
      </c>
      <c r="B5168" t="s">
        <v>6</v>
      </c>
      <c r="C5168" t="s">
        <v>6899</v>
      </c>
      <c r="D5168" t="s">
        <v>1710</v>
      </c>
      <c r="H5168" t="str">
        <f>INDEX('Vensim Variables'!$B:$B,MATCH(EPS!$B5168,'Vensim Variables'!$A:$A,0))</f>
        <v>g pollutant</v>
      </c>
      <c r="I5168" t="str">
        <f t="shared" si="160"/>
        <v>SOx</v>
      </c>
      <c r="J5168">
        <f>INDEX(NoSettings!$C:$C,MATCH(EPS!$A5168,NoSettings!$A:$A,0))</f>
        <v>53848200000</v>
      </c>
      <c r="K5168">
        <f>INDEX(GWP!$C$2:$C$13,MATCH(EPS!I5168,GWP!$B$2:$B$13,0))</f>
        <v>0</v>
      </c>
      <c r="L5168" s="4">
        <f t="shared" si="161"/>
        <v>0</v>
      </c>
    </row>
    <row r="5169" spans="1:12" hidden="1" x14ac:dyDescent="0.25">
      <c r="A5169" t="s">
        <v>6683</v>
      </c>
      <c r="B5169" t="s">
        <v>6</v>
      </c>
      <c r="C5169" t="s">
        <v>6899</v>
      </c>
      <c r="D5169" t="s">
        <v>1711</v>
      </c>
      <c r="H5169" t="str">
        <f>INDEX('Vensim Variables'!$B:$B,MATCH(EPS!$B5169,'Vensim Variables'!$A:$A,0))</f>
        <v>g pollutant</v>
      </c>
      <c r="I5169" t="str">
        <f t="shared" si="160"/>
        <v>BC</v>
      </c>
      <c r="J5169">
        <f>INDEX(NoSettings!$C:$C,MATCH(EPS!$A5169,NoSettings!$A:$A,0))</f>
        <v>5746050000</v>
      </c>
      <c r="K5169">
        <f>INDEX(GWP!$C$2:$C$13,MATCH(EPS!I5169,GWP!$B$2:$B$13,0))</f>
        <v>0</v>
      </c>
      <c r="L5169" s="4">
        <f t="shared" si="161"/>
        <v>0</v>
      </c>
    </row>
    <row r="5170" spans="1:12" hidden="1" x14ac:dyDescent="0.25">
      <c r="A5170" t="s">
        <v>6684</v>
      </c>
      <c r="B5170" t="s">
        <v>6</v>
      </c>
      <c r="C5170" t="s">
        <v>6899</v>
      </c>
      <c r="D5170" t="s">
        <v>1712</v>
      </c>
      <c r="H5170" t="str">
        <f>INDEX('Vensim Variables'!$B:$B,MATCH(EPS!$B5170,'Vensim Variables'!$A:$A,0))</f>
        <v>g pollutant</v>
      </c>
      <c r="I5170" t="str">
        <f t="shared" si="160"/>
        <v>OC</v>
      </c>
      <c r="J5170">
        <f>INDEX(NoSettings!$C:$C,MATCH(EPS!$A5170,NoSettings!$A:$A,0))</f>
        <v>51006600000</v>
      </c>
      <c r="K5170">
        <f>INDEX(GWP!$C$2:$C$13,MATCH(EPS!I5170,GWP!$B$2:$B$13,0))</f>
        <v>0</v>
      </c>
      <c r="L5170" s="4">
        <f t="shared" si="161"/>
        <v>0</v>
      </c>
    </row>
    <row r="5171" spans="1:12" hidden="1" x14ac:dyDescent="0.25">
      <c r="A5171" t="s">
        <v>6685</v>
      </c>
      <c r="B5171" t="s">
        <v>6</v>
      </c>
      <c r="C5171" t="s">
        <v>6899</v>
      </c>
      <c r="D5171" t="s">
        <v>1713</v>
      </c>
      <c r="H5171" t="str">
        <f>INDEX('Vensim Variables'!$B:$B,MATCH(EPS!$B5171,'Vensim Variables'!$A:$A,0))</f>
        <v>g pollutant</v>
      </c>
      <c r="I5171" t="str">
        <f t="shared" si="160"/>
        <v>CH4</v>
      </c>
      <c r="J5171">
        <f>INDEX(NoSettings!$C:$C,MATCH(EPS!$A5171,NoSettings!$A:$A,0))</f>
        <v>1009410000</v>
      </c>
      <c r="K5171">
        <f>INDEX(GWP!$C$2:$C$13,MATCH(EPS!I5171,GWP!$B$2:$B$13,0))</f>
        <v>28</v>
      </c>
      <c r="L5171" s="4">
        <f t="shared" si="161"/>
        <v>2.8263480000000001E-2</v>
      </c>
    </row>
    <row r="5172" spans="1:12" hidden="1" x14ac:dyDescent="0.25">
      <c r="A5172" t="s">
        <v>6686</v>
      </c>
      <c r="B5172" t="s">
        <v>6</v>
      </c>
      <c r="C5172" t="s">
        <v>6899</v>
      </c>
      <c r="D5172" t="s">
        <v>1714</v>
      </c>
      <c r="H5172" t="str">
        <f>INDEX('Vensim Variables'!$B:$B,MATCH(EPS!$B5172,'Vensim Variables'!$A:$A,0))</f>
        <v>g pollutant</v>
      </c>
      <c r="I5172" t="str">
        <f t="shared" si="160"/>
        <v>N2O</v>
      </c>
      <c r="J5172">
        <f>INDEX(NoSettings!$C:$C,MATCH(EPS!$A5172,NoSettings!$A:$A,0))</f>
        <v>126036000</v>
      </c>
      <c r="K5172">
        <f>INDEX(GWP!$C$2:$C$13,MATCH(EPS!I5172,GWP!$B$2:$B$13,0))</f>
        <v>265</v>
      </c>
      <c r="L5172" s="4">
        <f t="shared" si="161"/>
        <v>3.3399539999999998E-2</v>
      </c>
    </row>
    <row r="5173" spans="1:12" hidden="1" x14ac:dyDescent="0.25">
      <c r="A5173" t="s">
        <v>6687</v>
      </c>
      <c r="B5173" t="s">
        <v>6</v>
      </c>
      <c r="C5173" t="s">
        <v>6899</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x14ac:dyDescent="0.25">
      <c r="A5174" t="s">
        <v>6688</v>
      </c>
      <c r="B5174" t="s">
        <v>6</v>
      </c>
      <c r="C5174" t="s">
        <v>6900</v>
      </c>
      <c r="D5174" t="s">
        <v>1702</v>
      </c>
      <c r="H5174" t="str">
        <f>INDEX('Vensim Variables'!$B:$B,MATCH(EPS!$B5174,'Vensim Variables'!$A:$A,0))</f>
        <v>g pollutant</v>
      </c>
      <c r="I5174" t="str">
        <f t="shared" si="160"/>
        <v>CO2</v>
      </c>
      <c r="J5174">
        <f>INDEX(NoSettings!$C:$C,MATCH(EPS!$A5174,NoSettings!$A:$A,0))</f>
        <v>282761000000000</v>
      </c>
      <c r="K5174">
        <f>INDEX(GWP!$C$2:$C$13,MATCH(EPS!I5174,GWP!$B$2:$B$13,0))</f>
        <v>1</v>
      </c>
      <c r="L5174" s="4">
        <f t="shared" si="161"/>
        <v>282.76100000000002</v>
      </c>
    </row>
    <row r="5175" spans="1:12" hidden="1" x14ac:dyDescent="0.25">
      <c r="A5175" t="s">
        <v>6689</v>
      </c>
      <c r="B5175" t="s">
        <v>6</v>
      </c>
      <c r="C5175" t="s">
        <v>6900</v>
      </c>
      <c r="D5175" t="s">
        <v>1705</v>
      </c>
      <c r="H5175" t="str">
        <f>INDEX('Vensim Variables'!$B:$B,MATCH(EPS!$B5175,'Vensim Variables'!$A:$A,0))</f>
        <v>g pollutant</v>
      </c>
      <c r="I5175" t="str">
        <f t="shared" si="160"/>
        <v>VOC</v>
      </c>
      <c r="J5175">
        <f>INDEX(NoSettings!$C:$C,MATCH(EPS!$A5175,NoSettings!$A:$A,0))</f>
        <v>212905000000</v>
      </c>
      <c r="K5175">
        <f>INDEX(GWP!$C$2:$C$13,MATCH(EPS!I5175,GWP!$B$2:$B$13,0))</f>
        <v>0</v>
      </c>
      <c r="L5175" s="4">
        <f t="shared" si="161"/>
        <v>0</v>
      </c>
    </row>
    <row r="5176" spans="1:12" hidden="1" x14ac:dyDescent="0.25">
      <c r="A5176" t="s">
        <v>6690</v>
      </c>
      <c r="B5176" t="s">
        <v>6</v>
      </c>
      <c r="C5176" t="s">
        <v>6900</v>
      </c>
      <c r="D5176" t="s">
        <v>1706</v>
      </c>
      <c r="H5176" t="str">
        <f>INDEX('Vensim Variables'!$B:$B,MATCH(EPS!$B5176,'Vensim Variables'!$A:$A,0))</f>
        <v>g pollutant</v>
      </c>
      <c r="I5176" t="str">
        <f t="shared" si="160"/>
        <v>CO</v>
      </c>
      <c r="J5176">
        <f>INDEX(NoSettings!$C:$C,MATCH(EPS!$A5176,NoSettings!$A:$A,0))</f>
        <v>466073000000</v>
      </c>
      <c r="K5176">
        <f>INDEX(GWP!$C$2:$C$13,MATCH(EPS!I5176,GWP!$B$2:$B$13,0))</f>
        <v>0</v>
      </c>
      <c r="L5176" s="4">
        <f t="shared" si="161"/>
        <v>0</v>
      </c>
    </row>
    <row r="5177" spans="1:12" hidden="1" x14ac:dyDescent="0.25">
      <c r="A5177" t="s">
        <v>6691</v>
      </c>
      <c r="B5177" t="s">
        <v>6</v>
      </c>
      <c r="C5177" t="s">
        <v>6900</v>
      </c>
      <c r="D5177" t="s">
        <v>1707</v>
      </c>
      <c r="H5177" t="str">
        <f>INDEX('Vensim Variables'!$B:$B,MATCH(EPS!$B5177,'Vensim Variables'!$A:$A,0))</f>
        <v>g pollutant</v>
      </c>
      <c r="I5177" t="str">
        <f t="shared" si="160"/>
        <v>NOx</v>
      </c>
      <c r="J5177">
        <f>INDEX(NoSettings!$C:$C,MATCH(EPS!$A5177,NoSettings!$A:$A,0))</f>
        <v>380378000000</v>
      </c>
      <c r="K5177">
        <f>INDEX(GWP!$C$2:$C$13,MATCH(EPS!I5177,GWP!$B$2:$B$13,0))</f>
        <v>0</v>
      </c>
      <c r="L5177" s="4">
        <f t="shared" si="161"/>
        <v>0</v>
      </c>
    </row>
    <row r="5178" spans="1:12" hidden="1" x14ac:dyDescent="0.25">
      <c r="A5178" t="s">
        <v>6692</v>
      </c>
      <c r="B5178" t="s">
        <v>6</v>
      </c>
      <c r="C5178" t="s">
        <v>6900</v>
      </c>
      <c r="D5178" t="s">
        <v>1708</v>
      </c>
      <c r="H5178" t="str">
        <f>INDEX('Vensim Variables'!$B:$B,MATCH(EPS!$B5178,'Vensim Variables'!$A:$A,0))</f>
        <v>g pollutant</v>
      </c>
      <c r="I5178" t="str">
        <f t="shared" si="160"/>
        <v>PM10</v>
      </c>
      <c r="J5178">
        <f>INDEX(NoSettings!$C:$C,MATCH(EPS!$A5178,NoSettings!$A:$A,0))</f>
        <v>188349000000</v>
      </c>
      <c r="K5178">
        <f>INDEX(GWP!$C$2:$C$13,MATCH(EPS!I5178,GWP!$B$2:$B$13,0))</f>
        <v>0</v>
      </c>
      <c r="L5178" s="4">
        <f t="shared" si="161"/>
        <v>0</v>
      </c>
    </row>
    <row r="5179" spans="1:12" hidden="1" x14ac:dyDescent="0.25">
      <c r="A5179" t="s">
        <v>6693</v>
      </c>
      <c r="B5179" t="s">
        <v>6</v>
      </c>
      <c r="C5179" t="s">
        <v>6900</v>
      </c>
      <c r="D5179" t="s">
        <v>1709</v>
      </c>
      <c r="H5179" t="str">
        <f>INDEX('Vensim Variables'!$B:$B,MATCH(EPS!$B5179,'Vensim Variables'!$A:$A,0))</f>
        <v>g pollutant</v>
      </c>
      <c r="I5179" t="str">
        <f t="shared" si="160"/>
        <v>PM25</v>
      </c>
      <c r="J5179">
        <f>INDEX(NoSettings!$C:$C,MATCH(EPS!$A5179,NoSettings!$A:$A,0))</f>
        <v>160706000000</v>
      </c>
      <c r="K5179">
        <f>INDEX(GWP!$C$2:$C$13,MATCH(EPS!I5179,GWP!$B$2:$B$13,0))</f>
        <v>0</v>
      </c>
      <c r="L5179" s="4">
        <f t="shared" si="161"/>
        <v>0</v>
      </c>
    </row>
    <row r="5180" spans="1:12" hidden="1" x14ac:dyDescent="0.25">
      <c r="A5180" t="s">
        <v>6694</v>
      </c>
      <c r="B5180" t="s">
        <v>6</v>
      </c>
      <c r="C5180" t="s">
        <v>6900</v>
      </c>
      <c r="D5180" t="s">
        <v>1710</v>
      </c>
      <c r="H5180" t="str">
        <f>INDEX('Vensim Variables'!$B:$B,MATCH(EPS!$B5180,'Vensim Variables'!$A:$A,0))</f>
        <v>g pollutant</v>
      </c>
      <c r="I5180" t="str">
        <f t="shared" si="160"/>
        <v>SOx</v>
      </c>
      <c r="J5180">
        <f>INDEX(NoSettings!$C:$C,MATCH(EPS!$A5180,NoSettings!$A:$A,0))</f>
        <v>131550000000</v>
      </c>
      <c r="K5180">
        <f>INDEX(GWP!$C$2:$C$13,MATCH(EPS!I5180,GWP!$B$2:$B$13,0))</f>
        <v>0</v>
      </c>
      <c r="L5180" s="4">
        <f t="shared" si="161"/>
        <v>0</v>
      </c>
    </row>
    <row r="5181" spans="1:12" hidden="1" x14ac:dyDescent="0.25">
      <c r="A5181" t="s">
        <v>6695</v>
      </c>
      <c r="B5181" t="s">
        <v>6</v>
      </c>
      <c r="C5181" t="s">
        <v>6900</v>
      </c>
      <c r="D5181" t="s">
        <v>1711</v>
      </c>
      <c r="H5181" t="str">
        <f>INDEX('Vensim Variables'!$B:$B,MATCH(EPS!$B5181,'Vensim Variables'!$A:$A,0))</f>
        <v>g pollutant</v>
      </c>
      <c r="I5181" t="str">
        <f t="shared" si="160"/>
        <v>BC</v>
      </c>
      <c r="J5181">
        <f>INDEX(NoSettings!$C:$C,MATCH(EPS!$A5181,NoSettings!$A:$A,0))</f>
        <v>7638190000</v>
      </c>
      <c r="K5181">
        <f>INDEX(GWP!$C$2:$C$13,MATCH(EPS!I5181,GWP!$B$2:$B$13,0))</f>
        <v>0</v>
      </c>
      <c r="L5181" s="4">
        <f t="shared" si="161"/>
        <v>0</v>
      </c>
    </row>
    <row r="5182" spans="1:12" hidden="1" x14ac:dyDescent="0.25">
      <c r="A5182" t="s">
        <v>6696</v>
      </c>
      <c r="B5182" t="s">
        <v>6</v>
      </c>
      <c r="C5182" t="s">
        <v>6900</v>
      </c>
      <c r="D5182" t="s">
        <v>1712</v>
      </c>
      <c r="H5182" t="str">
        <f>INDEX('Vensim Variables'!$B:$B,MATCH(EPS!$B5182,'Vensim Variables'!$A:$A,0))</f>
        <v>g pollutant</v>
      </c>
      <c r="I5182" t="str">
        <f t="shared" si="160"/>
        <v>OC</v>
      </c>
      <c r="J5182">
        <f>INDEX(NoSettings!$C:$C,MATCH(EPS!$A5182,NoSettings!$A:$A,0))</f>
        <v>52361900000</v>
      </c>
      <c r="K5182">
        <f>INDEX(GWP!$C$2:$C$13,MATCH(EPS!I5182,GWP!$B$2:$B$13,0))</f>
        <v>0</v>
      </c>
      <c r="L5182" s="4">
        <f t="shared" si="161"/>
        <v>0</v>
      </c>
    </row>
    <row r="5183" spans="1:12" hidden="1" x14ac:dyDescent="0.25">
      <c r="A5183" t="s">
        <v>6697</v>
      </c>
      <c r="B5183" t="s">
        <v>6</v>
      </c>
      <c r="C5183" t="s">
        <v>6900</v>
      </c>
      <c r="D5183" t="s">
        <v>1713</v>
      </c>
      <c r="H5183" t="str">
        <f>INDEX('Vensim Variables'!$B:$B,MATCH(EPS!$B5183,'Vensim Variables'!$A:$A,0))</f>
        <v>g pollutant</v>
      </c>
      <c r="I5183" t="str">
        <f t="shared" si="160"/>
        <v>CH4</v>
      </c>
      <c r="J5183">
        <f>INDEX(NoSettings!$C:$C,MATCH(EPS!$A5183,NoSettings!$A:$A,0))</f>
        <v>7141320000</v>
      </c>
      <c r="K5183">
        <f>INDEX(GWP!$C$2:$C$13,MATCH(EPS!I5183,GWP!$B$2:$B$13,0))</f>
        <v>28</v>
      </c>
      <c r="L5183" s="4">
        <f t="shared" si="161"/>
        <v>0.19995695999999999</v>
      </c>
    </row>
    <row r="5184" spans="1:12" hidden="1" x14ac:dyDescent="0.25">
      <c r="A5184" t="s">
        <v>6698</v>
      </c>
      <c r="B5184" t="s">
        <v>6</v>
      </c>
      <c r="C5184" t="s">
        <v>6900</v>
      </c>
      <c r="D5184" t="s">
        <v>1714</v>
      </c>
      <c r="H5184" t="str">
        <f>INDEX('Vensim Variables'!$B:$B,MATCH(EPS!$B5184,'Vensim Variables'!$A:$A,0))</f>
        <v>g pollutant</v>
      </c>
      <c r="I5184" t="str">
        <f t="shared" si="160"/>
        <v>N2O</v>
      </c>
      <c r="J5184">
        <f>INDEX(NoSettings!$C:$C,MATCH(EPS!$A5184,NoSettings!$A:$A,0))</f>
        <v>1299340000</v>
      </c>
      <c r="K5184">
        <f>INDEX(GWP!$C$2:$C$13,MATCH(EPS!I5184,GWP!$B$2:$B$13,0))</f>
        <v>265</v>
      </c>
      <c r="L5184" s="4">
        <f t="shared" si="161"/>
        <v>0.3443251</v>
      </c>
    </row>
    <row r="5185" spans="1:12" hidden="1" x14ac:dyDescent="0.25">
      <c r="A5185" t="s">
        <v>6699</v>
      </c>
      <c r="B5185" t="s">
        <v>6</v>
      </c>
      <c r="C5185" t="s">
        <v>6900</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x14ac:dyDescent="0.25">
      <c r="A5186" t="s">
        <v>6700</v>
      </c>
      <c r="B5186" t="s">
        <v>6</v>
      </c>
      <c r="C5186" t="s">
        <v>6901</v>
      </c>
      <c r="D5186" t="s">
        <v>1702</v>
      </c>
      <c r="H5186" t="str">
        <f>INDEX('Vensim Variables'!$B:$B,MATCH(EPS!$B5186,'Vensim Variables'!$A:$A,0))</f>
        <v>g pollutant</v>
      </c>
      <c r="I5186" t="str">
        <f t="shared" si="160"/>
        <v>CO2</v>
      </c>
      <c r="J5186">
        <f>INDEX(NoSettings!$C:$C,MATCH(EPS!$A5186,NoSettings!$A:$A,0))</f>
        <v>316928000000000</v>
      </c>
      <c r="K5186">
        <f>INDEX(GWP!$C$2:$C$13,MATCH(EPS!I5186,GWP!$B$2:$B$13,0))</f>
        <v>1</v>
      </c>
      <c r="L5186" s="4">
        <f t="shared" si="161"/>
        <v>316.928</v>
      </c>
    </row>
    <row r="5187" spans="1:12" hidden="1" x14ac:dyDescent="0.25">
      <c r="A5187" t="s">
        <v>6701</v>
      </c>
      <c r="B5187" t="s">
        <v>6</v>
      </c>
      <c r="C5187" t="s">
        <v>6901</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814791000000</v>
      </c>
      <c r="K5187">
        <f>INDEX(GWP!$C$2:$C$13,MATCH(EPS!I5187,GWP!$B$2:$B$13,0))</f>
        <v>0</v>
      </c>
      <c r="L5187" s="4">
        <f t="shared" ref="L5187:L5250" si="163">IF(H5187="g pollutant",K5187*J5187/10^12,IF(H5187="MMTCO2e",J5187,IF(H5187="MWh",J5187,0)))</f>
        <v>0</v>
      </c>
    </row>
    <row r="5188" spans="1:12" hidden="1" x14ac:dyDescent="0.25">
      <c r="A5188" t="s">
        <v>6702</v>
      </c>
      <c r="B5188" t="s">
        <v>6</v>
      </c>
      <c r="C5188" t="s">
        <v>6901</v>
      </c>
      <c r="D5188" t="s">
        <v>1706</v>
      </c>
      <c r="H5188" t="str">
        <f>INDEX('Vensim Variables'!$B:$B,MATCH(EPS!$B5188,'Vensim Variables'!$A:$A,0))</f>
        <v>g pollutant</v>
      </c>
      <c r="I5188" t="str">
        <f t="shared" si="162"/>
        <v>CO</v>
      </c>
      <c r="J5188">
        <f>INDEX(NoSettings!$C:$C,MATCH(EPS!$A5188,NoSettings!$A:$A,0))</f>
        <v>535363000000</v>
      </c>
      <c r="K5188">
        <f>INDEX(GWP!$C$2:$C$13,MATCH(EPS!I5188,GWP!$B$2:$B$13,0))</f>
        <v>0</v>
      </c>
      <c r="L5188" s="4">
        <f t="shared" si="163"/>
        <v>0</v>
      </c>
    </row>
    <row r="5189" spans="1:12" hidden="1" x14ac:dyDescent="0.25">
      <c r="A5189" t="s">
        <v>6703</v>
      </c>
      <c r="B5189" t="s">
        <v>6</v>
      </c>
      <c r="C5189" t="s">
        <v>6901</v>
      </c>
      <c r="D5189" t="s">
        <v>1707</v>
      </c>
      <c r="H5189" t="str">
        <f>INDEX('Vensim Variables'!$B:$B,MATCH(EPS!$B5189,'Vensim Variables'!$A:$A,0))</f>
        <v>g pollutant</v>
      </c>
      <c r="I5189" t="str">
        <f t="shared" si="162"/>
        <v>NOx</v>
      </c>
      <c r="J5189">
        <f>INDEX(NoSettings!$C:$C,MATCH(EPS!$A5189,NoSettings!$A:$A,0))</f>
        <v>236822000000</v>
      </c>
      <c r="K5189">
        <f>INDEX(GWP!$C$2:$C$13,MATCH(EPS!I5189,GWP!$B$2:$B$13,0))</f>
        <v>0</v>
      </c>
      <c r="L5189" s="4">
        <f t="shared" si="163"/>
        <v>0</v>
      </c>
    </row>
    <row r="5190" spans="1:12" hidden="1" x14ac:dyDescent="0.25">
      <c r="A5190" t="s">
        <v>6704</v>
      </c>
      <c r="B5190" t="s">
        <v>6</v>
      </c>
      <c r="C5190" t="s">
        <v>6901</v>
      </c>
      <c r="D5190" t="s">
        <v>1708</v>
      </c>
      <c r="H5190" t="str">
        <f>INDEX('Vensim Variables'!$B:$B,MATCH(EPS!$B5190,'Vensim Variables'!$A:$A,0))</f>
        <v>g pollutant</v>
      </c>
      <c r="I5190" t="str">
        <f t="shared" si="162"/>
        <v>PM10</v>
      </c>
      <c r="J5190">
        <f>INDEX(NoSettings!$C:$C,MATCH(EPS!$A5190,NoSettings!$A:$A,0))</f>
        <v>39281000000</v>
      </c>
      <c r="K5190">
        <f>INDEX(GWP!$C$2:$C$13,MATCH(EPS!I5190,GWP!$B$2:$B$13,0))</f>
        <v>0</v>
      </c>
      <c r="L5190" s="4">
        <f t="shared" si="163"/>
        <v>0</v>
      </c>
    </row>
    <row r="5191" spans="1:12" hidden="1" x14ac:dyDescent="0.25">
      <c r="A5191" t="s">
        <v>6705</v>
      </c>
      <c r="B5191" t="s">
        <v>6</v>
      </c>
      <c r="C5191" t="s">
        <v>6901</v>
      </c>
      <c r="D5191" t="s">
        <v>1709</v>
      </c>
      <c r="H5191" t="str">
        <f>INDEX('Vensim Variables'!$B:$B,MATCH(EPS!$B5191,'Vensim Variables'!$A:$A,0))</f>
        <v>g pollutant</v>
      </c>
      <c r="I5191" t="str">
        <f t="shared" si="162"/>
        <v>PM25</v>
      </c>
      <c r="J5191">
        <f>INDEX(NoSettings!$C:$C,MATCH(EPS!$A5191,NoSettings!$A:$A,0))</f>
        <v>30183000000</v>
      </c>
      <c r="K5191">
        <f>INDEX(GWP!$C$2:$C$13,MATCH(EPS!I5191,GWP!$B$2:$B$13,0))</f>
        <v>0</v>
      </c>
      <c r="L5191" s="4">
        <f t="shared" si="163"/>
        <v>0</v>
      </c>
    </row>
    <row r="5192" spans="1:12" hidden="1" x14ac:dyDescent="0.25">
      <c r="A5192" t="s">
        <v>6706</v>
      </c>
      <c r="B5192" t="s">
        <v>6</v>
      </c>
      <c r="C5192" t="s">
        <v>6901</v>
      </c>
      <c r="D5192" t="s">
        <v>1710</v>
      </c>
      <c r="H5192" t="str">
        <f>INDEX('Vensim Variables'!$B:$B,MATCH(EPS!$B5192,'Vensim Variables'!$A:$A,0))</f>
        <v>g pollutant</v>
      </c>
      <c r="I5192" t="str">
        <f t="shared" si="162"/>
        <v>SOx</v>
      </c>
      <c r="J5192">
        <f>INDEX(NoSettings!$C:$C,MATCH(EPS!$A5192,NoSettings!$A:$A,0))</f>
        <v>145420000000</v>
      </c>
      <c r="K5192">
        <f>INDEX(GWP!$C$2:$C$13,MATCH(EPS!I5192,GWP!$B$2:$B$13,0))</f>
        <v>0</v>
      </c>
      <c r="L5192" s="4">
        <f t="shared" si="163"/>
        <v>0</v>
      </c>
    </row>
    <row r="5193" spans="1:12" hidden="1" x14ac:dyDescent="0.25">
      <c r="A5193" t="s">
        <v>6707</v>
      </c>
      <c r="B5193" t="s">
        <v>6</v>
      </c>
      <c r="C5193" t="s">
        <v>6901</v>
      </c>
      <c r="D5193" t="s">
        <v>1711</v>
      </c>
      <c r="H5193" t="str">
        <f>INDEX('Vensim Variables'!$B:$B,MATCH(EPS!$B5193,'Vensim Variables'!$A:$A,0))</f>
        <v>g pollutant</v>
      </c>
      <c r="I5193" t="str">
        <f t="shared" si="162"/>
        <v>BC</v>
      </c>
      <c r="J5193">
        <f>INDEX(NoSettings!$C:$C,MATCH(EPS!$A5193,NoSettings!$A:$A,0))</f>
        <v>2345090000</v>
      </c>
      <c r="K5193">
        <f>INDEX(GWP!$C$2:$C$13,MATCH(EPS!I5193,GWP!$B$2:$B$13,0))</f>
        <v>0</v>
      </c>
      <c r="L5193" s="4">
        <f t="shared" si="163"/>
        <v>0</v>
      </c>
    </row>
    <row r="5194" spans="1:12" hidden="1" x14ac:dyDescent="0.25">
      <c r="A5194" t="s">
        <v>6708</v>
      </c>
      <c r="B5194" t="s">
        <v>6</v>
      </c>
      <c r="C5194" t="s">
        <v>6901</v>
      </c>
      <c r="D5194" t="s">
        <v>1712</v>
      </c>
      <c r="H5194" t="str">
        <f>INDEX('Vensim Variables'!$B:$B,MATCH(EPS!$B5194,'Vensim Variables'!$A:$A,0))</f>
        <v>g pollutant</v>
      </c>
      <c r="I5194" t="str">
        <f t="shared" si="162"/>
        <v>OC</v>
      </c>
      <c r="J5194">
        <f>INDEX(NoSettings!$C:$C,MATCH(EPS!$A5194,NoSettings!$A:$A,0))</f>
        <v>5636910000</v>
      </c>
      <c r="K5194">
        <f>INDEX(GWP!$C$2:$C$13,MATCH(EPS!I5194,GWP!$B$2:$B$13,0))</f>
        <v>0</v>
      </c>
      <c r="L5194" s="4">
        <f t="shared" si="163"/>
        <v>0</v>
      </c>
    </row>
    <row r="5195" spans="1:12" hidden="1" x14ac:dyDescent="0.25">
      <c r="A5195" t="s">
        <v>6709</v>
      </c>
      <c r="B5195" t="s">
        <v>6</v>
      </c>
      <c r="C5195" t="s">
        <v>6901</v>
      </c>
      <c r="D5195" t="s">
        <v>1713</v>
      </c>
      <c r="H5195" t="str">
        <f>INDEX('Vensim Variables'!$B:$B,MATCH(EPS!$B5195,'Vensim Variables'!$A:$A,0))</f>
        <v>g pollutant</v>
      </c>
      <c r="I5195" t="str">
        <f t="shared" si="162"/>
        <v>CH4</v>
      </c>
      <c r="J5195">
        <f>INDEX(NoSettings!$C:$C,MATCH(EPS!$A5195,NoSettings!$A:$A,0))</f>
        <v>17230500000</v>
      </c>
      <c r="K5195">
        <f>INDEX(GWP!$C$2:$C$13,MATCH(EPS!I5195,GWP!$B$2:$B$13,0))</f>
        <v>28</v>
      </c>
      <c r="L5195" s="4">
        <f t="shared" si="163"/>
        <v>0.48245399999999999</v>
      </c>
    </row>
    <row r="5196" spans="1:12" hidden="1" x14ac:dyDescent="0.25">
      <c r="A5196" t="s">
        <v>6710</v>
      </c>
      <c r="B5196" t="s">
        <v>6</v>
      </c>
      <c r="C5196" t="s">
        <v>6901</v>
      </c>
      <c r="D5196" t="s">
        <v>1714</v>
      </c>
      <c r="H5196" t="str">
        <f>INDEX('Vensim Variables'!$B:$B,MATCH(EPS!$B5196,'Vensim Variables'!$A:$A,0))</f>
        <v>g pollutant</v>
      </c>
      <c r="I5196" t="str">
        <f t="shared" si="162"/>
        <v>N2O</v>
      </c>
      <c r="J5196">
        <f>INDEX(NoSettings!$C:$C,MATCH(EPS!$A5196,NoSettings!$A:$A,0))</f>
        <v>73905100000</v>
      </c>
      <c r="K5196">
        <f>INDEX(GWP!$C$2:$C$13,MATCH(EPS!I5196,GWP!$B$2:$B$13,0))</f>
        <v>265</v>
      </c>
      <c r="L5196" s="4">
        <f t="shared" si="163"/>
        <v>19.584851499999999</v>
      </c>
    </row>
    <row r="5197" spans="1:12" hidden="1" x14ac:dyDescent="0.25">
      <c r="A5197" t="s">
        <v>6711</v>
      </c>
      <c r="B5197" t="s">
        <v>6</v>
      </c>
      <c r="C5197" t="s">
        <v>6901</v>
      </c>
      <c r="D5197" t="s">
        <v>1715</v>
      </c>
      <c r="H5197" t="str">
        <f>INDEX('Vensim Variables'!$B:$B,MATCH(EPS!$B5197,'Vensim Variables'!$A:$A,0))</f>
        <v>g pollutant</v>
      </c>
      <c r="I5197" t="str">
        <f t="shared" si="162"/>
        <v>F gases</v>
      </c>
      <c r="J5197">
        <f>INDEX(NoSettings!$C:$C,MATCH(EPS!$A5197,NoSettings!$A:$A,0))</f>
        <v>185100000000000</v>
      </c>
      <c r="K5197">
        <f>INDEX(GWP!$C$2:$C$13,MATCH(EPS!I5197,GWP!$B$2:$B$13,0))</f>
        <v>1</v>
      </c>
      <c r="L5197" s="4">
        <f t="shared" si="163"/>
        <v>185.1</v>
      </c>
    </row>
    <row r="5198" spans="1:12" hidden="1" x14ac:dyDescent="0.25">
      <c r="A5198" t="s">
        <v>6712</v>
      </c>
      <c r="B5198" t="s">
        <v>6</v>
      </c>
      <c r="C5198" t="s">
        <v>6902</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x14ac:dyDescent="0.25">
      <c r="A5199" t="s">
        <v>6713</v>
      </c>
      <c r="B5199" t="s">
        <v>6</v>
      </c>
      <c r="C5199" t="s">
        <v>6902</v>
      </c>
      <c r="D5199" t="s">
        <v>1705</v>
      </c>
      <c r="H5199" t="str">
        <f>INDEX('Vensim Variables'!$B:$B,MATCH(EPS!$B5199,'Vensim Variables'!$A:$A,0))</f>
        <v>g pollutant</v>
      </c>
      <c r="I5199" t="str">
        <f t="shared" si="162"/>
        <v>VOC</v>
      </c>
      <c r="J5199">
        <f>INDEX(NoSettings!$C:$C,MATCH(EPS!$A5199,NoSettings!$A:$A,0))</f>
        <v>484349000</v>
      </c>
      <c r="K5199">
        <f>INDEX(GWP!$C$2:$C$13,MATCH(EPS!I5199,GWP!$B$2:$B$13,0))</f>
        <v>0</v>
      </c>
      <c r="L5199" s="4">
        <f t="shared" si="163"/>
        <v>0</v>
      </c>
    </row>
    <row r="5200" spans="1:12" hidden="1" x14ac:dyDescent="0.25">
      <c r="A5200" t="s">
        <v>6714</v>
      </c>
      <c r="B5200" t="s">
        <v>6</v>
      </c>
      <c r="C5200" t="s">
        <v>6902</v>
      </c>
      <c r="D5200" t="s">
        <v>1706</v>
      </c>
      <c r="H5200" t="str">
        <f>INDEX('Vensim Variables'!$B:$B,MATCH(EPS!$B5200,'Vensim Variables'!$A:$A,0))</f>
        <v>g pollutant</v>
      </c>
      <c r="I5200" t="str">
        <f t="shared" si="162"/>
        <v>CO</v>
      </c>
      <c r="J5200">
        <f>INDEX(NoSettings!$C:$C,MATCH(EPS!$A5200,NoSettings!$A:$A,0))</f>
        <v>2624850000</v>
      </c>
      <c r="K5200">
        <f>INDEX(GWP!$C$2:$C$13,MATCH(EPS!I5200,GWP!$B$2:$B$13,0))</f>
        <v>0</v>
      </c>
      <c r="L5200" s="4">
        <f t="shared" si="163"/>
        <v>0</v>
      </c>
    </row>
    <row r="5201" spans="1:12" hidden="1" x14ac:dyDescent="0.25">
      <c r="A5201" t="s">
        <v>6715</v>
      </c>
      <c r="B5201" t="s">
        <v>6</v>
      </c>
      <c r="C5201" t="s">
        <v>6902</v>
      </c>
      <c r="D5201" t="s">
        <v>1707</v>
      </c>
      <c r="H5201" t="str">
        <f>INDEX('Vensim Variables'!$B:$B,MATCH(EPS!$B5201,'Vensim Variables'!$A:$A,0))</f>
        <v>g pollutant</v>
      </c>
      <c r="I5201" t="str">
        <f t="shared" si="162"/>
        <v>NOx</v>
      </c>
      <c r="J5201">
        <f>INDEX(NoSettings!$C:$C,MATCH(EPS!$A5201,NoSettings!$A:$A,0))</f>
        <v>4530300000</v>
      </c>
      <c r="K5201">
        <f>INDEX(GWP!$C$2:$C$13,MATCH(EPS!I5201,GWP!$B$2:$B$13,0))</f>
        <v>0</v>
      </c>
      <c r="L5201" s="4">
        <f t="shared" si="163"/>
        <v>0</v>
      </c>
    </row>
    <row r="5202" spans="1:12" hidden="1" x14ac:dyDescent="0.25">
      <c r="A5202" t="s">
        <v>6716</v>
      </c>
      <c r="B5202" t="s">
        <v>6</v>
      </c>
      <c r="C5202" t="s">
        <v>6902</v>
      </c>
      <c r="D5202" t="s">
        <v>1708</v>
      </c>
      <c r="H5202" t="str">
        <f>INDEX('Vensim Variables'!$B:$B,MATCH(EPS!$B5202,'Vensim Variables'!$A:$A,0))</f>
        <v>g pollutant</v>
      </c>
      <c r="I5202" t="str">
        <f t="shared" si="162"/>
        <v>PM10</v>
      </c>
      <c r="J5202">
        <f>INDEX(NoSettings!$C:$C,MATCH(EPS!$A5202,NoSettings!$A:$A,0))</f>
        <v>185818000</v>
      </c>
      <c r="K5202">
        <f>INDEX(GWP!$C$2:$C$13,MATCH(EPS!I5202,GWP!$B$2:$B$13,0))</f>
        <v>0</v>
      </c>
      <c r="L5202" s="4">
        <f t="shared" si="163"/>
        <v>0</v>
      </c>
    </row>
    <row r="5203" spans="1:12" hidden="1" x14ac:dyDescent="0.25">
      <c r="A5203" t="s">
        <v>6717</v>
      </c>
      <c r="B5203" t="s">
        <v>6</v>
      </c>
      <c r="C5203" t="s">
        <v>6902</v>
      </c>
      <c r="D5203" t="s">
        <v>1709</v>
      </c>
      <c r="H5203" t="str">
        <f>INDEX('Vensim Variables'!$B:$B,MATCH(EPS!$B5203,'Vensim Variables'!$A:$A,0))</f>
        <v>g pollutant</v>
      </c>
      <c r="I5203" t="str">
        <f t="shared" si="162"/>
        <v>PM25</v>
      </c>
      <c r="J5203">
        <f>INDEX(NoSettings!$C:$C,MATCH(EPS!$A5203,NoSettings!$A:$A,0))</f>
        <v>174305000</v>
      </c>
      <c r="K5203">
        <f>INDEX(GWP!$C$2:$C$13,MATCH(EPS!I5203,GWP!$B$2:$B$13,0))</f>
        <v>0</v>
      </c>
      <c r="L5203" s="4">
        <f t="shared" si="163"/>
        <v>0</v>
      </c>
    </row>
    <row r="5204" spans="1:12" hidden="1" x14ac:dyDescent="0.25">
      <c r="A5204" t="s">
        <v>6718</v>
      </c>
      <c r="B5204" t="s">
        <v>6</v>
      </c>
      <c r="C5204" t="s">
        <v>6902</v>
      </c>
      <c r="D5204" t="s">
        <v>1710</v>
      </c>
      <c r="H5204" t="str">
        <f>INDEX('Vensim Variables'!$B:$B,MATCH(EPS!$B5204,'Vensim Variables'!$A:$A,0))</f>
        <v>g pollutant</v>
      </c>
      <c r="I5204" t="str">
        <f t="shared" si="162"/>
        <v>SOx</v>
      </c>
      <c r="J5204">
        <f>INDEX(NoSettings!$C:$C,MATCH(EPS!$A5204,NoSettings!$A:$A,0))</f>
        <v>151596000</v>
      </c>
      <c r="K5204">
        <f>INDEX(GWP!$C$2:$C$13,MATCH(EPS!I5204,GWP!$B$2:$B$13,0))</f>
        <v>0</v>
      </c>
      <c r="L5204" s="4">
        <f t="shared" si="163"/>
        <v>0</v>
      </c>
    </row>
    <row r="5205" spans="1:12" hidden="1" x14ac:dyDescent="0.25">
      <c r="A5205" t="s">
        <v>6719</v>
      </c>
      <c r="B5205" t="s">
        <v>6</v>
      </c>
      <c r="C5205" t="s">
        <v>6902</v>
      </c>
      <c r="D5205" t="s">
        <v>1711</v>
      </c>
      <c r="H5205" t="str">
        <f>INDEX('Vensim Variables'!$B:$B,MATCH(EPS!$B5205,'Vensim Variables'!$A:$A,0))</f>
        <v>g pollutant</v>
      </c>
      <c r="I5205" t="str">
        <f t="shared" si="162"/>
        <v>BC</v>
      </c>
      <c r="J5205">
        <f>INDEX(NoSettings!$C:$C,MATCH(EPS!$A5205,NoSettings!$A:$A,0))</f>
        <v>11665200</v>
      </c>
      <c r="K5205">
        <f>INDEX(GWP!$C$2:$C$13,MATCH(EPS!I5205,GWP!$B$2:$B$13,0))</f>
        <v>0</v>
      </c>
      <c r="L5205" s="4">
        <f t="shared" si="163"/>
        <v>0</v>
      </c>
    </row>
    <row r="5206" spans="1:12" hidden="1" x14ac:dyDescent="0.25">
      <c r="A5206" t="s">
        <v>6720</v>
      </c>
      <c r="B5206" t="s">
        <v>6</v>
      </c>
      <c r="C5206" t="s">
        <v>6902</v>
      </c>
      <c r="D5206" t="s">
        <v>1712</v>
      </c>
      <c r="H5206" t="str">
        <f>INDEX('Vensim Variables'!$B:$B,MATCH(EPS!$B5206,'Vensim Variables'!$A:$A,0))</f>
        <v>g pollutant</v>
      </c>
      <c r="I5206" t="str">
        <f t="shared" si="162"/>
        <v>OC</v>
      </c>
      <c r="J5206">
        <f>INDEX(NoSettings!$C:$C,MATCH(EPS!$A5206,NoSettings!$A:$A,0))</f>
        <v>77221900</v>
      </c>
      <c r="K5206">
        <f>INDEX(GWP!$C$2:$C$13,MATCH(EPS!I5206,GWP!$B$2:$B$13,0))</f>
        <v>0</v>
      </c>
      <c r="L5206" s="4">
        <f t="shared" si="163"/>
        <v>0</v>
      </c>
    </row>
    <row r="5207" spans="1:12" hidden="1" x14ac:dyDescent="0.25">
      <c r="A5207" t="s">
        <v>6721</v>
      </c>
      <c r="B5207" t="s">
        <v>6</v>
      </c>
      <c r="C5207" t="s">
        <v>6902</v>
      </c>
      <c r="D5207" t="s">
        <v>1713</v>
      </c>
      <c r="H5207" t="str">
        <f>INDEX('Vensim Variables'!$B:$B,MATCH(EPS!$B5207,'Vensim Variables'!$A:$A,0))</f>
        <v>g pollutant</v>
      </c>
      <c r="I5207" t="str">
        <f t="shared" si="162"/>
        <v>CH4</v>
      </c>
      <c r="J5207">
        <f>INDEX(NoSettings!$C:$C,MATCH(EPS!$A5207,NoSettings!$A:$A,0))</f>
        <v>80486100</v>
      </c>
      <c r="K5207">
        <f>INDEX(GWP!$C$2:$C$13,MATCH(EPS!I5207,GWP!$B$2:$B$13,0))</f>
        <v>28</v>
      </c>
      <c r="L5207" s="4">
        <f t="shared" si="163"/>
        <v>2.2536107999999999E-3</v>
      </c>
    </row>
    <row r="5208" spans="1:12" hidden="1" x14ac:dyDescent="0.25">
      <c r="A5208" t="s">
        <v>6722</v>
      </c>
      <c r="B5208" t="s">
        <v>6</v>
      </c>
      <c r="C5208" t="s">
        <v>6902</v>
      </c>
      <c r="D5208" t="s">
        <v>1714</v>
      </c>
      <c r="H5208" t="str">
        <f>INDEX('Vensim Variables'!$B:$B,MATCH(EPS!$B5208,'Vensim Variables'!$A:$A,0))</f>
        <v>g pollutant</v>
      </c>
      <c r="I5208" t="str">
        <f t="shared" si="162"/>
        <v>N2O</v>
      </c>
      <c r="J5208">
        <f>INDEX(NoSettings!$C:$C,MATCH(EPS!$A5208,NoSettings!$A:$A,0))</f>
        <v>8184210</v>
      </c>
      <c r="K5208">
        <f>INDEX(GWP!$C$2:$C$13,MATCH(EPS!I5208,GWP!$B$2:$B$13,0))</f>
        <v>265</v>
      </c>
      <c r="L5208" s="4">
        <f t="shared" si="163"/>
        <v>2.1688156500000002E-3</v>
      </c>
    </row>
    <row r="5209" spans="1:12" hidden="1" x14ac:dyDescent="0.25">
      <c r="A5209" t="s">
        <v>6723</v>
      </c>
      <c r="B5209" t="s">
        <v>6</v>
      </c>
      <c r="C5209" t="s">
        <v>6902</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x14ac:dyDescent="0.25">
      <c r="A5210" t="s">
        <v>6724</v>
      </c>
      <c r="B5210" t="s">
        <v>6</v>
      </c>
      <c r="C5210" t="s">
        <v>6903</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x14ac:dyDescent="0.25">
      <c r="A5211" t="s">
        <v>6725</v>
      </c>
      <c r="B5211" t="s">
        <v>6</v>
      </c>
      <c r="C5211" t="s">
        <v>6903</v>
      </c>
      <c r="D5211" t="s">
        <v>1705</v>
      </c>
      <c r="H5211" t="str">
        <f>INDEX('Vensim Variables'!$B:$B,MATCH(EPS!$B5211,'Vensim Variables'!$A:$A,0))</f>
        <v>g pollutant</v>
      </c>
      <c r="I5211" t="str">
        <f t="shared" si="162"/>
        <v>VOC</v>
      </c>
      <c r="J5211">
        <f>INDEX(NoSettings!$C:$C,MATCH(EPS!$A5211,NoSettings!$A:$A,0))</f>
        <v>682898000</v>
      </c>
      <c r="K5211">
        <f>INDEX(GWP!$C$2:$C$13,MATCH(EPS!I5211,GWP!$B$2:$B$13,0))</f>
        <v>0</v>
      </c>
      <c r="L5211" s="4">
        <f t="shared" si="163"/>
        <v>0</v>
      </c>
    </row>
    <row r="5212" spans="1:12" hidden="1" x14ac:dyDescent="0.25">
      <c r="A5212" t="s">
        <v>6726</v>
      </c>
      <c r="B5212" t="s">
        <v>6</v>
      </c>
      <c r="C5212" t="s">
        <v>6903</v>
      </c>
      <c r="D5212" t="s">
        <v>1706</v>
      </c>
      <c r="H5212" t="str">
        <f>INDEX('Vensim Variables'!$B:$B,MATCH(EPS!$B5212,'Vensim Variables'!$A:$A,0))</f>
        <v>g pollutant</v>
      </c>
      <c r="I5212" t="str">
        <f t="shared" si="162"/>
        <v>CO</v>
      </c>
      <c r="J5212">
        <f>INDEX(NoSettings!$C:$C,MATCH(EPS!$A5212,NoSettings!$A:$A,0))</f>
        <v>3645550000</v>
      </c>
      <c r="K5212">
        <f>INDEX(GWP!$C$2:$C$13,MATCH(EPS!I5212,GWP!$B$2:$B$13,0))</f>
        <v>0</v>
      </c>
      <c r="L5212" s="4">
        <f t="shared" si="163"/>
        <v>0</v>
      </c>
    </row>
    <row r="5213" spans="1:12" hidden="1" x14ac:dyDescent="0.25">
      <c r="A5213" t="s">
        <v>6727</v>
      </c>
      <c r="B5213" t="s">
        <v>6</v>
      </c>
      <c r="C5213" t="s">
        <v>6903</v>
      </c>
      <c r="D5213" t="s">
        <v>1707</v>
      </c>
      <c r="H5213" t="str">
        <f>INDEX('Vensim Variables'!$B:$B,MATCH(EPS!$B5213,'Vensim Variables'!$A:$A,0))</f>
        <v>g pollutant</v>
      </c>
      <c r="I5213" t="str">
        <f t="shared" si="162"/>
        <v>NOx</v>
      </c>
      <c r="J5213">
        <f>INDEX(NoSettings!$C:$C,MATCH(EPS!$A5213,NoSettings!$A:$A,0))</f>
        <v>6411750000</v>
      </c>
      <c r="K5213">
        <f>INDEX(GWP!$C$2:$C$13,MATCH(EPS!I5213,GWP!$B$2:$B$13,0))</f>
        <v>0</v>
      </c>
      <c r="L5213" s="4">
        <f t="shared" si="163"/>
        <v>0</v>
      </c>
    </row>
    <row r="5214" spans="1:12" hidden="1" x14ac:dyDescent="0.25">
      <c r="A5214" t="s">
        <v>6728</v>
      </c>
      <c r="B5214" t="s">
        <v>6</v>
      </c>
      <c r="C5214" t="s">
        <v>6903</v>
      </c>
      <c r="D5214" t="s">
        <v>1708</v>
      </c>
      <c r="H5214" t="str">
        <f>INDEX('Vensim Variables'!$B:$B,MATCH(EPS!$B5214,'Vensim Variables'!$A:$A,0))</f>
        <v>g pollutant</v>
      </c>
      <c r="I5214" t="str">
        <f t="shared" si="162"/>
        <v>PM10</v>
      </c>
      <c r="J5214">
        <f>INDEX(NoSettings!$C:$C,MATCH(EPS!$A5214,NoSettings!$A:$A,0))</f>
        <v>252665000</v>
      </c>
      <c r="K5214">
        <f>INDEX(GWP!$C$2:$C$13,MATCH(EPS!I5214,GWP!$B$2:$B$13,0))</f>
        <v>0</v>
      </c>
      <c r="L5214" s="4">
        <f t="shared" si="163"/>
        <v>0</v>
      </c>
    </row>
    <row r="5215" spans="1:12" hidden="1" x14ac:dyDescent="0.25">
      <c r="A5215" t="s">
        <v>6729</v>
      </c>
      <c r="B5215" t="s">
        <v>6</v>
      </c>
      <c r="C5215" t="s">
        <v>6903</v>
      </c>
      <c r="D5215" t="s">
        <v>1709</v>
      </c>
      <c r="H5215" t="str">
        <f>INDEX('Vensim Variables'!$B:$B,MATCH(EPS!$B5215,'Vensim Variables'!$A:$A,0))</f>
        <v>g pollutant</v>
      </c>
      <c r="I5215" t="str">
        <f t="shared" si="162"/>
        <v>PM25</v>
      </c>
      <c r="J5215">
        <f>INDEX(NoSettings!$C:$C,MATCH(EPS!$A5215,NoSettings!$A:$A,0))</f>
        <v>238076000</v>
      </c>
      <c r="K5215">
        <f>INDEX(GWP!$C$2:$C$13,MATCH(EPS!I5215,GWP!$B$2:$B$13,0))</f>
        <v>0</v>
      </c>
      <c r="L5215" s="4">
        <f t="shared" si="163"/>
        <v>0</v>
      </c>
    </row>
    <row r="5216" spans="1:12" hidden="1" x14ac:dyDescent="0.25">
      <c r="A5216" t="s">
        <v>6730</v>
      </c>
      <c r="B5216" t="s">
        <v>6</v>
      </c>
      <c r="C5216" t="s">
        <v>6903</v>
      </c>
      <c r="D5216" t="s">
        <v>1710</v>
      </c>
      <c r="H5216" t="str">
        <f>INDEX('Vensim Variables'!$B:$B,MATCH(EPS!$B5216,'Vensim Variables'!$A:$A,0))</f>
        <v>g pollutant</v>
      </c>
      <c r="I5216" t="str">
        <f t="shared" si="162"/>
        <v>SOx</v>
      </c>
      <c r="J5216">
        <f>INDEX(NoSettings!$C:$C,MATCH(EPS!$A5216,NoSettings!$A:$A,0))</f>
        <v>169537000</v>
      </c>
      <c r="K5216">
        <f>INDEX(GWP!$C$2:$C$13,MATCH(EPS!I5216,GWP!$B$2:$B$13,0))</f>
        <v>0</v>
      </c>
      <c r="L5216" s="4">
        <f t="shared" si="163"/>
        <v>0</v>
      </c>
    </row>
    <row r="5217" spans="1:12" hidden="1" x14ac:dyDescent="0.25">
      <c r="A5217" t="s">
        <v>6731</v>
      </c>
      <c r="B5217" t="s">
        <v>6</v>
      </c>
      <c r="C5217" t="s">
        <v>6903</v>
      </c>
      <c r="D5217" t="s">
        <v>1711</v>
      </c>
      <c r="H5217" t="str">
        <f>INDEX('Vensim Variables'!$B:$B,MATCH(EPS!$B5217,'Vensim Variables'!$A:$A,0))</f>
        <v>g pollutant</v>
      </c>
      <c r="I5217" t="str">
        <f t="shared" si="162"/>
        <v>BC</v>
      </c>
      <c r="J5217">
        <f>INDEX(NoSettings!$C:$C,MATCH(EPS!$A5217,NoSettings!$A:$A,0))</f>
        <v>15834000</v>
      </c>
      <c r="K5217">
        <f>INDEX(GWP!$C$2:$C$13,MATCH(EPS!I5217,GWP!$B$2:$B$13,0))</f>
        <v>0</v>
      </c>
      <c r="L5217" s="4">
        <f t="shared" si="163"/>
        <v>0</v>
      </c>
    </row>
    <row r="5218" spans="1:12" hidden="1" x14ac:dyDescent="0.25">
      <c r="A5218" t="s">
        <v>6732</v>
      </c>
      <c r="B5218" t="s">
        <v>6</v>
      </c>
      <c r="C5218" t="s">
        <v>6903</v>
      </c>
      <c r="D5218" t="s">
        <v>1712</v>
      </c>
      <c r="H5218" t="str">
        <f>INDEX('Vensim Variables'!$B:$B,MATCH(EPS!$B5218,'Vensim Variables'!$A:$A,0))</f>
        <v>g pollutant</v>
      </c>
      <c r="I5218" t="str">
        <f t="shared" si="162"/>
        <v>OC</v>
      </c>
      <c r="J5218">
        <f>INDEX(NoSettings!$C:$C,MATCH(EPS!$A5218,NoSettings!$A:$A,0))</f>
        <v>106314000</v>
      </c>
      <c r="K5218">
        <f>INDEX(GWP!$C$2:$C$13,MATCH(EPS!I5218,GWP!$B$2:$B$13,0))</f>
        <v>0</v>
      </c>
      <c r="L5218" s="4">
        <f t="shared" si="163"/>
        <v>0</v>
      </c>
    </row>
    <row r="5219" spans="1:12" hidden="1" x14ac:dyDescent="0.25">
      <c r="A5219" t="s">
        <v>6733</v>
      </c>
      <c r="B5219" t="s">
        <v>6</v>
      </c>
      <c r="C5219" t="s">
        <v>6903</v>
      </c>
      <c r="D5219" t="s">
        <v>1713</v>
      </c>
      <c r="H5219" t="str">
        <f>INDEX('Vensim Variables'!$B:$B,MATCH(EPS!$B5219,'Vensim Variables'!$A:$A,0))</f>
        <v>g pollutant</v>
      </c>
      <c r="I5219" t="str">
        <f t="shared" si="162"/>
        <v>CH4</v>
      </c>
      <c r="J5219">
        <f>INDEX(NoSettings!$C:$C,MATCH(EPS!$A5219,NoSettings!$A:$A,0))</f>
        <v>113100000</v>
      </c>
      <c r="K5219">
        <f>INDEX(GWP!$C$2:$C$13,MATCH(EPS!I5219,GWP!$B$2:$B$13,0))</f>
        <v>28</v>
      </c>
      <c r="L5219" s="4">
        <f t="shared" si="163"/>
        <v>3.1668E-3</v>
      </c>
    </row>
    <row r="5220" spans="1:12" hidden="1" x14ac:dyDescent="0.25">
      <c r="A5220" t="s">
        <v>6734</v>
      </c>
      <c r="B5220" t="s">
        <v>6</v>
      </c>
      <c r="C5220" t="s">
        <v>6903</v>
      </c>
      <c r="D5220" t="s">
        <v>1714</v>
      </c>
      <c r="H5220" t="str">
        <f>INDEX('Vensim Variables'!$B:$B,MATCH(EPS!$B5220,'Vensim Variables'!$A:$A,0))</f>
        <v>g pollutant</v>
      </c>
      <c r="I5220" t="str">
        <f t="shared" si="162"/>
        <v>N2O</v>
      </c>
      <c r="J5220">
        <f>INDEX(NoSettings!$C:$C,MATCH(EPS!$A5220,NoSettings!$A:$A,0))</f>
        <v>11310000</v>
      </c>
      <c r="K5220">
        <f>INDEX(GWP!$C$2:$C$13,MATCH(EPS!I5220,GWP!$B$2:$B$13,0))</f>
        <v>265</v>
      </c>
      <c r="L5220" s="4">
        <f t="shared" si="163"/>
        <v>2.9971500000000001E-3</v>
      </c>
    </row>
    <row r="5221" spans="1:12" hidden="1" x14ac:dyDescent="0.25">
      <c r="A5221" t="s">
        <v>6735</v>
      </c>
      <c r="B5221" t="s">
        <v>6</v>
      </c>
      <c r="C5221" t="s">
        <v>6903</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x14ac:dyDescent="0.25">
      <c r="A5222" t="s">
        <v>6736</v>
      </c>
      <c r="B5222" t="s">
        <v>6</v>
      </c>
      <c r="C5222" t="s">
        <v>6904</v>
      </c>
      <c r="D5222" t="s">
        <v>1702</v>
      </c>
      <c r="H5222" t="str">
        <f>INDEX('Vensim Variables'!$B:$B,MATCH(EPS!$B5222,'Vensim Variables'!$A:$A,0))</f>
        <v>g pollutant</v>
      </c>
      <c r="I5222" t="str">
        <f t="shared" si="162"/>
        <v>CO2</v>
      </c>
      <c r="J5222">
        <f>INDEX(NoSettings!$C:$C,MATCH(EPS!$A5222,NoSettings!$A:$A,0))</f>
        <v>87469400000000</v>
      </c>
      <c r="K5222">
        <f>INDEX(GWP!$C$2:$C$13,MATCH(EPS!I5222,GWP!$B$2:$B$13,0))</f>
        <v>1</v>
      </c>
      <c r="L5222" s="4">
        <f t="shared" si="163"/>
        <v>87.469399999999993</v>
      </c>
    </row>
    <row r="5223" spans="1:12" hidden="1" x14ac:dyDescent="0.25">
      <c r="A5223" t="s">
        <v>6737</v>
      </c>
      <c r="B5223" t="s">
        <v>6</v>
      </c>
      <c r="C5223" t="s">
        <v>6904</v>
      </c>
      <c r="D5223" t="s">
        <v>1705</v>
      </c>
      <c r="H5223" t="str">
        <f>INDEX('Vensim Variables'!$B:$B,MATCH(EPS!$B5223,'Vensim Variables'!$A:$A,0))</f>
        <v>g pollutant</v>
      </c>
      <c r="I5223" t="str">
        <f t="shared" si="162"/>
        <v>VOC</v>
      </c>
      <c r="J5223">
        <f>INDEX(NoSettings!$C:$C,MATCH(EPS!$A5223,NoSettings!$A:$A,0))</f>
        <v>10609300000</v>
      </c>
      <c r="K5223">
        <f>INDEX(GWP!$C$2:$C$13,MATCH(EPS!I5223,GWP!$B$2:$B$13,0))</f>
        <v>0</v>
      </c>
      <c r="L5223" s="4">
        <f t="shared" si="163"/>
        <v>0</v>
      </c>
    </row>
    <row r="5224" spans="1:12" hidden="1" x14ac:dyDescent="0.25">
      <c r="A5224" t="s">
        <v>6738</v>
      </c>
      <c r="B5224" t="s">
        <v>6</v>
      </c>
      <c r="C5224" t="s">
        <v>6904</v>
      </c>
      <c r="D5224" t="s">
        <v>1706</v>
      </c>
      <c r="H5224" t="str">
        <f>INDEX('Vensim Variables'!$B:$B,MATCH(EPS!$B5224,'Vensim Variables'!$A:$A,0))</f>
        <v>g pollutant</v>
      </c>
      <c r="I5224" t="str">
        <f t="shared" si="162"/>
        <v>CO</v>
      </c>
      <c r="J5224">
        <f>INDEX(NoSettings!$C:$C,MATCH(EPS!$A5224,NoSettings!$A:$A,0))</f>
        <v>163565000000</v>
      </c>
      <c r="K5224">
        <f>INDEX(GWP!$C$2:$C$13,MATCH(EPS!I5224,GWP!$B$2:$B$13,0))</f>
        <v>0</v>
      </c>
      <c r="L5224" s="4">
        <f t="shared" si="163"/>
        <v>0</v>
      </c>
    </row>
    <row r="5225" spans="1:12" hidden="1" x14ac:dyDescent="0.25">
      <c r="A5225" t="s">
        <v>6739</v>
      </c>
      <c r="B5225" t="s">
        <v>6</v>
      </c>
      <c r="C5225" t="s">
        <v>6904</v>
      </c>
      <c r="D5225" t="s">
        <v>1707</v>
      </c>
      <c r="H5225" t="str">
        <f>INDEX('Vensim Variables'!$B:$B,MATCH(EPS!$B5225,'Vensim Variables'!$A:$A,0))</f>
        <v>g pollutant</v>
      </c>
      <c r="I5225" t="str">
        <f t="shared" si="162"/>
        <v>NOx</v>
      </c>
      <c r="J5225">
        <f>INDEX(NoSettings!$C:$C,MATCH(EPS!$A5225,NoSettings!$A:$A,0))</f>
        <v>138667000000</v>
      </c>
      <c r="K5225">
        <f>INDEX(GWP!$C$2:$C$13,MATCH(EPS!I5225,GWP!$B$2:$B$13,0))</f>
        <v>0</v>
      </c>
      <c r="L5225" s="4">
        <f t="shared" si="163"/>
        <v>0</v>
      </c>
    </row>
    <row r="5226" spans="1:12" hidden="1" x14ac:dyDescent="0.25">
      <c r="A5226" t="s">
        <v>6740</v>
      </c>
      <c r="B5226" t="s">
        <v>6</v>
      </c>
      <c r="C5226" t="s">
        <v>6904</v>
      </c>
      <c r="D5226" t="s">
        <v>1708</v>
      </c>
      <c r="H5226" t="str">
        <f>INDEX('Vensim Variables'!$B:$B,MATCH(EPS!$B5226,'Vensim Variables'!$A:$A,0))</f>
        <v>g pollutant</v>
      </c>
      <c r="I5226" t="str">
        <f t="shared" si="162"/>
        <v>PM10</v>
      </c>
      <c r="J5226">
        <f>INDEX(NoSettings!$C:$C,MATCH(EPS!$A5226,NoSettings!$A:$A,0))</f>
        <v>28351600000</v>
      </c>
      <c r="K5226">
        <f>INDEX(GWP!$C$2:$C$13,MATCH(EPS!I5226,GWP!$B$2:$B$13,0))</f>
        <v>0</v>
      </c>
      <c r="L5226" s="4">
        <f t="shared" si="163"/>
        <v>0</v>
      </c>
    </row>
    <row r="5227" spans="1:12" hidden="1" x14ac:dyDescent="0.25">
      <c r="A5227" t="s">
        <v>6741</v>
      </c>
      <c r="B5227" t="s">
        <v>6</v>
      </c>
      <c r="C5227" t="s">
        <v>6904</v>
      </c>
      <c r="D5227" t="s">
        <v>1709</v>
      </c>
      <c r="H5227" t="str">
        <f>INDEX('Vensim Variables'!$B:$B,MATCH(EPS!$B5227,'Vensim Variables'!$A:$A,0))</f>
        <v>g pollutant</v>
      </c>
      <c r="I5227" t="str">
        <f t="shared" si="162"/>
        <v>PM25</v>
      </c>
      <c r="J5227">
        <f>INDEX(NoSettings!$C:$C,MATCH(EPS!$A5227,NoSettings!$A:$A,0))</f>
        <v>15839000000</v>
      </c>
      <c r="K5227">
        <f>INDEX(GWP!$C$2:$C$13,MATCH(EPS!I5227,GWP!$B$2:$B$13,0))</f>
        <v>0</v>
      </c>
      <c r="L5227" s="4">
        <f t="shared" si="163"/>
        <v>0</v>
      </c>
    </row>
    <row r="5228" spans="1:12" hidden="1" x14ac:dyDescent="0.25">
      <c r="A5228" t="s">
        <v>6742</v>
      </c>
      <c r="B5228" t="s">
        <v>6</v>
      </c>
      <c r="C5228" t="s">
        <v>6904</v>
      </c>
      <c r="D5228" t="s">
        <v>1710</v>
      </c>
      <c r="H5228" t="str">
        <f>INDEX('Vensim Variables'!$B:$B,MATCH(EPS!$B5228,'Vensim Variables'!$A:$A,0))</f>
        <v>g pollutant</v>
      </c>
      <c r="I5228" t="str">
        <f t="shared" si="162"/>
        <v>SOx</v>
      </c>
      <c r="J5228">
        <f>INDEX(NoSettings!$C:$C,MATCH(EPS!$A5228,NoSettings!$A:$A,0))</f>
        <v>67243700000</v>
      </c>
      <c r="K5228">
        <f>INDEX(GWP!$C$2:$C$13,MATCH(EPS!I5228,GWP!$B$2:$B$13,0))</f>
        <v>0</v>
      </c>
      <c r="L5228" s="4">
        <f t="shared" si="163"/>
        <v>0</v>
      </c>
    </row>
    <row r="5229" spans="1:12" hidden="1" x14ac:dyDescent="0.25">
      <c r="A5229" t="s">
        <v>6743</v>
      </c>
      <c r="B5229" t="s">
        <v>6</v>
      </c>
      <c r="C5229" t="s">
        <v>6904</v>
      </c>
      <c r="D5229" t="s">
        <v>1711</v>
      </c>
      <c r="H5229" t="str">
        <f>INDEX('Vensim Variables'!$B:$B,MATCH(EPS!$B5229,'Vensim Variables'!$A:$A,0))</f>
        <v>g pollutant</v>
      </c>
      <c r="I5229" t="str">
        <f t="shared" si="162"/>
        <v>BC</v>
      </c>
      <c r="J5229">
        <f>INDEX(NoSettings!$C:$C,MATCH(EPS!$A5229,NoSettings!$A:$A,0))</f>
        <v>763375000</v>
      </c>
      <c r="K5229">
        <f>INDEX(GWP!$C$2:$C$13,MATCH(EPS!I5229,GWP!$B$2:$B$13,0))</f>
        <v>0</v>
      </c>
      <c r="L5229" s="4">
        <f t="shared" si="163"/>
        <v>0</v>
      </c>
    </row>
    <row r="5230" spans="1:12" hidden="1" x14ac:dyDescent="0.25">
      <c r="A5230" t="s">
        <v>6744</v>
      </c>
      <c r="B5230" t="s">
        <v>6</v>
      </c>
      <c r="C5230" t="s">
        <v>6904</v>
      </c>
      <c r="D5230" t="s">
        <v>1712</v>
      </c>
      <c r="H5230" t="str">
        <f>INDEX('Vensim Variables'!$B:$B,MATCH(EPS!$B5230,'Vensim Variables'!$A:$A,0))</f>
        <v>g pollutant</v>
      </c>
      <c r="I5230" t="str">
        <f t="shared" si="162"/>
        <v>OC</v>
      </c>
      <c r="J5230">
        <f>INDEX(NoSettings!$C:$C,MATCH(EPS!$A5230,NoSettings!$A:$A,0))</f>
        <v>3337600000</v>
      </c>
      <c r="K5230">
        <f>INDEX(GWP!$C$2:$C$13,MATCH(EPS!I5230,GWP!$B$2:$B$13,0))</f>
        <v>0</v>
      </c>
      <c r="L5230" s="4">
        <f t="shared" si="163"/>
        <v>0</v>
      </c>
    </row>
    <row r="5231" spans="1:12" hidden="1" x14ac:dyDescent="0.25">
      <c r="A5231" t="s">
        <v>6745</v>
      </c>
      <c r="B5231" t="s">
        <v>6</v>
      </c>
      <c r="C5231" t="s">
        <v>6904</v>
      </c>
      <c r="D5231" t="s">
        <v>1713</v>
      </c>
      <c r="H5231" t="str">
        <f>INDEX('Vensim Variables'!$B:$B,MATCH(EPS!$B5231,'Vensim Variables'!$A:$A,0))</f>
        <v>g pollutant</v>
      </c>
      <c r="I5231" t="str">
        <f t="shared" si="162"/>
        <v>CH4</v>
      </c>
      <c r="J5231">
        <f>INDEX(NoSettings!$C:$C,MATCH(EPS!$A5231,NoSettings!$A:$A,0))</f>
        <v>1711830000</v>
      </c>
      <c r="K5231">
        <f>INDEX(GWP!$C$2:$C$13,MATCH(EPS!I5231,GWP!$B$2:$B$13,0))</f>
        <v>28</v>
      </c>
      <c r="L5231" s="4">
        <f t="shared" si="163"/>
        <v>4.793124E-2</v>
      </c>
    </row>
    <row r="5232" spans="1:12" hidden="1" x14ac:dyDescent="0.25">
      <c r="A5232" t="s">
        <v>6746</v>
      </c>
      <c r="B5232" t="s">
        <v>6</v>
      </c>
      <c r="C5232" t="s">
        <v>6904</v>
      </c>
      <c r="D5232" t="s">
        <v>1714</v>
      </c>
      <c r="H5232" t="str">
        <f>INDEX('Vensim Variables'!$B:$B,MATCH(EPS!$B5232,'Vensim Variables'!$A:$A,0))</f>
        <v>g pollutant</v>
      </c>
      <c r="I5232" t="str">
        <f t="shared" si="162"/>
        <v>N2O</v>
      </c>
      <c r="J5232">
        <f>INDEX(NoSettings!$C:$C,MATCH(EPS!$A5232,NoSettings!$A:$A,0))</f>
        <v>257263000</v>
      </c>
      <c r="K5232">
        <f>INDEX(GWP!$C$2:$C$13,MATCH(EPS!I5232,GWP!$B$2:$B$13,0))</f>
        <v>265</v>
      </c>
      <c r="L5232" s="4">
        <f t="shared" si="163"/>
        <v>6.8174694999999993E-2</v>
      </c>
    </row>
    <row r="5233" spans="1:12" hidden="1" x14ac:dyDescent="0.25">
      <c r="A5233" t="s">
        <v>6747</v>
      </c>
      <c r="B5233" t="s">
        <v>6</v>
      </c>
      <c r="C5233" t="s">
        <v>6904</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x14ac:dyDescent="0.25">
      <c r="A5234" t="s">
        <v>6748</v>
      </c>
      <c r="B5234" t="s">
        <v>6</v>
      </c>
      <c r="C5234" t="s">
        <v>6905</v>
      </c>
      <c r="D5234" t="s">
        <v>1702</v>
      </c>
      <c r="H5234" t="str">
        <f>INDEX('Vensim Variables'!$B:$B,MATCH(EPS!$B5234,'Vensim Variables'!$A:$A,0))</f>
        <v>g pollutant</v>
      </c>
      <c r="I5234" t="str">
        <f t="shared" si="162"/>
        <v>CO2</v>
      </c>
      <c r="J5234">
        <f>INDEX(NoSettings!$C:$C,MATCH(EPS!$A5234,NoSettings!$A:$A,0))</f>
        <v>43843900000000</v>
      </c>
      <c r="K5234">
        <f>INDEX(GWP!$C$2:$C$13,MATCH(EPS!I5234,GWP!$B$2:$B$13,0))</f>
        <v>1</v>
      </c>
      <c r="L5234" s="4">
        <f t="shared" si="163"/>
        <v>43.843899999999998</v>
      </c>
    </row>
    <row r="5235" spans="1:12" hidden="1" x14ac:dyDescent="0.25">
      <c r="A5235" t="s">
        <v>6749</v>
      </c>
      <c r="B5235" t="s">
        <v>6</v>
      </c>
      <c r="C5235" t="s">
        <v>6905</v>
      </c>
      <c r="D5235" t="s">
        <v>1705</v>
      </c>
      <c r="H5235" t="str">
        <f>INDEX('Vensim Variables'!$B:$B,MATCH(EPS!$B5235,'Vensim Variables'!$A:$A,0))</f>
        <v>g pollutant</v>
      </c>
      <c r="I5235" t="str">
        <f t="shared" si="162"/>
        <v>VOC</v>
      </c>
      <c r="J5235">
        <f>INDEX(NoSettings!$C:$C,MATCH(EPS!$A5235,NoSettings!$A:$A,0))</f>
        <v>13096900000</v>
      </c>
      <c r="K5235">
        <f>INDEX(GWP!$C$2:$C$13,MATCH(EPS!I5235,GWP!$B$2:$B$13,0))</f>
        <v>0</v>
      </c>
      <c r="L5235" s="4">
        <f t="shared" si="163"/>
        <v>0</v>
      </c>
    </row>
    <row r="5236" spans="1:12" hidden="1" x14ac:dyDescent="0.25">
      <c r="A5236" t="s">
        <v>6750</v>
      </c>
      <c r="B5236" t="s">
        <v>6</v>
      </c>
      <c r="C5236" t="s">
        <v>6905</v>
      </c>
      <c r="D5236" t="s">
        <v>1706</v>
      </c>
      <c r="H5236" t="str">
        <f>INDEX('Vensim Variables'!$B:$B,MATCH(EPS!$B5236,'Vensim Variables'!$A:$A,0))</f>
        <v>g pollutant</v>
      </c>
      <c r="I5236" t="str">
        <f t="shared" si="162"/>
        <v>CO</v>
      </c>
      <c r="J5236">
        <f>INDEX(NoSettings!$C:$C,MATCH(EPS!$A5236,NoSettings!$A:$A,0))</f>
        <v>350003000000</v>
      </c>
      <c r="K5236">
        <f>INDEX(GWP!$C$2:$C$13,MATCH(EPS!I5236,GWP!$B$2:$B$13,0))</f>
        <v>0</v>
      </c>
      <c r="L5236" s="4">
        <f t="shared" si="163"/>
        <v>0</v>
      </c>
    </row>
    <row r="5237" spans="1:12" hidden="1" x14ac:dyDescent="0.25">
      <c r="A5237" t="s">
        <v>6751</v>
      </c>
      <c r="B5237" t="s">
        <v>6</v>
      </c>
      <c r="C5237" t="s">
        <v>6905</v>
      </c>
      <c r="D5237" t="s">
        <v>1707</v>
      </c>
      <c r="H5237" t="str">
        <f>INDEX('Vensim Variables'!$B:$B,MATCH(EPS!$B5237,'Vensim Variables'!$A:$A,0))</f>
        <v>g pollutant</v>
      </c>
      <c r="I5237" t="str">
        <f t="shared" si="162"/>
        <v>NOx</v>
      </c>
      <c r="J5237">
        <f>INDEX(NoSettings!$C:$C,MATCH(EPS!$A5237,NoSettings!$A:$A,0))</f>
        <v>66006900000</v>
      </c>
      <c r="K5237">
        <f>INDEX(GWP!$C$2:$C$13,MATCH(EPS!I5237,GWP!$B$2:$B$13,0))</f>
        <v>0</v>
      </c>
      <c r="L5237" s="4">
        <f t="shared" si="163"/>
        <v>0</v>
      </c>
    </row>
    <row r="5238" spans="1:12" hidden="1" x14ac:dyDescent="0.25">
      <c r="A5238" t="s">
        <v>6752</v>
      </c>
      <c r="B5238" t="s">
        <v>6</v>
      </c>
      <c r="C5238" t="s">
        <v>6905</v>
      </c>
      <c r="D5238" t="s">
        <v>1708</v>
      </c>
      <c r="H5238" t="str">
        <f>INDEX('Vensim Variables'!$B:$B,MATCH(EPS!$B5238,'Vensim Variables'!$A:$A,0))</f>
        <v>g pollutant</v>
      </c>
      <c r="I5238" t="str">
        <f t="shared" si="162"/>
        <v>PM10</v>
      </c>
      <c r="J5238">
        <f>INDEX(NoSettings!$C:$C,MATCH(EPS!$A5238,NoSettings!$A:$A,0))</f>
        <v>36248500000</v>
      </c>
      <c r="K5238">
        <f>INDEX(GWP!$C$2:$C$13,MATCH(EPS!I5238,GWP!$B$2:$B$13,0))</f>
        <v>0</v>
      </c>
      <c r="L5238" s="4">
        <f t="shared" si="163"/>
        <v>0</v>
      </c>
    </row>
    <row r="5239" spans="1:12" hidden="1" x14ac:dyDescent="0.25">
      <c r="A5239" t="s">
        <v>6753</v>
      </c>
      <c r="B5239" t="s">
        <v>6</v>
      </c>
      <c r="C5239" t="s">
        <v>6905</v>
      </c>
      <c r="D5239" t="s">
        <v>1709</v>
      </c>
      <c r="H5239" t="str">
        <f>INDEX('Vensim Variables'!$B:$B,MATCH(EPS!$B5239,'Vensim Variables'!$A:$A,0))</f>
        <v>g pollutant</v>
      </c>
      <c r="I5239" t="str">
        <f t="shared" si="162"/>
        <v>PM25</v>
      </c>
      <c r="J5239">
        <f>INDEX(NoSettings!$C:$C,MATCH(EPS!$A5239,NoSettings!$A:$A,0))</f>
        <v>24596900000</v>
      </c>
      <c r="K5239">
        <f>INDEX(GWP!$C$2:$C$13,MATCH(EPS!I5239,GWP!$B$2:$B$13,0))</f>
        <v>0</v>
      </c>
      <c r="L5239" s="4">
        <f t="shared" si="163"/>
        <v>0</v>
      </c>
    </row>
    <row r="5240" spans="1:12" hidden="1" x14ac:dyDescent="0.25">
      <c r="A5240" t="s">
        <v>6754</v>
      </c>
      <c r="B5240" t="s">
        <v>6</v>
      </c>
      <c r="C5240" t="s">
        <v>6905</v>
      </c>
      <c r="D5240" t="s">
        <v>1710</v>
      </c>
      <c r="H5240" t="str">
        <f>INDEX('Vensim Variables'!$B:$B,MATCH(EPS!$B5240,'Vensim Variables'!$A:$A,0))</f>
        <v>g pollutant</v>
      </c>
      <c r="I5240" t="str">
        <f t="shared" si="162"/>
        <v>SOx</v>
      </c>
      <c r="J5240">
        <f>INDEX(NoSettings!$C:$C,MATCH(EPS!$A5240,NoSettings!$A:$A,0))</f>
        <v>34344900000</v>
      </c>
      <c r="K5240">
        <f>INDEX(GWP!$C$2:$C$13,MATCH(EPS!I5240,GWP!$B$2:$B$13,0))</f>
        <v>0</v>
      </c>
      <c r="L5240" s="4">
        <f t="shared" si="163"/>
        <v>0</v>
      </c>
    </row>
    <row r="5241" spans="1:12" hidden="1" x14ac:dyDescent="0.25">
      <c r="A5241" t="s">
        <v>6755</v>
      </c>
      <c r="B5241" t="s">
        <v>6</v>
      </c>
      <c r="C5241" t="s">
        <v>6905</v>
      </c>
      <c r="D5241" t="s">
        <v>1711</v>
      </c>
      <c r="H5241" t="str">
        <f>INDEX('Vensim Variables'!$B:$B,MATCH(EPS!$B5241,'Vensim Variables'!$A:$A,0))</f>
        <v>g pollutant</v>
      </c>
      <c r="I5241" t="str">
        <f t="shared" si="162"/>
        <v>BC</v>
      </c>
      <c r="J5241">
        <f>INDEX(NoSettings!$C:$C,MATCH(EPS!$A5241,NoSettings!$A:$A,0))</f>
        <v>603996000</v>
      </c>
      <c r="K5241">
        <f>INDEX(GWP!$C$2:$C$13,MATCH(EPS!I5241,GWP!$B$2:$B$13,0))</f>
        <v>0</v>
      </c>
      <c r="L5241" s="4">
        <f t="shared" si="163"/>
        <v>0</v>
      </c>
    </row>
    <row r="5242" spans="1:12" hidden="1" x14ac:dyDescent="0.25">
      <c r="A5242" t="s">
        <v>6756</v>
      </c>
      <c r="B5242" t="s">
        <v>6</v>
      </c>
      <c r="C5242" t="s">
        <v>6905</v>
      </c>
      <c r="D5242" t="s">
        <v>1712</v>
      </c>
      <c r="H5242" t="str">
        <f>INDEX('Vensim Variables'!$B:$B,MATCH(EPS!$B5242,'Vensim Variables'!$A:$A,0))</f>
        <v>g pollutant</v>
      </c>
      <c r="I5242" t="str">
        <f t="shared" si="162"/>
        <v>OC</v>
      </c>
      <c r="J5242">
        <f>INDEX(NoSettings!$C:$C,MATCH(EPS!$A5242,NoSettings!$A:$A,0))</f>
        <v>2416380000</v>
      </c>
      <c r="K5242">
        <f>INDEX(GWP!$C$2:$C$13,MATCH(EPS!I5242,GWP!$B$2:$B$13,0))</f>
        <v>0</v>
      </c>
      <c r="L5242" s="4">
        <f t="shared" si="163"/>
        <v>0</v>
      </c>
    </row>
    <row r="5243" spans="1:12" hidden="1" x14ac:dyDescent="0.25">
      <c r="A5243" t="s">
        <v>6757</v>
      </c>
      <c r="B5243" t="s">
        <v>6</v>
      </c>
      <c r="C5243" t="s">
        <v>6905</v>
      </c>
      <c r="D5243" t="s">
        <v>1713</v>
      </c>
      <c r="H5243" t="str">
        <f>INDEX('Vensim Variables'!$B:$B,MATCH(EPS!$B5243,'Vensim Variables'!$A:$A,0))</f>
        <v>g pollutant</v>
      </c>
      <c r="I5243" t="str">
        <f t="shared" si="162"/>
        <v>CH4</v>
      </c>
      <c r="J5243">
        <f>INDEX(NoSettings!$C:$C,MATCH(EPS!$A5243,NoSettings!$A:$A,0))</f>
        <v>427469000</v>
      </c>
      <c r="K5243">
        <f>INDEX(GWP!$C$2:$C$13,MATCH(EPS!I5243,GWP!$B$2:$B$13,0))</f>
        <v>28</v>
      </c>
      <c r="L5243" s="4">
        <f t="shared" si="163"/>
        <v>1.1969132E-2</v>
      </c>
    </row>
    <row r="5244" spans="1:12" hidden="1" x14ac:dyDescent="0.25">
      <c r="A5244" t="s">
        <v>6758</v>
      </c>
      <c r="B5244" t="s">
        <v>6</v>
      </c>
      <c r="C5244" t="s">
        <v>6905</v>
      </c>
      <c r="D5244" t="s">
        <v>1714</v>
      </c>
      <c r="H5244" t="str">
        <f>INDEX('Vensim Variables'!$B:$B,MATCH(EPS!$B5244,'Vensim Variables'!$A:$A,0))</f>
        <v>g pollutant</v>
      </c>
      <c r="I5244" t="str">
        <f t="shared" si="162"/>
        <v>N2O</v>
      </c>
      <c r="J5244">
        <f>INDEX(NoSettings!$C:$C,MATCH(EPS!$A5244,NoSettings!$A:$A,0))</f>
        <v>62725800</v>
      </c>
      <c r="K5244">
        <f>INDEX(GWP!$C$2:$C$13,MATCH(EPS!I5244,GWP!$B$2:$B$13,0))</f>
        <v>265</v>
      </c>
      <c r="L5244" s="4">
        <f t="shared" si="163"/>
        <v>1.6622337000000001E-2</v>
      </c>
    </row>
    <row r="5245" spans="1:12" hidden="1" x14ac:dyDescent="0.25">
      <c r="A5245" t="s">
        <v>6759</v>
      </c>
      <c r="B5245" t="s">
        <v>6</v>
      </c>
      <c r="C5245" t="s">
        <v>6905</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x14ac:dyDescent="0.25">
      <c r="A5246" t="s">
        <v>6760</v>
      </c>
      <c r="B5246" t="s">
        <v>6</v>
      </c>
      <c r="C5246" t="s">
        <v>6906</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x14ac:dyDescent="0.25">
      <c r="A5247" t="s">
        <v>6761</v>
      </c>
      <c r="B5247" t="s">
        <v>6</v>
      </c>
      <c r="C5247" t="s">
        <v>6906</v>
      </c>
      <c r="D5247" t="s">
        <v>1705</v>
      </c>
      <c r="H5247" t="str">
        <f>INDEX('Vensim Variables'!$B:$B,MATCH(EPS!$B5247,'Vensim Variables'!$A:$A,0))</f>
        <v>g pollutant</v>
      </c>
      <c r="I5247" t="str">
        <f t="shared" si="162"/>
        <v>VOC</v>
      </c>
      <c r="J5247">
        <f>INDEX(NoSettings!$C:$C,MATCH(EPS!$A5247,NoSettings!$A:$A,0))</f>
        <v>15523200000</v>
      </c>
      <c r="K5247">
        <f>INDEX(GWP!$C$2:$C$13,MATCH(EPS!I5247,GWP!$B$2:$B$13,0))</f>
        <v>0</v>
      </c>
      <c r="L5247" s="4">
        <f t="shared" si="163"/>
        <v>0</v>
      </c>
    </row>
    <row r="5248" spans="1:12" hidden="1" x14ac:dyDescent="0.25">
      <c r="A5248" t="s">
        <v>6762</v>
      </c>
      <c r="B5248" t="s">
        <v>6</v>
      </c>
      <c r="C5248" t="s">
        <v>6906</v>
      </c>
      <c r="D5248" t="s">
        <v>1706</v>
      </c>
      <c r="H5248" t="str">
        <f>INDEX('Vensim Variables'!$B:$B,MATCH(EPS!$B5248,'Vensim Variables'!$A:$A,0))</f>
        <v>g pollutant</v>
      </c>
      <c r="I5248" t="str">
        <f t="shared" si="162"/>
        <v>CO</v>
      </c>
      <c r="J5248">
        <f>INDEX(NoSettings!$C:$C,MATCH(EPS!$A5248,NoSettings!$A:$A,0))</f>
        <v>190392000000</v>
      </c>
      <c r="K5248">
        <f>INDEX(GWP!$C$2:$C$13,MATCH(EPS!I5248,GWP!$B$2:$B$13,0))</f>
        <v>0</v>
      </c>
      <c r="L5248" s="4">
        <f t="shared" si="163"/>
        <v>0</v>
      </c>
    </row>
    <row r="5249" spans="1:12" hidden="1" x14ac:dyDescent="0.25">
      <c r="A5249" t="s">
        <v>6763</v>
      </c>
      <c r="B5249" t="s">
        <v>6</v>
      </c>
      <c r="C5249" t="s">
        <v>6906</v>
      </c>
      <c r="D5249" t="s">
        <v>1707</v>
      </c>
      <c r="H5249" t="str">
        <f>INDEX('Vensim Variables'!$B:$B,MATCH(EPS!$B5249,'Vensim Variables'!$A:$A,0))</f>
        <v>g pollutant</v>
      </c>
      <c r="I5249" t="str">
        <f t="shared" si="162"/>
        <v>NOx</v>
      </c>
      <c r="J5249">
        <f>INDEX(NoSettings!$C:$C,MATCH(EPS!$A5249,NoSettings!$A:$A,0))</f>
        <v>28955000000</v>
      </c>
      <c r="K5249">
        <f>INDEX(GWP!$C$2:$C$13,MATCH(EPS!I5249,GWP!$B$2:$B$13,0))</f>
        <v>0</v>
      </c>
      <c r="L5249" s="4">
        <f t="shared" si="163"/>
        <v>0</v>
      </c>
    </row>
    <row r="5250" spans="1:12" hidden="1" x14ac:dyDescent="0.25">
      <c r="A5250" t="s">
        <v>6764</v>
      </c>
      <c r="B5250" t="s">
        <v>6</v>
      </c>
      <c r="C5250" t="s">
        <v>6906</v>
      </c>
      <c r="D5250" t="s">
        <v>1708</v>
      </c>
      <c r="H5250" t="str">
        <f>INDEX('Vensim Variables'!$B:$B,MATCH(EPS!$B5250,'Vensim Variables'!$A:$A,0))</f>
        <v>g pollutant</v>
      </c>
      <c r="I5250" t="str">
        <f t="shared" si="162"/>
        <v>PM10</v>
      </c>
      <c r="J5250">
        <f>INDEX(NoSettings!$C:$C,MATCH(EPS!$A5250,NoSettings!$A:$A,0))</f>
        <v>14665000000</v>
      </c>
      <c r="K5250">
        <f>INDEX(GWP!$C$2:$C$13,MATCH(EPS!I5250,GWP!$B$2:$B$13,0))</f>
        <v>0</v>
      </c>
      <c r="L5250" s="4">
        <f t="shared" si="163"/>
        <v>0</v>
      </c>
    </row>
    <row r="5251" spans="1:12" hidden="1" x14ac:dyDescent="0.25">
      <c r="A5251" t="s">
        <v>6765</v>
      </c>
      <c r="B5251" t="s">
        <v>6</v>
      </c>
      <c r="C5251" t="s">
        <v>6906</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11307800000</v>
      </c>
      <c r="K5251">
        <f>INDEX(GWP!$C$2:$C$13,MATCH(EPS!I5251,GWP!$B$2:$B$13,0))</f>
        <v>0</v>
      </c>
      <c r="L5251" s="4">
        <f t="shared" ref="L5251:L5314" si="165">IF(H5251="g pollutant",K5251*J5251/10^12,IF(H5251="MMTCO2e",J5251,IF(H5251="MWh",J5251,0)))</f>
        <v>0</v>
      </c>
    </row>
    <row r="5252" spans="1:12" hidden="1" x14ac:dyDescent="0.25">
      <c r="A5252" t="s">
        <v>6766</v>
      </c>
      <c r="B5252" t="s">
        <v>6</v>
      </c>
      <c r="C5252" t="s">
        <v>6906</v>
      </c>
      <c r="D5252" t="s">
        <v>1710</v>
      </c>
      <c r="H5252" t="str">
        <f>INDEX('Vensim Variables'!$B:$B,MATCH(EPS!$B5252,'Vensim Variables'!$A:$A,0))</f>
        <v>g pollutant</v>
      </c>
      <c r="I5252" t="str">
        <f t="shared" si="164"/>
        <v>SOx</v>
      </c>
      <c r="J5252">
        <f>INDEX(NoSettings!$C:$C,MATCH(EPS!$A5252,NoSettings!$A:$A,0))</f>
        <v>54811100000</v>
      </c>
      <c r="K5252">
        <f>INDEX(GWP!$C$2:$C$13,MATCH(EPS!I5252,GWP!$B$2:$B$13,0))</f>
        <v>0</v>
      </c>
      <c r="L5252" s="4">
        <f t="shared" si="165"/>
        <v>0</v>
      </c>
    </row>
    <row r="5253" spans="1:12" hidden="1" x14ac:dyDescent="0.25">
      <c r="A5253" t="s">
        <v>6767</v>
      </c>
      <c r="B5253" t="s">
        <v>6</v>
      </c>
      <c r="C5253" t="s">
        <v>6906</v>
      </c>
      <c r="D5253" t="s">
        <v>1711</v>
      </c>
      <c r="H5253" t="str">
        <f>INDEX('Vensim Variables'!$B:$B,MATCH(EPS!$B5253,'Vensim Variables'!$A:$A,0))</f>
        <v>g pollutant</v>
      </c>
      <c r="I5253" t="str">
        <f t="shared" si="164"/>
        <v>BC</v>
      </c>
      <c r="J5253">
        <f>INDEX(NoSettings!$C:$C,MATCH(EPS!$A5253,NoSettings!$A:$A,0))</f>
        <v>375487000</v>
      </c>
      <c r="K5253">
        <f>INDEX(GWP!$C$2:$C$13,MATCH(EPS!I5253,GWP!$B$2:$B$13,0))</f>
        <v>0</v>
      </c>
      <c r="L5253" s="4">
        <f t="shared" si="165"/>
        <v>0</v>
      </c>
    </row>
    <row r="5254" spans="1:12" hidden="1" x14ac:dyDescent="0.25">
      <c r="A5254" t="s">
        <v>6768</v>
      </c>
      <c r="B5254" t="s">
        <v>6</v>
      </c>
      <c r="C5254" t="s">
        <v>6906</v>
      </c>
      <c r="D5254" t="s">
        <v>1712</v>
      </c>
      <c r="H5254" t="str">
        <f>INDEX('Vensim Variables'!$B:$B,MATCH(EPS!$B5254,'Vensim Variables'!$A:$A,0))</f>
        <v>g pollutant</v>
      </c>
      <c r="I5254" t="str">
        <f t="shared" si="164"/>
        <v>OC</v>
      </c>
      <c r="J5254">
        <f>INDEX(NoSettings!$C:$C,MATCH(EPS!$A5254,NoSettings!$A:$A,0))</f>
        <v>1280820000</v>
      </c>
      <c r="K5254">
        <f>INDEX(GWP!$C$2:$C$13,MATCH(EPS!I5254,GWP!$B$2:$B$13,0))</f>
        <v>0</v>
      </c>
      <c r="L5254" s="4">
        <f t="shared" si="165"/>
        <v>0</v>
      </c>
    </row>
    <row r="5255" spans="1:12" hidden="1" x14ac:dyDescent="0.25">
      <c r="A5255" t="s">
        <v>6769</v>
      </c>
      <c r="B5255" t="s">
        <v>6</v>
      </c>
      <c r="C5255" t="s">
        <v>6906</v>
      </c>
      <c r="D5255" t="s">
        <v>1713</v>
      </c>
      <c r="H5255" t="str">
        <f>INDEX('Vensim Variables'!$B:$B,MATCH(EPS!$B5255,'Vensim Variables'!$A:$A,0))</f>
        <v>g pollutant</v>
      </c>
      <c r="I5255" t="str">
        <f t="shared" si="164"/>
        <v>CH4</v>
      </c>
      <c r="J5255">
        <f>INDEX(NoSettings!$C:$C,MATCH(EPS!$A5255,NoSettings!$A:$A,0))</f>
        <v>240184000</v>
      </c>
      <c r="K5255">
        <f>INDEX(GWP!$C$2:$C$13,MATCH(EPS!I5255,GWP!$B$2:$B$13,0))</f>
        <v>28</v>
      </c>
      <c r="L5255" s="4">
        <f t="shared" si="165"/>
        <v>6.7251519999999999E-3</v>
      </c>
    </row>
    <row r="5256" spans="1:12" hidden="1" x14ac:dyDescent="0.25">
      <c r="A5256" t="s">
        <v>6770</v>
      </c>
      <c r="B5256" t="s">
        <v>6</v>
      </c>
      <c r="C5256" t="s">
        <v>6906</v>
      </c>
      <c r="D5256" t="s">
        <v>1714</v>
      </c>
      <c r="H5256" t="str">
        <f>INDEX('Vensim Variables'!$B:$B,MATCH(EPS!$B5256,'Vensim Variables'!$A:$A,0))</f>
        <v>g pollutant</v>
      </c>
      <c r="I5256" t="str">
        <f t="shared" si="164"/>
        <v>N2O</v>
      </c>
      <c r="J5256">
        <f>INDEX(NoSettings!$C:$C,MATCH(EPS!$A5256,NoSettings!$A:$A,0))</f>
        <v>27273100</v>
      </c>
      <c r="K5256">
        <f>INDEX(GWP!$C$2:$C$13,MATCH(EPS!I5256,GWP!$B$2:$B$13,0))</f>
        <v>265</v>
      </c>
      <c r="L5256" s="4">
        <f t="shared" si="165"/>
        <v>7.2273715000000004E-3</v>
      </c>
    </row>
    <row r="5257" spans="1:12" hidden="1" x14ac:dyDescent="0.25">
      <c r="A5257" t="s">
        <v>6771</v>
      </c>
      <c r="B5257" t="s">
        <v>6</v>
      </c>
      <c r="C5257" t="s">
        <v>6906</v>
      </c>
      <c r="D5257" t="s">
        <v>1715</v>
      </c>
      <c r="H5257" t="str">
        <f>INDEX('Vensim Variables'!$B:$B,MATCH(EPS!$B5257,'Vensim Variables'!$A:$A,0))</f>
        <v>g pollutant</v>
      </c>
      <c r="I5257" t="str">
        <f t="shared" si="164"/>
        <v>F gases</v>
      </c>
      <c r="J5257">
        <f>INDEX(NoSettings!$C:$C,MATCH(EPS!$A5257,NoSettings!$A:$A,0))</f>
        <v>2000000000000</v>
      </c>
      <c r="K5257">
        <f>INDEX(GWP!$C$2:$C$13,MATCH(EPS!I5257,GWP!$B$2:$B$13,0))</f>
        <v>1</v>
      </c>
      <c r="L5257" s="4">
        <f t="shared" si="165"/>
        <v>2</v>
      </c>
    </row>
    <row r="5258" spans="1:12" hidden="1" x14ac:dyDescent="0.25">
      <c r="A5258" t="s">
        <v>6772</v>
      </c>
      <c r="B5258" t="s">
        <v>6</v>
      </c>
      <c r="C5258" t="s">
        <v>6907</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x14ac:dyDescent="0.25">
      <c r="A5259" t="s">
        <v>6773</v>
      </c>
      <c r="B5259" t="s">
        <v>6</v>
      </c>
      <c r="C5259" t="s">
        <v>6907</v>
      </c>
      <c r="D5259" t="s">
        <v>1705</v>
      </c>
      <c r="H5259" t="str">
        <f>INDEX('Vensim Variables'!$B:$B,MATCH(EPS!$B5259,'Vensim Variables'!$A:$A,0))</f>
        <v>g pollutant</v>
      </c>
      <c r="I5259" t="str">
        <f t="shared" si="164"/>
        <v>VOC</v>
      </c>
      <c r="J5259">
        <f>INDEX(NoSettings!$C:$C,MATCH(EPS!$A5259,NoSettings!$A:$A,0))</f>
        <v>634283000</v>
      </c>
      <c r="K5259">
        <f>INDEX(GWP!$C$2:$C$13,MATCH(EPS!I5259,GWP!$B$2:$B$13,0))</f>
        <v>0</v>
      </c>
      <c r="L5259" s="4">
        <f t="shared" si="165"/>
        <v>0</v>
      </c>
    </row>
    <row r="5260" spans="1:12" hidden="1" x14ac:dyDescent="0.25">
      <c r="A5260" t="s">
        <v>6774</v>
      </c>
      <c r="B5260" t="s">
        <v>6</v>
      </c>
      <c r="C5260" t="s">
        <v>6907</v>
      </c>
      <c r="D5260" t="s">
        <v>1706</v>
      </c>
      <c r="H5260" t="str">
        <f>INDEX('Vensim Variables'!$B:$B,MATCH(EPS!$B5260,'Vensim Variables'!$A:$A,0))</f>
        <v>g pollutant</v>
      </c>
      <c r="I5260" t="str">
        <f t="shared" si="164"/>
        <v>CO</v>
      </c>
      <c r="J5260">
        <f>INDEX(NoSettings!$C:$C,MATCH(EPS!$A5260,NoSettings!$A:$A,0))</f>
        <v>3423900000</v>
      </c>
      <c r="K5260">
        <f>INDEX(GWP!$C$2:$C$13,MATCH(EPS!I5260,GWP!$B$2:$B$13,0))</f>
        <v>0</v>
      </c>
      <c r="L5260" s="4">
        <f t="shared" si="165"/>
        <v>0</v>
      </c>
    </row>
    <row r="5261" spans="1:12" hidden="1" x14ac:dyDescent="0.25">
      <c r="A5261" t="s">
        <v>6775</v>
      </c>
      <c r="B5261" t="s">
        <v>6</v>
      </c>
      <c r="C5261" t="s">
        <v>6907</v>
      </c>
      <c r="D5261" t="s">
        <v>1707</v>
      </c>
      <c r="H5261" t="str">
        <f>INDEX('Vensim Variables'!$B:$B,MATCH(EPS!$B5261,'Vensim Variables'!$A:$A,0))</f>
        <v>g pollutant</v>
      </c>
      <c r="I5261" t="str">
        <f t="shared" si="164"/>
        <v>NOx</v>
      </c>
      <c r="J5261">
        <f>INDEX(NoSettings!$C:$C,MATCH(EPS!$A5261,NoSettings!$A:$A,0))</f>
        <v>5938600000</v>
      </c>
      <c r="K5261">
        <f>INDEX(GWP!$C$2:$C$13,MATCH(EPS!I5261,GWP!$B$2:$B$13,0))</f>
        <v>0</v>
      </c>
      <c r="L5261" s="4">
        <f t="shared" si="165"/>
        <v>0</v>
      </c>
    </row>
    <row r="5262" spans="1:12" hidden="1" x14ac:dyDescent="0.25">
      <c r="A5262" t="s">
        <v>6776</v>
      </c>
      <c r="B5262" t="s">
        <v>6</v>
      </c>
      <c r="C5262" t="s">
        <v>6907</v>
      </c>
      <c r="D5262" t="s">
        <v>1708</v>
      </c>
      <c r="H5262" t="str">
        <f>INDEX('Vensim Variables'!$B:$B,MATCH(EPS!$B5262,'Vensim Variables'!$A:$A,0))</f>
        <v>g pollutant</v>
      </c>
      <c r="I5262" t="str">
        <f t="shared" si="164"/>
        <v>PM10</v>
      </c>
      <c r="J5262">
        <f>INDEX(NoSettings!$C:$C,MATCH(EPS!$A5262,NoSettings!$A:$A,0))</f>
        <v>241059000</v>
      </c>
      <c r="K5262">
        <f>INDEX(GWP!$C$2:$C$13,MATCH(EPS!I5262,GWP!$B$2:$B$13,0))</f>
        <v>0</v>
      </c>
      <c r="L5262" s="4">
        <f t="shared" si="165"/>
        <v>0</v>
      </c>
    </row>
    <row r="5263" spans="1:12" hidden="1" x14ac:dyDescent="0.25">
      <c r="A5263" t="s">
        <v>6777</v>
      </c>
      <c r="B5263" t="s">
        <v>6</v>
      </c>
      <c r="C5263" t="s">
        <v>6907</v>
      </c>
      <c r="D5263" t="s">
        <v>1709</v>
      </c>
      <c r="H5263" t="str">
        <f>INDEX('Vensim Variables'!$B:$B,MATCH(EPS!$B5263,'Vensim Variables'!$A:$A,0))</f>
        <v>g pollutant</v>
      </c>
      <c r="I5263" t="str">
        <f t="shared" si="164"/>
        <v>PM25</v>
      </c>
      <c r="J5263">
        <f>INDEX(NoSettings!$C:$C,MATCH(EPS!$A5263,NoSettings!$A:$A,0))</f>
        <v>226384000</v>
      </c>
      <c r="K5263">
        <f>INDEX(GWP!$C$2:$C$13,MATCH(EPS!I5263,GWP!$B$2:$B$13,0))</f>
        <v>0</v>
      </c>
      <c r="L5263" s="4">
        <f t="shared" si="165"/>
        <v>0</v>
      </c>
    </row>
    <row r="5264" spans="1:12" hidden="1" x14ac:dyDescent="0.25">
      <c r="A5264" t="s">
        <v>6778</v>
      </c>
      <c r="B5264" t="s">
        <v>6</v>
      </c>
      <c r="C5264" t="s">
        <v>6907</v>
      </c>
      <c r="D5264" t="s">
        <v>1710</v>
      </c>
      <c r="H5264" t="str">
        <f>INDEX('Vensim Variables'!$B:$B,MATCH(EPS!$B5264,'Vensim Variables'!$A:$A,0))</f>
        <v>g pollutant</v>
      </c>
      <c r="I5264" t="str">
        <f t="shared" si="164"/>
        <v>SOx</v>
      </c>
      <c r="J5264">
        <f>INDEX(NoSettings!$C:$C,MATCH(EPS!$A5264,NoSettings!$A:$A,0))</f>
        <v>187721000</v>
      </c>
      <c r="K5264">
        <f>INDEX(GWP!$C$2:$C$13,MATCH(EPS!I5264,GWP!$B$2:$B$13,0))</f>
        <v>0</v>
      </c>
      <c r="L5264" s="4">
        <f t="shared" si="165"/>
        <v>0</v>
      </c>
    </row>
    <row r="5265" spans="1:12" hidden="1" x14ac:dyDescent="0.25">
      <c r="A5265" t="s">
        <v>6779</v>
      </c>
      <c r="B5265" t="s">
        <v>6</v>
      </c>
      <c r="C5265" t="s">
        <v>6907</v>
      </c>
      <c r="D5265" t="s">
        <v>1711</v>
      </c>
      <c r="H5265" t="str">
        <f>INDEX('Vensim Variables'!$B:$B,MATCH(EPS!$B5265,'Vensim Variables'!$A:$A,0))</f>
        <v>g pollutant</v>
      </c>
      <c r="I5265" t="str">
        <f t="shared" si="164"/>
        <v>BC</v>
      </c>
      <c r="J5265">
        <f>INDEX(NoSettings!$C:$C,MATCH(EPS!$A5265,NoSettings!$A:$A,0))</f>
        <v>15125400</v>
      </c>
      <c r="K5265">
        <f>INDEX(GWP!$C$2:$C$13,MATCH(EPS!I5265,GWP!$B$2:$B$13,0))</f>
        <v>0</v>
      </c>
      <c r="L5265" s="4">
        <f t="shared" si="165"/>
        <v>0</v>
      </c>
    </row>
    <row r="5266" spans="1:12" hidden="1" x14ac:dyDescent="0.25">
      <c r="A5266" t="s">
        <v>6780</v>
      </c>
      <c r="B5266" t="s">
        <v>6</v>
      </c>
      <c r="C5266" t="s">
        <v>6907</v>
      </c>
      <c r="D5266" t="s">
        <v>1712</v>
      </c>
      <c r="H5266" t="str">
        <f>INDEX('Vensim Variables'!$B:$B,MATCH(EPS!$B5266,'Vensim Variables'!$A:$A,0))</f>
        <v>g pollutant</v>
      </c>
      <c r="I5266" t="str">
        <f t="shared" si="164"/>
        <v>OC</v>
      </c>
      <c r="J5266">
        <f>INDEX(NoSettings!$C:$C,MATCH(EPS!$A5266,NoSettings!$A:$A,0))</f>
        <v>100501000</v>
      </c>
      <c r="K5266">
        <f>INDEX(GWP!$C$2:$C$13,MATCH(EPS!I5266,GWP!$B$2:$B$13,0))</f>
        <v>0</v>
      </c>
      <c r="L5266" s="4">
        <f t="shared" si="165"/>
        <v>0</v>
      </c>
    </row>
    <row r="5267" spans="1:12" hidden="1" x14ac:dyDescent="0.25">
      <c r="A5267" t="s">
        <v>6781</v>
      </c>
      <c r="B5267" t="s">
        <v>6</v>
      </c>
      <c r="C5267" t="s">
        <v>6907</v>
      </c>
      <c r="D5267" t="s">
        <v>1713</v>
      </c>
      <c r="H5267" t="str">
        <f>INDEX('Vensim Variables'!$B:$B,MATCH(EPS!$B5267,'Vensim Variables'!$A:$A,0))</f>
        <v>g pollutant</v>
      </c>
      <c r="I5267" t="str">
        <f t="shared" si="164"/>
        <v>CH4</v>
      </c>
      <c r="J5267">
        <f>INDEX(NoSettings!$C:$C,MATCH(EPS!$A5267,NoSettings!$A:$A,0))</f>
        <v>105302000</v>
      </c>
      <c r="K5267">
        <f>INDEX(GWP!$C$2:$C$13,MATCH(EPS!I5267,GWP!$B$2:$B$13,0))</f>
        <v>28</v>
      </c>
      <c r="L5267" s="4">
        <f t="shared" si="165"/>
        <v>2.9484559999999999E-3</v>
      </c>
    </row>
    <row r="5268" spans="1:12" hidden="1" x14ac:dyDescent="0.25">
      <c r="A5268" t="s">
        <v>6782</v>
      </c>
      <c r="B5268" t="s">
        <v>6</v>
      </c>
      <c r="C5268" t="s">
        <v>6907</v>
      </c>
      <c r="D5268" t="s">
        <v>1714</v>
      </c>
      <c r="H5268" t="str">
        <f>INDEX('Vensim Variables'!$B:$B,MATCH(EPS!$B5268,'Vensim Variables'!$A:$A,0))</f>
        <v>g pollutant</v>
      </c>
      <c r="I5268" t="str">
        <f t="shared" si="164"/>
        <v>N2O</v>
      </c>
      <c r="J5268">
        <f>INDEX(NoSettings!$C:$C,MATCH(EPS!$A5268,NoSettings!$A:$A,0))</f>
        <v>10660300</v>
      </c>
      <c r="K5268">
        <f>INDEX(GWP!$C$2:$C$13,MATCH(EPS!I5268,GWP!$B$2:$B$13,0))</f>
        <v>265</v>
      </c>
      <c r="L5268" s="4">
        <f t="shared" si="165"/>
        <v>2.8249795000000002E-3</v>
      </c>
    </row>
    <row r="5269" spans="1:12" hidden="1" x14ac:dyDescent="0.25">
      <c r="A5269" t="s">
        <v>6783</v>
      </c>
      <c r="B5269" t="s">
        <v>6</v>
      </c>
      <c r="C5269" t="s">
        <v>6907</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x14ac:dyDescent="0.25">
      <c r="A5270" t="s">
        <v>6784</v>
      </c>
      <c r="B5270" t="s">
        <v>6</v>
      </c>
      <c r="C5270" t="s">
        <v>6908</v>
      </c>
      <c r="D5270" t="s">
        <v>1702</v>
      </c>
      <c r="H5270" t="str">
        <f>INDEX('Vensim Variables'!$B:$B,MATCH(EPS!$B5270,'Vensim Variables'!$A:$A,0))</f>
        <v>g pollutant</v>
      </c>
      <c r="I5270" t="str">
        <f t="shared" si="164"/>
        <v>CO2</v>
      </c>
      <c r="J5270">
        <f>INDEX(NoSettings!$C:$C,MATCH(EPS!$A5270,NoSettings!$A:$A,0))</f>
        <v>1774010000000</v>
      </c>
      <c r="K5270">
        <f>INDEX(GWP!$C$2:$C$13,MATCH(EPS!I5270,GWP!$B$2:$B$13,0))</f>
        <v>1</v>
      </c>
      <c r="L5270" s="4">
        <f t="shared" si="165"/>
        <v>1.7740100000000001</v>
      </c>
    </row>
    <row r="5271" spans="1:12" hidden="1" x14ac:dyDescent="0.25">
      <c r="A5271" t="s">
        <v>6785</v>
      </c>
      <c r="B5271" t="s">
        <v>6</v>
      </c>
      <c r="C5271" t="s">
        <v>6908</v>
      </c>
      <c r="D5271" t="s">
        <v>1705</v>
      </c>
      <c r="H5271" t="str">
        <f>INDEX('Vensim Variables'!$B:$B,MATCH(EPS!$B5271,'Vensim Variables'!$A:$A,0))</f>
        <v>g pollutant</v>
      </c>
      <c r="I5271" t="str">
        <f t="shared" si="164"/>
        <v>VOC</v>
      </c>
      <c r="J5271">
        <f>INDEX(NoSettings!$C:$C,MATCH(EPS!$A5271,NoSettings!$A:$A,0))</f>
        <v>167736000</v>
      </c>
      <c r="K5271">
        <f>INDEX(GWP!$C$2:$C$13,MATCH(EPS!I5271,GWP!$B$2:$B$13,0))</f>
        <v>0</v>
      </c>
      <c r="L5271" s="4">
        <f t="shared" si="165"/>
        <v>0</v>
      </c>
    </row>
    <row r="5272" spans="1:12" hidden="1" x14ac:dyDescent="0.25">
      <c r="A5272" t="s">
        <v>6786</v>
      </c>
      <c r="B5272" t="s">
        <v>6</v>
      </c>
      <c r="C5272" t="s">
        <v>6908</v>
      </c>
      <c r="D5272" t="s">
        <v>1706</v>
      </c>
      <c r="H5272" t="str">
        <f>INDEX('Vensim Variables'!$B:$B,MATCH(EPS!$B5272,'Vensim Variables'!$A:$A,0))</f>
        <v>g pollutant</v>
      </c>
      <c r="I5272" t="str">
        <f t="shared" si="164"/>
        <v>CO</v>
      </c>
      <c r="J5272">
        <f>INDEX(NoSettings!$C:$C,MATCH(EPS!$A5272,NoSettings!$A:$A,0))</f>
        <v>895433000</v>
      </c>
      <c r="K5272">
        <f>INDEX(GWP!$C$2:$C$13,MATCH(EPS!I5272,GWP!$B$2:$B$13,0))</f>
        <v>0</v>
      </c>
      <c r="L5272" s="4">
        <f t="shared" si="165"/>
        <v>0</v>
      </c>
    </row>
    <row r="5273" spans="1:12" hidden="1" x14ac:dyDescent="0.25">
      <c r="A5273" t="s">
        <v>6787</v>
      </c>
      <c r="B5273" t="s">
        <v>6</v>
      </c>
      <c r="C5273" t="s">
        <v>6908</v>
      </c>
      <c r="D5273" t="s">
        <v>1707</v>
      </c>
      <c r="H5273" t="str">
        <f>INDEX('Vensim Variables'!$B:$B,MATCH(EPS!$B5273,'Vensim Variables'!$A:$A,0))</f>
        <v>g pollutant</v>
      </c>
      <c r="I5273" t="str">
        <f t="shared" si="164"/>
        <v>NOx</v>
      </c>
      <c r="J5273">
        <f>INDEX(NoSettings!$C:$C,MATCH(EPS!$A5273,NoSettings!$A:$A,0))</f>
        <v>1574880000</v>
      </c>
      <c r="K5273">
        <f>INDEX(GWP!$C$2:$C$13,MATCH(EPS!I5273,GWP!$B$2:$B$13,0))</f>
        <v>0</v>
      </c>
      <c r="L5273" s="4">
        <f t="shared" si="165"/>
        <v>0</v>
      </c>
    </row>
    <row r="5274" spans="1:12" hidden="1" x14ac:dyDescent="0.25">
      <c r="A5274" t="s">
        <v>6788</v>
      </c>
      <c r="B5274" t="s">
        <v>6</v>
      </c>
      <c r="C5274" t="s">
        <v>6908</v>
      </c>
      <c r="D5274" t="s">
        <v>1708</v>
      </c>
      <c r="H5274" t="str">
        <f>INDEX('Vensim Variables'!$B:$B,MATCH(EPS!$B5274,'Vensim Variables'!$A:$A,0))</f>
        <v>g pollutant</v>
      </c>
      <c r="I5274" t="str">
        <f t="shared" si="164"/>
        <v>PM10</v>
      </c>
      <c r="J5274">
        <f>INDEX(NoSettings!$C:$C,MATCH(EPS!$A5274,NoSettings!$A:$A,0))</f>
        <v>62060600</v>
      </c>
      <c r="K5274">
        <f>INDEX(GWP!$C$2:$C$13,MATCH(EPS!I5274,GWP!$B$2:$B$13,0))</f>
        <v>0</v>
      </c>
      <c r="L5274" s="4">
        <f t="shared" si="165"/>
        <v>0</v>
      </c>
    </row>
    <row r="5275" spans="1:12" hidden="1" x14ac:dyDescent="0.25">
      <c r="A5275" t="s">
        <v>6789</v>
      </c>
      <c r="B5275" t="s">
        <v>6</v>
      </c>
      <c r="C5275" t="s">
        <v>6908</v>
      </c>
      <c r="D5275" t="s">
        <v>1709</v>
      </c>
      <c r="H5275" t="str">
        <f>INDEX('Vensim Variables'!$B:$B,MATCH(EPS!$B5275,'Vensim Variables'!$A:$A,0))</f>
        <v>g pollutant</v>
      </c>
      <c r="I5275" t="str">
        <f t="shared" si="164"/>
        <v>PM25</v>
      </c>
      <c r="J5275">
        <f>INDEX(NoSettings!$C:$C,MATCH(EPS!$A5275,NoSettings!$A:$A,0))</f>
        <v>58477000</v>
      </c>
      <c r="K5275">
        <f>INDEX(GWP!$C$2:$C$13,MATCH(EPS!I5275,GWP!$B$2:$B$13,0))</f>
        <v>0</v>
      </c>
      <c r="L5275" s="4">
        <f t="shared" si="165"/>
        <v>0</v>
      </c>
    </row>
    <row r="5276" spans="1:12" hidden="1" x14ac:dyDescent="0.25">
      <c r="A5276" t="s">
        <v>6790</v>
      </c>
      <c r="B5276" t="s">
        <v>6</v>
      </c>
      <c r="C5276" t="s">
        <v>6908</v>
      </c>
      <c r="D5276" t="s">
        <v>1710</v>
      </c>
      <c r="H5276" t="str">
        <f>INDEX('Vensim Variables'!$B:$B,MATCH(EPS!$B5276,'Vensim Variables'!$A:$A,0))</f>
        <v>g pollutant</v>
      </c>
      <c r="I5276" t="str">
        <f t="shared" si="164"/>
        <v>SOx</v>
      </c>
      <c r="J5276">
        <f>INDEX(NoSettings!$C:$C,MATCH(EPS!$A5276,NoSettings!$A:$A,0))</f>
        <v>41642500</v>
      </c>
      <c r="K5276">
        <f>INDEX(GWP!$C$2:$C$13,MATCH(EPS!I5276,GWP!$B$2:$B$13,0))</f>
        <v>0</v>
      </c>
      <c r="L5276" s="4">
        <f t="shared" si="165"/>
        <v>0</v>
      </c>
    </row>
    <row r="5277" spans="1:12" hidden="1" x14ac:dyDescent="0.25">
      <c r="A5277" t="s">
        <v>6791</v>
      </c>
      <c r="B5277" t="s">
        <v>6</v>
      </c>
      <c r="C5277" t="s">
        <v>6908</v>
      </c>
      <c r="D5277" t="s">
        <v>1711</v>
      </c>
      <c r="H5277" t="str">
        <f>INDEX('Vensim Variables'!$B:$B,MATCH(EPS!$B5277,'Vensim Variables'!$A:$A,0))</f>
        <v>g pollutant</v>
      </c>
      <c r="I5277" t="str">
        <f t="shared" si="164"/>
        <v>BC</v>
      </c>
      <c r="J5277">
        <f>INDEX(NoSettings!$C:$C,MATCH(EPS!$A5277,NoSettings!$A:$A,0))</f>
        <v>3889220</v>
      </c>
      <c r="K5277">
        <f>INDEX(GWP!$C$2:$C$13,MATCH(EPS!I5277,GWP!$B$2:$B$13,0))</f>
        <v>0</v>
      </c>
      <c r="L5277" s="4">
        <f t="shared" si="165"/>
        <v>0</v>
      </c>
    </row>
    <row r="5278" spans="1:12" hidden="1" x14ac:dyDescent="0.25">
      <c r="A5278" t="s">
        <v>6792</v>
      </c>
      <c r="B5278" t="s">
        <v>6</v>
      </c>
      <c r="C5278" t="s">
        <v>6908</v>
      </c>
      <c r="D5278" t="s">
        <v>1712</v>
      </c>
      <c r="H5278" t="str">
        <f>INDEX('Vensim Variables'!$B:$B,MATCH(EPS!$B5278,'Vensim Variables'!$A:$A,0))</f>
        <v>g pollutant</v>
      </c>
      <c r="I5278" t="str">
        <f t="shared" si="164"/>
        <v>OC</v>
      </c>
      <c r="J5278">
        <f>INDEX(NoSettings!$C:$C,MATCH(EPS!$A5278,NoSettings!$A:$A,0))</f>
        <v>26113200</v>
      </c>
      <c r="K5278">
        <f>INDEX(GWP!$C$2:$C$13,MATCH(EPS!I5278,GWP!$B$2:$B$13,0))</f>
        <v>0</v>
      </c>
      <c r="L5278" s="4">
        <f t="shared" si="165"/>
        <v>0</v>
      </c>
    </row>
    <row r="5279" spans="1:12" hidden="1" x14ac:dyDescent="0.25">
      <c r="A5279" t="s">
        <v>6793</v>
      </c>
      <c r="B5279" t="s">
        <v>6</v>
      </c>
      <c r="C5279" t="s">
        <v>6908</v>
      </c>
      <c r="D5279" t="s">
        <v>1713</v>
      </c>
      <c r="H5279" t="str">
        <f>INDEX('Vensim Variables'!$B:$B,MATCH(EPS!$B5279,'Vensim Variables'!$A:$A,0))</f>
        <v>g pollutant</v>
      </c>
      <c r="I5279" t="str">
        <f t="shared" si="164"/>
        <v>CH4</v>
      </c>
      <c r="J5279">
        <f>INDEX(NoSettings!$C:$C,MATCH(EPS!$A5279,NoSettings!$A:$A,0))</f>
        <v>27780100</v>
      </c>
      <c r="K5279">
        <f>INDEX(GWP!$C$2:$C$13,MATCH(EPS!I5279,GWP!$B$2:$B$13,0))</f>
        <v>28</v>
      </c>
      <c r="L5279" s="4">
        <f t="shared" si="165"/>
        <v>7.778428E-4</v>
      </c>
    </row>
    <row r="5280" spans="1:12" hidden="1" x14ac:dyDescent="0.25">
      <c r="A5280" t="s">
        <v>6794</v>
      </c>
      <c r="B5280" t="s">
        <v>6</v>
      </c>
      <c r="C5280" t="s">
        <v>6908</v>
      </c>
      <c r="D5280" t="s">
        <v>1714</v>
      </c>
      <c r="H5280" t="str">
        <f>INDEX('Vensim Variables'!$B:$B,MATCH(EPS!$B5280,'Vensim Variables'!$A:$A,0))</f>
        <v>g pollutant</v>
      </c>
      <c r="I5280" t="str">
        <f t="shared" si="164"/>
        <v>N2O</v>
      </c>
      <c r="J5280">
        <f>INDEX(NoSettings!$C:$C,MATCH(EPS!$A5280,NoSettings!$A:$A,0))</f>
        <v>2778020</v>
      </c>
      <c r="K5280">
        <f>INDEX(GWP!$C$2:$C$13,MATCH(EPS!I5280,GWP!$B$2:$B$13,0))</f>
        <v>265</v>
      </c>
      <c r="L5280" s="4">
        <f t="shared" si="165"/>
        <v>7.3617530000000004E-4</v>
      </c>
    </row>
    <row r="5281" spans="1:12" hidden="1" x14ac:dyDescent="0.25">
      <c r="A5281" t="s">
        <v>6795</v>
      </c>
      <c r="B5281" t="s">
        <v>6</v>
      </c>
      <c r="C5281" t="s">
        <v>6908</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x14ac:dyDescent="0.25">
      <c r="A5282" t="s">
        <v>6796</v>
      </c>
      <c r="B5282" t="s">
        <v>6</v>
      </c>
      <c r="C5282" t="s">
        <v>6909</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x14ac:dyDescent="0.25">
      <c r="A5283" t="s">
        <v>6797</v>
      </c>
      <c r="B5283" t="s">
        <v>6</v>
      </c>
      <c r="C5283" t="s">
        <v>6909</v>
      </c>
      <c r="D5283" t="s">
        <v>1705</v>
      </c>
      <c r="H5283" t="str">
        <f>INDEX('Vensim Variables'!$B:$B,MATCH(EPS!$B5283,'Vensim Variables'!$A:$A,0))</f>
        <v>g pollutant</v>
      </c>
      <c r="I5283" t="str">
        <f t="shared" si="164"/>
        <v>VOC</v>
      </c>
      <c r="J5283">
        <f>INDEX(NoSettings!$C:$C,MATCH(EPS!$A5283,NoSettings!$A:$A,0))</f>
        <v>191840000</v>
      </c>
      <c r="K5283">
        <f>INDEX(GWP!$C$2:$C$13,MATCH(EPS!I5283,GWP!$B$2:$B$13,0))</f>
        <v>0</v>
      </c>
      <c r="L5283" s="4">
        <f t="shared" si="165"/>
        <v>0</v>
      </c>
    </row>
    <row r="5284" spans="1:12" hidden="1" x14ac:dyDescent="0.25">
      <c r="A5284" t="s">
        <v>6798</v>
      </c>
      <c r="B5284" t="s">
        <v>6</v>
      </c>
      <c r="C5284" t="s">
        <v>6909</v>
      </c>
      <c r="D5284" t="s">
        <v>1706</v>
      </c>
      <c r="H5284" t="str">
        <f>INDEX('Vensim Variables'!$B:$B,MATCH(EPS!$B5284,'Vensim Variables'!$A:$A,0))</f>
        <v>g pollutant</v>
      </c>
      <c r="I5284" t="str">
        <f t="shared" si="164"/>
        <v>CO</v>
      </c>
      <c r="J5284">
        <f>INDEX(NoSettings!$C:$C,MATCH(EPS!$A5284,NoSettings!$A:$A,0))</f>
        <v>1044050000</v>
      </c>
      <c r="K5284">
        <f>INDEX(GWP!$C$2:$C$13,MATCH(EPS!I5284,GWP!$B$2:$B$13,0))</f>
        <v>0</v>
      </c>
      <c r="L5284" s="4">
        <f t="shared" si="165"/>
        <v>0</v>
      </c>
    </row>
    <row r="5285" spans="1:12" hidden="1" x14ac:dyDescent="0.25">
      <c r="A5285" t="s">
        <v>6799</v>
      </c>
      <c r="B5285" t="s">
        <v>6</v>
      </c>
      <c r="C5285" t="s">
        <v>6909</v>
      </c>
      <c r="D5285" t="s">
        <v>1707</v>
      </c>
      <c r="H5285" t="str">
        <f>INDEX('Vensim Variables'!$B:$B,MATCH(EPS!$B5285,'Vensim Variables'!$A:$A,0))</f>
        <v>g pollutant</v>
      </c>
      <c r="I5285" t="str">
        <f t="shared" si="164"/>
        <v>NOx</v>
      </c>
      <c r="J5285">
        <f>INDEX(NoSettings!$C:$C,MATCH(EPS!$A5285,NoSettings!$A:$A,0))</f>
        <v>1792400000</v>
      </c>
      <c r="K5285">
        <f>INDEX(GWP!$C$2:$C$13,MATCH(EPS!I5285,GWP!$B$2:$B$13,0))</f>
        <v>0</v>
      </c>
      <c r="L5285" s="4">
        <f t="shared" si="165"/>
        <v>0</v>
      </c>
    </row>
    <row r="5286" spans="1:12" hidden="1" x14ac:dyDescent="0.25">
      <c r="A5286" t="s">
        <v>6800</v>
      </c>
      <c r="B5286" t="s">
        <v>6</v>
      </c>
      <c r="C5286" t="s">
        <v>6909</v>
      </c>
      <c r="D5286" t="s">
        <v>1708</v>
      </c>
      <c r="H5286" t="str">
        <f>INDEX('Vensim Variables'!$B:$B,MATCH(EPS!$B5286,'Vensim Variables'!$A:$A,0))</f>
        <v>g pollutant</v>
      </c>
      <c r="I5286" t="str">
        <f t="shared" si="164"/>
        <v>PM10</v>
      </c>
      <c r="J5286">
        <f>INDEX(NoSettings!$C:$C,MATCH(EPS!$A5286,NoSettings!$A:$A,0))</f>
        <v>74339200</v>
      </c>
      <c r="K5286">
        <f>INDEX(GWP!$C$2:$C$13,MATCH(EPS!I5286,GWP!$B$2:$B$13,0))</f>
        <v>0</v>
      </c>
      <c r="L5286" s="4">
        <f t="shared" si="165"/>
        <v>0</v>
      </c>
    </row>
    <row r="5287" spans="1:12" hidden="1" x14ac:dyDescent="0.25">
      <c r="A5287" t="s">
        <v>6801</v>
      </c>
      <c r="B5287" t="s">
        <v>6</v>
      </c>
      <c r="C5287" t="s">
        <v>6909</v>
      </c>
      <c r="D5287" t="s">
        <v>1709</v>
      </c>
      <c r="H5287" t="str">
        <f>INDEX('Vensim Variables'!$B:$B,MATCH(EPS!$B5287,'Vensim Variables'!$A:$A,0))</f>
        <v>g pollutant</v>
      </c>
      <c r="I5287" t="str">
        <f t="shared" si="164"/>
        <v>PM25</v>
      </c>
      <c r="J5287">
        <f>INDEX(NoSettings!$C:$C,MATCH(EPS!$A5287,NoSettings!$A:$A,0))</f>
        <v>69648800</v>
      </c>
      <c r="K5287">
        <f>INDEX(GWP!$C$2:$C$13,MATCH(EPS!I5287,GWP!$B$2:$B$13,0))</f>
        <v>0</v>
      </c>
      <c r="L5287" s="4">
        <f t="shared" si="165"/>
        <v>0</v>
      </c>
    </row>
    <row r="5288" spans="1:12" hidden="1" x14ac:dyDescent="0.25">
      <c r="A5288" t="s">
        <v>6802</v>
      </c>
      <c r="B5288" t="s">
        <v>6</v>
      </c>
      <c r="C5288" t="s">
        <v>6909</v>
      </c>
      <c r="D5288" t="s">
        <v>1710</v>
      </c>
      <c r="H5288" t="str">
        <f>INDEX('Vensim Variables'!$B:$B,MATCH(EPS!$B5288,'Vensim Variables'!$A:$A,0))</f>
        <v>g pollutant</v>
      </c>
      <c r="I5288" t="str">
        <f t="shared" si="164"/>
        <v>SOx</v>
      </c>
      <c r="J5288">
        <f>INDEX(NoSettings!$C:$C,MATCH(EPS!$A5288,NoSettings!$A:$A,0))</f>
        <v>63558300</v>
      </c>
      <c r="K5288">
        <f>INDEX(GWP!$C$2:$C$13,MATCH(EPS!I5288,GWP!$B$2:$B$13,0))</f>
        <v>0</v>
      </c>
      <c r="L5288" s="4">
        <f t="shared" si="165"/>
        <v>0</v>
      </c>
    </row>
    <row r="5289" spans="1:12" hidden="1" x14ac:dyDescent="0.25">
      <c r="A5289" t="s">
        <v>6803</v>
      </c>
      <c r="B5289" t="s">
        <v>6</v>
      </c>
      <c r="C5289" t="s">
        <v>6909</v>
      </c>
      <c r="D5289" t="s">
        <v>1711</v>
      </c>
      <c r="H5289" t="str">
        <f>INDEX('Vensim Variables'!$B:$B,MATCH(EPS!$B5289,'Vensim Variables'!$A:$A,0))</f>
        <v>g pollutant</v>
      </c>
      <c r="I5289" t="str">
        <f t="shared" si="164"/>
        <v>BC</v>
      </c>
      <c r="J5289">
        <f>INDEX(NoSettings!$C:$C,MATCH(EPS!$A5289,NoSettings!$A:$A,0))</f>
        <v>4668540</v>
      </c>
      <c r="K5289">
        <f>INDEX(GWP!$C$2:$C$13,MATCH(EPS!I5289,GWP!$B$2:$B$13,0))</f>
        <v>0</v>
      </c>
      <c r="L5289" s="4">
        <f t="shared" si="165"/>
        <v>0</v>
      </c>
    </row>
    <row r="5290" spans="1:12" hidden="1" x14ac:dyDescent="0.25">
      <c r="A5290" t="s">
        <v>6804</v>
      </c>
      <c r="B5290" t="s">
        <v>6</v>
      </c>
      <c r="C5290" t="s">
        <v>6909</v>
      </c>
      <c r="D5290" t="s">
        <v>1712</v>
      </c>
      <c r="H5290" t="str">
        <f>INDEX('Vensim Variables'!$B:$B,MATCH(EPS!$B5290,'Vensim Variables'!$A:$A,0))</f>
        <v>g pollutant</v>
      </c>
      <c r="I5290" t="str">
        <f t="shared" si="164"/>
        <v>OC</v>
      </c>
      <c r="J5290">
        <f>INDEX(NoSettings!$C:$C,MATCH(EPS!$A5290,NoSettings!$A:$A,0))</f>
        <v>30790000</v>
      </c>
      <c r="K5290">
        <f>INDEX(GWP!$C$2:$C$13,MATCH(EPS!I5290,GWP!$B$2:$B$13,0))</f>
        <v>0</v>
      </c>
      <c r="L5290" s="4">
        <f t="shared" si="165"/>
        <v>0</v>
      </c>
    </row>
    <row r="5291" spans="1:12" hidden="1" x14ac:dyDescent="0.25">
      <c r="A5291" t="s">
        <v>6805</v>
      </c>
      <c r="B5291" t="s">
        <v>6</v>
      </c>
      <c r="C5291" t="s">
        <v>6909</v>
      </c>
      <c r="D5291" t="s">
        <v>1713</v>
      </c>
      <c r="H5291" t="str">
        <f>INDEX('Vensim Variables'!$B:$B,MATCH(EPS!$B5291,'Vensim Variables'!$A:$A,0))</f>
        <v>g pollutant</v>
      </c>
      <c r="I5291" t="str">
        <f t="shared" si="164"/>
        <v>CH4</v>
      </c>
      <c r="J5291">
        <f>INDEX(NoSettings!$C:$C,MATCH(EPS!$A5291,NoSettings!$A:$A,0))</f>
        <v>31905500</v>
      </c>
      <c r="K5291">
        <f>INDEX(GWP!$C$2:$C$13,MATCH(EPS!I5291,GWP!$B$2:$B$13,0))</f>
        <v>28</v>
      </c>
      <c r="L5291" s="4">
        <f t="shared" si="165"/>
        <v>8.9335399999999996E-4</v>
      </c>
    </row>
    <row r="5292" spans="1:12" hidden="1" x14ac:dyDescent="0.25">
      <c r="A5292" t="s">
        <v>6806</v>
      </c>
      <c r="B5292" t="s">
        <v>6</v>
      </c>
      <c r="C5292" t="s">
        <v>6909</v>
      </c>
      <c r="D5292" t="s">
        <v>1714</v>
      </c>
      <c r="H5292" t="str">
        <f>INDEX('Vensim Variables'!$B:$B,MATCH(EPS!$B5292,'Vensim Variables'!$A:$A,0))</f>
        <v>g pollutant</v>
      </c>
      <c r="I5292" t="str">
        <f t="shared" si="164"/>
        <v>N2O</v>
      </c>
      <c r="J5292">
        <f>INDEX(NoSettings!$C:$C,MATCH(EPS!$A5292,NoSettings!$A:$A,0))</f>
        <v>3259100</v>
      </c>
      <c r="K5292">
        <f>INDEX(GWP!$C$2:$C$13,MATCH(EPS!I5292,GWP!$B$2:$B$13,0))</f>
        <v>265</v>
      </c>
      <c r="L5292" s="4">
        <f t="shared" si="165"/>
        <v>8.636615E-4</v>
      </c>
    </row>
    <row r="5293" spans="1:12" hidden="1" x14ac:dyDescent="0.25">
      <c r="A5293" t="s">
        <v>6807</v>
      </c>
      <c r="B5293" t="s">
        <v>6</v>
      </c>
      <c r="C5293" t="s">
        <v>6909</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x14ac:dyDescent="0.25">
      <c r="A5294" t="s">
        <v>6808</v>
      </c>
      <c r="B5294" t="s">
        <v>6</v>
      </c>
      <c r="C5294" t="s">
        <v>6910</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x14ac:dyDescent="0.25">
      <c r="A5295" t="s">
        <v>6809</v>
      </c>
      <c r="B5295" t="s">
        <v>6</v>
      </c>
      <c r="C5295" t="s">
        <v>6910</v>
      </c>
      <c r="D5295" t="s">
        <v>1705</v>
      </c>
      <c r="H5295" t="str">
        <f>INDEX('Vensim Variables'!$B:$B,MATCH(EPS!$B5295,'Vensim Variables'!$A:$A,0))</f>
        <v>g pollutant</v>
      </c>
      <c r="I5295" t="str">
        <f t="shared" si="164"/>
        <v>VOC</v>
      </c>
      <c r="J5295">
        <f>INDEX(NoSettings!$C:$C,MATCH(EPS!$A5295,NoSettings!$A:$A,0))</f>
        <v>314432000</v>
      </c>
      <c r="K5295">
        <f>INDEX(GWP!$C$2:$C$13,MATCH(EPS!I5295,GWP!$B$2:$B$13,0))</f>
        <v>0</v>
      </c>
      <c r="L5295" s="4">
        <f t="shared" si="165"/>
        <v>0</v>
      </c>
    </row>
    <row r="5296" spans="1:12" hidden="1" x14ac:dyDescent="0.25">
      <c r="A5296" t="s">
        <v>6810</v>
      </c>
      <c r="B5296" t="s">
        <v>6</v>
      </c>
      <c r="C5296" t="s">
        <v>6910</v>
      </c>
      <c r="D5296" t="s">
        <v>1706</v>
      </c>
      <c r="H5296" t="str">
        <f>INDEX('Vensim Variables'!$B:$B,MATCH(EPS!$B5296,'Vensim Variables'!$A:$A,0))</f>
        <v>g pollutant</v>
      </c>
      <c r="I5296" t="str">
        <f t="shared" si="164"/>
        <v>CO</v>
      </c>
      <c r="J5296">
        <f>INDEX(NoSettings!$C:$C,MATCH(EPS!$A5296,NoSettings!$A:$A,0))</f>
        <v>1696220000</v>
      </c>
      <c r="K5296">
        <f>INDEX(GWP!$C$2:$C$13,MATCH(EPS!I5296,GWP!$B$2:$B$13,0))</f>
        <v>0</v>
      </c>
      <c r="L5296" s="4">
        <f t="shared" si="165"/>
        <v>0</v>
      </c>
    </row>
    <row r="5297" spans="1:12" hidden="1" x14ac:dyDescent="0.25">
      <c r="A5297" t="s">
        <v>6811</v>
      </c>
      <c r="B5297" t="s">
        <v>6</v>
      </c>
      <c r="C5297" t="s">
        <v>6910</v>
      </c>
      <c r="D5297" t="s">
        <v>1707</v>
      </c>
      <c r="H5297" t="str">
        <f>INDEX('Vensim Variables'!$B:$B,MATCH(EPS!$B5297,'Vensim Variables'!$A:$A,0))</f>
        <v>g pollutant</v>
      </c>
      <c r="I5297" t="str">
        <f t="shared" si="164"/>
        <v>NOx</v>
      </c>
      <c r="J5297">
        <f>INDEX(NoSettings!$C:$C,MATCH(EPS!$A5297,NoSettings!$A:$A,0))</f>
        <v>2958440000</v>
      </c>
      <c r="K5297">
        <f>INDEX(GWP!$C$2:$C$13,MATCH(EPS!I5297,GWP!$B$2:$B$13,0))</f>
        <v>0</v>
      </c>
      <c r="L5297" s="4">
        <f t="shared" si="165"/>
        <v>0</v>
      </c>
    </row>
    <row r="5298" spans="1:12" hidden="1" x14ac:dyDescent="0.25">
      <c r="A5298" t="s">
        <v>6812</v>
      </c>
      <c r="B5298" t="s">
        <v>6</v>
      </c>
      <c r="C5298" t="s">
        <v>6910</v>
      </c>
      <c r="D5298" t="s">
        <v>1708</v>
      </c>
      <c r="H5298" t="str">
        <f>INDEX('Vensim Variables'!$B:$B,MATCH(EPS!$B5298,'Vensim Variables'!$A:$A,0))</f>
        <v>g pollutant</v>
      </c>
      <c r="I5298" t="str">
        <f t="shared" si="164"/>
        <v>PM10</v>
      </c>
      <c r="J5298">
        <f>INDEX(NoSettings!$C:$C,MATCH(EPS!$A5298,NoSettings!$A:$A,0))</f>
        <v>121610000</v>
      </c>
      <c r="K5298">
        <f>INDEX(GWP!$C$2:$C$13,MATCH(EPS!I5298,GWP!$B$2:$B$13,0))</f>
        <v>0</v>
      </c>
      <c r="L5298" s="4">
        <f t="shared" si="165"/>
        <v>0</v>
      </c>
    </row>
    <row r="5299" spans="1:12" hidden="1" x14ac:dyDescent="0.25">
      <c r="A5299" t="s">
        <v>6813</v>
      </c>
      <c r="B5299" t="s">
        <v>6</v>
      </c>
      <c r="C5299" t="s">
        <v>6910</v>
      </c>
      <c r="D5299" t="s">
        <v>1709</v>
      </c>
      <c r="H5299" t="str">
        <f>INDEX('Vensim Variables'!$B:$B,MATCH(EPS!$B5299,'Vensim Variables'!$A:$A,0))</f>
        <v>g pollutant</v>
      </c>
      <c r="I5299" t="str">
        <f t="shared" si="164"/>
        <v>PM25</v>
      </c>
      <c r="J5299">
        <f>INDEX(NoSettings!$C:$C,MATCH(EPS!$A5299,NoSettings!$A:$A,0))</f>
        <v>114050000</v>
      </c>
      <c r="K5299">
        <f>INDEX(GWP!$C$2:$C$13,MATCH(EPS!I5299,GWP!$B$2:$B$13,0))</f>
        <v>0</v>
      </c>
      <c r="L5299" s="4">
        <f t="shared" si="165"/>
        <v>0</v>
      </c>
    </row>
    <row r="5300" spans="1:12" hidden="1" x14ac:dyDescent="0.25">
      <c r="A5300" t="s">
        <v>6814</v>
      </c>
      <c r="B5300" t="s">
        <v>6</v>
      </c>
      <c r="C5300" t="s">
        <v>6910</v>
      </c>
      <c r="D5300" t="s">
        <v>1710</v>
      </c>
      <c r="H5300" t="str">
        <f>INDEX('Vensim Variables'!$B:$B,MATCH(EPS!$B5300,'Vensim Variables'!$A:$A,0))</f>
        <v>g pollutant</v>
      </c>
      <c r="I5300" t="str">
        <f t="shared" si="164"/>
        <v>SOx</v>
      </c>
      <c r="J5300">
        <f>INDEX(NoSettings!$C:$C,MATCH(EPS!$A5300,NoSettings!$A:$A,0))</f>
        <v>100649000</v>
      </c>
      <c r="K5300">
        <f>INDEX(GWP!$C$2:$C$13,MATCH(EPS!I5300,GWP!$B$2:$B$13,0))</f>
        <v>0</v>
      </c>
      <c r="L5300" s="4">
        <f t="shared" si="165"/>
        <v>0</v>
      </c>
    </row>
    <row r="5301" spans="1:12" hidden="1" x14ac:dyDescent="0.25">
      <c r="A5301" t="s">
        <v>6815</v>
      </c>
      <c r="B5301" t="s">
        <v>6</v>
      </c>
      <c r="C5301" t="s">
        <v>6910</v>
      </c>
      <c r="D5301" t="s">
        <v>1711</v>
      </c>
      <c r="H5301" t="str">
        <f>INDEX('Vensim Variables'!$B:$B,MATCH(EPS!$B5301,'Vensim Variables'!$A:$A,0))</f>
        <v>g pollutant</v>
      </c>
      <c r="I5301" t="str">
        <f t="shared" si="164"/>
        <v>BC</v>
      </c>
      <c r="J5301">
        <f>INDEX(NoSettings!$C:$C,MATCH(EPS!$A5301,NoSettings!$A:$A,0))</f>
        <v>8047190</v>
      </c>
      <c r="K5301">
        <f>INDEX(GWP!$C$2:$C$13,MATCH(EPS!I5301,GWP!$B$2:$B$13,0))</f>
        <v>0</v>
      </c>
      <c r="L5301" s="4">
        <f t="shared" si="165"/>
        <v>0</v>
      </c>
    </row>
    <row r="5302" spans="1:12" hidden="1" x14ac:dyDescent="0.25">
      <c r="A5302" t="s">
        <v>6816</v>
      </c>
      <c r="B5302" t="s">
        <v>6</v>
      </c>
      <c r="C5302" t="s">
        <v>6910</v>
      </c>
      <c r="D5302" t="s">
        <v>1712</v>
      </c>
      <c r="H5302" t="str">
        <f>INDEX('Vensim Variables'!$B:$B,MATCH(EPS!$B5302,'Vensim Variables'!$A:$A,0))</f>
        <v>g pollutant</v>
      </c>
      <c r="I5302" t="str">
        <f t="shared" si="164"/>
        <v>OC</v>
      </c>
      <c r="J5302">
        <f>INDEX(NoSettings!$C:$C,MATCH(EPS!$A5302,NoSettings!$A:$A,0))</f>
        <v>49997900</v>
      </c>
      <c r="K5302">
        <f>INDEX(GWP!$C$2:$C$13,MATCH(EPS!I5302,GWP!$B$2:$B$13,0))</f>
        <v>0</v>
      </c>
      <c r="L5302" s="4">
        <f t="shared" si="165"/>
        <v>0</v>
      </c>
    </row>
    <row r="5303" spans="1:12" hidden="1" x14ac:dyDescent="0.25">
      <c r="A5303" t="s">
        <v>6817</v>
      </c>
      <c r="B5303" t="s">
        <v>6</v>
      </c>
      <c r="C5303" t="s">
        <v>6910</v>
      </c>
      <c r="D5303" t="s">
        <v>1713</v>
      </c>
      <c r="H5303" t="str">
        <f>INDEX('Vensim Variables'!$B:$B,MATCH(EPS!$B5303,'Vensim Variables'!$A:$A,0))</f>
        <v>g pollutant</v>
      </c>
      <c r="I5303" t="str">
        <f t="shared" si="164"/>
        <v>CH4</v>
      </c>
      <c r="J5303">
        <f>INDEX(NoSettings!$C:$C,MATCH(EPS!$A5303,NoSettings!$A:$A,0))</f>
        <v>55053300</v>
      </c>
      <c r="K5303">
        <f>INDEX(GWP!$C$2:$C$13,MATCH(EPS!I5303,GWP!$B$2:$B$13,0))</f>
        <v>28</v>
      </c>
      <c r="L5303" s="4">
        <f t="shared" si="165"/>
        <v>1.5414923999999999E-3</v>
      </c>
    </row>
    <row r="5304" spans="1:12" hidden="1" x14ac:dyDescent="0.25">
      <c r="A5304" t="s">
        <v>6818</v>
      </c>
      <c r="B5304" t="s">
        <v>6</v>
      </c>
      <c r="C5304" t="s">
        <v>6910</v>
      </c>
      <c r="D5304" t="s">
        <v>1714</v>
      </c>
      <c r="H5304" t="str">
        <f>INDEX('Vensim Variables'!$B:$B,MATCH(EPS!$B5304,'Vensim Variables'!$A:$A,0))</f>
        <v>g pollutant</v>
      </c>
      <c r="I5304" t="str">
        <f t="shared" si="164"/>
        <v>N2O</v>
      </c>
      <c r="J5304">
        <f>INDEX(NoSettings!$C:$C,MATCH(EPS!$A5304,NoSettings!$A:$A,0))</f>
        <v>5894650</v>
      </c>
      <c r="K5304">
        <f>INDEX(GWP!$C$2:$C$13,MATCH(EPS!I5304,GWP!$B$2:$B$13,0))</f>
        <v>265</v>
      </c>
      <c r="L5304" s="4">
        <f t="shared" si="165"/>
        <v>1.5620822500000001E-3</v>
      </c>
    </row>
    <row r="5305" spans="1:12" hidden="1" x14ac:dyDescent="0.25">
      <c r="A5305" t="s">
        <v>6819</v>
      </c>
      <c r="B5305" t="s">
        <v>6</v>
      </c>
      <c r="C5305" t="s">
        <v>6910</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x14ac:dyDescent="0.25">
      <c r="A5306" t="s">
        <v>6820</v>
      </c>
      <c r="B5306" t="s">
        <v>6</v>
      </c>
      <c r="C5306" t="s">
        <v>6911</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x14ac:dyDescent="0.25">
      <c r="A5307" t="s">
        <v>6821</v>
      </c>
      <c r="B5307" t="s">
        <v>6</v>
      </c>
      <c r="C5307" t="s">
        <v>6911</v>
      </c>
      <c r="D5307" t="s">
        <v>1705</v>
      </c>
      <c r="H5307" t="str">
        <f>INDEX('Vensim Variables'!$B:$B,MATCH(EPS!$B5307,'Vensim Variables'!$A:$A,0))</f>
        <v>g pollutant</v>
      </c>
      <c r="I5307" t="str">
        <f t="shared" si="164"/>
        <v>VOC</v>
      </c>
      <c r="J5307">
        <f>INDEX(NoSettings!$C:$C,MATCH(EPS!$A5307,NoSettings!$A:$A,0))</f>
        <v>576415000</v>
      </c>
      <c r="K5307">
        <f>INDEX(GWP!$C$2:$C$13,MATCH(EPS!I5307,GWP!$B$2:$B$13,0))</f>
        <v>0</v>
      </c>
      <c r="L5307" s="4">
        <f t="shared" si="165"/>
        <v>0</v>
      </c>
    </row>
    <row r="5308" spans="1:12" hidden="1" x14ac:dyDescent="0.25">
      <c r="A5308" t="s">
        <v>6822</v>
      </c>
      <c r="B5308" t="s">
        <v>6</v>
      </c>
      <c r="C5308" t="s">
        <v>6911</v>
      </c>
      <c r="D5308" t="s">
        <v>1706</v>
      </c>
      <c r="H5308" t="str">
        <f>INDEX('Vensim Variables'!$B:$B,MATCH(EPS!$B5308,'Vensim Variables'!$A:$A,0))</f>
        <v>g pollutant</v>
      </c>
      <c r="I5308" t="str">
        <f t="shared" si="164"/>
        <v>CO</v>
      </c>
      <c r="J5308">
        <f>INDEX(NoSettings!$C:$C,MATCH(EPS!$A5308,NoSettings!$A:$A,0))</f>
        <v>3096340000</v>
      </c>
      <c r="K5308">
        <f>INDEX(GWP!$C$2:$C$13,MATCH(EPS!I5308,GWP!$B$2:$B$13,0))</f>
        <v>0</v>
      </c>
      <c r="L5308" s="4">
        <f t="shared" si="165"/>
        <v>0</v>
      </c>
    </row>
    <row r="5309" spans="1:12" hidden="1" x14ac:dyDescent="0.25">
      <c r="A5309" t="s">
        <v>6823</v>
      </c>
      <c r="B5309" t="s">
        <v>6</v>
      </c>
      <c r="C5309" t="s">
        <v>6911</v>
      </c>
      <c r="D5309" t="s">
        <v>1707</v>
      </c>
      <c r="H5309" t="str">
        <f>INDEX('Vensim Variables'!$B:$B,MATCH(EPS!$B5309,'Vensim Variables'!$A:$A,0))</f>
        <v>g pollutant</v>
      </c>
      <c r="I5309" t="str">
        <f t="shared" si="164"/>
        <v>NOx</v>
      </c>
      <c r="J5309">
        <f>INDEX(NoSettings!$C:$C,MATCH(EPS!$A5309,NoSettings!$A:$A,0))</f>
        <v>5451890000</v>
      </c>
      <c r="K5309">
        <f>INDEX(GWP!$C$2:$C$13,MATCH(EPS!I5309,GWP!$B$2:$B$13,0))</f>
        <v>0</v>
      </c>
      <c r="L5309" s="4">
        <f t="shared" si="165"/>
        <v>0</v>
      </c>
    </row>
    <row r="5310" spans="1:12" hidden="1" x14ac:dyDescent="0.25">
      <c r="A5310" t="s">
        <v>6824</v>
      </c>
      <c r="B5310" t="s">
        <v>6</v>
      </c>
      <c r="C5310" t="s">
        <v>6911</v>
      </c>
      <c r="D5310" t="s">
        <v>1708</v>
      </c>
      <c r="H5310" t="str">
        <f>INDEX('Vensim Variables'!$B:$B,MATCH(EPS!$B5310,'Vensim Variables'!$A:$A,0))</f>
        <v>g pollutant</v>
      </c>
      <c r="I5310" t="str">
        <f t="shared" si="164"/>
        <v>PM10</v>
      </c>
      <c r="J5310">
        <f>INDEX(NoSettings!$C:$C,MATCH(EPS!$A5310,NoSettings!$A:$A,0))</f>
        <v>224435000</v>
      </c>
      <c r="K5310">
        <f>INDEX(GWP!$C$2:$C$13,MATCH(EPS!I5310,GWP!$B$2:$B$13,0))</f>
        <v>0</v>
      </c>
      <c r="L5310" s="4">
        <f t="shared" si="165"/>
        <v>0</v>
      </c>
    </row>
    <row r="5311" spans="1:12" hidden="1" x14ac:dyDescent="0.25">
      <c r="A5311" t="s">
        <v>6825</v>
      </c>
      <c r="B5311" t="s">
        <v>6</v>
      </c>
      <c r="C5311" t="s">
        <v>6911</v>
      </c>
      <c r="D5311" t="s">
        <v>1709</v>
      </c>
      <c r="H5311" t="str">
        <f>INDEX('Vensim Variables'!$B:$B,MATCH(EPS!$B5311,'Vensim Variables'!$A:$A,0))</f>
        <v>g pollutant</v>
      </c>
      <c r="I5311" t="str">
        <f t="shared" si="164"/>
        <v>PM25</v>
      </c>
      <c r="J5311">
        <f>INDEX(NoSettings!$C:$C,MATCH(EPS!$A5311,NoSettings!$A:$A,0))</f>
        <v>210453000</v>
      </c>
      <c r="K5311">
        <f>INDEX(GWP!$C$2:$C$13,MATCH(EPS!I5311,GWP!$B$2:$B$13,0))</f>
        <v>0</v>
      </c>
      <c r="L5311" s="4">
        <f t="shared" si="165"/>
        <v>0</v>
      </c>
    </row>
    <row r="5312" spans="1:12" hidden="1" x14ac:dyDescent="0.25">
      <c r="A5312" t="s">
        <v>6826</v>
      </c>
      <c r="B5312" t="s">
        <v>6</v>
      </c>
      <c r="C5312" t="s">
        <v>6911</v>
      </c>
      <c r="D5312" t="s">
        <v>1710</v>
      </c>
      <c r="H5312" t="str">
        <f>INDEX('Vensim Variables'!$B:$B,MATCH(EPS!$B5312,'Vensim Variables'!$A:$A,0))</f>
        <v>g pollutant</v>
      </c>
      <c r="I5312" t="str">
        <f t="shared" si="164"/>
        <v>SOx</v>
      </c>
      <c r="J5312">
        <f>INDEX(NoSettings!$C:$C,MATCH(EPS!$A5312,NoSettings!$A:$A,0))</f>
        <v>187717000</v>
      </c>
      <c r="K5312">
        <f>INDEX(GWP!$C$2:$C$13,MATCH(EPS!I5312,GWP!$B$2:$B$13,0))</f>
        <v>0</v>
      </c>
      <c r="L5312" s="4">
        <f t="shared" si="165"/>
        <v>0</v>
      </c>
    </row>
    <row r="5313" spans="1:12" hidden="1" x14ac:dyDescent="0.25">
      <c r="A5313" t="s">
        <v>6827</v>
      </c>
      <c r="B5313" t="s">
        <v>6</v>
      </c>
      <c r="C5313" t="s">
        <v>6911</v>
      </c>
      <c r="D5313" t="s">
        <v>1711</v>
      </c>
      <c r="H5313" t="str">
        <f>INDEX('Vensim Variables'!$B:$B,MATCH(EPS!$B5313,'Vensim Variables'!$A:$A,0))</f>
        <v>g pollutant</v>
      </c>
      <c r="I5313" t="str">
        <f t="shared" si="164"/>
        <v>BC</v>
      </c>
      <c r="J5313">
        <f>INDEX(NoSettings!$C:$C,MATCH(EPS!$A5313,NoSettings!$A:$A,0))</f>
        <v>15515500</v>
      </c>
      <c r="K5313">
        <f>INDEX(GWP!$C$2:$C$13,MATCH(EPS!I5313,GWP!$B$2:$B$13,0))</f>
        <v>0</v>
      </c>
      <c r="L5313" s="4">
        <f t="shared" si="165"/>
        <v>0</v>
      </c>
    </row>
    <row r="5314" spans="1:12" hidden="1" x14ac:dyDescent="0.25">
      <c r="A5314" t="s">
        <v>6828</v>
      </c>
      <c r="B5314" t="s">
        <v>6</v>
      </c>
      <c r="C5314" t="s">
        <v>6911</v>
      </c>
      <c r="D5314" t="s">
        <v>1712</v>
      </c>
      <c r="H5314" t="str">
        <f>INDEX('Vensim Variables'!$B:$B,MATCH(EPS!$B5314,'Vensim Variables'!$A:$A,0))</f>
        <v>g pollutant</v>
      </c>
      <c r="I5314" t="str">
        <f t="shared" si="164"/>
        <v>OC</v>
      </c>
      <c r="J5314">
        <f>INDEX(NoSettings!$C:$C,MATCH(EPS!$A5314,NoSettings!$A:$A,0))</f>
        <v>91415200</v>
      </c>
      <c r="K5314">
        <f>INDEX(GWP!$C$2:$C$13,MATCH(EPS!I5314,GWP!$B$2:$B$13,0))</f>
        <v>0</v>
      </c>
      <c r="L5314" s="4">
        <f t="shared" si="165"/>
        <v>0</v>
      </c>
    </row>
    <row r="5315" spans="1:12" hidden="1" x14ac:dyDescent="0.25">
      <c r="A5315" t="s">
        <v>6829</v>
      </c>
      <c r="B5315" t="s">
        <v>6</v>
      </c>
      <c r="C5315" t="s">
        <v>6911</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105465000</v>
      </c>
      <c r="K5315">
        <f>INDEX(GWP!$C$2:$C$13,MATCH(EPS!I5315,GWP!$B$2:$B$13,0))</f>
        <v>28</v>
      </c>
      <c r="L5315" s="4">
        <f t="shared" ref="L5315:L5378" si="167">IF(H5315="g pollutant",K5315*J5315/10^12,IF(H5315="MMTCO2e",J5315,IF(H5315="MWh",J5315,0)))</f>
        <v>2.9530200000000002E-3</v>
      </c>
    </row>
    <row r="5316" spans="1:12" hidden="1" x14ac:dyDescent="0.25">
      <c r="A5316" t="s">
        <v>6830</v>
      </c>
      <c r="B5316" t="s">
        <v>6</v>
      </c>
      <c r="C5316" t="s">
        <v>6911</v>
      </c>
      <c r="D5316" t="s">
        <v>1714</v>
      </c>
      <c r="H5316" t="str">
        <f>INDEX('Vensim Variables'!$B:$B,MATCH(EPS!$B5316,'Vensim Variables'!$A:$A,0))</f>
        <v>g pollutant</v>
      </c>
      <c r="I5316" t="str">
        <f t="shared" si="166"/>
        <v>N2O</v>
      </c>
      <c r="J5316">
        <f>INDEX(NoSettings!$C:$C,MATCH(EPS!$A5316,NoSettings!$A:$A,0))</f>
        <v>11747100</v>
      </c>
      <c r="K5316">
        <f>INDEX(GWP!$C$2:$C$13,MATCH(EPS!I5316,GWP!$B$2:$B$13,0))</f>
        <v>265</v>
      </c>
      <c r="L5316" s="4">
        <f t="shared" si="167"/>
        <v>3.1129815000000001E-3</v>
      </c>
    </row>
    <row r="5317" spans="1:12" hidden="1" x14ac:dyDescent="0.25">
      <c r="A5317" t="s">
        <v>6831</v>
      </c>
      <c r="B5317" t="s">
        <v>6</v>
      </c>
      <c r="C5317" t="s">
        <v>6911</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x14ac:dyDescent="0.25">
      <c r="A5318" t="s">
        <v>6832</v>
      </c>
      <c r="B5318" t="s">
        <v>6</v>
      </c>
      <c r="C5318" t="s">
        <v>6912</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x14ac:dyDescent="0.25">
      <c r="A5319" t="s">
        <v>6833</v>
      </c>
      <c r="B5319" t="s">
        <v>6</v>
      </c>
      <c r="C5319" t="s">
        <v>6912</v>
      </c>
      <c r="D5319" t="s">
        <v>1705</v>
      </c>
      <c r="H5319" t="str">
        <f>INDEX('Vensim Variables'!$B:$B,MATCH(EPS!$B5319,'Vensim Variables'!$A:$A,0))</f>
        <v>g pollutant</v>
      </c>
      <c r="I5319" t="str">
        <f t="shared" si="166"/>
        <v>VOC</v>
      </c>
      <c r="J5319">
        <f>INDEX(NoSettings!$C:$C,MATCH(EPS!$A5319,NoSettings!$A:$A,0))</f>
        <v>326323000</v>
      </c>
      <c r="K5319">
        <f>INDEX(GWP!$C$2:$C$13,MATCH(EPS!I5319,GWP!$B$2:$B$13,0))</f>
        <v>0</v>
      </c>
      <c r="L5319" s="4">
        <f t="shared" si="167"/>
        <v>0</v>
      </c>
    </row>
    <row r="5320" spans="1:12" hidden="1" x14ac:dyDescent="0.25">
      <c r="A5320" t="s">
        <v>6834</v>
      </c>
      <c r="B5320" t="s">
        <v>6</v>
      </c>
      <c r="C5320" t="s">
        <v>6912</v>
      </c>
      <c r="D5320" t="s">
        <v>1706</v>
      </c>
      <c r="H5320" t="str">
        <f>INDEX('Vensim Variables'!$B:$B,MATCH(EPS!$B5320,'Vensim Variables'!$A:$A,0))</f>
        <v>g pollutant</v>
      </c>
      <c r="I5320" t="str">
        <f t="shared" si="166"/>
        <v>CO</v>
      </c>
      <c r="J5320">
        <f>INDEX(NoSettings!$C:$C,MATCH(EPS!$A5320,NoSettings!$A:$A,0))</f>
        <v>1752920000</v>
      </c>
      <c r="K5320">
        <f>INDEX(GWP!$C$2:$C$13,MATCH(EPS!I5320,GWP!$B$2:$B$13,0))</f>
        <v>0</v>
      </c>
      <c r="L5320" s="4">
        <f t="shared" si="167"/>
        <v>0</v>
      </c>
    </row>
    <row r="5321" spans="1:12" hidden="1" x14ac:dyDescent="0.25">
      <c r="A5321" t="s">
        <v>6835</v>
      </c>
      <c r="B5321" t="s">
        <v>6</v>
      </c>
      <c r="C5321" t="s">
        <v>6912</v>
      </c>
      <c r="D5321" t="s">
        <v>1707</v>
      </c>
      <c r="H5321" t="str">
        <f>INDEX('Vensim Variables'!$B:$B,MATCH(EPS!$B5321,'Vensim Variables'!$A:$A,0))</f>
        <v>g pollutant</v>
      </c>
      <c r="I5321" t="str">
        <f t="shared" si="166"/>
        <v>NOx</v>
      </c>
      <c r="J5321">
        <f>INDEX(NoSettings!$C:$C,MATCH(EPS!$A5321,NoSettings!$A:$A,0))</f>
        <v>3086460000</v>
      </c>
      <c r="K5321">
        <f>INDEX(GWP!$C$2:$C$13,MATCH(EPS!I5321,GWP!$B$2:$B$13,0))</f>
        <v>0</v>
      </c>
      <c r="L5321" s="4">
        <f t="shared" si="167"/>
        <v>0</v>
      </c>
    </row>
    <row r="5322" spans="1:12" hidden="1" x14ac:dyDescent="0.25">
      <c r="A5322" t="s">
        <v>6836</v>
      </c>
      <c r="B5322" t="s">
        <v>6</v>
      </c>
      <c r="C5322" t="s">
        <v>6912</v>
      </c>
      <c r="D5322" t="s">
        <v>1708</v>
      </c>
      <c r="H5322" t="str">
        <f>INDEX('Vensim Variables'!$B:$B,MATCH(EPS!$B5322,'Vensim Variables'!$A:$A,0))</f>
        <v>g pollutant</v>
      </c>
      <c r="I5322" t="str">
        <f t="shared" si="166"/>
        <v>PM10</v>
      </c>
      <c r="J5322">
        <f>INDEX(NoSettings!$C:$C,MATCH(EPS!$A5322,NoSettings!$A:$A,0))</f>
        <v>127059000</v>
      </c>
      <c r="K5322">
        <f>INDEX(GWP!$C$2:$C$13,MATCH(EPS!I5322,GWP!$B$2:$B$13,0))</f>
        <v>0</v>
      </c>
      <c r="L5322" s="4">
        <f t="shared" si="167"/>
        <v>0</v>
      </c>
    </row>
    <row r="5323" spans="1:12" hidden="1" x14ac:dyDescent="0.25">
      <c r="A5323" t="s">
        <v>6837</v>
      </c>
      <c r="B5323" t="s">
        <v>6</v>
      </c>
      <c r="C5323" t="s">
        <v>6912</v>
      </c>
      <c r="D5323" t="s">
        <v>1709</v>
      </c>
      <c r="H5323" t="str">
        <f>INDEX('Vensim Variables'!$B:$B,MATCH(EPS!$B5323,'Vensim Variables'!$A:$A,0))</f>
        <v>g pollutant</v>
      </c>
      <c r="I5323" t="str">
        <f t="shared" si="166"/>
        <v>PM25</v>
      </c>
      <c r="J5323">
        <f>INDEX(NoSettings!$C:$C,MATCH(EPS!$A5323,NoSettings!$A:$A,0))</f>
        <v>119143000</v>
      </c>
      <c r="K5323">
        <f>INDEX(GWP!$C$2:$C$13,MATCH(EPS!I5323,GWP!$B$2:$B$13,0))</f>
        <v>0</v>
      </c>
      <c r="L5323" s="4">
        <f t="shared" si="167"/>
        <v>0</v>
      </c>
    </row>
    <row r="5324" spans="1:12" hidden="1" x14ac:dyDescent="0.25">
      <c r="A5324" t="s">
        <v>6838</v>
      </c>
      <c r="B5324" t="s">
        <v>6</v>
      </c>
      <c r="C5324" t="s">
        <v>6912</v>
      </c>
      <c r="D5324" t="s">
        <v>1710</v>
      </c>
      <c r="H5324" t="str">
        <f>INDEX('Vensim Variables'!$B:$B,MATCH(EPS!$B5324,'Vensim Variables'!$A:$A,0))</f>
        <v>g pollutant</v>
      </c>
      <c r="I5324" t="str">
        <f t="shared" si="166"/>
        <v>SOx</v>
      </c>
      <c r="J5324">
        <f>INDEX(NoSettings!$C:$C,MATCH(EPS!$A5324,NoSettings!$A:$A,0))</f>
        <v>106274000</v>
      </c>
      <c r="K5324">
        <f>INDEX(GWP!$C$2:$C$13,MATCH(EPS!I5324,GWP!$B$2:$B$13,0))</f>
        <v>0</v>
      </c>
      <c r="L5324" s="4">
        <f t="shared" si="167"/>
        <v>0</v>
      </c>
    </row>
    <row r="5325" spans="1:12" hidden="1" x14ac:dyDescent="0.25">
      <c r="A5325" t="s">
        <v>6839</v>
      </c>
      <c r="B5325" t="s">
        <v>6</v>
      </c>
      <c r="C5325" t="s">
        <v>6912</v>
      </c>
      <c r="D5325" t="s">
        <v>1711</v>
      </c>
      <c r="H5325" t="str">
        <f>INDEX('Vensim Variables'!$B:$B,MATCH(EPS!$B5325,'Vensim Variables'!$A:$A,0))</f>
        <v>g pollutant</v>
      </c>
      <c r="I5325" t="str">
        <f t="shared" si="166"/>
        <v>BC</v>
      </c>
      <c r="J5325">
        <f>INDEX(NoSettings!$C:$C,MATCH(EPS!$A5325,NoSettings!$A:$A,0))</f>
        <v>8783840</v>
      </c>
      <c r="K5325">
        <f>INDEX(GWP!$C$2:$C$13,MATCH(EPS!I5325,GWP!$B$2:$B$13,0))</f>
        <v>0</v>
      </c>
      <c r="L5325" s="4">
        <f t="shared" si="167"/>
        <v>0</v>
      </c>
    </row>
    <row r="5326" spans="1:12" hidden="1" x14ac:dyDescent="0.25">
      <c r="A5326" t="s">
        <v>6840</v>
      </c>
      <c r="B5326" t="s">
        <v>6</v>
      </c>
      <c r="C5326" t="s">
        <v>6912</v>
      </c>
      <c r="D5326" t="s">
        <v>1712</v>
      </c>
      <c r="H5326" t="str">
        <f>INDEX('Vensim Variables'!$B:$B,MATCH(EPS!$B5326,'Vensim Variables'!$A:$A,0))</f>
        <v>g pollutant</v>
      </c>
      <c r="I5326" t="str">
        <f t="shared" si="166"/>
        <v>OC</v>
      </c>
      <c r="J5326">
        <f>INDEX(NoSettings!$C:$C,MATCH(EPS!$A5326,NoSettings!$A:$A,0))</f>
        <v>51752500</v>
      </c>
      <c r="K5326">
        <f>INDEX(GWP!$C$2:$C$13,MATCH(EPS!I5326,GWP!$B$2:$B$13,0))</f>
        <v>0</v>
      </c>
      <c r="L5326" s="4">
        <f t="shared" si="167"/>
        <v>0</v>
      </c>
    </row>
    <row r="5327" spans="1:12" hidden="1" x14ac:dyDescent="0.25">
      <c r="A5327" t="s">
        <v>6841</v>
      </c>
      <c r="B5327" t="s">
        <v>6</v>
      </c>
      <c r="C5327" t="s">
        <v>6912</v>
      </c>
      <c r="D5327" t="s">
        <v>1713</v>
      </c>
      <c r="H5327" t="str">
        <f>INDEX('Vensim Variables'!$B:$B,MATCH(EPS!$B5327,'Vensim Variables'!$A:$A,0))</f>
        <v>g pollutant</v>
      </c>
      <c r="I5327" t="str">
        <f t="shared" si="166"/>
        <v>CH4</v>
      </c>
      <c r="J5327">
        <f>INDEX(NoSettings!$C:$C,MATCH(EPS!$A5327,NoSettings!$A:$A,0))</f>
        <v>59707400</v>
      </c>
      <c r="K5327">
        <f>INDEX(GWP!$C$2:$C$13,MATCH(EPS!I5327,GWP!$B$2:$B$13,0))</f>
        <v>28</v>
      </c>
      <c r="L5327" s="4">
        <f t="shared" si="167"/>
        <v>1.6718072E-3</v>
      </c>
    </row>
    <row r="5328" spans="1:12" hidden="1" x14ac:dyDescent="0.25">
      <c r="A5328" t="s">
        <v>6842</v>
      </c>
      <c r="B5328" t="s">
        <v>6</v>
      </c>
      <c r="C5328" t="s">
        <v>6912</v>
      </c>
      <c r="D5328" t="s">
        <v>1714</v>
      </c>
      <c r="H5328" t="str">
        <f>INDEX('Vensim Variables'!$B:$B,MATCH(EPS!$B5328,'Vensim Variables'!$A:$A,0))</f>
        <v>g pollutant</v>
      </c>
      <c r="I5328" t="str">
        <f t="shared" si="166"/>
        <v>N2O</v>
      </c>
      <c r="J5328">
        <f>INDEX(NoSettings!$C:$C,MATCH(EPS!$A5328,NoSettings!$A:$A,0))</f>
        <v>6650480</v>
      </c>
      <c r="K5328">
        <f>INDEX(GWP!$C$2:$C$13,MATCH(EPS!I5328,GWP!$B$2:$B$13,0))</f>
        <v>265</v>
      </c>
      <c r="L5328" s="4">
        <f t="shared" si="167"/>
        <v>1.7623771999999999E-3</v>
      </c>
    </row>
    <row r="5329" spans="1:12" hidden="1" x14ac:dyDescent="0.25">
      <c r="A5329" t="s">
        <v>6843</v>
      </c>
      <c r="B5329" t="s">
        <v>6</v>
      </c>
      <c r="C5329" t="s">
        <v>6912</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x14ac:dyDescent="0.25">
      <c r="A5330" t="s">
        <v>6844</v>
      </c>
      <c r="B5330" t="s">
        <v>6</v>
      </c>
      <c r="C5330" t="s">
        <v>6913</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x14ac:dyDescent="0.25">
      <c r="A5331" t="s">
        <v>6845</v>
      </c>
      <c r="B5331" t="s">
        <v>6</v>
      </c>
      <c r="C5331" t="s">
        <v>6913</v>
      </c>
      <c r="D5331" t="s">
        <v>1705</v>
      </c>
      <c r="H5331" t="str">
        <f>INDEX('Vensim Variables'!$B:$B,MATCH(EPS!$B5331,'Vensim Variables'!$A:$A,0))</f>
        <v>g pollutant</v>
      </c>
      <c r="I5331" t="str">
        <f t="shared" si="166"/>
        <v>VOC</v>
      </c>
      <c r="J5331">
        <f>INDEX(NoSettings!$C:$C,MATCH(EPS!$A5331,NoSettings!$A:$A,0))</f>
        <v>191546000000</v>
      </c>
      <c r="K5331">
        <f>INDEX(GWP!$C$2:$C$13,MATCH(EPS!I5331,GWP!$B$2:$B$13,0))</f>
        <v>0</v>
      </c>
      <c r="L5331" s="4">
        <f t="shared" si="167"/>
        <v>0</v>
      </c>
    </row>
    <row r="5332" spans="1:12" hidden="1" x14ac:dyDescent="0.25">
      <c r="A5332" t="s">
        <v>6846</v>
      </c>
      <c r="B5332" t="s">
        <v>6</v>
      </c>
      <c r="C5332" t="s">
        <v>6913</v>
      </c>
      <c r="D5332" t="s">
        <v>1706</v>
      </c>
      <c r="H5332" t="str">
        <f>INDEX('Vensim Variables'!$B:$B,MATCH(EPS!$B5332,'Vensim Variables'!$A:$A,0))</f>
        <v>g pollutant</v>
      </c>
      <c r="I5332" t="str">
        <f t="shared" si="166"/>
        <v>CO</v>
      </c>
      <c r="J5332">
        <f>INDEX(NoSettings!$C:$C,MATCH(EPS!$A5332,NoSettings!$A:$A,0))</f>
        <v>234749000000</v>
      </c>
      <c r="K5332">
        <f>INDEX(GWP!$C$2:$C$13,MATCH(EPS!I5332,GWP!$B$2:$B$13,0))</f>
        <v>0</v>
      </c>
      <c r="L5332" s="4">
        <f t="shared" si="167"/>
        <v>0</v>
      </c>
    </row>
    <row r="5333" spans="1:12" hidden="1" x14ac:dyDescent="0.25">
      <c r="A5333" t="s">
        <v>6847</v>
      </c>
      <c r="B5333" t="s">
        <v>6</v>
      </c>
      <c r="C5333" t="s">
        <v>6913</v>
      </c>
      <c r="D5333" t="s">
        <v>1707</v>
      </c>
      <c r="H5333" t="str">
        <f>INDEX('Vensim Variables'!$B:$B,MATCH(EPS!$B5333,'Vensim Variables'!$A:$A,0))</f>
        <v>g pollutant</v>
      </c>
      <c r="I5333" t="str">
        <f t="shared" si="166"/>
        <v>NOx</v>
      </c>
      <c r="J5333">
        <f>INDEX(NoSettings!$C:$C,MATCH(EPS!$A5333,NoSettings!$A:$A,0))</f>
        <v>184973000000</v>
      </c>
      <c r="K5333">
        <f>INDEX(GWP!$C$2:$C$13,MATCH(EPS!I5333,GWP!$B$2:$B$13,0))</f>
        <v>0</v>
      </c>
      <c r="L5333" s="4">
        <f t="shared" si="167"/>
        <v>0</v>
      </c>
    </row>
    <row r="5334" spans="1:12" hidden="1" x14ac:dyDescent="0.25">
      <c r="A5334" t="s">
        <v>6848</v>
      </c>
      <c r="B5334" t="s">
        <v>6</v>
      </c>
      <c r="C5334" t="s">
        <v>6913</v>
      </c>
      <c r="D5334" t="s">
        <v>1708</v>
      </c>
      <c r="H5334" t="str">
        <f>INDEX('Vensim Variables'!$B:$B,MATCH(EPS!$B5334,'Vensim Variables'!$A:$A,0))</f>
        <v>g pollutant</v>
      </c>
      <c r="I5334" t="str">
        <f t="shared" si="166"/>
        <v>PM10</v>
      </c>
      <c r="J5334">
        <f>INDEX(NoSettings!$C:$C,MATCH(EPS!$A5334,NoSettings!$A:$A,0))</f>
        <v>135734000000</v>
      </c>
      <c r="K5334">
        <f>INDEX(GWP!$C$2:$C$13,MATCH(EPS!I5334,GWP!$B$2:$B$13,0))</f>
        <v>0</v>
      </c>
      <c r="L5334" s="4">
        <f t="shared" si="167"/>
        <v>0</v>
      </c>
    </row>
    <row r="5335" spans="1:12" hidden="1" x14ac:dyDescent="0.25">
      <c r="A5335" t="s">
        <v>6849</v>
      </c>
      <c r="B5335" t="s">
        <v>6</v>
      </c>
      <c r="C5335" t="s">
        <v>6913</v>
      </c>
      <c r="D5335" t="s">
        <v>1709</v>
      </c>
      <c r="H5335" t="str">
        <f>INDEX('Vensim Variables'!$B:$B,MATCH(EPS!$B5335,'Vensim Variables'!$A:$A,0))</f>
        <v>g pollutant</v>
      </c>
      <c r="I5335" t="str">
        <f t="shared" si="166"/>
        <v>PM25</v>
      </c>
      <c r="J5335">
        <f>INDEX(NoSettings!$C:$C,MATCH(EPS!$A5335,NoSettings!$A:$A,0))</f>
        <v>80070500000</v>
      </c>
      <c r="K5335">
        <f>INDEX(GWP!$C$2:$C$13,MATCH(EPS!I5335,GWP!$B$2:$B$13,0))</f>
        <v>0</v>
      </c>
      <c r="L5335" s="4">
        <f t="shared" si="167"/>
        <v>0</v>
      </c>
    </row>
    <row r="5336" spans="1:12" hidden="1" x14ac:dyDescent="0.25">
      <c r="A5336" t="s">
        <v>6850</v>
      </c>
      <c r="B5336" t="s">
        <v>6</v>
      </c>
      <c r="C5336" t="s">
        <v>6913</v>
      </c>
      <c r="D5336" t="s">
        <v>1710</v>
      </c>
      <c r="H5336" t="str">
        <f>INDEX('Vensim Variables'!$B:$B,MATCH(EPS!$B5336,'Vensim Variables'!$A:$A,0))</f>
        <v>g pollutant</v>
      </c>
      <c r="I5336" t="str">
        <f t="shared" si="166"/>
        <v>SOx</v>
      </c>
      <c r="J5336">
        <f>INDEX(NoSettings!$C:$C,MATCH(EPS!$A5336,NoSettings!$A:$A,0))</f>
        <v>142917000000</v>
      </c>
      <c r="K5336">
        <f>INDEX(GWP!$C$2:$C$13,MATCH(EPS!I5336,GWP!$B$2:$B$13,0))</f>
        <v>0</v>
      </c>
      <c r="L5336" s="4">
        <f t="shared" si="167"/>
        <v>0</v>
      </c>
    </row>
    <row r="5337" spans="1:12" hidden="1" x14ac:dyDescent="0.25">
      <c r="A5337" t="s">
        <v>6851</v>
      </c>
      <c r="B5337" t="s">
        <v>6</v>
      </c>
      <c r="C5337" t="s">
        <v>6913</v>
      </c>
      <c r="D5337" t="s">
        <v>1711</v>
      </c>
      <c r="H5337" t="str">
        <f>INDEX('Vensim Variables'!$B:$B,MATCH(EPS!$B5337,'Vensim Variables'!$A:$A,0))</f>
        <v>g pollutant</v>
      </c>
      <c r="I5337" t="str">
        <f t="shared" si="166"/>
        <v>BC</v>
      </c>
      <c r="J5337">
        <f>INDEX(NoSettings!$C:$C,MATCH(EPS!$A5337,NoSettings!$A:$A,0))</f>
        <v>1721670000</v>
      </c>
      <c r="K5337">
        <f>INDEX(GWP!$C$2:$C$13,MATCH(EPS!I5337,GWP!$B$2:$B$13,0))</f>
        <v>0</v>
      </c>
      <c r="L5337" s="4">
        <f t="shared" si="167"/>
        <v>0</v>
      </c>
    </row>
    <row r="5338" spans="1:12" hidden="1" x14ac:dyDescent="0.25">
      <c r="A5338" t="s">
        <v>6852</v>
      </c>
      <c r="B5338" t="s">
        <v>6</v>
      </c>
      <c r="C5338" t="s">
        <v>6913</v>
      </c>
      <c r="D5338" t="s">
        <v>1712</v>
      </c>
      <c r="H5338" t="str">
        <f>INDEX('Vensim Variables'!$B:$B,MATCH(EPS!$B5338,'Vensim Variables'!$A:$A,0))</f>
        <v>g pollutant</v>
      </c>
      <c r="I5338" t="str">
        <f t="shared" si="166"/>
        <v>OC</v>
      </c>
      <c r="J5338">
        <f>INDEX(NoSettings!$C:$C,MATCH(EPS!$A5338,NoSettings!$A:$A,0))</f>
        <v>9177220000</v>
      </c>
      <c r="K5338">
        <f>INDEX(GWP!$C$2:$C$13,MATCH(EPS!I5338,GWP!$B$2:$B$13,0))</f>
        <v>0</v>
      </c>
      <c r="L5338" s="4">
        <f t="shared" si="167"/>
        <v>0</v>
      </c>
    </row>
    <row r="5339" spans="1:12" hidden="1" x14ac:dyDescent="0.25">
      <c r="A5339" t="s">
        <v>6853</v>
      </c>
      <c r="B5339" t="s">
        <v>6</v>
      </c>
      <c r="C5339" t="s">
        <v>6913</v>
      </c>
      <c r="D5339" t="s">
        <v>1713</v>
      </c>
      <c r="H5339" t="str">
        <f>INDEX('Vensim Variables'!$B:$B,MATCH(EPS!$B5339,'Vensim Variables'!$A:$A,0))</f>
        <v>g pollutant</v>
      </c>
      <c r="I5339" t="str">
        <f t="shared" si="166"/>
        <v>CH4</v>
      </c>
      <c r="J5339">
        <f>INDEX(NoSettings!$C:$C,MATCH(EPS!$A5339,NoSettings!$A:$A,0))</f>
        <v>497308000</v>
      </c>
      <c r="K5339">
        <f>INDEX(GWP!$C$2:$C$13,MATCH(EPS!I5339,GWP!$B$2:$B$13,0))</f>
        <v>28</v>
      </c>
      <c r="L5339" s="4">
        <f t="shared" si="167"/>
        <v>1.3924624E-2</v>
      </c>
    </row>
    <row r="5340" spans="1:12" hidden="1" x14ac:dyDescent="0.25">
      <c r="A5340" t="s">
        <v>6854</v>
      </c>
      <c r="B5340" t="s">
        <v>6</v>
      </c>
      <c r="C5340" t="s">
        <v>6913</v>
      </c>
      <c r="D5340" t="s">
        <v>1714</v>
      </c>
      <c r="H5340" t="str">
        <f>INDEX('Vensim Variables'!$B:$B,MATCH(EPS!$B5340,'Vensim Variables'!$A:$A,0))</f>
        <v>g pollutant</v>
      </c>
      <c r="I5340" t="str">
        <f t="shared" si="166"/>
        <v>N2O</v>
      </c>
      <c r="J5340">
        <f>INDEX(NoSettings!$C:$C,MATCH(EPS!$A5340,NoSettings!$A:$A,0))</f>
        <v>60629700</v>
      </c>
      <c r="K5340">
        <f>INDEX(GWP!$C$2:$C$13,MATCH(EPS!I5340,GWP!$B$2:$B$13,0))</f>
        <v>265</v>
      </c>
      <c r="L5340" s="4">
        <f t="shared" si="167"/>
        <v>1.60668705E-2</v>
      </c>
    </row>
    <row r="5341" spans="1:12" hidden="1" x14ac:dyDescent="0.25">
      <c r="A5341" t="s">
        <v>6855</v>
      </c>
      <c r="B5341" t="s">
        <v>6</v>
      </c>
      <c r="C5341" t="s">
        <v>6913</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x14ac:dyDescent="0.25">
      <c r="A5342" t="s">
        <v>6856</v>
      </c>
      <c r="B5342" t="s">
        <v>6</v>
      </c>
      <c r="C5342" t="s">
        <v>6914</v>
      </c>
      <c r="D5342" t="s">
        <v>1702</v>
      </c>
      <c r="H5342" t="str">
        <f>INDEX('Vensim Variables'!$B:$B,MATCH(EPS!$B5342,'Vensim Variables'!$A:$A,0))</f>
        <v>g pollutant</v>
      </c>
      <c r="I5342" t="str">
        <f t="shared" si="166"/>
        <v>CO2</v>
      </c>
      <c r="J5342">
        <f>INDEX(NoSettings!$C:$C,MATCH(EPS!$A5342,NoSettings!$A:$A,0))</f>
        <v>70968900000000</v>
      </c>
      <c r="K5342">
        <f>INDEX(GWP!$C$2:$C$13,MATCH(EPS!I5342,GWP!$B$2:$B$13,0))</f>
        <v>1</v>
      </c>
      <c r="L5342" s="4">
        <f t="shared" si="167"/>
        <v>70.968900000000005</v>
      </c>
    </row>
    <row r="5343" spans="1:12" hidden="1" x14ac:dyDescent="0.25">
      <c r="A5343" t="s">
        <v>6857</v>
      </c>
      <c r="B5343" t="s">
        <v>6</v>
      </c>
      <c r="C5343" t="s">
        <v>6914</v>
      </c>
      <c r="D5343" t="s">
        <v>1705</v>
      </c>
      <c r="H5343" t="str">
        <f>INDEX('Vensim Variables'!$B:$B,MATCH(EPS!$B5343,'Vensim Variables'!$A:$A,0))</f>
        <v>g pollutant</v>
      </c>
      <c r="I5343" t="str">
        <f t="shared" si="166"/>
        <v>VOC</v>
      </c>
      <c r="J5343">
        <f>INDEX(NoSettings!$C:$C,MATCH(EPS!$A5343,NoSettings!$A:$A,0))</f>
        <v>202334000000</v>
      </c>
      <c r="K5343">
        <f>INDEX(GWP!$C$2:$C$13,MATCH(EPS!I5343,GWP!$B$2:$B$13,0))</f>
        <v>0</v>
      </c>
      <c r="L5343" s="4">
        <f t="shared" si="167"/>
        <v>0</v>
      </c>
    </row>
    <row r="5344" spans="1:12" hidden="1" x14ac:dyDescent="0.25">
      <c r="A5344" t="s">
        <v>6858</v>
      </c>
      <c r="B5344" t="s">
        <v>6</v>
      </c>
      <c r="C5344" t="s">
        <v>6914</v>
      </c>
      <c r="D5344" t="s">
        <v>1706</v>
      </c>
      <c r="H5344" t="str">
        <f>INDEX('Vensim Variables'!$B:$B,MATCH(EPS!$B5344,'Vensim Variables'!$A:$A,0))</f>
        <v>g pollutant</v>
      </c>
      <c r="I5344" t="str">
        <f t="shared" si="166"/>
        <v>CO</v>
      </c>
      <c r="J5344">
        <f>INDEX(NoSettings!$C:$C,MATCH(EPS!$A5344,NoSettings!$A:$A,0))</f>
        <v>40094400000</v>
      </c>
      <c r="K5344">
        <f>INDEX(GWP!$C$2:$C$13,MATCH(EPS!I5344,GWP!$B$2:$B$13,0))</f>
        <v>0</v>
      </c>
      <c r="L5344" s="4">
        <f t="shared" si="167"/>
        <v>0</v>
      </c>
    </row>
    <row r="5345" spans="1:12" hidden="1" x14ac:dyDescent="0.25">
      <c r="A5345" t="s">
        <v>6859</v>
      </c>
      <c r="B5345" t="s">
        <v>6</v>
      </c>
      <c r="C5345" t="s">
        <v>6914</v>
      </c>
      <c r="D5345" t="s">
        <v>1707</v>
      </c>
      <c r="H5345" t="str">
        <f>INDEX('Vensim Variables'!$B:$B,MATCH(EPS!$B5345,'Vensim Variables'!$A:$A,0))</f>
        <v>g pollutant</v>
      </c>
      <c r="I5345" t="str">
        <f t="shared" si="166"/>
        <v>NOx</v>
      </c>
      <c r="J5345">
        <f>INDEX(NoSettings!$C:$C,MATCH(EPS!$A5345,NoSettings!$A:$A,0))</f>
        <v>62137900000</v>
      </c>
      <c r="K5345">
        <f>INDEX(GWP!$C$2:$C$13,MATCH(EPS!I5345,GWP!$B$2:$B$13,0))</f>
        <v>0</v>
      </c>
      <c r="L5345" s="4">
        <f t="shared" si="167"/>
        <v>0</v>
      </c>
    </row>
    <row r="5346" spans="1:12" hidden="1" x14ac:dyDescent="0.25">
      <c r="A5346" t="s">
        <v>6860</v>
      </c>
      <c r="B5346" t="s">
        <v>6</v>
      </c>
      <c r="C5346" t="s">
        <v>6914</v>
      </c>
      <c r="D5346" t="s">
        <v>1708</v>
      </c>
      <c r="H5346" t="str">
        <f>INDEX('Vensim Variables'!$B:$B,MATCH(EPS!$B5346,'Vensim Variables'!$A:$A,0))</f>
        <v>g pollutant</v>
      </c>
      <c r="I5346" t="str">
        <f t="shared" si="166"/>
        <v>PM10</v>
      </c>
      <c r="J5346">
        <f>INDEX(NoSettings!$C:$C,MATCH(EPS!$A5346,NoSettings!$A:$A,0))</f>
        <v>37683500000</v>
      </c>
      <c r="K5346">
        <f>INDEX(GWP!$C$2:$C$13,MATCH(EPS!I5346,GWP!$B$2:$B$13,0))</f>
        <v>0</v>
      </c>
      <c r="L5346" s="4">
        <f t="shared" si="167"/>
        <v>0</v>
      </c>
    </row>
    <row r="5347" spans="1:12" hidden="1" x14ac:dyDescent="0.25">
      <c r="A5347" t="s">
        <v>6861</v>
      </c>
      <c r="B5347" t="s">
        <v>6</v>
      </c>
      <c r="C5347" t="s">
        <v>6914</v>
      </c>
      <c r="D5347" t="s">
        <v>1709</v>
      </c>
      <c r="H5347" t="str">
        <f>INDEX('Vensim Variables'!$B:$B,MATCH(EPS!$B5347,'Vensim Variables'!$A:$A,0))</f>
        <v>g pollutant</v>
      </c>
      <c r="I5347" t="str">
        <f t="shared" si="166"/>
        <v>PM25</v>
      </c>
      <c r="J5347">
        <f>INDEX(NoSettings!$C:$C,MATCH(EPS!$A5347,NoSettings!$A:$A,0))</f>
        <v>15058100000</v>
      </c>
      <c r="K5347">
        <f>INDEX(GWP!$C$2:$C$13,MATCH(EPS!I5347,GWP!$B$2:$B$13,0))</f>
        <v>0</v>
      </c>
      <c r="L5347" s="4">
        <f t="shared" si="167"/>
        <v>0</v>
      </c>
    </row>
    <row r="5348" spans="1:12" hidden="1" x14ac:dyDescent="0.25">
      <c r="A5348" t="s">
        <v>6862</v>
      </c>
      <c r="B5348" t="s">
        <v>6</v>
      </c>
      <c r="C5348" t="s">
        <v>6914</v>
      </c>
      <c r="D5348" t="s">
        <v>1710</v>
      </c>
      <c r="H5348" t="str">
        <f>INDEX('Vensim Variables'!$B:$B,MATCH(EPS!$B5348,'Vensim Variables'!$A:$A,0))</f>
        <v>g pollutant</v>
      </c>
      <c r="I5348" t="str">
        <f t="shared" si="166"/>
        <v>SOx</v>
      </c>
      <c r="J5348">
        <f>INDEX(NoSettings!$C:$C,MATCH(EPS!$A5348,NoSettings!$A:$A,0))</f>
        <v>2652450000</v>
      </c>
      <c r="K5348">
        <f>INDEX(GWP!$C$2:$C$13,MATCH(EPS!I5348,GWP!$B$2:$B$13,0))</f>
        <v>0</v>
      </c>
      <c r="L5348" s="4">
        <f t="shared" si="167"/>
        <v>0</v>
      </c>
    </row>
    <row r="5349" spans="1:12" hidden="1" x14ac:dyDescent="0.25">
      <c r="A5349" t="s">
        <v>6863</v>
      </c>
      <c r="B5349" t="s">
        <v>6</v>
      </c>
      <c r="C5349" t="s">
        <v>6914</v>
      </c>
      <c r="D5349" t="s">
        <v>1711</v>
      </c>
      <c r="H5349" t="str">
        <f>INDEX('Vensim Variables'!$B:$B,MATCH(EPS!$B5349,'Vensim Variables'!$A:$A,0))</f>
        <v>g pollutant</v>
      </c>
      <c r="I5349" t="str">
        <f t="shared" si="166"/>
        <v>BC</v>
      </c>
      <c r="J5349">
        <f>INDEX(NoSettings!$C:$C,MATCH(EPS!$A5349,NoSettings!$A:$A,0))</f>
        <v>355160000</v>
      </c>
      <c r="K5349">
        <f>INDEX(GWP!$C$2:$C$13,MATCH(EPS!I5349,GWP!$B$2:$B$13,0))</f>
        <v>0</v>
      </c>
      <c r="L5349" s="4">
        <f t="shared" si="167"/>
        <v>0</v>
      </c>
    </row>
    <row r="5350" spans="1:12" hidden="1" x14ac:dyDescent="0.25">
      <c r="A5350" t="s">
        <v>6864</v>
      </c>
      <c r="B5350" t="s">
        <v>6</v>
      </c>
      <c r="C5350" t="s">
        <v>6914</v>
      </c>
      <c r="D5350" t="s">
        <v>1712</v>
      </c>
      <c r="H5350" t="str">
        <f>INDEX('Vensim Variables'!$B:$B,MATCH(EPS!$B5350,'Vensim Variables'!$A:$A,0))</f>
        <v>g pollutant</v>
      </c>
      <c r="I5350" t="str">
        <f t="shared" si="166"/>
        <v>OC</v>
      </c>
      <c r="J5350">
        <f>INDEX(NoSettings!$C:$C,MATCH(EPS!$A5350,NoSettings!$A:$A,0))</f>
        <v>2167060000</v>
      </c>
      <c r="K5350">
        <f>INDEX(GWP!$C$2:$C$13,MATCH(EPS!I5350,GWP!$B$2:$B$13,0))</f>
        <v>0</v>
      </c>
      <c r="L5350" s="4">
        <f t="shared" si="167"/>
        <v>0</v>
      </c>
    </row>
    <row r="5351" spans="1:12" hidden="1" x14ac:dyDescent="0.25">
      <c r="A5351" t="s">
        <v>6865</v>
      </c>
      <c r="B5351" t="s">
        <v>6</v>
      </c>
      <c r="C5351" t="s">
        <v>6914</v>
      </c>
      <c r="D5351" t="s">
        <v>1713</v>
      </c>
      <c r="H5351" t="str">
        <f>INDEX('Vensim Variables'!$B:$B,MATCH(EPS!$B5351,'Vensim Variables'!$A:$A,0))</f>
        <v>g pollutant</v>
      </c>
      <c r="I5351" t="str">
        <f t="shared" si="166"/>
        <v>CH4</v>
      </c>
      <c r="J5351">
        <f>INDEX(NoSettings!$C:$C,MATCH(EPS!$A5351,NoSettings!$A:$A,0))</f>
        <v>2601050000000</v>
      </c>
      <c r="K5351">
        <f>INDEX(GWP!$C$2:$C$13,MATCH(EPS!I5351,GWP!$B$2:$B$13,0))</f>
        <v>28</v>
      </c>
      <c r="L5351" s="4">
        <f t="shared" si="167"/>
        <v>72.829400000000007</v>
      </c>
    </row>
    <row r="5352" spans="1:12" hidden="1" x14ac:dyDescent="0.25">
      <c r="A5352" t="s">
        <v>6866</v>
      </c>
      <c r="B5352" t="s">
        <v>6</v>
      </c>
      <c r="C5352" t="s">
        <v>6914</v>
      </c>
      <c r="D5352" t="s">
        <v>1714</v>
      </c>
      <c r="H5352" t="str">
        <f>INDEX('Vensim Variables'!$B:$B,MATCH(EPS!$B5352,'Vensim Variables'!$A:$A,0))</f>
        <v>g pollutant</v>
      </c>
      <c r="I5352" t="str">
        <f t="shared" si="166"/>
        <v>N2O</v>
      </c>
      <c r="J5352">
        <f>INDEX(NoSettings!$C:$C,MATCH(EPS!$A5352,NoSettings!$A:$A,0))</f>
        <v>104900000</v>
      </c>
      <c r="K5352">
        <f>INDEX(GWP!$C$2:$C$13,MATCH(EPS!I5352,GWP!$B$2:$B$13,0))</f>
        <v>265</v>
      </c>
      <c r="L5352" s="4">
        <f t="shared" si="167"/>
        <v>2.77985E-2</v>
      </c>
    </row>
    <row r="5353" spans="1:12" hidden="1" x14ac:dyDescent="0.25">
      <c r="A5353" t="s">
        <v>6867</v>
      </c>
      <c r="B5353" t="s">
        <v>6</v>
      </c>
      <c r="C5353" t="s">
        <v>6914</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x14ac:dyDescent="0.25">
      <c r="A5354" t="s">
        <v>6868</v>
      </c>
      <c r="B5354" t="s">
        <v>6</v>
      </c>
      <c r="C5354" t="s">
        <v>6915</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x14ac:dyDescent="0.25">
      <c r="A5355" t="s">
        <v>6869</v>
      </c>
      <c r="B5355" t="s">
        <v>6</v>
      </c>
      <c r="C5355" t="s">
        <v>6915</v>
      </c>
      <c r="D5355" t="s">
        <v>1705</v>
      </c>
      <c r="H5355" t="str">
        <f>INDEX('Vensim Variables'!$B:$B,MATCH(EPS!$B5355,'Vensim Variables'!$A:$A,0))</f>
        <v>g pollutant</v>
      </c>
      <c r="I5355" t="str">
        <f t="shared" si="166"/>
        <v>VOC</v>
      </c>
      <c r="J5355">
        <f>INDEX(NoSettings!$C:$C,MATCH(EPS!$A5355,NoSettings!$A:$A,0))</f>
        <v>172500000000</v>
      </c>
      <c r="K5355">
        <f>INDEX(GWP!$C$2:$C$13,MATCH(EPS!I5355,GWP!$B$2:$B$13,0))</f>
        <v>0</v>
      </c>
      <c r="L5355" s="4">
        <f t="shared" si="167"/>
        <v>0</v>
      </c>
    </row>
    <row r="5356" spans="1:12" hidden="1" x14ac:dyDescent="0.25">
      <c r="A5356" t="s">
        <v>6870</v>
      </c>
      <c r="B5356" t="s">
        <v>6</v>
      </c>
      <c r="C5356" t="s">
        <v>6915</v>
      </c>
      <c r="D5356" t="s">
        <v>1706</v>
      </c>
      <c r="H5356" t="str">
        <f>INDEX('Vensim Variables'!$B:$B,MATCH(EPS!$B5356,'Vensim Variables'!$A:$A,0))</f>
        <v>g pollutant</v>
      </c>
      <c r="I5356" t="str">
        <f t="shared" si="166"/>
        <v>CO</v>
      </c>
      <c r="J5356">
        <f>INDEX(NoSettings!$C:$C,MATCH(EPS!$A5356,NoSettings!$A:$A,0))</f>
        <v>1303000000000</v>
      </c>
      <c r="K5356">
        <f>INDEX(GWP!$C$2:$C$13,MATCH(EPS!I5356,GWP!$B$2:$B$13,0))</f>
        <v>0</v>
      </c>
      <c r="L5356" s="4">
        <f t="shared" si="167"/>
        <v>0</v>
      </c>
    </row>
    <row r="5357" spans="1:12" hidden="1" x14ac:dyDescent="0.25">
      <c r="A5357" t="s">
        <v>6871</v>
      </c>
      <c r="B5357" t="s">
        <v>6</v>
      </c>
      <c r="C5357" t="s">
        <v>6915</v>
      </c>
      <c r="D5357" t="s">
        <v>1707</v>
      </c>
      <c r="H5357" t="str">
        <f>INDEX('Vensim Variables'!$B:$B,MATCH(EPS!$B5357,'Vensim Variables'!$A:$A,0))</f>
        <v>g pollutant</v>
      </c>
      <c r="I5357" t="str">
        <f t="shared" si="166"/>
        <v>NOx</v>
      </c>
      <c r="J5357">
        <f>INDEX(NoSettings!$C:$C,MATCH(EPS!$A5357,NoSettings!$A:$A,0))</f>
        <v>81230000000</v>
      </c>
      <c r="K5357">
        <f>INDEX(GWP!$C$2:$C$13,MATCH(EPS!I5357,GWP!$B$2:$B$13,0))</f>
        <v>0</v>
      </c>
      <c r="L5357" s="4">
        <f t="shared" si="167"/>
        <v>0</v>
      </c>
    </row>
    <row r="5358" spans="1:12" hidden="1" x14ac:dyDescent="0.25">
      <c r="A5358" t="s">
        <v>6872</v>
      </c>
      <c r="B5358" t="s">
        <v>6</v>
      </c>
      <c r="C5358" t="s">
        <v>6915</v>
      </c>
      <c r="D5358" t="s">
        <v>1708</v>
      </c>
      <c r="H5358" t="str">
        <f>INDEX('Vensim Variables'!$B:$B,MATCH(EPS!$B5358,'Vensim Variables'!$A:$A,0))</f>
        <v>g pollutant</v>
      </c>
      <c r="I5358" t="str">
        <f t="shared" si="166"/>
        <v>PM10</v>
      </c>
      <c r="J5358">
        <f>INDEX(NoSettings!$C:$C,MATCH(EPS!$A5358,NoSettings!$A:$A,0))</f>
        <v>227500000000</v>
      </c>
      <c r="K5358">
        <f>INDEX(GWP!$C$2:$C$13,MATCH(EPS!I5358,GWP!$B$2:$B$13,0))</f>
        <v>0</v>
      </c>
      <c r="L5358" s="4">
        <f t="shared" si="167"/>
        <v>0</v>
      </c>
    </row>
    <row r="5359" spans="1:12" hidden="1" x14ac:dyDescent="0.25">
      <c r="A5359" t="s">
        <v>6873</v>
      </c>
      <c r="B5359" t="s">
        <v>6</v>
      </c>
      <c r="C5359" t="s">
        <v>6915</v>
      </c>
      <c r="D5359" t="s">
        <v>1709</v>
      </c>
      <c r="H5359" t="str">
        <f>INDEX('Vensim Variables'!$B:$B,MATCH(EPS!$B5359,'Vensim Variables'!$A:$A,0))</f>
        <v>g pollutant</v>
      </c>
      <c r="I5359" t="str">
        <f t="shared" si="166"/>
        <v>PM25</v>
      </c>
      <c r="J5359">
        <f>INDEX(NoSettings!$C:$C,MATCH(EPS!$A5359,NoSettings!$A:$A,0))</f>
        <v>203100000000</v>
      </c>
      <c r="K5359">
        <f>INDEX(GWP!$C$2:$C$13,MATCH(EPS!I5359,GWP!$B$2:$B$13,0))</f>
        <v>0</v>
      </c>
      <c r="L5359" s="4">
        <f t="shared" si="167"/>
        <v>0</v>
      </c>
    </row>
    <row r="5360" spans="1:12" hidden="1" x14ac:dyDescent="0.25">
      <c r="A5360" t="s">
        <v>6874</v>
      </c>
      <c r="B5360" t="s">
        <v>6</v>
      </c>
      <c r="C5360" t="s">
        <v>6915</v>
      </c>
      <c r="D5360" t="s">
        <v>1710</v>
      </c>
      <c r="H5360" t="str">
        <f>INDEX('Vensim Variables'!$B:$B,MATCH(EPS!$B5360,'Vensim Variables'!$A:$A,0))</f>
        <v>g pollutant</v>
      </c>
      <c r="I5360" t="str">
        <f t="shared" si="166"/>
        <v>SOx</v>
      </c>
      <c r="J5360">
        <f>INDEX(NoSettings!$C:$C,MATCH(EPS!$A5360,NoSettings!$A:$A,0))</f>
        <v>25250000000</v>
      </c>
      <c r="K5360">
        <f>INDEX(GWP!$C$2:$C$13,MATCH(EPS!I5360,GWP!$B$2:$B$13,0))</f>
        <v>0</v>
      </c>
      <c r="L5360" s="4">
        <f t="shared" si="167"/>
        <v>0</v>
      </c>
    </row>
    <row r="5361" spans="1:12" hidden="1" x14ac:dyDescent="0.25">
      <c r="A5361" t="s">
        <v>6875</v>
      </c>
      <c r="B5361" t="s">
        <v>6</v>
      </c>
      <c r="C5361" t="s">
        <v>6915</v>
      </c>
      <c r="D5361" t="s">
        <v>1711</v>
      </c>
      <c r="H5361" t="str">
        <f>INDEX('Vensim Variables'!$B:$B,MATCH(EPS!$B5361,'Vensim Variables'!$A:$A,0))</f>
        <v>g pollutant</v>
      </c>
      <c r="I5361" t="str">
        <f t="shared" si="166"/>
        <v>BC</v>
      </c>
      <c r="J5361">
        <f>INDEX(NoSettings!$C:$C,MATCH(EPS!$A5361,NoSettings!$A:$A,0))</f>
        <v>21390000000</v>
      </c>
      <c r="K5361">
        <f>INDEX(GWP!$C$2:$C$13,MATCH(EPS!I5361,GWP!$B$2:$B$13,0))</f>
        <v>0</v>
      </c>
      <c r="L5361" s="4">
        <f t="shared" si="167"/>
        <v>0</v>
      </c>
    </row>
    <row r="5362" spans="1:12" hidden="1" x14ac:dyDescent="0.25">
      <c r="A5362" t="s">
        <v>6876</v>
      </c>
      <c r="B5362" t="s">
        <v>6</v>
      </c>
      <c r="C5362" t="s">
        <v>6915</v>
      </c>
      <c r="D5362" t="s">
        <v>1712</v>
      </c>
      <c r="H5362" t="str">
        <f>INDEX('Vensim Variables'!$B:$B,MATCH(EPS!$B5362,'Vensim Variables'!$A:$A,0))</f>
        <v>g pollutant</v>
      </c>
      <c r="I5362" t="str">
        <f t="shared" si="166"/>
        <v>OC</v>
      </c>
      <c r="J5362">
        <f>INDEX(NoSettings!$C:$C,MATCH(EPS!$A5362,NoSettings!$A:$A,0))</f>
        <v>76690000000</v>
      </c>
      <c r="K5362">
        <f>INDEX(GWP!$C$2:$C$13,MATCH(EPS!I5362,GWP!$B$2:$B$13,0))</f>
        <v>0</v>
      </c>
      <c r="L5362" s="4">
        <f t="shared" si="167"/>
        <v>0</v>
      </c>
    </row>
    <row r="5363" spans="1:12" hidden="1" x14ac:dyDescent="0.25">
      <c r="A5363" t="s">
        <v>6877</v>
      </c>
      <c r="B5363" t="s">
        <v>6</v>
      </c>
      <c r="C5363" t="s">
        <v>6915</v>
      </c>
      <c r="D5363" t="s">
        <v>1713</v>
      </c>
      <c r="H5363" t="str">
        <f>INDEX('Vensim Variables'!$B:$B,MATCH(EPS!$B5363,'Vensim Variables'!$A:$A,0))</f>
        <v>g pollutant</v>
      </c>
      <c r="I5363" t="str">
        <f t="shared" si="166"/>
        <v>CH4</v>
      </c>
      <c r="J5363">
        <f>INDEX(NoSettings!$C:$C,MATCH(EPS!$A5363,NoSettings!$A:$A,0))</f>
        <v>5232000000000</v>
      </c>
      <c r="K5363">
        <f>INDEX(GWP!$C$2:$C$13,MATCH(EPS!I5363,GWP!$B$2:$B$13,0))</f>
        <v>28</v>
      </c>
      <c r="L5363" s="4">
        <f t="shared" si="167"/>
        <v>146.49600000000001</v>
      </c>
    </row>
    <row r="5364" spans="1:12" hidden="1" x14ac:dyDescent="0.25">
      <c r="A5364" t="s">
        <v>6878</v>
      </c>
      <c r="B5364" t="s">
        <v>6</v>
      </c>
      <c r="C5364" t="s">
        <v>6915</v>
      </c>
      <c r="D5364" t="s">
        <v>1714</v>
      </c>
      <c r="H5364" t="str">
        <f>INDEX('Vensim Variables'!$B:$B,MATCH(EPS!$B5364,'Vensim Variables'!$A:$A,0))</f>
        <v>g pollutant</v>
      </c>
      <c r="I5364" t="str">
        <f t="shared" si="166"/>
        <v>N2O</v>
      </c>
      <c r="J5364">
        <f>INDEX(NoSettings!$C:$C,MATCH(EPS!$A5364,NoSettings!$A:$A,0))</f>
        <v>85660000000</v>
      </c>
      <c r="K5364">
        <f>INDEX(GWP!$C$2:$C$13,MATCH(EPS!I5364,GWP!$B$2:$B$13,0))</f>
        <v>265</v>
      </c>
      <c r="L5364" s="4">
        <f t="shared" si="167"/>
        <v>22.6999</v>
      </c>
    </row>
    <row r="5365" spans="1:12" hidden="1" x14ac:dyDescent="0.25">
      <c r="A5365" t="s">
        <v>6879</v>
      </c>
      <c r="B5365" t="s">
        <v>6</v>
      </c>
      <c r="C5365" t="s">
        <v>6915</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x14ac:dyDescent="0.25">
      <c r="A5366" t="s">
        <v>6880</v>
      </c>
      <c r="B5366" t="s">
        <v>6</v>
      </c>
      <c r="C5366" t="s">
        <v>6916</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x14ac:dyDescent="0.25">
      <c r="A5367" t="s">
        <v>6881</v>
      </c>
      <c r="B5367" t="s">
        <v>6</v>
      </c>
      <c r="C5367" t="s">
        <v>6916</v>
      </c>
      <c r="D5367" t="s">
        <v>1705</v>
      </c>
      <c r="H5367" t="str">
        <f>INDEX('Vensim Variables'!$B:$B,MATCH(EPS!$B5367,'Vensim Variables'!$A:$A,0))</f>
        <v>g pollutant</v>
      </c>
      <c r="I5367" t="str">
        <f t="shared" si="166"/>
        <v>VOC</v>
      </c>
      <c r="J5367">
        <f>INDEX(NoSettings!$C:$C,MATCH(EPS!$A5367,NoSettings!$A:$A,0))</f>
        <v>755796000000</v>
      </c>
      <c r="K5367">
        <f>INDEX(GWP!$C$2:$C$13,MATCH(EPS!I5367,GWP!$B$2:$B$13,0))</f>
        <v>0</v>
      </c>
      <c r="L5367" s="4">
        <f t="shared" si="167"/>
        <v>0</v>
      </c>
    </row>
    <row r="5368" spans="1:12" hidden="1" x14ac:dyDescent="0.25">
      <c r="A5368" t="s">
        <v>6882</v>
      </c>
      <c r="B5368" t="s">
        <v>6</v>
      </c>
      <c r="C5368" t="s">
        <v>6916</v>
      </c>
      <c r="D5368" t="s">
        <v>1706</v>
      </c>
      <c r="H5368" t="str">
        <f>INDEX('Vensim Variables'!$B:$B,MATCH(EPS!$B5368,'Vensim Variables'!$A:$A,0))</f>
        <v>g pollutant</v>
      </c>
      <c r="I5368" t="str">
        <f t="shared" si="166"/>
        <v>CO</v>
      </c>
      <c r="J5368">
        <f>INDEX(NoSettings!$C:$C,MATCH(EPS!$A5368,NoSettings!$A:$A,0))</f>
        <v>7421390000000</v>
      </c>
      <c r="K5368">
        <f>INDEX(GWP!$C$2:$C$13,MATCH(EPS!I5368,GWP!$B$2:$B$13,0))</f>
        <v>0</v>
      </c>
      <c r="L5368" s="4">
        <f t="shared" si="167"/>
        <v>0</v>
      </c>
    </row>
    <row r="5369" spans="1:12" hidden="1" x14ac:dyDescent="0.25">
      <c r="A5369" t="s">
        <v>6883</v>
      </c>
      <c r="B5369" t="s">
        <v>6</v>
      </c>
      <c r="C5369" t="s">
        <v>6916</v>
      </c>
      <c r="D5369" t="s">
        <v>1707</v>
      </c>
      <c r="H5369" t="str">
        <f>INDEX('Vensim Variables'!$B:$B,MATCH(EPS!$B5369,'Vensim Variables'!$A:$A,0))</f>
        <v>g pollutant</v>
      </c>
      <c r="I5369" t="str">
        <f t="shared" si="166"/>
        <v>NOx</v>
      </c>
      <c r="J5369">
        <f>INDEX(NoSettings!$C:$C,MATCH(EPS!$A5369,NoSettings!$A:$A,0))</f>
        <v>774173000000</v>
      </c>
      <c r="K5369">
        <f>INDEX(GWP!$C$2:$C$13,MATCH(EPS!I5369,GWP!$B$2:$B$13,0))</f>
        <v>0</v>
      </c>
      <c r="L5369" s="4">
        <f t="shared" si="167"/>
        <v>0</v>
      </c>
    </row>
    <row r="5370" spans="1:12" hidden="1" x14ac:dyDescent="0.25">
      <c r="A5370" t="s">
        <v>6884</v>
      </c>
      <c r="B5370" t="s">
        <v>6</v>
      </c>
      <c r="C5370" t="s">
        <v>6916</v>
      </c>
      <c r="D5370" t="s">
        <v>1708</v>
      </c>
      <c r="H5370" t="str">
        <f>INDEX('Vensim Variables'!$B:$B,MATCH(EPS!$B5370,'Vensim Variables'!$A:$A,0))</f>
        <v>g pollutant</v>
      </c>
      <c r="I5370" t="str">
        <f t="shared" si="166"/>
        <v>PM10</v>
      </c>
      <c r="J5370">
        <f>INDEX(NoSettings!$C:$C,MATCH(EPS!$A5370,NoSettings!$A:$A,0))</f>
        <v>75027200000</v>
      </c>
      <c r="K5370">
        <f>INDEX(GWP!$C$2:$C$13,MATCH(EPS!I5370,GWP!$B$2:$B$13,0))</f>
        <v>0</v>
      </c>
      <c r="L5370" s="4">
        <f t="shared" si="167"/>
        <v>0</v>
      </c>
    </row>
    <row r="5371" spans="1:12" hidden="1" x14ac:dyDescent="0.25">
      <c r="A5371" t="s">
        <v>6885</v>
      </c>
      <c r="B5371" t="s">
        <v>6</v>
      </c>
      <c r="C5371" t="s">
        <v>6916</v>
      </c>
      <c r="D5371" t="s">
        <v>1709</v>
      </c>
      <c r="H5371" t="str">
        <f>INDEX('Vensim Variables'!$B:$B,MATCH(EPS!$B5371,'Vensim Variables'!$A:$A,0))</f>
        <v>g pollutant</v>
      </c>
      <c r="I5371" t="str">
        <f t="shared" si="166"/>
        <v>PM25</v>
      </c>
      <c r="J5371">
        <f>INDEX(NoSettings!$C:$C,MATCH(EPS!$A5371,NoSettings!$A:$A,0))</f>
        <v>70755800000</v>
      </c>
      <c r="K5371">
        <f>INDEX(GWP!$C$2:$C$13,MATCH(EPS!I5371,GWP!$B$2:$B$13,0))</f>
        <v>0</v>
      </c>
      <c r="L5371" s="4">
        <f t="shared" si="167"/>
        <v>0</v>
      </c>
    </row>
    <row r="5372" spans="1:12" hidden="1" x14ac:dyDescent="0.25">
      <c r="A5372" t="s">
        <v>6886</v>
      </c>
      <c r="B5372" t="s">
        <v>6</v>
      </c>
      <c r="C5372" t="s">
        <v>6916</v>
      </c>
      <c r="D5372" t="s">
        <v>1710</v>
      </c>
      <c r="H5372" t="str">
        <f>INDEX('Vensim Variables'!$B:$B,MATCH(EPS!$B5372,'Vensim Variables'!$A:$A,0))</f>
        <v>g pollutant</v>
      </c>
      <c r="I5372" t="str">
        <f t="shared" si="166"/>
        <v>SOx</v>
      </c>
      <c r="J5372">
        <f>INDEX(NoSettings!$C:$C,MATCH(EPS!$A5372,NoSettings!$A:$A,0))</f>
        <v>7835600000</v>
      </c>
      <c r="K5372">
        <f>INDEX(GWP!$C$2:$C$13,MATCH(EPS!I5372,GWP!$B$2:$B$13,0))</f>
        <v>0</v>
      </c>
      <c r="L5372" s="4">
        <f t="shared" si="167"/>
        <v>0</v>
      </c>
    </row>
    <row r="5373" spans="1:12" hidden="1" x14ac:dyDescent="0.25">
      <c r="A5373" t="s">
        <v>6887</v>
      </c>
      <c r="B5373" t="s">
        <v>6</v>
      </c>
      <c r="C5373" t="s">
        <v>6916</v>
      </c>
      <c r="D5373" t="s">
        <v>1711</v>
      </c>
      <c r="H5373" t="str">
        <f>INDEX('Vensim Variables'!$B:$B,MATCH(EPS!$B5373,'Vensim Variables'!$A:$A,0))</f>
        <v>g pollutant</v>
      </c>
      <c r="I5373" t="str">
        <f t="shared" si="166"/>
        <v>BC</v>
      </c>
      <c r="J5373">
        <f>INDEX(NoSettings!$C:$C,MATCH(EPS!$A5373,NoSettings!$A:$A,0))</f>
        <v>36097100000</v>
      </c>
      <c r="K5373">
        <f>INDEX(GWP!$C$2:$C$13,MATCH(EPS!I5373,GWP!$B$2:$B$13,0))</f>
        <v>0</v>
      </c>
      <c r="L5373" s="4">
        <f t="shared" si="167"/>
        <v>0</v>
      </c>
    </row>
    <row r="5374" spans="1:12" hidden="1" x14ac:dyDescent="0.25">
      <c r="A5374" t="s">
        <v>6888</v>
      </c>
      <c r="B5374" t="s">
        <v>6</v>
      </c>
      <c r="C5374" t="s">
        <v>6916</v>
      </c>
      <c r="D5374" t="s">
        <v>1712</v>
      </c>
      <c r="H5374" t="str">
        <f>INDEX('Vensim Variables'!$B:$B,MATCH(EPS!$B5374,'Vensim Variables'!$A:$A,0))</f>
        <v>g pollutant</v>
      </c>
      <c r="I5374" t="str">
        <f t="shared" si="166"/>
        <v>OC</v>
      </c>
      <c r="J5374">
        <f>INDEX(NoSettings!$C:$C,MATCH(EPS!$A5374,NoSettings!$A:$A,0))</f>
        <v>20127300000</v>
      </c>
      <c r="K5374">
        <f>INDEX(GWP!$C$2:$C$13,MATCH(EPS!I5374,GWP!$B$2:$B$13,0))</f>
        <v>0</v>
      </c>
      <c r="L5374" s="4">
        <f t="shared" si="167"/>
        <v>0</v>
      </c>
    </row>
    <row r="5375" spans="1:12" hidden="1" x14ac:dyDescent="0.25">
      <c r="A5375" t="s">
        <v>6889</v>
      </c>
      <c r="B5375" t="s">
        <v>6</v>
      </c>
      <c r="C5375" t="s">
        <v>6916</v>
      </c>
      <c r="D5375" t="s">
        <v>1713</v>
      </c>
      <c r="H5375" t="str">
        <f>INDEX('Vensim Variables'!$B:$B,MATCH(EPS!$B5375,'Vensim Variables'!$A:$A,0))</f>
        <v>g pollutant</v>
      </c>
      <c r="I5375" t="str">
        <f t="shared" si="166"/>
        <v>CH4</v>
      </c>
      <c r="J5375">
        <f>INDEX(NoSettings!$C:$C,MATCH(EPS!$A5375,NoSettings!$A:$A,0))</f>
        <v>1980070000</v>
      </c>
      <c r="K5375">
        <f>INDEX(GWP!$C$2:$C$13,MATCH(EPS!I5375,GWP!$B$2:$B$13,0))</f>
        <v>28</v>
      </c>
      <c r="L5375" s="4">
        <f t="shared" si="167"/>
        <v>5.5441959999999998E-2</v>
      </c>
    </row>
    <row r="5376" spans="1:12" hidden="1" x14ac:dyDescent="0.25">
      <c r="A5376" t="s">
        <v>6890</v>
      </c>
      <c r="B5376" t="s">
        <v>6</v>
      </c>
      <c r="C5376" t="s">
        <v>6916</v>
      </c>
      <c r="D5376" t="s">
        <v>1714</v>
      </c>
      <c r="H5376" t="str">
        <f>INDEX('Vensim Variables'!$B:$B,MATCH(EPS!$B5376,'Vensim Variables'!$A:$A,0))</f>
        <v>g pollutant</v>
      </c>
      <c r="I5376" t="str">
        <f t="shared" si="166"/>
        <v>N2O</v>
      </c>
      <c r="J5376">
        <f>INDEX(NoSettings!$C:$C,MATCH(EPS!$A5376,NoSettings!$A:$A,0))</f>
        <v>373543000</v>
      </c>
      <c r="K5376">
        <f>INDEX(GWP!$C$2:$C$13,MATCH(EPS!I5376,GWP!$B$2:$B$13,0))</f>
        <v>265</v>
      </c>
      <c r="L5376" s="4">
        <f t="shared" si="167"/>
        <v>9.8988894999999993E-2</v>
      </c>
    </row>
    <row r="5377" spans="1:12" hidden="1" x14ac:dyDescent="0.25">
      <c r="A5377" t="s">
        <v>6891</v>
      </c>
      <c r="B5377" t="s">
        <v>6</v>
      </c>
      <c r="C5377" t="s">
        <v>6916</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x14ac:dyDescent="0.25">
      <c r="A5378" t="s">
        <v>7</v>
      </c>
      <c r="B5378" t="s">
        <v>1700</v>
      </c>
      <c r="C5378" t="s">
        <v>1768</v>
      </c>
      <c r="H5378" t="str">
        <f>INDEX('Vensim Variables'!$B:$B,MATCH(EPS!$B5378,'Vensim Variables'!$A:$A,0))</f>
        <v>MMTCO2e</v>
      </c>
      <c r="I5378" t="str">
        <f t="shared" si="166"/>
        <v>NA</v>
      </c>
      <c r="J5378">
        <f>INDEX(NoSettings!$C:$C,MATCH(EPS!$A5378,NoSettings!$A:$A,0))</f>
        <v>1774.18</v>
      </c>
      <c r="K5378" t="e">
        <f>INDEX(GWP!$C$2:$C$13,MATCH(EPS!I5378,GWP!$B$2:$B$13,0))</f>
        <v>#N/A</v>
      </c>
      <c r="L5378" s="4">
        <f t="shared" si="167"/>
        <v>1774.18</v>
      </c>
    </row>
    <row r="5379" spans="1:12" hidden="1" x14ac:dyDescent="0.25">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1585.95</v>
      </c>
      <c r="K5379" t="e">
        <f>INDEX(GWP!$C$2:$C$13,MATCH(EPS!I5379,GWP!$B$2:$B$13,0))</f>
        <v>#N/A</v>
      </c>
      <c r="L5379" s="4">
        <f t="shared" ref="L5379:L5442" si="169">IF(H5379="g pollutant",K5379*J5379/10^12,IF(H5379="MMTCO2e",J5379,IF(H5379="MWh",J5379,0)))</f>
        <v>1585.95</v>
      </c>
    </row>
    <row r="5380" spans="1:12" hidden="1" x14ac:dyDescent="0.25">
      <c r="A5380" t="s">
        <v>9</v>
      </c>
      <c r="B5380" t="s">
        <v>1700</v>
      </c>
      <c r="C5380" t="s">
        <v>1770</v>
      </c>
      <c r="H5380" t="str">
        <f>INDEX('Vensim Variables'!$B:$B,MATCH(EPS!$B5380,'Vensim Variables'!$A:$A,0))</f>
        <v>MMTCO2e</v>
      </c>
      <c r="I5380" t="str">
        <f t="shared" si="168"/>
        <v>NA</v>
      </c>
      <c r="J5380">
        <f>INDEX(NoSettings!$C:$C,MATCH(EPS!$A5380,NoSettings!$A:$A,0))</f>
        <v>14.5823</v>
      </c>
      <c r="K5380" t="e">
        <f>INDEX(GWP!$C$2:$C$13,MATCH(EPS!I5380,GWP!$B$2:$B$13,0))</f>
        <v>#N/A</v>
      </c>
      <c r="L5380" s="4">
        <f t="shared" si="169"/>
        <v>14.5823</v>
      </c>
    </row>
    <row r="5381" spans="1:12" hidden="1" x14ac:dyDescent="0.25">
      <c r="A5381" t="s">
        <v>10</v>
      </c>
      <c r="B5381" t="s">
        <v>1700</v>
      </c>
      <c r="C5381" t="s">
        <v>1771</v>
      </c>
      <c r="H5381" t="str">
        <f>INDEX('Vensim Variables'!$B:$B,MATCH(EPS!$B5381,'Vensim Variables'!$A:$A,0))</f>
        <v>MMTCO2e</v>
      </c>
      <c r="I5381" t="str">
        <f t="shared" si="168"/>
        <v>NA</v>
      </c>
      <c r="J5381">
        <f>INDEX(NoSettings!$C:$C,MATCH(EPS!$A5381,NoSettings!$A:$A,0))</f>
        <v>-740.18799999999999</v>
      </c>
      <c r="K5381" t="e">
        <f>INDEX(GWP!$C$2:$C$13,MATCH(EPS!I5381,GWP!$B$2:$B$13,0))</f>
        <v>#N/A</v>
      </c>
      <c r="L5381" s="4">
        <f t="shared" si="169"/>
        <v>-740.18799999999999</v>
      </c>
    </row>
    <row r="5382" spans="1:12" hidden="1" x14ac:dyDescent="0.25">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x14ac:dyDescent="0.25">
      <c r="A5383" t="s">
        <v>12</v>
      </c>
      <c r="B5383" t="s">
        <v>12</v>
      </c>
      <c r="H5383" t="str">
        <f>INDEX('Vensim Variables'!$B:$B,MATCH(EPS!$B5383,'Vensim Variables'!$A:$A,0))</f>
        <v>MMTCO2e</v>
      </c>
      <c r="I5383" t="str">
        <f t="shared" si="168"/>
        <v>NA</v>
      </c>
      <c r="J5383">
        <f>INDEX(NoSettings!$C:$C,MATCH(EPS!$A5383,NoSettings!$A:$A,0))</f>
        <v>953.72400000000005</v>
      </c>
      <c r="K5383" t="e">
        <f>INDEX(GWP!$C$2:$C$13,MATCH(EPS!I5383,GWP!$B$2:$B$13,0))</f>
        <v>#N/A</v>
      </c>
      <c r="L5383" s="4">
        <f t="shared" si="169"/>
        <v>953.72400000000005</v>
      </c>
    </row>
    <row r="5384" spans="1:12" hidden="1" x14ac:dyDescent="0.25">
      <c r="A5384" t="s">
        <v>13</v>
      </c>
      <c r="B5384" t="s">
        <v>13</v>
      </c>
      <c r="H5384" t="str">
        <f>INDEX('Vensim Variables'!$B:$B,MATCH(EPS!$B5384,'Vensim Variables'!$A:$A,0))</f>
        <v>MMTCO2e</v>
      </c>
      <c r="I5384" t="str">
        <f t="shared" si="168"/>
        <v>NA</v>
      </c>
      <c r="J5384">
        <f>INDEX(NoSettings!$C:$C,MATCH(EPS!$A5384,NoSettings!$A:$A,0))</f>
        <v>792.86099999999999</v>
      </c>
      <c r="K5384" t="e">
        <f>INDEX(GWP!$C$2:$C$13,MATCH(EPS!I5384,GWP!$B$2:$B$13,0))</f>
        <v>#N/A</v>
      </c>
      <c r="L5384" s="4">
        <f t="shared" si="169"/>
        <v>792.86099999999999</v>
      </c>
    </row>
    <row r="5385" spans="1:12" hidden="1" x14ac:dyDescent="0.25">
      <c r="A5385" t="s">
        <v>14</v>
      </c>
      <c r="B5385" t="s">
        <v>14</v>
      </c>
      <c r="H5385" t="str">
        <f>INDEX('Vensim Variables'!$B:$B,MATCH(EPS!$B5385,'Vensim Variables'!$A:$A,0))</f>
        <v>MMTCO2e</v>
      </c>
      <c r="I5385" t="str">
        <f t="shared" si="168"/>
        <v>NA</v>
      </c>
      <c r="J5385">
        <f>INDEX(NoSettings!$C:$C,MATCH(EPS!$A5385,NoSettings!$A:$A,0))</f>
        <v>657.78800000000001</v>
      </c>
      <c r="K5385" t="e">
        <f>INDEX(GWP!$C$2:$C$13,MATCH(EPS!I5385,GWP!$B$2:$B$13,0))</f>
        <v>#N/A</v>
      </c>
      <c r="L5385" s="4">
        <f t="shared" si="169"/>
        <v>657.78800000000001</v>
      </c>
    </row>
    <row r="5386" spans="1:12" hidden="1" x14ac:dyDescent="0.25">
      <c r="A5386" t="s">
        <v>15</v>
      </c>
      <c r="B5386" t="s">
        <v>15</v>
      </c>
      <c r="H5386" t="str">
        <f>INDEX('Vensim Variables'!$B:$B,MATCH(EPS!$B5386,'Vensim Variables'!$A:$A,0))</f>
        <v>MMTCO2e</v>
      </c>
      <c r="I5386" t="str">
        <f t="shared" si="168"/>
        <v>NA</v>
      </c>
      <c r="J5386">
        <f>INDEX(NoSettings!$C:$C,MATCH(EPS!$A5386,NoSettings!$A:$A,0))</f>
        <v>175.59</v>
      </c>
      <c r="K5386" t="e">
        <f>INDEX(GWP!$C$2:$C$13,MATCH(EPS!I5386,GWP!$B$2:$B$13,0))</f>
        <v>#N/A</v>
      </c>
      <c r="L5386" s="4">
        <f t="shared" si="169"/>
        <v>175.59</v>
      </c>
    </row>
    <row r="5387" spans="1:12" hidden="1" x14ac:dyDescent="0.25">
      <c r="A5387" t="s">
        <v>16</v>
      </c>
      <c r="B5387" t="s">
        <v>16</v>
      </c>
      <c r="H5387" t="str">
        <f>INDEX('Vensim Variables'!$B:$B,MATCH(EPS!$B5387,'Vensim Variables'!$A:$A,0))</f>
        <v>MMTCO2e</v>
      </c>
      <c r="I5387" t="str">
        <f t="shared" si="168"/>
        <v>NA</v>
      </c>
      <c r="J5387">
        <f>INDEX(NoSettings!$C:$C,MATCH(EPS!$A5387,NoSettings!$A:$A,0))</f>
        <v>559.27599999999995</v>
      </c>
      <c r="K5387" t="e">
        <f>INDEX(GWP!$C$2:$C$13,MATCH(EPS!I5387,GWP!$B$2:$B$13,0))</f>
        <v>#N/A</v>
      </c>
      <c r="L5387" s="4">
        <f t="shared" si="169"/>
        <v>559.27599999999995</v>
      </c>
    </row>
    <row r="5388" spans="1:12" hidden="1" x14ac:dyDescent="0.25">
      <c r="A5388" t="s">
        <v>1903</v>
      </c>
      <c r="B5388" t="s">
        <v>1904</v>
      </c>
      <c r="C5388" t="s">
        <v>1752</v>
      </c>
      <c r="H5388" t="str">
        <f>INDEX('Vensim Variables'!$B:$B,MATCH(EPS!$B5388,'Vensim Variables'!$A:$A,0))</f>
        <v>MWh</v>
      </c>
      <c r="I5388" t="str">
        <f t="shared" si="168"/>
        <v>NA</v>
      </c>
      <c r="J5388">
        <f>INDEX(NoSettings!$C:$C,MATCH(EPS!$A5388,NoSettings!$A:$A,0))</f>
        <v>904301000</v>
      </c>
      <c r="K5388" t="e">
        <f>INDEX(GWP!$C$2:$C$13,MATCH(EPS!I5388,GWP!$B$2:$B$13,0))</f>
        <v>#N/A</v>
      </c>
      <c r="L5388" s="4">
        <f t="shared" si="169"/>
        <v>904301000</v>
      </c>
    </row>
    <row r="5389" spans="1:12" hidden="1" x14ac:dyDescent="0.25">
      <c r="A5389" t="s">
        <v>7291</v>
      </c>
      <c r="B5389" t="s">
        <v>1904</v>
      </c>
      <c r="C5389" t="s">
        <v>7303</v>
      </c>
      <c r="H5389" t="str">
        <f>INDEX('Vensim Variables'!$B:$B,MATCH(EPS!$B5389,'Vensim Variables'!$A:$A,0))</f>
        <v>MWh</v>
      </c>
      <c r="I5389" t="str">
        <f t="shared" si="168"/>
        <v>NA</v>
      </c>
      <c r="J5389">
        <f>INDEX(NoSettings!$C:$C,MATCH(EPS!$A5389,NoSettings!$A:$A,0))</f>
        <v>21767600</v>
      </c>
      <c r="K5389" t="e">
        <f>INDEX(GWP!$C$2:$C$13,MATCH(EPS!I5389,GWP!$B$2:$B$13,0))</f>
        <v>#N/A</v>
      </c>
      <c r="L5389" s="4">
        <f t="shared" si="169"/>
        <v>21767600</v>
      </c>
    </row>
    <row r="5390" spans="1:12" hidden="1" x14ac:dyDescent="0.25">
      <c r="A5390" t="s">
        <v>7292</v>
      </c>
      <c r="B5390" t="s">
        <v>1904</v>
      </c>
      <c r="C5390" t="s">
        <v>7304</v>
      </c>
      <c r="H5390" t="str">
        <f>INDEX('Vensim Variables'!$B:$B,MATCH(EPS!$B5390,'Vensim Variables'!$A:$A,0))</f>
        <v>MWh</v>
      </c>
      <c r="I5390" t="str">
        <f t="shared" si="168"/>
        <v>NA</v>
      </c>
      <c r="J5390">
        <f>INDEX(NoSettings!$C:$C,MATCH(EPS!$A5390,NoSettings!$A:$A,0))</f>
        <v>1263950000</v>
      </c>
      <c r="K5390" t="e">
        <f>INDEX(GWP!$C$2:$C$13,MATCH(EPS!I5390,GWP!$B$2:$B$13,0))</f>
        <v>#N/A</v>
      </c>
      <c r="L5390" s="4">
        <f t="shared" si="169"/>
        <v>1263950000</v>
      </c>
    </row>
    <row r="5391" spans="1:12" hidden="1" x14ac:dyDescent="0.25">
      <c r="A5391" t="s">
        <v>1907</v>
      </c>
      <c r="B5391" t="s">
        <v>1904</v>
      </c>
      <c r="C5391" t="s">
        <v>1754</v>
      </c>
      <c r="H5391" t="str">
        <f>INDEX('Vensim Variables'!$B:$B,MATCH(EPS!$B5391,'Vensim Variables'!$A:$A,0))</f>
        <v>MWh</v>
      </c>
      <c r="I5391" t="str">
        <f t="shared" si="168"/>
        <v>NA</v>
      </c>
      <c r="J5391">
        <f>INDEX(NoSettings!$C:$C,MATCH(EPS!$A5391,NoSettings!$A:$A,0))</f>
        <v>774099000</v>
      </c>
      <c r="K5391" t="e">
        <f>INDEX(GWP!$C$2:$C$13,MATCH(EPS!I5391,GWP!$B$2:$B$13,0))</f>
        <v>#N/A</v>
      </c>
      <c r="L5391" s="4">
        <f t="shared" si="169"/>
        <v>774099000</v>
      </c>
    </row>
    <row r="5392" spans="1:12" hidden="1" x14ac:dyDescent="0.25">
      <c r="A5392" t="s">
        <v>1908</v>
      </c>
      <c r="B5392" t="s">
        <v>1904</v>
      </c>
      <c r="C5392" t="s">
        <v>1755</v>
      </c>
      <c r="H5392" t="str">
        <f>INDEX('Vensim Variables'!$B:$B,MATCH(EPS!$B5392,'Vensim Variables'!$A:$A,0))</f>
        <v>MWh</v>
      </c>
      <c r="I5392" t="str">
        <f t="shared" si="168"/>
        <v>NA</v>
      </c>
      <c r="J5392">
        <f>INDEX(NoSettings!$C:$C,MATCH(EPS!$A5392,NoSettings!$A:$A,0))</f>
        <v>284357000</v>
      </c>
      <c r="K5392" t="e">
        <f>INDEX(GWP!$C$2:$C$13,MATCH(EPS!I5392,GWP!$B$2:$B$13,0))</f>
        <v>#N/A</v>
      </c>
      <c r="L5392" s="4">
        <f t="shared" si="169"/>
        <v>284357000</v>
      </c>
    </row>
    <row r="5393" spans="1:12" hidden="1" x14ac:dyDescent="0.25">
      <c r="A5393" t="s">
        <v>1909</v>
      </c>
      <c r="B5393" t="s">
        <v>1904</v>
      </c>
      <c r="C5393" t="s">
        <v>1756</v>
      </c>
      <c r="H5393" t="str">
        <f>INDEX('Vensim Variables'!$B:$B,MATCH(EPS!$B5393,'Vensim Variables'!$A:$A,0))</f>
        <v>MWh</v>
      </c>
      <c r="I5393" t="str">
        <f t="shared" si="168"/>
        <v>NA</v>
      </c>
      <c r="J5393">
        <f>INDEX(NoSettings!$C:$C,MATCH(EPS!$A5393,NoSettings!$A:$A,0))</f>
        <v>451548000</v>
      </c>
      <c r="K5393" t="e">
        <f>INDEX(GWP!$C$2:$C$13,MATCH(EPS!I5393,GWP!$B$2:$B$13,0))</f>
        <v>#N/A</v>
      </c>
      <c r="L5393" s="4">
        <f t="shared" si="169"/>
        <v>451548000</v>
      </c>
    </row>
    <row r="5394" spans="1:12" hidden="1" x14ac:dyDescent="0.25">
      <c r="A5394" t="s">
        <v>1910</v>
      </c>
      <c r="B5394" t="s">
        <v>1904</v>
      </c>
      <c r="C5394" t="s">
        <v>1757</v>
      </c>
      <c r="H5394" t="str">
        <f>INDEX('Vensim Variables'!$B:$B,MATCH(EPS!$B5394,'Vensim Variables'!$A:$A,0))</f>
        <v>MWh</v>
      </c>
      <c r="I5394" t="str">
        <f t="shared" si="168"/>
        <v>NA</v>
      </c>
      <c r="J5394">
        <f>INDEX(NoSettings!$C:$C,MATCH(EPS!$A5394,NoSettings!$A:$A,0))</f>
        <v>205934000</v>
      </c>
      <c r="K5394" t="e">
        <f>INDEX(GWP!$C$2:$C$13,MATCH(EPS!I5394,GWP!$B$2:$B$13,0))</f>
        <v>#N/A</v>
      </c>
      <c r="L5394" s="4">
        <f t="shared" si="169"/>
        <v>205934000</v>
      </c>
    </row>
    <row r="5395" spans="1:12" hidden="1" x14ac:dyDescent="0.25">
      <c r="A5395" t="s">
        <v>1911</v>
      </c>
      <c r="B5395" t="s">
        <v>1904</v>
      </c>
      <c r="C5395" t="s">
        <v>1758</v>
      </c>
      <c r="H5395" t="str">
        <f>INDEX('Vensim Variables'!$B:$B,MATCH(EPS!$B5395,'Vensim Variables'!$A:$A,0))</f>
        <v>MWh</v>
      </c>
      <c r="I5395" t="str">
        <f t="shared" si="168"/>
        <v>NA</v>
      </c>
      <c r="J5395">
        <f>INDEX(NoSettings!$C:$C,MATCH(EPS!$A5395,NoSettings!$A:$A,0))</f>
        <v>3635250</v>
      </c>
      <c r="K5395" t="e">
        <f>INDEX(GWP!$C$2:$C$13,MATCH(EPS!I5395,GWP!$B$2:$B$13,0))</f>
        <v>#N/A</v>
      </c>
      <c r="L5395" s="4">
        <f t="shared" si="169"/>
        <v>3635250</v>
      </c>
    </row>
    <row r="5396" spans="1:12" hidden="1" x14ac:dyDescent="0.25">
      <c r="A5396" t="s">
        <v>1912</v>
      </c>
      <c r="B5396" t="s">
        <v>1904</v>
      </c>
      <c r="C5396" t="s">
        <v>1759</v>
      </c>
      <c r="H5396" t="str">
        <f>INDEX('Vensim Variables'!$B:$B,MATCH(EPS!$B5396,'Vensim Variables'!$A:$A,0))</f>
        <v>MWh</v>
      </c>
      <c r="I5396" t="str">
        <f t="shared" si="168"/>
        <v>NA</v>
      </c>
      <c r="J5396">
        <f>INDEX(NoSettings!$C:$C,MATCH(EPS!$A5396,NoSettings!$A:$A,0))</f>
        <v>51130900</v>
      </c>
      <c r="K5396" t="e">
        <f>INDEX(GWP!$C$2:$C$13,MATCH(EPS!I5396,GWP!$B$2:$B$13,0))</f>
        <v>#N/A</v>
      </c>
      <c r="L5396" s="4">
        <f t="shared" si="169"/>
        <v>51130900</v>
      </c>
    </row>
    <row r="5397" spans="1:12" hidden="1" x14ac:dyDescent="0.25">
      <c r="A5397" t="s">
        <v>1913</v>
      </c>
      <c r="B5397" t="s">
        <v>1904</v>
      </c>
      <c r="C5397" t="s">
        <v>1760</v>
      </c>
      <c r="H5397" t="str">
        <f>INDEX('Vensim Variables'!$B:$B,MATCH(EPS!$B5397,'Vensim Variables'!$A:$A,0))</f>
        <v>MWh</v>
      </c>
      <c r="I5397" t="str">
        <f t="shared" si="168"/>
        <v>NA</v>
      </c>
      <c r="J5397">
        <f>INDEX(NoSettings!$C:$C,MATCH(EPS!$A5397,NoSettings!$A:$A,0))</f>
        <v>9537370</v>
      </c>
      <c r="K5397" t="e">
        <f>INDEX(GWP!$C$2:$C$13,MATCH(EPS!I5397,GWP!$B$2:$B$13,0))</f>
        <v>#N/A</v>
      </c>
      <c r="L5397" s="4">
        <f t="shared" si="169"/>
        <v>9537370</v>
      </c>
    </row>
    <row r="5398" spans="1:12" hidden="1" x14ac:dyDescent="0.25">
      <c r="A5398" t="s">
        <v>1914</v>
      </c>
      <c r="B5398" t="s">
        <v>1904</v>
      </c>
      <c r="C5398" t="s">
        <v>1761</v>
      </c>
      <c r="H5398" t="str">
        <f>INDEX('Vensim Variables'!$B:$B,MATCH(EPS!$B5398,'Vensim Variables'!$A:$A,0))</f>
        <v>MWh</v>
      </c>
      <c r="I5398" t="str">
        <f t="shared" si="168"/>
        <v>NA</v>
      </c>
      <c r="J5398">
        <f>INDEX(NoSettings!$C:$C,MATCH(EPS!$A5398,NoSettings!$A:$A,0))</f>
        <v>11742100</v>
      </c>
      <c r="K5398" t="e">
        <f>INDEX(GWP!$C$2:$C$13,MATCH(EPS!I5398,GWP!$B$2:$B$13,0))</f>
        <v>#N/A</v>
      </c>
      <c r="L5398" s="4">
        <f t="shared" si="169"/>
        <v>11742100</v>
      </c>
    </row>
    <row r="5399" spans="1:12" hidden="1" x14ac:dyDescent="0.25">
      <c r="A5399" t="s">
        <v>1915</v>
      </c>
      <c r="B5399" t="s">
        <v>1904</v>
      </c>
      <c r="C5399" t="s">
        <v>1762</v>
      </c>
      <c r="H5399" t="str">
        <f>INDEX('Vensim Variables'!$B:$B,MATCH(EPS!$B5399,'Vensim Variables'!$A:$A,0))</f>
        <v>MWh</v>
      </c>
      <c r="I5399" t="str">
        <f t="shared" si="168"/>
        <v>NA</v>
      </c>
      <c r="J5399">
        <f>INDEX(NoSettings!$C:$C,MATCH(EPS!$A5399,NoSettings!$A:$A,0))</f>
        <v>86136400</v>
      </c>
      <c r="K5399" t="e">
        <f>INDEX(GWP!$C$2:$C$13,MATCH(EPS!I5399,GWP!$B$2:$B$13,0))</f>
        <v>#N/A</v>
      </c>
      <c r="L5399" s="4">
        <f t="shared" si="169"/>
        <v>86136400</v>
      </c>
    </row>
    <row r="5400" spans="1:12" hidden="1" x14ac:dyDescent="0.25">
      <c r="A5400" t="s">
        <v>1916</v>
      </c>
      <c r="B5400" t="s">
        <v>1904</v>
      </c>
      <c r="C5400" t="s">
        <v>1763</v>
      </c>
      <c r="H5400" t="str">
        <f>INDEX('Vensim Variables'!$B:$B,MATCH(EPS!$B5400,'Vensim Variables'!$A:$A,0))</f>
        <v>MWh</v>
      </c>
      <c r="I5400" t="str">
        <f t="shared" si="168"/>
        <v>NA</v>
      </c>
      <c r="J5400">
        <f>INDEX(NoSettings!$C:$C,MATCH(EPS!$A5400,NoSettings!$A:$A,0))</f>
        <v>12302900</v>
      </c>
      <c r="K5400" t="e">
        <f>INDEX(GWP!$C$2:$C$13,MATCH(EPS!I5400,GWP!$B$2:$B$13,0))</f>
        <v>#N/A</v>
      </c>
      <c r="L5400" s="4">
        <f t="shared" si="169"/>
        <v>12302900</v>
      </c>
    </row>
    <row r="5401" spans="1:12" hidden="1" x14ac:dyDescent="0.25">
      <c r="A5401" t="s">
        <v>1917</v>
      </c>
      <c r="B5401" t="s">
        <v>1904</v>
      </c>
      <c r="C5401" t="s">
        <v>1764</v>
      </c>
      <c r="H5401" t="str">
        <f>INDEX('Vensim Variables'!$B:$B,MATCH(EPS!$B5401,'Vensim Variables'!$A:$A,0))</f>
        <v>MWh</v>
      </c>
      <c r="I5401" t="str">
        <f t="shared" si="168"/>
        <v>NA</v>
      </c>
      <c r="J5401">
        <f>INDEX(NoSettings!$C:$C,MATCH(EPS!$A5401,NoSettings!$A:$A,0))</f>
        <v>112444</v>
      </c>
      <c r="K5401" t="e">
        <f>INDEX(GWP!$C$2:$C$13,MATCH(EPS!I5401,GWP!$B$2:$B$13,0))</f>
        <v>#N/A</v>
      </c>
      <c r="L5401" s="4">
        <f t="shared" si="169"/>
        <v>112444</v>
      </c>
    </row>
    <row r="5402" spans="1:12" hidden="1" x14ac:dyDescent="0.25">
      <c r="A5402" t="s">
        <v>1918</v>
      </c>
      <c r="B5402" t="s">
        <v>1904</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x14ac:dyDescent="0.25">
      <c r="A5403" t="s">
        <v>1919</v>
      </c>
      <c r="B5403" t="s">
        <v>1904</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x14ac:dyDescent="0.25">
      <c r="A5404" t="s">
        <v>1920</v>
      </c>
      <c r="B5404" t="s">
        <v>1904</v>
      </c>
      <c r="C5404" t="s">
        <v>1767</v>
      </c>
      <c r="H5404" t="str">
        <f>INDEX('Vensim Variables'!$B:$B,MATCH(EPS!$B5404,'Vensim Variables'!$A:$A,0))</f>
        <v>MWh</v>
      </c>
      <c r="I5404" t="str">
        <f t="shared" si="168"/>
        <v>NA</v>
      </c>
      <c r="J5404">
        <f>INDEX(NoSettings!$C:$C,MATCH(EPS!$A5404,NoSettings!$A:$A,0))</f>
        <v>9128280</v>
      </c>
      <c r="K5404" t="e">
        <f>INDEX(GWP!$C$2:$C$13,MATCH(EPS!I5404,GWP!$B$2:$B$13,0))</f>
        <v>#N/A</v>
      </c>
      <c r="L5404" s="4">
        <f t="shared" si="169"/>
        <v>9128280</v>
      </c>
    </row>
    <row r="5405" spans="1:12" hidden="1" x14ac:dyDescent="0.25">
      <c r="A5405" t="s">
        <v>7293</v>
      </c>
      <c r="B5405" t="s">
        <v>1904</v>
      </c>
      <c r="C5405" t="s">
        <v>7305</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x14ac:dyDescent="0.25">
      <c r="A5406" t="s">
        <v>7294</v>
      </c>
      <c r="B5406" t="s">
        <v>1904</v>
      </c>
      <c r="C5406" t="s">
        <v>7306</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x14ac:dyDescent="0.25">
      <c r="A5407" t="s">
        <v>7295</v>
      </c>
      <c r="B5407" t="s">
        <v>1904</v>
      </c>
      <c r="C5407" t="s">
        <v>7307</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x14ac:dyDescent="0.25">
      <c r="A5408" t="s">
        <v>7296</v>
      </c>
      <c r="B5408" t="s">
        <v>1904</v>
      </c>
      <c r="C5408" t="s">
        <v>7308</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x14ac:dyDescent="0.25">
      <c r="A5409" t="s">
        <v>7297</v>
      </c>
      <c r="B5409" t="s">
        <v>1904</v>
      </c>
      <c r="C5409" t="s">
        <v>7309</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x14ac:dyDescent="0.25">
      <c r="A5410" t="s">
        <v>7298</v>
      </c>
      <c r="B5410" t="s">
        <v>1904</v>
      </c>
      <c r="C5410" t="s">
        <v>7310</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x14ac:dyDescent="0.25">
      <c r="A5411" t="s">
        <v>7299</v>
      </c>
      <c r="B5411" t="s">
        <v>1904</v>
      </c>
      <c r="C5411" t="s">
        <v>7311</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x14ac:dyDescent="0.25">
      <c r="A5412" t="s">
        <v>2770</v>
      </c>
      <c r="B5412" t="s">
        <v>2769</v>
      </c>
      <c r="C5412" t="s">
        <v>1768</v>
      </c>
      <c r="D5412" t="s">
        <v>1702</v>
      </c>
      <c r="H5412" t="str">
        <f>INDEX('Vensim Variables'!$B:$B,MATCH(EPS!$B5412,'Vensim Variables'!$A:$A,0))</f>
        <v>g pollutant</v>
      </c>
      <c r="I5412" t="str">
        <f t="shared" si="168"/>
        <v>CO2</v>
      </c>
      <c r="J5412">
        <f>INDEX(NoSettings!$C:$C,MATCH(EPS!$A5412,NoSettings!$A:$A,0))</f>
        <v>1743690000000000</v>
      </c>
      <c r="K5412">
        <f>INDEX(GWP!$C$2:$C$13,MATCH(EPS!I5412,GWP!$B$2:$B$13,0))</f>
        <v>1</v>
      </c>
      <c r="L5412" s="4">
        <f t="shared" si="169"/>
        <v>1743.69</v>
      </c>
    </row>
    <row r="5413" spans="1:12" hidden="1" x14ac:dyDescent="0.25">
      <c r="A5413" t="s">
        <v>2771</v>
      </c>
      <c r="B5413" t="s">
        <v>2769</v>
      </c>
      <c r="C5413" t="s">
        <v>1768</v>
      </c>
      <c r="D5413" t="s">
        <v>1705</v>
      </c>
      <c r="H5413" t="str">
        <f>INDEX('Vensim Variables'!$B:$B,MATCH(EPS!$B5413,'Vensim Variables'!$A:$A,0))</f>
        <v>g pollutant</v>
      </c>
      <c r="I5413" t="str">
        <f t="shared" si="168"/>
        <v>VOC</v>
      </c>
      <c r="J5413">
        <f>INDEX(NoSettings!$C:$C,MATCH(EPS!$A5413,NoSettings!$A:$A,0))</f>
        <v>1690130000000</v>
      </c>
      <c r="K5413">
        <f>INDEX(GWP!$C$2:$C$13,MATCH(EPS!I5413,GWP!$B$2:$B$13,0))</f>
        <v>0</v>
      </c>
      <c r="L5413" s="4">
        <f t="shared" si="169"/>
        <v>0</v>
      </c>
    </row>
    <row r="5414" spans="1:12" hidden="1" x14ac:dyDescent="0.25">
      <c r="A5414" t="s">
        <v>2772</v>
      </c>
      <c r="B5414" t="s">
        <v>2769</v>
      </c>
      <c r="C5414" t="s">
        <v>1768</v>
      </c>
      <c r="D5414" t="s">
        <v>1706</v>
      </c>
      <c r="H5414" t="str">
        <f>INDEX('Vensim Variables'!$B:$B,MATCH(EPS!$B5414,'Vensim Variables'!$A:$A,0))</f>
        <v>g pollutant</v>
      </c>
      <c r="I5414" t="str">
        <f t="shared" si="168"/>
        <v>CO</v>
      </c>
      <c r="J5414">
        <f>INDEX(NoSettings!$C:$C,MATCH(EPS!$A5414,NoSettings!$A:$A,0))</f>
        <v>18516700000000</v>
      </c>
      <c r="K5414">
        <f>INDEX(GWP!$C$2:$C$13,MATCH(EPS!I5414,GWP!$B$2:$B$13,0))</f>
        <v>0</v>
      </c>
      <c r="L5414" s="4">
        <f t="shared" si="169"/>
        <v>0</v>
      </c>
    </row>
    <row r="5415" spans="1:12" hidden="1" x14ac:dyDescent="0.25">
      <c r="A5415" t="s">
        <v>2773</v>
      </c>
      <c r="B5415" t="s">
        <v>2769</v>
      </c>
      <c r="C5415" t="s">
        <v>1768</v>
      </c>
      <c r="D5415" t="s">
        <v>1707</v>
      </c>
      <c r="H5415" t="str">
        <f>INDEX('Vensim Variables'!$B:$B,MATCH(EPS!$B5415,'Vensim Variables'!$A:$A,0))</f>
        <v>g pollutant</v>
      </c>
      <c r="I5415" t="str">
        <f t="shared" si="168"/>
        <v>NOx</v>
      </c>
      <c r="J5415">
        <f>INDEX(NoSettings!$C:$C,MATCH(EPS!$A5415,NoSettings!$A:$A,0))</f>
        <v>4525680000000</v>
      </c>
      <c r="K5415">
        <f>INDEX(GWP!$C$2:$C$13,MATCH(EPS!I5415,GWP!$B$2:$B$13,0))</f>
        <v>0</v>
      </c>
      <c r="L5415" s="4">
        <f t="shared" si="169"/>
        <v>0</v>
      </c>
    </row>
    <row r="5416" spans="1:12" hidden="1" x14ac:dyDescent="0.25">
      <c r="A5416" t="s">
        <v>2774</v>
      </c>
      <c r="B5416" t="s">
        <v>2769</v>
      </c>
      <c r="C5416" t="s">
        <v>1768</v>
      </c>
      <c r="D5416" t="s">
        <v>1708</v>
      </c>
      <c r="H5416" t="str">
        <f>INDEX('Vensim Variables'!$B:$B,MATCH(EPS!$B5416,'Vensim Variables'!$A:$A,0))</f>
        <v>g pollutant</v>
      </c>
      <c r="I5416" t="str">
        <f t="shared" si="168"/>
        <v>PM10</v>
      </c>
      <c r="J5416">
        <f>INDEX(NoSettings!$C:$C,MATCH(EPS!$A5416,NoSettings!$A:$A,0))</f>
        <v>268949000000</v>
      </c>
      <c r="K5416">
        <f>INDEX(GWP!$C$2:$C$13,MATCH(EPS!I5416,GWP!$B$2:$B$13,0))</f>
        <v>0</v>
      </c>
      <c r="L5416" s="4">
        <f t="shared" si="169"/>
        <v>0</v>
      </c>
    </row>
    <row r="5417" spans="1:12" hidden="1" x14ac:dyDescent="0.25">
      <c r="A5417" t="s">
        <v>2775</v>
      </c>
      <c r="B5417" t="s">
        <v>2769</v>
      </c>
      <c r="C5417" t="s">
        <v>1768</v>
      </c>
      <c r="D5417" t="s">
        <v>1709</v>
      </c>
      <c r="H5417" t="str">
        <f>INDEX('Vensim Variables'!$B:$B,MATCH(EPS!$B5417,'Vensim Variables'!$A:$A,0))</f>
        <v>g pollutant</v>
      </c>
      <c r="I5417" t="str">
        <f t="shared" si="168"/>
        <v>PM25</v>
      </c>
      <c r="J5417">
        <f>INDEX(NoSettings!$C:$C,MATCH(EPS!$A5417,NoSettings!$A:$A,0))</f>
        <v>153631000000</v>
      </c>
      <c r="K5417">
        <f>INDEX(GWP!$C$2:$C$13,MATCH(EPS!I5417,GWP!$B$2:$B$13,0))</f>
        <v>0</v>
      </c>
      <c r="L5417" s="4">
        <f t="shared" si="169"/>
        <v>0</v>
      </c>
    </row>
    <row r="5418" spans="1:12" hidden="1" x14ac:dyDescent="0.25">
      <c r="A5418" t="s">
        <v>2776</v>
      </c>
      <c r="B5418" t="s">
        <v>2769</v>
      </c>
      <c r="C5418" t="s">
        <v>1768</v>
      </c>
      <c r="D5418" t="s">
        <v>1710</v>
      </c>
      <c r="H5418" t="str">
        <f>INDEX('Vensim Variables'!$B:$B,MATCH(EPS!$B5418,'Vensim Variables'!$A:$A,0))</f>
        <v>g pollutant</v>
      </c>
      <c r="I5418" t="str">
        <f t="shared" si="168"/>
        <v>SOx</v>
      </c>
      <c r="J5418">
        <f>INDEX(NoSettings!$C:$C,MATCH(EPS!$A5418,NoSettings!$A:$A,0))</f>
        <v>178239000000</v>
      </c>
      <c r="K5418">
        <f>INDEX(GWP!$C$2:$C$13,MATCH(EPS!I5418,GWP!$B$2:$B$13,0))</f>
        <v>0</v>
      </c>
      <c r="L5418" s="4">
        <f t="shared" si="169"/>
        <v>0</v>
      </c>
    </row>
    <row r="5419" spans="1:12" hidden="1" x14ac:dyDescent="0.25">
      <c r="A5419" t="s">
        <v>2777</v>
      </c>
      <c r="B5419" t="s">
        <v>2769</v>
      </c>
      <c r="C5419" t="s">
        <v>1768</v>
      </c>
      <c r="D5419" t="s">
        <v>1711</v>
      </c>
      <c r="H5419" t="str">
        <f>INDEX('Vensim Variables'!$B:$B,MATCH(EPS!$B5419,'Vensim Variables'!$A:$A,0))</f>
        <v>g pollutant</v>
      </c>
      <c r="I5419" t="str">
        <f t="shared" si="168"/>
        <v>BC</v>
      </c>
      <c r="J5419">
        <f>INDEX(NoSettings!$C:$C,MATCH(EPS!$A5419,NoSettings!$A:$A,0))</f>
        <v>64232900000</v>
      </c>
      <c r="K5419">
        <f>INDEX(GWP!$C$2:$C$13,MATCH(EPS!I5419,GWP!$B$2:$B$13,0))</f>
        <v>0</v>
      </c>
      <c r="L5419" s="4">
        <f t="shared" si="169"/>
        <v>0</v>
      </c>
    </row>
    <row r="5420" spans="1:12" hidden="1" x14ac:dyDescent="0.25">
      <c r="A5420" t="s">
        <v>2778</v>
      </c>
      <c r="B5420" t="s">
        <v>2769</v>
      </c>
      <c r="C5420" t="s">
        <v>1768</v>
      </c>
      <c r="D5420" t="s">
        <v>1712</v>
      </c>
      <c r="H5420" t="str">
        <f>INDEX('Vensim Variables'!$B:$B,MATCH(EPS!$B5420,'Vensim Variables'!$A:$A,0))</f>
        <v>g pollutant</v>
      </c>
      <c r="I5420" t="str">
        <f t="shared" si="168"/>
        <v>OC</v>
      </c>
      <c r="J5420">
        <f>INDEX(NoSettings!$C:$C,MATCH(EPS!$A5420,NoSettings!$A:$A,0))</f>
        <v>46060200000</v>
      </c>
      <c r="K5420">
        <f>INDEX(GWP!$C$2:$C$13,MATCH(EPS!I5420,GWP!$B$2:$B$13,0))</f>
        <v>0</v>
      </c>
      <c r="L5420" s="4">
        <f t="shared" si="169"/>
        <v>0</v>
      </c>
    </row>
    <row r="5421" spans="1:12" hidden="1" x14ac:dyDescent="0.25">
      <c r="A5421" t="s">
        <v>2779</v>
      </c>
      <c r="B5421" t="s">
        <v>2769</v>
      </c>
      <c r="C5421" t="s">
        <v>1768</v>
      </c>
      <c r="D5421" t="s">
        <v>1713</v>
      </c>
      <c r="H5421" t="str">
        <f>INDEX('Vensim Variables'!$B:$B,MATCH(EPS!$B5421,'Vensim Variables'!$A:$A,0))</f>
        <v>g pollutant</v>
      </c>
      <c r="I5421" t="str">
        <f t="shared" si="168"/>
        <v>CH4</v>
      </c>
      <c r="J5421">
        <f>INDEX(NoSettings!$C:$C,MATCH(EPS!$A5421,NoSettings!$A:$A,0))</f>
        <v>71309600000</v>
      </c>
      <c r="K5421">
        <f>INDEX(GWP!$C$2:$C$13,MATCH(EPS!I5421,GWP!$B$2:$B$13,0))</f>
        <v>28</v>
      </c>
      <c r="L5421" s="4">
        <f t="shared" si="169"/>
        <v>1.9966687999999999</v>
      </c>
    </row>
    <row r="5422" spans="1:12" hidden="1" x14ac:dyDescent="0.25">
      <c r="A5422" t="s">
        <v>2780</v>
      </c>
      <c r="B5422" t="s">
        <v>2769</v>
      </c>
      <c r="C5422" t="s">
        <v>1768</v>
      </c>
      <c r="D5422" t="s">
        <v>1714</v>
      </c>
      <c r="H5422" t="str">
        <f>INDEX('Vensim Variables'!$B:$B,MATCH(EPS!$B5422,'Vensim Variables'!$A:$A,0))</f>
        <v>g pollutant</v>
      </c>
      <c r="I5422" t="str">
        <f t="shared" si="168"/>
        <v>N2O</v>
      </c>
      <c r="J5422">
        <f>INDEX(NoSettings!$C:$C,MATCH(EPS!$A5422,NoSettings!$A:$A,0))</f>
        <v>14254600000</v>
      </c>
      <c r="K5422">
        <f>INDEX(GWP!$C$2:$C$13,MATCH(EPS!I5422,GWP!$B$2:$B$13,0))</f>
        <v>265</v>
      </c>
      <c r="L5422" s="4">
        <f t="shared" si="169"/>
        <v>3.777469</v>
      </c>
    </row>
    <row r="5423" spans="1:12" hidden="1" x14ac:dyDescent="0.25">
      <c r="A5423" t="s">
        <v>2781</v>
      </c>
      <c r="B5423" t="s">
        <v>2769</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x14ac:dyDescent="0.25">
      <c r="A5424" t="s">
        <v>2782</v>
      </c>
      <c r="B5424" t="s">
        <v>2769</v>
      </c>
      <c r="C5424" t="s">
        <v>1769</v>
      </c>
      <c r="D5424" t="s">
        <v>1702</v>
      </c>
      <c r="H5424" t="str">
        <f>INDEX('Vensim Variables'!$B:$B,MATCH(EPS!$B5424,'Vensim Variables'!$A:$A,0))</f>
        <v>g pollutant</v>
      </c>
      <c r="I5424" t="str">
        <f t="shared" si="168"/>
        <v>CO2</v>
      </c>
      <c r="J5424">
        <f>INDEX(NoSettings!$C:$C,MATCH(EPS!$A5424,NoSettings!$A:$A,0))</f>
        <v>1583100000000000</v>
      </c>
      <c r="K5424">
        <f>INDEX(GWP!$C$2:$C$13,MATCH(EPS!I5424,GWP!$B$2:$B$13,0))</f>
        <v>1</v>
      </c>
      <c r="L5424" s="4">
        <f t="shared" si="169"/>
        <v>1583.1</v>
      </c>
    </row>
    <row r="5425" spans="1:12" hidden="1" x14ac:dyDescent="0.25">
      <c r="A5425" t="s">
        <v>2783</v>
      </c>
      <c r="B5425" t="s">
        <v>2769</v>
      </c>
      <c r="C5425" t="s">
        <v>1769</v>
      </c>
      <c r="D5425" t="s">
        <v>1705</v>
      </c>
      <c r="H5425" t="str">
        <f>INDEX('Vensim Variables'!$B:$B,MATCH(EPS!$B5425,'Vensim Variables'!$A:$A,0))</f>
        <v>g pollutant</v>
      </c>
      <c r="I5425" t="str">
        <f t="shared" si="168"/>
        <v>VOC</v>
      </c>
      <c r="J5425">
        <f>INDEX(NoSettings!$C:$C,MATCH(EPS!$A5425,NoSettings!$A:$A,0))</f>
        <v>29190900000</v>
      </c>
      <c r="K5425">
        <f>INDEX(GWP!$C$2:$C$13,MATCH(EPS!I5425,GWP!$B$2:$B$13,0))</f>
        <v>0</v>
      </c>
      <c r="L5425" s="4">
        <f t="shared" si="169"/>
        <v>0</v>
      </c>
    </row>
    <row r="5426" spans="1:12" hidden="1" x14ac:dyDescent="0.25">
      <c r="A5426" t="s">
        <v>2784</v>
      </c>
      <c r="B5426" t="s">
        <v>2769</v>
      </c>
      <c r="C5426" t="s">
        <v>1769</v>
      </c>
      <c r="D5426" t="s">
        <v>1706</v>
      </c>
      <c r="H5426" t="str">
        <f>INDEX('Vensim Variables'!$B:$B,MATCH(EPS!$B5426,'Vensim Variables'!$A:$A,0))</f>
        <v>g pollutant</v>
      </c>
      <c r="I5426" t="str">
        <f t="shared" si="168"/>
        <v>CO</v>
      </c>
      <c r="J5426">
        <f>INDEX(NoSettings!$C:$C,MATCH(EPS!$A5426,NoSettings!$A:$A,0))</f>
        <v>488439000000</v>
      </c>
      <c r="K5426">
        <f>INDEX(GWP!$C$2:$C$13,MATCH(EPS!I5426,GWP!$B$2:$B$13,0))</f>
        <v>0</v>
      </c>
      <c r="L5426" s="4">
        <f t="shared" si="169"/>
        <v>0</v>
      </c>
    </row>
    <row r="5427" spans="1:12" hidden="1" x14ac:dyDescent="0.25">
      <c r="A5427" t="s">
        <v>2785</v>
      </c>
      <c r="B5427" t="s">
        <v>2769</v>
      </c>
      <c r="C5427" t="s">
        <v>1769</v>
      </c>
      <c r="D5427" t="s">
        <v>1707</v>
      </c>
      <c r="H5427" t="str">
        <f>INDEX('Vensim Variables'!$B:$B,MATCH(EPS!$B5427,'Vensim Variables'!$A:$A,0))</f>
        <v>g pollutant</v>
      </c>
      <c r="I5427" t="str">
        <f t="shared" si="168"/>
        <v>NOx</v>
      </c>
      <c r="J5427">
        <f>INDEX(NoSettings!$C:$C,MATCH(EPS!$A5427,NoSettings!$A:$A,0))</f>
        <v>912941000000</v>
      </c>
      <c r="K5427">
        <f>INDEX(GWP!$C$2:$C$13,MATCH(EPS!I5427,GWP!$B$2:$B$13,0))</f>
        <v>0</v>
      </c>
      <c r="L5427" s="4">
        <f t="shared" si="169"/>
        <v>0</v>
      </c>
    </row>
    <row r="5428" spans="1:12" hidden="1" x14ac:dyDescent="0.25">
      <c r="A5428" t="s">
        <v>2786</v>
      </c>
      <c r="B5428" t="s">
        <v>2769</v>
      </c>
      <c r="C5428" t="s">
        <v>1769</v>
      </c>
      <c r="D5428" t="s">
        <v>1708</v>
      </c>
      <c r="H5428" t="str">
        <f>INDEX('Vensim Variables'!$B:$B,MATCH(EPS!$B5428,'Vensim Variables'!$A:$A,0))</f>
        <v>g pollutant</v>
      </c>
      <c r="I5428" t="str">
        <f t="shared" si="168"/>
        <v>PM10</v>
      </c>
      <c r="J5428">
        <f>INDEX(NoSettings!$C:$C,MATCH(EPS!$A5428,NoSettings!$A:$A,0))</f>
        <v>107810000000</v>
      </c>
      <c r="K5428">
        <f>INDEX(GWP!$C$2:$C$13,MATCH(EPS!I5428,GWP!$B$2:$B$13,0))</f>
        <v>0</v>
      </c>
      <c r="L5428" s="4">
        <f t="shared" si="169"/>
        <v>0</v>
      </c>
    </row>
    <row r="5429" spans="1:12" hidden="1" x14ac:dyDescent="0.25">
      <c r="A5429" t="s">
        <v>2787</v>
      </c>
      <c r="B5429" t="s">
        <v>2769</v>
      </c>
      <c r="C5429" t="s">
        <v>1769</v>
      </c>
      <c r="D5429" t="s">
        <v>1709</v>
      </c>
      <c r="H5429" t="str">
        <f>INDEX('Vensim Variables'!$B:$B,MATCH(EPS!$B5429,'Vensim Variables'!$A:$A,0))</f>
        <v>g pollutant</v>
      </c>
      <c r="I5429" t="str">
        <f t="shared" si="168"/>
        <v>PM25</v>
      </c>
      <c r="J5429">
        <f>INDEX(NoSettings!$C:$C,MATCH(EPS!$A5429,NoSettings!$A:$A,0))</f>
        <v>89472300000</v>
      </c>
      <c r="K5429">
        <f>INDEX(GWP!$C$2:$C$13,MATCH(EPS!I5429,GWP!$B$2:$B$13,0))</f>
        <v>0</v>
      </c>
      <c r="L5429" s="4">
        <f t="shared" si="169"/>
        <v>0</v>
      </c>
    </row>
    <row r="5430" spans="1:12" hidden="1" x14ac:dyDescent="0.25">
      <c r="A5430" t="s">
        <v>2788</v>
      </c>
      <c r="B5430" t="s">
        <v>2769</v>
      </c>
      <c r="C5430" t="s">
        <v>1769</v>
      </c>
      <c r="D5430" t="s">
        <v>1710</v>
      </c>
      <c r="H5430" t="str">
        <f>INDEX('Vensim Variables'!$B:$B,MATCH(EPS!$B5430,'Vensim Variables'!$A:$A,0))</f>
        <v>g pollutant</v>
      </c>
      <c r="I5430" t="str">
        <f t="shared" si="168"/>
        <v>SOx</v>
      </c>
      <c r="J5430">
        <f>INDEX(NoSettings!$C:$C,MATCH(EPS!$A5430,NoSettings!$A:$A,0))</f>
        <v>1010360000000</v>
      </c>
      <c r="K5430">
        <f>INDEX(GWP!$C$2:$C$13,MATCH(EPS!I5430,GWP!$B$2:$B$13,0))</f>
        <v>0</v>
      </c>
      <c r="L5430" s="4">
        <f t="shared" si="169"/>
        <v>0</v>
      </c>
    </row>
    <row r="5431" spans="1:12" hidden="1" x14ac:dyDescent="0.25">
      <c r="A5431" t="s">
        <v>2789</v>
      </c>
      <c r="B5431" t="s">
        <v>2769</v>
      </c>
      <c r="C5431" t="s">
        <v>1769</v>
      </c>
      <c r="D5431" t="s">
        <v>1711</v>
      </c>
      <c r="H5431" t="str">
        <f>INDEX('Vensim Variables'!$B:$B,MATCH(EPS!$B5431,'Vensim Variables'!$A:$A,0))</f>
        <v>g pollutant</v>
      </c>
      <c r="I5431" t="str">
        <f t="shared" si="168"/>
        <v>BC</v>
      </c>
      <c r="J5431">
        <f>INDEX(NoSettings!$C:$C,MATCH(EPS!$A5431,NoSettings!$A:$A,0))</f>
        <v>5201440000</v>
      </c>
      <c r="K5431">
        <f>INDEX(GWP!$C$2:$C$13,MATCH(EPS!I5431,GWP!$B$2:$B$13,0))</f>
        <v>0</v>
      </c>
      <c r="L5431" s="4">
        <f t="shared" si="169"/>
        <v>0</v>
      </c>
    </row>
    <row r="5432" spans="1:12" hidden="1" x14ac:dyDescent="0.25">
      <c r="A5432" t="s">
        <v>2790</v>
      </c>
      <c r="B5432" t="s">
        <v>2769</v>
      </c>
      <c r="C5432" t="s">
        <v>1769</v>
      </c>
      <c r="D5432" t="s">
        <v>1712</v>
      </c>
      <c r="H5432" t="str">
        <f>INDEX('Vensim Variables'!$B:$B,MATCH(EPS!$B5432,'Vensim Variables'!$A:$A,0))</f>
        <v>g pollutant</v>
      </c>
      <c r="I5432" t="str">
        <f t="shared" si="168"/>
        <v>OC</v>
      </c>
      <c r="J5432">
        <f>INDEX(NoSettings!$C:$C,MATCH(EPS!$A5432,NoSettings!$A:$A,0))</f>
        <v>17456100000</v>
      </c>
      <c r="K5432">
        <f>INDEX(GWP!$C$2:$C$13,MATCH(EPS!I5432,GWP!$B$2:$B$13,0))</f>
        <v>0</v>
      </c>
      <c r="L5432" s="4">
        <f t="shared" si="169"/>
        <v>0</v>
      </c>
    </row>
    <row r="5433" spans="1:12" hidden="1" x14ac:dyDescent="0.25">
      <c r="A5433" t="s">
        <v>2791</v>
      </c>
      <c r="B5433" t="s">
        <v>2769</v>
      </c>
      <c r="C5433" t="s">
        <v>1769</v>
      </c>
      <c r="D5433" t="s">
        <v>1713</v>
      </c>
      <c r="H5433" t="str">
        <f>INDEX('Vensim Variables'!$B:$B,MATCH(EPS!$B5433,'Vensim Variables'!$A:$A,0))</f>
        <v>g pollutant</v>
      </c>
      <c r="I5433" t="str">
        <f t="shared" si="168"/>
        <v>CH4</v>
      </c>
      <c r="J5433">
        <f>INDEX(NoSettings!$C:$C,MATCH(EPS!$A5433,NoSettings!$A:$A,0))</f>
        <v>127123000000</v>
      </c>
      <c r="K5433">
        <f>INDEX(GWP!$C$2:$C$13,MATCH(EPS!I5433,GWP!$B$2:$B$13,0))</f>
        <v>28</v>
      </c>
      <c r="L5433" s="4">
        <f t="shared" si="169"/>
        <v>3.5594440000000001</v>
      </c>
    </row>
    <row r="5434" spans="1:12" hidden="1" x14ac:dyDescent="0.25">
      <c r="A5434" t="s">
        <v>2792</v>
      </c>
      <c r="B5434" t="s">
        <v>2769</v>
      </c>
      <c r="C5434" t="s">
        <v>1769</v>
      </c>
      <c r="D5434" t="s">
        <v>1714</v>
      </c>
      <c r="H5434" t="str">
        <f>INDEX('Vensim Variables'!$B:$B,MATCH(EPS!$B5434,'Vensim Variables'!$A:$A,0))</f>
        <v>g pollutant</v>
      </c>
      <c r="I5434" t="str">
        <f t="shared" si="168"/>
        <v>N2O</v>
      </c>
      <c r="J5434">
        <f>INDEX(NoSettings!$C:$C,MATCH(EPS!$A5434,NoSettings!$A:$A,0))</f>
        <v>17930200000</v>
      </c>
      <c r="K5434">
        <f>INDEX(GWP!$C$2:$C$13,MATCH(EPS!I5434,GWP!$B$2:$B$13,0))</f>
        <v>265</v>
      </c>
      <c r="L5434" s="4">
        <f t="shared" si="169"/>
        <v>4.7515029999999996</v>
      </c>
    </row>
    <row r="5435" spans="1:12" hidden="1" x14ac:dyDescent="0.25">
      <c r="A5435" t="s">
        <v>2793</v>
      </c>
      <c r="B5435" t="s">
        <v>2769</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x14ac:dyDescent="0.25">
      <c r="A5436" t="s">
        <v>2794</v>
      </c>
      <c r="B5436" t="s">
        <v>2769</v>
      </c>
      <c r="C5436" t="s">
        <v>2866</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x14ac:dyDescent="0.25">
      <c r="A5437" t="s">
        <v>2795</v>
      </c>
      <c r="B5437" t="s">
        <v>2769</v>
      </c>
      <c r="C5437" t="s">
        <v>2866</v>
      </c>
      <c r="D5437" t="s">
        <v>1705</v>
      </c>
      <c r="H5437" t="str">
        <f>INDEX('Vensim Variables'!$B:$B,MATCH(EPS!$B5437,'Vensim Variables'!$A:$A,0))</f>
        <v>g pollutant</v>
      </c>
      <c r="I5437" t="str">
        <f t="shared" si="168"/>
        <v>VOC</v>
      </c>
      <c r="J5437">
        <f>INDEX(NoSettings!$C:$C,MATCH(EPS!$A5437,NoSettings!$A:$A,0))</f>
        <v>302726000000</v>
      </c>
      <c r="K5437">
        <f>INDEX(GWP!$C$2:$C$13,MATCH(EPS!I5437,GWP!$B$2:$B$13,0))</f>
        <v>0</v>
      </c>
      <c r="L5437" s="4">
        <f t="shared" si="169"/>
        <v>0</v>
      </c>
    </row>
    <row r="5438" spans="1:12" hidden="1" x14ac:dyDescent="0.25">
      <c r="A5438" t="s">
        <v>2796</v>
      </c>
      <c r="B5438" t="s">
        <v>2769</v>
      </c>
      <c r="C5438" t="s">
        <v>2866</v>
      </c>
      <c r="D5438" t="s">
        <v>1706</v>
      </c>
      <c r="H5438" t="str">
        <f>INDEX('Vensim Variables'!$B:$B,MATCH(EPS!$B5438,'Vensim Variables'!$A:$A,0))</f>
        <v>g pollutant</v>
      </c>
      <c r="I5438" t="str">
        <f t="shared" si="168"/>
        <v>CO</v>
      </c>
      <c r="J5438">
        <f>INDEX(NoSettings!$C:$C,MATCH(EPS!$A5438,NoSettings!$A:$A,0))</f>
        <v>2165470000000</v>
      </c>
      <c r="K5438">
        <f>INDEX(GWP!$C$2:$C$13,MATCH(EPS!I5438,GWP!$B$2:$B$13,0))</f>
        <v>0</v>
      </c>
      <c r="L5438" s="4">
        <f t="shared" si="169"/>
        <v>0</v>
      </c>
    </row>
    <row r="5439" spans="1:12" hidden="1" x14ac:dyDescent="0.25">
      <c r="A5439" t="s">
        <v>2797</v>
      </c>
      <c r="B5439" t="s">
        <v>2769</v>
      </c>
      <c r="C5439" t="s">
        <v>2866</v>
      </c>
      <c r="D5439" t="s">
        <v>1707</v>
      </c>
      <c r="H5439" t="str">
        <f>INDEX('Vensim Variables'!$B:$B,MATCH(EPS!$B5439,'Vensim Variables'!$A:$A,0))</f>
        <v>g pollutant</v>
      </c>
      <c r="I5439" t="str">
        <f t="shared" si="168"/>
        <v>NOx</v>
      </c>
      <c r="J5439">
        <f>INDEX(NoSettings!$C:$C,MATCH(EPS!$A5439,NoSettings!$A:$A,0))</f>
        <v>294299000000</v>
      </c>
      <c r="K5439">
        <f>INDEX(GWP!$C$2:$C$13,MATCH(EPS!I5439,GWP!$B$2:$B$13,0))</f>
        <v>0</v>
      </c>
      <c r="L5439" s="4">
        <f t="shared" si="169"/>
        <v>0</v>
      </c>
    </row>
    <row r="5440" spans="1:12" hidden="1" x14ac:dyDescent="0.25">
      <c r="A5440" t="s">
        <v>2798</v>
      </c>
      <c r="B5440" t="s">
        <v>2769</v>
      </c>
      <c r="C5440" t="s">
        <v>2866</v>
      </c>
      <c r="D5440" t="s">
        <v>1708</v>
      </c>
      <c r="H5440" t="str">
        <f>INDEX('Vensim Variables'!$B:$B,MATCH(EPS!$B5440,'Vensim Variables'!$A:$A,0))</f>
        <v>g pollutant</v>
      </c>
      <c r="I5440" t="str">
        <f t="shared" si="168"/>
        <v>PM10</v>
      </c>
      <c r="J5440">
        <f>INDEX(NoSettings!$C:$C,MATCH(EPS!$A5440,NoSettings!$A:$A,0))</f>
        <v>374610000000</v>
      </c>
      <c r="K5440">
        <f>INDEX(GWP!$C$2:$C$13,MATCH(EPS!I5440,GWP!$B$2:$B$13,0))</f>
        <v>0</v>
      </c>
      <c r="L5440" s="4">
        <f t="shared" si="169"/>
        <v>0</v>
      </c>
    </row>
    <row r="5441" spans="1:12" hidden="1" x14ac:dyDescent="0.25">
      <c r="A5441" t="s">
        <v>2799</v>
      </c>
      <c r="B5441" t="s">
        <v>2769</v>
      </c>
      <c r="C5441" t="s">
        <v>2866</v>
      </c>
      <c r="D5441" t="s">
        <v>1709</v>
      </c>
      <c r="H5441" t="str">
        <f>INDEX('Vensim Variables'!$B:$B,MATCH(EPS!$B5441,'Vensim Variables'!$A:$A,0))</f>
        <v>g pollutant</v>
      </c>
      <c r="I5441" t="str">
        <f t="shared" si="168"/>
        <v>PM25</v>
      </c>
      <c r="J5441">
        <f>INDEX(NoSettings!$C:$C,MATCH(EPS!$A5441,NoSettings!$A:$A,0))</f>
        <v>366015000000</v>
      </c>
      <c r="K5441">
        <f>INDEX(GWP!$C$2:$C$13,MATCH(EPS!I5441,GWP!$B$2:$B$13,0))</f>
        <v>0</v>
      </c>
      <c r="L5441" s="4">
        <f t="shared" si="169"/>
        <v>0</v>
      </c>
    </row>
    <row r="5442" spans="1:12" hidden="1" x14ac:dyDescent="0.25">
      <c r="A5442" t="s">
        <v>2800</v>
      </c>
      <c r="B5442" t="s">
        <v>2769</v>
      </c>
      <c r="C5442" t="s">
        <v>2866</v>
      </c>
      <c r="D5442" t="s">
        <v>1710</v>
      </c>
      <c r="H5442" t="str">
        <f>INDEX('Vensim Variables'!$B:$B,MATCH(EPS!$B5442,'Vensim Variables'!$A:$A,0))</f>
        <v>g pollutant</v>
      </c>
      <c r="I5442" t="str">
        <f t="shared" si="168"/>
        <v>SOx</v>
      </c>
      <c r="J5442">
        <f>INDEX(NoSettings!$C:$C,MATCH(EPS!$A5442,NoSettings!$A:$A,0))</f>
        <v>24240300000</v>
      </c>
      <c r="K5442">
        <f>INDEX(GWP!$C$2:$C$13,MATCH(EPS!I5442,GWP!$B$2:$B$13,0))</f>
        <v>0</v>
      </c>
      <c r="L5442" s="4">
        <f t="shared" si="169"/>
        <v>0</v>
      </c>
    </row>
    <row r="5443" spans="1:12" hidden="1" x14ac:dyDescent="0.25">
      <c r="A5443" t="s">
        <v>2801</v>
      </c>
      <c r="B5443" t="s">
        <v>2769</v>
      </c>
      <c r="C5443" t="s">
        <v>2866</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19032000000</v>
      </c>
      <c r="K5443">
        <f>INDEX(GWP!$C$2:$C$13,MATCH(EPS!I5443,GWP!$B$2:$B$13,0))</f>
        <v>0</v>
      </c>
      <c r="L5443" s="4">
        <f t="shared" ref="L5443:L5506" si="171">IF(H5443="g pollutant",K5443*J5443/10^12,IF(H5443="MMTCO2e",J5443,IF(H5443="MWh",J5443,0)))</f>
        <v>0</v>
      </c>
    </row>
    <row r="5444" spans="1:12" hidden="1" x14ac:dyDescent="0.25">
      <c r="A5444" t="s">
        <v>2802</v>
      </c>
      <c r="B5444" t="s">
        <v>2769</v>
      </c>
      <c r="C5444" t="s">
        <v>2866</v>
      </c>
      <c r="D5444" t="s">
        <v>1712</v>
      </c>
      <c r="H5444" t="str">
        <f>INDEX('Vensim Variables'!$B:$B,MATCH(EPS!$B5444,'Vensim Variables'!$A:$A,0))</f>
        <v>g pollutant</v>
      </c>
      <c r="I5444" t="str">
        <f t="shared" si="170"/>
        <v>OC</v>
      </c>
      <c r="J5444">
        <f>INDEX(NoSettings!$C:$C,MATCH(EPS!$A5444,NoSettings!$A:$A,0))</f>
        <v>198889000000</v>
      </c>
      <c r="K5444">
        <f>INDEX(GWP!$C$2:$C$13,MATCH(EPS!I5444,GWP!$B$2:$B$13,0))</f>
        <v>0</v>
      </c>
      <c r="L5444" s="4">
        <f t="shared" si="171"/>
        <v>0</v>
      </c>
    </row>
    <row r="5445" spans="1:12" hidden="1" x14ac:dyDescent="0.25">
      <c r="A5445" t="s">
        <v>2803</v>
      </c>
      <c r="B5445" t="s">
        <v>2769</v>
      </c>
      <c r="C5445" t="s">
        <v>2866</v>
      </c>
      <c r="D5445" t="s">
        <v>1713</v>
      </c>
      <c r="H5445" t="str">
        <f>INDEX('Vensim Variables'!$B:$B,MATCH(EPS!$B5445,'Vensim Variables'!$A:$A,0))</f>
        <v>g pollutant</v>
      </c>
      <c r="I5445" t="str">
        <f t="shared" si="170"/>
        <v>CH4</v>
      </c>
      <c r="J5445">
        <f>INDEX(NoSettings!$C:$C,MATCH(EPS!$A5445,NoSettings!$A:$A,0))</f>
        <v>7702070000</v>
      </c>
      <c r="K5445">
        <f>INDEX(GWP!$C$2:$C$13,MATCH(EPS!I5445,GWP!$B$2:$B$13,0))</f>
        <v>28</v>
      </c>
      <c r="L5445" s="4">
        <f t="shared" si="171"/>
        <v>0.21565796000000001</v>
      </c>
    </row>
    <row r="5446" spans="1:12" hidden="1" x14ac:dyDescent="0.25">
      <c r="A5446" t="s">
        <v>2804</v>
      </c>
      <c r="B5446" t="s">
        <v>2769</v>
      </c>
      <c r="C5446" t="s">
        <v>2866</v>
      </c>
      <c r="D5446" t="s">
        <v>1714</v>
      </c>
      <c r="H5446" t="str">
        <f>INDEX('Vensim Variables'!$B:$B,MATCH(EPS!$B5446,'Vensim Variables'!$A:$A,0))</f>
        <v>g pollutant</v>
      </c>
      <c r="I5446" t="str">
        <f t="shared" si="170"/>
        <v>N2O</v>
      </c>
      <c r="J5446">
        <f>INDEX(NoSettings!$C:$C,MATCH(EPS!$A5446,NoSettings!$A:$A,0))</f>
        <v>1039660000</v>
      </c>
      <c r="K5446">
        <f>INDEX(GWP!$C$2:$C$13,MATCH(EPS!I5446,GWP!$B$2:$B$13,0))</f>
        <v>265</v>
      </c>
      <c r="L5446" s="4">
        <f t="shared" si="171"/>
        <v>0.27550989999999997</v>
      </c>
    </row>
    <row r="5447" spans="1:12" hidden="1" x14ac:dyDescent="0.25">
      <c r="A5447" t="s">
        <v>2805</v>
      </c>
      <c r="B5447" t="s">
        <v>2769</v>
      </c>
      <c r="C5447" t="s">
        <v>2866</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x14ac:dyDescent="0.25">
      <c r="A5448" t="s">
        <v>2806</v>
      </c>
      <c r="B5448" t="s">
        <v>2769</v>
      </c>
      <c r="C5448" t="s">
        <v>2867</v>
      </c>
      <c r="D5448" t="s">
        <v>1702</v>
      </c>
      <c r="H5448" t="str">
        <f>INDEX('Vensim Variables'!$B:$B,MATCH(EPS!$B5448,'Vensim Variables'!$A:$A,0))</f>
        <v>g pollutant</v>
      </c>
      <c r="I5448" t="str">
        <f t="shared" si="170"/>
        <v>CO2</v>
      </c>
      <c r="J5448">
        <f>INDEX(NoSettings!$C:$C,MATCH(EPS!$A5448,NoSettings!$A:$A,0))</f>
        <v>233759000000000</v>
      </c>
      <c r="K5448">
        <f>INDEX(GWP!$C$2:$C$13,MATCH(EPS!I5448,GWP!$B$2:$B$13,0))</f>
        <v>1</v>
      </c>
      <c r="L5448" s="4">
        <f t="shared" si="171"/>
        <v>233.75899999999999</v>
      </c>
    </row>
    <row r="5449" spans="1:12" hidden="1" x14ac:dyDescent="0.25">
      <c r="A5449" t="s">
        <v>2807</v>
      </c>
      <c r="B5449" t="s">
        <v>2769</v>
      </c>
      <c r="C5449" t="s">
        <v>2867</v>
      </c>
      <c r="D5449" t="s">
        <v>1705</v>
      </c>
      <c r="H5449" t="str">
        <f>INDEX('Vensim Variables'!$B:$B,MATCH(EPS!$B5449,'Vensim Variables'!$A:$A,0))</f>
        <v>g pollutant</v>
      </c>
      <c r="I5449" t="str">
        <f t="shared" si="170"/>
        <v>VOC</v>
      </c>
      <c r="J5449">
        <f>INDEX(NoSettings!$C:$C,MATCH(EPS!$A5449,NoSettings!$A:$A,0))</f>
        <v>18354600000</v>
      </c>
      <c r="K5449">
        <f>INDEX(GWP!$C$2:$C$13,MATCH(EPS!I5449,GWP!$B$2:$B$13,0))</f>
        <v>0</v>
      </c>
      <c r="L5449" s="4">
        <f t="shared" si="171"/>
        <v>0</v>
      </c>
    </row>
    <row r="5450" spans="1:12" hidden="1" x14ac:dyDescent="0.25">
      <c r="A5450" t="s">
        <v>2808</v>
      </c>
      <c r="B5450" t="s">
        <v>2769</v>
      </c>
      <c r="C5450" t="s">
        <v>2867</v>
      </c>
      <c r="D5450" t="s">
        <v>1706</v>
      </c>
      <c r="H5450" t="str">
        <f>INDEX('Vensim Variables'!$B:$B,MATCH(EPS!$B5450,'Vensim Variables'!$A:$A,0))</f>
        <v>g pollutant</v>
      </c>
      <c r="I5450" t="str">
        <f t="shared" si="170"/>
        <v>CO</v>
      </c>
      <c r="J5450">
        <f>INDEX(NoSettings!$C:$C,MATCH(EPS!$A5450,NoSettings!$A:$A,0))</f>
        <v>115502000000</v>
      </c>
      <c r="K5450">
        <f>INDEX(GWP!$C$2:$C$13,MATCH(EPS!I5450,GWP!$B$2:$B$13,0))</f>
        <v>0</v>
      </c>
      <c r="L5450" s="4">
        <f t="shared" si="171"/>
        <v>0</v>
      </c>
    </row>
    <row r="5451" spans="1:12" hidden="1" x14ac:dyDescent="0.25">
      <c r="A5451" t="s">
        <v>2809</v>
      </c>
      <c r="B5451" t="s">
        <v>2769</v>
      </c>
      <c r="C5451" t="s">
        <v>2867</v>
      </c>
      <c r="D5451" t="s">
        <v>1707</v>
      </c>
      <c r="H5451" t="str">
        <f>INDEX('Vensim Variables'!$B:$B,MATCH(EPS!$B5451,'Vensim Variables'!$A:$A,0))</f>
        <v>g pollutant</v>
      </c>
      <c r="I5451" t="str">
        <f t="shared" si="170"/>
        <v>NOx</v>
      </c>
      <c r="J5451">
        <f>INDEX(NoSettings!$C:$C,MATCH(EPS!$A5451,NoSettings!$A:$A,0))</f>
        <v>180900000000</v>
      </c>
      <c r="K5451">
        <f>INDEX(GWP!$C$2:$C$13,MATCH(EPS!I5451,GWP!$B$2:$B$13,0))</f>
        <v>0</v>
      </c>
      <c r="L5451" s="4">
        <f t="shared" si="171"/>
        <v>0</v>
      </c>
    </row>
    <row r="5452" spans="1:12" hidden="1" x14ac:dyDescent="0.25">
      <c r="A5452" t="s">
        <v>2810</v>
      </c>
      <c r="B5452" t="s">
        <v>2769</v>
      </c>
      <c r="C5452" t="s">
        <v>2867</v>
      </c>
      <c r="D5452" t="s">
        <v>1708</v>
      </c>
      <c r="H5452" t="str">
        <f>INDEX('Vensim Variables'!$B:$B,MATCH(EPS!$B5452,'Vensim Variables'!$A:$A,0))</f>
        <v>g pollutant</v>
      </c>
      <c r="I5452" t="str">
        <f t="shared" si="170"/>
        <v>PM10</v>
      </c>
      <c r="J5452">
        <f>INDEX(NoSettings!$C:$C,MATCH(EPS!$A5452,NoSettings!$A:$A,0))</f>
        <v>55209200000</v>
      </c>
      <c r="K5452">
        <f>INDEX(GWP!$C$2:$C$13,MATCH(EPS!I5452,GWP!$B$2:$B$13,0))</f>
        <v>0</v>
      </c>
      <c r="L5452" s="4">
        <f t="shared" si="171"/>
        <v>0</v>
      </c>
    </row>
    <row r="5453" spans="1:12" hidden="1" x14ac:dyDescent="0.25">
      <c r="A5453" t="s">
        <v>2811</v>
      </c>
      <c r="B5453" t="s">
        <v>2769</v>
      </c>
      <c r="C5453" t="s">
        <v>2867</v>
      </c>
      <c r="D5453" t="s">
        <v>1709</v>
      </c>
      <c r="H5453" t="str">
        <f>INDEX('Vensim Variables'!$B:$B,MATCH(EPS!$B5453,'Vensim Variables'!$A:$A,0))</f>
        <v>g pollutant</v>
      </c>
      <c r="I5453" t="str">
        <f t="shared" si="170"/>
        <v>PM25</v>
      </c>
      <c r="J5453">
        <f>INDEX(NoSettings!$C:$C,MATCH(EPS!$A5453,NoSettings!$A:$A,0))</f>
        <v>51342300000</v>
      </c>
      <c r="K5453">
        <f>INDEX(GWP!$C$2:$C$13,MATCH(EPS!I5453,GWP!$B$2:$B$13,0))</f>
        <v>0</v>
      </c>
      <c r="L5453" s="4">
        <f t="shared" si="171"/>
        <v>0</v>
      </c>
    </row>
    <row r="5454" spans="1:12" hidden="1" x14ac:dyDescent="0.25">
      <c r="A5454" t="s">
        <v>2812</v>
      </c>
      <c r="B5454" t="s">
        <v>2769</v>
      </c>
      <c r="C5454" t="s">
        <v>2867</v>
      </c>
      <c r="D5454" t="s">
        <v>1710</v>
      </c>
      <c r="H5454" t="str">
        <f>INDEX('Vensim Variables'!$B:$B,MATCH(EPS!$B5454,'Vensim Variables'!$A:$A,0))</f>
        <v>g pollutant</v>
      </c>
      <c r="I5454" t="str">
        <f t="shared" si="170"/>
        <v>SOx</v>
      </c>
      <c r="J5454">
        <f>INDEX(NoSettings!$C:$C,MATCH(EPS!$A5454,NoSettings!$A:$A,0))</f>
        <v>14410400000</v>
      </c>
      <c r="K5454">
        <f>INDEX(GWP!$C$2:$C$13,MATCH(EPS!I5454,GWP!$B$2:$B$13,0))</f>
        <v>0</v>
      </c>
      <c r="L5454" s="4">
        <f t="shared" si="171"/>
        <v>0</v>
      </c>
    </row>
    <row r="5455" spans="1:12" hidden="1" x14ac:dyDescent="0.25">
      <c r="A5455" t="s">
        <v>2813</v>
      </c>
      <c r="B5455" t="s">
        <v>2769</v>
      </c>
      <c r="C5455" t="s">
        <v>2867</v>
      </c>
      <c r="D5455" t="s">
        <v>1711</v>
      </c>
      <c r="H5455" t="str">
        <f>INDEX('Vensim Variables'!$B:$B,MATCH(EPS!$B5455,'Vensim Variables'!$A:$A,0))</f>
        <v>g pollutant</v>
      </c>
      <c r="I5455" t="str">
        <f t="shared" si="170"/>
        <v>BC</v>
      </c>
      <c r="J5455">
        <f>INDEX(NoSettings!$C:$C,MATCH(EPS!$A5455,NoSettings!$A:$A,0))</f>
        <v>2085530000</v>
      </c>
      <c r="K5455">
        <f>INDEX(GWP!$C$2:$C$13,MATCH(EPS!I5455,GWP!$B$2:$B$13,0))</f>
        <v>0</v>
      </c>
      <c r="L5455" s="4">
        <f t="shared" si="171"/>
        <v>0</v>
      </c>
    </row>
    <row r="5456" spans="1:12" hidden="1" x14ac:dyDescent="0.25">
      <c r="A5456" t="s">
        <v>2814</v>
      </c>
      <c r="B5456" t="s">
        <v>2769</v>
      </c>
      <c r="C5456" t="s">
        <v>2867</v>
      </c>
      <c r="D5456" t="s">
        <v>1712</v>
      </c>
      <c r="H5456" t="str">
        <f>INDEX('Vensim Variables'!$B:$B,MATCH(EPS!$B5456,'Vensim Variables'!$A:$A,0))</f>
        <v>g pollutant</v>
      </c>
      <c r="I5456" t="str">
        <f t="shared" si="170"/>
        <v>OC</v>
      </c>
      <c r="J5456">
        <f>INDEX(NoSettings!$C:$C,MATCH(EPS!$A5456,NoSettings!$A:$A,0))</f>
        <v>31959000000</v>
      </c>
      <c r="K5456">
        <f>INDEX(GWP!$C$2:$C$13,MATCH(EPS!I5456,GWP!$B$2:$B$13,0))</f>
        <v>0</v>
      </c>
      <c r="L5456" s="4">
        <f t="shared" si="171"/>
        <v>0</v>
      </c>
    </row>
    <row r="5457" spans="1:12" hidden="1" x14ac:dyDescent="0.25">
      <c r="A5457" t="s">
        <v>2815</v>
      </c>
      <c r="B5457" t="s">
        <v>2769</v>
      </c>
      <c r="C5457" t="s">
        <v>2867</v>
      </c>
      <c r="D5457" t="s">
        <v>1713</v>
      </c>
      <c r="H5457" t="str">
        <f>INDEX('Vensim Variables'!$B:$B,MATCH(EPS!$B5457,'Vensim Variables'!$A:$A,0))</f>
        <v>g pollutant</v>
      </c>
      <c r="I5457" t="str">
        <f t="shared" si="170"/>
        <v>CH4</v>
      </c>
      <c r="J5457">
        <f>INDEX(NoSettings!$C:$C,MATCH(EPS!$A5457,NoSettings!$A:$A,0))</f>
        <v>6070200000</v>
      </c>
      <c r="K5457">
        <f>INDEX(GWP!$C$2:$C$13,MATCH(EPS!I5457,GWP!$B$2:$B$13,0))</f>
        <v>28</v>
      </c>
      <c r="L5457" s="4">
        <f t="shared" si="171"/>
        <v>0.16996559999999999</v>
      </c>
    </row>
    <row r="5458" spans="1:12" hidden="1" x14ac:dyDescent="0.25">
      <c r="A5458" t="s">
        <v>2816</v>
      </c>
      <c r="B5458" t="s">
        <v>2769</v>
      </c>
      <c r="C5458" t="s">
        <v>2867</v>
      </c>
      <c r="D5458" t="s">
        <v>1714</v>
      </c>
      <c r="H5458" t="str">
        <f>INDEX('Vensim Variables'!$B:$B,MATCH(EPS!$B5458,'Vensim Variables'!$A:$A,0))</f>
        <v>g pollutant</v>
      </c>
      <c r="I5458" t="str">
        <f t="shared" si="170"/>
        <v>N2O</v>
      </c>
      <c r="J5458">
        <f>INDEX(NoSettings!$C:$C,MATCH(EPS!$A5458,NoSettings!$A:$A,0))</f>
        <v>867930000</v>
      </c>
      <c r="K5458">
        <f>INDEX(GWP!$C$2:$C$13,MATCH(EPS!I5458,GWP!$B$2:$B$13,0))</f>
        <v>265</v>
      </c>
      <c r="L5458" s="4">
        <f t="shared" si="171"/>
        <v>0.23000145</v>
      </c>
    </row>
    <row r="5459" spans="1:12" hidden="1" x14ac:dyDescent="0.25">
      <c r="A5459" t="s">
        <v>2817</v>
      </c>
      <c r="B5459" t="s">
        <v>2769</v>
      </c>
      <c r="C5459" t="s">
        <v>2867</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x14ac:dyDescent="0.25">
      <c r="A5460" t="s">
        <v>2818</v>
      </c>
      <c r="B5460" t="s">
        <v>2769</v>
      </c>
      <c r="C5460" t="s">
        <v>2868</v>
      </c>
      <c r="D5460" t="s">
        <v>1702</v>
      </c>
      <c r="H5460" t="str">
        <f>INDEX('Vensim Variables'!$B:$B,MATCH(EPS!$B5460,'Vensim Variables'!$A:$A,0))</f>
        <v>g pollutant</v>
      </c>
      <c r="I5460" t="str">
        <f t="shared" si="170"/>
        <v>CO2</v>
      </c>
      <c r="J5460">
        <f>INDEX(NoSettings!$C:$C,MATCH(EPS!$A5460,NoSettings!$A:$A,0))</f>
        <v>1275180000000000</v>
      </c>
      <c r="K5460">
        <f>INDEX(GWP!$C$2:$C$13,MATCH(EPS!I5460,GWP!$B$2:$B$13,0))</f>
        <v>1</v>
      </c>
      <c r="L5460" s="4">
        <f t="shared" si="171"/>
        <v>1275.18</v>
      </c>
    </row>
    <row r="5461" spans="1:12" hidden="1" x14ac:dyDescent="0.25">
      <c r="A5461" t="s">
        <v>2819</v>
      </c>
      <c r="B5461" t="s">
        <v>2769</v>
      </c>
      <c r="C5461" t="s">
        <v>2868</v>
      </c>
      <c r="D5461" t="s">
        <v>1705</v>
      </c>
      <c r="H5461" t="str">
        <f>INDEX('Vensim Variables'!$B:$B,MATCH(EPS!$B5461,'Vensim Variables'!$A:$A,0))</f>
        <v>g pollutant</v>
      </c>
      <c r="I5461" t="str">
        <f t="shared" si="170"/>
        <v>VOC</v>
      </c>
      <c r="J5461">
        <f>INDEX(NoSettings!$C:$C,MATCH(EPS!$A5461,NoSettings!$A:$A,0))</f>
        <v>5573900000000</v>
      </c>
      <c r="K5461">
        <f>INDEX(GWP!$C$2:$C$13,MATCH(EPS!I5461,GWP!$B$2:$B$13,0))</f>
        <v>0</v>
      </c>
      <c r="L5461" s="4">
        <f t="shared" si="171"/>
        <v>0</v>
      </c>
    </row>
    <row r="5462" spans="1:12" hidden="1" x14ac:dyDescent="0.25">
      <c r="A5462" t="s">
        <v>2820</v>
      </c>
      <c r="B5462" t="s">
        <v>2769</v>
      </c>
      <c r="C5462" t="s">
        <v>2868</v>
      </c>
      <c r="D5462" t="s">
        <v>1706</v>
      </c>
      <c r="H5462" t="str">
        <f>INDEX('Vensim Variables'!$B:$B,MATCH(EPS!$B5462,'Vensim Variables'!$A:$A,0))</f>
        <v>g pollutant</v>
      </c>
      <c r="I5462" t="str">
        <f t="shared" si="170"/>
        <v>CO</v>
      </c>
      <c r="J5462">
        <f>INDEX(NoSettings!$C:$C,MATCH(EPS!$A5462,NoSettings!$A:$A,0))</f>
        <v>14918600000000</v>
      </c>
      <c r="K5462">
        <f>INDEX(GWP!$C$2:$C$13,MATCH(EPS!I5462,GWP!$B$2:$B$13,0))</f>
        <v>0</v>
      </c>
      <c r="L5462" s="4">
        <f t="shared" si="171"/>
        <v>0</v>
      </c>
    </row>
    <row r="5463" spans="1:12" hidden="1" x14ac:dyDescent="0.25">
      <c r="A5463" t="s">
        <v>2821</v>
      </c>
      <c r="B5463" t="s">
        <v>2769</v>
      </c>
      <c r="C5463" t="s">
        <v>2868</v>
      </c>
      <c r="D5463" t="s">
        <v>1707</v>
      </c>
      <c r="H5463" t="str">
        <f>INDEX('Vensim Variables'!$B:$B,MATCH(EPS!$B5463,'Vensim Variables'!$A:$A,0))</f>
        <v>g pollutant</v>
      </c>
      <c r="I5463" t="str">
        <f t="shared" si="170"/>
        <v>NOx</v>
      </c>
      <c r="J5463">
        <f>INDEX(NoSettings!$C:$C,MATCH(EPS!$A5463,NoSettings!$A:$A,0))</f>
        <v>3450860000000</v>
      </c>
      <c r="K5463">
        <f>INDEX(GWP!$C$2:$C$13,MATCH(EPS!I5463,GWP!$B$2:$B$13,0))</f>
        <v>0</v>
      </c>
      <c r="L5463" s="4">
        <f t="shared" si="171"/>
        <v>0</v>
      </c>
    </row>
    <row r="5464" spans="1:12" hidden="1" x14ac:dyDescent="0.25">
      <c r="A5464" t="s">
        <v>2822</v>
      </c>
      <c r="B5464" t="s">
        <v>2769</v>
      </c>
      <c r="C5464" t="s">
        <v>2868</v>
      </c>
      <c r="D5464" t="s">
        <v>1708</v>
      </c>
      <c r="H5464" t="str">
        <f>INDEX('Vensim Variables'!$B:$B,MATCH(EPS!$B5464,'Vensim Variables'!$A:$A,0))</f>
        <v>g pollutant</v>
      </c>
      <c r="I5464" t="str">
        <f t="shared" si="170"/>
        <v>PM10</v>
      </c>
      <c r="J5464">
        <f>INDEX(NoSettings!$C:$C,MATCH(EPS!$A5464,NoSettings!$A:$A,0))</f>
        <v>1576000000000</v>
      </c>
      <c r="K5464">
        <f>INDEX(GWP!$C$2:$C$13,MATCH(EPS!I5464,GWP!$B$2:$B$13,0))</f>
        <v>0</v>
      </c>
      <c r="L5464" s="4">
        <f t="shared" si="171"/>
        <v>0</v>
      </c>
    </row>
    <row r="5465" spans="1:12" hidden="1" x14ac:dyDescent="0.25">
      <c r="A5465" t="s">
        <v>2823</v>
      </c>
      <c r="B5465" t="s">
        <v>2769</v>
      </c>
      <c r="C5465" t="s">
        <v>2868</v>
      </c>
      <c r="D5465" t="s">
        <v>1709</v>
      </c>
      <c r="H5465" t="str">
        <f>INDEX('Vensim Variables'!$B:$B,MATCH(EPS!$B5465,'Vensim Variables'!$A:$A,0))</f>
        <v>g pollutant</v>
      </c>
      <c r="I5465" t="str">
        <f t="shared" si="170"/>
        <v>PM25</v>
      </c>
      <c r="J5465">
        <f>INDEX(NoSettings!$C:$C,MATCH(EPS!$A5465,NoSettings!$A:$A,0))</f>
        <v>957016000000</v>
      </c>
      <c r="K5465">
        <f>INDEX(GWP!$C$2:$C$13,MATCH(EPS!I5465,GWP!$B$2:$B$13,0))</f>
        <v>0</v>
      </c>
      <c r="L5465" s="4">
        <f t="shared" si="171"/>
        <v>0</v>
      </c>
    </row>
    <row r="5466" spans="1:12" hidden="1" x14ac:dyDescent="0.25">
      <c r="A5466" t="s">
        <v>2824</v>
      </c>
      <c r="B5466" t="s">
        <v>2769</v>
      </c>
      <c r="C5466" t="s">
        <v>2868</v>
      </c>
      <c r="D5466" t="s">
        <v>1710</v>
      </c>
      <c r="H5466" t="str">
        <f>INDEX('Vensim Variables'!$B:$B,MATCH(EPS!$B5466,'Vensim Variables'!$A:$A,0))</f>
        <v>g pollutant</v>
      </c>
      <c r="I5466" t="str">
        <f t="shared" si="170"/>
        <v>SOx</v>
      </c>
      <c r="J5466">
        <f>INDEX(NoSettings!$C:$C,MATCH(EPS!$A5466,NoSettings!$A:$A,0))</f>
        <v>805479000000</v>
      </c>
      <c r="K5466">
        <f>INDEX(GWP!$C$2:$C$13,MATCH(EPS!I5466,GWP!$B$2:$B$13,0))</f>
        <v>0</v>
      </c>
      <c r="L5466" s="4">
        <f t="shared" si="171"/>
        <v>0</v>
      </c>
    </row>
    <row r="5467" spans="1:12" hidden="1" x14ac:dyDescent="0.25">
      <c r="A5467" t="s">
        <v>2825</v>
      </c>
      <c r="B5467" t="s">
        <v>2769</v>
      </c>
      <c r="C5467" t="s">
        <v>2868</v>
      </c>
      <c r="D5467" t="s">
        <v>1711</v>
      </c>
      <c r="H5467" t="str">
        <f>INDEX('Vensim Variables'!$B:$B,MATCH(EPS!$B5467,'Vensim Variables'!$A:$A,0))</f>
        <v>g pollutant</v>
      </c>
      <c r="I5467" t="str">
        <f t="shared" si="170"/>
        <v>BC</v>
      </c>
      <c r="J5467">
        <f>INDEX(NoSettings!$C:$C,MATCH(EPS!$A5467,NoSettings!$A:$A,0))</f>
        <v>95444300000</v>
      </c>
      <c r="K5467">
        <f>INDEX(GWP!$C$2:$C$13,MATCH(EPS!I5467,GWP!$B$2:$B$13,0))</f>
        <v>0</v>
      </c>
      <c r="L5467" s="4">
        <f t="shared" si="171"/>
        <v>0</v>
      </c>
    </row>
    <row r="5468" spans="1:12" hidden="1" x14ac:dyDescent="0.25">
      <c r="A5468" t="s">
        <v>2826</v>
      </c>
      <c r="B5468" t="s">
        <v>2769</v>
      </c>
      <c r="C5468" t="s">
        <v>2868</v>
      </c>
      <c r="D5468" t="s">
        <v>1712</v>
      </c>
      <c r="H5468" t="str">
        <f>INDEX('Vensim Variables'!$B:$B,MATCH(EPS!$B5468,'Vensim Variables'!$A:$A,0))</f>
        <v>g pollutant</v>
      </c>
      <c r="I5468" t="str">
        <f t="shared" si="170"/>
        <v>OC</v>
      </c>
      <c r="J5468">
        <f>INDEX(NoSettings!$C:$C,MATCH(EPS!$A5468,NoSettings!$A:$A,0))</f>
        <v>266809000000</v>
      </c>
      <c r="K5468">
        <f>INDEX(GWP!$C$2:$C$13,MATCH(EPS!I5468,GWP!$B$2:$B$13,0))</f>
        <v>0</v>
      </c>
      <c r="L5468" s="4">
        <f t="shared" si="171"/>
        <v>0</v>
      </c>
    </row>
    <row r="5469" spans="1:12" hidden="1" x14ac:dyDescent="0.25">
      <c r="A5469" t="s">
        <v>2827</v>
      </c>
      <c r="B5469" t="s">
        <v>2769</v>
      </c>
      <c r="C5469" t="s">
        <v>2868</v>
      </c>
      <c r="D5469" t="s">
        <v>1713</v>
      </c>
      <c r="H5469" t="str">
        <f>INDEX('Vensim Variables'!$B:$B,MATCH(EPS!$B5469,'Vensim Variables'!$A:$A,0))</f>
        <v>g pollutant</v>
      </c>
      <c r="I5469" t="str">
        <f t="shared" si="170"/>
        <v>CH4</v>
      </c>
      <c r="J5469">
        <f>INDEX(NoSettings!$C:$C,MATCH(EPS!$A5469,NoSettings!$A:$A,0))</f>
        <v>25561800000000</v>
      </c>
      <c r="K5469">
        <f>INDEX(GWP!$C$2:$C$13,MATCH(EPS!I5469,GWP!$B$2:$B$13,0))</f>
        <v>28</v>
      </c>
      <c r="L5469" s="4">
        <f t="shared" si="171"/>
        <v>715.73040000000003</v>
      </c>
    </row>
    <row r="5470" spans="1:12" hidden="1" x14ac:dyDescent="0.25">
      <c r="A5470" t="s">
        <v>2828</v>
      </c>
      <c r="B5470" t="s">
        <v>2769</v>
      </c>
      <c r="C5470" t="s">
        <v>2868</v>
      </c>
      <c r="D5470" t="s">
        <v>1714</v>
      </c>
      <c r="H5470" t="str">
        <f>INDEX('Vensim Variables'!$B:$B,MATCH(EPS!$B5470,'Vensim Variables'!$A:$A,0))</f>
        <v>g pollutant</v>
      </c>
      <c r="I5470" t="str">
        <f t="shared" si="170"/>
        <v>N2O</v>
      </c>
      <c r="J5470">
        <f>INDEX(NoSettings!$C:$C,MATCH(EPS!$A5470,NoSettings!$A:$A,0))</f>
        <v>1339120000000</v>
      </c>
      <c r="K5470">
        <f>INDEX(GWP!$C$2:$C$13,MATCH(EPS!I5470,GWP!$B$2:$B$13,0))</f>
        <v>265</v>
      </c>
      <c r="L5470" s="4">
        <f t="shared" si="171"/>
        <v>354.86680000000001</v>
      </c>
    </row>
    <row r="5471" spans="1:12" hidden="1" x14ac:dyDescent="0.25">
      <c r="A5471" t="s">
        <v>2829</v>
      </c>
      <c r="B5471" t="s">
        <v>2769</v>
      </c>
      <c r="C5471" t="s">
        <v>2868</v>
      </c>
      <c r="D5471" t="s">
        <v>1715</v>
      </c>
      <c r="H5471" t="str">
        <f>INDEX('Vensim Variables'!$B:$B,MATCH(EPS!$B5471,'Vensim Variables'!$A:$A,0))</f>
        <v>g pollutant</v>
      </c>
      <c r="I5471" t="str">
        <f t="shared" si="170"/>
        <v>F gases</v>
      </c>
      <c r="J5471">
        <f>INDEX(NoSettings!$C:$C,MATCH(EPS!$A5471,NoSettings!$A:$A,0))</f>
        <v>187100000000000</v>
      </c>
      <c r="K5471">
        <f>INDEX(GWP!$C$2:$C$13,MATCH(EPS!I5471,GWP!$B$2:$B$13,0))</f>
        <v>1</v>
      </c>
      <c r="L5471" s="4">
        <f t="shared" si="171"/>
        <v>187.1</v>
      </c>
    </row>
    <row r="5472" spans="1:12" hidden="1" x14ac:dyDescent="0.25">
      <c r="A5472" t="s">
        <v>2830</v>
      </c>
      <c r="B5472" t="s">
        <v>2769</v>
      </c>
      <c r="C5472" t="s">
        <v>1770</v>
      </c>
      <c r="D5472" t="s">
        <v>1702</v>
      </c>
      <c r="H5472" t="str">
        <f>INDEX('Vensim Variables'!$B:$B,MATCH(EPS!$B5472,'Vensim Variables'!$A:$A,0))</f>
        <v>g pollutant</v>
      </c>
      <c r="I5472" t="str">
        <f t="shared" si="170"/>
        <v>CO2</v>
      </c>
      <c r="J5472">
        <f>INDEX(NoSettings!$C:$C,MATCH(EPS!$A5472,NoSettings!$A:$A,0))</f>
        <v>14675500000000</v>
      </c>
      <c r="K5472">
        <f>INDEX(GWP!$C$2:$C$13,MATCH(EPS!I5472,GWP!$B$2:$B$13,0))</f>
        <v>1</v>
      </c>
      <c r="L5472" s="4">
        <f t="shared" si="171"/>
        <v>14.6755</v>
      </c>
    </row>
    <row r="5473" spans="1:12" hidden="1" x14ac:dyDescent="0.25">
      <c r="A5473" t="s">
        <v>2831</v>
      </c>
      <c r="B5473" t="s">
        <v>2769</v>
      </c>
      <c r="C5473" t="s">
        <v>1770</v>
      </c>
      <c r="D5473" t="s">
        <v>1705</v>
      </c>
      <c r="H5473" t="str">
        <f>INDEX('Vensim Variables'!$B:$B,MATCH(EPS!$B5473,'Vensim Variables'!$A:$A,0))</f>
        <v>g pollutant</v>
      </c>
      <c r="I5473" t="str">
        <f t="shared" si="170"/>
        <v>VOC</v>
      </c>
      <c r="J5473">
        <f>INDEX(NoSettings!$C:$C,MATCH(EPS!$A5473,NoSettings!$A:$A,0))</f>
        <v>1625950000</v>
      </c>
      <c r="K5473">
        <f>INDEX(GWP!$C$2:$C$13,MATCH(EPS!I5473,GWP!$B$2:$B$13,0))</f>
        <v>0</v>
      </c>
      <c r="L5473" s="4">
        <f t="shared" si="171"/>
        <v>0</v>
      </c>
    </row>
    <row r="5474" spans="1:12" hidden="1" x14ac:dyDescent="0.25">
      <c r="A5474" t="s">
        <v>2832</v>
      </c>
      <c r="B5474" t="s">
        <v>2769</v>
      </c>
      <c r="C5474" t="s">
        <v>1770</v>
      </c>
      <c r="D5474" t="s">
        <v>1706</v>
      </c>
      <c r="H5474" t="str">
        <f>INDEX('Vensim Variables'!$B:$B,MATCH(EPS!$B5474,'Vensim Variables'!$A:$A,0))</f>
        <v>g pollutant</v>
      </c>
      <c r="I5474" t="str">
        <f t="shared" si="170"/>
        <v>CO</v>
      </c>
      <c r="J5474">
        <f>INDEX(NoSettings!$C:$C,MATCH(EPS!$A5474,NoSettings!$A:$A,0))</f>
        <v>20741000000</v>
      </c>
      <c r="K5474">
        <f>INDEX(GWP!$C$2:$C$13,MATCH(EPS!I5474,GWP!$B$2:$B$13,0))</f>
        <v>0</v>
      </c>
      <c r="L5474" s="4">
        <f t="shared" si="171"/>
        <v>0</v>
      </c>
    </row>
    <row r="5475" spans="1:12" hidden="1" x14ac:dyDescent="0.25">
      <c r="A5475" t="s">
        <v>2833</v>
      </c>
      <c r="B5475" t="s">
        <v>2769</v>
      </c>
      <c r="C5475" t="s">
        <v>1770</v>
      </c>
      <c r="D5475" t="s">
        <v>1707</v>
      </c>
      <c r="H5475" t="str">
        <f>INDEX('Vensim Variables'!$B:$B,MATCH(EPS!$B5475,'Vensim Variables'!$A:$A,0))</f>
        <v>g pollutant</v>
      </c>
      <c r="I5475" t="str">
        <f t="shared" si="170"/>
        <v>NOx</v>
      </c>
      <c r="J5475">
        <f>INDEX(NoSettings!$C:$C,MATCH(EPS!$A5475,NoSettings!$A:$A,0))</f>
        <v>21793000000</v>
      </c>
      <c r="K5475">
        <f>INDEX(GWP!$C$2:$C$13,MATCH(EPS!I5475,GWP!$B$2:$B$13,0))</f>
        <v>0</v>
      </c>
      <c r="L5475" s="4">
        <f t="shared" si="171"/>
        <v>0</v>
      </c>
    </row>
    <row r="5476" spans="1:12" hidden="1" x14ac:dyDescent="0.25">
      <c r="A5476" t="s">
        <v>2834</v>
      </c>
      <c r="B5476" t="s">
        <v>2769</v>
      </c>
      <c r="C5476" t="s">
        <v>1770</v>
      </c>
      <c r="D5476" t="s">
        <v>1708</v>
      </c>
      <c r="H5476" t="str">
        <f>INDEX('Vensim Variables'!$B:$B,MATCH(EPS!$B5476,'Vensim Variables'!$A:$A,0))</f>
        <v>g pollutant</v>
      </c>
      <c r="I5476" t="str">
        <f t="shared" si="170"/>
        <v>PM10</v>
      </c>
      <c r="J5476">
        <f>INDEX(NoSettings!$C:$C,MATCH(EPS!$A5476,NoSettings!$A:$A,0))</f>
        <v>10744100000</v>
      </c>
      <c r="K5476">
        <f>INDEX(GWP!$C$2:$C$13,MATCH(EPS!I5476,GWP!$B$2:$B$13,0))</f>
        <v>0</v>
      </c>
      <c r="L5476" s="4">
        <f t="shared" si="171"/>
        <v>0</v>
      </c>
    </row>
    <row r="5477" spans="1:12" hidden="1" x14ac:dyDescent="0.25">
      <c r="A5477" t="s">
        <v>2835</v>
      </c>
      <c r="B5477" t="s">
        <v>2769</v>
      </c>
      <c r="C5477" t="s">
        <v>1770</v>
      </c>
      <c r="D5477" t="s">
        <v>1709</v>
      </c>
      <c r="H5477" t="str">
        <f>INDEX('Vensim Variables'!$B:$B,MATCH(EPS!$B5477,'Vensim Variables'!$A:$A,0))</f>
        <v>g pollutant</v>
      </c>
      <c r="I5477" t="str">
        <f t="shared" si="170"/>
        <v>PM25</v>
      </c>
      <c r="J5477">
        <f>INDEX(NoSettings!$C:$C,MATCH(EPS!$A5477,NoSettings!$A:$A,0))</f>
        <v>7196250000</v>
      </c>
      <c r="K5477">
        <f>INDEX(GWP!$C$2:$C$13,MATCH(EPS!I5477,GWP!$B$2:$B$13,0))</f>
        <v>0</v>
      </c>
      <c r="L5477" s="4">
        <f t="shared" si="171"/>
        <v>0</v>
      </c>
    </row>
    <row r="5478" spans="1:12" hidden="1" x14ac:dyDescent="0.25">
      <c r="A5478" t="s">
        <v>2836</v>
      </c>
      <c r="B5478" t="s">
        <v>2769</v>
      </c>
      <c r="C5478" t="s">
        <v>1770</v>
      </c>
      <c r="D5478" t="s">
        <v>1710</v>
      </c>
      <c r="H5478" t="str">
        <f>INDEX('Vensim Variables'!$B:$B,MATCH(EPS!$B5478,'Vensim Variables'!$A:$A,0))</f>
        <v>g pollutant</v>
      </c>
      <c r="I5478" t="str">
        <f t="shared" si="170"/>
        <v>SOx</v>
      </c>
      <c r="J5478">
        <f>INDEX(NoSettings!$C:$C,MATCH(EPS!$A5478,NoSettings!$A:$A,0))</f>
        <v>16101800000</v>
      </c>
      <c r="K5478">
        <f>INDEX(GWP!$C$2:$C$13,MATCH(EPS!I5478,GWP!$B$2:$B$13,0))</f>
        <v>0</v>
      </c>
      <c r="L5478" s="4">
        <f t="shared" si="171"/>
        <v>0</v>
      </c>
    </row>
    <row r="5479" spans="1:12" hidden="1" x14ac:dyDescent="0.25">
      <c r="A5479" t="s">
        <v>2837</v>
      </c>
      <c r="B5479" t="s">
        <v>2769</v>
      </c>
      <c r="C5479" t="s">
        <v>1770</v>
      </c>
      <c r="D5479" t="s">
        <v>1711</v>
      </c>
      <c r="H5479" t="str">
        <f>INDEX('Vensim Variables'!$B:$B,MATCH(EPS!$B5479,'Vensim Variables'!$A:$A,0))</f>
        <v>g pollutant</v>
      </c>
      <c r="I5479" t="str">
        <f t="shared" si="170"/>
        <v>BC</v>
      </c>
      <c r="J5479">
        <f>INDEX(NoSettings!$C:$C,MATCH(EPS!$A5479,NoSettings!$A:$A,0))</f>
        <v>287030000</v>
      </c>
      <c r="K5479">
        <f>INDEX(GWP!$C$2:$C$13,MATCH(EPS!I5479,GWP!$B$2:$B$13,0))</f>
        <v>0</v>
      </c>
      <c r="L5479" s="4">
        <f t="shared" si="171"/>
        <v>0</v>
      </c>
    </row>
    <row r="5480" spans="1:12" hidden="1" x14ac:dyDescent="0.25">
      <c r="A5480" t="s">
        <v>2838</v>
      </c>
      <c r="B5480" t="s">
        <v>2769</v>
      </c>
      <c r="C5480" t="s">
        <v>1770</v>
      </c>
      <c r="D5480" t="s">
        <v>1712</v>
      </c>
      <c r="H5480" t="str">
        <f>INDEX('Vensim Variables'!$B:$B,MATCH(EPS!$B5480,'Vensim Variables'!$A:$A,0))</f>
        <v>g pollutant</v>
      </c>
      <c r="I5480" t="str">
        <f t="shared" si="170"/>
        <v>OC</v>
      </c>
      <c r="J5480">
        <f>INDEX(NoSettings!$C:$C,MATCH(EPS!$A5480,NoSettings!$A:$A,0))</f>
        <v>2299250000</v>
      </c>
      <c r="K5480">
        <f>INDEX(GWP!$C$2:$C$13,MATCH(EPS!I5480,GWP!$B$2:$B$13,0))</f>
        <v>0</v>
      </c>
      <c r="L5480" s="4">
        <f t="shared" si="171"/>
        <v>0</v>
      </c>
    </row>
    <row r="5481" spans="1:12" hidden="1" x14ac:dyDescent="0.25">
      <c r="A5481" t="s">
        <v>2839</v>
      </c>
      <c r="B5481" t="s">
        <v>2769</v>
      </c>
      <c r="C5481" t="s">
        <v>1770</v>
      </c>
      <c r="D5481" t="s">
        <v>1713</v>
      </c>
      <c r="H5481" t="str">
        <f>INDEX('Vensim Variables'!$B:$B,MATCH(EPS!$B5481,'Vensim Variables'!$A:$A,0))</f>
        <v>g pollutant</v>
      </c>
      <c r="I5481" t="str">
        <f t="shared" si="170"/>
        <v>CH4</v>
      </c>
      <c r="J5481">
        <f>INDEX(NoSettings!$C:$C,MATCH(EPS!$A5481,NoSettings!$A:$A,0))</f>
        <v>729080000</v>
      </c>
      <c r="K5481">
        <f>INDEX(GWP!$C$2:$C$13,MATCH(EPS!I5481,GWP!$B$2:$B$13,0))</f>
        <v>28</v>
      </c>
      <c r="L5481" s="4">
        <f t="shared" si="171"/>
        <v>2.041424E-2</v>
      </c>
    </row>
    <row r="5482" spans="1:12" hidden="1" x14ac:dyDescent="0.25">
      <c r="A5482" t="s">
        <v>2840</v>
      </c>
      <c r="B5482" t="s">
        <v>2769</v>
      </c>
      <c r="C5482" t="s">
        <v>1770</v>
      </c>
      <c r="D5482" t="s">
        <v>1714</v>
      </c>
      <c r="H5482" t="str">
        <f>INDEX('Vensim Variables'!$B:$B,MATCH(EPS!$B5482,'Vensim Variables'!$A:$A,0))</f>
        <v>g pollutant</v>
      </c>
      <c r="I5482" t="str">
        <f t="shared" si="170"/>
        <v>N2O</v>
      </c>
      <c r="J5482">
        <f>INDEX(NoSettings!$C:$C,MATCH(EPS!$A5482,NoSettings!$A:$A,0))</f>
        <v>99480000</v>
      </c>
      <c r="K5482">
        <f>INDEX(GWP!$C$2:$C$13,MATCH(EPS!I5482,GWP!$B$2:$B$13,0))</f>
        <v>265</v>
      </c>
      <c r="L5482" s="4">
        <f t="shared" si="171"/>
        <v>2.6362199999999999E-2</v>
      </c>
    </row>
    <row r="5483" spans="1:12" hidden="1" x14ac:dyDescent="0.25">
      <c r="A5483" t="s">
        <v>2841</v>
      </c>
      <c r="B5483" t="s">
        <v>2769</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x14ac:dyDescent="0.25">
      <c r="A5484" t="s">
        <v>2842</v>
      </c>
      <c r="B5484" t="s">
        <v>2769</v>
      </c>
      <c r="C5484" t="s">
        <v>1771</v>
      </c>
      <c r="D5484" t="s">
        <v>1702</v>
      </c>
      <c r="H5484" t="str">
        <f>INDEX('Vensim Variables'!$B:$B,MATCH(EPS!$B5484,'Vensim Variables'!$A:$A,0))</f>
        <v>g pollutant</v>
      </c>
      <c r="I5484" t="str">
        <f t="shared" si="170"/>
        <v>CO2</v>
      </c>
      <c r="J5484">
        <f>INDEX(NoSettings!$C:$C,MATCH(EPS!$A5484,NoSettings!$A:$A,0))</f>
        <v>-783000000000000</v>
      </c>
      <c r="K5484">
        <f>INDEX(GWP!$C$2:$C$13,MATCH(EPS!I5484,GWP!$B$2:$B$13,0))</f>
        <v>1</v>
      </c>
      <c r="L5484" s="4">
        <f t="shared" si="171"/>
        <v>-783</v>
      </c>
    </row>
    <row r="5485" spans="1:12" hidden="1" x14ac:dyDescent="0.25">
      <c r="A5485" t="s">
        <v>2843</v>
      </c>
      <c r="B5485" t="s">
        <v>2769</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x14ac:dyDescent="0.25">
      <c r="A5486" t="s">
        <v>2844</v>
      </c>
      <c r="B5486" t="s">
        <v>2769</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x14ac:dyDescent="0.25">
      <c r="A5487" t="s">
        <v>2845</v>
      </c>
      <c r="B5487" t="s">
        <v>2769</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x14ac:dyDescent="0.25">
      <c r="A5488" t="s">
        <v>2846</v>
      </c>
      <c r="B5488" t="s">
        <v>2769</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x14ac:dyDescent="0.25">
      <c r="A5489" t="s">
        <v>2847</v>
      </c>
      <c r="B5489" t="s">
        <v>2769</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x14ac:dyDescent="0.25">
      <c r="A5490" t="s">
        <v>2848</v>
      </c>
      <c r="B5490" t="s">
        <v>2769</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x14ac:dyDescent="0.25">
      <c r="A5491" t="s">
        <v>2849</v>
      </c>
      <c r="B5491" t="s">
        <v>2769</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x14ac:dyDescent="0.25">
      <c r="A5492" t="s">
        <v>2850</v>
      </c>
      <c r="B5492" t="s">
        <v>2769</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x14ac:dyDescent="0.25">
      <c r="A5493" t="s">
        <v>2851</v>
      </c>
      <c r="B5493" t="s">
        <v>2769</v>
      </c>
      <c r="C5493" t="s">
        <v>1771</v>
      </c>
      <c r="D5493" t="s">
        <v>1713</v>
      </c>
      <c r="H5493" t="str">
        <f>INDEX('Vensim Variables'!$B:$B,MATCH(EPS!$B5493,'Vensim Variables'!$A:$A,0))</f>
        <v>g pollutant</v>
      </c>
      <c r="I5493" t="str">
        <f t="shared" si="170"/>
        <v>CH4</v>
      </c>
      <c r="J5493">
        <f>INDEX(NoSettings!$C:$C,MATCH(EPS!$A5493,NoSettings!$A:$A,0))</f>
        <v>1140000000000</v>
      </c>
      <c r="K5493">
        <f>INDEX(GWP!$C$2:$C$13,MATCH(EPS!I5493,GWP!$B$2:$B$13,0))</f>
        <v>28</v>
      </c>
      <c r="L5493" s="4">
        <f t="shared" si="171"/>
        <v>31.92</v>
      </c>
    </row>
    <row r="5494" spans="1:12" hidden="1" x14ac:dyDescent="0.25">
      <c r="A5494" t="s">
        <v>2852</v>
      </c>
      <c r="B5494" t="s">
        <v>2769</v>
      </c>
      <c r="C5494" t="s">
        <v>1771</v>
      </c>
      <c r="D5494" t="s">
        <v>1714</v>
      </c>
      <c r="H5494" t="str">
        <f>INDEX('Vensim Variables'!$B:$B,MATCH(EPS!$B5494,'Vensim Variables'!$A:$A,0))</f>
        <v>g pollutant</v>
      </c>
      <c r="I5494" t="str">
        <f t="shared" si="170"/>
        <v>N2O</v>
      </c>
      <c r="J5494">
        <f>INDEX(NoSettings!$C:$C,MATCH(EPS!$A5494,NoSettings!$A:$A,0))</f>
        <v>41100000000</v>
      </c>
      <c r="K5494">
        <f>INDEX(GWP!$C$2:$C$13,MATCH(EPS!I5494,GWP!$B$2:$B$13,0))</f>
        <v>265</v>
      </c>
      <c r="L5494" s="4">
        <f t="shared" si="171"/>
        <v>10.891500000000001</v>
      </c>
    </row>
    <row r="5495" spans="1:12" hidden="1" x14ac:dyDescent="0.25">
      <c r="A5495" t="s">
        <v>2853</v>
      </c>
      <c r="B5495" t="s">
        <v>2769</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x14ac:dyDescent="0.25">
      <c r="A5496" t="s">
        <v>2854</v>
      </c>
      <c r="B5496" t="s">
        <v>2769</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x14ac:dyDescent="0.25">
      <c r="A5497" t="s">
        <v>2855</v>
      </c>
      <c r="B5497" t="s">
        <v>2769</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x14ac:dyDescent="0.25">
      <c r="A5498" t="s">
        <v>2856</v>
      </c>
      <c r="B5498" t="s">
        <v>2769</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x14ac:dyDescent="0.25">
      <c r="A5499" t="s">
        <v>2857</v>
      </c>
      <c r="B5499" t="s">
        <v>2769</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x14ac:dyDescent="0.25">
      <c r="A5500" t="s">
        <v>2858</v>
      </c>
      <c r="B5500" t="s">
        <v>2769</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x14ac:dyDescent="0.25">
      <c r="A5501" t="s">
        <v>2859</v>
      </c>
      <c r="B5501" t="s">
        <v>2769</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x14ac:dyDescent="0.25">
      <c r="A5502" t="s">
        <v>2860</v>
      </c>
      <c r="B5502" t="s">
        <v>2769</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x14ac:dyDescent="0.25">
      <c r="A5503" t="s">
        <v>2861</v>
      </c>
      <c r="B5503" t="s">
        <v>2769</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x14ac:dyDescent="0.25">
      <c r="A5504" t="s">
        <v>2862</v>
      </c>
      <c r="B5504" t="s">
        <v>2769</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x14ac:dyDescent="0.25">
      <c r="A5505" t="s">
        <v>2863</v>
      </c>
      <c r="B5505" t="s">
        <v>2769</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x14ac:dyDescent="0.25">
      <c r="A5506" t="s">
        <v>2864</v>
      </c>
      <c r="B5506" t="s">
        <v>2769</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x14ac:dyDescent="0.25">
      <c r="A5507" t="s">
        <v>2865</v>
      </c>
      <c r="B5507" t="s">
        <v>2769</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x14ac:dyDescent="0.25">
      <c r="A5508" t="s">
        <v>2904</v>
      </c>
      <c r="B5508" t="s">
        <v>2903</v>
      </c>
      <c r="C5508" t="s">
        <v>1721</v>
      </c>
      <c r="D5508" t="s">
        <v>3264</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x14ac:dyDescent="0.25">
      <c r="A5509" t="s">
        <v>2905</v>
      </c>
      <c r="B5509" t="s">
        <v>2903</v>
      </c>
      <c r="C5509" t="s">
        <v>1721</v>
      </c>
      <c r="D5509" t="s">
        <v>3264</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x14ac:dyDescent="0.25">
      <c r="A5510" t="s">
        <v>2906</v>
      </c>
      <c r="B5510" t="s">
        <v>2903</v>
      </c>
      <c r="C5510" t="s">
        <v>1721</v>
      </c>
      <c r="D5510" t="s">
        <v>3264</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x14ac:dyDescent="0.25">
      <c r="A5511" t="s">
        <v>2907</v>
      </c>
      <c r="B5511" t="s">
        <v>2903</v>
      </c>
      <c r="C5511" t="s">
        <v>1721</v>
      </c>
      <c r="D5511" t="s">
        <v>3264</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x14ac:dyDescent="0.25">
      <c r="A5512" t="s">
        <v>2908</v>
      </c>
      <c r="B5512" t="s">
        <v>2903</v>
      </c>
      <c r="C5512" t="s">
        <v>1721</v>
      </c>
      <c r="D5512" t="s">
        <v>3264</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x14ac:dyDescent="0.25">
      <c r="A5513" t="s">
        <v>2909</v>
      </c>
      <c r="B5513" t="s">
        <v>2903</v>
      </c>
      <c r="C5513" t="s">
        <v>1721</v>
      </c>
      <c r="D5513" t="s">
        <v>3264</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x14ac:dyDescent="0.25">
      <c r="A5514" t="s">
        <v>2910</v>
      </c>
      <c r="B5514" t="s">
        <v>2903</v>
      </c>
      <c r="C5514" t="s">
        <v>1721</v>
      </c>
      <c r="D5514" t="s">
        <v>3264</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x14ac:dyDescent="0.25">
      <c r="A5515" t="s">
        <v>2911</v>
      </c>
      <c r="B5515" t="s">
        <v>2903</v>
      </c>
      <c r="C5515" t="s">
        <v>1721</v>
      </c>
      <c r="D5515" t="s">
        <v>3264</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x14ac:dyDescent="0.25">
      <c r="A5516" t="s">
        <v>2912</v>
      </c>
      <c r="B5516" t="s">
        <v>2903</v>
      </c>
      <c r="C5516" t="s">
        <v>1721</v>
      </c>
      <c r="D5516" t="s">
        <v>3264</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x14ac:dyDescent="0.25">
      <c r="A5517" t="s">
        <v>2913</v>
      </c>
      <c r="B5517" t="s">
        <v>2903</v>
      </c>
      <c r="C5517" t="s">
        <v>1721</v>
      </c>
      <c r="D5517" t="s">
        <v>3264</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x14ac:dyDescent="0.25">
      <c r="A5518" t="s">
        <v>2914</v>
      </c>
      <c r="B5518" t="s">
        <v>2903</v>
      </c>
      <c r="C5518" t="s">
        <v>1721</v>
      </c>
      <c r="D5518" t="s">
        <v>3264</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x14ac:dyDescent="0.25">
      <c r="A5519" t="s">
        <v>2915</v>
      </c>
      <c r="B5519" t="s">
        <v>2903</v>
      </c>
      <c r="C5519" t="s">
        <v>1721</v>
      </c>
      <c r="D5519" t="s">
        <v>3264</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x14ac:dyDescent="0.25">
      <c r="A5520" t="s">
        <v>2916</v>
      </c>
      <c r="B5520" t="s">
        <v>2903</v>
      </c>
      <c r="C5520" t="s">
        <v>1721</v>
      </c>
      <c r="D5520" t="s">
        <v>3265</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x14ac:dyDescent="0.25">
      <c r="A5521" t="s">
        <v>2917</v>
      </c>
      <c r="B5521" t="s">
        <v>2903</v>
      </c>
      <c r="C5521" t="s">
        <v>1721</v>
      </c>
      <c r="D5521" t="s">
        <v>3265</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x14ac:dyDescent="0.25">
      <c r="A5522" t="s">
        <v>2918</v>
      </c>
      <c r="B5522" t="s">
        <v>2903</v>
      </c>
      <c r="C5522" t="s">
        <v>1721</v>
      </c>
      <c r="D5522" t="s">
        <v>3265</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x14ac:dyDescent="0.25">
      <c r="A5523" t="s">
        <v>2919</v>
      </c>
      <c r="B5523" t="s">
        <v>2903</v>
      </c>
      <c r="C5523" t="s">
        <v>1721</v>
      </c>
      <c r="D5523" t="s">
        <v>3265</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x14ac:dyDescent="0.25">
      <c r="A5524" t="s">
        <v>2920</v>
      </c>
      <c r="B5524" t="s">
        <v>2903</v>
      </c>
      <c r="C5524" t="s">
        <v>1721</v>
      </c>
      <c r="D5524" t="s">
        <v>3265</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x14ac:dyDescent="0.25">
      <c r="A5525" t="s">
        <v>2921</v>
      </c>
      <c r="B5525" t="s">
        <v>2903</v>
      </c>
      <c r="C5525" t="s">
        <v>1721</v>
      </c>
      <c r="D5525" t="s">
        <v>3265</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x14ac:dyDescent="0.25">
      <c r="A5526" t="s">
        <v>2922</v>
      </c>
      <c r="B5526" t="s">
        <v>2903</v>
      </c>
      <c r="C5526" t="s">
        <v>1721</v>
      </c>
      <c r="D5526" t="s">
        <v>3265</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x14ac:dyDescent="0.25">
      <c r="A5527" t="s">
        <v>2923</v>
      </c>
      <c r="B5527" t="s">
        <v>2903</v>
      </c>
      <c r="C5527" t="s">
        <v>1721</v>
      </c>
      <c r="D5527" t="s">
        <v>3265</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x14ac:dyDescent="0.25">
      <c r="A5528" t="s">
        <v>2924</v>
      </c>
      <c r="B5528" t="s">
        <v>2903</v>
      </c>
      <c r="C5528" t="s">
        <v>1721</v>
      </c>
      <c r="D5528" t="s">
        <v>3265</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x14ac:dyDescent="0.25">
      <c r="A5529" t="s">
        <v>2925</v>
      </c>
      <c r="B5529" t="s">
        <v>2903</v>
      </c>
      <c r="C5529" t="s">
        <v>1721</v>
      </c>
      <c r="D5529" t="s">
        <v>3265</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x14ac:dyDescent="0.25">
      <c r="A5530" t="s">
        <v>2926</v>
      </c>
      <c r="B5530" t="s">
        <v>2903</v>
      </c>
      <c r="C5530" t="s">
        <v>1721</v>
      </c>
      <c r="D5530" t="s">
        <v>3265</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x14ac:dyDescent="0.25">
      <c r="A5531" t="s">
        <v>2927</v>
      </c>
      <c r="B5531" t="s">
        <v>2903</v>
      </c>
      <c r="C5531" t="s">
        <v>1721</v>
      </c>
      <c r="D5531" t="s">
        <v>3265</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x14ac:dyDescent="0.25">
      <c r="A5532" t="s">
        <v>2928</v>
      </c>
      <c r="B5532" t="s">
        <v>2903</v>
      </c>
      <c r="C5532" t="s">
        <v>1721</v>
      </c>
      <c r="D5532" t="s">
        <v>3266</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x14ac:dyDescent="0.25">
      <c r="A5533" t="s">
        <v>2929</v>
      </c>
      <c r="B5533" t="s">
        <v>2903</v>
      </c>
      <c r="C5533" t="s">
        <v>1721</v>
      </c>
      <c r="D5533" t="s">
        <v>3266</v>
      </c>
      <c r="E5533" t="s">
        <v>1705</v>
      </c>
      <c r="H5533" t="str">
        <f>INDEX('Vensim Variables'!$B:$B,MATCH(EPS!$B5533,'Vensim Variables'!$A:$A,0))</f>
        <v>g pollutant</v>
      </c>
      <c r="I5533" t="str">
        <f t="shared" si="172"/>
        <v>VOC</v>
      </c>
      <c r="J5533">
        <f>INDEX(NoSettings!$C:$C,MATCH(EPS!$A5533,NoSettings!$A:$A,0))</f>
        <v>19404600000</v>
      </c>
      <c r="K5533">
        <f>INDEX(GWP!$C$2:$C$13,MATCH(EPS!I5533,GWP!$B$2:$B$13,0))</f>
        <v>0</v>
      </c>
      <c r="L5533" s="4">
        <f t="shared" si="173"/>
        <v>0</v>
      </c>
    </row>
    <row r="5534" spans="1:12" hidden="1" x14ac:dyDescent="0.25">
      <c r="A5534" t="s">
        <v>2930</v>
      </c>
      <c r="B5534" t="s">
        <v>2903</v>
      </c>
      <c r="C5534" t="s">
        <v>1721</v>
      </c>
      <c r="D5534" t="s">
        <v>3266</v>
      </c>
      <c r="E5534" t="s">
        <v>1706</v>
      </c>
      <c r="H5534" t="str">
        <f>INDEX('Vensim Variables'!$B:$B,MATCH(EPS!$B5534,'Vensim Variables'!$A:$A,0))</f>
        <v>g pollutant</v>
      </c>
      <c r="I5534" t="str">
        <f t="shared" si="172"/>
        <v>CO</v>
      </c>
      <c r="J5534">
        <f>INDEX(NoSettings!$C:$C,MATCH(EPS!$A5534,NoSettings!$A:$A,0))</f>
        <v>119388000000</v>
      </c>
      <c r="K5534">
        <f>INDEX(GWP!$C$2:$C$13,MATCH(EPS!I5534,GWP!$B$2:$B$13,0))</f>
        <v>0</v>
      </c>
      <c r="L5534" s="4">
        <f t="shared" si="173"/>
        <v>0</v>
      </c>
    </row>
    <row r="5535" spans="1:12" hidden="1" x14ac:dyDescent="0.25">
      <c r="A5535" t="s">
        <v>2931</v>
      </c>
      <c r="B5535" t="s">
        <v>2903</v>
      </c>
      <c r="C5535" t="s">
        <v>1721</v>
      </c>
      <c r="D5535" t="s">
        <v>3266</v>
      </c>
      <c r="E5535" t="s">
        <v>1707</v>
      </c>
      <c r="H5535" t="str">
        <f>INDEX('Vensim Variables'!$B:$B,MATCH(EPS!$B5535,'Vensim Variables'!$A:$A,0))</f>
        <v>g pollutant</v>
      </c>
      <c r="I5535" t="str">
        <f t="shared" si="172"/>
        <v>NOx</v>
      </c>
      <c r="J5535">
        <f>INDEX(NoSettings!$C:$C,MATCH(EPS!$A5535,NoSettings!$A:$A,0))</f>
        <v>164223000000</v>
      </c>
      <c r="K5535">
        <f>INDEX(GWP!$C$2:$C$13,MATCH(EPS!I5535,GWP!$B$2:$B$13,0))</f>
        <v>0</v>
      </c>
      <c r="L5535" s="4">
        <f t="shared" si="173"/>
        <v>0</v>
      </c>
    </row>
    <row r="5536" spans="1:12" hidden="1" x14ac:dyDescent="0.25">
      <c r="A5536" t="s">
        <v>2932</v>
      </c>
      <c r="B5536" t="s">
        <v>2903</v>
      </c>
      <c r="C5536" t="s">
        <v>1721</v>
      </c>
      <c r="D5536" t="s">
        <v>3266</v>
      </c>
      <c r="E5536" t="s">
        <v>1708</v>
      </c>
      <c r="H5536" t="str">
        <f>INDEX('Vensim Variables'!$B:$B,MATCH(EPS!$B5536,'Vensim Variables'!$A:$A,0))</f>
        <v>g pollutant</v>
      </c>
      <c r="I5536" t="str">
        <f t="shared" si="172"/>
        <v>PM10</v>
      </c>
      <c r="J5536">
        <f>INDEX(NoSettings!$C:$C,MATCH(EPS!$A5536,NoSettings!$A:$A,0))</f>
        <v>63580100000</v>
      </c>
      <c r="K5536">
        <f>INDEX(GWP!$C$2:$C$13,MATCH(EPS!I5536,GWP!$B$2:$B$13,0))</f>
        <v>0</v>
      </c>
      <c r="L5536" s="4">
        <f t="shared" si="173"/>
        <v>0</v>
      </c>
    </row>
    <row r="5537" spans="1:12" hidden="1" x14ac:dyDescent="0.25">
      <c r="A5537" t="s">
        <v>2933</v>
      </c>
      <c r="B5537" t="s">
        <v>2903</v>
      </c>
      <c r="C5537" t="s">
        <v>1721</v>
      </c>
      <c r="D5537" t="s">
        <v>3266</v>
      </c>
      <c r="E5537" t="s">
        <v>1709</v>
      </c>
      <c r="H5537" t="str">
        <f>INDEX('Vensim Variables'!$B:$B,MATCH(EPS!$B5537,'Vensim Variables'!$A:$A,0))</f>
        <v>g pollutant</v>
      </c>
      <c r="I5537" t="str">
        <f t="shared" si="172"/>
        <v>PM25</v>
      </c>
      <c r="J5537">
        <f>INDEX(NoSettings!$C:$C,MATCH(EPS!$A5537,NoSettings!$A:$A,0))</f>
        <v>59533000000</v>
      </c>
      <c r="K5537">
        <f>INDEX(GWP!$C$2:$C$13,MATCH(EPS!I5537,GWP!$B$2:$B$13,0))</f>
        <v>0</v>
      </c>
      <c r="L5537" s="4">
        <f t="shared" si="173"/>
        <v>0</v>
      </c>
    </row>
    <row r="5538" spans="1:12" hidden="1" x14ac:dyDescent="0.25">
      <c r="A5538" t="s">
        <v>2934</v>
      </c>
      <c r="B5538" t="s">
        <v>2903</v>
      </c>
      <c r="C5538" t="s">
        <v>1721</v>
      </c>
      <c r="D5538" t="s">
        <v>3266</v>
      </c>
      <c r="E5538" t="s">
        <v>1710</v>
      </c>
      <c r="H5538" t="str">
        <f>INDEX('Vensim Variables'!$B:$B,MATCH(EPS!$B5538,'Vensim Variables'!$A:$A,0))</f>
        <v>g pollutant</v>
      </c>
      <c r="I5538" t="str">
        <f t="shared" si="172"/>
        <v>SOx</v>
      </c>
      <c r="J5538">
        <f>INDEX(NoSettings!$C:$C,MATCH(EPS!$A5538,NoSettings!$A:$A,0))</f>
        <v>1327300000</v>
      </c>
      <c r="K5538">
        <f>INDEX(GWP!$C$2:$C$13,MATCH(EPS!I5538,GWP!$B$2:$B$13,0))</f>
        <v>0</v>
      </c>
      <c r="L5538" s="4">
        <f t="shared" si="173"/>
        <v>0</v>
      </c>
    </row>
    <row r="5539" spans="1:12" hidden="1" x14ac:dyDescent="0.25">
      <c r="A5539" t="s">
        <v>2935</v>
      </c>
      <c r="B5539" t="s">
        <v>2903</v>
      </c>
      <c r="C5539" t="s">
        <v>1721</v>
      </c>
      <c r="D5539" t="s">
        <v>3266</v>
      </c>
      <c r="E5539" t="s">
        <v>1711</v>
      </c>
      <c r="H5539" t="str">
        <f>INDEX('Vensim Variables'!$B:$B,MATCH(EPS!$B5539,'Vensim Variables'!$A:$A,0))</f>
        <v>g pollutant</v>
      </c>
      <c r="I5539" t="str">
        <f t="shared" si="172"/>
        <v>BC</v>
      </c>
      <c r="J5539">
        <f>INDEX(NoSettings!$C:$C,MATCH(EPS!$A5539,NoSettings!$A:$A,0))</f>
        <v>2170090000</v>
      </c>
      <c r="K5539">
        <f>INDEX(GWP!$C$2:$C$13,MATCH(EPS!I5539,GWP!$B$2:$B$13,0))</f>
        <v>0</v>
      </c>
      <c r="L5539" s="4">
        <f t="shared" si="173"/>
        <v>0</v>
      </c>
    </row>
    <row r="5540" spans="1:12" hidden="1" x14ac:dyDescent="0.25">
      <c r="A5540" t="s">
        <v>2936</v>
      </c>
      <c r="B5540" t="s">
        <v>2903</v>
      </c>
      <c r="C5540" t="s">
        <v>1721</v>
      </c>
      <c r="D5540" t="s">
        <v>3266</v>
      </c>
      <c r="E5540" t="s">
        <v>1712</v>
      </c>
      <c r="H5540" t="str">
        <f>INDEX('Vensim Variables'!$B:$B,MATCH(EPS!$B5540,'Vensim Variables'!$A:$A,0))</f>
        <v>g pollutant</v>
      </c>
      <c r="I5540" t="str">
        <f t="shared" si="172"/>
        <v>OC</v>
      </c>
      <c r="J5540">
        <f>INDEX(NoSettings!$C:$C,MATCH(EPS!$A5540,NoSettings!$A:$A,0))</f>
        <v>38263700000</v>
      </c>
      <c r="K5540">
        <f>INDEX(GWP!$C$2:$C$13,MATCH(EPS!I5540,GWP!$B$2:$B$13,0))</f>
        <v>0</v>
      </c>
      <c r="L5540" s="4">
        <f t="shared" si="173"/>
        <v>0</v>
      </c>
    </row>
    <row r="5541" spans="1:12" hidden="1" x14ac:dyDescent="0.25">
      <c r="A5541" t="s">
        <v>2937</v>
      </c>
      <c r="B5541" t="s">
        <v>2903</v>
      </c>
      <c r="C5541" t="s">
        <v>1721</v>
      </c>
      <c r="D5541" t="s">
        <v>3266</v>
      </c>
      <c r="E5541" t="s">
        <v>1713</v>
      </c>
      <c r="H5541" t="str">
        <f>INDEX('Vensim Variables'!$B:$B,MATCH(EPS!$B5541,'Vensim Variables'!$A:$A,0))</f>
        <v>g pollutant</v>
      </c>
      <c r="I5541" t="str">
        <f t="shared" si="172"/>
        <v>CH4</v>
      </c>
      <c r="J5541">
        <f>INDEX(NoSettings!$C:$C,MATCH(EPS!$A5541,NoSettings!$A:$A,0))</f>
        <v>4071470000</v>
      </c>
      <c r="K5541">
        <f>INDEX(GWP!$C$2:$C$13,MATCH(EPS!I5541,GWP!$B$2:$B$13,0))</f>
        <v>28</v>
      </c>
      <c r="L5541" s="4">
        <f t="shared" si="173"/>
        <v>0.11400116</v>
      </c>
    </row>
    <row r="5542" spans="1:12" hidden="1" x14ac:dyDescent="0.25">
      <c r="A5542" t="s">
        <v>2938</v>
      </c>
      <c r="B5542" t="s">
        <v>2903</v>
      </c>
      <c r="C5542" t="s">
        <v>1721</v>
      </c>
      <c r="D5542" t="s">
        <v>3266</v>
      </c>
      <c r="E5542" t="s">
        <v>1714</v>
      </c>
      <c r="H5542" t="str">
        <f>INDEX('Vensim Variables'!$B:$B,MATCH(EPS!$B5542,'Vensim Variables'!$A:$A,0))</f>
        <v>g pollutant</v>
      </c>
      <c r="I5542" t="str">
        <f t="shared" si="172"/>
        <v>N2O</v>
      </c>
      <c r="J5542">
        <f>INDEX(NoSettings!$C:$C,MATCH(EPS!$A5542,NoSettings!$A:$A,0))</f>
        <v>407147000</v>
      </c>
      <c r="K5542">
        <f>INDEX(GWP!$C$2:$C$13,MATCH(EPS!I5542,GWP!$B$2:$B$13,0))</f>
        <v>265</v>
      </c>
      <c r="L5542" s="4">
        <f t="shared" si="173"/>
        <v>0.107893955</v>
      </c>
    </row>
    <row r="5543" spans="1:12" hidden="1" x14ac:dyDescent="0.25">
      <c r="A5543" t="s">
        <v>2939</v>
      </c>
      <c r="B5543" t="s">
        <v>2903</v>
      </c>
      <c r="C5543" t="s">
        <v>1721</v>
      </c>
      <c r="D5543" t="s">
        <v>3266</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x14ac:dyDescent="0.25">
      <c r="A5544" t="s">
        <v>2940</v>
      </c>
      <c r="B5544" t="s">
        <v>2903</v>
      </c>
      <c r="C5544" t="s">
        <v>1721</v>
      </c>
      <c r="D5544" t="s">
        <v>3267</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x14ac:dyDescent="0.25">
      <c r="A5545" t="s">
        <v>2941</v>
      </c>
      <c r="B5545" t="s">
        <v>2903</v>
      </c>
      <c r="C5545" t="s">
        <v>1721</v>
      </c>
      <c r="D5545" t="s">
        <v>3267</v>
      </c>
      <c r="E5545" t="s">
        <v>1705</v>
      </c>
      <c r="H5545" t="str">
        <f>INDEX('Vensim Variables'!$B:$B,MATCH(EPS!$B5545,'Vensim Variables'!$A:$A,0))</f>
        <v>g pollutant</v>
      </c>
      <c r="I5545" t="str">
        <f t="shared" si="172"/>
        <v>VOC</v>
      </c>
      <c r="J5545">
        <f>INDEX(NoSettings!$C:$C,MATCH(EPS!$A5545,NoSettings!$A:$A,0))</f>
        <v>1402280000</v>
      </c>
      <c r="K5545">
        <f>INDEX(GWP!$C$2:$C$13,MATCH(EPS!I5545,GWP!$B$2:$B$13,0))</f>
        <v>0</v>
      </c>
      <c r="L5545" s="4">
        <f t="shared" si="173"/>
        <v>0</v>
      </c>
    </row>
    <row r="5546" spans="1:12" hidden="1" x14ac:dyDescent="0.25">
      <c r="A5546" t="s">
        <v>2942</v>
      </c>
      <c r="B5546" t="s">
        <v>2903</v>
      </c>
      <c r="C5546" t="s">
        <v>1721</v>
      </c>
      <c r="D5546" t="s">
        <v>3267</v>
      </c>
      <c r="E5546" t="s">
        <v>1706</v>
      </c>
      <c r="H5546" t="str">
        <f>INDEX('Vensim Variables'!$B:$B,MATCH(EPS!$B5546,'Vensim Variables'!$A:$A,0))</f>
        <v>g pollutant</v>
      </c>
      <c r="I5546" t="str">
        <f t="shared" si="172"/>
        <v>CO</v>
      </c>
      <c r="J5546">
        <f>INDEX(NoSettings!$C:$C,MATCH(EPS!$A5546,NoSettings!$A:$A,0))</f>
        <v>8753070000</v>
      </c>
      <c r="K5546">
        <f>INDEX(GWP!$C$2:$C$13,MATCH(EPS!I5546,GWP!$B$2:$B$13,0))</f>
        <v>0</v>
      </c>
      <c r="L5546" s="4">
        <f t="shared" si="173"/>
        <v>0</v>
      </c>
    </row>
    <row r="5547" spans="1:12" hidden="1" x14ac:dyDescent="0.25">
      <c r="A5547" t="s">
        <v>2943</v>
      </c>
      <c r="B5547" t="s">
        <v>2903</v>
      </c>
      <c r="C5547" t="s">
        <v>1721</v>
      </c>
      <c r="D5547" t="s">
        <v>3267</v>
      </c>
      <c r="E5547" t="s">
        <v>1707</v>
      </c>
      <c r="H5547" t="str">
        <f>INDEX('Vensim Variables'!$B:$B,MATCH(EPS!$B5547,'Vensim Variables'!$A:$A,0))</f>
        <v>g pollutant</v>
      </c>
      <c r="I5547" t="str">
        <f t="shared" si="172"/>
        <v>NOx</v>
      </c>
      <c r="J5547">
        <f>INDEX(NoSettings!$C:$C,MATCH(EPS!$A5547,NoSettings!$A:$A,0))</f>
        <v>26159300000</v>
      </c>
      <c r="K5547">
        <f>INDEX(GWP!$C$2:$C$13,MATCH(EPS!I5547,GWP!$B$2:$B$13,0))</f>
        <v>0</v>
      </c>
      <c r="L5547" s="4">
        <f t="shared" si="173"/>
        <v>0</v>
      </c>
    </row>
    <row r="5548" spans="1:12" hidden="1" x14ac:dyDescent="0.25">
      <c r="A5548" t="s">
        <v>2944</v>
      </c>
      <c r="B5548" t="s">
        <v>2903</v>
      </c>
      <c r="C5548" t="s">
        <v>1721</v>
      </c>
      <c r="D5548" t="s">
        <v>3267</v>
      </c>
      <c r="E5548" t="s">
        <v>1708</v>
      </c>
      <c r="H5548" t="str">
        <f>INDEX('Vensim Variables'!$B:$B,MATCH(EPS!$B5548,'Vensim Variables'!$A:$A,0))</f>
        <v>g pollutant</v>
      </c>
      <c r="I5548" t="str">
        <f t="shared" si="172"/>
        <v>PM10</v>
      </c>
      <c r="J5548">
        <f>INDEX(NoSettings!$C:$C,MATCH(EPS!$A5548,NoSettings!$A:$A,0))</f>
        <v>2554190000</v>
      </c>
      <c r="K5548">
        <f>INDEX(GWP!$C$2:$C$13,MATCH(EPS!I5548,GWP!$B$2:$B$13,0))</f>
        <v>0</v>
      </c>
      <c r="L5548" s="4">
        <f t="shared" si="173"/>
        <v>0</v>
      </c>
    </row>
    <row r="5549" spans="1:12" hidden="1" x14ac:dyDescent="0.25">
      <c r="A5549" t="s">
        <v>2945</v>
      </c>
      <c r="B5549" t="s">
        <v>2903</v>
      </c>
      <c r="C5549" t="s">
        <v>1721</v>
      </c>
      <c r="D5549" t="s">
        <v>3267</v>
      </c>
      <c r="E5549" t="s">
        <v>1709</v>
      </c>
      <c r="H5549" t="str">
        <f>INDEX('Vensim Variables'!$B:$B,MATCH(EPS!$B5549,'Vensim Variables'!$A:$A,0))</f>
        <v>g pollutant</v>
      </c>
      <c r="I5549" t="str">
        <f t="shared" si="172"/>
        <v>PM25</v>
      </c>
      <c r="J5549">
        <f>INDEX(NoSettings!$C:$C,MATCH(EPS!$A5549,NoSettings!$A:$A,0))</f>
        <v>2307910000</v>
      </c>
      <c r="K5549">
        <f>INDEX(GWP!$C$2:$C$13,MATCH(EPS!I5549,GWP!$B$2:$B$13,0))</f>
        <v>0</v>
      </c>
      <c r="L5549" s="4">
        <f t="shared" si="173"/>
        <v>0</v>
      </c>
    </row>
    <row r="5550" spans="1:12" hidden="1" x14ac:dyDescent="0.25">
      <c r="A5550" t="s">
        <v>2946</v>
      </c>
      <c r="B5550" t="s">
        <v>2903</v>
      </c>
      <c r="C5550" t="s">
        <v>1721</v>
      </c>
      <c r="D5550" t="s">
        <v>3267</v>
      </c>
      <c r="E5550" t="s">
        <v>1710</v>
      </c>
      <c r="H5550" t="str">
        <f>INDEX('Vensim Variables'!$B:$B,MATCH(EPS!$B5550,'Vensim Variables'!$A:$A,0))</f>
        <v>g pollutant</v>
      </c>
      <c r="I5550" t="str">
        <f t="shared" si="172"/>
        <v>SOx</v>
      </c>
      <c r="J5550">
        <f>INDEX(NoSettings!$C:$C,MATCH(EPS!$A5550,NoSettings!$A:$A,0))</f>
        <v>6742600000</v>
      </c>
      <c r="K5550">
        <f>INDEX(GWP!$C$2:$C$13,MATCH(EPS!I5550,GWP!$B$2:$B$13,0))</f>
        <v>0</v>
      </c>
      <c r="L5550" s="4">
        <f t="shared" si="173"/>
        <v>0</v>
      </c>
    </row>
    <row r="5551" spans="1:12" hidden="1" x14ac:dyDescent="0.25">
      <c r="A5551" t="s">
        <v>2947</v>
      </c>
      <c r="B5551" t="s">
        <v>2903</v>
      </c>
      <c r="C5551" t="s">
        <v>1721</v>
      </c>
      <c r="D5551" t="s">
        <v>3267</v>
      </c>
      <c r="E5551" t="s">
        <v>1711</v>
      </c>
      <c r="H5551" t="str">
        <f>INDEX('Vensim Variables'!$B:$B,MATCH(EPS!$B5551,'Vensim Variables'!$A:$A,0))</f>
        <v>g pollutant</v>
      </c>
      <c r="I5551" t="str">
        <f t="shared" si="172"/>
        <v>BC</v>
      </c>
      <c r="J5551">
        <f>INDEX(NoSettings!$C:$C,MATCH(EPS!$A5551,NoSettings!$A:$A,0))</f>
        <v>308358000</v>
      </c>
      <c r="K5551">
        <f>INDEX(GWP!$C$2:$C$13,MATCH(EPS!I5551,GWP!$B$2:$B$13,0))</f>
        <v>0</v>
      </c>
      <c r="L5551" s="4">
        <f t="shared" si="173"/>
        <v>0</v>
      </c>
    </row>
    <row r="5552" spans="1:12" hidden="1" x14ac:dyDescent="0.25">
      <c r="A5552" t="s">
        <v>2948</v>
      </c>
      <c r="B5552" t="s">
        <v>2903</v>
      </c>
      <c r="C5552" t="s">
        <v>1721</v>
      </c>
      <c r="D5552" t="s">
        <v>3267</v>
      </c>
      <c r="E5552" t="s">
        <v>1712</v>
      </c>
      <c r="H5552" t="str">
        <f>INDEX('Vensim Variables'!$B:$B,MATCH(EPS!$B5552,'Vensim Variables'!$A:$A,0))</f>
        <v>g pollutant</v>
      </c>
      <c r="I5552" t="str">
        <f t="shared" si="172"/>
        <v>OC</v>
      </c>
      <c r="J5552">
        <f>INDEX(NoSettings!$C:$C,MATCH(EPS!$A5552,NoSettings!$A:$A,0))</f>
        <v>553953000</v>
      </c>
      <c r="K5552">
        <f>INDEX(GWP!$C$2:$C$13,MATCH(EPS!I5552,GWP!$B$2:$B$13,0))</f>
        <v>0</v>
      </c>
      <c r="L5552" s="4">
        <f t="shared" si="173"/>
        <v>0</v>
      </c>
    </row>
    <row r="5553" spans="1:12" hidden="1" x14ac:dyDescent="0.25">
      <c r="A5553" t="s">
        <v>2949</v>
      </c>
      <c r="B5553" t="s">
        <v>2903</v>
      </c>
      <c r="C5553" t="s">
        <v>1721</v>
      </c>
      <c r="D5553" t="s">
        <v>3267</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x14ac:dyDescent="0.25">
      <c r="A5554" t="s">
        <v>2950</v>
      </c>
      <c r="B5554" t="s">
        <v>2903</v>
      </c>
      <c r="C5554" t="s">
        <v>1721</v>
      </c>
      <c r="D5554" t="s">
        <v>3267</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x14ac:dyDescent="0.25">
      <c r="A5555" t="s">
        <v>2951</v>
      </c>
      <c r="B5555" t="s">
        <v>2903</v>
      </c>
      <c r="C5555" t="s">
        <v>1721</v>
      </c>
      <c r="D5555" t="s">
        <v>3267</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x14ac:dyDescent="0.25">
      <c r="A5556" t="s">
        <v>2952</v>
      </c>
      <c r="B5556" t="s">
        <v>2903</v>
      </c>
      <c r="C5556" t="s">
        <v>1721</v>
      </c>
      <c r="D5556" t="s">
        <v>3268</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x14ac:dyDescent="0.25">
      <c r="A5557" t="s">
        <v>2953</v>
      </c>
      <c r="B5557" t="s">
        <v>2903</v>
      </c>
      <c r="C5557" t="s">
        <v>1721</v>
      </c>
      <c r="D5557" t="s">
        <v>3268</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x14ac:dyDescent="0.25">
      <c r="A5558" t="s">
        <v>2954</v>
      </c>
      <c r="B5558" t="s">
        <v>2903</v>
      </c>
      <c r="C5558" t="s">
        <v>1721</v>
      </c>
      <c r="D5558" t="s">
        <v>3268</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x14ac:dyDescent="0.25">
      <c r="A5559" t="s">
        <v>2955</v>
      </c>
      <c r="B5559" t="s">
        <v>2903</v>
      </c>
      <c r="C5559" t="s">
        <v>1721</v>
      </c>
      <c r="D5559" t="s">
        <v>3268</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x14ac:dyDescent="0.25">
      <c r="A5560" t="s">
        <v>2956</v>
      </c>
      <c r="B5560" t="s">
        <v>2903</v>
      </c>
      <c r="C5560" t="s">
        <v>1721</v>
      </c>
      <c r="D5560" t="s">
        <v>3268</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x14ac:dyDescent="0.25">
      <c r="A5561" t="s">
        <v>2957</v>
      </c>
      <c r="B5561" t="s">
        <v>2903</v>
      </c>
      <c r="C5561" t="s">
        <v>1721</v>
      </c>
      <c r="D5561" t="s">
        <v>3268</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x14ac:dyDescent="0.25">
      <c r="A5562" t="s">
        <v>2958</v>
      </c>
      <c r="B5562" t="s">
        <v>2903</v>
      </c>
      <c r="C5562" t="s">
        <v>1721</v>
      </c>
      <c r="D5562" t="s">
        <v>3268</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x14ac:dyDescent="0.25">
      <c r="A5563" t="s">
        <v>2959</v>
      </c>
      <c r="B5563" t="s">
        <v>2903</v>
      </c>
      <c r="C5563" t="s">
        <v>1721</v>
      </c>
      <c r="D5563" t="s">
        <v>3268</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x14ac:dyDescent="0.25">
      <c r="A5564" t="s">
        <v>2960</v>
      </c>
      <c r="B5564" t="s">
        <v>2903</v>
      </c>
      <c r="C5564" t="s">
        <v>1721</v>
      </c>
      <c r="D5564" t="s">
        <v>3268</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x14ac:dyDescent="0.25">
      <c r="A5565" t="s">
        <v>2961</v>
      </c>
      <c r="B5565" t="s">
        <v>2903</v>
      </c>
      <c r="C5565" t="s">
        <v>1721</v>
      </c>
      <c r="D5565" t="s">
        <v>3268</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x14ac:dyDescent="0.25">
      <c r="A5566" t="s">
        <v>2962</v>
      </c>
      <c r="B5566" t="s">
        <v>2903</v>
      </c>
      <c r="C5566" t="s">
        <v>1721</v>
      </c>
      <c r="D5566" t="s">
        <v>3268</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x14ac:dyDescent="0.25">
      <c r="A5567" t="s">
        <v>2963</v>
      </c>
      <c r="B5567" t="s">
        <v>2903</v>
      </c>
      <c r="C5567" t="s">
        <v>1721</v>
      </c>
      <c r="D5567" t="s">
        <v>3268</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x14ac:dyDescent="0.25">
      <c r="A5568" t="s">
        <v>2964</v>
      </c>
      <c r="B5568" t="s">
        <v>2903</v>
      </c>
      <c r="C5568" t="s">
        <v>1721</v>
      </c>
      <c r="D5568" t="s">
        <v>3269</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x14ac:dyDescent="0.25">
      <c r="A5569" t="s">
        <v>2965</v>
      </c>
      <c r="B5569" t="s">
        <v>2903</v>
      </c>
      <c r="C5569" t="s">
        <v>1721</v>
      </c>
      <c r="D5569" t="s">
        <v>3269</v>
      </c>
      <c r="E5569" t="s">
        <v>1705</v>
      </c>
      <c r="H5569" t="str">
        <f>INDEX('Vensim Variables'!$B:$B,MATCH(EPS!$B5569,'Vensim Variables'!$A:$A,0))</f>
        <v>g pollutant</v>
      </c>
      <c r="I5569" t="str">
        <f t="shared" si="172"/>
        <v>VOC</v>
      </c>
      <c r="J5569">
        <f>INDEX(NoSettings!$C:$C,MATCH(EPS!$A5569,NoSettings!$A:$A,0))</f>
        <v>224468000000</v>
      </c>
      <c r="K5569">
        <f>INDEX(GWP!$C$2:$C$13,MATCH(EPS!I5569,GWP!$B$2:$B$13,0))</f>
        <v>0</v>
      </c>
      <c r="L5569" s="4">
        <f t="shared" si="173"/>
        <v>0</v>
      </c>
    </row>
    <row r="5570" spans="1:12" hidden="1" x14ac:dyDescent="0.25">
      <c r="A5570" t="s">
        <v>2966</v>
      </c>
      <c r="B5570" t="s">
        <v>2903</v>
      </c>
      <c r="C5570" t="s">
        <v>1721</v>
      </c>
      <c r="D5570" t="s">
        <v>3269</v>
      </c>
      <c r="E5570" t="s">
        <v>1706</v>
      </c>
      <c r="H5570" t="str">
        <f>INDEX('Vensim Variables'!$B:$B,MATCH(EPS!$B5570,'Vensim Variables'!$A:$A,0))</f>
        <v>g pollutant</v>
      </c>
      <c r="I5570" t="str">
        <f t="shared" si="172"/>
        <v>CO</v>
      </c>
      <c r="J5570">
        <f>INDEX(NoSettings!$C:$C,MATCH(EPS!$A5570,NoSettings!$A:$A,0))</f>
        <v>1625500000000</v>
      </c>
      <c r="K5570">
        <f>INDEX(GWP!$C$2:$C$13,MATCH(EPS!I5570,GWP!$B$2:$B$13,0))</f>
        <v>0</v>
      </c>
      <c r="L5570" s="4">
        <f t="shared" si="173"/>
        <v>0</v>
      </c>
    </row>
    <row r="5571" spans="1:12" hidden="1" x14ac:dyDescent="0.25">
      <c r="A5571" t="s">
        <v>2967</v>
      </c>
      <c r="B5571" t="s">
        <v>2903</v>
      </c>
      <c r="C5571" t="s">
        <v>1721</v>
      </c>
      <c r="D5571" t="s">
        <v>3269</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32510500000</v>
      </c>
      <c r="K5571">
        <f>INDEX(GWP!$C$2:$C$13,MATCH(EPS!I5571,GWP!$B$2:$B$13,0))</f>
        <v>0</v>
      </c>
      <c r="L5571" s="4">
        <f t="shared" ref="L5571:L5634" si="175">IF(H5571="g pollutant",K5571*J5571/10^12,IF(H5571="MMTCO2e",J5571,IF(H5571="MWh",J5571,0)))</f>
        <v>0</v>
      </c>
    </row>
    <row r="5572" spans="1:12" hidden="1" x14ac:dyDescent="0.25">
      <c r="A5572" t="s">
        <v>2968</v>
      </c>
      <c r="B5572" t="s">
        <v>2903</v>
      </c>
      <c r="C5572" t="s">
        <v>1721</v>
      </c>
      <c r="D5572" t="s">
        <v>3269</v>
      </c>
      <c r="E5572" t="s">
        <v>1708</v>
      </c>
      <c r="H5572" t="str">
        <f>INDEX('Vensim Variables'!$B:$B,MATCH(EPS!$B5572,'Vensim Variables'!$A:$A,0))</f>
        <v>g pollutant</v>
      </c>
      <c r="I5572" t="str">
        <f t="shared" si="174"/>
        <v>PM10</v>
      </c>
      <c r="J5572">
        <f>INDEX(NoSettings!$C:$C,MATCH(EPS!$A5572,NoSettings!$A:$A,0))</f>
        <v>237803000000</v>
      </c>
      <c r="K5572">
        <f>INDEX(GWP!$C$2:$C$13,MATCH(EPS!I5572,GWP!$B$2:$B$13,0))</f>
        <v>0</v>
      </c>
      <c r="L5572" s="4">
        <f t="shared" si="175"/>
        <v>0</v>
      </c>
    </row>
    <row r="5573" spans="1:12" hidden="1" x14ac:dyDescent="0.25">
      <c r="A5573" t="s">
        <v>2969</v>
      </c>
      <c r="B5573" t="s">
        <v>2903</v>
      </c>
      <c r="C5573" t="s">
        <v>1721</v>
      </c>
      <c r="D5573" t="s">
        <v>3269</v>
      </c>
      <c r="E5573" t="s">
        <v>1709</v>
      </c>
      <c r="H5573" t="str">
        <f>INDEX('Vensim Variables'!$B:$B,MATCH(EPS!$B5573,'Vensim Variables'!$A:$A,0))</f>
        <v>g pollutant</v>
      </c>
      <c r="I5573" t="str">
        <f t="shared" si="174"/>
        <v>PM25</v>
      </c>
      <c r="J5573">
        <f>INDEX(NoSettings!$C:$C,MATCH(EPS!$A5573,NoSettings!$A:$A,0))</f>
        <v>235347000000</v>
      </c>
      <c r="K5573">
        <f>INDEX(GWP!$C$2:$C$13,MATCH(EPS!I5573,GWP!$B$2:$B$13,0))</f>
        <v>0</v>
      </c>
      <c r="L5573" s="4">
        <f t="shared" si="175"/>
        <v>0</v>
      </c>
    </row>
    <row r="5574" spans="1:12" hidden="1" x14ac:dyDescent="0.25">
      <c r="A5574" t="s">
        <v>2970</v>
      </c>
      <c r="B5574" t="s">
        <v>2903</v>
      </c>
      <c r="C5574" t="s">
        <v>1721</v>
      </c>
      <c r="D5574" t="s">
        <v>3269</v>
      </c>
      <c r="E5574" t="s">
        <v>1710</v>
      </c>
      <c r="H5574" t="str">
        <f>INDEX('Vensim Variables'!$B:$B,MATCH(EPS!$B5574,'Vensim Variables'!$A:$A,0))</f>
        <v>g pollutant</v>
      </c>
      <c r="I5574" t="str">
        <f t="shared" si="174"/>
        <v>SOx</v>
      </c>
      <c r="J5574">
        <f>INDEX(NoSettings!$C:$C,MATCH(EPS!$A5574,NoSettings!$A:$A,0))</f>
        <v>6483860000</v>
      </c>
      <c r="K5574">
        <f>INDEX(GWP!$C$2:$C$13,MATCH(EPS!I5574,GWP!$B$2:$B$13,0))</f>
        <v>0</v>
      </c>
      <c r="L5574" s="4">
        <f t="shared" si="175"/>
        <v>0</v>
      </c>
    </row>
    <row r="5575" spans="1:12" hidden="1" x14ac:dyDescent="0.25">
      <c r="A5575" t="s">
        <v>2971</v>
      </c>
      <c r="B5575" t="s">
        <v>2903</v>
      </c>
      <c r="C5575" t="s">
        <v>1721</v>
      </c>
      <c r="D5575" t="s">
        <v>3269</v>
      </c>
      <c r="E5575" t="s">
        <v>1711</v>
      </c>
      <c r="H5575" t="str">
        <f>INDEX('Vensim Variables'!$B:$B,MATCH(EPS!$B5575,'Vensim Variables'!$A:$A,0))</f>
        <v>g pollutant</v>
      </c>
      <c r="I5575" t="str">
        <f t="shared" si="174"/>
        <v>BC</v>
      </c>
      <c r="J5575">
        <f>INDEX(NoSettings!$C:$C,MATCH(EPS!$A5575,NoSettings!$A:$A,0))</f>
        <v>12972200000</v>
      </c>
      <c r="K5575">
        <f>INDEX(GWP!$C$2:$C$13,MATCH(EPS!I5575,GWP!$B$2:$B$13,0))</f>
        <v>0</v>
      </c>
      <c r="L5575" s="4">
        <f t="shared" si="175"/>
        <v>0</v>
      </c>
    </row>
    <row r="5576" spans="1:12" hidden="1" x14ac:dyDescent="0.25">
      <c r="A5576" t="s">
        <v>2972</v>
      </c>
      <c r="B5576" t="s">
        <v>2903</v>
      </c>
      <c r="C5576" t="s">
        <v>1721</v>
      </c>
      <c r="D5576" t="s">
        <v>3269</v>
      </c>
      <c r="E5576" t="s">
        <v>1712</v>
      </c>
      <c r="H5576" t="str">
        <f>INDEX('Vensim Variables'!$B:$B,MATCH(EPS!$B5576,'Vensim Variables'!$A:$A,0))</f>
        <v>g pollutant</v>
      </c>
      <c r="I5576" t="str">
        <f t="shared" si="174"/>
        <v>OC</v>
      </c>
      <c r="J5576">
        <f>INDEX(NoSettings!$C:$C,MATCH(EPS!$A5576,NoSettings!$A:$A,0))</f>
        <v>122775000000</v>
      </c>
      <c r="K5576">
        <f>INDEX(GWP!$C$2:$C$13,MATCH(EPS!I5576,GWP!$B$2:$B$13,0))</f>
        <v>0</v>
      </c>
      <c r="L5576" s="4">
        <f t="shared" si="175"/>
        <v>0</v>
      </c>
    </row>
    <row r="5577" spans="1:12" hidden="1" x14ac:dyDescent="0.25">
      <c r="A5577" t="s">
        <v>2973</v>
      </c>
      <c r="B5577" t="s">
        <v>2903</v>
      </c>
      <c r="C5577" t="s">
        <v>1721</v>
      </c>
      <c r="D5577" t="s">
        <v>3269</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x14ac:dyDescent="0.25">
      <c r="A5578" t="s">
        <v>2974</v>
      </c>
      <c r="B5578" t="s">
        <v>2903</v>
      </c>
      <c r="C5578" t="s">
        <v>1721</v>
      </c>
      <c r="D5578" t="s">
        <v>3269</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x14ac:dyDescent="0.25">
      <c r="A5579" t="s">
        <v>2975</v>
      </c>
      <c r="B5579" t="s">
        <v>2903</v>
      </c>
      <c r="C5579" t="s">
        <v>1721</v>
      </c>
      <c r="D5579" t="s">
        <v>3269</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x14ac:dyDescent="0.25">
      <c r="A5580" t="s">
        <v>2976</v>
      </c>
      <c r="B5580" t="s">
        <v>2903</v>
      </c>
      <c r="C5580" t="s">
        <v>1721</v>
      </c>
      <c r="D5580" t="s">
        <v>3270</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x14ac:dyDescent="0.25">
      <c r="A5581" t="s">
        <v>2977</v>
      </c>
      <c r="B5581" t="s">
        <v>2903</v>
      </c>
      <c r="C5581" t="s">
        <v>1721</v>
      </c>
      <c r="D5581" t="s">
        <v>3270</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x14ac:dyDescent="0.25">
      <c r="A5582" t="s">
        <v>2978</v>
      </c>
      <c r="B5582" t="s">
        <v>2903</v>
      </c>
      <c r="C5582" t="s">
        <v>1721</v>
      </c>
      <c r="D5582" t="s">
        <v>3270</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x14ac:dyDescent="0.25">
      <c r="A5583" t="s">
        <v>2979</v>
      </c>
      <c r="B5583" t="s">
        <v>2903</v>
      </c>
      <c r="C5583" t="s">
        <v>1721</v>
      </c>
      <c r="D5583" t="s">
        <v>3270</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x14ac:dyDescent="0.25">
      <c r="A5584" t="s">
        <v>2980</v>
      </c>
      <c r="B5584" t="s">
        <v>2903</v>
      </c>
      <c r="C5584" t="s">
        <v>1721</v>
      </c>
      <c r="D5584" t="s">
        <v>3270</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x14ac:dyDescent="0.25">
      <c r="A5585" t="s">
        <v>2981</v>
      </c>
      <c r="B5585" t="s">
        <v>2903</v>
      </c>
      <c r="C5585" t="s">
        <v>1721</v>
      </c>
      <c r="D5585" t="s">
        <v>3270</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x14ac:dyDescent="0.25">
      <c r="A5586" t="s">
        <v>2982</v>
      </c>
      <c r="B5586" t="s">
        <v>2903</v>
      </c>
      <c r="C5586" t="s">
        <v>1721</v>
      </c>
      <c r="D5586" t="s">
        <v>3270</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x14ac:dyDescent="0.25">
      <c r="A5587" t="s">
        <v>2983</v>
      </c>
      <c r="B5587" t="s">
        <v>2903</v>
      </c>
      <c r="C5587" t="s">
        <v>1721</v>
      </c>
      <c r="D5587" t="s">
        <v>3270</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x14ac:dyDescent="0.25">
      <c r="A5588" t="s">
        <v>2984</v>
      </c>
      <c r="B5588" t="s">
        <v>2903</v>
      </c>
      <c r="C5588" t="s">
        <v>1721</v>
      </c>
      <c r="D5588" t="s">
        <v>3270</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x14ac:dyDescent="0.25">
      <c r="A5589" t="s">
        <v>2985</v>
      </c>
      <c r="B5589" t="s">
        <v>2903</v>
      </c>
      <c r="C5589" t="s">
        <v>1721</v>
      </c>
      <c r="D5589" t="s">
        <v>3270</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x14ac:dyDescent="0.25">
      <c r="A5590" t="s">
        <v>2986</v>
      </c>
      <c r="B5590" t="s">
        <v>2903</v>
      </c>
      <c r="C5590" t="s">
        <v>1721</v>
      </c>
      <c r="D5590" t="s">
        <v>3270</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x14ac:dyDescent="0.25">
      <c r="A5591" t="s">
        <v>2987</v>
      </c>
      <c r="B5591" t="s">
        <v>2903</v>
      </c>
      <c r="C5591" t="s">
        <v>1721</v>
      </c>
      <c r="D5591" t="s">
        <v>3270</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x14ac:dyDescent="0.25">
      <c r="A5592" t="s">
        <v>2988</v>
      </c>
      <c r="B5592" t="s">
        <v>2903</v>
      </c>
      <c r="C5592" t="s">
        <v>1721</v>
      </c>
      <c r="D5592" t="s">
        <v>3271</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x14ac:dyDescent="0.25">
      <c r="A5593" t="s">
        <v>2989</v>
      </c>
      <c r="B5593" t="s">
        <v>2903</v>
      </c>
      <c r="C5593" t="s">
        <v>1721</v>
      </c>
      <c r="D5593" t="s">
        <v>3271</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x14ac:dyDescent="0.25">
      <c r="A5594" t="s">
        <v>2990</v>
      </c>
      <c r="B5594" t="s">
        <v>2903</v>
      </c>
      <c r="C5594" t="s">
        <v>1721</v>
      </c>
      <c r="D5594" t="s">
        <v>3271</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x14ac:dyDescent="0.25">
      <c r="A5595" t="s">
        <v>2991</v>
      </c>
      <c r="B5595" t="s">
        <v>2903</v>
      </c>
      <c r="C5595" t="s">
        <v>1721</v>
      </c>
      <c r="D5595" t="s">
        <v>3271</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x14ac:dyDescent="0.25">
      <c r="A5596" t="s">
        <v>2992</v>
      </c>
      <c r="B5596" t="s">
        <v>2903</v>
      </c>
      <c r="C5596" t="s">
        <v>1721</v>
      </c>
      <c r="D5596" t="s">
        <v>3271</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x14ac:dyDescent="0.25">
      <c r="A5597" t="s">
        <v>2993</v>
      </c>
      <c r="B5597" t="s">
        <v>2903</v>
      </c>
      <c r="C5597" t="s">
        <v>1721</v>
      </c>
      <c r="D5597" t="s">
        <v>3271</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x14ac:dyDescent="0.25">
      <c r="A5598" t="s">
        <v>2994</v>
      </c>
      <c r="B5598" t="s">
        <v>2903</v>
      </c>
      <c r="C5598" t="s">
        <v>1721</v>
      </c>
      <c r="D5598" t="s">
        <v>3271</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x14ac:dyDescent="0.25">
      <c r="A5599" t="s">
        <v>2995</v>
      </c>
      <c r="B5599" t="s">
        <v>2903</v>
      </c>
      <c r="C5599" t="s">
        <v>1721</v>
      </c>
      <c r="D5599" t="s">
        <v>3271</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x14ac:dyDescent="0.25">
      <c r="A5600" t="s">
        <v>2996</v>
      </c>
      <c r="B5600" t="s">
        <v>2903</v>
      </c>
      <c r="C5600" t="s">
        <v>1721</v>
      </c>
      <c r="D5600" t="s">
        <v>3271</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x14ac:dyDescent="0.25">
      <c r="A5601" t="s">
        <v>2997</v>
      </c>
      <c r="B5601" t="s">
        <v>2903</v>
      </c>
      <c r="C5601" t="s">
        <v>1721</v>
      </c>
      <c r="D5601" t="s">
        <v>3271</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x14ac:dyDescent="0.25">
      <c r="A5602" t="s">
        <v>2998</v>
      </c>
      <c r="B5602" t="s">
        <v>2903</v>
      </c>
      <c r="C5602" t="s">
        <v>1721</v>
      </c>
      <c r="D5602" t="s">
        <v>3271</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x14ac:dyDescent="0.25">
      <c r="A5603" t="s">
        <v>2999</v>
      </c>
      <c r="B5603" t="s">
        <v>2903</v>
      </c>
      <c r="C5603" t="s">
        <v>1721</v>
      </c>
      <c r="D5603" t="s">
        <v>3271</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x14ac:dyDescent="0.25">
      <c r="A5604" t="s">
        <v>3000</v>
      </c>
      <c r="B5604" t="s">
        <v>2903</v>
      </c>
      <c r="C5604" t="s">
        <v>1721</v>
      </c>
      <c r="D5604" t="s">
        <v>3272</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x14ac:dyDescent="0.25">
      <c r="A5605" t="s">
        <v>3001</v>
      </c>
      <c r="B5605" t="s">
        <v>2903</v>
      </c>
      <c r="C5605" t="s">
        <v>1721</v>
      </c>
      <c r="D5605" t="s">
        <v>3272</v>
      </c>
      <c r="E5605" t="s">
        <v>1705</v>
      </c>
      <c r="H5605" t="str">
        <f>INDEX('Vensim Variables'!$B:$B,MATCH(EPS!$B5605,'Vensim Variables'!$A:$A,0))</f>
        <v>g pollutant</v>
      </c>
      <c r="I5605" t="str">
        <f t="shared" si="174"/>
        <v>VOC</v>
      </c>
      <c r="J5605">
        <f>INDEX(NoSettings!$C:$C,MATCH(EPS!$A5605,NoSettings!$A:$A,0))</f>
        <v>870618000</v>
      </c>
      <c r="K5605">
        <f>INDEX(GWP!$C$2:$C$13,MATCH(EPS!I5605,GWP!$B$2:$B$13,0))</f>
        <v>0</v>
      </c>
      <c r="L5605" s="4">
        <f t="shared" si="175"/>
        <v>0</v>
      </c>
    </row>
    <row r="5606" spans="1:12" hidden="1" x14ac:dyDescent="0.25">
      <c r="A5606" t="s">
        <v>3002</v>
      </c>
      <c r="B5606" t="s">
        <v>2903</v>
      </c>
      <c r="C5606" t="s">
        <v>1721</v>
      </c>
      <c r="D5606" t="s">
        <v>3272</v>
      </c>
      <c r="E5606" t="s">
        <v>1706</v>
      </c>
      <c r="H5606" t="str">
        <f>INDEX('Vensim Variables'!$B:$B,MATCH(EPS!$B5606,'Vensim Variables'!$A:$A,0))</f>
        <v>g pollutant</v>
      </c>
      <c r="I5606" t="str">
        <f t="shared" si="174"/>
        <v>CO</v>
      </c>
      <c r="J5606">
        <f>INDEX(NoSettings!$C:$C,MATCH(EPS!$A5606,NoSettings!$A:$A,0))</f>
        <v>7102330000</v>
      </c>
      <c r="K5606">
        <f>INDEX(GWP!$C$2:$C$13,MATCH(EPS!I5606,GWP!$B$2:$B$13,0))</f>
        <v>0</v>
      </c>
      <c r="L5606" s="4">
        <f t="shared" si="175"/>
        <v>0</v>
      </c>
    </row>
    <row r="5607" spans="1:12" hidden="1" x14ac:dyDescent="0.25">
      <c r="A5607" t="s">
        <v>3003</v>
      </c>
      <c r="B5607" t="s">
        <v>2903</v>
      </c>
      <c r="C5607" t="s">
        <v>1721</v>
      </c>
      <c r="D5607" t="s">
        <v>3272</v>
      </c>
      <c r="E5607" t="s">
        <v>1707</v>
      </c>
      <c r="H5607" t="str">
        <f>INDEX('Vensim Variables'!$B:$B,MATCH(EPS!$B5607,'Vensim Variables'!$A:$A,0))</f>
        <v>g pollutant</v>
      </c>
      <c r="I5607" t="str">
        <f t="shared" si="174"/>
        <v>NOx</v>
      </c>
      <c r="J5607">
        <f>INDEX(NoSettings!$C:$C,MATCH(EPS!$A5607,NoSettings!$A:$A,0))</f>
        <v>16394600000</v>
      </c>
      <c r="K5607">
        <f>INDEX(GWP!$C$2:$C$13,MATCH(EPS!I5607,GWP!$B$2:$B$13,0))</f>
        <v>0</v>
      </c>
      <c r="L5607" s="4">
        <f t="shared" si="175"/>
        <v>0</v>
      </c>
    </row>
    <row r="5608" spans="1:12" hidden="1" x14ac:dyDescent="0.25">
      <c r="A5608" t="s">
        <v>3004</v>
      </c>
      <c r="B5608" t="s">
        <v>2903</v>
      </c>
      <c r="C5608" t="s">
        <v>1721</v>
      </c>
      <c r="D5608" t="s">
        <v>3272</v>
      </c>
      <c r="E5608" t="s">
        <v>1708</v>
      </c>
      <c r="H5608" t="str">
        <f>INDEX('Vensim Variables'!$B:$B,MATCH(EPS!$B5608,'Vensim Variables'!$A:$A,0))</f>
        <v>g pollutant</v>
      </c>
      <c r="I5608" t="str">
        <f t="shared" si="174"/>
        <v>PM10</v>
      </c>
      <c r="J5608">
        <f>INDEX(NoSettings!$C:$C,MATCH(EPS!$A5608,NoSettings!$A:$A,0))</f>
        <v>655396000</v>
      </c>
      <c r="K5608">
        <f>INDEX(GWP!$C$2:$C$13,MATCH(EPS!I5608,GWP!$B$2:$B$13,0))</f>
        <v>0</v>
      </c>
      <c r="L5608" s="4">
        <f t="shared" si="175"/>
        <v>0</v>
      </c>
    </row>
    <row r="5609" spans="1:12" hidden="1" x14ac:dyDescent="0.25">
      <c r="A5609" t="s">
        <v>3005</v>
      </c>
      <c r="B5609" t="s">
        <v>2903</v>
      </c>
      <c r="C5609" t="s">
        <v>1721</v>
      </c>
      <c r="D5609" t="s">
        <v>3272</v>
      </c>
      <c r="E5609" t="s">
        <v>1709</v>
      </c>
      <c r="H5609" t="str">
        <f>INDEX('Vensim Variables'!$B:$B,MATCH(EPS!$B5609,'Vensim Variables'!$A:$A,0))</f>
        <v>g pollutant</v>
      </c>
      <c r="I5609" t="str">
        <f t="shared" si="174"/>
        <v>PM25</v>
      </c>
      <c r="J5609">
        <f>INDEX(NoSettings!$C:$C,MATCH(EPS!$A5609,NoSettings!$A:$A,0))</f>
        <v>416822000</v>
      </c>
      <c r="K5609">
        <f>INDEX(GWP!$C$2:$C$13,MATCH(EPS!I5609,GWP!$B$2:$B$13,0))</f>
        <v>0</v>
      </c>
      <c r="L5609" s="4">
        <f t="shared" si="175"/>
        <v>0</v>
      </c>
    </row>
    <row r="5610" spans="1:12" hidden="1" x14ac:dyDescent="0.25">
      <c r="A5610" t="s">
        <v>3006</v>
      </c>
      <c r="B5610" t="s">
        <v>2903</v>
      </c>
      <c r="C5610" t="s">
        <v>1721</v>
      </c>
      <c r="D5610" t="s">
        <v>3272</v>
      </c>
      <c r="E5610" t="s">
        <v>1710</v>
      </c>
      <c r="H5610" t="str">
        <f>INDEX('Vensim Variables'!$B:$B,MATCH(EPS!$B5610,'Vensim Variables'!$A:$A,0))</f>
        <v>g pollutant</v>
      </c>
      <c r="I5610" t="str">
        <f t="shared" si="174"/>
        <v>SOx</v>
      </c>
      <c r="J5610">
        <f>INDEX(NoSettings!$C:$C,MATCH(EPS!$A5610,NoSettings!$A:$A,0))</f>
        <v>5155600000</v>
      </c>
      <c r="K5610">
        <f>INDEX(GWP!$C$2:$C$13,MATCH(EPS!I5610,GWP!$B$2:$B$13,0))</f>
        <v>0</v>
      </c>
      <c r="L5610" s="4">
        <f t="shared" si="175"/>
        <v>0</v>
      </c>
    </row>
    <row r="5611" spans="1:12" hidden="1" x14ac:dyDescent="0.25">
      <c r="A5611" t="s">
        <v>3007</v>
      </c>
      <c r="B5611" t="s">
        <v>2903</v>
      </c>
      <c r="C5611" t="s">
        <v>1721</v>
      </c>
      <c r="D5611" t="s">
        <v>3272</v>
      </c>
      <c r="E5611" t="s">
        <v>1711</v>
      </c>
      <c r="H5611" t="str">
        <f>INDEX('Vensim Variables'!$B:$B,MATCH(EPS!$B5611,'Vensim Variables'!$A:$A,0))</f>
        <v>g pollutant</v>
      </c>
      <c r="I5611" t="str">
        <f t="shared" si="174"/>
        <v>BC</v>
      </c>
      <c r="J5611">
        <f>INDEX(NoSettings!$C:$C,MATCH(EPS!$A5611,NoSettings!$A:$A,0))</f>
        <v>24129800</v>
      </c>
      <c r="K5611">
        <f>INDEX(GWP!$C$2:$C$13,MATCH(EPS!I5611,GWP!$B$2:$B$13,0))</f>
        <v>0</v>
      </c>
      <c r="L5611" s="4">
        <f t="shared" si="175"/>
        <v>0</v>
      </c>
    </row>
    <row r="5612" spans="1:12" hidden="1" x14ac:dyDescent="0.25">
      <c r="A5612" t="s">
        <v>3008</v>
      </c>
      <c r="B5612" t="s">
        <v>2903</v>
      </c>
      <c r="C5612" t="s">
        <v>1721</v>
      </c>
      <c r="D5612" t="s">
        <v>3272</v>
      </c>
      <c r="E5612" t="s">
        <v>1712</v>
      </c>
      <c r="H5612" t="str">
        <f>INDEX('Vensim Variables'!$B:$B,MATCH(EPS!$B5612,'Vensim Variables'!$A:$A,0))</f>
        <v>g pollutant</v>
      </c>
      <c r="I5612" t="str">
        <f t="shared" si="174"/>
        <v>OC</v>
      </c>
      <c r="J5612">
        <f>INDEX(NoSettings!$C:$C,MATCH(EPS!$A5612,NoSettings!$A:$A,0))</f>
        <v>122206000</v>
      </c>
      <c r="K5612">
        <f>INDEX(GWP!$C$2:$C$13,MATCH(EPS!I5612,GWP!$B$2:$B$13,0))</f>
        <v>0</v>
      </c>
      <c r="L5612" s="4">
        <f t="shared" si="175"/>
        <v>0</v>
      </c>
    </row>
    <row r="5613" spans="1:12" hidden="1" x14ac:dyDescent="0.25">
      <c r="A5613" t="s">
        <v>3009</v>
      </c>
      <c r="B5613" t="s">
        <v>2903</v>
      </c>
      <c r="C5613" t="s">
        <v>1721</v>
      </c>
      <c r="D5613" t="s">
        <v>3272</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x14ac:dyDescent="0.25">
      <c r="A5614" t="s">
        <v>3010</v>
      </c>
      <c r="B5614" t="s">
        <v>2903</v>
      </c>
      <c r="C5614" t="s">
        <v>1721</v>
      </c>
      <c r="D5614" t="s">
        <v>3272</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x14ac:dyDescent="0.25">
      <c r="A5615" t="s">
        <v>3011</v>
      </c>
      <c r="B5615" t="s">
        <v>2903</v>
      </c>
      <c r="C5615" t="s">
        <v>1721</v>
      </c>
      <c r="D5615" t="s">
        <v>3272</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x14ac:dyDescent="0.25">
      <c r="A5616" t="s">
        <v>3012</v>
      </c>
      <c r="B5616" t="s">
        <v>2903</v>
      </c>
      <c r="C5616" t="s">
        <v>1721</v>
      </c>
      <c r="D5616" t="s">
        <v>3273</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x14ac:dyDescent="0.25">
      <c r="A5617" t="s">
        <v>3013</v>
      </c>
      <c r="B5617" t="s">
        <v>2903</v>
      </c>
      <c r="C5617" t="s">
        <v>1721</v>
      </c>
      <c r="D5617" t="s">
        <v>3273</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x14ac:dyDescent="0.25">
      <c r="A5618" t="s">
        <v>3014</v>
      </c>
      <c r="B5618" t="s">
        <v>2903</v>
      </c>
      <c r="C5618" t="s">
        <v>1721</v>
      </c>
      <c r="D5618" t="s">
        <v>3273</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x14ac:dyDescent="0.25">
      <c r="A5619" t="s">
        <v>3015</v>
      </c>
      <c r="B5619" t="s">
        <v>2903</v>
      </c>
      <c r="C5619" t="s">
        <v>1721</v>
      </c>
      <c r="D5619" t="s">
        <v>3273</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x14ac:dyDescent="0.25">
      <c r="A5620" t="s">
        <v>3016</v>
      </c>
      <c r="B5620" t="s">
        <v>2903</v>
      </c>
      <c r="C5620" t="s">
        <v>1721</v>
      </c>
      <c r="D5620" t="s">
        <v>3273</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x14ac:dyDescent="0.25">
      <c r="A5621" t="s">
        <v>3017</v>
      </c>
      <c r="B5621" t="s">
        <v>2903</v>
      </c>
      <c r="C5621" t="s">
        <v>1721</v>
      </c>
      <c r="D5621" t="s">
        <v>3273</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x14ac:dyDescent="0.25">
      <c r="A5622" t="s">
        <v>3018</v>
      </c>
      <c r="B5622" t="s">
        <v>2903</v>
      </c>
      <c r="C5622" t="s">
        <v>1721</v>
      </c>
      <c r="D5622" t="s">
        <v>3273</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x14ac:dyDescent="0.25">
      <c r="A5623" t="s">
        <v>3019</v>
      </c>
      <c r="B5623" t="s">
        <v>2903</v>
      </c>
      <c r="C5623" t="s">
        <v>1721</v>
      </c>
      <c r="D5623" t="s">
        <v>3273</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x14ac:dyDescent="0.25">
      <c r="A5624" t="s">
        <v>3020</v>
      </c>
      <c r="B5624" t="s">
        <v>2903</v>
      </c>
      <c r="C5624" t="s">
        <v>1721</v>
      </c>
      <c r="D5624" t="s">
        <v>3273</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x14ac:dyDescent="0.25">
      <c r="A5625" t="s">
        <v>3021</v>
      </c>
      <c r="B5625" t="s">
        <v>2903</v>
      </c>
      <c r="C5625" t="s">
        <v>1721</v>
      </c>
      <c r="D5625" t="s">
        <v>3273</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x14ac:dyDescent="0.25">
      <c r="A5626" t="s">
        <v>3022</v>
      </c>
      <c r="B5626" t="s">
        <v>2903</v>
      </c>
      <c r="C5626" t="s">
        <v>1721</v>
      </c>
      <c r="D5626" t="s">
        <v>3273</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x14ac:dyDescent="0.25">
      <c r="A5627" t="s">
        <v>3023</v>
      </c>
      <c r="B5627" t="s">
        <v>2903</v>
      </c>
      <c r="C5627" t="s">
        <v>1721</v>
      </c>
      <c r="D5627" t="s">
        <v>3273</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x14ac:dyDescent="0.25">
      <c r="A5628" t="s">
        <v>3024</v>
      </c>
      <c r="B5628" t="s">
        <v>2903</v>
      </c>
      <c r="C5628" t="s">
        <v>1722</v>
      </c>
      <c r="D5628" t="s">
        <v>3264</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x14ac:dyDescent="0.25">
      <c r="A5629" t="s">
        <v>3025</v>
      </c>
      <c r="B5629" t="s">
        <v>2903</v>
      </c>
      <c r="C5629" t="s">
        <v>1722</v>
      </c>
      <c r="D5629" t="s">
        <v>3264</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x14ac:dyDescent="0.25">
      <c r="A5630" t="s">
        <v>3026</v>
      </c>
      <c r="B5630" t="s">
        <v>2903</v>
      </c>
      <c r="C5630" t="s">
        <v>1722</v>
      </c>
      <c r="D5630" t="s">
        <v>3264</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x14ac:dyDescent="0.25">
      <c r="A5631" t="s">
        <v>3027</v>
      </c>
      <c r="B5631" t="s">
        <v>2903</v>
      </c>
      <c r="C5631" t="s">
        <v>1722</v>
      </c>
      <c r="D5631" t="s">
        <v>3264</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x14ac:dyDescent="0.25">
      <c r="A5632" t="s">
        <v>3028</v>
      </c>
      <c r="B5632" t="s">
        <v>2903</v>
      </c>
      <c r="C5632" t="s">
        <v>1722</v>
      </c>
      <c r="D5632" t="s">
        <v>3264</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x14ac:dyDescent="0.25">
      <c r="A5633" t="s">
        <v>3029</v>
      </c>
      <c r="B5633" t="s">
        <v>2903</v>
      </c>
      <c r="C5633" t="s">
        <v>1722</v>
      </c>
      <c r="D5633" t="s">
        <v>3264</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x14ac:dyDescent="0.25">
      <c r="A5634" t="s">
        <v>3030</v>
      </c>
      <c r="B5634" t="s">
        <v>2903</v>
      </c>
      <c r="C5634" t="s">
        <v>1722</v>
      </c>
      <c r="D5634" t="s">
        <v>3264</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x14ac:dyDescent="0.25">
      <c r="A5635" t="s">
        <v>3031</v>
      </c>
      <c r="B5635" t="s">
        <v>2903</v>
      </c>
      <c r="C5635" t="s">
        <v>1722</v>
      </c>
      <c r="D5635" t="s">
        <v>3264</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x14ac:dyDescent="0.25">
      <c r="A5636" t="s">
        <v>3032</v>
      </c>
      <c r="B5636" t="s">
        <v>2903</v>
      </c>
      <c r="C5636" t="s">
        <v>1722</v>
      </c>
      <c r="D5636" t="s">
        <v>3264</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x14ac:dyDescent="0.25">
      <c r="A5637" t="s">
        <v>3033</v>
      </c>
      <c r="B5637" t="s">
        <v>2903</v>
      </c>
      <c r="C5637" t="s">
        <v>1722</v>
      </c>
      <c r="D5637" t="s">
        <v>3264</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x14ac:dyDescent="0.25">
      <c r="A5638" t="s">
        <v>3034</v>
      </c>
      <c r="B5638" t="s">
        <v>2903</v>
      </c>
      <c r="C5638" t="s">
        <v>1722</v>
      </c>
      <c r="D5638" t="s">
        <v>3264</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x14ac:dyDescent="0.25">
      <c r="A5639" t="s">
        <v>3035</v>
      </c>
      <c r="B5639" t="s">
        <v>2903</v>
      </c>
      <c r="C5639" t="s">
        <v>1722</v>
      </c>
      <c r="D5639" t="s">
        <v>3264</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x14ac:dyDescent="0.25">
      <c r="A5640" t="s">
        <v>3036</v>
      </c>
      <c r="B5640" t="s">
        <v>2903</v>
      </c>
      <c r="C5640" t="s">
        <v>1722</v>
      </c>
      <c r="D5640" t="s">
        <v>3265</v>
      </c>
      <c r="E5640" t="s">
        <v>1702</v>
      </c>
      <c r="H5640" t="str">
        <f>INDEX('Vensim Variables'!$B:$B,MATCH(EPS!$B5640,'Vensim Variables'!$A:$A,0))</f>
        <v>g pollutant</v>
      </c>
      <c r="I5640" t="str">
        <f t="shared" si="176"/>
        <v>CO2</v>
      </c>
      <c r="J5640">
        <f>INDEX(NoSettings!$C:$C,MATCH(EPS!$A5640,NoSettings!$A:$A,0))</f>
        <v>0</v>
      </c>
      <c r="K5640">
        <f>INDEX(GWP!$C$2:$C$13,MATCH(EPS!I5640,GWP!$B$2:$B$13,0))</f>
        <v>1</v>
      </c>
      <c r="L5640" s="4">
        <f t="shared" si="177"/>
        <v>0</v>
      </c>
    </row>
    <row r="5641" spans="1:12" hidden="1" x14ac:dyDescent="0.25">
      <c r="A5641" t="s">
        <v>3037</v>
      </c>
      <c r="B5641" t="s">
        <v>2903</v>
      </c>
      <c r="C5641" t="s">
        <v>1722</v>
      </c>
      <c r="D5641" t="s">
        <v>3265</v>
      </c>
      <c r="E5641" t="s">
        <v>1705</v>
      </c>
      <c r="H5641" t="str">
        <f>INDEX('Vensim Variables'!$B:$B,MATCH(EPS!$B5641,'Vensim Variables'!$A:$A,0))</f>
        <v>g pollutant</v>
      </c>
      <c r="I5641" t="str">
        <f t="shared" si="176"/>
        <v>VOC</v>
      </c>
      <c r="J5641">
        <f>INDEX(NoSettings!$C:$C,MATCH(EPS!$A5641,NoSettings!$A:$A,0))</f>
        <v>0</v>
      </c>
      <c r="K5641">
        <f>INDEX(GWP!$C$2:$C$13,MATCH(EPS!I5641,GWP!$B$2:$B$13,0))</f>
        <v>0</v>
      </c>
      <c r="L5641" s="4">
        <f t="shared" si="177"/>
        <v>0</v>
      </c>
    </row>
    <row r="5642" spans="1:12" hidden="1" x14ac:dyDescent="0.25">
      <c r="A5642" t="s">
        <v>3038</v>
      </c>
      <c r="B5642" t="s">
        <v>2903</v>
      </c>
      <c r="C5642" t="s">
        <v>1722</v>
      </c>
      <c r="D5642" t="s">
        <v>3265</v>
      </c>
      <c r="E5642" t="s">
        <v>1706</v>
      </c>
      <c r="H5642" t="str">
        <f>INDEX('Vensim Variables'!$B:$B,MATCH(EPS!$B5642,'Vensim Variables'!$A:$A,0))</f>
        <v>g pollutant</v>
      </c>
      <c r="I5642" t="str">
        <f t="shared" si="176"/>
        <v>CO</v>
      </c>
      <c r="J5642">
        <f>INDEX(NoSettings!$C:$C,MATCH(EPS!$A5642,NoSettings!$A:$A,0))</f>
        <v>0</v>
      </c>
      <c r="K5642">
        <f>INDEX(GWP!$C$2:$C$13,MATCH(EPS!I5642,GWP!$B$2:$B$13,0))</f>
        <v>0</v>
      </c>
      <c r="L5642" s="4">
        <f t="shared" si="177"/>
        <v>0</v>
      </c>
    </row>
    <row r="5643" spans="1:12" hidden="1" x14ac:dyDescent="0.25">
      <c r="A5643" t="s">
        <v>3039</v>
      </c>
      <c r="B5643" t="s">
        <v>2903</v>
      </c>
      <c r="C5643" t="s">
        <v>1722</v>
      </c>
      <c r="D5643" t="s">
        <v>3265</v>
      </c>
      <c r="E5643" t="s">
        <v>1707</v>
      </c>
      <c r="H5643" t="str">
        <f>INDEX('Vensim Variables'!$B:$B,MATCH(EPS!$B5643,'Vensim Variables'!$A:$A,0))</f>
        <v>g pollutant</v>
      </c>
      <c r="I5643" t="str">
        <f t="shared" si="176"/>
        <v>NOx</v>
      </c>
      <c r="J5643">
        <f>INDEX(NoSettings!$C:$C,MATCH(EPS!$A5643,NoSettings!$A:$A,0))</f>
        <v>0</v>
      </c>
      <c r="K5643">
        <f>INDEX(GWP!$C$2:$C$13,MATCH(EPS!I5643,GWP!$B$2:$B$13,0))</f>
        <v>0</v>
      </c>
      <c r="L5643" s="4">
        <f t="shared" si="177"/>
        <v>0</v>
      </c>
    </row>
    <row r="5644" spans="1:12" hidden="1" x14ac:dyDescent="0.25">
      <c r="A5644" t="s">
        <v>3040</v>
      </c>
      <c r="B5644" t="s">
        <v>2903</v>
      </c>
      <c r="C5644" t="s">
        <v>1722</v>
      </c>
      <c r="D5644" t="s">
        <v>3265</v>
      </c>
      <c r="E5644" t="s">
        <v>1708</v>
      </c>
      <c r="H5644" t="str">
        <f>INDEX('Vensim Variables'!$B:$B,MATCH(EPS!$B5644,'Vensim Variables'!$A:$A,0))</f>
        <v>g pollutant</v>
      </c>
      <c r="I5644" t="str">
        <f t="shared" si="176"/>
        <v>PM10</v>
      </c>
      <c r="J5644">
        <f>INDEX(NoSettings!$C:$C,MATCH(EPS!$A5644,NoSettings!$A:$A,0))</f>
        <v>0</v>
      </c>
      <c r="K5644">
        <f>INDEX(GWP!$C$2:$C$13,MATCH(EPS!I5644,GWP!$B$2:$B$13,0))</f>
        <v>0</v>
      </c>
      <c r="L5644" s="4">
        <f t="shared" si="177"/>
        <v>0</v>
      </c>
    </row>
    <row r="5645" spans="1:12" hidden="1" x14ac:dyDescent="0.25">
      <c r="A5645" t="s">
        <v>3041</v>
      </c>
      <c r="B5645" t="s">
        <v>2903</v>
      </c>
      <c r="C5645" t="s">
        <v>1722</v>
      </c>
      <c r="D5645" t="s">
        <v>3265</v>
      </c>
      <c r="E5645" t="s">
        <v>1709</v>
      </c>
      <c r="H5645" t="str">
        <f>INDEX('Vensim Variables'!$B:$B,MATCH(EPS!$B5645,'Vensim Variables'!$A:$A,0))</f>
        <v>g pollutant</v>
      </c>
      <c r="I5645" t="str">
        <f t="shared" si="176"/>
        <v>PM25</v>
      </c>
      <c r="J5645">
        <f>INDEX(NoSettings!$C:$C,MATCH(EPS!$A5645,NoSettings!$A:$A,0))</f>
        <v>0</v>
      </c>
      <c r="K5645">
        <f>INDEX(GWP!$C$2:$C$13,MATCH(EPS!I5645,GWP!$B$2:$B$13,0))</f>
        <v>0</v>
      </c>
      <c r="L5645" s="4">
        <f t="shared" si="177"/>
        <v>0</v>
      </c>
    </row>
    <row r="5646" spans="1:12" hidden="1" x14ac:dyDescent="0.25">
      <c r="A5646" t="s">
        <v>3042</v>
      </c>
      <c r="B5646" t="s">
        <v>2903</v>
      </c>
      <c r="C5646" t="s">
        <v>1722</v>
      </c>
      <c r="D5646" t="s">
        <v>3265</v>
      </c>
      <c r="E5646" t="s">
        <v>1710</v>
      </c>
      <c r="H5646" t="str">
        <f>INDEX('Vensim Variables'!$B:$B,MATCH(EPS!$B5646,'Vensim Variables'!$A:$A,0))</f>
        <v>g pollutant</v>
      </c>
      <c r="I5646" t="str">
        <f t="shared" si="176"/>
        <v>SOx</v>
      </c>
      <c r="J5646">
        <f>INDEX(NoSettings!$C:$C,MATCH(EPS!$A5646,NoSettings!$A:$A,0))</f>
        <v>0</v>
      </c>
      <c r="K5646">
        <f>INDEX(GWP!$C$2:$C$13,MATCH(EPS!I5646,GWP!$B$2:$B$13,0))</f>
        <v>0</v>
      </c>
      <c r="L5646" s="4">
        <f t="shared" si="177"/>
        <v>0</v>
      </c>
    </row>
    <row r="5647" spans="1:12" hidden="1" x14ac:dyDescent="0.25">
      <c r="A5647" t="s">
        <v>3043</v>
      </c>
      <c r="B5647" t="s">
        <v>2903</v>
      </c>
      <c r="C5647" t="s">
        <v>1722</v>
      </c>
      <c r="D5647" t="s">
        <v>3265</v>
      </c>
      <c r="E5647" t="s">
        <v>1711</v>
      </c>
      <c r="H5647" t="str">
        <f>INDEX('Vensim Variables'!$B:$B,MATCH(EPS!$B5647,'Vensim Variables'!$A:$A,0))</f>
        <v>g pollutant</v>
      </c>
      <c r="I5647" t="str">
        <f t="shared" si="176"/>
        <v>BC</v>
      </c>
      <c r="J5647">
        <f>INDEX(NoSettings!$C:$C,MATCH(EPS!$A5647,NoSettings!$A:$A,0))</f>
        <v>0</v>
      </c>
      <c r="K5647">
        <f>INDEX(GWP!$C$2:$C$13,MATCH(EPS!I5647,GWP!$B$2:$B$13,0))</f>
        <v>0</v>
      </c>
      <c r="L5647" s="4">
        <f t="shared" si="177"/>
        <v>0</v>
      </c>
    </row>
    <row r="5648" spans="1:12" hidden="1" x14ac:dyDescent="0.25">
      <c r="A5648" t="s">
        <v>3044</v>
      </c>
      <c r="B5648" t="s">
        <v>2903</v>
      </c>
      <c r="C5648" t="s">
        <v>1722</v>
      </c>
      <c r="D5648" t="s">
        <v>3265</v>
      </c>
      <c r="E5648" t="s">
        <v>1712</v>
      </c>
      <c r="H5648" t="str">
        <f>INDEX('Vensim Variables'!$B:$B,MATCH(EPS!$B5648,'Vensim Variables'!$A:$A,0))</f>
        <v>g pollutant</v>
      </c>
      <c r="I5648" t="str">
        <f t="shared" si="176"/>
        <v>OC</v>
      </c>
      <c r="J5648">
        <f>INDEX(NoSettings!$C:$C,MATCH(EPS!$A5648,NoSettings!$A:$A,0))</f>
        <v>0</v>
      </c>
      <c r="K5648">
        <f>INDEX(GWP!$C$2:$C$13,MATCH(EPS!I5648,GWP!$B$2:$B$13,0))</f>
        <v>0</v>
      </c>
      <c r="L5648" s="4">
        <f t="shared" si="177"/>
        <v>0</v>
      </c>
    </row>
    <row r="5649" spans="1:12" hidden="1" x14ac:dyDescent="0.25">
      <c r="A5649" t="s">
        <v>3045</v>
      </c>
      <c r="B5649" t="s">
        <v>2903</v>
      </c>
      <c r="C5649" t="s">
        <v>1722</v>
      </c>
      <c r="D5649" t="s">
        <v>3265</v>
      </c>
      <c r="E5649" t="s">
        <v>1713</v>
      </c>
      <c r="H5649" t="str">
        <f>INDEX('Vensim Variables'!$B:$B,MATCH(EPS!$B5649,'Vensim Variables'!$A:$A,0))</f>
        <v>g pollutant</v>
      </c>
      <c r="I5649" t="str">
        <f t="shared" si="176"/>
        <v>CH4</v>
      </c>
      <c r="J5649">
        <f>INDEX(NoSettings!$C:$C,MATCH(EPS!$A5649,NoSettings!$A:$A,0))</f>
        <v>0</v>
      </c>
      <c r="K5649">
        <f>INDEX(GWP!$C$2:$C$13,MATCH(EPS!I5649,GWP!$B$2:$B$13,0))</f>
        <v>28</v>
      </c>
      <c r="L5649" s="4">
        <f t="shared" si="177"/>
        <v>0</v>
      </c>
    </row>
    <row r="5650" spans="1:12" hidden="1" x14ac:dyDescent="0.25">
      <c r="A5650" t="s">
        <v>3046</v>
      </c>
      <c r="B5650" t="s">
        <v>2903</v>
      </c>
      <c r="C5650" t="s">
        <v>1722</v>
      </c>
      <c r="D5650" t="s">
        <v>3265</v>
      </c>
      <c r="E5650" t="s">
        <v>1714</v>
      </c>
      <c r="H5650" t="str">
        <f>INDEX('Vensim Variables'!$B:$B,MATCH(EPS!$B5650,'Vensim Variables'!$A:$A,0))</f>
        <v>g pollutant</v>
      </c>
      <c r="I5650" t="str">
        <f t="shared" si="176"/>
        <v>N2O</v>
      </c>
      <c r="J5650">
        <f>INDEX(NoSettings!$C:$C,MATCH(EPS!$A5650,NoSettings!$A:$A,0))</f>
        <v>0</v>
      </c>
      <c r="K5650">
        <f>INDEX(GWP!$C$2:$C$13,MATCH(EPS!I5650,GWP!$B$2:$B$13,0))</f>
        <v>265</v>
      </c>
      <c r="L5650" s="4">
        <f t="shared" si="177"/>
        <v>0</v>
      </c>
    </row>
    <row r="5651" spans="1:12" hidden="1" x14ac:dyDescent="0.25">
      <c r="A5651" t="s">
        <v>3047</v>
      </c>
      <c r="B5651" t="s">
        <v>2903</v>
      </c>
      <c r="C5651" t="s">
        <v>1722</v>
      </c>
      <c r="D5651" t="s">
        <v>3265</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x14ac:dyDescent="0.25">
      <c r="A5652" t="s">
        <v>3048</v>
      </c>
      <c r="B5652" t="s">
        <v>2903</v>
      </c>
      <c r="C5652" t="s">
        <v>1722</v>
      </c>
      <c r="D5652" t="s">
        <v>3266</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x14ac:dyDescent="0.25">
      <c r="A5653" t="s">
        <v>3049</v>
      </c>
      <c r="B5653" t="s">
        <v>2903</v>
      </c>
      <c r="C5653" t="s">
        <v>1722</v>
      </c>
      <c r="D5653" t="s">
        <v>3266</v>
      </c>
      <c r="E5653" t="s">
        <v>1705</v>
      </c>
      <c r="H5653" t="str">
        <f>INDEX('Vensim Variables'!$B:$B,MATCH(EPS!$B5653,'Vensim Variables'!$A:$A,0))</f>
        <v>g pollutant</v>
      </c>
      <c r="I5653" t="str">
        <f t="shared" si="176"/>
        <v>VOC</v>
      </c>
      <c r="J5653">
        <f>INDEX(NoSettings!$C:$C,MATCH(EPS!$A5653,NoSettings!$A:$A,0))</f>
        <v>4461170000</v>
      </c>
      <c r="K5653">
        <f>INDEX(GWP!$C$2:$C$13,MATCH(EPS!I5653,GWP!$B$2:$B$13,0))</f>
        <v>0</v>
      </c>
      <c r="L5653" s="4">
        <f t="shared" si="177"/>
        <v>0</v>
      </c>
    </row>
    <row r="5654" spans="1:12" hidden="1" x14ac:dyDescent="0.25">
      <c r="A5654" t="s">
        <v>3050</v>
      </c>
      <c r="B5654" t="s">
        <v>2903</v>
      </c>
      <c r="C5654" t="s">
        <v>1722</v>
      </c>
      <c r="D5654" t="s">
        <v>3266</v>
      </c>
      <c r="E5654" t="s">
        <v>1706</v>
      </c>
      <c r="H5654" t="str">
        <f>INDEX('Vensim Variables'!$B:$B,MATCH(EPS!$B5654,'Vensim Variables'!$A:$A,0))</f>
        <v>g pollutant</v>
      </c>
      <c r="I5654" t="str">
        <f t="shared" si="176"/>
        <v>CO</v>
      </c>
      <c r="J5654">
        <f>INDEX(NoSettings!$C:$C,MATCH(EPS!$A5654,NoSettings!$A:$A,0))</f>
        <v>27447500000</v>
      </c>
      <c r="K5654">
        <f>INDEX(GWP!$C$2:$C$13,MATCH(EPS!I5654,GWP!$B$2:$B$13,0))</f>
        <v>0</v>
      </c>
      <c r="L5654" s="4">
        <f t="shared" si="177"/>
        <v>0</v>
      </c>
    </row>
    <row r="5655" spans="1:12" hidden="1" x14ac:dyDescent="0.25">
      <c r="A5655" t="s">
        <v>3051</v>
      </c>
      <c r="B5655" t="s">
        <v>2903</v>
      </c>
      <c r="C5655" t="s">
        <v>1722</v>
      </c>
      <c r="D5655" t="s">
        <v>3266</v>
      </c>
      <c r="E5655" t="s">
        <v>1707</v>
      </c>
      <c r="H5655" t="str">
        <f>INDEX('Vensim Variables'!$B:$B,MATCH(EPS!$B5655,'Vensim Variables'!$A:$A,0))</f>
        <v>g pollutant</v>
      </c>
      <c r="I5655" t="str">
        <f t="shared" si="176"/>
        <v>NOx</v>
      </c>
      <c r="J5655">
        <f>INDEX(NoSettings!$C:$C,MATCH(EPS!$A5655,NoSettings!$A:$A,0))</f>
        <v>37755200000</v>
      </c>
      <c r="K5655">
        <f>INDEX(GWP!$C$2:$C$13,MATCH(EPS!I5655,GWP!$B$2:$B$13,0))</f>
        <v>0</v>
      </c>
      <c r="L5655" s="4">
        <f t="shared" si="177"/>
        <v>0</v>
      </c>
    </row>
    <row r="5656" spans="1:12" hidden="1" x14ac:dyDescent="0.25">
      <c r="A5656" t="s">
        <v>3052</v>
      </c>
      <c r="B5656" t="s">
        <v>2903</v>
      </c>
      <c r="C5656" t="s">
        <v>1722</v>
      </c>
      <c r="D5656" t="s">
        <v>3266</v>
      </c>
      <c r="E5656" t="s">
        <v>1708</v>
      </c>
      <c r="H5656" t="str">
        <f>INDEX('Vensim Variables'!$B:$B,MATCH(EPS!$B5656,'Vensim Variables'!$A:$A,0))</f>
        <v>g pollutant</v>
      </c>
      <c r="I5656" t="str">
        <f t="shared" si="176"/>
        <v>PM10</v>
      </c>
      <c r="J5656">
        <f>INDEX(NoSettings!$C:$C,MATCH(EPS!$A5656,NoSettings!$A:$A,0))</f>
        <v>14617200000</v>
      </c>
      <c r="K5656">
        <f>INDEX(GWP!$C$2:$C$13,MATCH(EPS!I5656,GWP!$B$2:$B$13,0))</f>
        <v>0</v>
      </c>
      <c r="L5656" s="4">
        <f t="shared" si="177"/>
        <v>0</v>
      </c>
    </row>
    <row r="5657" spans="1:12" hidden="1" x14ac:dyDescent="0.25">
      <c r="A5657" t="s">
        <v>3053</v>
      </c>
      <c r="B5657" t="s">
        <v>2903</v>
      </c>
      <c r="C5657" t="s">
        <v>1722</v>
      </c>
      <c r="D5657" t="s">
        <v>3266</v>
      </c>
      <c r="E5657" t="s">
        <v>1709</v>
      </c>
      <c r="H5657" t="str">
        <f>INDEX('Vensim Variables'!$B:$B,MATCH(EPS!$B5657,'Vensim Variables'!$A:$A,0))</f>
        <v>g pollutant</v>
      </c>
      <c r="I5657" t="str">
        <f t="shared" si="176"/>
        <v>PM25</v>
      </c>
      <c r="J5657">
        <f>INDEX(NoSettings!$C:$C,MATCH(EPS!$A5657,NoSettings!$A:$A,0))</f>
        <v>13686800000</v>
      </c>
      <c r="K5657">
        <f>INDEX(GWP!$C$2:$C$13,MATCH(EPS!I5657,GWP!$B$2:$B$13,0))</f>
        <v>0</v>
      </c>
      <c r="L5657" s="4">
        <f t="shared" si="177"/>
        <v>0</v>
      </c>
    </row>
    <row r="5658" spans="1:12" hidden="1" x14ac:dyDescent="0.25">
      <c r="A5658" t="s">
        <v>3054</v>
      </c>
      <c r="B5658" t="s">
        <v>2903</v>
      </c>
      <c r="C5658" t="s">
        <v>1722</v>
      </c>
      <c r="D5658" t="s">
        <v>3266</v>
      </c>
      <c r="E5658" t="s">
        <v>1710</v>
      </c>
      <c r="H5658" t="str">
        <f>INDEX('Vensim Variables'!$B:$B,MATCH(EPS!$B5658,'Vensim Variables'!$A:$A,0))</f>
        <v>g pollutant</v>
      </c>
      <c r="I5658" t="str">
        <f t="shared" si="176"/>
        <v>SOx</v>
      </c>
      <c r="J5658">
        <f>INDEX(NoSettings!$C:$C,MATCH(EPS!$A5658,NoSettings!$A:$A,0))</f>
        <v>305149000</v>
      </c>
      <c r="K5658">
        <f>INDEX(GWP!$C$2:$C$13,MATCH(EPS!I5658,GWP!$B$2:$B$13,0))</f>
        <v>0</v>
      </c>
      <c r="L5658" s="4">
        <f t="shared" si="177"/>
        <v>0</v>
      </c>
    </row>
    <row r="5659" spans="1:12" hidden="1" x14ac:dyDescent="0.25">
      <c r="A5659" t="s">
        <v>3055</v>
      </c>
      <c r="B5659" t="s">
        <v>2903</v>
      </c>
      <c r="C5659" t="s">
        <v>1722</v>
      </c>
      <c r="D5659" t="s">
        <v>3266</v>
      </c>
      <c r="E5659" t="s">
        <v>1711</v>
      </c>
      <c r="H5659" t="str">
        <f>INDEX('Vensim Variables'!$B:$B,MATCH(EPS!$B5659,'Vensim Variables'!$A:$A,0))</f>
        <v>g pollutant</v>
      </c>
      <c r="I5659" t="str">
        <f t="shared" si="176"/>
        <v>BC</v>
      </c>
      <c r="J5659">
        <f>INDEX(NoSettings!$C:$C,MATCH(EPS!$A5659,NoSettings!$A:$A,0))</f>
        <v>498909000</v>
      </c>
      <c r="K5659">
        <f>INDEX(GWP!$C$2:$C$13,MATCH(EPS!I5659,GWP!$B$2:$B$13,0))</f>
        <v>0</v>
      </c>
      <c r="L5659" s="4">
        <f t="shared" si="177"/>
        <v>0</v>
      </c>
    </row>
    <row r="5660" spans="1:12" hidden="1" x14ac:dyDescent="0.25">
      <c r="A5660" t="s">
        <v>3056</v>
      </c>
      <c r="B5660" t="s">
        <v>2903</v>
      </c>
      <c r="C5660" t="s">
        <v>1722</v>
      </c>
      <c r="D5660" t="s">
        <v>3266</v>
      </c>
      <c r="E5660" t="s">
        <v>1712</v>
      </c>
      <c r="H5660" t="str">
        <f>INDEX('Vensim Variables'!$B:$B,MATCH(EPS!$B5660,'Vensim Variables'!$A:$A,0))</f>
        <v>g pollutant</v>
      </c>
      <c r="I5660" t="str">
        <f t="shared" si="176"/>
        <v>OC</v>
      </c>
      <c r="J5660">
        <f>INDEX(NoSettings!$C:$C,MATCH(EPS!$A5660,NoSettings!$A:$A,0))</f>
        <v>8796900000</v>
      </c>
      <c r="K5660">
        <f>INDEX(GWP!$C$2:$C$13,MATCH(EPS!I5660,GWP!$B$2:$B$13,0))</f>
        <v>0</v>
      </c>
      <c r="L5660" s="4">
        <f t="shared" si="177"/>
        <v>0</v>
      </c>
    </row>
    <row r="5661" spans="1:12" hidden="1" x14ac:dyDescent="0.25">
      <c r="A5661" t="s">
        <v>3057</v>
      </c>
      <c r="B5661" t="s">
        <v>2903</v>
      </c>
      <c r="C5661" t="s">
        <v>1722</v>
      </c>
      <c r="D5661" t="s">
        <v>3266</v>
      </c>
      <c r="E5661" t="s">
        <v>1713</v>
      </c>
      <c r="H5661" t="str">
        <f>INDEX('Vensim Variables'!$B:$B,MATCH(EPS!$B5661,'Vensim Variables'!$A:$A,0))</f>
        <v>g pollutant</v>
      </c>
      <c r="I5661" t="str">
        <f t="shared" si="176"/>
        <v>CH4</v>
      </c>
      <c r="J5661">
        <f>INDEX(NoSettings!$C:$C,MATCH(EPS!$A5661,NoSettings!$A:$A,0))</f>
        <v>936040000</v>
      </c>
      <c r="K5661">
        <f>INDEX(GWP!$C$2:$C$13,MATCH(EPS!I5661,GWP!$B$2:$B$13,0))</f>
        <v>28</v>
      </c>
      <c r="L5661" s="4">
        <f t="shared" si="177"/>
        <v>2.6209119999999999E-2</v>
      </c>
    </row>
    <row r="5662" spans="1:12" hidden="1" x14ac:dyDescent="0.25">
      <c r="A5662" t="s">
        <v>3058</v>
      </c>
      <c r="B5662" t="s">
        <v>2903</v>
      </c>
      <c r="C5662" t="s">
        <v>1722</v>
      </c>
      <c r="D5662" t="s">
        <v>3266</v>
      </c>
      <c r="E5662" t="s">
        <v>1714</v>
      </c>
      <c r="H5662" t="str">
        <f>INDEX('Vensim Variables'!$B:$B,MATCH(EPS!$B5662,'Vensim Variables'!$A:$A,0))</f>
        <v>g pollutant</v>
      </c>
      <c r="I5662" t="str">
        <f t="shared" si="176"/>
        <v>N2O</v>
      </c>
      <c r="J5662">
        <f>INDEX(NoSettings!$C:$C,MATCH(EPS!$A5662,NoSettings!$A:$A,0))</f>
        <v>93604000</v>
      </c>
      <c r="K5662">
        <f>INDEX(GWP!$C$2:$C$13,MATCH(EPS!I5662,GWP!$B$2:$B$13,0))</f>
        <v>265</v>
      </c>
      <c r="L5662" s="4">
        <f t="shared" si="177"/>
        <v>2.480506E-2</v>
      </c>
    </row>
    <row r="5663" spans="1:12" hidden="1" x14ac:dyDescent="0.25">
      <c r="A5663" t="s">
        <v>3059</v>
      </c>
      <c r="B5663" t="s">
        <v>2903</v>
      </c>
      <c r="C5663" t="s">
        <v>1722</v>
      </c>
      <c r="D5663" t="s">
        <v>3266</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x14ac:dyDescent="0.25">
      <c r="A5664" t="s">
        <v>3060</v>
      </c>
      <c r="B5664" t="s">
        <v>2903</v>
      </c>
      <c r="C5664" t="s">
        <v>1722</v>
      </c>
      <c r="D5664" t="s">
        <v>3267</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x14ac:dyDescent="0.25">
      <c r="A5665" t="s">
        <v>3061</v>
      </c>
      <c r="B5665" t="s">
        <v>2903</v>
      </c>
      <c r="C5665" t="s">
        <v>1722</v>
      </c>
      <c r="D5665" t="s">
        <v>3267</v>
      </c>
      <c r="E5665" t="s">
        <v>1705</v>
      </c>
      <c r="H5665" t="str">
        <f>INDEX('Vensim Variables'!$B:$B,MATCH(EPS!$B5665,'Vensim Variables'!$A:$A,0))</f>
        <v>g pollutant</v>
      </c>
      <c r="I5665" t="str">
        <f t="shared" si="176"/>
        <v>VOC</v>
      </c>
      <c r="J5665">
        <f>INDEX(NoSettings!$C:$C,MATCH(EPS!$A5665,NoSettings!$A:$A,0))</f>
        <v>322405000</v>
      </c>
      <c r="K5665">
        <f>INDEX(GWP!$C$2:$C$13,MATCH(EPS!I5665,GWP!$B$2:$B$13,0))</f>
        <v>0</v>
      </c>
      <c r="L5665" s="4">
        <f t="shared" si="177"/>
        <v>0</v>
      </c>
    </row>
    <row r="5666" spans="1:12" hidden="1" x14ac:dyDescent="0.25">
      <c r="A5666" t="s">
        <v>3062</v>
      </c>
      <c r="B5666" t="s">
        <v>2903</v>
      </c>
      <c r="C5666" t="s">
        <v>1722</v>
      </c>
      <c r="D5666" t="s">
        <v>3267</v>
      </c>
      <c r="E5666" t="s">
        <v>1706</v>
      </c>
      <c r="H5666" t="str">
        <f>INDEX('Vensim Variables'!$B:$B,MATCH(EPS!$B5666,'Vensim Variables'!$A:$A,0))</f>
        <v>g pollutant</v>
      </c>
      <c r="I5666" t="str">
        <f t="shared" si="176"/>
        <v>CO</v>
      </c>
      <c r="J5666">
        <f>INDEX(NoSettings!$C:$C,MATCH(EPS!$A5666,NoSettings!$A:$A,0))</f>
        <v>2012460000</v>
      </c>
      <c r="K5666">
        <f>INDEX(GWP!$C$2:$C$13,MATCH(EPS!I5666,GWP!$B$2:$B$13,0))</f>
        <v>0</v>
      </c>
      <c r="L5666" s="4">
        <f t="shared" si="177"/>
        <v>0</v>
      </c>
    </row>
    <row r="5667" spans="1:12" hidden="1" x14ac:dyDescent="0.25">
      <c r="A5667" t="s">
        <v>3063</v>
      </c>
      <c r="B5667" t="s">
        <v>2903</v>
      </c>
      <c r="C5667" t="s">
        <v>1722</v>
      </c>
      <c r="D5667" t="s">
        <v>3267</v>
      </c>
      <c r="E5667" t="s">
        <v>1707</v>
      </c>
      <c r="H5667" t="str">
        <f>INDEX('Vensim Variables'!$B:$B,MATCH(EPS!$B5667,'Vensim Variables'!$A:$A,0))</f>
        <v>g pollutant</v>
      </c>
      <c r="I5667" t="str">
        <f t="shared" si="176"/>
        <v>NOx</v>
      </c>
      <c r="J5667">
        <f>INDEX(NoSettings!$C:$C,MATCH(EPS!$A5667,NoSettings!$A:$A,0))</f>
        <v>6014410000</v>
      </c>
      <c r="K5667">
        <f>INDEX(GWP!$C$2:$C$13,MATCH(EPS!I5667,GWP!$B$2:$B$13,0))</f>
        <v>0</v>
      </c>
      <c r="L5667" s="4">
        <f t="shared" si="177"/>
        <v>0</v>
      </c>
    </row>
    <row r="5668" spans="1:12" hidden="1" x14ac:dyDescent="0.25">
      <c r="A5668" t="s">
        <v>3064</v>
      </c>
      <c r="B5668" t="s">
        <v>2903</v>
      </c>
      <c r="C5668" t="s">
        <v>1722</v>
      </c>
      <c r="D5668" t="s">
        <v>3267</v>
      </c>
      <c r="E5668" t="s">
        <v>1708</v>
      </c>
      <c r="H5668" t="str">
        <f>INDEX('Vensim Variables'!$B:$B,MATCH(EPS!$B5668,'Vensim Variables'!$A:$A,0))</f>
        <v>g pollutant</v>
      </c>
      <c r="I5668" t="str">
        <f t="shared" si="176"/>
        <v>PM10</v>
      </c>
      <c r="J5668">
        <f>INDEX(NoSettings!$C:$C,MATCH(EPS!$A5668,NoSettings!$A:$A,0))</f>
        <v>587246000</v>
      </c>
      <c r="K5668">
        <f>INDEX(GWP!$C$2:$C$13,MATCH(EPS!I5668,GWP!$B$2:$B$13,0))</f>
        <v>0</v>
      </c>
      <c r="L5668" s="4">
        <f t="shared" si="177"/>
        <v>0</v>
      </c>
    </row>
    <row r="5669" spans="1:12" hidden="1" x14ac:dyDescent="0.25">
      <c r="A5669" t="s">
        <v>3065</v>
      </c>
      <c r="B5669" t="s">
        <v>2903</v>
      </c>
      <c r="C5669" t="s">
        <v>1722</v>
      </c>
      <c r="D5669" t="s">
        <v>3267</v>
      </c>
      <c r="E5669" t="s">
        <v>1709</v>
      </c>
      <c r="H5669" t="str">
        <f>INDEX('Vensim Variables'!$B:$B,MATCH(EPS!$B5669,'Vensim Variables'!$A:$A,0))</f>
        <v>g pollutant</v>
      </c>
      <c r="I5669" t="str">
        <f t="shared" si="176"/>
        <v>PM25</v>
      </c>
      <c r="J5669">
        <f>INDEX(NoSettings!$C:$C,MATCH(EPS!$A5669,NoSettings!$A:$A,0))</f>
        <v>530624000</v>
      </c>
      <c r="K5669">
        <f>INDEX(GWP!$C$2:$C$13,MATCH(EPS!I5669,GWP!$B$2:$B$13,0))</f>
        <v>0</v>
      </c>
      <c r="L5669" s="4">
        <f t="shared" si="177"/>
        <v>0</v>
      </c>
    </row>
    <row r="5670" spans="1:12" hidden="1" x14ac:dyDescent="0.25">
      <c r="A5670" t="s">
        <v>3066</v>
      </c>
      <c r="B5670" t="s">
        <v>2903</v>
      </c>
      <c r="C5670" t="s">
        <v>1722</v>
      </c>
      <c r="D5670" t="s">
        <v>3267</v>
      </c>
      <c r="E5670" t="s">
        <v>1710</v>
      </c>
      <c r="H5670" t="str">
        <f>INDEX('Vensim Variables'!$B:$B,MATCH(EPS!$B5670,'Vensim Variables'!$A:$A,0))</f>
        <v>g pollutant</v>
      </c>
      <c r="I5670" t="str">
        <f t="shared" si="176"/>
        <v>SOx</v>
      </c>
      <c r="J5670">
        <f>INDEX(NoSettings!$C:$C,MATCH(EPS!$A5670,NoSettings!$A:$A,0))</f>
        <v>1550230000</v>
      </c>
      <c r="K5670">
        <f>INDEX(GWP!$C$2:$C$13,MATCH(EPS!I5670,GWP!$B$2:$B$13,0))</f>
        <v>0</v>
      </c>
      <c r="L5670" s="4">
        <f t="shared" si="177"/>
        <v>0</v>
      </c>
    </row>
    <row r="5671" spans="1:12" hidden="1" x14ac:dyDescent="0.25">
      <c r="A5671" t="s">
        <v>3067</v>
      </c>
      <c r="B5671" t="s">
        <v>2903</v>
      </c>
      <c r="C5671" t="s">
        <v>1722</v>
      </c>
      <c r="D5671" t="s">
        <v>3267</v>
      </c>
      <c r="E5671" t="s">
        <v>1711</v>
      </c>
      <c r="H5671" t="str">
        <f>INDEX('Vensim Variables'!$B:$B,MATCH(EPS!$B5671,'Vensim Variables'!$A:$A,0))</f>
        <v>g pollutant</v>
      </c>
      <c r="I5671" t="str">
        <f t="shared" si="176"/>
        <v>BC</v>
      </c>
      <c r="J5671">
        <f>INDEX(NoSettings!$C:$C,MATCH(EPS!$A5671,NoSettings!$A:$A,0))</f>
        <v>70896200</v>
      </c>
      <c r="K5671">
        <f>INDEX(GWP!$C$2:$C$13,MATCH(EPS!I5671,GWP!$B$2:$B$13,0))</f>
        <v>0</v>
      </c>
      <c r="L5671" s="4">
        <f t="shared" si="177"/>
        <v>0</v>
      </c>
    </row>
    <row r="5672" spans="1:12" hidden="1" x14ac:dyDescent="0.25">
      <c r="A5672" t="s">
        <v>3068</v>
      </c>
      <c r="B5672" t="s">
        <v>2903</v>
      </c>
      <c r="C5672" t="s">
        <v>1722</v>
      </c>
      <c r="D5672" t="s">
        <v>3267</v>
      </c>
      <c r="E5672" t="s">
        <v>1712</v>
      </c>
      <c r="H5672" t="str">
        <f>INDEX('Vensim Variables'!$B:$B,MATCH(EPS!$B5672,'Vensim Variables'!$A:$A,0))</f>
        <v>g pollutant</v>
      </c>
      <c r="I5672" t="str">
        <f t="shared" si="176"/>
        <v>OC</v>
      </c>
      <c r="J5672">
        <f>INDEX(NoSettings!$C:$C,MATCH(EPS!$A5672,NoSettings!$A:$A,0))</f>
        <v>127362000</v>
      </c>
      <c r="K5672">
        <f>INDEX(GWP!$C$2:$C$13,MATCH(EPS!I5672,GWP!$B$2:$B$13,0))</f>
        <v>0</v>
      </c>
      <c r="L5672" s="4">
        <f t="shared" si="177"/>
        <v>0</v>
      </c>
    </row>
    <row r="5673" spans="1:12" hidden="1" x14ac:dyDescent="0.25">
      <c r="A5673" t="s">
        <v>3069</v>
      </c>
      <c r="B5673" t="s">
        <v>2903</v>
      </c>
      <c r="C5673" t="s">
        <v>1722</v>
      </c>
      <c r="D5673" t="s">
        <v>3267</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x14ac:dyDescent="0.25">
      <c r="A5674" t="s">
        <v>3070</v>
      </c>
      <c r="B5674" t="s">
        <v>2903</v>
      </c>
      <c r="C5674" t="s">
        <v>1722</v>
      </c>
      <c r="D5674" t="s">
        <v>3267</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x14ac:dyDescent="0.25">
      <c r="A5675" t="s">
        <v>3071</v>
      </c>
      <c r="B5675" t="s">
        <v>2903</v>
      </c>
      <c r="C5675" t="s">
        <v>1722</v>
      </c>
      <c r="D5675" t="s">
        <v>3267</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x14ac:dyDescent="0.25">
      <c r="A5676" t="s">
        <v>3072</v>
      </c>
      <c r="B5676" t="s">
        <v>2903</v>
      </c>
      <c r="C5676" t="s">
        <v>1722</v>
      </c>
      <c r="D5676" t="s">
        <v>3268</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x14ac:dyDescent="0.25">
      <c r="A5677" t="s">
        <v>3073</v>
      </c>
      <c r="B5677" t="s">
        <v>2903</v>
      </c>
      <c r="C5677" t="s">
        <v>1722</v>
      </c>
      <c r="D5677" t="s">
        <v>3268</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x14ac:dyDescent="0.25">
      <c r="A5678" t="s">
        <v>3074</v>
      </c>
      <c r="B5678" t="s">
        <v>2903</v>
      </c>
      <c r="C5678" t="s">
        <v>1722</v>
      </c>
      <c r="D5678" t="s">
        <v>3268</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x14ac:dyDescent="0.25">
      <c r="A5679" t="s">
        <v>3075</v>
      </c>
      <c r="B5679" t="s">
        <v>2903</v>
      </c>
      <c r="C5679" t="s">
        <v>1722</v>
      </c>
      <c r="D5679" t="s">
        <v>3268</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x14ac:dyDescent="0.25">
      <c r="A5680" t="s">
        <v>3076</v>
      </c>
      <c r="B5680" t="s">
        <v>2903</v>
      </c>
      <c r="C5680" t="s">
        <v>1722</v>
      </c>
      <c r="D5680" t="s">
        <v>3268</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x14ac:dyDescent="0.25">
      <c r="A5681" t="s">
        <v>3077</v>
      </c>
      <c r="B5681" t="s">
        <v>2903</v>
      </c>
      <c r="C5681" t="s">
        <v>1722</v>
      </c>
      <c r="D5681" t="s">
        <v>3268</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x14ac:dyDescent="0.25">
      <c r="A5682" t="s">
        <v>3078</v>
      </c>
      <c r="B5682" t="s">
        <v>2903</v>
      </c>
      <c r="C5682" t="s">
        <v>1722</v>
      </c>
      <c r="D5682" t="s">
        <v>3268</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x14ac:dyDescent="0.25">
      <c r="A5683" t="s">
        <v>3079</v>
      </c>
      <c r="B5683" t="s">
        <v>2903</v>
      </c>
      <c r="C5683" t="s">
        <v>1722</v>
      </c>
      <c r="D5683" t="s">
        <v>3268</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x14ac:dyDescent="0.25">
      <c r="A5684" t="s">
        <v>3080</v>
      </c>
      <c r="B5684" t="s">
        <v>2903</v>
      </c>
      <c r="C5684" t="s">
        <v>1722</v>
      </c>
      <c r="D5684" t="s">
        <v>3268</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x14ac:dyDescent="0.25">
      <c r="A5685" t="s">
        <v>3081</v>
      </c>
      <c r="B5685" t="s">
        <v>2903</v>
      </c>
      <c r="C5685" t="s">
        <v>1722</v>
      </c>
      <c r="D5685" t="s">
        <v>3268</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x14ac:dyDescent="0.25">
      <c r="A5686" t="s">
        <v>3082</v>
      </c>
      <c r="B5686" t="s">
        <v>2903</v>
      </c>
      <c r="C5686" t="s">
        <v>1722</v>
      </c>
      <c r="D5686" t="s">
        <v>3268</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x14ac:dyDescent="0.25">
      <c r="A5687" t="s">
        <v>3083</v>
      </c>
      <c r="B5687" t="s">
        <v>2903</v>
      </c>
      <c r="C5687" t="s">
        <v>1722</v>
      </c>
      <c r="D5687" t="s">
        <v>3268</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x14ac:dyDescent="0.25">
      <c r="A5688" t="s">
        <v>3084</v>
      </c>
      <c r="B5688" t="s">
        <v>2903</v>
      </c>
      <c r="C5688" t="s">
        <v>1722</v>
      </c>
      <c r="D5688" t="s">
        <v>3269</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x14ac:dyDescent="0.25">
      <c r="A5689" t="s">
        <v>3085</v>
      </c>
      <c r="B5689" t="s">
        <v>2903</v>
      </c>
      <c r="C5689" t="s">
        <v>1722</v>
      </c>
      <c r="D5689" t="s">
        <v>3269</v>
      </c>
      <c r="E5689" t="s">
        <v>1705</v>
      </c>
      <c r="H5689" t="str">
        <f>INDEX('Vensim Variables'!$B:$B,MATCH(EPS!$B5689,'Vensim Variables'!$A:$A,0))</f>
        <v>g pollutant</v>
      </c>
      <c r="I5689" t="str">
        <f t="shared" si="176"/>
        <v>VOC</v>
      </c>
      <c r="J5689">
        <f>INDEX(NoSettings!$C:$C,MATCH(EPS!$A5689,NoSettings!$A:$A,0))</f>
        <v>51596200000</v>
      </c>
      <c r="K5689">
        <f>INDEX(GWP!$C$2:$C$13,MATCH(EPS!I5689,GWP!$B$2:$B$13,0))</f>
        <v>0</v>
      </c>
      <c r="L5689" s="4">
        <f t="shared" si="177"/>
        <v>0</v>
      </c>
    </row>
    <row r="5690" spans="1:12" hidden="1" x14ac:dyDescent="0.25">
      <c r="A5690" t="s">
        <v>3086</v>
      </c>
      <c r="B5690" t="s">
        <v>2903</v>
      </c>
      <c r="C5690" t="s">
        <v>1722</v>
      </c>
      <c r="D5690" t="s">
        <v>3269</v>
      </c>
      <c r="E5690" t="s">
        <v>1706</v>
      </c>
      <c r="H5690" t="str">
        <f>INDEX('Vensim Variables'!$B:$B,MATCH(EPS!$B5690,'Vensim Variables'!$A:$A,0))</f>
        <v>g pollutant</v>
      </c>
      <c r="I5690" t="str">
        <f t="shared" si="176"/>
        <v>CO</v>
      </c>
      <c r="J5690">
        <f>INDEX(NoSettings!$C:$C,MATCH(EPS!$A5690,NoSettings!$A:$A,0))</f>
        <v>373637000000</v>
      </c>
      <c r="K5690">
        <f>INDEX(GWP!$C$2:$C$13,MATCH(EPS!I5690,GWP!$B$2:$B$13,0))</f>
        <v>0</v>
      </c>
      <c r="L5690" s="4">
        <f t="shared" si="177"/>
        <v>0</v>
      </c>
    </row>
    <row r="5691" spans="1:12" hidden="1" x14ac:dyDescent="0.25">
      <c r="A5691" t="s">
        <v>3087</v>
      </c>
      <c r="B5691" t="s">
        <v>2903</v>
      </c>
      <c r="C5691" t="s">
        <v>1722</v>
      </c>
      <c r="D5691" t="s">
        <v>3269</v>
      </c>
      <c r="E5691" t="s">
        <v>1707</v>
      </c>
      <c r="H5691" t="str">
        <f>INDEX('Vensim Variables'!$B:$B,MATCH(EPS!$B5691,'Vensim Variables'!$A:$A,0))</f>
        <v>g pollutant</v>
      </c>
      <c r="I5691" t="str">
        <f t="shared" si="176"/>
        <v>NOx</v>
      </c>
      <c r="J5691">
        <f>INDEX(NoSettings!$C:$C,MATCH(EPS!$A5691,NoSettings!$A:$A,0))</f>
        <v>7472860000</v>
      </c>
      <c r="K5691">
        <f>INDEX(GWP!$C$2:$C$13,MATCH(EPS!I5691,GWP!$B$2:$B$13,0))</f>
        <v>0</v>
      </c>
      <c r="L5691" s="4">
        <f t="shared" si="177"/>
        <v>0</v>
      </c>
    </row>
    <row r="5692" spans="1:12" hidden="1" x14ac:dyDescent="0.25">
      <c r="A5692" t="s">
        <v>3088</v>
      </c>
      <c r="B5692" t="s">
        <v>2903</v>
      </c>
      <c r="C5692" t="s">
        <v>1722</v>
      </c>
      <c r="D5692" t="s">
        <v>3269</v>
      </c>
      <c r="E5692" t="s">
        <v>1708</v>
      </c>
      <c r="H5692" t="str">
        <f>INDEX('Vensim Variables'!$B:$B,MATCH(EPS!$B5692,'Vensim Variables'!$A:$A,0))</f>
        <v>g pollutant</v>
      </c>
      <c r="I5692" t="str">
        <f t="shared" si="176"/>
        <v>PM10</v>
      </c>
      <c r="J5692">
        <f>INDEX(NoSettings!$C:$C,MATCH(EPS!$A5692,NoSettings!$A:$A,0))</f>
        <v>54661400000</v>
      </c>
      <c r="K5692">
        <f>INDEX(GWP!$C$2:$C$13,MATCH(EPS!I5692,GWP!$B$2:$B$13,0))</f>
        <v>0</v>
      </c>
      <c r="L5692" s="4">
        <f t="shared" si="177"/>
        <v>0</v>
      </c>
    </row>
    <row r="5693" spans="1:12" hidden="1" x14ac:dyDescent="0.25">
      <c r="A5693" t="s">
        <v>3089</v>
      </c>
      <c r="B5693" t="s">
        <v>2903</v>
      </c>
      <c r="C5693" t="s">
        <v>1722</v>
      </c>
      <c r="D5693" t="s">
        <v>3269</v>
      </c>
      <c r="E5693" t="s">
        <v>1709</v>
      </c>
      <c r="H5693" t="str">
        <f>INDEX('Vensim Variables'!$B:$B,MATCH(EPS!$B5693,'Vensim Variables'!$A:$A,0))</f>
        <v>g pollutant</v>
      </c>
      <c r="I5693" t="str">
        <f t="shared" si="176"/>
        <v>PM25</v>
      </c>
      <c r="J5693">
        <f>INDEX(NoSettings!$C:$C,MATCH(EPS!$A5693,NoSettings!$A:$A,0))</f>
        <v>54096800000</v>
      </c>
      <c r="K5693">
        <f>INDEX(GWP!$C$2:$C$13,MATCH(EPS!I5693,GWP!$B$2:$B$13,0))</f>
        <v>0</v>
      </c>
      <c r="L5693" s="4">
        <f t="shared" si="177"/>
        <v>0</v>
      </c>
    </row>
    <row r="5694" spans="1:12" hidden="1" x14ac:dyDescent="0.25">
      <c r="A5694" t="s">
        <v>3090</v>
      </c>
      <c r="B5694" t="s">
        <v>2903</v>
      </c>
      <c r="C5694" t="s">
        <v>1722</v>
      </c>
      <c r="D5694" t="s">
        <v>3269</v>
      </c>
      <c r="E5694" t="s">
        <v>1710</v>
      </c>
      <c r="H5694" t="str">
        <f>INDEX('Vensim Variables'!$B:$B,MATCH(EPS!$B5694,'Vensim Variables'!$A:$A,0))</f>
        <v>g pollutant</v>
      </c>
      <c r="I5694" t="str">
        <f t="shared" si="176"/>
        <v>SOx</v>
      </c>
      <c r="J5694">
        <f>INDEX(NoSettings!$C:$C,MATCH(EPS!$A5694,NoSettings!$A:$A,0))</f>
        <v>1490380000</v>
      </c>
      <c r="K5694">
        <f>INDEX(GWP!$C$2:$C$13,MATCH(EPS!I5694,GWP!$B$2:$B$13,0))</f>
        <v>0</v>
      </c>
      <c r="L5694" s="4">
        <f t="shared" si="177"/>
        <v>0</v>
      </c>
    </row>
    <row r="5695" spans="1:12" hidden="1" x14ac:dyDescent="0.25">
      <c r="A5695" t="s">
        <v>3091</v>
      </c>
      <c r="B5695" t="s">
        <v>2903</v>
      </c>
      <c r="C5695" t="s">
        <v>1722</v>
      </c>
      <c r="D5695" t="s">
        <v>3269</v>
      </c>
      <c r="E5695" t="s">
        <v>1711</v>
      </c>
      <c r="H5695" t="str">
        <f>INDEX('Vensim Variables'!$B:$B,MATCH(EPS!$B5695,'Vensim Variables'!$A:$A,0))</f>
        <v>g pollutant</v>
      </c>
      <c r="I5695" t="str">
        <f t="shared" si="176"/>
        <v>BC</v>
      </c>
      <c r="J5695">
        <f>INDEX(NoSettings!$C:$C,MATCH(EPS!$A5695,NoSettings!$A:$A,0))</f>
        <v>2981790000</v>
      </c>
      <c r="K5695">
        <f>INDEX(GWP!$C$2:$C$13,MATCH(EPS!I5695,GWP!$B$2:$B$13,0))</f>
        <v>0</v>
      </c>
      <c r="L5695" s="4">
        <f t="shared" si="177"/>
        <v>0</v>
      </c>
    </row>
    <row r="5696" spans="1:12" hidden="1" x14ac:dyDescent="0.25">
      <c r="A5696" t="s">
        <v>3092</v>
      </c>
      <c r="B5696" t="s">
        <v>2903</v>
      </c>
      <c r="C5696" t="s">
        <v>1722</v>
      </c>
      <c r="D5696" t="s">
        <v>3269</v>
      </c>
      <c r="E5696" t="s">
        <v>1712</v>
      </c>
      <c r="H5696" t="str">
        <f>INDEX('Vensim Variables'!$B:$B,MATCH(EPS!$B5696,'Vensim Variables'!$A:$A,0))</f>
        <v>g pollutant</v>
      </c>
      <c r="I5696" t="str">
        <f t="shared" si="176"/>
        <v>OC</v>
      </c>
      <c r="J5696">
        <f>INDEX(NoSettings!$C:$C,MATCH(EPS!$A5696,NoSettings!$A:$A,0))</f>
        <v>28221100000</v>
      </c>
      <c r="K5696">
        <f>INDEX(GWP!$C$2:$C$13,MATCH(EPS!I5696,GWP!$B$2:$B$13,0))</f>
        <v>0</v>
      </c>
      <c r="L5696" s="4">
        <f t="shared" si="177"/>
        <v>0</v>
      </c>
    </row>
    <row r="5697" spans="1:12" hidden="1" x14ac:dyDescent="0.25">
      <c r="A5697" t="s">
        <v>3093</v>
      </c>
      <c r="B5697" t="s">
        <v>2903</v>
      </c>
      <c r="C5697" t="s">
        <v>1722</v>
      </c>
      <c r="D5697" t="s">
        <v>3269</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x14ac:dyDescent="0.25">
      <c r="A5698" t="s">
        <v>3094</v>
      </c>
      <c r="B5698" t="s">
        <v>2903</v>
      </c>
      <c r="C5698" t="s">
        <v>1722</v>
      </c>
      <c r="D5698" t="s">
        <v>3269</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x14ac:dyDescent="0.25">
      <c r="A5699" t="s">
        <v>3095</v>
      </c>
      <c r="B5699" t="s">
        <v>2903</v>
      </c>
      <c r="C5699" t="s">
        <v>1722</v>
      </c>
      <c r="D5699" t="s">
        <v>3269</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x14ac:dyDescent="0.25">
      <c r="A5700" t="s">
        <v>3096</v>
      </c>
      <c r="B5700" t="s">
        <v>2903</v>
      </c>
      <c r="C5700" t="s">
        <v>1722</v>
      </c>
      <c r="D5700" t="s">
        <v>3270</v>
      </c>
      <c r="E5700" t="s">
        <v>1702</v>
      </c>
      <c r="H5700" t="str">
        <f>INDEX('Vensim Variables'!$B:$B,MATCH(EPS!$B5700,'Vensim Variables'!$A:$A,0))</f>
        <v>g pollutant</v>
      </c>
      <c r="I5700" t="str">
        <f t="shared" si="178"/>
        <v>CO2</v>
      </c>
      <c r="J5700">
        <f>INDEX(NoSettings!$C:$C,MATCH(EPS!$A5700,NoSettings!$A:$A,0))</f>
        <v>0</v>
      </c>
      <c r="K5700">
        <f>INDEX(GWP!$C$2:$C$13,MATCH(EPS!I5700,GWP!$B$2:$B$13,0))</f>
        <v>1</v>
      </c>
      <c r="L5700" s="4">
        <f t="shared" si="179"/>
        <v>0</v>
      </c>
    </row>
    <row r="5701" spans="1:12" hidden="1" x14ac:dyDescent="0.25">
      <c r="A5701" t="s">
        <v>3097</v>
      </c>
      <c r="B5701" t="s">
        <v>2903</v>
      </c>
      <c r="C5701" t="s">
        <v>1722</v>
      </c>
      <c r="D5701" t="s">
        <v>3270</v>
      </c>
      <c r="E5701" t="s">
        <v>1705</v>
      </c>
      <c r="H5701" t="str">
        <f>INDEX('Vensim Variables'!$B:$B,MATCH(EPS!$B5701,'Vensim Variables'!$A:$A,0))</f>
        <v>g pollutant</v>
      </c>
      <c r="I5701" t="str">
        <f t="shared" si="178"/>
        <v>VOC</v>
      </c>
      <c r="J5701">
        <f>INDEX(NoSettings!$C:$C,MATCH(EPS!$A5701,NoSettings!$A:$A,0))</f>
        <v>0</v>
      </c>
      <c r="K5701">
        <f>INDEX(GWP!$C$2:$C$13,MATCH(EPS!I5701,GWP!$B$2:$B$13,0))</f>
        <v>0</v>
      </c>
      <c r="L5701" s="4">
        <f t="shared" si="179"/>
        <v>0</v>
      </c>
    </row>
    <row r="5702" spans="1:12" hidden="1" x14ac:dyDescent="0.25">
      <c r="A5702" t="s">
        <v>3098</v>
      </c>
      <c r="B5702" t="s">
        <v>2903</v>
      </c>
      <c r="C5702" t="s">
        <v>1722</v>
      </c>
      <c r="D5702" t="s">
        <v>3270</v>
      </c>
      <c r="E5702" t="s">
        <v>1706</v>
      </c>
      <c r="H5702" t="str">
        <f>INDEX('Vensim Variables'!$B:$B,MATCH(EPS!$B5702,'Vensim Variables'!$A:$A,0))</f>
        <v>g pollutant</v>
      </c>
      <c r="I5702" t="str">
        <f t="shared" si="178"/>
        <v>CO</v>
      </c>
      <c r="J5702">
        <f>INDEX(NoSettings!$C:$C,MATCH(EPS!$A5702,NoSettings!$A:$A,0))</f>
        <v>0</v>
      </c>
      <c r="K5702">
        <f>INDEX(GWP!$C$2:$C$13,MATCH(EPS!I5702,GWP!$B$2:$B$13,0))</f>
        <v>0</v>
      </c>
      <c r="L5702" s="4">
        <f t="shared" si="179"/>
        <v>0</v>
      </c>
    </row>
    <row r="5703" spans="1:12" hidden="1" x14ac:dyDescent="0.25">
      <c r="A5703" t="s">
        <v>3099</v>
      </c>
      <c r="B5703" t="s">
        <v>2903</v>
      </c>
      <c r="C5703" t="s">
        <v>1722</v>
      </c>
      <c r="D5703" t="s">
        <v>3270</v>
      </c>
      <c r="E5703" t="s">
        <v>1707</v>
      </c>
      <c r="H5703" t="str">
        <f>INDEX('Vensim Variables'!$B:$B,MATCH(EPS!$B5703,'Vensim Variables'!$A:$A,0))</f>
        <v>g pollutant</v>
      </c>
      <c r="I5703" t="str">
        <f t="shared" si="178"/>
        <v>NOx</v>
      </c>
      <c r="J5703">
        <f>INDEX(NoSettings!$C:$C,MATCH(EPS!$A5703,NoSettings!$A:$A,0))</f>
        <v>0</v>
      </c>
      <c r="K5703">
        <f>INDEX(GWP!$C$2:$C$13,MATCH(EPS!I5703,GWP!$B$2:$B$13,0))</f>
        <v>0</v>
      </c>
      <c r="L5703" s="4">
        <f t="shared" si="179"/>
        <v>0</v>
      </c>
    </row>
    <row r="5704" spans="1:12" hidden="1" x14ac:dyDescent="0.25">
      <c r="A5704" t="s">
        <v>3100</v>
      </c>
      <c r="B5704" t="s">
        <v>2903</v>
      </c>
      <c r="C5704" t="s">
        <v>1722</v>
      </c>
      <c r="D5704" t="s">
        <v>3270</v>
      </c>
      <c r="E5704" t="s">
        <v>1708</v>
      </c>
      <c r="H5704" t="str">
        <f>INDEX('Vensim Variables'!$B:$B,MATCH(EPS!$B5704,'Vensim Variables'!$A:$A,0))</f>
        <v>g pollutant</v>
      </c>
      <c r="I5704" t="str">
        <f t="shared" si="178"/>
        <v>PM10</v>
      </c>
      <c r="J5704">
        <f>INDEX(NoSettings!$C:$C,MATCH(EPS!$A5704,NoSettings!$A:$A,0))</f>
        <v>0</v>
      </c>
      <c r="K5704">
        <f>INDEX(GWP!$C$2:$C$13,MATCH(EPS!I5704,GWP!$B$2:$B$13,0))</f>
        <v>0</v>
      </c>
      <c r="L5704" s="4">
        <f t="shared" si="179"/>
        <v>0</v>
      </c>
    </row>
    <row r="5705" spans="1:12" hidden="1" x14ac:dyDescent="0.25">
      <c r="A5705" t="s">
        <v>3101</v>
      </c>
      <c r="B5705" t="s">
        <v>2903</v>
      </c>
      <c r="C5705" t="s">
        <v>1722</v>
      </c>
      <c r="D5705" t="s">
        <v>3270</v>
      </c>
      <c r="E5705" t="s">
        <v>1709</v>
      </c>
      <c r="H5705" t="str">
        <f>INDEX('Vensim Variables'!$B:$B,MATCH(EPS!$B5705,'Vensim Variables'!$A:$A,0))</f>
        <v>g pollutant</v>
      </c>
      <c r="I5705" t="str">
        <f t="shared" si="178"/>
        <v>PM25</v>
      </c>
      <c r="J5705">
        <f>INDEX(NoSettings!$C:$C,MATCH(EPS!$A5705,NoSettings!$A:$A,0))</f>
        <v>0</v>
      </c>
      <c r="K5705">
        <f>INDEX(GWP!$C$2:$C$13,MATCH(EPS!I5705,GWP!$B$2:$B$13,0))</f>
        <v>0</v>
      </c>
      <c r="L5705" s="4">
        <f t="shared" si="179"/>
        <v>0</v>
      </c>
    </row>
    <row r="5706" spans="1:12" hidden="1" x14ac:dyDescent="0.25">
      <c r="A5706" t="s">
        <v>3102</v>
      </c>
      <c r="B5706" t="s">
        <v>2903</v>
      </c>
      <c r="C5706" t="s">
        <v>1722</v>
      </c>
      <c r="D5706" t="s">
        <v>3270</v>
      </c>
      <c r="E5706" t="s">
        <v>1710</v>
      </c>
      <c r="H5706" t="str">
        <f>INDEX('Vensim Variables'!$B:$B,MATCH(EPS!$B5706,'Vensim Variables'!$A:$A,0))</f>
        <v>g pollutant</v>
      </c>
      <c r="I5706" t="str">
        <f t="shared" si="178"/>
        <v>SOx</v>
      </c>
      <c r="J5706">
        <f>INDEX(NoSettings!$C:$C,MATCH(EPS!$A5706,NoSettings!$A:$A,0))</f>
        <v>0</v>
      </c>
      <c r="K5706">
        <f>INDEX(GWP!$C$2:$C$13,MATCH(EPS!I5706,GWP!$B$2:$B$13,0))</f>
        <v>0</v>
      </c>
      <c r="L5706" s="4">
        <f t="shared" si="179"/>
        <v>0</v>
      </c>
    </row>
    <row r="5707" spans="1:12" hidden="1" x14ac:dyDescent="0.25">
      <c r="A5707" t="s">
        <v>3103</v>
      </c>
      <c r="B5707" t="s">
        <v>2903</v>
      </c>
      <c r="C5707" t="s">
        <v>1722</v>
      </c>
      <c r="D5707" t="s">
        <v>3270</v>
      </c>
      <c r="E5707" t="s">
        <v>1711</v>
      </c>
      <c r="H5707" t="str">
        <f>INDEX('Vensim Variables'!$B:$B,MATCH(EPS!$B5707,'Vensim Variables'!$A:$A,0))</f>
        <v>g pollutant</v>
      </c>
      <c r="I5707" t="str">
        <f t="shared" si="178"/>
        <v>BC</v>
      </c>
      <c r="J5707">
        <f>INDEX(NoSettings!$C:$C,MATCH(EPS!$A5707,NoSettings!$A:$A,0))</f>
        <v>0</v>
      </c>
      <c r="K5707">
        <f>INDEX(GWP!$C$2:$C$13,MATCH(EPS!I5707,GWP!$B$2:$B$13,0))</f>
        <v>0</v>
      </c>
      <c r="L5707" s="4">
        <f t="shared" si="179"/>
        <v>0</v>
      </c>
    </row>
    <row r="5708" spans="1:12" hidden="1" x14ac:dyDescent="0.25">
      <c r="A5708" t="s">
        <v>3104</v>
      </c>
      <c r="B5708" t="s">
        <v>2903</v>
      </c>
      <c r="C5708" t="s">
        <v>1722</v>
      </c>
      <c r="D5708" t="s">
        <v>3270</v>
      </c>
      <c r="E5708" t="s">
        <v>1712</v>
      </c>
      <c r="H5708" t="str">
        <f>INDEX('Vensim Variables'!$B:$B,MATCH(EPS!$B5708,'Vensim Variables'!$A:$A,0))</f>
        <v>g pollutant</v>
      </c>
      <c r="I5708" t="str">
        <f t="shared" si="178"/>
        <v>OC</v>
      </c>
      <c r="J5708">
        <f>INDEX(NoSettings!$C:$C,MATCH(EPS!$A5708,NoSettings!$A:$A,0))</f>
        <v>0</v>
      </c>
      <c r="K5708">
        <f>INDEX(GWP!$C$2:$C$13,MATCH(EPS!I5708,GWP!$B$2:$B$13,0))</f>
        <v>0</v>
      </c>
      <c r="L5708" s="4">
        <f t="shared" si="179"/>
        <v>0</v>
      </c>
    </row>
    <row r="5709" spans="1:12" hidden="1" x14ac:dyDescent="0.25">
      <c r="A5709" t="s">
        <v>3105</v>
      </c>
      <c r="B5709" t="s">
        <v>2903</v>
      </c>
      <c r="C5709" t="s">
        <v>1722</v>
      </c>
      <c r="D5709" t="s">
        <v>3270</v>
      </c>
      <c r="E5709" t="s">
        <v>1713</v>
      </c>
      <c r="H5709" t="str">
        <f>INDEX('Vensim Variables'!$B:$B,MATCH(EPS!$B5709,'Vensim Variables'!$A:$A,0))</f>
        <v>g pollutant</v>
      </c>
      <c r="I5709" t="str">
        <f t="shared" si="178"/>
        <v>CH4</v>
      </c>
      <c r="J5709">
        <f>INDEX(NoSettings!$C:$C,MATCH(EPS!$A5709,NoSettings!$A:$A,0))</f>
        <v>0</v>
      </c>
      <c r="K5709">
        <f>INDEX(GWP!$C$2:$C$13,MATCH(EPS!I5709,GWP!$B$2:$B$13,0))</f>
        <v>28</v>
      </c>
      <c r="L5709" s="4">
        <f t="shared" si="179"/>
        <v>0</v>
      </c>
    </row>
    <row r="5710" spans="1:12" hidden="1" x14ac:dyDescent="0.25">
      <c r="A5710" t="s">
        <v>3106</v>
      </c>
      <c r="B5710" t="s">
        <v>2903</v>
      </c>
      <c r="C5710" t="s">
        <v>1722</v>
      </c>
      <c r="D5710" t="s">
        <v>3270</v>
      </c>
      <c r="E5710" t="s">
        <v>1714</v>
      </c>
      <c r="H5710" t="str">
        <f>INDEX('Vensim Variables'!$B:$B,MATCH(EPS!$B5710,'Vensim Variables'!$A:$A,0))</f>
        <v>g pollutant</v>
      </c>
      <c r="I5710" t="str">
        <f t="shared" si="178"/>
        <v>N2O</v>
      </c>
      <c r="J5710">
        <f>INDEX(NoSettings!$C:$C,MATCH(EPS!$A5710,NoSettings!$A:$A,0))</f>
        <v>0</v>
      </c>
      <c r="K5710">
        <f>INDEX(GWP!$C$2:$C$13,MATCH(EPS!I5710,GWP!$B$2:$B$13,0))</f>
        <v>265</v>
      </c>
      <c r="L5710" s="4">
        <f t="shared" si="179"/>
        <v>0</v>
      </c>
    </row>
    <row r="5711" spans="1:12" hidden="1" x14ac:dyDescent="0.25">
      <c r="A5711" t="s">
        <v>3107</v>
      </c>
      <c r="B5711" t="s">
        <v>2903</v>
      </c>
      <c r="C5711" t="s">
        <v>1722</v>
      </c>
      <c r="D5711" t="s">
        <v>3270</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x14ac:dyDescent="0.25">
      <c r="A5712" t="s">
        <v>3108</v>
      </c>
      <c r="B5712" t="s">
        <v>2903</v>
      </c>
      <c r="C5712" t="s">
        <v>1722</v>
      </c>
      <c r="D5712" t="s">
        <v>3271</v>
      </c>
      <c r="E5712" t="s">
        <v>1702</v>
      </c>
      <c r="H5712" t="str">
        <f>INDEX('Vensim Variables'!$B:$B,MATCH(EPS!$B5712,'Vensim Variables'!$A:$A,0))</f>
        <v>g pollutant</v>
      </c>
      <c r="I5712" t="str">
        <f t="shared" si="178"/>
        <v>CO2</v>
      </c>
      <c r="J5712">
        <f>INDEX(NoSettings!$C:$C,MATCH(EPS!$A5712,NoSettings!$A:$A,0))</f>
        <v>0</v>
      </c>
      <c r="K5712">
        <f>INDEX(GWP!$C$2:$C$13,MATCH(EPS!I5712,GWP!$B$2:$B$13,0))</f>
        <v>1</v>
      </c>
      <c r="L5712" s="4">
        <f t="shared" si="179"/>
        <v>0</v>
      </c>
    </row>
    <row r="5713" spans="1:12" hidden="1" x14ac:dyDescent="0.25">
      <c r="A5713" t="s">
        <v>3109</v>
      </c>
      <c r="B5713" t="s">
        <v>2903</v>
      </c>
      <c r="C5713" t="s">
        <v>1722</v>
      </c>
      <c r="D5713" t="s">
        <v>3271</v>
      </c>
      <c r="E5713" t="s">
        <v>1705</v>
      </c>
      <c r="H5713" t="str">
        <f>INDEX('Vensim Variables'!$B:$B,MATCH(EPS!$B5713,'Vensim Variables'!$A:$A,0))</f>
        <v>g pollutant</v>
      </c>
      <c r="I5713" t="str">
        <f t="shared" si="178"/>
        <v>VOC</v>
      </c>
      <c r="J5713">
        <f>INDEX(NoSettings!$C:$C,MATCH(EPS!$A5713,NoSettings!$A:$A,0))</f>
        <v>0</v>
      </c>
      <c r="K5713">
        <f>INDEX(GWP!$C$2:$C$13,MATCH(EPS!I5713,GWP!$B$2:$B$13,0))</f>
        <v>0</v>
      </c>
      <c r="L5713" s="4">
        <f t="shared" si="179"/>
        <v>0</v>
      </c>
    </row>
    <row r="5714" spans="1:12" hidden="1" x14ac:dyDescent="0.25">
      <c r="A5714" t="s">
        <v>3110</v>
      </c>
      <c r="B5714" t="s">
        <v>2903</v>
      </c>
      <c r="C5714" t="s">
        <v>1722</v>
      </c>
      <c r="D5714" t="s">
        <v>3271</v>
      </c>
      <c r="E5714" t="s">
        <v>1706</v>
      </c>
      <c r="H5714" t="str">
        <f>INDEX('Vensim Variables'!$B:$B,MATCH(EPS!$B5714,'Vensim Variables'!$A:$A,0))</f>
        <v>g pollutant</v>
      </c>
      <c r="I5714" t="str">
        <f t="shared" si="178"/>
        <v>CO</v>
      </c>
      <c r="J5714">
        <f>INDEX(NoSettings!$C:$C,MATCH(EPS!$A5714,NoSettings!$A:$A,0))</f>
        <v>0</v>
      </c>
      <c r="K5714">
        <f>INDEX(GWP!$C$2:$C$13,MATCH(EPS!I5714,GWP!$B$2:$B$13,0))</f>
        <v>0</v>
      </c>
      <c r="L5714" s="4">
        <f t="shared" si="179"/>
        <v>0</v>
      </c>
    </row>
    <row r="5715" spans="1:12" hidden="1" x14ac:dyDescent="0.25">
      <c r="A5715" t="s">
        <v>3111</v>
      </c>
      <c r="B5715" t="s">
        <v>2903</v>
      </c>
      <c r="C5715" t="s">
        <v>1722</v>
      </c>
      <c r="D5715" t="s">
        <v>3271</v>
      </c>
      <c r="E5715" t="s">
        <v>1707</v>
      </c>
      <c r="H5715" t="str">
        <f>INDEX('Vensim Variables'!$B:$B,MATCH(EPS!$B5715,'Vensim Variables'!$A:$A,0))</f>
        <v>g pollutant</v>
      </c>
      <c r="I5715" t="str">
        <f t="shared" si="178"/>
        <v>NOx</v>
      </c>
      <c r="J5715">
        <f>INDEX(NoSettings!$C:$C,MATCH(EPS!$A5715,NoSettings!$A:$A,0))</f>
        <v>0</v>
      </c>
      <c r="K5715">
        <f>INDEX(GWP!$C$2:$C$13,MATCH(EPS!I5715,GWP!$B$2:$B$13,0))</f>
        <v>0</v>
      </c>
      <c r="L5715" s="4">
        <f t="shared" si="179"/>
        <v>0</v>
      </c>
    </row>
    <row r="5716" spans="1:12" hidden="1" x14ac:dyDescent="0.25">
      <c r="A5716" t="s">
        <v>3112</v>
      </c>
      <c r="B5716" t="s">
        <v>2903</v>
      </c>
      <c r="C5716" t="s">
        <v>1722</v>
      </c>
      <c r="D5716" t="s">
        <v>3271</v>
      </c>
      <c r="E5716" t="s">
        <v>1708</v>
      </c>
      <c r="H5716" t="str">
        <f>INDEX('Vensim Variables'!$B:$B,MATCH(EPS!$B5716,'Vensim Variables'!$A:$A,0))</f>
        <v>g pollutant</v>
      </c>
      <c r="I5716" t="str">
        <f t="shared" si="178"/>
        <v>PM10</v>
      </c>
      <c r="J5716">
        <f>INDEX(NoSettings!$C:$C,MATCH(EPS!$A5716,NoSettings!$A:$A,0))</f>
        <v>0</v>
      </c>
      <c r="K5716">
        <f>INDEX(GWP!$C$2:$C$13,MATCH(EPS!I5716,GWP!$B$2:$B$13,0))</f>
        <v>0</v>
      </c>
      <c r="L5716" s="4">
        <f t="shared" si="179"/>
        <v>0</v>
      </c>
    </row>
    <row r="5717" spans="1:12" hidden="1" x14ac:dyDescent="0.25">
      <c r="A5717" t="s">
        <v>3113</v>
      </c>
      <c r="B5717" t="s">
        <v>2903</v>
      </c>
      <c r="C5717" t="s">
        <v>1722</v>
      </c>
      <c r="D5717" t="s">
        <v>3271</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0</v>
      </c>
      <c r="K5717">
        <f>INDEX(GWP!$C$2:$C$13,MATCH(EPS!I5717,GWP!$B$2:$B$13,0))</f>
        <v>0</v>
      </c>
      <c r="L5717" s="4">
        <f t="shared" si="179"/>
        <v>0</v>
      </c>
    </row>
    <row r="5718" spans="1:12" hidden="1" x14ac:dyDescent="0.25">
      <c r="A5718" t="s">
        <v>3114</v>
      </c>
      <c r="B5718" t="s">
        <v>2903</v>
      </c>
      <c r="C5718" t="s">
        <v>1722</v>
      </c>
      <c r="D5718" t="s">
        <v>3271</v>
      </c>
      <c r="E5718" t="s">
        <v>1710</v>
      </c>
      <c r="H5718" t="str">
        <f>INDEX('Vensim Variables'!$B:$B,MATCH(EPS!$B5718,'Vensim Variables'!$A:$A,0))</f>
        <v>g pollutant</v>
      </c>
      <c r="I5718" t="str">
        <f t="shared" si="178"/>
        <v>SOx</v>
      </c>
      <c r="J5718">
        <f>INDEX(NoSettings!$C:$C,MATCH(EPS!$A5718,NoSettings!$A:$A,0))</f>
        <v>0</v>
      </c>
      <c r="K5718">
        <f>INDEX(GWP!$C$2:$C$13,MATCH(EPS!I5718,GWP!$B$2:$B$13,0))</f>
        <v>0</v>
      </c>
      <c r="L5718" s="4">
        <f t="shared" si="179"/>
        <v>0</v>
      </c>
    </row>
    <row r="5719" spans="1:12" hidden="1" x14ac:dyDescent="0.25">
      <c r="A5719" t="s">
        <v>3115</v>
      </c>
      <c r="B5719" t="s">
        <v>2903</v>
      </c>
      <c r="C5719" t="s">
        <v>1722</v>
      </c>
      <c r="D5719" t="s">
        <v>3271</v>
      </c>
      <c r="E5719" t="s">
        <v>1711</v>
      </c>
      <c r="H5719" t="str">
        <f>INDEX('Vensim Variables'!$B:$B,MATCH(EPS!$B5719,'Vensim Variables'!$A:$A,0))</f>
        <v>g pollutant</v>
      </c>
      <c r="I5719" t="str">
        <f t="shared" si="178"/>
        <v>BC</v>
      </c>
      <c r="J5719">
        <f>INDEX(NoSettings!$C:$C,MATCH(EPS!$A5719,NoSettings!$A:$A,0))</f>
        <v>0</v>
      </c>
      <c r="K5719">
        <f>INDEX(GWP!$C$2:$C$13,MATCH(EPS!I5719,GWP!$B$2:$B$13,0))</f>
        <v>0</v>
      </c>
      <c r="L5719" s="4">
        <f t="shared" si="179"/>
        <v>0</v>
      </c>
    </row>
    <row r="5720" spans="1:12" hidden="1" x14ac:dyDescent="0.25">
      <c r="A5720" t="s">
        <v>3116</v>
      </c>
      <c r="B5720" t="s">
        <v>2903</v>
      </c>
      <c r="C5720" t="s">
        <v>1722</v>
      </c>
      <c r="D5720" t="s">
        <v>3271</v>
      </c>
      <c r="E5720" t="s">
        <v>1712</v>
      </c>
      <c r="H5720" t="str">
        <f>INDEX('Vensim Variables'!$B:$B,MATCH(EPS!$B5720,'Vensim Variables'!$A:$A,0))</f>
        <v>g pollutant</v>
      </c>
      <c r="I5720" t="str">
        <f t="shared" si="178"/>
        <v>OC</v>
      </c>
      <c r="J5720">
        <f>INDEX(NoSettings!$C:$C,MATCH(EPS!$A5720,NoSettings!$A:$A,0))</f>
        <v>0</v>
      </c>
      <c r="K5720">
        <f>INDEX(GWP!$C$2:$C$13,MATCH(EPS!I5720,GWP!$B$2:$B$13,0))</f>
        <v>0</v>
      </c>
      <c r="L5720" s="4">
        <f t="shared" si="179"/>
        <v>0</v>
      </c>
    </row>
    <row r="5721" spans="1:12" hidden="1" x14ac:dyDescent="0.25">
      <c r="A5721" t="s">
        <v>3117</v>
      </c>
      <c r="B5721" t="s">
        <v>2903</v>
      </c>
      <c r="C5721" t="s">
        <v>1722</v>
      </c>
      <c r="D5721" t="s">
        <v>3271</v>
      </c>
      <c r="E5721" t="s">
        <v>1713</v>
      </c>
      <c r="H5721" t="str">
        <f>INDEX('Vensim Variables'!$B:$B,MATCH(EPS!$B5721,'Vensim Variables'!$A:$A,0))</f>
        <v>g pollutant</v>
      </c>
      <c r="I5721" t="str">
        <f t="shared" si="178"/>
        <v>CH4</v>
      </c>
      <c r="J5721">
        <f>INDEX(NoSettings!$C:$C,MATCH(EPS!$A5721,NoSettings!$A:$A,0))</f>
        <v>0</v>
      </c>
      <c r="K5721">
        <f>INDEX(GWP!$C$2:$C$13,MATCH(EPS!I5721,GWP!$B$2:$B$13,0))</f>
        <v>28</v>
      </c>
      <c r="L5721" s="4">
        <f t="shared" si="179"/>
        <v>0</v>
      </c>
    </row>
    <row r="5722" spans="1:12" hidden="1" x14ac:dyDescent="0.25">
      <c r="A5722" t="s">
        <v>3118</v>
      </c>
      <c r="B5722" t="s">
        <v>2903</v>
      </c>
      <c r="C5722" t="s">
        <v>1722</v>
      </c>
      <c r="D5722" t="s">
        <v>3271</v>
      </c>
      <c r="E5722" t="s">
        <v>1714</v>
      </c>
      <c r="H5722" t="str">
        <f>INDEX('Vensim Variables'!$B:$B,MATCH(EPS!$B5722,'Vensim Variables'!$A:$A,0))</f>
        <v>g pollutant</v>
      </c>
      <c r="I5722" t="str">
        <f t="shared" si="178"/>
        <v>N2O</v>
      </c>
      <c r="J5722">
        <f>INDEX(NoSettings!$C:$C,MATCH(EPS!$A5722,NoSettings!$A:$A,0))</f>
        <v>0</v>
      </c>
      <c r="K5722">
        <f>INDEX(GWP!$C$2:$C$13,MATCH(EPS!I5722,GWP!$B$2:$B$13,0))</f>
        <v>265</v>
      </c>
      <c r="L5722" s="4">
        <f t="shared" si="179"/>
        <v>0</v>
      </c>
    </row>
    <row r="5723" spans="1:12" hidden="1" x14ac:dyDescent="0.25">
      <c r="A5723" t="s">
        <v>3119</v>
      </c>
      <c r="B5723" t="s">
        <v>2903</v>
      </c>
      <c r="C5723" t="s">
        <v>1722</v>
      </c>
      <c r="D5723" t="s">
        <v>3271</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x14ac:dyDescent="0.25">
      <c r="A5724" t="s">
        <v>3120</v>
      </c>
      <c r="B5724" t="s">
        <v>2903</v>
      </c>
      <c r="C5724" t="s">
        <v>1722</v>
      </c>
      <c r="D5724" t="s">
        <v>3272</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x14ac:dyDescent="0.25">
      <c r="A5725" t="s">
        <v>3121</v>
      </c>
      <c r="B5725" t="s">
        <v>2903</v>
      </c>
      <c r="C5725" t="s">
        <v>1722</v>
      </c>
      <c r="D5725" t="s">
        <v>3272</v>
      </c>
      <c r="E5725" t="s">
        <v>1705</v>
      </c>
      <c r="H5725" t="str">
        <f>INDEX('Vensim Variables'!$B:$B,MATCH(EPS!$B5725,'Vensim Variables'!$A:$A,0))</f>
        <v>g pollutant</v>
      </c>
      <c r="I5725" t="str">
        <f t="shared" si="178"/>
        <v>VOC</v>
      </c>
      <c r="J5725">
        <f>INDEX(NoSettings!$C:$C,MATCH(EPS!$A5725,NoSettings!$A:$A,0))</f>
        <v>200144000</v>
      </c>
      <c r="K5725">
        <f>INDEX(GWP!$C$2:$C$13,MATCH(EPS!I5725,GWP!$B$2:$B$13,0))</f>
        <v>0</v>
      </c>
      <c r="L5725" s="4">
        <f t="shared" si="179"/>
        <v>0</v>
      </c>
    </row>
    <row r="5726" spans="1:12" hidden="1" x14ac:dyDescent="0.25">
      <c r="A5726" t="s">
        <v>3122</v>
      </c>
      <c r="B5726" t="s">
        <v>2903</v>
      </c>
      <c r="C5726" t="s">
        <v>1722</v>
      </c>
      <c r="D5726" t="s">
        <v>3272</v>
      </c>
      <c r="E5726" t="s">
        <v>1706</v>
      </c>
      <c r="H5726" t="str">
        <f>INDEX('Vensim Variables'!$B:$B,MATCH(EPS!$B5726,'Vensim Variables'!$A:$A,0))</f>
        <v>g pollutant</v>
      </c>
      <c r="I5726" t="str">
        <f t="shared" si="178"/>
        <v>CO</v>
      </c>
      <c r="J5726">
        <f>INDEX(NoSettings!$C:$C,MATCH(EPS!$A5726,NoSettings!$A:$A,0))</f>
        <v>1632740000</v>
      </c>
      <c r="K5726">
        <f>INDEX(GWP!$C$2:$C$13,MATCH(EPS!I5726,GWP!$B$2:$B$13,0))</f>
        <v>0</v>
      </c>
      <c r="L5726" s="4">
        <f t="shared" si="179"/>
        <v>0</v>
      </c>
    </row>
    <row r="5727" spans="1:12" hidden="1" x14ac:dyDescent="0.25">
      <c r="A5727" t="s">
        <v>3123</v>
      </c>
      <c r="B5727" t="s">
        <v>2903</v>
      </c>
      <c r="C5727" t="s">
        <v>1722</v>
      </c>
      <c r="D5727" t="s">
        <v>3272</v>
      </c>
      <c r="E5727" t="s">
        <v>1707</v>
      </c>
      <c r="H5727" t="str">
        <f>INDEX('Vensim Variables'!$B:$B,MATCH(EPS!$B5727,'Vensim Variables'!$A:$A,0))</f>
        <v>g pollutant</v>
      </c>
      <c r="I5727" t="str">
        <f t="shared" si="178"/>
        <v>NOx</v>
      </c>
      <c r="J5727">
        <f>INDEX(NoSettings!$C:$C,MATCH(EPS!$A5727,NoSettings!$A:$A,0))</f>
        <v>3768920000</v>
      </c>
      <c r="K5727">
        <f>INDEX(GWP!$C$2:$C$13,MATCH(EPS!I5727,GWP!$B$2:$B$13,0))</f>
        <v>0</v>
      </c>
      <c r="L5727" s="4">
        <f t="shared" si="179"/>
        <v>0</v>
      </c>
    </row>
    <row r="5728" spans="1:12" hidden="1" x14ac:dyDescent="0.25">
      <c r="A5728" t="s">
        <v>3124</v>
      </c>
      <c r="B5728" t="s">
        <v>2903</v>
      </c>
      <c r="C5728" t="s">
        <v>1722</v>
      </c>
      <c r="D5728" t="s">
        <v>3272</v>
      </c>
      <c r="E5728" t="s">
        <v>1708</v>
      </c>
      <c r="H5728" t="str">
        <f>INDEX('Vensim Variables'!$B:$B,MATCH(EPS!$B5728,'Vensim Variables'!$A:$A,0))</f>
        <v>g pollutant</v>
      </c>
      <c r="I5728" t="str">
        <f t="shared" si="178"/>
        <v>PM10</v>
      </c>
      <c r="J5728">
        <f>INDEX(NoSettings!$C:$C,MATCH(EPS!$A5728,NoSettings!$A:$A,0))</f>
        <v>150667000</v>
      </c>
      <c r="K5728">
        <f>INDEX(GWP!$C$2:$C$13,MATCH(EPS!I5728,GWP!$B$2:$B$13,0))</f>
        <v>0</v>
      </c>
      <c r="L5728" s="4">
        <f t="shared" si="179"/>
        <v>0</v>
      </c>
    </row>
    <row r="5729" spans="1:12" hidden="1" x14ac:dyDescent="0.25">
      <c r="A5729" t="s">
        <v>3125</v>
      </c>
      <c r="B5729" t="s">
        <v>2903</v>
      </c>
      <c r="C5729" t="s">
        <v>1722</v>
      </c>
      <c r="D5729" t="s">
        <v>3272</v>
      </c>
      <c r="E5729" t="s">
        <v>1709</v>
      </c>
      <c r="H5729" t="str">
        <f>INDEX('Vensim Variables'!$B:$B,MATCH(EPS!$B5729,'Vensim Variables'!$A:$A,0))</f>
        <v>g pollutant</v>
      </c>
      <c r="I5729" t="str">
        <f t="shared" si="178"/>
        <v>PM25</v>
      </c>
      <c r="J5729">
        <f>INDEX(NoSettings!$C:$C,MATCH(EPS!$A5729,NoSettings!$A:$A,0))</f>
        <v>95822400</v>
      </c>
      <c r="K5729">
        <f>INDEX(GWP!$C$2:$C$13,MATCH(EPS!I5729,GWP!$B$2:$B$13,0))</f>
        <v>0</v>
      </c>
      <c r="L5729" s="4">
        <f t="shared" si="179"/>
        <v>0</v>
      </c>
    </row>
    <row r="5730" spans="1:12" hidden="1" x14ac:dyDescent="0.25">
      <c r="A5730" t="s">
        <v>3126</v>
      </c>
      <c r="B5730" t="s">
        <v>2903</v>
      </c>
      <c r="C5730" t="s">
        <v>1722</v>
      </c>
      <c r="D5730" t="s">
        <v>3272</v>
      </c>
      <c r="E5730" t="s">
        <v>1710</v>
      </c>
      <c r="H5730" t="str">
        <f>INDEX('Vensim Variables'!$B:$B,MATCH(EPS!$B5730,'Vensim Variables'!$A:$A,0))</f>
        <v>g pollutant</v>
      </c>
      <c r="I5730" t="str">
        <f t="shared" si="178"/>
        <v>SOx</v>
      </c>
      <c r="J5730">
        <f>INDEX(NoSettings!$C:$C,MATCH(EPS!$A5730,NoSettings!$A:$A,0))</f>
        <v>1185210000</v>
      </c>
      <c r="K5730">
        <f>INDEX(GWP!$C$2:$C$13,MATCH(EPS!I5730,GWP!$B$2:$B$13,0))</f>
        <v>0</v>
      </c>
      <c r="L5730" s="4">
        <f t="shared" si="179"/>
        <v>0</v>
      </c>
    </row>
    <row r="5731" spans="1:12" hidden="1" x14ac:dyDescent="0.25">
      <c r="A5731" t="s">
        <v>3127</v>
      </c>
      <c r="B5731" t="s">
        <v>2903</v>
      </c>
      <c r="C5731" t="s">
        <v>1722</v>
      </c>
      <c r="D5731" t="s">
        <v>3272</v>
      </c>
      <c r="E5731" t="s">
        <v>1711</v>
      </c>
      <c r="H5731" t="str">
        <f>INDEX('Vensim Variables'!$B:$B,MATCH(EPS!$B5731,'Vensim Variables'!$A:$A,0))</f>
        <v>g pollutant</v>
      </c>
      <c r="I5731" t="str">
        <f t="shared" si="178"/>
        <v>BC</v>
      </c>
      <c r="J5731">
        <f>INDEX(NoSettings!$C:$C,MATCH(EPS!$A5731,NoSettings!$A:$A,0))</f>
        <v>5547140</v>
      </c>
      <c r="K5731">
        <f>INDEX(GWP!$C$2:$C$13,MATCH(EPS!I5731,GWP!$B$2:$B$13,0))</f>
        <v>0</v>
      </c>
      <c r="L5731" s="4">
        <f t="shared" si="179"/>
        <v>0</v>
      </c>
    </row>
    <row r="5732" spans="1:12" hidden="1" x14ac:dyDescent="0.25">
      <c r="A5732" t="s">
        <v>3128</v>
      </c>
      <c r="B5732" t="s">
        <v>2903</v>
      </c>
      <c r="C5732" t="s">
        <v>1722</v>
      </c>
      <c r="D5732" t="s">
        <v>3272</v>
      </c>
      <c r="E5732" t="s">
        <v>1712</v>
      </c>
      <c r="H5732" t="str">
        <f>INDEX('Vensim Variables'!$B:$B,MATCH(EPS!$B5732,'Vensim Variables'!$A:$A,0))</f>
        <v>g pollutant</v>
      </c>
      <c r="I5732" t="str">
        <f t="shared" si="178"/>
        <v>OC</v>
      </c>
      <c r="J5732">
        <f>INDEX(NoSettings!$C:$C,MATCH(EPS!$A5732,NoSettings!$A:$A,0))</f>
        <v>28093600</v>
      </c>
      <c r="K5732">
        <f>INDEX(GWP!$C$2:$C$13,MATCH(EPS!I5732,GWP!$B$2:$B$13,0))</f>
        <v>0</v>
      </c>
      <c r="L5732" s="4">
        <f t="shared" si="179"/>
        <v>0</v>
      </c>
    </row>
    <row r="5733" spans="1:12" hidden="1" x14ac:dyDescent="0.25">
      <c r="A5733" t="s">
        <v>3129</v>
      </c>
      <c r="B5733" t="s">
        <v>2903</v>
      </c>
      <c r="C5733" t="s">
        <v>1722</v>
      </c>
      <c r="D5733" t="s">
        <v>3272</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x14ac:dyDescent="0.25">
      <c r="A5734" t="s">
        <v>3130</v>
      </c>
      <c r="B5734" t="s">
        <v>2903</v>
      </c>
      <c r="C5734" t="s">
        <v>1722</v>
      </c>
      <c r="D5734" t="s">
        <v>3272</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x14ac:dyDescent="0.25">
      <c r="A5735" t="s">
        <v>3131</v>
      </c>
      <c r="B5735" t="s">
        <v>2903</v>
      </c>
      <c r="C5735" t="s">
        <v>1722</v>
      </c>
      <c r="D5735" t="s">
        <v>3272</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x14ac:dyDescent="0.25">
      <c r="A5736" t="s">
        <v>3132</v>
      </c>
      <c r="B5736" t="s">
        <v>2903</v>
      </c>
      <c r="C5736" t="s">
        <v>1722</v>
      </c>
      <c r="D5736" t="s">
        <v>3273</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x14ac:dyDescent="0.25">
      <c r="A5737" t="s">
        <v>3133</v>
      </c>
      <c r="B5737" t="s">
        <v>2903</v>
      </c>
      <c r="C5737" t="s">
        <v>1722</v>
      </c>
      <c r="D5737" t="s">
        <v>3273</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x14ac:dyDescent="0.25">
      <c r="A5738" t="s">
        <v>3134</v>
      </c>
      <c r="B5738" t="s">
        <v>2903</v>
      </c>
      <c r="C5738" t="s">
        <v>1722</v>
      </c>
      <c r="D5738" t="s">
        <v>3273</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x14ac:dyDescent="0.25">
      <c r="A5739" t="s">
        <v>3135</v>
      </c>
      <c r="B5739" t="s">
        <v>2903</v>
      </c>
      <c r="C5739" t="s">
        <v>1722</v>
      </c>
      <c r="D5739" t="s">
        <v>3273</v>
      </c>
      <c r="E5739" t="s">
        <v>1707</v>
      </c>
      <c r="H5739" t="str">
        <f>INDEX('Vensim Variables'!$B:$B,MATCH(EPS!$B5739,'Vensim Variables'!$A:$A,0))</f>
        <v>g pollutant</v>
      </c>
      <c r="I5739" t="str">
        <f t="shared" si="178"/>
        <v>NOx</v>
      </c>
      <c r="J5739">
        <f>INDEX(NoSettings!$C:$C,MATCH(EPS!$A5739,NoSettings!$A:$A,0))</f>
        <v>0</v>
      </c>
      <c r="K5739">
        <f>INDEX(GWP!$C$2:$C$13,MATCH(EPS!I5739,GWP!$B$2:$B$13,0))</f>
        <v>0</v>
      </c>
      <c r="L5739" s="4">
        <f t="shared" si="179"/>
        <v>0</v>
      </c>
    </row>
    <row r="5740" spans="1:12" hidden="1" x14ac:dyDescent="0.25">
      <c r="A5740" t="s">
        <v>3136</v>
      </c>
      <c r="B5740" t="s">
        <v>2903</v>
      </c>
      <c r="C5740" t="s">
        <v>1722</v>
      </c>
      <c r="D5740" t="s">
        <v>3273</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x14ac:dyDescent="0.25">
      <c r="A5741" t="s">
        <v>3137</v>
      </c>
      <c r="B5741" t="s">
        <v>2903</v>
      </c>
      <c r="C5741" t="s">
        <v>1722</v>
      </c>
      <c r="D5741" t="s">
        <v>3273</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x14ac:dyDescent="0.25">
      <c r="A5742" t="s">
        <v>3138</v>
      </c>
      <c r="B5742" t="s">
        <v>2903</v>
      </c>
      <c r="C5742" t="s">
        <v>1722</v>
      </c>
      <c r="D5742" t="s">
        <v>3273</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x14ac:dyDescent="0.25">
      <c r="A5743" t="s">
        <v>3139</v>
      </c>
      <c r="B5743" t="s">
        <v>2903</v>
      </c>
      <c r="C5743" t="s">
        <v>1722</v>
      </c>
      <c r="D5743" t="s">
        <v>3273</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x14ac:dyDescent="0.25">
      <c r="A5744" t="s">
        <v>3140</v>
      </c>
      <c r="B5744" t="s">
        <v>2903</v>
      </c>
      <c r="C5744" t="s">
        <v>1722</v>
      </c>
      <c r="D5744" t="s">
        <v>3273</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x14ac:dyDescent="0.25">
      <c r="A5745" t="s">
        <v>3141</v>
      </c>
      <c r="B5745" t="s">
        <v>2903</v>
      </c>
      <c r="C5745" t="s">
        <v>1722</v>
      </c>
      <c r="D5745" t="s">
        <v>3273</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x14ac:dyDescent="0.25">
      <c r="A5746" t="s">
        <v>3142</v>
      </c>
      <c r="B5746" t="s">
        <v>2903</v>
      </c>
      <c r="C5746" t="s">
        <v>1722</v>
      </c>
      <c r="D5746" t="s">
        <v>3273</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x14ac:dyDescent="0.25">
      <c r="A5747" t="s">
        <v>3143</v>
      </c>
      <c r="B5747" t="s">
        <v>2903</v>
      </c>
      <c r="C5747" t="s">
        <v>1722</v>
      </c>
      <c r="D5747" t="s">
        <v>3273</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x14ac:dyDescent="0.25">
      <c r="A5748" t="s">
        <v>3144</v>
      </c>
      <c r="B5748" t="s">
        <v>2903</v>
      </c>
      <c r="C5748" t="s">
        <v>1723</v>
      </c>
      <c r="D5748" t="s">
        <v>3264</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x14ac:dyDescent="0.25">
      <c r="A5749" t="s">
        <v>3145</v>
      </c>
      <c r="B5749" t="s">
        <v>2903</v>
      </c>
      <c r="C5749" t="s">
        <v>1723</v>
      </c>
      <c r="D5749" t="s">
        <v>3264</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x14ac:dyDescent="0.25">
      <c r="A5750" t="s">
        <v>3146</v>
      </c>
      <c r="B5750" t="s">
        <v>2903</v>
      </c>
      <c r="C5750" t="s">
        <v>1723</v>
      </c>
      <c r="D5750" t="s">
        <v>3264</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x14ac:dyDescent="0.25">
      <c r="A5751" t="s">
        <v>3147</v>
      </c>
      <c r="B5751" t="s">
        <v>2903</v>
      </c>
      <c r="C5751" t="s">
        <v>1723</v>
      </c>
      <c r="D5751" t="s">
        <v>3264</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x14ac:dyDescent="0.25">
      <c r="A5752" t="s">
        <v>3148</v>
      </c>
      <c r="B5752" t="s">
        <v>2903</v>
      </c>
      <c r="C5752" t="s">
        <v>1723</v>
      </c>
      <c r="D5752" t="s">
        <v>3264</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x14ac:dyDescent="0.25">
      <c r="A5753" t="s">
        <v>3149</v>
      </c>
      <c r="B5753" t="s">
        <v>2903</v>
      </c>
      <c r="C5753" t="s">
        <v>1723</v>
      </c>
      <c r="D5753" t="s">
        <v>3264</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x14ac:dyDescent="0.25">
      <c r="A5754" t="s">
        <v>3150</v>
      </c>
      <c r="B5754" t="s">
        <v>2903</v>
      </c>
      <c r="C5754" t="s">
        <v>1723</v>
      </c>
      <c r="D5754" t="s">
        <v>3264</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x14ac:dyDescent="0.25">
      <c r="A5755" t="s">
        <v>3151</v>
      </c>
      <c r="B5755" t="s">
        <v>2903</v>
      </c>
      <c r="C5755" t="s">
        <v>1723</v>
      </c>
      <c r="D5755" t="s">
        <v>3264</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x14ac:dyDescent="0.25">
      <c r="A5756" t="s">
        <v>3152</v>
      </c>
      <c r="B5756" t="s">
        <v>2903</v>
      </c>
      <c r="C5756" t="s">
        <v>1723</v>
      </c>
      <c r="D5756" t="s">
        <v>3264</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x14ac:dyDescent="0.25">
      <c r="A5757" t="s">
        <v>3153</v>
      </c>
      <c r="B5757" t="s">
        <v>2903</v>
      </c>
      <c r="C5757" t="s">
        <v>1723</v>
      </c>
      <c r="D5757" t="s">
        <v>3264</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x14ac:dyDescent="0.25">
      <c r="A5758" t="s">
        <v>3154</v>
      </c>
      <c r="B5758" t="s">
        <v>2903</v>
      </c>
      <c r="C5758" t="s">
        <v>1723</v>
      </c>
      <c r="D5758" t="s">
        <v>3264</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x14ac:dyDescent="0.25">
      <c r="A5759" t="s">
        <v>3155</v>
      </c>
      <c r="B5759" t="s">
        <v>2903</v>
      </c>
      <c r="C5759" t="s">
        <v>1723</v>
      </c>
      <c r="D5759" t="s">
        <v>3264</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x14ac:dyDescent="0.25">
      <c r="A5760" t="s">
        <v>3156</v>
      </c>
      <c r="B5760" t="s">
        <v>2903</v>
      </c>
      <c r="C5760" t="s">
        <v>1723</v>
      </c>
      <c r="D5760" t="s">
        <v>3265</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x14ac:dyDescent="0.25">
      <c r="A5761" t="s">
        <v>3157</v>
      </c>
      <c r="B5761" t="s">
        <v>2903</v>
      </c>
      <c r="C5761" t="s">
        <v>1723</v>
      </c>
      <c r="D5761" t="s">
        <v>3265</v>
      </c>
      <c r="E5761" t="s">
        <v>1705</v>
      </c>
      <c r="H5761" t="str">
        <f>INDEX('Vensim Variables'!$B:$B,MATCH(EPS!$B5761,'Vensim Variables'!$A:$A,0))</f>
        <v>g pollutant</v>
      </c>
      <c r="I5761" t="str">
        <f t="shared" si="178"/>
        <v>VOC</v>
      </c>
      <c r="J5761">
        <f>INDEX(NoSettings!$C:$C,MATCH(EPS!$A5761,NoSettings!$A:$A,0))</f>
        <v>49102200</v>
      </c>
      <c r="K5761">
        <f>INDEX(GWP!$C$2:$C$13,MATCH(EPS!I5761,GWP!$B$2:$B$13,0))</f>
        <v>0</v>
      </c>
      <c r="L5761" s="4">
        <f t="shared" si="179"/>
        <v>0</v>
      </c>
    </row>
    <row r="5762" spans="1:12" hidden="1" x14ac:dyDescent="0.25">
      <c r="A5762" t="s">
        <v>3158</v>
      </c>
      <c r="B5762" t="s">
        <v>2903</v>
      </c>
      <c r="C5762" t="s">
        <v>1723</v>
      </c>
      <c r="D5762" t="s">
        <v>3265</v>
      </c>
      <c r="E5762" t="s">
        <v>1706</v>
      </c>
      <c r="H5762" t="str">
        <f>INDEX('Vensim Variables'!$B:$B,MATCH(EPS!$B5762,'Vensim Variables'!$A:$A,0))</f>
        <v>g pollutant</v>
      </c>
      <c r="I5762" t="str">
        <f t="shared" si="178"/>
        <v>CO</v>
      </c>
      <c r="J5762">
        <f>INDEX(NoSettings!$C:$C,MATCH(EPS!$A5762,NoSettings!$A:$A,0))</f>
        <v>400566000</v>
      </c>
      <c r="K5762">
        <f>INDEX(GWP!$C$2:$C$13,MATCH(EPS!I5762,GWP!$B$2:$B$13,0))</f>
        <v>0</v>
      </c>
      <c r="L5762" s="4">
        <f t="shared" si="179"/>
        <v>0</v>
      </c>
    </row>
    <row r="5763" spans="1:12" hidden="1" x14ac:dyDescent="0.25">
      <c r="A5763" t="s">
        <v>3159</v>
      </c>
      <c r="B5763" t="s">
        <v>2903</v>
      </c>
      <c r="C5763" t="s">
        <v>1723</v>
      </c>
      <c r="D5763" t="s">
        <v>3265</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924644000</v>
      </c>
      <c r="K5763">
        <f>INDEX(GWP!$C$2:$C$13,MATCH(EPS!I5763,GWP!$B$2:$B$13,0))</f>
        <v>0</v>
      </c>
      <c r="L5763" s="4">
        <f>IF(H5763="g pollutant",K5763*J5763/10^12,IF(H5763="MMTCO2e",J5763,IF(H5763="MWh",J5763,0)))</f>
        <v>0</v>
      </c>
    </row>
    <row r="5764" spans="1:12" hidden="1" x14ac:dyDescent="0.25">
      <c r="A5764" t="s">
        <v>3160</v>
      </c>
      <c r="B5764" t="s">
        <v>2903</v>
      </c>
      <c r="C5764" t="s">
        <v>1723</v>
      </c>
      <c r="D5764" t="s">
        <v>3265</v>
      </c>
      <c r="E5764" t="s">
        <v>1708</v>
      </c>
    </row>
    <row r="5765" spans="1:12" hidden="1" x14ac:dyDescent="0.25">
      <c r="A5765" t="s">
        <v>3161</v>
      </c>
      <c r="B5765" t="s">
        <v>2903</v>
      </c>
      <c r="C5765" t="s">
        <v>1723</v>
      </c>
      <c r="D5765" t="s">
        <v>3265</v>
      </c>
      <c r="E5765" t="s">
        <v>1709</v>
      </c>
    </row>
    <row r="5766" spans="1:12" hidden="1" x14ac:dyDescent="0.25">
      <c r="A5766" t="s">
        <v>3162</v>
      </c>
      <c r="B5766" t="s">
        <v>2903</v>
      </c>
      <c r="C5766" t="s">
        <v>1723</v>
      </c>
      <c r="D5766" t="s">
        <v>3265</v>
      </c>
      <c r="E5766" t="s">
        <v>1710</v>
      </c>
    </row>
    <row r="5767" spans="1:12" hidden="1" x14ac:dyDescent="0.25">
      <c r="A5767" t="s">
        <v>3163</v>
      </c>
      <c r="B5767" t="s">
        <v>2903</v>
      </c>
      <c r="C5767" t="s">
        <v>1723</v>
      </c>
      <c r="D5767" t="s">
        <v>3265</v>
      </c>
      <c r="E5767" t="s">
        <v>1711</v>
      </c>
    </row>
    <row r="5768" spans="1:12" hidden="1" x14ac:dyDescent="0.25">
      <c r="A5768" t="s">
        <v>3164</v>
      </c>
      <c r="B5768" t="s">
        <v>2903</v>
      </c>
      <c r="C5768" t="s">
        <v>1723</v>
      </c>
      <c r="D5768" t="s">
        <v>3265</v>
      </c>
      <c r="E5768" t="s">
        <v>1712</v>
      </c>
    </row>
    <row r="5769" spans="1:12" hidden="1" x14ac:dyDescent="0.25">
      <c r="A5769" t="s">
        <v>3165</v>
      </c>
      <c r="B5769" t="s">
        <v>2903</v>
      </c>
      <c r="C5769" t="s">
        <v>1723</v>
      </c>
      <c r="D5769" t="s">
        <v>3265</v>
      </c>
      <c r="E5769" t="s">
        <v>1713</v>
      </c>
    </row>
    <row r="5770" spans="1:12" hidden="1" x14ac:dyDescent="0.25">
      <c r="A5770" t="s">
        <v>3166</v>
      </c>
      <c r="B5770" t="s">
        <v>2903</v>
      </c>
      <c r="C5770" t="s">
        <v>1723</v>
      </c>
      <c r="D5770" t="s">
        <v>3265</v>
      </c>
      <c r="E5770" t="s">
        <v>1714</v>
      </c>
    </row>
    <row r="5771" spans="1:12" hidden="1" x14ac:dyDescent="0.25">
      <c r="A5771" t="s">
        <v>3167</v>
      </c>
      <c r="B5771" t="s">
        <v>2903</v>
      </c>
      <c r="C5771" t="s">
        <v>1723</v>
      </c>
      <c r="D5771" t="s">
        <v>3265</v>
      </c>
      <c r="E5771" t="s">
        <v>1715</v>
      </c>
    </row>
    <row r="5772" spans="1:12" hidden="1" x14ac:dyDescent="0.25">
      <c r="A5772" t="s">
        <v>3168</v>
      </c>
      <c r="B5772" t="s">
        <v>2903</v>
      </c>
      <c r="C5772" t="s">
        <v>1723</v>
      </c>
      <c r="D5772" t="s">
        <v>3266</v>
      </c>
      <c r="E5772" t="s">
        <v>1702</v>
      </c>
    </row>
    <row r="5773" spans="1:12" hidden="1" x14ac:dyDescent="0.25">
      <c r="A5773" t="s">
        <v>3169</v>
      </c>
      <c r="B5773" t="s">
        <v>2903</v>
      </c>
      <c r="C5773" t="s">
        <v>1723</v>
      </c>
      <c r="D5773" t="s">
        <v>3266</v>
      </c>
      <c r="E5773" t="s">
        <v>1705</v>
      </c>
    </row>
    <row r="5774" spans="1:12" hidden="1" x14ac:dyDescent="0.25">
      <c r="A5774" t="s">
        <v>3170</v>
      </c>
      <c r="B5774" t="s">
        <v>2903</v>
      </c>
      <c r="C5774" t="s">
        <v>1723</v>
      </c>
      <c r="D5774" t="s">
        <v>3266</v>
      </c>
      <c r="E5774" t="s">
        <v>1706</v>
      </c>
    </row>
    <row r="5775" spans="1:12" hidden="1" x14ac:dyDescent="0.25">
      <c r="A5775" t="s">
        <v>3171</v>
      </c>
      <c r="B5775" t="s">
        <v>2903</v>
      </c>
      <c r="C5775" t="s">
        <v>1723</v>
      </c>
      <c r="D5775" t="s">
        <v>3266</v>
      </c>
      <c r="E5775" t="s">
        <v>1707</v>
      </c>
    </row>
    <row r="5776" spans="1:12" hidden="1" x14ac:dyDescent="0.25">
      <c r="A5776" t="s">
        <v>3172</v>
      </c>
      <c r="B5776" t="s">
        <v>2903</v>
      </c>
      <c r="C5776" t="s">
        <v>1723</v>
      </c>
      <c r="D5776" t="s">
        <v>3266</v>
      </c>
      <c r="E5776" t="s">
        <v>1708</v>
      </c>
    </row>
    <row r="5777" spans="1:5" hidden="1" x14ac:dyDescent="0.25">
      <c r="A5777" t="s">
        <v>3173</v>
      </c>
      <c r="B5777" t="s">
        <v>2903</v>
      </c>
      <c r="C5777" t="s">
        <v>1723</v>
      </c>
      <c r="D5777" t="s">
        <v>3266</v>
      </c>
      <c r="E5777" t="s">
        <v>1709</v>
      </c>
    </row>
    <row r="5778" spans="1:5" hidden="1" x14ac:dyDescent="0.25">
      <c r="A5778" t="s">
        <v>3174</v>
      </c>
      <c r="B5778" t="s">
        <v>2903</v>
      </c>
      <c r="C5778" t="s">
        <v>1723</v>
      </c>
      <c r="D5778" t="s">
        <v>3266</v>
      </c>
      <c r="E5778" t="s">
        <v>1710</v>
      </c>
    </row>
    <row r="5779" spans="1:5" hidden="1" x14ac:dyDescent="0.25">
      <c r="A5779" t="s">
        <v>3175</v>
      </c>
      <c r="B5779" t="s">
        <v>2903</v>
      </c>
      <c r="C5779" t="s">
        <v>1723</v>
      </c>
      <c r="D5779" t="s">
        <v>3266</v>
      </c>
      <c r="E5779" t="s">
        <v>1711</v>
      </c>
    </row>
    <row r="5780" spans="1:5" hidden="1" x14ac:dyDescent="0.25">
      <c r="A5780" t="s">
        <v>3176</v>
      </c>
      <c r="B5780" t="s">
        <v>2903</v>
      </c>
      <c r="C5780" t="s">
        <v>1723</v>
      </c>
      <c r="D5780" t="s">
        <v>3266</v>
      </c>
      <c r="E5780" t="s">
        <v>1712</v>
      </c>
    </row>
    <row r="5781" spans="1:5" hidden="1" x14ac:dyDescent="0.25">
      <c r="A5781" t="s">
        <v>3177</v>
      </c>
      <c r="B5781" t="s">
        <v>2903</v>
      </c>
      <c r="C5781" t="s">
        <v>1723</v>
      </c>
      <c r="D5781" t="s">
        <v>3266</v>
      </c>
      <c r="E5781" t="s">
        <v>1713</v>
      </c>
    </row>
    <row r="5782" spans="1:5" hidden="1" x14ac:dyDescent="0.25">
      <c r="A5782" t="s">
        <v>3178</v>
      </c>
      <c r="B5782" t="s">
        <v>2903</v>
      </c>
      <c r="C5782" t="s">
        <v>1723</v>
      </c>
      <c r="D5782" t="s">
        <v>3266</v>
      </c>
      <c r="E5782" t="s">
        <v>1714</v>
      </c>
    </row>
    <row r="5783" spans="1:5" hidden="1" x14ac:dyDescent="0.25">
      <c r="A5783" t="s">
        <v>3179</v>
      </c>
      <c r="B5783" t="s">
        <v>2903</v>
      </c>
      <c r="C5783" t="s">
        <v>1723</v>
      </c>
      <c r="D5783" t="s">
        <v>3266</v>
      </c>
      <c r="E5783" t="s">
        <v>1715</v>
      </c>
    </row>
    <row r="5784" spans="1:5" hidden="1" x14ac:dyDescent="0.25">
      <c r="A5784" t="s">
        <v>3180</v>
      </c>
      <c r="B5784" t="s">
        <v>2903</v>
      </c>
      <c r="C5784" t="s">
        <v>1723</v>
      </c>
      <c r="D5784" t="s">
        <v>3267</v>
      </c>
      <c r="E5784" t="s">
        <v>1702</v>
      </c>
    </row>
    <row r="5785" spans="1:5" hidden="1" x14ac:dyDescent="0.25">
      <c r="A5785" t="s">
        <v>3181</v>
      </c>
      <c r="B5785" t="s">
        <v>2903</v>
      </c>
      <c r="C5785" t="s">
        <v>1723</v>
      </c>
      <c r="D5785" t="s">
        <v>3267</v>
      </c>
      <c r="E5785" t="s">
        <v>1705</v>
      </c>
    </row>
    <row r="5786" spans="1:5" hidden="1" x14ac:dyDescent="0.25">
      <c r="A5786" t="s">
        <v>3182</v>
      </c>
      <c r="B5786" t="s">
        <v>2903</v>
      </c>
      <c r="C5786" t="s">
        <v>1723</v>
      </c>
      <c r="D5786" t="s">
        <v>3267</v>
      </c>
      <c r="E5786" t="s">
        <v>1706</v>
      </c>
    </row>
    <row r="5787" spans="1:5" hidden="1" x14ac:dyDescent="0.25">
      <c r="A5787" t="s">
        <v>3183</v>
      </c>
      <c r="B5787" t="s">
        <v>2903</v>
      </c>
      <c r="C5787" t="s">
        <v>1723</v>
      </c>
      <c r="D5787" t="s">
        <v>3267</v>
      </c>
      <c r="E5787" t="s">
        <v>1707</v>
      </c>
    </row>
    <row r="5788" spans="1:5" hidden="1" x14ac:dyDescent="0.25">
      <c r="A5788" t="s">
        <v>3184</v>
      </c>
      <c r="B5788" t="s">
        <v>2903</v>
      </c>
      <c r="C5788" t="s">
        <v>1723</v>
      </c>
      <c r="D5788" t="s">
        <v>3267</v>
      </c>
      <c r="E5788" t="s">
        <v>1708</v>
      </c>
    </row>
    <row r="5789" spans="1:5" hidden="1" x14ac:dyDescent="0.25">
      <c r="A5789" t="s">
        <v>3185</v>
      </c>
      <c r="B5789" t="s">
        <v>2903</v>
      </c>
      <c r="C5789" t="s">
        <v>1723</v>
      </c>
      <c r="D5789" t="s">
        <v>3267</v>
      </c>
      <c r="E5789" t="s">
        <v>1709</v>
      </c>
    </row>
    <row r="5790" spans="1:5" hidden="1" x14ac:dyDescent="0.25">
      <c r="A5790" t="s">
        <v>3186</v>
      </c>
      <c r="B5790" t="s">
        <v>2903</v>
      </c>
      <c r="C5790" t="s">
        <v>1723</v>
      </c>
      <c r="D5790" t="s">
        <v>3267</v>
      </c>
      <c r="E5790" t="s">
        <v>1710</v>
      </c>
    </row>
    <row r="5791" spans="1:5" hidden="1" x14ac:dyDescent="0.25">
      <c r="A5791" t="s">
        <v>3187</v>
      </c>
      <c r="B5791" t="s">
        <v>2903</v>
      </c>
      <c r="C5791" t="s">
        <v>1723</v>
      </c>
      <c r="D5791" t="s">
        <v>3267</v>
      </c>
      <c r="E5791" t="s">
        <v>1711</v>
      </c>
    </row>
    <row r="5792" spans="1:5" hidden="1" x14ac:dyDescent="0.25">
      <c r="A5792" t="s">
        <v>3188</v>
      </c>
      <c r="B5792" t="s">
        <v>2903</v>
      </c>
      <c r="C5792" t="s">
        <v>1723</v>
      </c>
      <c r="D5792" t="s">
        <v>3267</v>
      </c>
      <c r="E5792" t="s">
        <v>1712</v>
      </c>
    </row>
    <row r="5793" spans="1:5" hidden="1" x14ac:dyDescent="0.25">
      <c r="A5793" t="s">
        <v>3189</v>
      </c>
      <c r="B5793" t="s">
        <v>2903</v>
      </c>
      <c r="C5793" t="s">
        <v>1723</v>
      </c>
      <c r="D5793" t="s">
        <v>3267</v>
      </c>
      <c r="E5793" t="s">
        <v>1713</v>
      </c>
    </row>
    <row r="5794" spans="1:5" hidden="1" x14ac:dyDescent="0.25">
      <c r="A5794" t="s">
        <v>3190</v>
      </c>
      <c r="B5794" t="s">
        <v>2903</v>
      </c>
      <c r="C5794" t="s">
        <v>1723</v>
      </c>
      <c r="D5794" t="s">
        <v>3267</v>
      </c>
      <c r="E5794" t="s">
        <v>1714</v>
      </c>
    </row>
    <row r="5795" spans="1:5" hidden="1" x14ac:dyDescent="0.25">
      <c r="A5795" t="s">
        <v>3191</v>
      </c>
      <c r="B5795" t="s">
        <v>2903</v>
      </c>
      <c r="C5795" t="s">
        <v>1723</v>
      </c>
      <c r="D5795" t="s">
        <v>3267</v>
      </c>
      <c r="E5795" t="s">
        <v>1715</v>
      </c>
    </row>
    <row r="5796" spans="1:5" hidden="1" x14ac:dyDescent="0.25">
      <c r="A5796" t="s">
        <v>3192</v>
      </c>
      <c r="B5796" t="s">
        <v>2903</v>
      </c>
      <c r="C5796" t="s">
        <v>1723</v>
      </c>
      <c r="D5796" t="s">
        <v>3268</v>
      </c>
      <c r="E5796" t="s">
        <v>1702</v>
      </c>
    </row>
    <row r="5797" spans="1:5" hidden="1" x14ac:dyDescent="0.25">
      <c r="A5797" t="s">
        <v>3193</v>
      </c>
      <c r="B5797" t="s">
        <v>2903</v>
      </c>
      <c r="C5797" t="s">
        <v>1723</v>
      </c>
      <c r="D5797" t="s">
        <v>3268</v>
      </c>
      <c r="E5797" t="s">
        <v>1705</v>
      </c>
    </row>
    <row r="5798" spans="1:5" hidden="1" x14ac:dyDescent="0.25">
      <c r="A5798" t="s">
        <v>3194</v>
      </c>
      <c r="B5798" t="s">
        <v>2903</v>
      </c>
      <c r="C5798" t="s">
        <v>1723</v>
      </c>
      <c r="D5798" t="s">
        <v>3268</v>
      </c>
      <c r="E5798" t="s">
        <v>1706</v>
      </c>
    </row>
    <row r="5799" spans="1:5" hidden="1" x14ac:dyDescent="0.25">
      <c r="A5799" t="s">
        <v>3195</v>
      </c>
      <c r="B5799" t="s">
        <v>2903</v>
      </c>
      <c r="C5799" t="s">
        <v>1723</v>
      </c>
      <c r="D5799" t="s">
        <v>3268</v>
      </c>
      <c r="E5799" t="s">
        <v>1707</v>
      </c>
    </row>
    <row r="5800" spans="1:5" hidden="1" x14ac:dyDescent="0.25">
      <c r="A5800" t="s">
        <v>3196</v>
      </c>
      <c r="B5800" t="s">
        <v>2903</v>
      </c>
      <c r="C5800" t="s">
        <v>1723</v>
      </c>
      <c r="D5800" t="s">
        <v>3268</v>
      </c>
      <c r="E5800" t="s">
        <v>1708</v>
      </c>
    </row>
    <row r="5801" spans="1:5" hidden="1" x14ac:dyDescent="0.25">
      <c r="A5801" t="s">
        <v>3197</v>
      </c>
      <c r="B5801" t="s">
        <v>2903</v>
      </c>
      <c r="C5801" t="s">
        <v>1723</v>
      </c>
      <c r="D5801" t="s">
        <v>3268</v>
      </c>
      <c r="E5801" t="s">
        <v>1709</v>
      </c>
    </row>
    <row r="5802" spans="1:5" hidden="1" x14ac:dyDescent="0.25">
      <c r="A5802" t="s">
        <v>3198</v>
      </c>
      <c r="B5802" t="s">
        <v>2903</v>
      </c>
      <c r="C5802" t="s">
        <v>1723</v>
      </c>
      <c r="D5802" t="s">
        <v>3268</v>
      </c>
      <c r="E5802" t="s">
        <v>1710</v>
      </c>
    </row>
    <row r="5803" spans="1:5" hidden="1" x14ac:dyDescent="0.25">
      <c r="A5803" t="s">
        <v>3199</v>
      </c>
      <c r="B5803" t="s">
        <v>2903</v>
      </c>
      <c r="C5803" t="s">
        <v>1723</v>
      </c>
      <c r="D5803" t="s">
        <v>3268</v>
      </c>
      <c r="E5803" t="s">
        <v>1711</v>
      </c>
    </row>
    <row r="5804" spans="1:5" hidden="1" x14ac:dyDescent="0.25">
      <c r="A5804" t="s">
        <v>3200</v>
      </c>
      <c r="B5804" t="s">
        <v>2903</v>
      </c>
      <c r="C5804" t="s">
        <v>1723</v>
      </c>
      <c r="D5804" t="s">
        <v>3268</v>
      </c>
      <c r="E5804" t="s">
        <v>1712</v>
      </c>
    </row>
    <row r="5805" spans="1:5" hidden="1" x14ac:dyDescent="0.25">
      <c r="A5805" t="s">
        <v>3201</v>
      </c>
      <c r="B5805" t="s">
        <v>2903</v>
      </c>
      <c r="C5805" t="s">
        <v>1723</v>
      </c>
      <c r="D5805" t="s">
        <v>3268</v>
      </c>
      <c r="E5805" t="s">
        <v>1713</v>
      </c>
    </row>
    <row r="5806" spans="1:5" hidden="1" x14ac:dyDescent="0.25">
      <c r="A5806" t="s">
        <v>3202</v>
      </c>
      <c r="B5806" t="s">
        <v>2903</v>
      </c>
      <c r="C5806" t="s">
        <v>1723</v>
      </c>
      <c r="D5806" t="s">
        <v>3268</v>
      </c>
      <c r="E5806" t="s">
        <v>1714</v>
      </c>
    </row>
    <row r="5807" spans="1:5" hidden="1" x14ac:dyDescent="0.25">
      <c r="A5807" t="s">
        <v>3203</v>
      </c>
      <c r="B5807" t="s">
        <v>2903</v>
      </c>
      <c r="C5807" t="s">
        <v>1723</v>
      </c>
      <c r="D5807" t="s">
        <v>3268</v>
      </c>
      <c r="E5807" t="s">
        <v>1715</v>
      </c>
    </row>
    <row r="5808" spans="1:5" hidden="1" x14ac:dyDescent="0.25">
      <c r="A5808" t="s">
        <v>3204</v>
      </c>
      <c r="B5808" t="s">
        <v>2903</v>
      </c>
      <c r="C5808" t="s">
        <v>1723</v>
      </c>
      <c r="D5808" t="s">
        <v>3269</v>
      </c>
      <c r="E5808" t="s">
        <v>1702</v>
      </c>
    </row>
    <row r="5809" spans="1:5" hidden="1" x14ac:dyDescent="0.25">
      <c r="A5809" t="s">
        <v>3205</v>
      </c>
      <c r="B5809" t="s">
        <v>2903</v>
      </c>
      <c r="C5809" t="s">
        <v>1723</v>
      </c>
      <c r="D5809" t="s">
        <v>3269</v>
      </c>
      <c r="E5809" t="s">
        <v>1705</v>
      </c>
    </row>
    <row r="5810" spans="1:5" hidden="1" x14ac:dyDescent="0.25">
      <c r="A5810" t="s">
        <v>3206</v>
      </c>
      <c r="B5810" t="s">
        <v>2903</v>
      </c>
      <c r="C5810" t="s">
        <v>1723</v>
      </c>
      <c r="D5810" t="s">
        <v>3269</v>
      </c>
      <c r="E5810" t="s">
        <v>1706</v>
      </c>
    </row>
    <row r="5811" spans="1:5" hidden="1" x14ac:dyDescent="0.25">
      <c r="A5811" t="s">
        <v>3207</v>
      </c>
      <c r="B5811" t="s">
        <v>2903</v>
      </c>
      <c r="C5811" t="s">
        <v>1723</v>
      </c>
      <c r="D5811" t="s">
        <v>3269</v>
      </c>
      <c r="E5811" t="s">
        <v>1707</v>
      </c>
    </row>
    <row r="5812" spans="1:5" hidden="1" x14ac:dyDescent="0.25">
      <c r="A5812" t="s">
        <v>3208</v>
      </c>
      <c r="B5812" t="s">
        <v>2903</v>
      </c>
      <c r="C5812" t="s">
        <v>1723</v>
      </c>
      <c r="D5812" t="s">
        <v>3269</v>
      </c>
      <c r="E5812" t="s">
        <v>1708</v>
      </c>
    </row>
    <row r="5813" spans="1:5" hidden="1" x14ac:dyDescent="0.25">
      <c r="A5813" t="s">
        <v>3209</v>
      </c>
      <c r="B5813" t="s">
        <v>2903</v>
      </c>
      <c r="C5813" t="s">
        <v>1723</v>
      </c>
      <c r="D5813" t="s">
        <v>3269</v>
      </c>
      <c r="E5813" t="s">
        <v>1709</v>
      </c>
    </row>
    <row r="5814" spans="1:5" hidden="1" x14ac:dyDescent="0.25">
      <c r="A5814" t="s">
        <v>3210</v>
      </c>
      <c r="B5814" t="s">
        <v>2903</v>
      </c>
      <c r="C5814" t="s">
        <v>1723</v>
      </c>
      <c r="D5814" t="s">
        <v>3269</v>
      </c>
      <c r="E5814" t="s">
        <v>1710</v>
      </c>
    </row>
    <row r="5815" spans="1:5" hidden="1" x14ac:dyDescent="0.25">
      <c r="A5815" t="s">
        <v>3211</v>
      </c>
      <c r="B5815" t="s">
        <v>2903</v>
      </c>
      <c r="C5815" t="s">
        <v>1723</v>
      </c>
      <c r="D5815" t="s">
        <v>3269</v>
      </c>
      <c r="E5815" t="s">
        <v>1711</v>
      </c>
    </row>
    <row r="5816" spans="1:5" hidden="1" x14ac:dyDescent="0.25">
      <c r="A5816" t="s">
        <v>3212</v>
      </c>
      <c r="B5816" t="s">
        <v>2903</v>
      </c>
      <c r="C5816" t="s">
        <v>1723</v>
      </c>
      <c r="D5816" t="s">
        <v>3269</v>
      </c>
      <c r="E5816" t="s">
        <v>1712</v>
      </c>
    </row>
    <row r="5817" spans="1:5" hidden="1" x14ac:dyDescent="0.25">
      <c r="A5817" t="s">
        <v>3213</v>
      </c>
      <c r="B5817" t="s">
        <v>2903</v>
      </c>
      <c r="C5817" t="s">
        <v>1723</v>
      </c>
      <c r="D5817" t="s">
        <v>3269</v>
      </c>
      <c r="E5817" t="s">
        <v>1713</v>
      </c>
    </row>
    <row r="5818" spans="1:5" hidden="1" x14ac:dyDescent="0.25">
      <c r="A5818" t="s">
        <v>3214</v>
      </c>
      <c r="B5818" t="s">
        <v>2903</v>
      </c>
      <c r="C5818" t="s">
        <v>1723</v>
      </c>
      <c r="D5818" t="s">
        <v>3269</v>
      </c>
      <c r="E5818" t="s">
        <v>1714</v>
      </c>
    </row>
    <row r="5819" spans="1:5" hidden="1" x14ac:dyDescent="0.25">
      <c r="A5819" t="s">
        <v>3215</v>
      </c>
      <c r="B5819" t="s">
        <v>2903</v>
      </c>
      <c r="C5819" t="s">
        <v>1723</v>
      </c>
      <c r="D5819" t="s">
        <v>3269</v>
      </c>
      <c r="E5819" t="s">
        <v>1715</v>
      </c>
    </row>
    <row r="5820" spans="1:5" hidden="1" x14ac:dyDescent="0.25">
      <c r="A5820" t="s">
        <v>3216</v>
      </c>
      <c r="B5820" t="s">
        <v>2903</v>
      </c>
      <c r="C5820" t="s">
        <v>1723</v>
      </c>
      <c r="D5820" t="s">
        <v>3270</v>
      </c>
      <c r="E5820" t="s">
        <v>1702</v>
      </c>
    </row>
    <row r="5821" spans="1:5" hidden="1" x14ac:dyDescent="0.25">
      <c r="A5821" t="s">
        <v>3217</v>
      </c>
      <c r="B5821" t="s">
        <v>2903</v>
      </c>
      <c r="C5821" t="s">
        <v>1723</v>
      </c>
      <c r="D5821" t="s">
        <v>3270</v>
      </c>
      <c r="E5821" t="s">
        <v>1705</v>
      </c>
    </row>
    <row r="5822" spans="1:5" hidden="1" x14ac:dyDescent="0.25">
      <c r="A5822" t="s">
        <v>3218</v>
      </c>
      <c r="B5822" t="s">
        <v>2903</v>
      </c>
      <c r="C5822" t="s">
        <v>1723</v>
      </c>
      <c r="D5822" t="s">
        <v>3270</v>
      </c>
      <c r="E5822" t="s">
        <v>1706</v>
      </c>
    </row>
    <row r="5823" spans="1:5" hidden="1" x14ac:dyDescent="0.25">
      <c r="A5823" t="s">
        <v>3219</v>
      </c>
      <c r="B5823" t="s">
        <v>2903</v>
      </c>
      <c r="C5823" t="s">
        <v>1723</v>
      </c>
      <c r="D5823" t="s">
        <v>3270</v>
      </c>
      <c r="E5823" t="s">
        <v>1707</v>
      </c>
    </row>
    <row r="5824" spans="1:5" hidden="1" x14ac:dyDescent="0.25">
      <c r="A5824" t="s">
        <v>3220</v>
      </c>
      <c r="B5824" t="s">
        <v>2903</v>
      </c>
      <c r="C5824" t="s">
        <v>1723</v>
      </c>
      <c r="D5824" t="s">
        <v>3270</v>
      </c>
      <c r="E5824" t="s">
        <v>1708</v>
      </c>
    </row>
    <row r="5825" spans="1:5" hidden="1" x14ac:dyDescent="0.25">
      <c r="A5825" t="s">
        <v>3221</v>
      </c>
      <c r="B5825" t="s">
        <v>2903</v>
      </c>
      <c r="C5825" t="s">
        <v>1723</v>
      </c>
      <c r="D5825" t="s">
        <v>3270</v>
      </c>
      <c r="E5825" t="s">
        <v>1709</v>
      </c>
    </row>
    <row r="5826" spans="1:5" hidden="1" x14ac:dyDescent="0.25">
      <c r="A5826" t="s">
        <v>3222</v>
      </c>
      <c r="B5826" t="s">
        <v>2903</v>
      </c>
      <c r="C5826" t="s">
        <v>1723</v>
      </c>
      <c r="D5826" t="s">
        <v>3270</v>
      </c>
      <c r="E5826" t="s">
        <v>1710</v>
      </c>
    </row>
    <row r="5827" spans="1:5" hidden="1" x14ac:dyDescent="0.25">
      <c r="A5827" t="s">
        <v>3223</v>
      </c>
      <c r="B5827" t="s">
        <v>2903</v>
      </c>
      <c r="C5827" t="s">
        <v>1723</v>
      </c>
      <c r="D5827" t="s">
        <v>3270</v>
      </c>
      <c r="E5827" t="s">
        <v>1711</v>
      </c>
    </row>
    <row r="5828" spans="1:5" hidden="1" x14ac:dyDescent="0.25">
      <c r="A5828" t="s">
        <v>3224</v>
      </c>
      <c r="B5828" t="s">
        <v>2903</v>
      </c>
      <c r="C5828" t="s">
        <v>1723</v>
      </c>
      <c r="D5828" t="s">
        <v>3270</v>
      </c>
      <c r="E5828" t="s">
        <v>1712</v>
      </c>
    </row>
    <row r="5829" spans="1:5" hidden="1" x14ac:dyDescent="0.25">
      <c r="A5829" t="s">
        <v>3225</v>
      </c>
      <c r="B5829" t="s">
        <v>2903</v>
      </c>
      <c r="C5829" t="s">
        <v>1723</v>
      </c>
      <c r="D5829" t="s">
        <v>3270</v>
      </c>
      <c r="E5829" t="s">
        <v>1713</v>
      </c>
    </row>
    <row r="5830" spans="1:5" hidden="1" x14ac:dyDescent="0.25">
      <c r="A5830" t="s">
        <v>3226</v>
      </c>
      <c r="B5830" t="s">
        <v>2903</v>
      </c>
      <c r="C5830" t="s">
        <v>1723</v>
      </c>
      <c r="D5830" t="s">
        <v>3270</v>
      </c>
      <c r="E5830" t="s">
        <v>1714</v>
      </c>
    </row>
    <row r="5831" spans="1:5" hidden="1" x14ac:dyDescent="0.25">
      <c r="A5831" t="s">
        <v>3227</v>
      </c>
      <c r="B5831" t="s">
        <v>2903</v>
      </c>
      <c r="C5831" t="s">
        <v>1723</v>
      </c>
      <c r="D5831" t="s">
        <v>3270</v>
      </c>
      <c r="E5831" t="s">
        <v>1715</v>
      </c>
    </row>
    <row r="5832" spans="1:5" hidden="1" x14ac:dyDescent="0.25">
      <c r="A5832" t="s">
        <v>3228</v>
      </c>
      <c r="B5832" t="s">
        <v>2903</v>
      </c>
      <c r="C5832" t="s">
        <v>1723</v>
      </c>
      <c r="D5832" t="s">
        <v>3271</v>
      </c>
      <c r="E5832" t="s">
        <v>1702</v>
      </c>
    </row>
    <row r="5833" spans="1:5" hidden="1" x14ac:dyDescent="0.25">
      <c r="A5833" t="s">
        <v>3229</v>
      </c>
      <c r="B5833" t="s">
        <v>2903</v>
      </c>
      <c r="C5833" t="s">
        <v>1723</v>
      </c>
      <c r="D5833" t="s">
        <v>3271</v>
      </c>
      <c r="E5833" t="s">
        <v>1705</v>
      </c>
    </row>
    <row r="5834" spans="1:5" hidden="1" x14ac:dyDescent="0.25">
      <c r="A5834" t="s">
        <v>3230</v>
      </c>
      <c r="B5834" t="s">
        <v>2903</v>
      </c>
      <c r="C5834" t="s">
        <v>1723</v>
      </c>
      <c r="D5834" t="s">
        <v>3271</v>
      </c>
      <c r="E5834" t="s">
        <v>1706</v>
      </c>
    </row>
    <row r="5835" spans="1:5" hidden="1" x14ac:dyDescent="0.25">
      <c r="A5835" t="s">
        <v>3231</v>
      </c>
      <c r="B5835" t="s">
        <v>2903</v>
      </c>
      <c r="C5835" t="s">
        <v>1723</v>
      </c>
      <c r="D5835" t="s">
        <v>3271</v>
      </c>
      <c r="E5835" t="s">
        <v>1707</v>
      </c>
    </row>
    <row r="5836" spans="1:5" hidden="1" x14ac:dyDescent="0.25">
      <c r="A5836" t="s">
        <v>3232</v>
      </c>
      <c r="B5836" t="s">
        <v>2903</v>
      </c>
      <c r="C5836" t="s">
        <v>1723</v>
      </c>
      <c r="D5836" t="s">
        <v>3271</v>
      </c>
      <c r="E5836" t="s">
        <v>1708</v>
      </c>
    </row>
    <row r="5837" spans="1:5" hidden="1" x14ac:dyDescent="0.25">
      <c r="A5837" t="s">
        <v>3233</v>
      </c>
      <c r="B5837" t="s">
        <v>2903</v>
      </c>
      <c r="C5837" t="s">
        <v>1723</v>
      </c>
      <c r="D5837" t="s">
        <v>3271</v>
      </c>
      <c r="E5837" t="s">
        <v>1709</v>
      </c>
    </row>
    <row r="5838" spans="1:5" hidden="1" x14ac:dyDescent="0.25">
      <c r="A5838" t="s">
        <v>3234</v>
      </c>
      <c r="B5838" t="s">
        <v>2903</v>
      </c>
      <c r="C5838" t="s">
        <v>1723</v>
      </c>
      <c r="D5838" t="s">
        <v>3271</v>
      </c>
      <c r="E5838" t="s">
        <v>1710</v>
      </c>
    </row>
    <row r="5839" spans="1:5" hidden="1" x14ac:dyDescent="0.25">
      <c r="A5839" t="s">
        <v>3235</v>
      </c>
      <c r="B5839" t="s">
        <v>2903</v>
      </c>
      <c r="C5839" t="s">
        <v>1723</v>
      </c>
      <c r="D5839" t="s">
        <v>3271</v>
      </c>
      <c r="E5839" t="s">
        <v>1711</v>
      </c>
    </row>
    <row r="5840" spans="1:5" hidden="1" x14ac:dyDescent="0.25">
      <c r="A5840" t="s">
        <v>3236</v>
      </c>
      <c r="B5840" t="s">
        <v>2903</v>
      </c>
      <c r="C5840" t="s">
        <v>1723</v>
      </c>
      <c r="D5840" t="s">
        <v>3271</v>
      </c>
      <c r="E5840" t="s">
        <v>1712</v>
      </c>
    </row>
    <row r="5841" spans="1:5" hidden="1" x14ac:dyDescent="0.25">
      <c r="A5841" t="s">
        <v>3237</v>
      </c>
      <c r="B5841" t="s">
        <v>2903</v>
      </c>
      <c r="C5841" t="s">
        <v>1723</v>
      </c>
      <c r="D5841" t="s">
        <v>3271</v>
      </c>
      <c r="E5841" t="s">
        <v>1713</v>
      </c>
    </row>
    <row r="5842" spans="1:5" hidden="1" x14ac:dyDescent="0.25">
      <c r="A5842" t="s">
        <v>3238</v>
      </c>
      <c r="B5842" t="s">
        <v>2903</v>
      </c>
      <c r="C5842" t="s">
        <v>1723</v>
      </c>
      <c r="D5842" t="s">
        <v>3271</v>
      </c>
      <c r="E5842" t="s">
        <v>1714</v>
      </c>
    </row>
    <row r="5843" spans="1:5" hidden="1" x14ac:dyDescent="0.25">
      <c r="A5843" t="s">
        <v>3239</v>
      </c>
      <c r="B5843" t="s">
        <v>2903</v>
      </c>
      <c r="C5843" t="s">
        <v>1723</v>
      </c>
      <c r="D5843" t="s">
        <v>3271</v>
      </c>
      <c r="E5843" t="s">
        <v>1715</v>
      </c>
    </row>
    <row r="5844" spans="1:5" hidden="1" x14ac:dyDescent="0.25">
      <c r="A5844" t="s">
        <v>3240</v>
      </c>
      <c r="B5844" t="s">
        <v>2903</v>
      </c>
      <c r="C5844" t="s">
        <v>1723</v>
      </c>
      <c r="D5844" t="s">
        <v>3272</v>
      </c>
      <c r="E5844" t="s">
        <v>1702</v>
      </c>
    </row>
    <row r="5845" spans="1:5" hidden="1" x14ac:dyDescent="0.25">
      <c r="A5845" t="s">
        <v>3241</v>
      </c>
      <c r="B5845" t="s">
        <v>2903</v>
      </c>
      <c r="C5845" t="s">
        <v>1723</v>
      </c>
      <c r="D5845" t="s">
        <v>3272</v>
      </c>
      <c r="E5845" t="s">
        <v>1705</v>
      </c>
    </row>
    <row r="5846" spans="1:5" hidden="1" x14ac:dyDescent="0.25">
      <c r="A5846" t="s">
        <v>3242</v>
      </c>
      <c r="B5846" t="s">
        <v>2903</v>
      </c>
      <c r="C5846" t="s">
        <v>1723</v>
      </c>
      <c r="D5846" t="s">
        <v>3272</v>
      </c>
      <c r="E5846" t="s">
        <v>1706</v>
      </c>
    </row>
    <row r="5847" spans="1:5" hidden="1" x14ac:dyDescent="0.25">
      <c r="A5847" t="s">
        <v>3243</v>
      </c>
      <c r="B5847" t="s">
        <v>2903</v>
      </c>
      <c r="C5847" t="s">
        <v>1723</v>
      </c>
      <c r="D5847" t="s">
        <v>3272</v>
      </c>
      <c r="E5847" t="s">
        <v>1707</v>
      </c>
    </row>
    <row r="5848" spans="1:5" hidden="1" x14ac:dyDescent="0.25">
      <c r="A5848" t="s">
        <v>3244</v>
      </c>
      <c r="B5848" t="s">
        <v>2903</v>
      </c>
      <c r="C5848" t="s">
        <v>1723</v>
      </c>
      <c r="D5848" t="s">
        <v>3272</v>
      </c>
      <c r="E5848" t="s">
        <v>1708</v>
      </c>
    </row>
    <row r="5849" spans="1:5" hidden="1" x14ac:dyDescent="0.25">
      <c r="A5849" t="s">
        <v>3245</v>
      </c>
      <c r="B5849" t="s">
        <v>2903</v>
      </c>
      <c r="C5849" t="s">
        <v>1723</v>
      </c>
      <c r="D5849" t="s">
        <v>3272</v>
      </c>
      <c r="E5849" t="s">
        <v>1709</v>
      </c>
    </row>
    <row r="5850" spans="1:5" hidden="1" x14ac:dyDescent="0.25">
      <c r="A5850" t="s">
        <v>3246</v>
      </c>
      <c r="B5850" t="s">
        <v>2903</v>
      </c>
      <c r="C5850" t="s">
        <v>1723</v>
      </c>
      <c r="D5850" t="s">
        <v>3272</v>
      </c>
      <c r="E5850" t="s">
        <v>1710</v>
      </c>
    </row>
    <row r="5851" spans="1:5" hidden="1" x14ac:dyDescent="0.25">
      <c r="A5851" t="s">
        <v>3247</v>
      </c>
      <c r="B5851" t="s">
        <v>2903</v>
      </c>
      <c r="C5851" t="s">
        <v>1723</v>
      </c>
      <c r="D5851" t="s">
        <v>3272</v>
      </c>
      <c r="E5851" t="s">
        <v>1711</v>
      </c>
    </row>
    <row r="5852" spans="1:5" hidden="1" x14ac:dyDescent="0.25">
      <c r="A5852" t="s">
        <v>3248</v>
      </c>
      <c r="B5852" t="s">
        <v>2903</v>
      </c>
      <c r="C5852" t="s">
        <v>1723</v>
      </c>
      <c r="D5852" t="s">
        <v>3272</v>
      </c>
      <c r="E5852" t="s">
        <v>1712</v>
      </c>
    </row>
    <row r="5853" spans="1:5" hidden="1" x14ac:dyDescent="0.25">
      <c r="A5853" t="s">
        <v>3249</v>
      </c>
      <c r="B5853" t="s">
        <v>2903</v>
      </c>
      <c r="C5853" t="s">
        <v>1723</v>
      </c>
      <c r="D5853" t="s">
        <v>3272</v>
      </c>
      <c r="E5853" t="s">
        <v>1713</v>
      </c>
    </row>
    <row r="5854" spans="1:5" hidden="1" x14ac:dyDescent="0.25">
      <c r="A5854" t="s">
        <v>3250</v>
      </c>
      <c r="B5854" t="s">
        <v>2903</v>
      </c>
      <c r="C5854" t="s">
        <v>1723</v>
      </c>
      <c r="D5854" t="s">
        <v>3272</v>
      </c>
      <c r="E5854" t="s">
        <v>1714</v>
      </c>
    </row>
    <row r="5855" spans="1:5" hidden="1" x14ac:dyDescent="0.25">
      <c r="A5855" t="s">
        <v>3251</v>
      </c>
      <c r="B5855" t="s">
        <v>2903</v>
      </c>
      <c r="C5855" t="s">
        <v>1723</v>
      </c>
      <c r="D5855" t="s">
        <v>3272</v>
      </c>
      <c r="E5855" t="s">
        <v>1715</v>
      </c>
    </row>
    <row r="5856" spans="1:5" hidden="1" x14ac:dyDescent="0.25">
      <c r="A5856" t="s">
        <v>3252</v>
      </c>
      <c r="B5856" t="s">
        <v>2903</v>
      </c>
      <c r="C5856" t="s">
        <v>1723</v>
      </c>
      <c r="D5856" t="s">
        <v>3273</v>
      </c>
      <c r="E5856" t="s">
        <v>1702</v>
      </c>
    </row>
    <row r="5857" spans="1:5" hidden="1" x14ac:dyDescent="0.25">
      <c r="A5857" t="s">
        <v>3253</v>
      </c>
      <c r="B5857" t="s">
        <v>2903</v>
      </c>
      <c r="C5857" t="s">
        <v>1723</v>
      </c>
      <c r="D5857" t="s">
        <v>3273</v>
      </c>
      <c r="E5857" t="s">
        <v>1705</v>
      </c>
    </row>
    <row r="5858" spans="1:5" hidden="1" x14ac:dyDescent="0.25">
      <c r="A5858" t="s">
        <v>3254</v>
      </c>
      <c r="B5858" t="s">
        <v>2903</v>
      </c>
      <c r="C5858" t="s">
        <v>1723</v>
      </c>
      <c r="D5858" t="s">
        <v>3273</v>
      </c>
      <c r="E5858" t="s">
        <v>1706</v>
      </c>
    </row>
    <row r="5859" spans="1:5" hidden="1" x14ac:dyDescent="0.25">
      <c r="A5859" t="s">
        <v>3255</v>
      </c>
      <c r="B5859" t="s">
        <v>2903</v>
      </c>
      <c r="C5859" t="s">
        <v>1723</v>
      </c>
      <c r="D5859" t="s">
        <v>3273</v>
      </c>
      <c r="E5859" t="s">
        <v>1707</v>
      </c>
    </row>
    <row r="5860" spans="1:5" hidden="1" x14ac:dyDescent="0.25">
      <c r="A5860" t="s">
        <v>3256</v>
      </c>
      <c r="B5860" t="s">
        <v>2903</v>
      </c>
      <c r="C5860" t="s">
        <v>1723</v>
      </c>
      <c r="D5860" t="s">
        <v>3273</v>
      </c>
      <c r="E5860" t="s">
        <v>1708</v>
      </c>
    </row>
    <row r="5861" spans="1:5" hidden="1" x14ac:dyDescent="0.25">
      <c r="A5861" t="s">
        <v>3257</v>
      </c>
      <c r="B5861" t="s">
        <v>2903</v>
      </c>
      <c r="C5861" t="s">
        <v>1723</v>
      </c>
      <c r="D5861" t="s">
        <v>3273</v>
      </c>
      <c r="E5861" t="s">
        <v>1709</v>
      </c>
    </row>
    <row r="5862" spans="1:5" hidden="1" x14ac:dyDescent="0.25">
      <c r="A5862" t="s">
        <v>3258</v>
      </c>
      <c r="B5862" t="s">
        <v>2903</v>
      </c>
      <c r="C5862" t="s">
        <v>1723</v>
      </c>
      <c r="D5862" t="s">
        <v>3273</v>
      </c>
      <c r="E5862" t="s">
        <v>1710</v>
      </c>
    </row>
    <row r="5863" spans="1:5" hidden="1" x14ac:dyDescent="0.25">
      <c r="A5863" t="s">
        <v>3259</v>
      </c>
      <c r="B5863" t="s">
        <v>2903</v>
      </c>
      <c r="C5863" t="s">
        <v>1723</v>
      </c>
      <c r="D5863" t="s">
        <v>3273</v>
      </c>
      <c r="E5863" t="s">
        <v>1711</v>
      </c>
    </row>
    <row r="5864" spans="1:5" hidden="1" x14ac:dyDescent="0.25">
      <c r="A5864" t="s">
        <v>3260</v>
      </c>
      <c r="B5864" t="s">
        <v>2903</v>
      </c>
      <c r="C5864" t="s">
        <v>1723</v>
      </c>
      <c r="D5864" t="s">
        <v>3273</v>
      </c>
      <c r="E5864" t="s">
        <v>1712</v>
      </c>
    </row>
    <row r="5865" spans="1:5" hidden="1" x14ac:dyDescent="0.25">
      <c r="A5865" t="s">
        <v>3261</v>
      </c>
      <c r="B5865" t="s">
        <v>2903</v>
      </c>
      <c r="C5865" t="s">
        <v>1723</v>
      </c>
      <c r="D5865" t="s">
        <v>3273</v>
      </c>
      <c r="E5865" t="s">
        <v>1713</v>
      </c>
    </row>
    <row r="5866" spans="1:5" hidden="1" x14ac:dyDescent="0.25">
      <c r="A5866" t="s">
        <v>3262</v>
      </c>
      <c r="B5866" t="s">
        <v>2903</v>
      </c>
      <c r="C5866" t="s">
        <v>1723</v>
      </c>
      <c r="D5866" t="s">
        <v>3273</v>
      </c>
      <c r="E5866" t="s">
        <v>1714</v>
      </c>
    </row>
    <row r="5867" spans="1:5" hidden="1" x14ac:dyDescent="0.25">
      <c r="A5867" t="s">
        <v>3263</v>
      </c>
      <c r="B5867" t="s">
        <v>2903</v>
      </c>
      <c r="C5867" t="s">
        <v>1723</v>
      </c>
      <c r="D5867" t="s">
        <v>3273</v>
      </c>
      <c r="E5867" t="s">
        <v>1715</v>
      </c>
    </row>
    <row r="5868" spans="1:5" hidden="1" x14ac:dyDescent="0.25">
      <c r="A5868" t="s">
        <v>7</v>
      </c>
      <c r="B5868" t="s">
        <v>1700</v>
      </c>
      <c r="C5868" t="s">
        <v>1768</v>
      </c>
    </row>
    <row r="5869" spans="1:5" hidden="1" x14ac:dyDescent="0.25">
      <c r="A5869" t="s">
        <v>8</v>
      </c>
      <c r="B5869" t="s">
        <v>1700</v>
      </c>
      <c r="C5869" t="s">
        <v>1769</v>
      </c>
    </row>
    <row r="5870" spans="1:5" hidden="1" x14ac:dyDescent="0.25">
      <c r="A5870" t="s">
        <v>7019</v>
      </c>
      <c r="B5870" t="s">
        <v>1700</v>
      </c>
      <c r="C5870" t="s">
        <v>2866</v>
      </c>
    </row>
    <row r="5871" spans="1:5" hidden="1" x14ac:dyDescent="0.25">
      <c r="A5871" t="s">
        <v>7020</v>
      </c>
      <c r="B5871" t="s">
        <v>1700</v>
      </c>
      <c r="C5871" t="s">
        <v>2867</v>
      </c>
    </row>
    <row r="5872" spans="1:5" hidden="1" x14ac:dyDescent="0.25">
      <c r="A5872" t="s">
        <v>7021</v>
      </c>
      <c r="B5872" t="s">
        <v>1700</v>
      </c>
      <c r="C5872" t="s">
        <v>2868</v>
      </c>
    </row>
    <row r="5873" spans="1:3" hidden="1" x14ac:dyDescent="0.25">
      <c r="A5873" t="s">
        <v>9</v>
      </c>
      <c r="B5873" t="s">
        <v>1700</v>
      </c>
      <c r="C5873" t="s">
        <v>1770</v>
      </c>
    </row>
    <row r="5874" spans="1:3" hidden="1" x14ac:dyDescent="0.25">
      <c r="A5874" t="s">
        <v>10</v>
      </c>
      <c r="B5874" t="s">
        <v>1700</v>
      </c>
      <c r="C5874" t="s">
        <v>1771</v>
      </c>
    </row>
    <row r="5875" spans="1:3" hidden="1" x14ac:dyDescent="0.25">
      <c r="A5875" t="s">
        <v>11</v>
      </c>
      <c r="B5875" t="s">
        <v>1700</v>
      </c>
      <c r="C5875" t="s">
        <v>1772</v>
      </c>
    </row>
  </sheetData>
  <autoFilter ref="A1:N5875" xr:uid="{00000000-0001-0000-0800-000000000000}">
    <filterColumn colId="1">
      <filters>
        <filter val="Process Emissions before CCS"/>
      </filters>
    </filterColumn>
    <filterColumn colId="2">
      <filters>
        <filter val="energy pipelines and gas processing 352T353"/>
        <filter val="oil and gas extraction 06"/>
        <filter val="refined petroleum and coke 19"/>
      </filters>
    </filterColumn>
    <filterColumn colId="3">
      <filters>
        <filter val="CH4"/>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x14ac:dyDescent="0.25"/>
  <sheetData>
    <row r="1" spans="1:5" x14ac:dyDescent="0.25">
      <c r="A1" t="s">
        <v>7013</v>
      </c>
      <c r="B1" t="s">
        <v>1783</v>
      </c>
      <c r="C1" t="s">
        <v>1784</v>
      </c>
      <c r="D1" t="s">
        <v>7016</v>
      </c>
      <c r="E1" t="s">
        <v>7014</v>
      </c>
    </row>
    <row r="2" spans="1:5" x14ac:dyDescent="0.25">
      <c r="A2" t="s">
        <v>7015</v>
      </c>
      <c r="B2" t="s">
        <v>1702</v>
      </c>
      <c r="C2">
        <f>INDEX(D2:E2,MATCH(Overview!$B$29,GWP!$D$1:$E$1,0))</f>
        <v>1</v>
      </c>
      <c r="D2">
        <v>1</v>
      </c>
      <c r="E2">
        <v>1</v>
      </c>
    </row>
    <row r="3" spans="1:5" x14ac:dyDescent="0.25">
      <c r="A3" t="s">
        <v>7015</v>
      </c>
      <c r="B3" t="s">
        <v>1705</v>
      </c>
      <c r="C3">
        <v>0</v>
      </c>
      <c r="D3">
        <v>5</v>
      </c>
      <c r="E3">
        <v>5</v>
      </c>
    </row>
    <row r="4" spans="1:5" x14ac:dyDescent="0.25">
      <c r="A4" t="s">
        <v>7015</v>
      </c>
      <c r="B4" t="s">
        <v>1706</v>
      </c>
      <c r="C4">
        <v>0</v>
      </c>
      <c r="D4">
        <v>1.8</v>
      </c>
      <c r="E4">
        <v>1.8</v>
      </c>
    </row>
    <row r="5" spans="1:5" x14ac:dyDescent="0.25">
      <c r="A5" t="s">
        <v>7015</v>
      </c>
      <c r="B5" t="s">
        <v>1707</v>
      </c>
      <c r="C5">
        <v>0</v>
      </c>
      <c r="D5">
        <v>-8.1999999999999993</v>
      </c>
      <c r="E5">
        <v>-8.1999999999999993</v>
      </c>
    </row>
    <row r="6" spans="1:5" x14ac:dyDescent="0.25">
      <c r="A6" t="s">
        <v>7015</v>
      </c>
      <c r="B6" t="s">
        <v>1708</v>
      </c>
      <c r="C6">
        <v>0</v>
      </c>
      <c r="D6" s="63">
        <v>0</v>
      </c>
      <c r="E6" s="63">
        <v>0</v>
      </c>
    </row>
    <row r="7" spans="1:5" x14ac:dyDescent="0.25">
      <c r="A7" t="s">
        <v>7015</v>
      </c>
      <c r="B7" t="s">
        <v>1709</v>
      </c>
      <c r="C7">
        <v>0</v>
      </c>
      <c r="D7" s="63">
        <v>0</v>
      </c>
      <c r="E7" s="63">
        <v>0</v>
      </c>
    </row>
    <row r="8" spans="1:5" x14ac:dyDescent="0.25">
      <c r="A8" t="s">
        <v>7015</v>
      </c>
      <c r="B8" t="s">
        <v>1710</v>
      </c>
      <c r="C8">
        <v>0</v>
      </c>
      <c r="D8" s="63">
        <v>0</v>
      </c>
      <c r="E8" s="63">
        <v>0</v>
      </c>
    </row>
    <row r="9" spans="1:5" x14ac:dyDescent="0.25">
      <c r="A9" t="s">
        <v>7015</v>
      </c>
      <c r="B9" t="s">
        <v>1711</v>
      </c>
      <c r="C9">
        <v>0</v>
      </c>
      <c r="D9">
        <v>345</v>
      </c>
      <c r="E9">
        <v>345</v>
      </c>
    </row>
    <row r="10" spans="1:5" x14ac:dyDescent="0.25">
      <c r="A10" t="s">
        <v>7015</v>
      </c>
      <c r="B10" t="s">
        <v>1712</v>
      </c>
      <c r="C10">
        <v>0</v>
      </c>
      <c r="D10">
        <v>-46</v>
      </c>
      <c r="E10">
        <v>-46</v>
      </c>
    </row>
    <row r="11" spans="1:5" x14ac:dyDescent="0.25">
      <c r="A11" t="s">
        <v>7015</v>
      </c>
      <c r="B11" t="s">
        <v>1713</v>
      </c>
      <c r="C11">
        <f>INDEX(D11:E11,MATCH(Overview!$B$29,GWP!$D$1:$E$1,0))</f>
        <v>28</v>
      </c>
      <c r="D11">
        <v>25</v>
      </c>
      <c r="E11">
        <v>28</v>
      </c>
    </row>
    <row r="12" spans="1:5" x14ac:dyDescent="0.25">
      <c r="A12" t="s">
        <v>7015</v>
      </c>
      <c r="B12" t="s">
        <v>1714</v>
      </c>
      <c r="C12">
        <f>INDEX(D12:E12,MATCH(Overview!$B$29,GWP!$D$1:$E$1,0))</f>
        <v>265</v>
      </c>
      <c r="D12">
        <v>298</v>
      </c>
      <c r="E12">
        <v>265</v>
      </c>
    </row>
    <row r="13" spans="1:5" x14ac:dyDescent="0.25">
      <c r="A13" t="s">
        <v>7015</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sqref="A1:AF5875"/>
    </sheetView>
  </sheetViews>
  <sheetFormatPr defaultRowHeight="15" x14ac:dyDescent="0.25"/>
  <sheetData>
    <row r="1" spans="1:32" x14ac:dyDescent="0.25">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x14ac:dyDescent="0.25">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t="s">
        <v>21</v>
      </c>
      <c r="B3" t="s">
        <v>19</v>
      </c>
      <c r="C3" s="2">
        <v>272788000000</v>
      </c>
      <c r="D3" s="2">
        <v>277119000000</v>
      </c>
      <c r="E3" s="2">
        <v>276755000000</v>
      </c>
      <c r="F3" s="2">
        <v>271784000000</v>
      </c>
      <c r="G3" s="2">
        <v>264099000000</v>
      </c>
      <c r="H3" s="2">
        <v>255297000000</v>
      </c>
      <c r="I3" s="2">
        <v>246215000000</v>
      </c>
      <c r="J3" s="2">
        <v>236272000000</v>
      </c>
      <c r="K3" s="2">
        <v>225731000000</v>
      </c>
      <c r="L3" s="2">
        <v>214730000000</v>
      </c>
      <c r="M3" s="2">
        <v>203696000000</v>
      </c>
      <c r="N3" s="2">
        <v>192755000000</v>
      </c>
      <c r="O3" s="2">
        <v>183096000000</v>
      </c>
      <c r="P3" s="2">
        <v>174053000000</v>
      </c>
      <c r="Q3" s="2">
        <v>165409000000</v>
      </c>
      <c r="R3" s="2">
        <v>157400000000</v>
      </c>
      <c r="S3" s="2">
        <v>150318000000</v>
      </c>
      <c r="T3" s="2">
        <v>144306000000</v>
      </c>
      <c r="U3" s="2">
        <v>142877000000</v>
      </c>
      <c r="V3" s="2">
        <v>140870000000</v>
      </c>
      <c r="W3" s="2">
        <v>139814000000</v>
      </c>
      <c r="X3" s="2">
        <v>140094000000</v>
      </c>
      <c r="Y3" s="2">
        <v>142299000000</v>
      </c>
      <c r="Z3" s="2">
        <v>145968000000</v>
      </c>
      <c r="AA3" s="2">
        <v>150550000000</v>
      </c>
      <c r="AB3" s="2">
        <v>155928000000</v>
      </c>
      <c r="AC3" s="2">
        <v>161635000000</v>
      </c>
      <c r="AD3" s="2">
        <v>167626000000</v>
      </c>
      <c r="AE3" s="2">
        <v>173651000000</v>
      </c>
      <c r="AF3" s="2">
        <v>179720000000</v>
      </c>
    </row>
    <row r="4" spans="1:32" x14ac:dyDescent="0.25">
      <c r="A4" t="s">
        <v>22</v>
      </c>
      <c r="B4" t="s">
        <v>19</v>
      </c>
      <c r="C4" s="2">
        <v>923759000000000</v>
      </c>
      <c r="D4" s="2">
        <v>945685000000000</v>
      </c>
      <c r="E4" s="2">
        <v>950765000000000</v>
      </c>
      <c r="F4" s="2">
        <v>939651000000000</v>
      </c>
      <c r="G4" s="2">
        <v>918197000000000</v>
      </c>
      <c r="H4" s="2">
        <v>894820000000000</v>
      </c>
      <c r="I4" s="2">
        <v>869811000000000</v>
      </c>
      <c r="J4" s="2">
        <v>841258000000000</v>
      </c>
      <c r="K4" s="2">
        <v>809845000000000</v>
      </c>
      <c r="L4" s="2">
        <v>775921000000000</v>
      </c>
      <c r="M4" s="2">
        <v>740715000000000</v>
      </c>
      <c r="N4" s="2">
        <v>704414000000000</v>
      </c>
      <c r="O4" s="2">
        <v>670477000000000</v>
      </c>
      <c r="P4" s="2">
        <v>636957000000000</v>
      </c>
      <c r="Q4" s="2">
        <v>602562000000000</v>
      </c>
      <c r="R4" s="2">
        <v>567779000000000</v>
      </c>
      <c r="S4" s="2">
        <v>533793000000000</v>
      </c>
      <c r="T4" s="2">
        <v>500519000000000</v>
      </c>
      <c r="U4" s="2">
        <v>467625000000000</v>
      </c>
      <c r="V4" s="2">
        <v>436240000000000</v>
      </c>
      <c r="W4" s="2">
        <v>407842000000000</v>
      </c>
      <c r="X4" s="2">
        <v>383020000000000</v>
      </c>
      <c r="Y4" s="2">
        <v>363944000000000</v>
      </c>
      <c r="Z4" s="2">
        <v>350150000000000</v>
      </c>
      <c r="AA4" s="2">
        <v>340047000000000</v>
      </c>
      <c r="AB4" s="2">
        <v>332428000000000</v>
      </c>
      <c r="AC4" s="2">
        <v>326565000000000</v>
      </c>
      <c r="AD4" s="2">
        <v>322532000000000</v>
      </c>
      <c r="AE4" s="2">
        <v>319740000000000</v>
      </c>
      <c r="AF4" s="2">
        <v>318173000000000</v>
      </c>
    </row>
    <row r="5" spans="1:32" x14ac:dyDescent="0.25">
      <c r="A5" t="s">
        <v>23</v>
      </c>
      <c r="B5" t="s">
        <v>19</v>
      </c>
      <c r="C5" s="2">
        <v>3580920000000</v>
      </c>
      <c r="D5" s="2">
        <v>3667360000000</v>
      </c>
      <c r="E5" s="2">
        <v>3719370000000</v>
      </c>
      <c r="F5" s="2">
        <v>3726010000000</v>
      </c>
      <c r="G5" s="2">
        <v>3734290000000</v>
      </c>
      <c r="H5" s="2">
        <v>3723370000000</v>
      </c>
      <c r="I5" s="2">
        <v>3710280000000</v>
      </c>
      <c r="J5" s="2">
        <v>3727490000000</v>
      </c>
      <c r="K5" s="2">
        <v>3704200000000</v>
      </c>
      <c r="L5" s="2">
        <v>3676240000000</v>
      </c>
      <c r="M5" s="2">
        <v>3651330000000</v>
      </c>
      <c r="N5" s="2">
        <v>3633380000000</v>
      </c>
      <c r="O5" s="2">
        <v>3646330000000</v>
      </c>
      <c r="P5" s="2">
        <v>3671880000000</v>
      </c>
      <c r="Q5" s="2">
        <v>3700090000000</v>
      </c>
      <c r="R5" s="2">
        <v>3739540000000</v>
      </c>
      <c r="S5" s="2">
        <v>3795790000000</v>
      </c>
      <c r="T5" s="2">
        <v>3872300000000</v>
      </c>
      <c r="U5" s="2">
        <v>3984010000000</v>
      </c>
      <c r="V5" s="2">
        <v>4124220000000</v>
      </c>
      <c r="W5" s="2">
        <v>4254350000000</v>
      </c>
      <c r="X5" s="2">
        <v>4384780000000</v>
      </c>
      <c r="Y5" s="2">
        <v>4536060000000</v>
      </c>
      <c r="Z5" s="2">
        <v>4714710000000</v>
      </c>
      <c r="AA5" s="2">
        <v>4915300000000</v>
      </c>
      <c r="AB5" s="2">
        <v>5137360000000</v>
      </c>
      <c r="AC5" s="2">
        <v>5374600000000</v>
      </c>
      <c r="AD5" s="2">
        <v>5630240000000</v>
      </c>
      <c r="AE5" s="2">
        <v>5899600000000</v>
      </c>
      <c r="AF5" s="2">
        <v>6187380000000</v>
      </c>
    </row>
    <row r="6" spans="1:32" x14ac:dyDescent="0.25">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x14ac:dyDescent="0.25">
      <c r="A10" t="s">
        <v>28</v>
      </c>
      <c r="B10" t="s">
        <v>19</v>
      </c>
      <c r="C10" s="2">
        <v>338393000000</v>
      </c>
      <c r="D10" s="2">
        <v>344462000000</v>
      </c>
      <c r="E10" s="2">
        <v>344563000000</v>
      </c>
      <c r="F10" s="2">
        <v>339921000000</v>
      </c>
      <c r="G10" s="2">
        <v>332567000000</v>
      </c>
      <c r="H10" s="2">
        <v>324672000000</v>
      </c>
      <c r="I10" s="2">
        <v>316547000000</v>
      </c>
      <c r="J10" s="2">
        <v>307294000000</v>
      </c>
      <c r="K10" s="2">
        <v>297248000000</v>
      </c>
      <c r="L10" s="2">
        <v>286452000000</v>
      </c>
      <c r="M10" s="2">
        <v>275459000000</v>
      </c>
      <c r="N10" s="2">
        <v>264272000000</v>
      </c>
      <c r="O10" s="2">
        <v>254485000000</v>
      </c>
      <c r="P10" s="2">
        <v>245089000000</v>
      </c>
      <c r="Q10" s="2">
        <v>235751000000</v>
      </c>
      <c r="R10" s="2">
        <v>226718000000</v>
      </c>
      <c r="S10" s="2">
        <v>218399000000</v>
      </c>
      <c r="T10" s="2">
        <v>211063000000</v>
      </c>
      <c r="U10" s="2">
        <v>208650000000</v>
      </c>
      <c r="V10" s="2">
        <v>204331000000</v>
      </c>
      <c r="W10" s="2">
        <v>201117000000</v>
      </c>
      <c r="X10" s="2">
        <v>198545000000</v>
      </c>
      <c r="Y10" s="2">
        <v>197744000000</v>
      </c>
      <c r="Z10" s="2">
        <v>198728000000</v>
      </c>
      <c r="AA10" s="2">
        <v>200938000000</v>
      </c>
      <c r="AB10" s="2">
        <v>204168000000</v>
      </c>
      <c r="AC10" s="2">
        <v>208064000000</v>
      </c>
      <c r="AD10" s="2">
        <v>212751000000</v>
      </c>
      <c r="AE10" s="2">
        <v>218001000000</v>
      </c>
      <c r="AF10" s="2">
        <v>223878000000</v>
      </c>
    </row>
    <row r="11" spans="1:32" x14ac:dyDescent="0.25">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x14ac:dyDescent="0.25">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x14ac:dyDescent="0.25">
      <c r="A13" t="s">
        <v>31</v>
      </c>
      <c r="B13" t="s">
        <v>19</v>
      </c>
      <c r="C13" s="2">
        <v>110294000000</v>
      </c>
      <c r="D13" s="2">
        <v>119923000000</v>
      </c>
      <c r="E13" s="2">
        <v>121573000000</v>
      </c>
      <c r="F13" s="2">
        <v>121385000000</v>
      </c>
      <c r="G13" s="2">
        <v>120610000000</v>
      </c>
      <c r="H13" s="2">
        <v>119507000000</v>
      </c>
      <c r="I13" s="2">
        <v>117586000000</v>
      </c>
      <c r="J13" s="2">
        <v>115029000000</v>
      </c>
      <c r="K13" s="2">
        <v>111994000000</v>
      </c>
      <c r="L13" s="2">
        <v>108771000000</v>
      </c>
      <c r="M13" s="2">
        <v>105532000000</v>
      </c>
      <c r="N13" s="2">
        <v>102587000000</v>
      </c>
      <c r="O13" s="2">
        <v>100081000000</v>
      </c>
      <c r="P13" s="2">
        <v>97270200000</v>
      </c>
      <c r="Q13" s="2">
        <v>92829500000</v>
      </c>
      <c r="R13" s="2">
        <v>88058900000</v>
      </c>
      <c r="S13" s="2">
        <v>83257800000</v>
      </c>
      <c r="T13" s="2">
        <v>80064500000</v>
      </c>
      <c r="U13" s="2">
        <v>78122000000</v>
      </c>
      <c r="V13" s="2">
        <v>76950700000</v>
      </c>
      <c r="W13" s="2">
        <v>76334100000</v>
      </c>
      <c r="X13" s="2">
        <v>76133400000</v>
      </c>
      <c r="Y13" s="2">
        <v>76239200000</v>
      </c>
      <c r="Z13" s="2">
        <v>76509600000</v>
      </c>
      <c r="AA13" s="2">
        <v>76811900000</v>
      </c>
      <c r="AB13" s="2">
        <v>77197600000</v>
      </c>
      <c r="AC13" s="2">
        <v>77026400000</v>
      </c>
      <c r="AD13" s="2">
        <v>76954500000</v>
      </c>
      <c r="AE13" s="2">
        <v>77098700000</v>
      </c>
      <c r="AF13" s="2">
        <v>77386700000</v>
      </c>
    </row>
    <row r="14" spans="1:32" x14ac:dyDescent="0.25">
      <c r="A14" t="s">
        <v>32</v>
      </c>
      <c r="B14" t="s">
        <v>19</v>
      </c>
      <c r="C14" s="2">
        <v>78904000000000</v>
      </c>
      <c r="D14" s="2">
        <v>86852400000000</v>
      </c>
      <c r="E14" s="2">
        <v>88177700000000</v>
      </c>
      <c r="F14" s="2">
        <v>88779200000000</v>
      </c>
      <c r="G14" s="2">
        <v>89385600000000</v>
      </c>
      <c r="H14" s="2">
        <v>89896700000000</v>
      </c>
      <c r="I14" s="2">
        <v>89846400000000</v>
      </c>
      <c r="J14" s="2">
        <v>89407800000000</v>
      </c>
      <c r="K14" s="2">
        <v>88607200000000</v>
      </c>
      <c r="L14" s="2">
        <v>87641100000000</v>
      </c>
      <c r="M14" s="2">
        <v>86748100000000</v>
      </c>
      <c r="N14" s="2">
        <v>86170900000000</v>
      </c>
      <c r="O14" s="2">
        <v>86184200000000</v>
      </c>
      <c r="P14" s="2">
        <v>85982700000000</v>
      </c>
      <c r="Q14" s="2">
        <v>83662800000000</v>
      </c>
      <c r="R14" s="2">
        <v>81397400000000</v>
      </c>
      <c r="S14" s="2">
        <v>80050800000000</v>
      </c>
      <c r="T14" s="2">
        <v>79382600000000</v>
      </c>
      <c r="U14" s="2">
        <v>79275900000000</v>
      </c>
      <c r="V14" s="2">
        <v>79700500000000</v>
      </c>
      <c r="W14" s="2">
        <v>80566500000000</v>
      </c>
      <c r="X14" s="2">
        <v>81725400000000</v>
      </c>
      <c r="Y14" s="2">
        <v>83161900000000</v>
      </c>
      <c r="Z14" s="2">
        <v>84759700000000</v>
      </c>
      <c r="AA14" s="2">
        <v>86319700000000</v>
      </c>
      <c r="AB14" s="2">
        <v>87958000000000</v>
      </c>
      <c r="AC14" s="2">
        <v>88982600000000</v>
      </c>
      <c r="AD14" s="2">
        <v>90057900000000</v>
      </c>
      <c r="AE14" s="2">
        <v>91312400000000</v>
      </c>
      <c r="AF14" s="2">
        <v>92706000000000</v>
      </c>
    </row>
    <row r="15" spans="1:32" x14ac:dyDescent="0.25">
      <c r="A15" t="s">
        <v>33</v>
      </c>
      <c r="B15" t="s">
        <v>19</v>
      </c>
      <c r="C15" s="2">
        <v>96000000000000</v>
      </c>
      <c r="D15" s="2">
        <v>101333000000000</v>
      </c>
      <c r="E15" s="2">
        <v>99315200000000</v>
      </c>
      <c r="F15" s="2">
        <v>96452100000000</v>
      </c>
      <c r="G15" s="2">
        <v>94588600000000</v>
      </c>
      <c r="H15" s="2">
        <v>92458400000000</v>
      </c>
      <c r="I15" s="2">
        <v>89727200000000</v>
      </c>
      <c r="J15" s="2">
        <v>87466000000000</v>
      </c>
      <c r="K15" s="2">
        <v>83955000000000</v>
      </c>
      <c r="L15" s="2">
        <v>80347900000000</v>
      </c>
      <c r="M15" s="2">
        <v>76849300000000</v>
      </c>
      <c r="N15" s="2">
        <v>73728800000000</v>
      </c>
      <c r="O15" s="2">
        <v>70942400000000</v>
      </c>
      <c r="P15" s="2">
        <v>68070300000000</v>
      </c>
      <c r="Q15" s="2">
        <v>65640400000000</v>
      </c>
      <c r="R15" s="2">
        <v>63862400000000</v>
      </c>
      <c r="S15" s="2">
        <v>62361400000000</v>
      </c>
      <c r="T15" s="2">
        <v>61435600000000</v>
      </c>
      <c r="U15" s="2">
        <v>60953800000000</v>
      </c>
      <c r="V15" s="2">
        <v>60973700000000</v>
      </c>
      <c r="W15" s="2">
        <v>61334000000000</v>
      </c>
      <c r="X15" s="2">
        <v>61941600000000</v>
      </c>
      <c r="Y15" s="2">
        <v>62799100000000</v>
      </c>
      <c r="Z15" s="2">
        <v>63814000000000</v>
      </c>
      <c r="AA15" s="2">
        <v>64839600000000</v>
      </c>
      <c r="AB15" s="2">
        <v>65926600000000</v>
      </c>
      <c r="AC15" s="2">
        <v>66590200000000</v>
      </c>
      <c r="AD15" s="2">
        <v>67314900000000</v>
      </c>
      <c r="AE15" s="2">
        <v>68222900000000</v>
      </c>
      <c r="AF15" s="2">
        <v>69257600000000</v>
      </c>
    </row>
    <row r="16" spans="1:32" x14ac:dyDescent="0.25">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25">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25">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25">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25">
      <c r="A20" t="s">
        <v>38</v>
      </c>
      <c r="B20" t="s">
        <v>19</v>
      </c>
      <c r="C20" s="2">
        <v>82729800000</v>
      </c>
      <c r="D20" s="2">
        <v>89557300000</v>
      </c>
      <c r="E20" s="2">
        <v>89608300000</v>
      </c>
      <c r="F20" s="2">
        <v>89372100000</v>
      </c>
      <c r="G20" s="2">
        <v>89452600000</v>
      </c>
      <c r="H20" s="2">
        <v>89625100000</v>
      </c>
      <c r="I20" s="2">
        <v>89328600000</v>
      </c>
      <c r="J20" s="2">
        <v>88604600000</v>
      </c>
      <c r="K20" s="2">
        <v>87597800000</v>
      </c>
      <c r="L20" s="2">
        <v>86439300000</v>
      </c>
      <c r="M20" s="2">
        <v>85339800000</v>
      </c>
      <c r="N20" s="2">
        <v>84580800000</v>
      </c>
      <c r="O20" s="2">
        <v>84420000000</v>
      </c>
      <c r="P20" s="2">
        <v>84060100000</v>
      </c>
      <c r="Q20" s="2">
        <v>83890700000</v>
      </c>
      <c r="R20" s="2">
        <v>82797100000</v>
      </c>
      <c r="S20" s="2">
        <v>82612500000</v>
      </c>
      <c r="T20" s="2">
        <v>82750700000</v>
      </c>
      <c r="U20" s="2">
        <v>83188500000</v>
      </c>
      <c r="V20" s="2">
        <v>84047200000</v>
      </c>
      <c r="W20" s="2">
        <v>85259100000</v>
      </c>
      <c r="X20" s="2">
        <v>86928700000</v>
      </c>
      <c r="Y20" s="2">
        <v>88855800000</v>
      </c>
      <c r="Z20" s="2">
        <v>91045100000</v>
      </c>
      <c r="AA20" s="2">
        <v>93272500000</v>
      </c>
      <c r="AB20" s="2">
        <v>95679600000</v>
      </c>
      <c r="AC20" s="2">
        <v>97518100000</v>
      </c>
      <c r="AD20" s="2">
        <v>99522600000</v>
      </c>
      <c r="AE20" s="2">
        <v>101766000000</v>
      </c>
      <c r="AF20" s="2">
        <v>104289000000</v>
      </c>
    </row>
    <row r="21" spans="1:32" x14ac:dyDescent="0.25">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25">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25">
      <c r="A23" t="s">
        <v>41</v>
      </c>
      <c r="B23" t="s">
        <v>19</v>
      </c>
      <c r="C23" s="2">
        <v>178627000</v>
      </c>
      <c r="D23" s="2">
        <v>181463000</v>
      </c>
      <c r="E23" s="2">
        <v>181226000</v>
      </c>
      <c r="F23" s="2">
        <v>177970000</v>
      </c>
      <c r="G23" s="2">
        <v>172938000</v>
      </c>
      <c r="H23" s="2">
        <v>167173000</v>
      </c>
      <c r="I23" s="2">
        <v>161226000</v>
      </c>
      <c r="J23" s="2">
        <v>154714000</v>
      </c>
      <c r="K23" s="2">
        <v>147811000</v>
      </c>
      <c r="L23" s="2">
        <v>140608000</v>
      </c>
      <c r="M23" s="2">
        <v>133382000</v>
      </c>
      <c r="N23" s="2">
        <v>126218000</v>
      </c>
      <c r="O23" s="2">
        <v>119892000</v>
      </c>
      <c r="P23" s="2">
        <v>113971000</v>
      </c>
      <c r="Q23" s="2">
        <v>108311000</v>
      </c>
      <c r="R23" s="2">
        <v>103067000</v>
      </c>
      <c r="S23" s="2">
        <v>98429500</v>
      </c>
      <c r="T23" s="2">
        <v>94493000</v>
      </c>
      <c r="U23" s="2">
        <v>93557100</v>
      </c>
      <c r="V23" s="2">
        <v>92243300</v>
      </c>
      <c r="W23" s="2">
        <v>91552600</v>
      </c>
      <c r="X23" s="2">
        <v>91736100</v>
      </c>
      <c r="Y23" s="2">
        <v>93180100</v>
      </c>
      <c r="Z23" s="2">
        <v>95582500</v>
      </c>
      <c r="AA23" s="2">
        <v>98582900</v>
      </c>
      <c r="AB23" s="2">
        <v>102105000</v>
      </c>
      <c r="AC23" s="2">
        <v>105842000</v>
      </c>
      <c r="AD23" s="2">
        <v>109765000</v>
      </c>
      <c r="AE23" s="2">
        <v>113710000</v>
      </c>
      <c r="AF23" s="2">
        <v>117684000</v>
      </c>
    </row>
    <row r="24" spans="1:32" x14ac:dyDescent="0.25">
      <c r="A24" t="s">
        <v>42</v>
      </c>
      <c r="B24" t="s">
        <v>19</v>
      </c>
      <c r="C24" s="2">
        <v>1086320000000</v>
      </c>
      <c r="D24" s="2">
        <v>1112100000000</v>
      </c>
      <c r="E24" s="2">
        <v>1118080000000</v>
      </c>
      <c r="F24" s="2">
        <v>1105010000000</v>
      </c>
      <c r="G24" s="2">
        <v>1079780000000</v>
      </c>
      <c r="H24" s="2">
        <v>1052290000000</v>
      </c>
      <c r="I24" s="2">
        <v>1022870000000</v>
      </c>
      <c r="J24" s="2">
        <v>989291000000</v>
      </c>
      <c r="K24" s="2">
        <v>952348000000</v>
      </c>
      <c r="L24" s="2">
        <v>912452000000</v>
      </c>
      <c r="M24" s="2">
        <v>871049000000</v>
      </c>
      <c r="N24" s="2">
        <v>828358000000</v>
      </c>
      <c r="O24" s="2">
        <v>788446000000</v>
      </c>
      <c r="P24" s="2">
        <v>749026000000</v>
      </c>
      <c r="Q24" s="2">
        <v>708577000000</v>
      </c>
      <c r="R24" s="2">
        <v>667673000000</v>
      </c>
      <c r="S24" s="2">
        <v>627706000000</v>
      </c>
      <c r="T24" s="2">
        <v>588577000000</v>
      </c>
      <c r="U24" s="2">
        <v>549894000000</v>
      </c>
      <c r="V24" s="2">
        <v>512986000000</v>
      </c>
      <c r="W24" s="2">
        <v>479593000000</v>
      </c>
      <c r="X24" s="2">
        <v>450404000000</v>
      </c>
      <c r="Y24" s="2">
        <v>427973000000</v>
      </c>
      <c r="Z24" s="2">
        <v>411752000000</v>
      </c>
      <c r="AA24" s="2">
        <v>399872000000</v>
      </c>
      <c r="AB24" s="2">
        <v>390914000000</v>
      </c>
      <c r="AC24" s="2">
        <v>384020000000</v>
      </c>
      <c r="AD24" s="2">
        <v>379279000000</v>
      </c>
      <c r="AE24" s="2">
        <v>375996000000</v>
      </c>
      <c r="AF24" s="2">
        <v>374155000000</v>
      </c>
    </row>
    <row r="25" spans="1:32" x14ac:dyDescent="0.25">
      <c r="A25" t="s">
        <v>43</v>
      </c>
      <c r="B25" t="s">
        <v>19</v>
      </c>
      <c r="C25" s="2">
        <v>5017510000</v>
      </c>
      <c r="D25" s="2">
        <v>5138640000</v>
      </c>
      <c r="E25" s="2">
        <v>5211510000</v>
      </c>
      <c r="F25" s="2">
        <v>5220800000</v>
      </c>
      <c r="G25" s="2">
        <v>5232410000</v>
      </c>
      <c r="H25" s="2">
        <v>5217100000</v>
      </c>
      <c r="I25" s="2">
        <v>5198770000</v>
      </c>
      <c r="J25" s="2">
        <v>5222880000</v>
      </c>
      <c r="K25" s="2">
        <v>5190250000</v>
      </c>
      <c r="L25" s="2">
        <v>5151080000</v>
      </c>
      <c r="M25" s="2">
        <v>5116180000</v>
      </c>
      <c r="N25" s="2">
        <v>5091030000</v>
      </c>
      <c r="O25" s="2">
        <v>5109210000</v>
      </c>
      <c r="P25" s="2">
        <v>5145020000</v>
      </c>
      <c r="Q25" s="2">
        <v>5184570000</v>
      </c>
      <c r="R25" s="2">
        <v>5239870000</v>
      </c>
      <c r="S25" s="2">
        <v>5318710000</v>
      </c>
      <c r="T25" s="2">
        <v>5425930000</v>
      </c>
      <c r="U25" s="2">
        <v>5582470000</v>
      </c>
      <c r="V25" s="2">
        <v>5778930000</v>
      </c>
      <c r="W25" s="2">
        <v>5961280000</v>
      </c>
      <c r="X25" s="2">
        <v>6144040000</v>
      </c>
      <c r="Y25" s="2">
        <v>6356020000</v>
      </c>
      <c r="Z25" s="2">
        <v>6606330000</v>
      </c>
      <c r="AA25" s="2">
        <v>6887370000</v>
      </c>
      <c r="AB25" s="2">
        <v>7198480000</v>
      </c>
      <c r="AC25" s="2">
        <v>7530880000</v>
      </c>
      <c r="AD25" s="2">
        <v>7889050000</v>
      </c>
      <c r="AE25" s="2">
        <v>8266440000</v>
      </c>
      <c r="AF25" s="2">
        <v>8669640000</v>
      </c>
    </row>
    <row r="26" spans="1:32" x14ac:dyDescent="0.25">
      <c r="A26" t="s">
        <v>44</v>
      </c>
      <c r="B26" t="s">
        <v>19</v>
      </c>
      <c r="C26" s="2">
        <v>123299000000</v>
      </c>
      <c r="D26" s="2">
        <v>126201000000</v>
      </c>
      <c r="E26" s="2">
        <v>126829000000</v>
      </c>
      <c r="F26" s="2">
        <v>125288000000</v>
      </c>
      <c r="G26" s="2">
        <v>122363000000</v>
      </c>
      <c r="H26" s="2">
        <v>119183000000</v>
      </c>
      <c r="I26" s="2">
        <v>115790000000</v>
      </c>
      <c r="J26" s="2">
        <v>111927000000</v>
      </c>
      <c r="K26" s="2">
        <v>107684000000</v>
      </c>
      <c r="L26" s="2">
        <v>103106000000</v>
      </c>
      <c r="M26" s="2">
        <v>98355400000</v>
      </c>
      <c r="N26" s="2">
        <v>93459500000</v>
      </c>
      <c r="O26" s="2">
        <v>88880700000</v>
      </c>
      <c r="P26" s="2">
        <v>84356300000</v>
      </c>
      <c r="Q26" s="2">
        <v>79715400000</v>
      </c>
      <c r="R26" s="2">
        <v>75022500000</v>
      </c>
      <c r="S26" s="2">
        <v>70438300000</v>
      </c>
      <c r="T26" s="2">
        <v>65949300000</v>
      </c>
      <c r="U26" s="2">
        <v>61529000000</v>
      </c>
      <c r="V26" s="2">
        <v>57312700000</v>
      </c>
      <c r="W26" s="2">
        <v>53518700000</v>
      </c>
      <c r="X26" s="2">
        <v>50209100000</v>
      </c>
      <c r="Y26" s="2">
        <v>47671600000</v>
      </c>
      <c r="Z26" s="2">
        <v>45838200000</v>
      </c>
      <c r="AA26" s="2">
        <v>44490900000</v>
      </c>
      <c r="AB26" s="2">
        <v>43470900000</v>
      </c>
      <c r="AC26" s="2">
        <v>42684200000</v>
      </c>
      <c r="AD26" s="2">
        <v>42142400000</v>
      </c>
      <c r="AE26" s="2">
        <v>41768200000</v>
      </c>
      <c r="AF26" s="2">
        <v>41558000000</v>
      </c>
    </row>
    <row r="27" spans="1:32" x14ac:dyDescent="0.25">
      <c r="A27" t="s">
        <v>45</v>
      </c>
      <c r="B27" t="s">
        <v>19</v>
      </c>
      <c r="C27" s="2">
        <v>156111000</v>
      </c>
      <c r="D27" s="2">
        <v>159879000</v>
      </c>
      <c r="E27" s="2">
        <v>174723000</v>
      </c>
      <c r="F27" s="2">
        <v>205239000</v>
      </c>
      <c r="G27" s="2">
        <v>192969000</v>
      </c>
      <c r="H27" s="2">
        <v>190647000</v>
      </c>
      <c r="I27" s="2">
        <v>194625000</v>
      </c>
      <c r="J27" s="2">
        <v>150577000</v>
      </c>
      <c r="K27" s="2">
        <v>160396000</v>
      </c>
      <c r="L27" s="2">
        <v>169659000</v>
      </c>
      <c r="M27" s="2">
        <v>175253000</v>
      </c>
      <c r="N27" s="2">
        <v>174484000</v>
      </c>
      <c r="O27" s="2">
        <v>179623000</v>
      </c>
      <c r="P27" s="2">
        <v>179330000</v>
      </c>
      <c r="Q27" s="2">
        <v>178171000</v>
      </c>
      <c r="R27" s="2">
        <v>177348000</v>
      </c>
      <c r="S27" s="2">
        <v>176683000</v>
      </c>
      <c r="T27" s="2">
        <v>176525000</v>
      </c>
      <c r="U27" s="2">
        <v>178135000</v>
      </c>
      <c r="V27" s="2">
        <v>179774000</v>
      </c>
      <c r="W27" s="2">
        <v>180338000</v>
      </c>
      <c r="X27" s="2">
        <v>180344000</v>
      </c>
      <c r="Y27" s="2">
        <v>180657000</v>
      </c>
      <c r="Z27" s="2">
        <v>181539000</v>
      </c>
      <c r="AA27" s="2">
        <v>182637000</v>
      </c>
      <c r="AB27" s="2">
        <v>183545000</v>
      </c>
      <c r="AC27" s="2">
        <v>184087000</v>
      </c>
      <c r="AD27" s="2">
        <v>184516000</v>
      </c>
      <c r="AE27" s="2">
        <v>184490000</v>
      </c>
      <c r="AF27" s="2">
        <v>183680000</v>
      </c>
    </row>
    <row r="28" spans="1:32" x14ac:dyDescent="0.25">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x14ac:dyDescent="0.25">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x14ac:dyDescent="0.25">
      <c r="A30" t="s">
        <v>48</v>
      </c>
      <c r="B30" t="s">
        <v>19</v>
      </c>
      <c r="C30" s="2">
        <v>223108000</v>
      </c>
      <c r="D30" s="2">
        <v>227109000</v>
      </c>
      <c r="E30" s="2">
        <v>227176000</v>
      </c>
      <c r="F30" s="2">
        <v>224115000</v>
      </c>
      <c r="G30" s="2">
        <v>219267000</v>
      </c>
      <c r="H30" s="2">
        <v>214061000</v>
      </c>
      <c r="I30" s="2">
        <v>208703000</v>
      </c>
      <c r="J30" s="2">
        <v>202600000</v>
      </c>
      <c r="K30" s="2">
        <v>195975000</v>
      </c>
      <c r="L30" s="2">
        <v>188856000</v>
      </c>
      <c r="M30" s="2">
        <v>181608000</v>
      </c>
      <c r="N30" s="2">
        <v>174232000</v>
      </c>
      <c r="O30" s="2">
        <v>167779000</v>
      </c>
      <c r="P30" s="2">
        <v>161583000</v>
      </c>
      <c r="Q30" s="2">
        <v>155426000</v>
      </c>
      <c r="R30" s="2">
        <v>149471000</v>
      </c>
      <c r="S30" s="2">
        <v>143986000</v>
      </c>
      <c r="T30" s="2">
        <v>139149000</v>
      </c>
      <c r="U30" s="2">
        <v>137558000</v>
      </c>
      <c r="V30" s="2">
        <v>134711000</v>
      </c>
      <c r="W30" s="2">
        <v>132592000</v>
      </c>
      <c r="X30" s="2">
        <v>130897000</v>
      </c>
      <c r="Y30" s="2">
        <v>130369000</v>
      </c>
      <c r="Z30" s="2">
        <v>131018000</v>
      </c>
      <c r="AA30" s="2">
        <v>132475000</v>
      </c>
      <c r="AB30" s="2">
        <v>134604000</v>
      </c>
      <c r="AC30" s="2">
        <v>137174000</v>
      </c>
      <c r="AD30" s="2">
        <v>140264000</v>
      </c>
      <c r="AE30" s="2">
        <v>143726000</v>
      </c>
      <c r="AF30" s="2">
        <v>147601000</v>
      </c>
    </row>
    <row r="31" spans="1:32" x14ac:dyDescent="0.25">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x14ac:dyDescent="0.25">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x14ac:dyDescent="0.25">
      <c r="A33" t="s">
        <v>51</v>
      </c>
      <c r="B33" t="s">
        <v>19</v>
      </c>
      <c r="C33" s="2">
        <v>72222800</v>
      </c>
      <c r="D33" s="2">
        <v>78527700</v>
      </c>
      <c r="E33" s="2">
        <v>79608200</v>
      </c>
      <c r="F33" s="2">
        <v>79485200</v>
      </c>
      <c r="G33" s="2">
        <v>78977800</v>
      </c>
      <c r="H33" s="2">
        <v>78255300</v>
      </c>
      <c r="I33" s="2">
        <v>76998900</v>
      </c>
      <c r="J33" s="2">
        <v>75324100</v>
      </c>
      <c r="K33" s="2">
        <v>73338400</v>
      </c>
      <c r="L33" s="2">
        <v>71227100</v>
      </c>
      <c r="M33" s="2">
        <v>69105900</v>
      </c>
      <c r="N33" s="2">
        <v>67177200</v>
      </c>
      <c r="O33" s="2">
        <v>65538000</v>
      </c>
      <c r="P33" s="2">
        <v>63696700</v>
      </c>
      <c r="Q33" s="2">
        <v>60791000</v>
      </c>
      <c r="R33" s="2">
        <v>57669300</v>
      </c>
      <c r="S33" s="2">
        <v>54525500</v>
      </c>
      <c r="T33" s="2">
        <v>52434200</v>
      </c>
      <c r="U33" s="2">
        <v>51164100</v>
      </c>
      <c r="V33" s="2">
        <v>50399000</v>
      </c>
      <c r="W33" s="2">
        <v>49994100</v>
      </c>
      <c r="X33" s="2">
        <v>49862100</v>
      </c>
      <c r="Y33" s="2">
        <v>49930400</v>
      </c>
      <c r="Z33" s="2">
        <v>50109200</v>
      </c>
      <c r="AA33" s="2">
        <v>50306700</v>
      </c>
      <c r="AB33" s="2">
        <v>50558700</v>
      </c>
      <c r="AC33" s="2">
        <v>50445300</v>
      </c>
      <c r="AD33" s="2">
        <v>50397900</v>
      </c>
      <c r="AE33" s="2">
        <v>50490900</v>
      </c>
      <c r="AF33" s="2">
        <v>50678100</v>
      </c>
    </row>
    <row r="34" spans="1:32" x14ac:dyDescent="0.25">
      <c r="A34" t="s">
        <v>52</v>
      </c>
      <c r="B34" t="s">
        <v>19</v>
      </c>
      <c r="C34" s="2">
        <v>92789200000</v>
      </c>
      <c r="D34" s="2">
        <v>102136000000</v>
      </c>
      <c r="E34" s="2">
        <v>103695000000</v>
      </c>
      <c r="F34" s="2">
        <v>104402000000</v>
      </c>
      <c r="G34" s="2">
        <v>105115000000</v>
      </c>
      <c r="H34" s="2">
        <v>105717000000</v>
      </c>
      <c r="I34" s="2">
        <v>105658000000</v>
      </c>
      <c r="J34" s="2">
        <v>105143000000</v>
      </c>
      <c r="K34" s="2">
        <v>104203000000</v>
      </c>
      <c r="L34" s="2">
        <v>103068000000</v>
      </c>
      <c r="M34" s="2">
        <v>102019000000</v>
      </c>
      <c r="N34" s="2">
        <v>101340000000</v>
      </c>
      <c r="O34" s="2">
        <v>101356000000</v>
      </c>
      <c r="P34" s="2">
        <v>101119000000</v>
      </c>
      <c r="Q34" s="2">
        <v>98392600000</v>
      </c>
      <c r="R34" s="2">
        <v>95729600000</v>
      </c>
      <c r="S34" s="2">
        <v>94146900000</v>
      </c>
      <c r="T34" s="2">
        <v>93361500000</v>
      </c>
      <c r="U34" s="2">
        <v>93235900000</v>
      </c>
      <c r="V34" s="2">
        <v>93735100000</v>
      </c>
      <c r="W34" s="2">
        <v>94753100000</v>
      </c>
      <c r="X34" s="2">
        <v>96115400000</v>
      </c>
      <c r="Y34" s="2">
        <v>97804100000</v>
      </c>
      <c r="Z34" s="2">
        <v>99682400000</v>
      </c>
      <c r="AA34" s="2">
        <v>101516000000</v>
      </c>
      <c r="AB34" s="2">
        <v>103442000000</v>
      </c>
      <c r="AC34" s="2">
        <v>104646000000</v>
      </c>
      <c r="AD34" s="2">
        <v>105910000000</v>
      </c>
      <c r="AE34" s="2">
        <v>107384000000</v>
      </c>
      <c r="AF34" s="2">
        <v>109022000000</v>
      </c>
    </row>
    <row r="35" spans="1:32" x14ac:dyDescent="0.25">
      <c r="A35" t="s">
        <v>53</v>
      </c>
      <c r="B35" t="s">
        <v>19</v>
      </c>
      <c r="C35" s="2">
        <v>134513000000</v>
      </c>
      <c r="D35" s="2">
        <v>141986000000</v>
      </c>
      <c r="E35" s="2">
        <v>139158000000</v>
      </c>
      <c r="F35" s="2">
        <v>135146000000</v>
      </c>
      <c r="G35" s="2">
        <v>132535000000</v>
      </c>
      <c r="H35" s="2">
        <v>129551000000</v>
      </c>
      <c r="I35" s="2">
        <v>125725000000</v>
      </c>
      <c r="J35" s="2">
        <v>122558000000</v>
      </c>
      <c r="K35" s="2">
        <v>117639000000</v>
      </c>
      <c r="L35" s="2">
        <v>112586000000</v>
      </c>
      <c r="M35" s="2">
        <v>107685000000</v>
      </c>
      <c r="N35" s="2">
        <v>103313000000</v>
      </c>
      <c r="O35" s="2">
        <v>99409000000</v>
      </c>
      <c r="P35" s="2">
        <v>95384500000</v>
      </c>
      <c r="Q35" s="2">
        <v>91981400000</v>
      </c>
      <c r="R35" s="2">
        <v>89491200000</v>
      </c>
      <c r="S35" s="2">
        <v>87389100000</v>
      </c>
      <c r="T35" s="2">
        <v>86092600000</v>
      </c>
      <c r="U35" s="2">
        <v>85417600000</v>
      </c>
      <c r="V35" s="2">
        <v>85445600000</v>
      </c>
      <c r="W35" s="2">
        <v>85950000000</v>
      </c>
      <c r="X35" s="2">
        <v>86801100000</v>
      </c>
      <c r="Y35" s="2">
        <v>88001900000</v>
      </c>
      <c r="Z35" s="2">
        <v>89423000000</v>
      </c>
      <c r="AA35" s="2">
        <v>90859200000</v>
      </c>
      <c r="AB35" s="2">
        <v>92381400000</v>
      </c>
      <c r="AC35" s="2">
        <v>93310400000</v>
      </c>
      <c r="AD35" s="2">
        <v>94324900000</v>
      </c>
      <c r="AE35" s="2">
        <v>95596100000</v>
      </c>
      <c r="AF35" s="2">
        <v>97044900000</v>
      </c>
    </row>
    <row r="36" spans="1:32" x14ac:dyDescent="0.25">
      <c r="A36" t="s">
        <v>54</v>
      </c>
      <c r="B36" t="s">
        <v>19</v>
      </c>
      <c r="C36" s="2">
        <v>10539100000</v>
      </c>
      <c r="D36" s="2">
        <v>11600700000</v>
      </c>
      <c r="E36" s="2">
        <v>11777500000</v>
      </c>
      <c r="F36" s="2">
        <v>11857700000</v>
      </c>
      <c r="G36" s="2">
        <v>11938400000</v>
      </c>
      <c r="H36" s="2">
        <v>12006300000</v>
      </c>
      <c r="I36" s="2">
        <v>11999000000</v>
      </c>
      <c r="J36" s="2">
        <v>11939600000</v>
      </c>
      <c r="K36" s="2">
        <v>11831500000</v>
      </c>
      <c r="L36" s="2">
        <v>11700700000</v>
      </c>
      <c r="M36" s="2">
        <v>11579100000</v>
      </c>
      <c r="N36" s="2">
        <v>11499000000</v>
      </c>
      <c r="O36" s="2">
        <v>11497500000</v>
      </c>
      <c r="P36" s="2">
        <v>11466500000</v>
      </c>
      <c r="Q36" s="2">
        <v>11151500000</v>
      </c>
      <c r="R36" s="2">
        <v>10842900000</v>
      </c>
      <c r="S36" s="2">
        <v>10656100000</v>
      </c>
      <c r="T36" s="2">
        <v>10559100000</v>
      </c>
      <c r="U36" s="2">
        <v>10536300000</v>
      </c>
      <c r="V36" s="2">
        <v>10583900000</v>
      </c>
      <c r="W36" s="2">
        <v>10689900000</v>
      </c>
      <c r="X36" s="2">
        <v>10834700000</v>
      </c>
      <c r="Y36" s="2">
        <v>11016700000</v>
      </c>
      <c r="Z36" s="2">
        <v>11220500000</v>
      </c>
      <c r="AA36" s="2">
        <v>11419700000</v>
      </c>
      <c r="AB36" s="2">
        <v>11629700000</v>
      </c>
      <c r="AC36" s="2">
        <v>11757700000</v>
      </c>
      <c r="AD36" s="2">
        <v>11893000000</v>
      </c>
      <c r="AE36" s="2">
        <v>12053400000</v>
      </c>
      <c r="AF36" s="2">
        <v>12232900000</v>
      </c>
    </row>
    <row r="37" spans="1:32" x14ac:dyDescent="0.25">
      <c r="A37" t="s">
        <v>55</v>
      </c>
      <c r="B37" t="s">
        <v>19</v>
      </c>
      <c r="C37" s="2">
        <v>4185140000</v>
      </c>
      <c r="D37" s="2">
        <v>4417640000</v>
      </c>
      <c r="E37" s="2">
        <v>4665470000</v>
      </c>
      <c r="F37" s="2">
        <v>5312850000</v>
      </c>
      <c r="G37" s="2">
        <v>4887840000</v>
      </c>
      <c r="H37" s="2">
        <v>4734160000</v>
      </c>
      <c r="I37" s="2">
        <v>4706740000</v>
      </c>
      <c r="J37" s="2">
        <v>3533370000</v>
      </c>
      <c r="K37" s="2">
        <v>3635440000</v>
      </c>
      <c r="L37" s="2">
        <v>3708200000</v>
      </c>
      <c r="M37" s="2">
        <v>3688720000</v>
      </c>
      <c r="N37" s="2">
        <v>3540840000</v>
      </c>
      <c r="O37" s="2">
        <v>3494890000</v>
      </c>
      <c r="P37" s="2">
        <v>3324630000</v>
      </c>
      <c r="Q37" s="2">
        <v>3160990000</v>
      </c>
      <c r="R37" s="2">
        <v>3028900000</v>
      </c>
      <c r="S37" s="2">
        <v>2903000000</v>
      </c>
      <c r="T37" s="2">
        <v>2800900000</v>
      </c>
      <c r="U37" s="2">
        <v>2725650000</v>
      </c>
      <c r="V37" s="2">
        <v>2658090000</v>
      </c>
      <c r="W37" s="2">
        <v>2600120000</v>
      </c>
      <c r="X37" s="2">
        <v>2547850000</v>
      </c>
      <c r="Y37" s="2">
        <v>2501270000</v>
      </c>
      <c r="Z37" s="2">
        <v>2457310000</v>
      </c>
      <c r="AA37" s="2">
        <v>2409380000</v>
      </c>
      <c r="AB37" s="2">
        <v>2355520000</v>
      </c>
      <c r="AC37" s="2">
        <v>2280900000</v>
      </c>
      <c r="AD37" s="2">
        <v>2206160000</v>
      </c>
      <c r="AE37" s="2">
        <v>2133510000</v>
      </c>
      <c r="AF37" s="2">
        <v>2056050000</v>
      </c>
    </row>
    <row r="38" spans="1:32" x14ac:dyDescent="0.25">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x14ac:dyDescent="0.25">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x14ac:dyDescent="0.25">
      <c r="A40" t="s">
        <v>58</v>
      </c>
      <c r="B40" t="s">
        <v>19</v>
      </c>
      <c r="C40" s="2">
        <v>54545100</v>
      </c>
      <c r="D40" s="2">
        <v>59046600</v>
      </c>
      <c r="E40" s="2">
        <v>59080200</v>
      </c>
      <c r="F40" s="2">
        <v>58924400</v>
      </c>
      <c r="G40" s="2">
        <v>58977500</v>
      </c>
      <c r="H40" s="2">
        <v>59091200</v>
      </c>
      <c r="I40" s="2">
        <v>58898300</v>
      </c>
      <c r="J40" s="2">
        <v>58420600</v>
      </c>
      <c r="K40" s="2">
        <v>57756500</v>
      </c>
      <c r="L40" s="2">
        <v>56992200</v>
      </c>
      <c r="M40" s="2">
        <v>56270200</v>
      </c>
      <c r="N40" s="2">
        <v>55769100</v>
      </c>
      <c r="O40" s="2">
        <v>55662200</v>
      </c>
      <c r="P40" s="2">
        <v>55424100</v>
      </c>
      <c r="Q40" s="2">
        <v>55312400</v>
      </c>
      <c r="R40" s="2">
        <v>54591100</v>
      </c>
      <c r="S40" s="2">
        <v>54469000</v>
      </c>
      <c r="T40" s="2">
        <v>54559600</v>
      </c>
      <c r="U40" s="2">
        <v>54851700</v>
      </c>
      <c r="V40" s="2">
        <v>55417000</v>
      </c>
      <c r="W40" s="2">
        <v>56219200</v>
      </c>
      <c r="X40" s="2">
        <v>57319100</v>
      </c>
      <c r="Y40" s="2">
        <v>58588700</v>
      </c>
      <c r="Z40" s="2">
        <v>60031300</v>
      </c>
      <c r="AA40" s="2">
        <v>61498700</v>
      </c>
      <c r="AB40" s="2">
        <v>63085200</v>
      </c>
      <c r="AC40" s="2">
        <v>64296800</v>
      </c>
      <c r="AD40" s="2">
        <v>65617900</v>
      </c>
      <c r="AE40" s="2">
        <v>67096700</v>
      </c>
      <c r="AF40" s="2">
        <v>68759700</v>
      </c>
    </row>
    <row r="41" spans="1:32" x14ac:dyDescent="0.25">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x14ac:dyDescent="0.25">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x14ac:dyDescent="0.25">
      <c r="A43" t="s">
        <v>61</v>
      </c>
      <c r="B43" t="s">
        <v>19</v>
      </c>
      <c r="C43" s="2">
        <v>2786760000</v>
      </c>
      <c r="D43" s="2">
        <v>2831010000</v>
      </c>
      <c r="E43" s="2">
        <v>2827300000</v>
      </c>
      <c r="F43" s="2">
        <v>2776520000</v>
      </c>
      <c r="G43" s="2">
        <v>2698000000</v>
      </c>
      <c r="H43" s="2">
        <v>2608070000</v>
      </c>
      <c r="I43" s="2">
        <v>2515290000</v>
      </c>
      <c r="J43" s="2">
        <v>2413700000</v>
      </c>
      <c r="K43" s="2">
        <v>2306010000</v>
      </c>
      <c r="L43" s="2">
        <v>2193620000</v>
      </c>
      <c r="M43" s="2">
        <v>2080890000</v>
      </c>
      <c r="N43" s="2">
        <v>1969120000</v>
      </c>
      <c r="O43" s="2">
        <v>1870440000</v>
      </c>
      <c r="P43" s="2">
        <v>1778060000</v>
      </c>
      <c r="Q43" s="2">
        <v>1689760000</v>
      </c>
      <c r="R43" s="2">
        <v>1607940000</v>
      </c>
      <c r="S43" s="2">
        <v>1535600000</v>
      </c>
      <c r="T43" s="2">
        <v>1474190000</v>
      </c>
      <c r="U43" s="2">
        <v>1459590000</v>
      </c>
      <c r="V43" s="2">
        <v>1439090000</v>
      </c>
      <c r="W43" s="2">
        <v>1428310000</v>
      </c>
      <c r="X43" s="2">
        <v>1431180000</v>
      </c>
      <c r="Y43" s="2">
        <v>1453700000</v>
      </c>
      <c r="Z43" s="2">
        <v>1491180000</v>
      </c>
      <c r="AA43" s="2">
        <v>1537990000</v>
      </c>
      <c r="AB43" s="2">
        <v>1592940000</v>
      </c>
      <c r="AC43" s="2">
        <v>1651240000</v>
      </c>
      <c r="AD43" s="2">
        <v>1712440000</v>
      </c>
      <c r="AE43" s="2">
        <v>1773990000</v>
      </c>
      <c r="AF43" s="2">
        <v>1835990000</v>
      </c>
    </row>
    <row r="44" spans="1:32" x14ac:dyDescent="0.25">
      <c r="A44" t="s">
        <v>62</v>
      </c>
      <c r="B44" t="s">
        <v>19</v>
      </c>
      <c r="C44" s="2">
        <v>13032400000000</v>
      </c>
      <c r="D44" s="2">
        <v>13341800000000</v>
      </c>
      <c r="E44" s="2">
        <v>13413400000000</v>
      </c>
      <c r="F44" s="2">
        <v>13256600000000</v>
      </c>
      <c r="G44" s="2">
        <v>12954000000000</v>
      </c>
      <c r="H44" s="2">
        <v>12624200000000</v>
      </c>
      <c r="I44" s="2">
        <v>12271300000000</v>
      </c>
      <c r="J44" s="2">
        <v>11868400000000</v>
      </c>
      <c r="K44" s="2">
        <v>11425200000000</v>
      </c>
      <c r="L44" s="2">
        <v>10946600000000</v>
      </c>
      <c r="M44" s="2">
        <v>10449900000000</v>
      </c>
      <c r="N44" s="2">
        <v>9937720000000</v>
      </c>
      <c r="O44" s="2">
        <v>9458900000000</v>
      </c>
      <c r="P44" s="2">
        <v>8985980000000</v>
      </c>
      <c r="Q44" s="2">
        <v>8500720000000</v>
      </c>
      <c r="R44" s="2">
        <v>8009990000000</v>
      </c>
      <c r="S44" s="2">
        <v>7530510000000</v>
      </c>
      <c r="T44" s="2">
        <v>7061090000000</v>
      </c>
      <c r="U44" s="2">
        <v>6597010000000</v>
      </c>
      <c r="V44" s="2">
        <v>6154240000000</v>
      </c>
      <c r="W44" s="2">
        <v>5753620000000</v>
      </c>
      <c r="X44" s="2">
        <v>5403450000000</v>
      </c>
      <c r="Y44" s="2">
        <v>5134340000000</v>
      </c>
      <c r="Z44" s="2">
        <v>4939750000000</v>
      </c>
      <c r="AA44" s="2">
        <v>4797220000000</v>
      </c>
      <c r="AB44" s="2">
        <v>4689750000000</v>
      </c>
      <c r="AC44" s="2">
        <v>4607040000000</v>
      </c>
      <c r="AD44" s="2">
        <v>4550170000000</v>
      </c>
      <c r="AE44" s="2">
        <v>4510790000000</v>
      </c>
      <c r="AF44" s="2">
        <v>4488700000000</v>
      </c>
    </row>
    <row r="45" spans="1:32" x14ac:dyDescent="0.25">
      <c r="A45" t="s">
        <v>63</v>
      </c>
      <c r="B45" t="s">
        <v>19</v>
      </c>
      <c r="C45" s="2">
        <v>46445300000</v>
      </c>
      <c r="D45" s="2">
        <v>47566500000</v>
      </c>
      <c r="E45" s="2">
        <v>48241100000</v>
      </c>
      <c r="F45" s="2">
        <v>48327100000</v>
      </c>
      <c r="G45" s="2">
        <v>48434600000</v>
      </c>
      <c r="H45" s="2">
        <v>48292800000</v>
      </c>
      <c r="I45" s="2">
        <v>48123100000</v>
      </c>
      <c r="J45" s="2">
        <v>48346300000</v>
      </c>
      <c r="K45" s="2">
        <v>48044200000</v>
      </c>
      <c r="L45" s="2">
        <v>47681700000</v>
      </c>
      <c r="M45" s="2">
        <v>47358700000</v>
      </c>
      <c r="N45" s="2">
        <v>47125900000</v>
      </c>
      <c r="O45" s="2">
        <v>47294100000</v>
      </c>
      <c r="P45" s="2">
        <v>47625600000</v>
      </c>
      <c r="Q45" s="2">
        <v>47991700000</v>
      </c>
      <c r="R45" s="2">
        <v>48503600000</v>
      </c>
      <c r="S45" s="2">
        <v>49233300000</v>
      </c>
      <c r="T45" s="2">
        <v>50225900000</v>
      </c>
      <c r="U45" s="2">
        <v>51674900000</v>
      </c>
      <c r="V45" s="2">
        <v>53493500000</v>
      </c>
      <c r="W45" s="2">
        <v>55181400000</v>
      </c>
      <c r="X45" s="2">
        <v>56873200000</v>
      </c>
      <c r="Y45" s="2">
        <v>58835400000</v>
      </c>
      <c r="Z45" s="2">
        <v>61152400000</v>
      </c>
      <c r="AA45" s="2">
        <v>63753900000</v>
      </c>
      <c r="AB45" s="2">
        <v>66633800000</v>
      </c>
      <c r="AC45" s="2">
        <v>69710700000</v>
      </c>
      <c r="AD45" s="2">
        <v>73026100000</v>
      </c>
      <c r="AE45" s="2">
        <v>76519400000</v>
      </c>
      <c r="AF45" s="2">
        <v>80251700000</v>
      </c>
    </row>
    <row r="46" spans="1:32" x14ac:dyDescent="0.25">
      <c r="A46" t="s">
        <v>64</v>
      </c>
      <c r="B46" t="s">
        <v>19</v>
      </c>
      <c r="C46" s="2">
        <v>1479200000000</v>
      </c>
      <c r="D46" s="2">
        <v>1514020000000</v>
      </c>
      <c r="E46" s="2">
        <v>1521550000000</v>
      </c>
      <c r="F46" s="2">
        <v>1503060000000</v>
      </c>
      <c r="G46" s="2">
        <v>1467970000000</v>
      </c>
      <c r="H46" s="2">
        <v>1429830000000</v>
      </c>
      <c r="I46" s="2">
        <v>1389120000000</v>
      </c>
      <c r="J46" s="2">
        <v>1342780000000</v>
      </c>
      <c r="K46" s="2">
        <v>1291880000000</v>
      </c>
      <c r="L46" s="2">
        <v>1236960000000</v>
      </c>
      <c r="M46" s="2">
        <v>1179960000000</v>
      </c>
      <c r="N46" s="2">
        <v>1121220000000</v>
      </c>
      <c r="O46" s="2">
        <v>1066290000000</v>
      </c>
      <c r="P46" s="2">
        <v>1012010000000</v>
      </c>
      <c r="Q46" s="2">
        <v>956336000000</v>
      </c>
      <c r="R46" s="2">
        <v>900037000000</v>
      </c>
      <c r="S46" s="2">
        <v>845040000000</v>
      </c>
      <c r="T46" s="2">
        <v>791186000000</v>
      </c>
      <c r="U46" s="2">
        <v>738156000000</v>
      </c>
      <c r="V46" s="2">
        <v>687574000000</v>
      </c>
      <c r="W46" s="2">
        <v>642058000000</v>
      </c>
      <c r="X46" s="2">
        <v>602353000000</v>
      </c>
      <c r="Y46" s="2">
        <v>571911000000</v>
      </c>
      <c r="Z46" s="2">
        <v>549915000000</v>
      </c>
      <c r="AA46" s="2">
        <v>533752000000</v>
      </c>
      <c r="AB46" s="2">
        <v>521515000000</v>
      </c>
      <c r="AC46" s="2">
        <v>512077000000</v>
      </c>
      <c r="AD46" s="2">
        <v>505578000000</v>
      </c>
      <c r="AE46" s="2">
        <v>501088000000</v>
      </c>
      <c r="AF46" s="2">
        <v>498567000000</v>
      </c>
    </row>
    <row r="47" spans="1:32" x14ac:dyDescent="0.25">
      <c r="A47" t="s">
        <v>65</v>
      </c>
      <c r="B47" t="s">
        <v>19</v>
      </c>
      <c r="C47" s="2">
        <v>1445060000</v>
      </c>
      <c r="D47" s="2">
        <v>1479950000</v>
      </c>
      <c r="E47" s="2">
        <v>1617350000</v>
      </c>
      <c r="F47" s="2">
        <v>1899830000</v>
      </c>
      <c r="G47" s="2">
        <v>1786240000</v>
      </c>
      <c r="H47" s="2">
        <v>1764750000</v>
      </c>
      <c r="I47" s="2">
        <v>1801570000</v>
      </c>
      <c r="J47" s="2">
        <v>1393840000</v>
      </c>
      <c r="K47" s="2">
        <v>1484730000</v>
      </c>
      <c r="L47" s="2">
        <v>1570470000</v>
      </c>
      <c r="M47" s="2">
        <v>1622260000</v>
      </c>
      <c r="N47" s="2">
        <v>1615140000</v>
      </c>
      <c r="O47" s="2">
        <v>1662700000</v>
      </c>
      <c r="P47" s="2">
        <v>1659990000</v>
      </c>
      <c r="Q47" s="2">
        <v>1649260000</v>
      </c>
      <c r="R47" s="2">
        <v>1641640000</v>
      </c>
      <c r="S47" s="2">
        <v>1635490000</v>
      </c>
      <c r="T47" s="2">
        <v>1634030000</v>
      </c>
      <c r="U47" s="2">
        <v>1648930000</v>
      </c>
      <c r="V47" s="2">
        <v>1664100000</v>
      </c>
      <c r="W47" s="2">
        <v>1669320000</v>
      </c>
      <c r="X47" s="2">
        <v>1669380000</v>
      </c>
      <c r="Y47" s="2">
        <v>1672280000</v>
      </c>
      <c r="Z47" s="2">
        <v>1680440000</v>
      </c>
      <c r="AA47" s="2">
        <v>1690610000</v>
      </c>
      <c r="AB47" s="2">
        <v>1699010000</v>
      </c>
      <c r="AC47" s="2">
        <v>1704020000</v>
      </c>
      <c r="AD47" s="2">
        <v>1708000000</v>
      </c>
      <c r="AE47" s="2">
        <v>1707760000</v>
      </c>
      <c r="AF47" s="2">
        <v>1700260000</v>
      </c>
    </row>
    <row r="48" spans="1:32" x14ac:dyDescent="0.25">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x14ac:dyDescent="0.25">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x14ac:dyDescent="0.25">
      <c r="A50" t="s">
        <v>68</v>
      </c>
      <c r="B50" t="s">
        <v>19</v>
      </c>
      <c r="C50" s="2">
        <v>2948390000</v>
      </c>
      <c r="D50" s="2">
        <v>3001270000</v>
      </c>
      <c r="E50" s="2">
        <v>3002150000</v>
      </c>
      <c r="F50" s="2">
        <v>2961700000</v>
      </c>
      <c r="G50" s="2">
        <v>2897630000</v>
      </c>
      <c r="H50" s="2">
        <v>2828840000</v>
      </c>
      <c r="I50" s="2">
        <v>2758030000</v>
      </c>
      <c r="J50" s="2">
        <v>2677380000</v>
      </c>
      <c r="K50" s="2">
        <v>2589830000</v>
      </c>
      <c r="L50" s="2">
        <v>2495750000</v>
      </c>
      <c r="M50" s="2">
        <v>2399970000</v>
      </c>
      <c r="N50" s="2">
        <v>2302490000</v>
      </c>
      <c r="O50" s="2">
        <v>2217210000</v>
      </c>
      <c r="P50" s="2">
        <v>2135340000</v>
      </c>
      <c r="Q50" s="2">
        <v>2053970000</v>
      </c>
      <c r="R50" s="2">
        <v>1975270000</v>
      </c>
      <c r="S50" s="2">
        <v>1902790000</v>
      </c>
      <c r="T50" s="2">
        <v>1838870000</v>
      </c>
      <c r="U50" s="2">
        <v>1817840000</v>
      </c>
      <c r="V50" s="2">
        <v>1780220000</v>
      </c>
      <c r="W50" s="2">
        <v>1752220000</v>
      </c>
      <c r="X50" s="2">
        <v>1729810000</v>
      </c>
      <c r="Y50" s="2">
        <v>1722840000</v>
      </c>
      <c r="Z50" s="2">
        <v>1731410000</v>
      </c>
      <c r="AA50" s="2">
        <v>1750670000</v>
      </c>
      <c r="AB50" s="2">
        <v>1778810000</v>
      </c>
      <c r="AC50" s="2">
        <v>1812770000</v>
      </c>
      <c r="AD50" s="2">
        <v>1853600000</v>
      </c>
      <c r="AE50" s="2">
        <v>1899350000</v>
      </c>
      <c r="AF50" s="2">
        <v>1950560000</v>
      </c>
    </row>
    <row r="51" spans="1:32" x14ac:dyDescent="0.25">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x14ac:dyDescent="0.25">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x14ac:dyDescent="0.25">
      <c r="A53" t="s">
        <v>71</v>
      </c>
      <c r="B53" t="s">
        <v>19</v>
      </c>
      <c r="C53" s="2">
        <v>1126750000</v>
      </c>
      <c r="D53" s="2">
        <v>1225110000</v>
      </c>
      <c r="E53" s="2">
        <v>1241970000</v>
      </c>
      <c r="F53" s="2">
        <v>1240050000</v>
      </c>
      <c r="G53" s="2">
        <v>1232130000</v>
      </c>
      <c r="H53" s="2">
        <v>1220860000</v>
      </c>
      <c r="I53" s="2">
        <v>1201260000</v>
      </c>
      <c r="J53" s="2">
        <v>1175130000</v>
      </c>
      <c r="K53" s="2">
        <v>1144150000</v>
      </c>
      <c r="L53" s="2">
        <v>1111220000</v>
      </c>
      <c r="M53" s="2">
        <v>1078120000</v>
      </c>
      <c r="N53" s="2">
        <v>1048030000</v>
      </c>
      <c r="O53" s="2">
        <v>1022460000</v>
      </c>
      <c r="P53" s="2">
        <v>993734000</v>
      </c>
      <c r="Q53" s="2">
        <v>948402000</v>
      </c>
      <c r="R53" s="2">
        <v>899700000</v>
      </c>
      <c r="S53" s="2">
        <v>850653000</v>
      </c>
      <c r="T53" s="2">
        <v>818027000</v>
      </c>
      <c r="U53" s="2">
        <v>798213000</v>
      </c>
      <c r="V53" s="2">
        <v>786275000</v>
      </c>
      <c r="W53" s="2">
        <v>779959000</v>
      </c>
      <c r="X53" s="2">
        <v>777900000</v>
      </c>
      <c r="Y53" s="2">
        <v>778964000</v>
      </c>
      <c r="Z53" s="2">
        <v>781755000</v>
      </c>
      <c r="AA53" s="2">
        <v>784835000</v>
      </c>
      <c r="AB53" s="2">
        <v>788768000</v>
      </c>
      <c r="AC53" s="2">
        <v>786999000</v>
      </c>
      <c r="AD53" s="2">
        <v>786258000</v>
      </c>
      <c r="AE53" s="2">
        <v>787710000</v>
      </c>
      <c r="AF53" s="2">
        <v>790631000</v>
      </c>
    </row>
    <row r="54" spans="1:32" x14ac:dyDescent="0.25">
      <c r="A54" t="s">
        <v>72</v>
      </c>
      <c r="B54" t="s">
        <v>19</v>
      </c>
      <c r="C54" s="2">
        <v>1113180000000</v>
      </c>
      <c r="D54" s="2">
        <v>1225320000000</v>
      </c>
      <c r="E54" s="2">
        <v>1244010000000</v>
      </c>
      <c r="F54" s="2">
        <v>1252500000000</v>
      </c>
      <c r="G54" s="2">
        <v>1261050000000</v>
      </c>
      <c r="H54" s="2">
        <v>1268270000000</v>
      </c>
      <c r="I54" s="2">
        <v>1267570000000</v>
      </c>
      <c r="J54" s="2">
        <v>1261390000000</v>
      </c>
      <c r="K54" s="2">
        <v>1250110000000</v>
      </c>
      <c r="L54" s="2">
        <v>1236490000000</v>
      </c>
      <c r="M54" s="2">
        <v>1223910000000</v>
      </c>
      <c r="N54" s="2">
        <v>1215770000000</v>
      </c>
      <c r="O54" s="2">
        <v>1215960000000</v>
      </c>
      <c r="P54" s="2">
        <v>1213120000000</v>
      </c>
      <c r="Q54" s="2">
        <v>1180400000000</v>
      </c>
      <c r="R54" s="2">
        <v>1148460000000</v>
      </c>
      <c r="S54" s="2">
        <v>1129470000000</v>
      </c>
      <c r="T54" s="2">
        <v>1120050000000</v>
      </c>
      <c r="U54" s="2">
        <v>1118540000000</v>
      </c>
      <c r="V54" s="2">
        <v>1124530000000</v>
      </c>
      <c r="W54" s="2">
        <v>1136740000000</v>
      </c>
      <c r="X54" s="2">
        <v>1153090000000</v>
      </c>
      <c r="Y54" s="2">
        <v>1173340000000</v>
      </c>
      <c r="Z54" s="2">
        <v>1195880000000</v>
      </c>
      <c r="AA54" s="2">
        <v>1217880000000</v>
      </c>
      <c r="AB54" s="2">
        <v>1240980000000</v>
      </c>
      <c r="AC54" s="2">
        <v>1255430000000</v>
      </c>
      <c r="AD54" s="2">
        <v>1270590000000</v>
      </c>
      <c r="AE54" s="2">
        <v>1288280000000</v>
      </c>
      <c r="AF54" s="2">
        <v>1307920000000</v>
      </c>
    </row>
    <row r="55" spans="1:32" x14ac:dyDescent="0.25">
      <c r="A55" t="s">
        <v>73</v>
      </c>
      <c r="B55" t="s">
        <v>19</v>
      </c>
      <c r="C55" s="2">
        <v>1245140000000</v>
      </c>
      <c r="D55" s="2">
        <v>1314310000000</v>
      </c>
      <c r="E55" s="2">
        <v>1288140000000</v>
      </c>
      <c r="F55" s="2">
        <v>1251000000000</v>
      </c>
      <c r="G55" s="2">
        <v>1226830000000</v>
      </c>
      <c r="H55" s="2">
        <v>1199210000000</v>
      </c>
      <c r="I55" s="2">
        <v>1163790000000</v>
      </c>
      <c r="J55" s="2">
        <v>1134470000000</v>
      </c>
      <c r="K55" s="2">
        <v>1088940000000</v>
      </c>
      <c r="L55" s="2">
        <v>1042170000000</v>
      </c>
      <c r="M55" s="2">
        <v>996802000000</v>
      </c>
      <c r="N55" s="2">
        <v>956332000000</v>
      </c>
      <c r="O55" s="2">
        <v>920193000000</v>
      </c>
      <c r="P55" s="2">
        <v>882940000000</v>
      </c>
      <c r="Q55" s="2">
        <v>851439000000</v>
      </c>
      <c r="R55" s="2">
        <v>828388000000</v>
      </c>
      <c r="S55" s="2">
        <v>808930000000</v>
      </c>
      <c r="T55" s="2">
        <v>796928000000</v>
      </c>
      <c r="U55" s="2">
        <v>790680000000</v>
      </c>
      <c r="V55" s="2">
        <v>790939000000</v>
      </c>
      <c r="W55" s="2">
        <v>795609000000</v>
      </c>
      <c r="X55" s="2">
        <v>803486000000</v>
      </c>
      <c r="Y55" s="2">
        <v>814602000000</v>
      </c>
      <c r="Z55" s="2">
        <v>827757000000</v>
      </c>
      <c r="AA55" s="2">
        <v>841051000000</v>
      </c>
      <c r="AB55" s="2">
        <v>855142000000</v>
      </c>
      <c r="AC55" s="2">
        <v>863741000000</v>
      </c>
      <c r="AD55" s="2">
        <v>873132000000</v>
      </c>
      <c r="AE55" s="2">
        <v>884899000000</v>
      </c>
      <c r="AF55" s="2">
        <v>898309000000</v>
      </c>
    </row>
    <row r="56" spans="1:32" x14ac:dyDescent="0.25">
      <c r="A56" t="s">
        <v>74</v>
      </c>
      <c r="B56" t="s">
        <v>19</v>
      </c>
      <c r="C56" s="2">
        <v>126436000000</v>
      </c>
      <c r="D56" s="2">
        <v>139172000000</v>
      </c>
      <c r="E56" s="2">
        <v>141294000000</v>
      </c>
      <c r="F56" s="2">
        <v>142255000000</v>
      </c>
      <c r="G56" s="2">
        <v>143224000000</v>
      </c>
      <c r="H56" s="2">
        <v>144038000000</v>
      </c>
      <c r="I56" s="2">
        <v>143951000000</v>
      </c>
      <c r="J56" s="2">
        <v>143239000000</v>
      </c>
      <c r="K56" s="2">
        <v>141941000000</v>
      </c>
      <c r="L56" s="2">
        <v>140372000000</v>
      </c>
      <c r="M56" s="2">
        <v>138913000000</v>
      </c>
      <c r="N56" s="2">
        <v>137952000000</v>
      </c>
      <c r="O56" s="2">
        <v>137934000000</v>
      </c>
      <c r="P56" s="2">
        <v>137562000000</v>
      </c>
      <c r="Q56" s="2">
        <v>133783000000</v>
      </c>
      <c r="R56" s="2">
        <v>130080000000</v>
      </c>
      <c r="S56" s="2">
        <v>127840000000</v>
      </c>
      <c r="T56" s="2">
        <v>126676000000</v>
      </c>
      <c r="U56" s="2">
        <v>126403000000</v>
      </c>
      <c r="V56" s="2">
        <v>126974000000</v>
      </c>
      <c r="W56" s="2">
        <v>128246000000</v>
      </c>
      <c r="X56" s="2">
        <v>129982000000</v>
      </c>
      <c r="Y56" s="2">
        <v>132166000000</v>
      </c>
      <c r="Z56" s="2">
        <v>134612000000</v>
      </c>
      <c r="AA56" s="2">
        <v>137001000000</v>
      </c>
      <c r="AB56" s="2">
        <v>139520000000</v>
      </c>
      <c r="AC56" s="2">
        <v>141056000000</v>
      </c>
      <c r="AD56" s="2">
        <v>142679000000</v>
      </c>
      <c r="AE56" s="2">
        <v>144603000000</v>
      </c>
      <c r="AF56" s="2">
        <v>146757000000</v>
      </c>
    </row>
    <row r="57" spans="1:32" x14ac:dyDescent="0.25">
      <c r="A57" t="s">
        <v>75</v>
      </c>
      <c r="B57" t="s">
        <v>19</v>
      </c>
      <c r="C57" s="2">
        <v>38740300000</v>
      </c>
      <c r="D57" s="2">
        <v>40892500000</v>
      </c>
      <c r="E57" s="2">
        <v>43186600000</v>
      </c>
      <c r="F57" s="2">
        <v>49179200000</v>
      </c>
      <c r="G57" s="2">
        <v>45245000000</v>
      </c>
      <c r="H57" s="2">
        <v>43822400000</v>
      </c>
      <c r="I57" s="2">
        <v>43568600000</v>
      </c>
      <c r="J57" s="2">
        <v>32707100000</v>
      </c>
      <c r="K57" s="2">
        <v>33651900000</v>
      </c>
      <c r="L57" s="2">
        <v>34325500000</v>
      </c>
      <c r="M57" s="2">
        <v>34145100000</v>
      </c>
      <c r="N57" s="2">
        <v>32776300000</v>
      </c>
      <c r="O57" s="2">
        <v>32350900000</v>
      </c>
      <c r="P57" s="2">
        <v>30774900000</v>
      </c>
      <c r="Q57" s="2">
        <v>29260200000</v>
      </c>
      <c r="R57" s="2">
        <v>28037500000</v>
      </c>
      <c r="S57" s="2">
        <v>26872000000</v>
      </c>
      <c r="T57" s="2">
        <v>25927000000</v>
      </c>
      <c r="U57" s="2">
        <v>25230300000</v>
      </c>
      <c r="V57" s="2">
        <v>24604900000</v>
      </c>
      <c r="W57" s="2">
        <v>24068400000</v>
      </c>
      <c r="X57" s="2">
        <v>23584500000</v>
      </c>
      <c r="Y57" s="2">
        <v>23153400000</v>
      </c>
      <c r="Z57" s="2">
        <v>22746400000</v>
      </c>
      <c r="AA57" s="2">
        <v>22302800000</v>
      </c>
      <c r="AB57" s="2">
        <v>21804200000</v>
      </c>
      <c r="AC57" s="2">
        <v>21113500000</v>
      </c>
      <c r="AD57" s="2">
        <v>20421600000</v>
      </c>
      <c r="AE57" s="2">
        <v>19749200000</v>
      </c>
      <c r="AF57" s="2">
        <v>19032100000</v>
      </c>
    </row>
    <row r="58" spans="1:32" x14ac:dyDescent="0.25">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x14ac:dyDescent="0.25">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x14ac:dyDescent="0.25">
      <c r="A60" t="s">
        <v>78</v>
      </c>
      <c r="B60" t="s">
        <v>19</v>
      </c>
      <c r="C60" s="2">
        <v>720819000</v>
      </c>
      <c r="D60" s="2">
        <v>780306000</v>
      </c>
      <c r="E60" s="2">
        <v>780750000</v>
      </c>
      <c r="F60" s="2">
        <v>778692000</v>
      </c>
      <c r="G60" s="2">
        <v>779393000</v>
      </c>
      <c r="H60" s="2">
        <v>780897000</v>
      </c>
      <c r="I60" s="2">
        <v>778347000</v>
      </c>
      <c r="J60" s="2">
        <v>772034000</v>
      </c>
      <c r="K60" s="2">
        <v>763257000</v>
      </c>
      <c r="L60" s="2">
        <v>753158000</v>
      </c>
      <c r="M60" s="2">
        <v>743617000</v>
      </c>
      <c r="N60" s="2">
        <v>736993000</v>
      </c>
      <c r="O60" s="2">
        <v>735581000</v>
      </c>
      <c r="P60" s="2">
        <v>732435000</v>
      </c>
      <c r="Q60" s="2">
        <v>730959000</v>
      </c>
      <c r="R60" s="2">
        <v>721427000</v>
      </c>
      <c r="S60" s="2">
        <v>719813000</v>
      </c>
      <c r="T60" s="2">
        <v>721010000</v>
      </c>
      <c r="U60" s="2">
        <v>724870000</v>
      </c>
      <c r="V60" s="2">
        <v>732341000</v>
      </c>
      <c r="W60" s="2">
        <v>742943000</v>
      </c>
      <c r="X60" s="2">
        <v>757478000</v>
      </c>
      <c r="Y60" s="2">
        <v>774256000</v>
      </c>
      <c r="Z60" s="2">
        <v>793320000</v>
      </c>
      <c r="AA60" s="2">
        <v>812712000</v>
      </c>
      <c r="AB60" s="2">
        <v>833677000</v>
      </c>
      <c r="AC60" s="2">
        <v>849689000</v>
      </c>
      <c r="AD60" s="2">
        <v>867147000</v>
      </c>
      <c r="AE60" s="2">
        <v>886690000</v>
      </c>
      <c r="AF60" s="2">
        <v>908666000</v>
      </c>
    </row>
    <row r="61" spans="1:32" x14ac:dyDescent="0.25">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x14ac:dyDescent="0.25">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x14ac:dyDescent="0.25">
      <c r="A63" t="s">
        <v>81</v>
      </c>
      <c r="B63" t="s">
        <v>19</v>
      </c>
      <c r="C63" s="2">
        <v>123735000</v>
      </c>
      <c r="D63" s="2">
        <v>125700000</v>
      </c>
      <c r="E63" s="2">
        <v>125535000</v>
      </c>
      <c r="F63" s="2">
        <v>123280000</v>
      </c>
      <c r="G63" s="2">
        <v>119794000</v>
      </c>
      <c r="H63" s="2">
        <v>115801000</v>
      </c>
      <c r="I63" s="2">
        <v>111681000</v>
      </c>
      <c r="J63" s="2">
        <v>107171000</v>
      </c>
      <c r="K63" s="2">
        <v>102389000</v>
      </c>
      <c r="L63" s="2">
        <v>97399100</v>
      </c>
      <c r="M63" s="2">
        <v>92393800</v>
      </c>
      <c r="N63" s="2">
        <v>87431200</v>
      </c>
      <c r="O63" s="2">
        <v>83049600</v>
      </c>
      <c r="P63" s="2">
        <v>78947900</v>
      </c>
      <c r="Q63" s="2">
        <v>75027100</v>
      </c>
      <c r="R63" s="2">
        <v>71394400</v>
      </c>
      <c r="S63" s="2">
        <v>68182300</v>
      </c>
      <c r="T63" s="2">
        <v>65455500</v>
      </c>
      <c r="U63" s="2">
        <v>64807200</v>
      </c>
      <c r="V63" s="2">
        <v>63897100</v>
      </c>
      <c r="W63" s="2">
        <v>63418600</v>
      </c>
      <c r="X63" s="2">
        <v>63545800</v>
      </c>
      <c r="Y63" s="2">
        <v>64546000</v>
      </c>
      <c r="Z63" s="2">
        <v>66210200</v>
      </c>
      <c r="AA63" s="2">
        <v>68288600</v>
      </c>
      <c r="AB63" s="2">
        <v>70728100</v>
      </c>
      <c r="AC63" s="2">
        <v>73316700</v>
      </c>
      <c r="AD63" s="2">
        <v>76034100</v>
      </c>
      <c r="AE63" s="2">
        <v>78767200</v>
      </c>
      <c r="AF63" s="2">
        <v>81519900</v>
      </c>
    </row>
    <row r="64" spans="1:32" x14ac:dyDescent="0.25">
      <c r="A64" t="s">
        <v>82</v>
      </c>
      <c r="B64" t="s">
        <v>19</v>
      </c>
      <c r="C64" s="2">
        <v>1360050000000</v>
      </c>
      <c r="D64" s="2">
        <v>1392330000000</v>
      </c>
      <c r="E64" s="2">
        <v>1399810000000</v>
      </c>
      <c r="F64" s="2">
        <v>1383450000000</v>
      </c>
      <c r="G64" s="2">
        <v>1351860000000</v>
      </c>
      <c r="H64" s="2">
        <v>1317440000000</v>
      </c>
      <c r="I64" s="2">
        <v>1280620000000</v>
      </c>
      <c r="J64" s="2">
        <v>1238570000000</v>
      </c>
      <c r="K64" s="2">
        <v>1192320000000</v>
      </c>
      <c r="L64" s="2">
        <v>1142370000000</v>
      </c>
      <c r="M64" s="2">
        <v>1090540000000</v>
      </c>
      <c r="N64" s="2">
        <v>1037090000000</v>
      </c>
      <c r="O64" s="2">
        <v>987118000000</v>
      </c>
      <c r="P64" s="2">
        <v>937765000000</v>
      </c>
      <c r="Q64" s="2">
        <v>887124000000</v>
      </c>
      <c r="R64" s="2">
        <v>835913000000</v>
      </c>
      <c r="S64" s="2">
        <v>785874000000</v>
      </c>
      <c r="T64" s="2">
        <v>736886000000</v>
      </c>
      <c r="U64" s="2">
        <v>688455000000</v>
      </c>
      <c r="V64" s="2">
        <v>642248000000</v>
      </c>
      <c r="W64" s="2">
        <v>600440000000</v>
      </c>
      <c r="X64" s="2">
        <v>563897000000</v>
      </c>
      <c r="Y64" s="2">
        <v>535813000000</v>
      </c>
      <c r="Z64" s="2">
        <v>515505000000</v>
      </c>
      <c r="AA64" s="2">
        <v>500632000000</v>
      </c>
      <c r="AB64" s="2">
        <v>489416000000</v>
      </c>
      <c r="AC64" s="2">
        <v>480785000000</v>
      </c>
      <c r="AD64" s="2">
        <v>474850000000</v>
      </c>
      <c r="AE64" s="2">
        <v>470740000000</v>
      </c>
      <c r="AF64" s="2">
        <v>468435000000</v>
      </c>
    </row>
    <row r="65" spans="1:32" x14ac:dyDescent="0.25">
      <c r="A65" t="s">
        <v>83</v>
      </c>
      <c r="B65" t="s">
        <v>19</v>
      </c>
      <c r="C65" s="2">
        <v>18986100000</v>
      </c>
      <c r="D65" s="2">
        <v>19444400000</v>
      </c>
      <c r="E65" s="2">
        <v>19720200000</v>
      </c>
      <c r="F65" s="2">
        <v>19755300000</v>
      </c>
      <c r="G65" s="2">
        <v>19799200000</v>
      </c>
      <c r="H65" s="2">
        <v>19741300000</v>
      </c>
      <c r="I65" s="2">
        <v>19671900000</v>
      </c>
      <c r="J65" s="2">
        <v>19763200000</v>
      </c>
      <c r="K65" s="2">
        <v>19639700000</v>
      </c>
      <c r="L65" s="2">
        <v>19491500000</v>
      </c>
      <c r="M65" s="2">
        <v>19359400000</v>
      </c>
      <c r="N65" s="2">
        <v>19264300000</v>
      </c>
      <c r="O65" s="2">
        <v>19333000000</v>
      </c>
      <c r="P65" s="2">
        <v>19468500000</v>
      </c>
      <c r="Q65" s="2">
        <v>19618200000</v>
      </c>
      <c r="R65" s="2">
        <v>19827400000</v>
      </c>
      <c r="S65" s="2">
        <v>20125800000</v>
      </c>
      <c r="T65" s="2">
        <v>20531500000</v>
      </c>
      <c r="U65" s="2">
        <v>21123800000</v>
      </c>
      <c r="V65" s="2">
        <v>21867200000</v>
      </c>
      <c r="W65" s="2">
        <v>22557200000</v>
      </c>
      <c r="X65" s="2">
        <v>23248800000</v>
      </c>
      <c r="Y65" s="2">
        <v>24050900000</v>
      </c>
      <c r="Z65" s="2">
        <v>24998100000</v>
      </c>
      <c r="AA65" s="2">
        <v>26061500000</v>
      </c>
      <c r="AB65" s="2">
        <v>27238800000</v>
      </c>
      <c r="AC65" s="2">
        <v>28496600000</v>
      </c>
      <c r="AD65" s="2">
        <v>29851800000</v>
      </c>
      <c r="AE65" s="2">
        <v>31279900000</v>
      </c>
      <c r="AF65" s="2">
        <v>32805600000</v>
      </c>
    </row>
    <row r="66" spans="1:32" x14ac:dyDescent="0.25">
      <c r="A66" t="s">
        <v>84</v>
      </c>
      <c r="B66" t="s">
        <v>19</v>
      </c>
      <c r="C66" s="2">
        <v>154368000000</v>
      </c>
      <c r="D66" s="2">
        <v>158001000000</v>
      </c>
      <c r="E66" s="2">
        <v>158787000000</v>
      </c>
      <c r="F66" s="2">
        <v>156858000000</v>
      </c>
      <c r="G66" s="2">
        <v>153196000000</v>
      </c>
      <c r="H66" s="2">
        <v>149215000000</v>
      </c>
      <c r="I66" s="2">
        <v>144967000000</v>
      </c>
      <c r="J66" s="2">
        <v>140130000000</v>
      </c>
      <c r="K66" s="2">
        <v>134818000000</v>
      </c>
      <c r="L66" s="2">
        <v>129087000000</v>
      </c>
      <c r="M66" s="2">
        <v>123139000000</v>
      </c>
      <c r="N66" s="2">
        <v>117009000000</v>
      </c>
      <c r="O66" s="2">
        <v>111277000000</v>
      </c>
      <c r="P66" s="2">
        <v>105612000000</v>
      </c>
      <c r="Q66" s="2">
        <v>99802000000</v>
      </c>
      <c r="R66" s="2">
        <v>93926700000</v>
      </c>
      <c r="S66" s="2">
        <v>88187300000</v>
      </c>
      <c r="T66" s="2">
        <v>82567200000</v>
      </c>
      <c r="U66" s="2">
        <v>77033000000</v>
      </c>
      <c r="V66" s="2">
        <v>71754400000</v>
      </c>
      <c r="W66" s="2">
        <v>67004400000</v>
      </c>
      <c r="X66" s="2">
        <v>62860800000</v>
      </c>
      <c r="Y66" s="2">
        <v>59683900000</v>
      </c>
      <c r="Z66" s="2">
        <v>57388400000</v>
      </c>
      <c r="AA66" s="2">
        <v>55701700000</v>
      </c>
      <c r="AB66" s="2">
        <v>54424700000</v>
      </c>
      <c r="AC66" s="2">
        <v>53439700000</v>
      </c>
      <c r="AD66" s="2">
        <v>52761400000</v>
      </c>
      <c r="AE66" s="2">
        <v>52292900000</v>
      </c>
      <c r="AF66" s="2">
        <v>52029800000</v>
      </c>
    </row>
    <row r="67" spans="1:32" x14ac:dyDescent="0.25">
      <c r="A67" t="s">
        <v>85</v>
      </c>
      <c r="B67" t="s">
        <v>19</v>
      </c>
      <c r="C67" s="2">
        <v>590717000</v>
      </c>
      <c r="D67" s="2">
        <v>604977000</v>
      </c>
      <c r="E67" s="2">
        <v>661145000</v>
      </c>
      <c r="F67" s="2">
        <v>776618000</v>
      </c>
      <c r="G67" s="2">
        <v>730185000</v>
      </c>
      <c r="H67" s="2">
        <v>721401000</v>
      </c>
      <c r="I67" s="2">
        <v>736453000</v>
      </c>
      <c r="J67" s="2">
        <v>569778000</v>
      </c>
      <c r="K67" s="2">
        <v>606931000</v>
      </c>
      <c r="L67" s="2">
        <v>641983000</v>
      </c>
      <c r="M67" s="2">
        <v>663151000</v>
      </c>
      <c r="N67" s="2">
        <v>660242000</v>
      </c>
      <c r="O67" s="2">
        <v>679685000</v>
      </c>
      <c r="P67" s="2">
        <v>678576000</v>
      </c>
      <c r="Q67" s="2">
        <v>674190000</v>
      </c>
      <c r="R67" s="2">
        <v>671076000</v>
      </c>
      <c r="S67" s="2">
        <v>668561000</v>
      </c>
      <c r="T67" s="2">
        <v>667964000</v>
      </c>
      <c r="U67" s="2">
        <v>674054000</v>
      </c>
      <c r="V67" s="2">
        <v>680258000</v>
      </c>
      <c r="W67" s="2">
        <v>682392000</v>
      </c>
      <c r="X67" s="2">
        <v>682416000</v>
      </c>
      <c r="Y67" s="2">
        <v>683598000</v>
      </c>
      <c r="Z67" s="2">
        <v>686937000</v>
      </c>
      <c r="AA67" s="2">
        <v>691093000</v>
      </c>
      <c r="AB67" s="2">
        <v>694528000</v>
      </c>
      <c r="AC67" s="2">
        <v>696576000</v>
      </c>
      <c r="AD67" s="2">
        <v>698202000</v>
      </c>
      <c r="AE67" s="2">
        <v>698104000</v>
      </c>
      <c r="AF67" s="2">
        <v>695039000</v>
      </c>
    </row>
    <row r="68" spans="1:32" x14ac:dyDescent="0.25">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x14ac:dyDescent="0.25">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x14ac:dyDescent="0.25">
      <c r="A70" t="s">
        <v>88</v>
      </c>
      <c r="B70" t="s">
        <v>19</v>
      </c>
      <c r="C70" s="2">
        <v>130915000</v>
      </c>
      <c r="D70" s="2">
        <v>133262000</v>
      </c>
      <c r="E70" s="2">
        <v>133301000</v>
      </c>
      <c r="F70" s="2">
        <v>131505000</v>
      </c>
      <c r="G70" s="2">
        <v>128660000</v>
      </c>
      <c r="H70" s="2">
        <v>125606000</v>
      </c>
      <c r="I70" s="2">
        <v>122462000</v>
      </c>
      <c r="J70" s="2">
        <v>118881000</v>
      </c>
      <c r="K70" s="2">
        <v>114994000</v>
      </c>
      <c r="L70" s="2">
        <v>110816000</v>
      </c>
      <c r="M70" s="2">
        <v>106563000</v>
      </c>
      <c r="N70" s="2">
        <v>102235000</v>
      </c>
      <c r="O70" s="2">
        <v>98448700</v>
      </c>
      <c r="P70" s="2">
        <v>94813400</v>
      </c>
      <c r="Q70" s="2">
        <v>91200400</v>
      </c>
      <c r="R70" s="2">
        <v>87705900</v>
      </c>
      <c r="S70" s="2">
        <v>84487700</v>
      </c>
      <c r="T70" s="2">
        <v>81649600</v>
      </c>
      <c r="U70" s="2">
        <v>80715900</v>
      </c>
      <c r="V70" s="2">
        <v>79045100</v>
      </c>
      <c r="W70" s="2">
        <v>77802100</v>
      </c>
      <c r="X70" s="2">
        <v>76807200</v>
      </c>
      <c r="Y70" s="2">
        <v>76497300</v>
      </c>
      <c r="Z70" s="2">
        <v>76878200</v>
      </c>
      <c r="AA70" s="2">
        <v>77733000</v>
      </c>
      <c r="AB70" s="2">
        <v>78982700</v>
      </c>
      <c r="AC70" s="2">
        <v>80490400</v>
      </c>
      <c r="AD70" s="2">
        <v>82303500</v>
      </c>
      <c r="AE70" s="2">
        <v>84334800</v>
      </c>
      <c r="AF70" s="2">
        <v>86608700</v>
      </c>
    </row>
    <row r="71" spans="1:32" x14ac:dyDescent="0.25">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x14ac:dyDescent="0.25">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x14ac:dyDescent="0.25">
      <c r="A73" t="s">
        <v>91</v>
      </c>
      <c r="B73" t="s">
        <v>19</v>
      </c>
      <c r="C73" s="2">
        <v>50028900</v>
      </c>
      <c r="D73" s="2">
        <v>54396300</v>
      </c>
      <c r="E73" s="2">
        <v>55144700</v>
      </c>
      <c r="F73" s="2">
        <v>55059500</v>
      </c>
      <c r="G73" s="2">
        <v>54708100</v>
      </c>
      <c r="H73" s="2">
        <v>54207600</v>
      </c>
      <c r="I73" s="2">
        <v>53337300</v>
      </c>
      <c r="J73" s="2">
        <v>52177200</v>
      </c>
      <c r="K73" s="2">
        <v>50801700</v>
      </c>
      <c r="L73" s="2">
        <v>49339100</v>
      </c>
      <c r="M73" s="2">
        <v>47869800</v>
      </c>
      <c r="N73" s="2">
        <v>46533800</v>
      </c>
      <c r="O73" s="2">
        <v>45398300</v>
      </c>
      <c r="P73" s="2">
        <v>44122800</v>
      </c>
      <c r="Q73" s="2">
        <v>42110100</v>
      </c>
      <c r="R73" s="2">
        <v>39947700</v>
      </c>
      <c r="S73" s="2">
        <v>37769900</v>
      </c>
      <c r="T73" s="2">
        <v>36321300</v>
      </c>
      <c r="U73" s="2">
        <v>35441500</v>
      </c>
      <c r="V73" s="2">
        <v>34911500</v>
      </c>
      <c r="W73" s="2">
        <v>34631000</v>
      </c>
      <c r="X73" s="2">
        <v>34539600</v>
      </c>
      <c r="Y73" s="2">
        <v>34586800</v>
      </c>
      <c r="Z73" s="2">
        <v>34710800</v>
      </c>
      <c r="AA73" s="2">
        <v>34847500</v>
      </c>
      <c r="AB73" s="2">
        <v>35022100</v>
      </c>
      <c r="AC73" s="2">
        <v>34943600</v>
      </c>
      <c r="AD73" s="2">
        <v>34910700</v>
      </c>
      <c r="AE73" s="2">
        <v>34975200</v>
      </c>
      <c r="AF73" s="2">
        <v>35104800</v>
      </c>
    </row>
    <row r="74" spans="1:32" x14ac:dyDescent="0.25">
      <c r="A74" t="s">
        <v>92</v>
      </c>
      <c r="B74" t="s">
        <v>19</v>
      </c>
      <c r="C74" s="2">
        <v>116170000000</v>
      </c>
      <c r="D74" s="2">
        <v>127872000000</v>
      </c>
      <c r="E74" s="2">
        <v>129824000000</v>
      </c>
      <c r="F74" s="2">
        <v>130709000000</v>
      </c>
      <c r="G74" s="2">
        <v>131602000000</v>
      </c>
      <c r="H74" s="2">
        <v>132355000000</v>
      </c>
      <c r="I74" s="2">
        <v>132282000000</v>
      </c>
      <c r="J74" s="2">
        <v>131637000000</v>
      </c>
      <c r="K74" s="2">
        <v>130459000000</v>
      </c>
      <c r="L74" s="2">
        <v>129039000000</v>
      </c>
      <c r="M74" s="2">
        <v>127725000000</v>
      </c>
      <c r="N74" s="2">
        <v>126876000000</v>
      </c>
      <c r="O74" s="2">
        <v>126896000000</v>
      </c>
      <c r="P74" s="2">
        <v>126599000000</v>
      </c>
      <c r="Q74" s="2">
        <v>123186000000</v>
      </c>
      <c r="R74" s="2">
        <v>119852000000</v>
      </c>
      <c r="S74" s="2">
        <v>117870000000</v>
      </c>
      <c r="T74" s="2">
        <v>116887000000</v>
      </c>
      <c r="U74" s="2">
        <v>116729000000</v>
      </c>
      <c r="V74" s="2">
        <v>117354000000</v>
      </c>
      <c r="W74" s="2">
        <v>118629000000</v>
      </c>
      <c r="X74" s="2">
        <v>120334000000</v>
      </c>
      <c r="Y74" s="2">
        <v>122449000000</v>
      </c>
      <c r="Z74" s="2">
        <v>124800000000</v>
      </c>
      <c r="AA74" s="2">
        <v>127096000000</v>
      </c>
      <c r="AB74" s="2">
        <v>129507000000</v>
      </c>
      <c r="AC74" s="2">
        <v>131015000000</v>
      </c>
      <c r="AD74" s="2">
        <v>132597000000</v>
      </c>
      <c r="AE74" s="2">
        <v>134443000000</v>
      </c>
      <c r="AF74" s="2">
        <v>136493000000</v>
      </c>
    </row>
    <row r="75" spans="1:32" x14ac:dyDescent="0.25">
      <c r="A75" t="s">
        <v>93</v>
      </c>
      <c r="B75" t="s">
        <v>19</v>
      </c>
      <c r="C75" s="2">
        <v>508993000000</v>
      </c>
      <c r="D75" s="2">
        <v>537270000000</v>
      </c>
      <c r="E75" s="2">
        <v>526569000000</v>
      </c>
      <c r="F75" s="2">
        <v>511388000000</v>
      </c>
      <c r="G75" s="2">
        <v>501509000000</v>
      </c>
      <c r="H75" s="2">
        <v>490217000000</v>
      </c>
      <c r="I75" s="2">
        <v>475739000000</v>
      </c>
      <c r="J75" s="2">
        <v>463753000000</v>
      </c>
      <c r="K75" s="2">
        <v>445142000000</v>
      </c>
      <c r="L75" s="2">
        <v>426021000000</v>
      </c>
      <c r="M75" s="2">
        <v>407476000000</v>
      </c>
      <c r="N75" s="2">
        <v>390933000000</v>
      </c>
      <c r="O75" s="2">
        <v>376160000000</v>
      </c>
      <c r="P75" s="2">
        <v>360931000000</v>
      </c>
      <c r="Q75" s="2">
        <v>348054000000</v>
      </c>
      <c r="R75" s="2">
        <v>338631000000</v>
      </c>
      <c r="S75" s="2">
        <v>330677000000</v>
      </c>
      <c r="T75" s="2">
        <v>325771000000</v>
      </c>
      <c r="U75" s="2">
        <v>323217000000</v>
      </c>
      <c r="V75" s="2">
        <v>323323000000</v>
      </c>
      <c r="W75" s="2">
        <v>325232000000</v>
      </c>
      <c r="X75" s="2">
        <v>328452000000</v>
      </c>
      <c r="Y75" s="2">
        <v>332996000000</v>
      </c>
      <c r="Z75" s="2">
        <v>338373000000</v>
      </c>
      <c r="AA75" s="2">
        <v>343807000000</v>
      </c>
      <c r="AB75" s="2">
        <v>349568000000</v>
      </c>
      <c r="AC75" s="2">
        <v>353083000000</v>
      </c>
      <c r="AD75" s="2">
        <v>356922000000</v>
      </c>
      <c r="AE75" s="2">
        <v>361732000000</v>
      </c>
      <c r="AF75" s="2">
        <v>367214000000</v>
      </c>
    </row>
    <row r="76" spans="1:32" x14ac:dyDescent="0.25">
      <c r="A76" t="s">
        <v>94</v>
      </c>
      <c r="B76" t="s">
        <v>19</v>
      </c>
      <c r="C76" s="2">
        <v>13194700000</v>
      </c>
      <c r="D76" s="2">
        <v>14523800000</v>
      </c>
      <c r="E76" s="2">
        <v>14745200000</v>
      </c>
      <c r="F76" s="2">
        <v>14845600000</v>
      </c>
      <c r="G76" s="2">
        <v>14946700000</v>
      </c>
      <c r="H76" s="2">
        <v>15031700000</v>
      </c>
      <c r="I76" s="2">
        <v>15022600000</v>
      </c>
      <c r="J76" s="2">
        <v>14948200000</v>
      </c>
      <c r="K76" s="2">
        <v>14812800000</v>
      </c>
      <c r="L76" s="2">
        <v>14649000000</v>
      </c>
      <c r="M76" s="2">
        <v>14496800000</v>
      </c>
      <c r="N76" s="2">
        <v>14396500000</v>
      </c>
      <c r="O76" s="2">
        <v>14394600000</v>
      </c>
      <c r="P76" s="2">
        <v>14355800000</v>
      </c>
      <c r="Q76" s="2">
        <v>13961400000</v>
      </c>
      <c r="R76" s="2">
        <v>13575000000</v>
      </c>
      <c r="S76" s="2">
        <v>13341200000</v>
      </c>
      <c r="T76" s="2">
        <v>13219700000</v>
      </c>
      <c r="U76" s="2">
        <v>13191300000</v>
      </c>
      <c r="V76" s="2">
        <v>13250800000</v>
      </c>
      <c r="W76" s="2">
        <v>13383600000</v>
      </c>
      <c r="X76" s="2">
        <v>13564800000</v>
      </c>
      <c r="Y76" s="2">
        <v>13792600000</v>
      </c>
      <c r="Z76" s="2">
        <v>14047900000</v>
      </c>
      <c r="AA76" s="2">
        <v>14297200000</v>
      </c>
      <c r="AB76" s="2">
        <v>14560100000</v>
      </c>
      <c r="AC76" s="2">
        <v>14720400000</v>
      </c>
      <c r="AD76" s="2">
        <v>14889800000</v>
      </c>
      <c r="AE76" s="2">
        <v>15090600000</v>
      </c>
      <c r="AF76" s="2">
        <v>15315400000</v>
      </c>
    </row>
    <row r="77" spans="1:32" x14ac:dyDescent="0.25">
      <c r="A77" t="s">
        <v>95</v>
      </c>
      <c r="B77" t="s">
        <v>19</v>
      </c>
      <c r="C77" s="2">
        <v>15836400000</v>
      </c>
      <c r="D77" s="2">
        <v>16716200000</v>
      </c>
      <c r="E77" s="2">
        <v>17653900000</v>
      </c>
      <c r="F77" s="2">
        <v>20103600000</v>
      </c>
      <c r="G77" s="2">
        <v>18495400000</v>
      </c>
      <c r="H77" s="2">
        <v>17913900000</v>
      </c>
      <c r="I77" s="2">
        <v>17810100000</v>
      </c>
      <c r="J77" s="2">
        <v>13370100000</v>
      </c>
      <c r="K77" s="2">
        <v>13756300000</v>
      </c>
      <c r="L77" s="2">
        <v>14031700000</v>
      </c>
      <c r="M77" s="2">
        <v>13958000000</v>
      </c>
      <c r="N77" s="2">
        <v>13398400000</v>
      </c>
      <c r="O77" s="2">
        <v>13224500000</v>
      </c>
      <c r="P77" s="2">
        <v>12580300000</v>
      </c>
      <c r="Q77" s="2">
        <v>11961100000</v>
      </c>
      <c r="R77" s="2">
        <v>11461200000</v>
      </c>
      <c r="S77" s="2">
        <v>10984800000</v>
      </c>
      <c r="T77" s="2">
        <v>10598500000</v>
      </c>
      <c r="U77" s="2">
        <v>10313700000</v>
      </c>
      <c r="V77" s="2">
        <v>10058100000</v>
      </c>
      <c r="W77" s="2">
        <v>9838770000</v>
      </c>
      <c r="X77" s="2">
        <v>9640950000</v>
      </c>
      <c r="Y77" s="2">
        <v>9464710000</v>
      </c>
      <c r="Z77" s="2">
        <v>9298360000</v>
      </c>
      <c r="AA77" s="2">
        <v>9117000000</v>
      </c>
      <c r="AB77" s="2">
        <v>8913200000</v>
      </c>
      <c r="AC77" s="2">
        <v>8630840000</v>
      </c>
      <c r="AD77" s="2">
        <v>8348010000</v>
      </c>
      <c r="AE77" s="2">
        <v>8073130000</v>
      </c>
      <c r="AF77" s="2">
        <v>7780020000</v>
      </c>
    </row>
    <row r="78" spans="1:32" x14ac:dyDescent="0.25">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x14ac:dyDescent="0.25">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x14ac:dyDescent="0.25">
      <c r="A80" t="s">
        <v>98</v>
      </c>
      <c r="B80" t="s">
        <v>19</v>
      </c>
      <c r="C80" s="2">
        <v>32005800</v>
      </c>
      <c r="D80" s="2">
        <v>34647100</v>
      </c>
      <c r="E80" s="2">
        <v>34666900</v>
      </c>
      <c r="F80" s="2">
        <v>34575500</v>
      </c>
      <c r="G80" s="2">
        <v>34606600</v>
      </c>
      <c r="H80" s="2">
        <v>34673400</v>
      </c>
      <c r="I80" s="2">
        <v>34560200</v>
      </c>
      <c r="J80" s="2">
        <v>34279900</v>
      </c>
      <c r="K80" s="2">
        <v>33890100</v>
      </c>
      <c r="L80" s="2">
        <v>33441700</v>
      </c>
      <c r="M80" s="2">
        <v>33018100</v>
      </c>
      <c r="N80" s="2">
        <v>32724000</v>
      </c>
      <c r="O80" s="2">
        <v>32661300</v>
      </c>
      <c r="P80" s="2">
        <v>32521600</v>
      </c>
      <c r="Q80" s="2">
        <v>32456000</v>
      </c>
      <c r="R80" s="2">
        <v>32032800</v>
      </c>
      <c r="S80" s="2">
        <v>31961100</v>
      </c>
      <c r="T80" s="2">
        <v>32014300</v>
      </c>
      <c r="U80" s="2">
        <v>32185700</v>
      </c>
      <c r="V80" s="2">
        <v>32517400</v>
      </c>
      <c r="W80" s="2">
        <v>32988100</v>
      </c>
      <c r="X80" s="2">
        <v>33633500</v>
      </c>
      <c r="Y80" s="2">
        <v>34378500</v>
      </c>
      <c r="Z80" s="2">
        <v>35225000</v>
      </c>
      <c r="AA80" s="2">
        <v>36086000</v>
      </c>
      <c r="AB80" s="2">
        <v>37016900</v>
      </c>
      <c r="AC80" s="2">
        <v>37727900</v>
      </c>
      <c r="AD80" s="2">
        <v>38503000</v>
      </c>
      <c r="AE80" s="2">
        <v>39370800</v>
      </c>
      <c r="AF80" s="2">
        <v>40346600</v>
      </c>
    </row>
    <row r="81" spans="1:32" x14ac:dyDescent="0.25">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x14ac:dyDescent="0.25">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x14ac:dyDescent="0.25">
      <c r="A83" t="s">
        <v>101</v>
      </c>
      <c r="B83" t="s">
        <v>19</v>
      </c>
      <c r="C83" s="2">
        <v>24128600</v>
      </c>
      <c r="D83" s="2">
        <v>24511600</v>
      </c>
      <c r="E83" s="2">
        <v>24479600</v>
      </c>
      <c r="F83" s="2">
        <v>24039900</v>
      </c>
      <c r="G83" s="2">
        <v>23360100</v>
      </c>
      <c r="H83" s="2">
        <v>22581400</v>
      </c>
      <c r="I83" s="2">
        <v>21778100</v>
      </c>
      <c r="J83" s="2">
        <v>20898500</v>
      </c>
      <c r="K83" s="2">
        <v>19966100</v>
      </c>
      <c r="L83" s="2">
        <v>18993000</v>
      </c>
      <c r="M83" s="2">
        <v>18016900</v>
      </c>
      <c r="N83" s="2">
        <v>17049200</v>
      </c>
      <c r="O83" s="2">
        <v>16194800</v>
      </c>
      <c r="P83" s="2">
        <v>15395000</v>
      </c>
      <c r="Q83" s="2">
        <v>14630400</v>
      </c>
      <c r="R83" s="2">
        <v>13922000</v>
      </c>
      <c r="S83" s="2">
        <v>13295700</v>
      </c>
      <c r="T83" s="2">
        <v>12763900</v>
      </c>
      <c r="U83" s="2">
        <v>12637500</v>
      </c>
      <c r="V83" s="2">
        <v>12460000</v>
      </c>
      <c r="W83" s="2">
        <v>12366700</v>
      </c>
      <c r="X83" s="2">
        <v>12391500</v>
      </c>
      <c r="Y83" s="2">
        <v>12586600</v>
      </c>
      <c r="Z83" s="2">
        <v>12911100</v>
      </c>
      <c r="AA83" s="2">
        <v>13316400</v>
      </c>
      <c r="AB83" s="2">
        <v>13792100</v>
      </c>
      <c r="AC83" s="2">
        <v>14296900</v>
      </c>
      <c r="AD83" s="2">
        <v>14826800</v>
      </c>
      <c r="AE83" s="2">
        <v>15359700</v>
      </c>
      <c r="AF83" s="2">
        <v>15896500</v>
      </c>
    </row>
    <row r="84" spans="1:32" x14ac:dyDescent="0.25">
      <c r="A84" t="s">
        <v>102</v>
      </c>
      <c r="B84" t="s">
        <v>19</v>
      </c>
      <c r="C84" s="2">
        <v>99177700000</v>
      </c>
      <c r="D84" s="2">
        <v>101532000000</v>
      </c>
      <c r="E84" s="2">
        <v>102077000000</v>
      </c>
      <c r="F84" s="2">
        <v>100884000000</v>
      </c>
      <c r="G84" s="2">
        <v>98580700000</v>
      </c>
      <c r="H84" s="2">
        <v>96070600000</v>
      </c>
      <c r="I84" s="2">
        <v>93385300000</v>
      </c>
      <c r="J84" s="2">
        <v>90319400000</v>
      </c>
      <c r="K84" s="2">
        <v>86946600000</v>
      </c>
      <c r="L84" s="2">
        <v>83304200000</v>
      </c>
      <c r="M84" s="2">
        <v>79524200000</v>
      </c>
      <c r="N84" s="2">
        <v>75626700000</v>
      </c>
      <c r="O84" s="2">
        <v>71982800000</v>
      </c>
      <c r="P84" s="2">
        <v>68383900000</v>
      </c>
      <c r="Q84" s="2">
        <v>64691000000</v>
      </c>
      <c r="R84" s="2">
        <v>60956600000</v>
      </c>
      <c r="S84" s="2">
        <v>57307700000</v>
      </c>
      <c r="T84" s="2">
        <v>53735400000</v>
      </c>
      <c r="U84" s="2">
        <v>50203700000</v>
      </c>
      <c r="V84" s="2">
        <v>46834200000</v>
      </c>
      <c r="W84" s="2">
        <v>43785400000</v>
      </c>
      <c r="X84" s="2">
        <v>41120600000</v>
      </c>
      <c r="Y84" s="2">
        <v>39072700000</v>
      </c>
      <c r="Z84" s="2">
        <v>37591800000</v>
      </c>
      <c r="AA84" s="2">
        <v>36507200000</v>
      </c>
      <c r="AB84" s="2">
        <v>35689300000</v>
      </c>
      <c r="AC84" s="2">
        <v>35059900000</v>
      </c>
      <c r="AD84" s="2">
        <v>34627100000</v>
      </c>
      <c r="AE84" s="2">
        <v>34327400000</v>
      </c>
      <c r="AF84" s="2">
        <v>34159300000</v>
      </c>
    </row>
    <row r="85" spans="1:32" x14ac:dyDescent="0.25">
      <c r="A85" t="s">
        <v>103</v>
      </c>
      <c r="B85" t="s">
        <v>19</v>
      </c>
      <c r="C85" s="2">
        <v>1075490000</v>
      </c>
      <c r="D85" s="2">
        <v>1101450000</v>
      </c>
      <c r="E85" s="2">
        <v>1117070000</v>
      </c>
      <c r="F85" s="2">
        <v>1119070000</v>
      </c>
      <c r="G85" s="2">
        <v>1121550000</v>
      </c>
      <c r="H85" s="2">
        <v>1118270000</v>
      </c>
      <c r="I85" s="2">
        <v>1114340000</v>
      </c>
      <c r="J85" s="2">
        <v>1119510000</v>
      </c>
      <c r="K85" s="2">
        <v>1112520000</v>
      </c>
      <c r="L85" s="2">
        <v>1104120000</v>
      </c>
      <c r="M85" s="2">
        <v>1096640000</v>
      </c>
      <c r="N85" s="2">
        <v>1091250000</v>
      </c>
      <c r="O85" s="2">
        <v>1095150000</v>
      </c>
      <c r="P85" s="2">
        <v>1102820000</v>
      </c>
      <c r="Q85" s="2">
        <v>1111300000</v>
      </c>
      <c r="R85" s="2">
        <v>1123150000</v>
      </c>
      <c r="S85" s="2">
        <v>1140050000</v>
      </c>
      <c r="T85" s="2">
        <v>1163030000</v>
      </c>
      <c r="U85" s="2">
        <v>1196590000</v>
      </c>
      <c r="V85" s="2">
        <v>1238700000</v>
      </c>
      <c r="W85" s="2">
        <v>1277790000</v>
      </c>
      <c r="X85" s="2">
        <v>1316960000</v>
      </c>
      <c r="Y85" s="2">
        <v>1362400000</v>
      </c>
      <c r="Z85" s="2">
        <v>1416050000</v>
      </c>
      <c r="AA85" s="2">
        <v>1476290000</v>
      </c>
      <c r="AB85" s="2">
        <v>1542980000</v>
      </c>
      <c r="AC85" s="2">
        <v>1614230000</v>
      </c>
      <c r="AD85" s="2">
        <v>1691000000</v>
      </c>
      <c r="AE85" s="2">
        <v>1771890000</v>
      </c>
      <c r="AF85" s="2">
        <v>1858320000</v>
      </c>
    </row>
    <row r="86" spans="1:32" x14ac:dyDescent="0.25">
      <c r="A86" t="s">
        <v>104</v>
      </c>
      <c r="B86" t="s">
        <v>19</v>
      </c>
      <c r="C86" s="2">
        <v>11256800000</v>
      </c>
      <c r="D86" s="2">
        <v>11521800000</v>
      </c>
      <c r="E86" s="2">
        <v>11579100000</v>
      </c>
      <c r="F86" s="2">
        <v>11438400000</v>
      </c>
      <c r="G86" s="2">
        <v>11171400000</v>
      </c>
      <c r="H86" s="2">
        <v>10881100000</v>
      </c>
      <c r="I86" s="2">
        <v>10571300000</v>
      </c>
      <c r="J86" s="2">
        <v>10218600000</v>
      </c>
      <c r="K86" s="2">
        <v>9831260000</v>
      </c>
      <c r="L86" s="2">
        <v>9413320000</v>
      </c>
      <c r="M86" s="2">
        <v>8979560000</v>
      </c>
      <c r="N86" s="2">
        <v>8532580000</v>
      </c>
      <c r="O86" s="2">
        <v>8114550000</v>
      </c>
      <c r="P86" s="2">
        <v>7701490000</v>
      </c>
      <c r="Q86" s="2">
        <v>7277780000</v>
      </c>
      <c r="R86" s="2">
        <v>6849340000</v>
      </c>
      <c r="S86" s="2">
        <v>6430810000</v>
      </c>
      <c r="T86" s="2">
        <v>6020980000</v>
      </c>
      <c r="U86" s="2">
        <v>5617410000</v>
      </c>
      <c r="V86" s="2">
        <v>5232490000</v>
      </c>
      <c r="W86" s="2">
        <v>4886110000</v>
      </c>
      <c r="X86" s="2">
        <v>4583950000</v>
      </c>
      <c r="Y86" s="2">
        <v>4352280000</v>
      </c>
      <c r="Z86" s="2">
        <v>4184890000</v>
      </c>
      <c r="AA86" s="2">
        <v>4061890000</v>
      </c>
      <c r="AB86" s="2">
        <v>3968770000</v>
      </c>
      <c r="AC86" s="2">
        <v>3896940000</v>
      </c>
      <c r="AD86" s="2">
        <v>3847480000</v>
      </c>
      <c r="AE86" s="2">
        <v>3813310000</v>
      </c>
      <c r="AF86" s="2">
        <v>3794130000</v>
      </c>
    </row>
    <row r="87" spans="1:32" x14ac:dyDescent="0.25">
      <c r="A87" t="s">
        <v>105</v>
      </c>
      <c r="B87" t="s">
        <v>19</v>
      </c>
      <c r="C87" s="2">
        <v>33462000</v>
      </c>
      <c r="D87" s="2">
        <v>34269800</v>
      </c>
      <c r="E87" s="2">
        <v>37451400</v>
      </c>
      <c r="F87" s="2">
        <v>43992600</v>
      </c>
      <c r="G87" s="2">
        <v>41362300</v>
      </c>
      <c r="H87" s="2">
        <v>40864800</v>
      </c>
      <c r="I87" s="2">
        <v>41717400</v>
      </c>
      <c r="J87" s="2">
        <v>32275800</v>
      </c>
      <c r="K87" s="2">
        <v>34380400</v>
      </c>
      <c r="L87" s="2">
        <v>36366000</v>
      </c>
      <c r="M87" s="2">
        <v>37565100</v>
      </c>
      <c r="N87" s="2">
        <v>37400300</v>
      </c>
      <c r="O87" s="2">
        <v>38501700</v>
      </c>
      <c r="P87" s="2">
        <v>38438800</v>
      </c>
      <c r="Q87" s="2">
        <v>38190400</v>
      </c>
      <c r="R87" s="2">
        <v>38014000</v>
      </c>
      <c r="S87" s="2">
        <v>37871600</v>
      </c>
      <c r="T87" s="2">
        <v>37837700</v>
      </c>
      <c r="U87" s="2">
        <v>38182700</v>
      </c>
      <c r="V87" s="2">
        <v>38534100</v>
      </c>
      <c r="W87" s="2">
        <v>38655000</v>
      </c>
      <c r="X87" s="2">
        <v>38656400</v>
      </c>
      <c r="Y87" s="2">
        <v>38723300</v>
      </c>
      <c r="Z87" s="2">
        <v>38912500</v>
      </c>
      <c r="AA87" s="2">
        <v>39147900</v>
      </c>
      <c r="AB87" s="2">
        <v>39342500</v>
      </c>
      <c r="AC87" s="2">
        <v>39458500</v>
      </c>
      <c r="AD87" s="2">
        <v>39550600</v>
      </c>
      <c r="AE87" s="2">
        <v>39545000</v>
      </c>
      <c r="AF87" s="2">
        <v>39371400</v>
      </c>
    </row>
    <row r="88" spans="1:32" x14ac:dyDescent="0.25">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x14ac:dyDescent="0.25">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x14ac:dyDescent="0.25">
      <c r="A90" t="s">
        <v>108</v>
      </c>
      <c r="B90" t="s">
        <v>19</v>
      </c>
      <c r="C90" s="2">
        <v>25524600</v>
      </c>
      <c r="D90" s="2">
        <v>25982300</v>
      </c>
      <c r="E90" s="2">
        <v>25990000</v>
      </c>
      <c r="F90" s="2">
        <v>25639800</v>
      </c>
      <c r="G90" s="2">
        <v>25085100</v>
      </c>
      <c r="H90" s="2">
        <v>24489600</v>
      </c>
      <c r="I90" s="2">
        <v>23876600</v>
      </c>
      <c r="J90" s="2">
        <v>23178400</v>
      </c>
      <c r="K90" s="2">
        <v>22420500</v>
      </c>
      <c r="L90" s="2">
        <v>21606000</v>
      </c>
      <c r="M90" s="2">
        <v>20776800</v>
      </c>
      <c r="N90" s="2">
        <v>19932900</v>
      </c>
      <c r="O90" s="2">
        <v>19194700</v>
      </c>
      <c r="P90" s="2">
        <v>18485900</v>
      </c>
      <c r="Q90" s="2">
        <v>17781500</v>
      </c>
      <c r="R90" s="2">
        <v>17100200</v>
      </c>
      <c r="S90" s="2">
        <v>16472700</v>
      </c>
      <c r="T90" s="2">
        <v>15919300</v>
      </c>
      <c r="U90" s="2">
        <v>15737300</v>
      </c>
      <c r="V90" s="2">
        <v>15411500</v>
      </c>
      <c r="W90" s="2">
        <v>15169200</v>
      </c>
      <c r="X90" s="2">
        <v>14975200</v>
      </c>
      <c r="Y90" s="2">
        <v>14914800</v>
      </c>
      <c r="Z90" s="2">
        <v>14989100</v>
      </c>
      <c r="AA90" s="2">
        <v>15155700</v>
      </c>
      <c r="AB90" s="2">
        <v>15399400</v>
      </c>
      <c r="AC90" s="2">
        <v>15693300</v>
      </c>
      <c r="AD90" s="2">
        <v>16046800</v>
      </c>
      <c r="AE90" s="2">
        <v>16442900</v>
      </c>
      <c r="AF90" s="2">
        <v>16886200</v>
      </c>
    </row>
    <row r="91" spans="1:32" x14ac:dyDescent="0.25">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x14ac:dyDescent="0.25">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x14ac:dyDescent="0.25">
      <c r="A93" t="s">
        <v>111</v>
      </c>
      <c r="B93" t="s">
        <v>19</v>
      </c>
      <c r="C93" s="2">
        <v>9755720</v>
      </c>
      <c r="D93" s="2">
        <v>10607400</v>
      </c>
      <c r="E93" s="2">
        <v>10753300</v>
      </c>
      <c r="F93" s="2">
        <v>10736700</v>
      </c>
      <c r="G93" s="2">
        <v>10668200</v>
      </c>
      <c r="H93" s="2">
        <v>10570600</v>
      </c>
      <c r="I93" s="2">
        <v>10400900</v>
      </c>
      <c r="J93" s="2">
        <v>10174600</v>
      </c>
      <c r="K93" s="2">
        <v>9906410</v>
      </c>
      <c r="L93" s="2">
        <v>9621220</v>
      </c>
      <c r="M93" s="2">
        <v>9334690</v>
      </c>
      <c r="N93" s="2">
        <v>9074160</v>
      </c>
      <c r="O93" s="2">
        <v>8852740</v>
      </c>
      <c r="P93" s="2">
        <v>8604030</v>
      </c>
      <c r="Q93" s="2">
        <v>8211530</v>
      </c>
      <c r="R93" s="2">
        <v>7789860</v>
      </c>
      <c r="S93" s="2">
        <v>7365190</v>
      </c>
      <c r="T93" s="2">
        <v>7082710</v>
      </c>
      <c r="U93" s="2">
        <v>6911150</v>
      </c>
      <c r="V93" s="2">
        <v>6807790</v>
      </c>
      <c r="W93" s="2">
        <v>6753110</v>
      </c>
      <c r="X93" s="2">
        <v>6735280</v>
      </c>
      <c r="Y93" s="2">
        <v>6744490</v>
      </c>
      <c r="Z93" s="2">
        <v>6768650</v>
      </c>
      <c r="AA93" s="2">
        <v>6795320</v>
      </c>
      <c r="AB93" s="2">
        <v>6829370</v>
      </c>
      <c r="AC93" s="2">
        <v>6814060</v>
      </c>
      <c r="AD93" s="2">
        <v>6807650</v>
      </c>
      <c r="AE93" s="2">
        <v>6820220</v>
      </c>
      <c r="AF93" s="2">
        <v>6845500</v>
      </c>
    </row>
    <row r="94" spans="1:32" x14ac:dyDescent="0.25">
      <c r="A94" t="s">
        <v>112</v>
      </c>
      <c r="B94" t="s">
        <v>19</v>
      </c>
      <c r="C94" s="2">
        <v>8471390000</v>
      </c>
      <c r="D94" s="2">
        <v>9324740000</v>
      </c>
      <c r="E94" s="2">
        <v>9467020000</v>
      </c>
      <c r="F94" s="2">
        <v>9531590000</v>
      </c>
      <c r="G94" s="2">
        <v>9596710000</v>
      </c>
      <c r="H94" s="2">
        <v>9651620000</v>
      </c>
      <c r="I94" s="2">
        <v>9646280000</v>
      </c>
      <c r="J94" s="2">
        <v>9599270000</v>
      </c>
      <c r="K94" s="2">
        <v>9513390000</v>
      </c>
      <c r="L94" s="2">
        <v>9409780000</v>
      </c>
      <c r="M94" s="2">
        <v>9314010000</v>
      </c>
      <c r="N94" s="2">
        <v>9252080000</v>
      </c>
      <c r="O94" s="2">
        <v>9253520000</v>
      </c>
      <c r="P94" s="2">
        <v>9231900000</v>
      </c>
      <c r="Q94" s="2">
        <v>8982960000</v>
      </c>
      <c r="R94" s="2">
        <v>8739840000</v>
      </c>
      <c r="S94" s="2">
        <v>8595340000</v>
      </c>
      <c r="T94" s="2">
        <v>8523630000</v>
      </c>
      <c r="U94" s="2">
        <v>8512170000</v>
      </c>
      <c r="V94" s="2">
        <v>8557740000</v>
      </c>
      <c r="W94" s="2">
        <v>8650680000</v>
      </c>
      <c r="X94" s="2">
        <v>8775050000</v>
      </c>
      <c r="Y94" s="2">
        <v>8929230000</v>
      </c>
      <c r="Z94" s="2">
        <v>9100720000</v>
      </c>
      <c r="AA94" s="2">
        <v>9268130000</v>
      </c>
      <c r="AB94" s="2">
        <v>9443950000</v>
      </c>
      <c r="AC94" s="2">
        <v>9553890000</v>
      </c>
      <c r="AD94" s="2">
        <v>9669260000</v>
      </c>
      <c r="AE94" s="2">
        <v>9803870000</v>
      </c>
      <c r="AF94" s="2">
        <v>9953390000</v>
      </c>
    </row>
    <row r="95" spans="1:32" x14ac:dyDescent="0.25">
      <c r="A95" t="s">
        <v>113</v>
      </c>
      <c r="B95" t="s">
        <v>19</v>
      </c>
      <c r="C95" s="2">
        <v>28832600000</v>
      </c>
      <c r="D95" s="2">
        <v>30434400000</v>
      </c>
      <c r="E95" s="2">
        <v>29828200000</v>
      </c>
      <c r="F95" s="2">
        <v>28968300000</v>
      </c>
      <c r="G95" s="2">
        <v>28408700000</v>
      </c>
      <c r="H95" s="2">
        <v>27769000000</v>
      </c>
      <c r="I95" s="2">
        <v>26948900000</v>
      </c>
      <c r="J95" s="2">
        <v>26269900000</v>
      </c>
      <c r="K95" s="2">
        <v>25215600000</v>
      </c>
      <c r="L95" s="2">
        <v>24132500000</v>
      </c>
      <c r="M95" s="2">
        <v>23082000000</v>
      </c>
      <c r="N95" s="2">
        <v>22144900000</v>
      </c>
      <c r="O95" s="2">
        <v>21308100000</v>
      </c>
      <c r="P95" s="2">
        <v>20445400000</v>
      </c>
      <c r="Q95" s="2">
        <v>19716000000</v>
      </c>
      <c r="R95" s="2">
        <v>19182200000</v>
      </c>
      <c r="S95" s="2">
        <v>18731600000</v>
      </c>
      <c r="T95" s="2">
        <v>18453700000</v>
      </c>
      <c r="U95" s="2">
        <v>18309100000</v>
      </c>
      <c r="V95" s="2">
        <v>18315000000</v>
      </c>
      <c r="W95" s="2">
        <v>18423200000</v>
      </c>
      <c r="X95" s="2">
        <v>18605600000</v>
      </c>
      <c r="Y95" s="2">
        <v>18863000000</v>
      </c>
      <c r="Z95" s="2">
        <v>19167600000</v>
      </c>
      <c r="AA95" s="2">
        <v>19475400000</v>
      </c>
      <c r="AB95" s="2">
        <v>19801700000</v>
      </c>
      <c r="AC95" s="2">
        <v>20000900000</v>
      </c>
      <c r="AD95" s="2">
        <v>20218300000</v>
      </c>
      <c r="AE95" s="2">
        <v>20490800000</v>
      </c>
      <c r="AF95" s="2">
        <v>20801300000</v>
      </c>
    </row>
    <row r="96" spans="1:32" x14ac:dyDescent="0.25">
      <c r="A96" t="s">
        <v>114</v>
      </c>
      <c r="B96" t="s">
        <v>19</v>
      </c>
      <c r="C96" s="2">
        <v>962185000</v>
      </c>
      <c r="D96" s="2">
        <v>1059110000</v>
      </c>
      <c r="E96" s="2">
        <v>1075260000</v>
      </c>
      <c r="F96" s="2">
        <v>1082570000</v>
      </c>
      <c r="G96" s="2">
        <v>1089940000</v>
      </c>
      <c r="H96" s="2">
        <v>1096140000</v>
      </c>
      <c r="I96" s="2">
        <v>1095480000</v>
      </c>
      <c r="J96" s="2">
        <v>1090050000</v>
      </c>
      <c r="K96" s="2">
        <v>1080180000</v>
      </c>
      <c r="L96" s="2">
        <v>1068240000</v>
      </c>
      <c r="M96" s="2">
        <v>1057140000</v>
      </c>
      <c r="N96" s="2">
        <v>1049820000</v>
      </c>
      <c r="O96" s="2">
        <v>1049690000</v>
      </c>
      <c r="P96" s="2">
        <v>1046860000</v>
      </c>
      <c r="Q96" s="2">
        <v>1018100000</v>
      </c>
      <c r="R96" s="2">
        <v>989921000</v>
      </c>
      <c r="S96" s="2">
        <v>972869000</v>
      </c>
      <c r="T96" s="2">
        <v>964011000</v>
      </c>
      <c r="U96" s="2">
        <v>961936000</v>
      </c>
      <c r="V96" s="2">
        <v>966279000</v>
      </c>
      <c r="W96" s="2">
        <v>975960000</v>
      </c>
      <c r="X96" s="2">
        <v>989173000</v>
      </c>
      <c r="Y96" s="2">
        <v>1005790000</v>
      </c>
      <c r="Z96" s="2">
        <v>1024400000</v>
      </c>
      <c r="AA96" s="2">
        <v>1042590000</v>
      </c>
      <c r="AB96" s="2">
        <v>1061760000</v>
      </c>
      <c r="AC96" s="2">
        <v>1073440000</v>
      </c>
      <c r="AD96" s="2">
        <v>1085800000</v>
      </c>
      <c r="AE96" s="2">
        <v>1100440000</v>
      </c>
      <c r="AF96" s="2">
        <v>1116830000</v>
      </c>
    </row>
    <row r="97" spans="1:32" x14ac:dyDescent="0.25">
      <c r="A97" t="s">
        <v>115</v>
      </c>
      <c r="B97" t="s">
        <v>19</v>
      </c>
      <c r="C97" s="2">
        <v>897074000</v>
      </c>
      <c r="D97" s="2">
        <v>946911000</v>
      </c>
      <c r="E97" s="2">
        <v>1000030000</v>
      </c>
      <c r="F97" s="2">
        <v>1138800000</v>
      </c>
      <c r="G97" s="2">
        <v>1047700000</v>
      </c>
      <c r="H97" s="2">
        <v>1014760000</v>
      </c>
      <c r="I97" s="2">
        <v>1008880000</v>
      </c>
      <c r="J97" s="2">
        <v>757369000</v>
      </c>
      <c r="K97" s="2">
        <v>779247000</v>
      </c>
      <c r="L97" s="2">
        <v>794845000</v>
      </c>
      <c r="M97" s="2">
        <v>790668000</v>
      </c>
      <c r="N97" s="2">
        <v>758970000</v>
      </c>
      <c r="O97" s="2">
        <v>749120000</v>
      </c>
      <c r="P97" s="2">
        <v>712625000</v>
      </c>
      <c r="Q97" s="2">
        <v>677551000</v>
      </c>
      <c r="R97" s="2">
        <v>649238000</v>
      </c>
      <c r="S97" s="2">
        <v>622250000</v>
      </c>
      <c r="T97" s="2">
        <v>600367000</v>
      </c>
      <c r="U97" s="2">
        <v>584236000</v>
      </c>
      <c r="V97" s="2">
        <v>569754000</v>
      </c>
      <c r="W97" s="2">
        <v>557330000</v>
      </c>
      <c r="X97" s="2">
        <v>546125000</v>
      </c>
      <c r="Y97" s="2">
        <v>536141000</v>
      </c>
      <c r="Z97" s="2">
        <v>526718000</v>
      </c>
      <c r="AA97" s="2">
        <v>516445000</v>
      </c>
      <c r="AB97" s="2">
        <v>504900000</v>
      </c>
      <c r="AC97" s="2">
        <v>488905000</v>
      </c>
      <c r="AD97" s="2">
        <v>472884000</v>
      </c>
      <c r="AE97" s="2">
        <v>457314000</v>
      </c>
      <c r="AF97" s="2">
        <v>440710000</v>
      </c>
    </row>
    <row r="98" spans="1:32" x14ac:dyDescent="0.25">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x14ac:dyDescent="0.25">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x14ac:dyDescent="0.25">
      <c r="A100" t="s">
        <v>118</v>
      </c>
      <c r="B100" t="s">
        <v>19</v>
      </c>
      <c r="C100" s="2">
        <v>6240210</v>
      </c>
      <c r="D100" s="2">
        <v>6755200</v>
      </c>
      <c r="E100" s="2">
        <v>6759050</v>
      </c>
      <c r="F100" s="2">
        <v>6741230</v>
      </c>
      <c r="G100" s="2">
        <v>6747300</v>
      </c>
      <c r="H100" s="2">
        <v>6760310</v>
      </c>
      <c r="I100" s="2">
        <v>6738240</v>
      </c>
      <c r="J100" s="2">
        <v>6683590</v>
      </c>
      <c r="K100" s="2">
        <v>6607610</v>
      </c>
      <c r="L100" s="2">
        <v>6520180</v>
      </c>
      <c r="M100" s="2">
        <v>6437580</v>
      </c>
      <c r="N100" s="2">
        <v>6380240</v>
      </c>
      <c r="O100" s="2">
        <v>6368010</v>
      </c>
      <c r="P100" s="2">
        <v>6340780</v>
      </c>
      <c r="Q100" s="2">
        <v>6328000</v>
      </c>
      <c r="R100" s="2">
        <v>6245480</v>
      </c>
      <c r="S100" s="2">
        <v>6231510</v>
      </c>
      <c r="T100" s="2">
        <v>6241870</v>
      </c>
      <c r="U100" s="2">
        <v>6275290</v>
      </c>
      <c r="V100" s="2">
        <v>6339960</v>
      </c>
      <c r="W100" s="2">
        <v>6431740</v>
      </c>
      <c r="X100" s="2">
        <v>6557570</v>
      </c>
      <c r="Y100" s="2">
        <v>6702830</v>
      </c>
      <c r="Z100" s="2">
        <v>6867860</v>
      </c>
      <c r="AA100" s="2">
        <v>7035740</v>
      </c>
      <c r="AB100" s="2">
        <v>7217240</v>
      </c>
      <c r="AC100" s="2">
        <v>7355850</v>
      </c>
      <c r="AD100" s="2">
        <v>7506990</v>
      </c>
      <c r="AE100" s="2">
        <v>7676180</v>
      </c>
      <c r="AF100" s="2">
        <v>7866430</v>
      </c>
    </row>
    <row r="101" spans="1:32" x14ac:dyDescent="0.25">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x14ac:dyDescent="0.25">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x14ac:dyDescent="0.25">
      <c r="A103" t="s">
        <v>121</v>
      </c>
      <c r="B103" t="s">
        <v>19</v>
      </c>
      <c r="C103" s="2">
        <v>9670040</v>
      </c>
      <c r="D103" s="2">
        <v>9823570</v>
      </c>
      <c r="E103" s="2">
        <v>9810720</v>
      </c>
      <c r="F103" s="2">
        <v>9634490</v>
      </c>
      <c r="G103" s="2">
        <v>9362050</v>
      </c>
      <c r="H103" s="2">
        <v>9049970</v>
      </c>
      <c r="I103" s="2">
        <v>8728030</v>
      </c>
      <c r="J103" s="2">
        <v>8375520</v>
      </c>
      <c r="K103" s="2">
        <v>8001840</v>
      </c>
      <c r="L103" s="2">
        <v>7611850</v>
      </c>
      <c r="M103" s="2">
        <v>7220680</v>
      </c>
      <c r="N103" s="2">
        <v>6832850</v>
      </c>
      <c r="O103" s="2">
        <v>6490420</v>
      </c>
      <c r="P103" s="2">
        <v>6169860</v>
      </c>
      <c r="Q103" s="2">
        <v>5863450</v>
      </c>
      <c r="R103" s="2">
        <v>5579550</v>
      </c>
      <c r="S103" s="2">
        <v>5328520</v>
      </c>
      <c r="T103" s="2">
        <v>5115420</v>
      </c>
      <c r="U103" s="2">
        <v>5064760</v>
      </c>
      <c r="V103" s="2">
        <v>4993630</v>
      </c>
      <c r="W103" s="2">
        <v>4956240</v>
      </c>
      <c r="X103" s="2">
        <v>4966170</v>
      </c>
      <c r="Y103" s="2">
        <v>5044340</v>
      </c>
      <c r="Z103" s="2">
        <v>5174400</v>
      </c>
      <c r="AA103" s="2">
        <v>5336830</v>
      </c>
      <c r="AB103" s="2">
        <v>5527480</v>
      </c>
      <c r="AC103" s="2">
        <v>5729790</v>
      </c>
      <c r="AD103" s="2">
        <v>5942150</v>
      </c>
      <c r="AE103" s="2">
        <v>6155740</v>
      </c>
      <c r="AF103" s="2">
        <v>6370870</v>
      </c>
    </row>
    <row r="104" spans="1:32" x14ac:dyDescent="0.25">
      <c r="A104" t="s">
        <v>122</v>
      </c>
      <c r="B104" t="s">
        <v>19</v>
      </c>
      <c r="C104" s="2">
        <v>35837800000</v>
      </c>
      <c r="D104" s="2">
        <v>36688400000</v>
      </c>
      <c r="E104" s="2">
        <v>36885500000</v>
      </c>
      <c r="F104" s="2">
        <v>36454300000</v>
      </c>
      <c r="G104" s="2">
        <v>35622000000</v>
      </c>
      <c r="H104" s="2">
        <v>34715000000</v>
      </c>
      <c r="I104" s="2">
        <v>33744700000</v>
      </c>
      <c r="J104" s="2">
        <v>32636800000</v>
      </c>
      <c r="K104" s="2">
        <v>31418100000</v>
      </c>
      <c r="L104" s="2">
        <v>30101900000</v>
      </c>
      <c r="M104" s="2">
        <v>28736000000</v>
      </c>
      <c r="N104" s="2">
        <v>27327600000</v>
      </c>
      <c r="O104" s="2">
        <v>26010900000</v>
      </c>
      <c r="P104" s="2">
        <v>24710400000</v>
      </c>
      <c r="Q104" s="2">
        <v>23376000000</v>
      </c>
      <c r="R104" s="2">
        <v>22026600000</v>
      </c>
      <c r="S104" s="2">
        <v>20708100000</v>
      </c>
      <c r="T104" s="2">
        <v>19417200000</v>
      </c>
      <c r="U104" s="2">
        <v>18141000000</v>
      </c>
      <c r="V104" s="2">
        <v>16923500000</v>
      </c>
      <c r="W104" s="2">
        <v>15821800000</v>
      </c>
      <c r="X104" s="2">
        <v>14858900000</v>
      </c>
      <c r="Y104" s="2">
        <v>14118900000</v>
      </c>
      <c r="Z104" s="2">
        <v>13583700000</v>
      </c>
      <c r="AA104" s="2">
        <v>13191800000</v>
      </c>
      <c r="AB104" s="2">
        <v>12896300000</v>
      </c>
      <c r="AC104" s="2">
        <v>12668900000</v>
      </c>
      <c r="AD104" s="2">
        <v>12512500000</v>
      </c>
      <c r="AE104" s="2">
        <v>12404200000</v>
      </c>
      <c r="AF104" s="2">
        <v>12343400000</v>
      </c>
    </row>
    <row r="105" spans="1:32" x14ac:dyDescent="0.25">
      <c r="A105" t="s">
        <v>123</v>
      </c>
      <c r="B105" t="s">
        <v>19</v>
      </c>
      <c r="C105" s="2">
        <v>739479000</v>
      </c>
      <c r="D105" s="2">
        <v>757330000</v>
      </c>
      <c r="E105" s="2">
        <v>768070000</v>
      </c>
      <c r="F105" s="2">
        <v>769440000</v>
      </c>
      <c r="G105" s="2">
        <v>771151000</v>
      </c>
      <c r="H105" s="2">
        <v>768894000</v>
      </c>
      <c r="I105" s="2">
        <v>766192000</v>
      </c>
      <c r="J105" s="2">
        <v>769746000</v>
      </c>
      <c r="K105" s="2">
        <v>764936000</v>
      </c>
      <c r="L105" s="2">
        <v>759164000</v>
      </c>
      <c r="M105" s="2">
        <v>754021000</v>
      </c>
      <c r="N105" s="2">
        <v>750314000</v>
      </c>
      <c r="O105" s="2">
        <v>752993000</v>
      </c>
      <c r="P105" s="2">
        <v>758270000</v>
      </c>
      <c r="Q105" s="2">
        <v>764099000</v>
      </c>
      <c r="R105" s="2">
        <v>772249000</v>
      </c>
      <c r="S105" s="2">
        <v>783868000</v>
      </c>
      <c r="T105" s="2">
        <v>799671000</v>
      </c>
      <c r="U105" s="2">
        <v>822741000</v>
      </c>
      <c r="V105" s="2">
        <v>851696000</v>
      </c>
      <c r="W105" s="2">
        <v>878571000</v>
      </c>
      <c r="X105" s="2">
        <v>905507000</v>
      </c>
      <c r="Y105" s="2">
        <v>936748000</v>
      </c>
      <c r="Z105" s="2">
        <v>973638000</v>
      </c>
      <c r="AA105" s="2">
        <v>1015060000</v>
      </c>
      <c r="AB105" s="2">
        <v>1060910000</v>
      </c>
      <c r="AC105" s="2">
        <v>1109900000</v>
      </c>
      <c r="AD105" s="2">
        <v>1162680000</v>
      </c>
      <c r="AE105" s="2">
        <v>1218300000</v>
      </c>
      <c r="AF105" s="2">
        <v>1277730000</v>
      </c>
    </row>
    <row r="106" spans="1:32" x14ac:dyDescent="0.25">
      <c r="A106" t="s">
        <v>124</v>
      </c>
      <c r="B106" t="s">
        <v>19</v>
      </c>
      <c r="C106" s="2">
        <v>4067640000</v>
      </c>
      <c r="D106" s="2">
        <v>4163380000</v>
      </c>
      <c r="E106" s="2">
        <v>4184100000</v>
      </c>
      <c r="F106" s="2">
        <v>4133260000</v>
      </c>
      <c r="G106" s="2">
        <v>4036760000</v>
      </c>
      <c r="H106" s="2">
        <v>3931870000</v>
      </c>
      <c r="I106" s="2">
        <v>3819920000</v>
      </c>
      <c r="J106" s="2">
        <v>3692490000</v>
      </c>
      <c r="K106" s="2">
        <v>3552510000</v>
      </c>
      <c r="L106" s="2">
        <v>3401490000</v>
      </c>
      <c r="M106" s="2">
        <v>3244750000</v>
      </c>
      <c r="N106" s="2">
        <v>3083240000</v>
      </c>
      <c r="O106" s="2">
        <v>2932180000</v>
      </c>
      <c r="P106" s="2">
        <v>2782920000</v>
      </c>
      <c r="Q106" s="2">
        <v>2629820000</v>
      </c>
      <c r="R106" s="2">
        <v>2475000000</v>
      </c>
      <c r="S106" s="2">
        <v>2323770000</v>
      </c>
      <c r="T106" s="2">
        <v>2175670000</v>
      </c>
      <c r="U106" s="2">
        <v>2029850000</v>
      </c>
      <c r="V106" s="2">
        <v>1890750000</v>
      </c>
      <c r="W106" s="2">
        <v>1765590000</v>
      </c>
      <c r="X106" s="2">
        <v>1656400000</v>
      </c>
      <c r="Y106" s="2">
        <v>1572690000</v>
      </c>
      <c r="Z106" s="2">
        <v>1512210000</v>
      </c>
      <c r="AA106" s="2">
        <v>1467760000</v>
      </c>
      <c r="AB106" s="2">
        <v>1434110000</v>
      </c>
      <c r="AC106" s="2">
        <v>1408150000</v>
      </c>
      <c r="AD106" s="2">
        <v>1390280000</v>
      </c>
      <c r="AE106" s="2">
        <v>1377940000</v>
      </c>
      <c r="AF106" s="2">
        <v>1371000000</v>
      </c>
    </row>
    <row r="107" spans="1:32" x14ac:dyDescent="0.25">
      <c r="A107" t="s">
        <v>125</v>
      </c>
      <c r="B107" t="s">
        <v>19</v>
      </c>
      <c r="C107" s="2">
        <v>23007500</v>
      </c>
      <c r="D107" s="2">
        <v>23563000</v>
      </c>
      <c r="E107" s="2">
        <v>25750600</v>
      </c>
      <c r="F107" s="2">
        <v>30248100</v>
      </c>
      <c r="G107" s="2">
        <v>28439600</v>
      </c>
      <c r="H107" s="2">
        <v>28097500</v>
      </c>
      <c r="I107" s="2">
        <v>28683700</v>
      </c>
      <c r="J107" s="2">
        <v>22192000</v>
      </c>
      <c r="K107" s="2">
        <v>23639100</v>
      </c>
      <c r="L107" s="2">
        <v>25004300</v>
      </c>
      <c r="M107" s="2">
        <v>25828700</v>
      </c>
      <c r="N107" s="2">
        <v>25715400</v>
      </c>
      <c r="O107" s="2">
        <v>26472700</v>
      </c>
      <c r="P107" s="2">
        <v>26429500</v>
      </c>
      <c r="Q107" s="2">
        <v>26258700</v>
      </c>
      <c r="R107" s="2">
        <v>26137400</v>
      </c>
      <c r="S107" s="2">
        <v>26039500</v>
      </c>
      <c r="T107" s="2">
        <v>26016200</v>
      </c>
      <c r="U107" s="2">
        <v>26253400</v>
      </c>
      <c r="V107" s="2">
        <v>26495000</v>
      </c>
      <c r="W107" s="2">
        <v>26578100</v>
      </c>
      <c r="X107" s="2">
        <v>26579100</v>
      </c>
      <c r="Y107" s="2">
        <v>26625100</v>
      </c>
      <c r="Z107" s="2">
        <v>26755200</v>
      </c>
      <c r="AA107" s="2">
        <v>26917000</v>
      </c>
      <c r="AB107" s="2">
        <v>27050800</v>
      </c>
      <c r="AC107" s="2">
        <v>27130600</v>
      </c>
      <c r="AD107" s="2">
        <v>27193900</v>
      </c>
      <c r="AE107" s="2">
        <v>27190100</v>
      </c>
      <c r="AF107" s="2">
        <v>27070700</v>
      </c>
    </row>
    <row r="108" spans="1:32" x14ac:dyDescent="0.25">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x14ac:dyDescent="0.25">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x14ac:dyDescent="0.25">
      <c r="A110" t="s">
        <v>128</v>
      </c>
      <c r="B110" t="s">
        <v>19</v>
      </c>
      <c r="C110" s="2">
        <v>10233100</v>
      </c>
      <c r="D110" s="2">
        <v>10416600</v>
      </c>
      <c r="E110" s="2">
        <v>10419600</v>
      </c>
      <c r="F110" s="2">
        <v>10279300</v>
      </c>
      <c r="G110" s="2">
        <v>10056900</v>
      </c>
      <c r="H110" s="2">
        <v>9818130</v>
      </c>
      <c r="I110" s="2">
        <v>9572360</v>
      </c>
      <c r="J110" s="2">
        <v>9292460</v>
      </c>
      <c r="K110" s="2">
        <v>8988590</v>
      </c>
      <c r="L110" s="2">
        <v>8662070</v>
      </c>
      <c r="M110" s="2">
        <v>8329640</v>
      </c>
      <c r="N110" s="2">
        <v>7991300</v>
      </c>
      <c r="O110" s="2">
        <v>7695340</v>
      </c>
      <c r="P110" s="2">
        <v>7411180</v>
      </c>
      <c r="Q110" s="2">
        <v>7128770</v>
      </c>
      <c r="R110" s="2">
        <v>6855620</v>
      </c>
      <c r="S110" s="2">
        <v>6604060</v>
      </c>
      <c r="T110" s="2">
        <v>6382220</v>
      </c>
      <c r="U110" s="2">
        <v>6309240</v>
      </c>
      <c r="V110" s="2">
        <v>6178640</v>
      </c>
      <c r="W110" s="2">
        <v>6081470</v>
      </c>
      <c r="X110" s="2">
        <v>6003710</v>
      </c>
      <c r="Y110" s="2">
        <v>5979490</v>
      </c>
      <c r="Z110" s="2">
        <v>6009260</v>
      </c>
      <c r="AA110" s="2">
        <v>6076080</v>
      </c>
      <c r="AB110" s="2">
        <v>6173760</v>
      </c>
      <c r="AC110" s="2">
        <v>6291610</v>
      </c>
      <c r="AD110" s="2">
        <v>6433330</v>
      </c>
      <c r="AE110" s="2">
        <v>6592110</v>
      </c>
      <c r="AF110" s="2">
        <v>6769850</v>
      </c>
    </row>
    <row r="111" spans="1:32" x14ac:dyDescent="0.25">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x14ac:dyDescent="0.25">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x14ac:dyDescent="0.25">
      <c r="A113" t="s">
        <v>131</v>
      </c>
      <c r="B113" t="s">
        <v>19</v>
      </c>
      <c r="C113" s="2">
        <v>3909810</v>
      </c>
      <c r="D113" s="2">
        <v>4251130</v>
      </c>
      <c r="E113" s="2">
        <v>4309620</v>
      </c>
      <c r="F113" s="2">
        <v>4302960</v>
      </c>
      <c r="G113" s="2">
        <v>4275500</v>
      </c>
      <c r="H113" s="2">
        <v>4236380</v>
      </c>
      <c r="I113" s="2">
        <v>4168370</v>
      </c>
      <c r="J113" s="2">
        <v>4077700</v>
      </c>
      <c r="K113" s="2">
        <v>3970210</v>
      </c>
      <c r="L113" s="2">
        <v>3855910</v>
      </c>
      <c r="M113" s="2">
        <v>3741080</v>
      </c>
      <c r="N113" s="2">
        <v>3636670</v>
      </c>
      <c r="O113" s="2">
        <v>3547930</v>
      </c>
      <c r="P113" s="2">
        <v>3448250</v>
      </c>
      <c r="Q113" s="2">
        <v>3290950</v>
      </c>
      <c r="R113" s="2">
        <v>3121950</v>
      </c>
      <c r="S113" s="2">
        <v>2951760</v>
      </c>
      <c r="T113" s="2">
        <v>2838550</v>
      </c>
      <c r="U113" s="2">
        <v>2769790</v>
      </c>
      <c r="V113" s="2">
        <v>2728370</v>
      </c>
      <c r="W113" s="2">
        <v>2706450</v>
      </c>
      <c r="X113" s="2">
        <v>2699310</v>
      </c>
      <c r="Y113" s="2">
        <v>2703000</v>
      </c>
      <c r="Z113" s="2">
        <v>2712680</v>
      </c>
      <c r="AA113" s="2">
        <v>2723370</v>
      </c>
      <c r="AB113" s="2">
        <v>2737020</v>
      </c>
      <c r="AC113" s="2">
        <v>2730880</v>
      </c>
      <c r="AD113" s="2">
        <v>2728310</v>
      </c>
      <c r="AE113" s="2">
        <v>2733350</v>
      </c>
      <c r="AF113" s="2">
        <v>2743480</v>
      </c>
    </row>
    <row r="114" spans="1:32" x14ac:dyDescent="0.25">
      <c r="A114" t="s">
        <v>132</v>
      </c>
      <c r="B114" t="s">
        <v>19</v>
      </c>
      <c r="C114" s="2">
        <v>3061130000</v>
      </c>
      <c r="D114" s="2">
        <v>3369480000</v>
      </c>
      <c r="E114" s="2">
        <v>3420900000</v>
      </c>
      <c r="F114" s="2">
        <v>3444230000</v>
      </c>
      <c r="G114" s="2">
        <v>3467760000</v>
      </c>
      <c r="H114" s="2">
        <v>3487600000</v>
      </c>
      <c r="I114" s="2">
        <v>3485670000</v>
      </c>
      <c r="J114" s="2">
        <v>3468680000</v>
      </c>
      <c r="K114" s="2">
        <v>3437650000</v>
      </c>
      <c r="L114" s="2">
        <v>3400210000</v>
      </c>
      <c r="M114" s="2">
        <v>3365610000</v>
      </c>
      <c r="N114" s="2">
        <v>3343230000</v>
      </c>
      <c r="O114" s="2">
        <v>3343750000</v>
      </c>
      <c r="P114" s="2">
        <v>3335930000</v>
      </c>
      <c r="Q114" s="2">
        <v>3245980000</v>
      </c>
      <c r="R114" s="2">
        <v>3158130000</v>
      </c>
      <c r="S114" s="2">
        <v>3105910000</v>
      </c>
      <c r="T114" s="2">
        <v>3080000000</v>
      </c>
      <c r="U114" s="2">
        <v>3075860000</v>
      </c>
      <c r="V114" s="2">
        <v>3092330000</v>
      </c>
      <c r="W114" s="2">
        <v>3125910000</v>
      </c>
      <c r="X114" s="2">
        <v>3170860000</v>
      </c>
      <c r="Y114" s="2">
        <v>3226570000</v>
      </c>
      <c r="Z114" s="2">
        <v>3288530000</v>
      </c>
      <c r="AA114" s="2">
        <v>3349030000</v>
      </c>
      <c r="AB114" s="2">
        <v>3412560000</v>
      </c>
      <c r="AC114" s="2">
        <v>3452290000</v>
      </c>
      <c r="AD114" s="2">
        <v>3493980000</v>
      </c>
      <c r="AE114" s="2">
        <v>3542620000</v>
      </c>
      <c r="AF114" s="2">
        <v>3596650000</v>
      </c>
    </row>
    <row r="115" spans="1:32" x14ac:dyDescent="0.25">
      <c r="A115" t="s">
        <v>133</v>
      </c>
      <c r="B115" t="s">
        <v>19</v>
      </c>
      <c r="C115" s="2">
        <v>19824500000</v>
      </c>
      <c r="D115" s="2">
        <v>20925900000</v>
      </c>
      <c r="E115" s="2">
        <v>20509100000</v>
      </c>
      <c r="F115" s="2">
        <v>19917800000</v>
      </c>
      <c r="G115" s="2">
        <v>19533000000</v>
      </c>
      <c r="H115" s="2">
        <v>19093200000</v>
      </c>
      <c r="I115" s="2">
        <v>18529300000</v>
      </c>
      <c r="J115" s="2">
        <v>18062500000</v>
      </c>
      <c r="K115" s="2">
        <v>17337600000</v>
      </c>
      <c r="L115" s="2">
        <v>16592900000</v>
      </c>
      <c r="M115" s="2">
        <v>15870600000</v>
      </c>
      <c r="N115" s="2">
        <v>15226200000</v>
      </c>
      <c r="O115" s="2">
        <v>14650900000</v>
      </c>
      <c r="P115" s="2">
        <v>14057700000</v>
      </c>
      <c r="Q115" s="2">
        <v>13556200000</v>
      </c>
      <c r="R115" s="2">
        <v>13189200000</v>
      </c>
      <c r="S115" s="2">
        <v>12879400000</v>
      </c>
      <c r="T115" s="2">
        <v>12688300000</v>
      </c>
      <c r="U115" s="2">
        <v>12588800000</v>
      </c>
      <c r="V115" s="2">
        <v>12592900000</v>
      </c>
      <c r="W115" s="2">
        <v>12667300000</v>
      </c>
      <c r="X115" s="2">
        <v>12792700000</v>
      </c>
      <c r="Y115" s="2">
        <v>12969700000</v>
      </c>
      <c r="Z115" s="2">
        <v>13179100000</v>
      </c>
      <c r="AA115" s="2">
        <v>13390800000</v>
      </c>
      <c r="AB115" s="2">
        <v>13615100000</v>
      </c>
      <c r="AC115" s="2">
        <v>13752000000</v>
      </c>
      <c r="AD115" s="2">
        <v>13901600000</v>
      </c>
      <c r="AE115" s="2">
        <v>14088900000</v>
      </c>
      <c r="AF115" s="2">
        <v>14302400000</v>
      </c>
    </row>
    <row r="116" spans="1:32" x14ac:dyDescent="0.25">
      <c r="A116" t="s">
        <v>134</v>
      </c>
      <c r="B116" t="s">
        <v>19</v>
      </c>
      <c r="C116" s="2">
        <v>347685000</v>
      </c>
      <c r="D116" s="2">
        <v>382707000</v>
      </c>
      <c r="E116" s="2">
        <v>388542000</v>
      </c>
      <c r="F116" s="2">
        <v>391186000</v>
      </c>
      <c r="G116" s="2">
        <v>393850000</v>
      </c>
      <c r="H116" s="2">
        <v>396090000</v>
      </c>
      <c r="I116" s="2">
        <v>395850000</v>
      </c>
      <c r="J116" s="2">
        <v>393890000</v>
      </c>
      <c r="K116" s="2">
        <v>390322000</v>
      </c>
      <c r="L116" s="2">
        <v>386007000</v>
      </c>
      <c r="M116" s="2">
        <v>381996000</v>
      </c>
      <c r="N116" s="2">
        <v>379352000</v>
      </c>
      <c r="O116" s="2">
        <v>379303000</v>
      </c>
      <c r="P116" s="2">
        <v>378280000</v>
      </c>
      <c r="Q116" s="2">
        <v>367888000</v>
      </c>
      <c r="R116" s="2">
        <v>357707000</v>
      </c>
      <c r="S116" s="2">
        <v>351545000</v>
      </c>
      <c r="T116" s="2">
        <v>348344000</v>
      </c>
      <c r="U116" s="2">
        <v>347595000</v>
      </c>
      <c r="V116" s="2">
        <v>349164000</v>
      </c>
      <c r="W116" s="2">
        <v>352662000</v>
      </c>
      <c r="X116" s="2">
        <v>357437000</v>
      </c>
      <c r="Y116" s="2">
        <v>363441000</v>
      </c>
      <c r="Z116" s="2">
        <v>370167000</v>
      </c>
      <c r="AA116" s="2">
        <v>376738000</v>
      </c>
      <c r="AB116" s="2">
        <v>383664000</v>
      </c>
      <c r="AC116" s="2">
        <v>387887000</v>
      </c>
      <c r="AD116" s="2">
        <v>392351000</v>
      </c>
      <c r="AE116" s="2">
        <v>397642000</v>
      </c>
      <c r="AF116" s="2">
        <v>403566000</v>
      </c>
    </row>
    <row r="117" spans="1:32" x14ac:dyDescent="0.25">
      <c r="A117" t="s">
        <v>135</v>
      </c>
      <c r="B117" t="s">
        <v>19</v>
      </c>
      <c r="C117" s="2">
        <v>616804000</v>
      </c>
      <c r="D117" s="2">
        <v>651070000</v>
      </c>
      <c r="E117" s="2">
        <v>687595000</v>
      </c>
      <c r="F117" s="2">
        <v>783006000</v>
      </c>
      <c r="G117" s="2">
        <v>720367000</v>
      </c>
      <c r="H117" s="2">
        <v>697718000</v>
      </c>
      <c r="I117" s="2">
        <v>693677000</v>
      </c>
      <c r="J117" s="2">
        <v>520746000</v>
      </c>
      <c r="K117" s="2">
        <v>535789000</v>
      </c>
      <c r="L117" s="2">
        <v>546514000</v>
      </c>
      <c r="M117" s="2">
        <v>543642000</v>
      </c>
      <c r="N117" s="2">
        <v>521847000</v>
      </c>
      <c r="O117" s="2">
        <v>515075000</v>
      </c>
      <c r="P117" s="2">
        <v>489982000</v>
      </c>
      <c r="Q117" s="2">
        <v>465866000</v>
      </c>
      <c r="R117" s="2">
        <v>446398000</v>
      </c>
      <c r="S117" s="2">
        <v>427842000</v>
      </c>
      <c r="T117" s="2">
        <v>412796000</v>
      </c>
      <c r="U117" s="2">
        <v>401705000</v>
      </c>
      <c r="V117" s="2">
        <v>391747000</v>
      </c>
      <c r="W117" s="2">
        <v>383205000</v>
      </c>
      <c r="X117" s="2">
        <v>375501000</v>
      </c>
      <c r="Y117" s="2">
        <v>368636000</v>
      </c>
      <c r="Z117" s="2">
        <v>362157000</v>
      </c>
      <c r="AA117" s="2">
        <v>355093000</v>
      </c>
      <c r="AB117" s="2">
        <v>347156000</v>
      </c>
      <c r="AC117" s="2">
        <v>336158000</v>
      </c>
      <c r="AD117" s="2">
        <v>325142000</v>
      </c>
      <c r="AE117" s="2">
        <v>314436000</v>
      </c>
      <c r="AF117" s="2">
        <v>303020000</v>
      </c>
    </row>
    <row r="118" spans="1:32" x14ac:dyDescent="0.25">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x14ac:dyDescent="0.25">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x14ac:dyDescent="0.25">
      <c r="A120" t="s">
        <v>138</v>
      </c>
      <c r="B120" t="s">
        <v>19</v>
      </c>
      <c r="C120" s="2">
        <v>2501760</v>
      </c>
      <c r="D120" s="2">
        <v>2708230</v>
      </c>
      <c r="E120" s="2">
        <v>2709770</v>
      </c>
      <c r="F120" s="2">
        <v>2702630</v>
      </c>
      <c r="G120" s="2">
        <v>2705060</v>
      </c>
      <c r="H120" s="2">
        <v>2710280</v>
      </c>
      <c r="I120" s="2">
        <v>2701430</v>
      </c>
      <c r="J120" s="2">
        <v>2679520</v>
      </c>
      <c r="K120" s="2">
        <v>2649050</v>
      </c>
      <c r="L120" s="2">
        <v>2614000</v>
      </c>
      <c r="M120" s="2">
        <v>2580890</v>
      </c>
      <c r="N120" s="2">
        <v>2557900</v>
      </c>
      <c r="O120" s="2">
        <v>2553000</v>
      </c>
      <c r="P120" s="2">
        <v>2542080</v>
      </c>
      <c r="Q120" s="2">
        <v>2536960</v>
      </c>
      <c r="R120" s="2">
        <v>2503870</v>
      </c>
      <c r="S120" s="2">
        <v>2498270</v>
      </c>
      <c r="T120" s="2">
        <v>2502430</v>
      </c>
      <c r="U120" s="2">
        <v>2515820</v>
      </c>
      <c r="V120" s="2">
        <v>2541750</v>
      </c>
      <c r="W120" s="2">
        <v>2578550</v>
      </c>
      <c r="X120" s="2">
        <v>2629000</v>
      </c>
      <c r="Y120" s="2">
        <v>2687230</v>
      </c>
      <c r="Z120" s="2">
        <v>2753390</v>
      </c>
      <c r="AA120" s="2">
        <v>2820700</v>
      </c>
      <c r="AB120" s="2">
        <v>2893460</v>
      </c>
      <c r="AC120" s="2">
        <v>2949030</v>
      </c>
      <c r="AD120" s="2">
        <v>3009630</v>
      </c>
      <c r="AE120" s="2">
        <v>3077460</v>
      </c>
      <c r="AF120" s="2">
        <v>3153730</v>
      </c>
    </row>
    <row r="121" spans="1:32" x14ac:dyDescent="0.25">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x14ac:dyDescent="0.25">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x14ac:dyDescent="0.25">
      <c r="A123" t="s">
        <v>141</v>
      </c>
      <c r="B123" t="s">
        <v>19</v>
      </c>
      <c r="C123" s="2">
        <v>1251420</v>
      </c>
      <c r="D123" s="2">
        <v>1271290</v>
      </c>
      <c r="E123" s="2">
        <v>1269620</v>
      </c>
      <c r="F123" s="2">
        <v>1246820</v>
      </c>
      <c r="G123" s="2">
        <v>1211560</v>
      </c>
      <c r="H123" s="2">
        <v>1171170</v>
      </c>
      <c r="I123" s="2">
        <v>1129510</v>
      </c>
      <c r="J123" s="2">
        <v>1083890</v>
      </c>
      <c r="K123" s="2">
        <v>1035530</v>
      </c>
      <c r="L123">
        <v>985063</v>
      </c>
      <c r="M123">
        <v>934441</v>
      </c>
      <c r="N123">
        <v>884251</v>
      </c>
      <c r="O123">
        <v>839937</v>
      </c>
      <c r="P123">
        <v>798453</v>
      </c>
      <c r="Q123">
        <v>758799</v>
      </c>
      <c r="R123">
        <v>722060</v>
      </c>
      <c r="S123">
        <v>689574</v>
      </c>
      <c r="T123">
        <v>661995</v>
      </c>
      <c r="U123">
        <v>655439</v>
      </c>
      <c r="V123">
        <v>646235</v>
      </c>
      <c r="W123">
        <v>641395</v>
      </c>
      <c r="X123">
        <v>642681</v>
      </c>
      <c r="Y123">
        <v>652797</v>
      </c>
      <c r="Z123">
        <v>669628</v>
      </c>
      <c r="AA123">
        <v>690648</v>
      </c>
      <c r="AB123">
        <v>715321</v>
      </c>
      <c r="AC123">
        <v>741502</v>
      </c>
      <c r="AD123">
        <v>768984</v>
      </c>
      <c r="AE123">
        <v>796626</v>
      </c>
      <c r="AF123">
        <v>824465</v>
      </c>
    </row>
    <row r="124" spans="1:32" x14ac:dyDescent="0.25">
      <c r="A124" t="s">
        <v>142</v>
      </c>
      <c r="B124" t="s">
        <v>19</v>
      </c>
      <c r="C124" s="2">
        <v>14973600000</v>
      </c>
      <c r="D124" s="2">
        <v>15329000000</v>
      </c>
      <c r="E124" s="2">
        <v>15411300000</v>
      </c>
      <c r="F124" s="2">
        <v>15231200000</v>
      </c>
      <c r="G124" s="2">
        <v>14883400000</v>
      </c>
      <c r="H124" s="2">
        <v>14504500000</v>
      </c>
      <c r="I124" s="2">
        <v>14099100000</v>
      </c>
      <c r="J124" s="2">
        <v>13636200000</v>
      </c>
      <c r="K124" s="2">
        <v>13127000000</v>
      </c>
      <c r="L124" s="2">
        <v>12577000000</v>
      </c>
      <c r="M124" s="2">
        <v>12006300000</v>
      </c>
      <c r="N124" s="2">
        <v>11417900000</v>
      </c>
      <c r="O124" s="2">
        <v>10867800000</v>
      </c>
      <c r="P124" s="2">
        <v>10324400000</v>
      </c>
      <c r="Q124" s="2">
        <v>9766870000</v>
      </c>
      <c r="R124" s="2">
        <v>9203050000</v>
      </c>
      <c r="S124" s="2">
        <v>8652150000</v>
      </c>
      <c r="T124" s="2">
        <v>8112810000</v>
      </c>
      <c r="U124" s="2">
        <v>7579610000</v>
      </c>
      <c r="V124" s="2">
        <v>7070890000</v>
      </c>
      <c r="W124" s="2">
        <v>6610600000</v>
      </c>
      <c r="X124" s="2">
        <v>6208270000</v>
      </c>
      <c r="Y124" s="2">
        <v>5899080000</v>
      </c>
      <c r="Z124" s="2">
        <v>5675500000</v>
      </c>
      <c r="AA124" s="2">
        <v>5511750000</v>
      </c>
      <c r="AB124" s="2">
        <v>5388270000</v>
      </c>
      <c r="AC124" s="2">
        <v>5293250000</v>
      </c>
      <c r="AD124" s="2">
        <v>5227900000</v>
      </c>
      <c r="AE124" s="2">
        <v>5182650000</v>
      </c>
      <c r="AF124" s="2">
        <v>5157270000</v>
      </c>
    </row>
    <row r="125" spans="1:32" x14ac:dyDescent="0.25">
      <c r="A125" t="s">
        <v>143</v>
      </c>
      <c r="B125" t="s">
        <v>19</v>
      </c>
      <c r="C125" s="2">
        <v>51386200</v>
      </c>
      <c r="D125" s="2">
        <v>52626700</v>
      </c>
      <c r="E125" s="2">
        <v>53373000</v>
      </c>
      <c r="F125" s="2">
        <v>53468200</v>
      </c>
      <c r="G125" s="2">
        <v>53587100</v>
      </c>
      <c r="H125" s="2">
        <v>53430300</v>
      </c>
      <c r="I125" s="2">
        <v>53242500</v>
      </c>
      <c r="J125" s="2">
        <v>53489400</v>
      </c>
      <c r="K125" s="2">
        <v>53155200</v>
      </c>
      <c r="L125" s="2">
        <v>52754100</v>
      </c>
      <c r="M125" s="2">
        <v>52396700</v>
      </c>
      <c r="N125" s="2">
        <v>52139200</v>
      </c>
      <c r="O125" s="2">
        <v>52325300</v>
      </c>
      <c r="P125" s="2">
        <v>52692000</v>
      </c>
      <c r="Q125" s="2">
        <v>53097000</v>
      </c>
      <c r="R125" s="2">
        <v>53663400</v>
      </c>
      <c r="S125" s="2">
        <v>54470800</v>
      </c>
      <c r="T125" s="2">
        <v>55569000</v>
      </c>
      <c r="U125" s="2">
        <v>57172100</v>
      </c>
      <c r="V125" s="2">
        <v>59184200</v>
      </c>
      <c r="W125" s="2">
        <v>61051700</v>
      </c>
      <c r="X125" s="2">
        <v>62923400</v>
      </c>
      <c r="Y125" s="2">
        <v>65094400</v>
      </c>
      <c r="Z125" s="2">
        <v>67657900</v>
      </c>
      <c r="AA125" s="2">
        <v>70536100</v>
      </c>
      <c r="AB125" s="2">
        <v>73722300</v>
      </c>
      <c r="AC125" s="2">
        <v>77126500</v>
      </c>
      <c r="AD125" s="2">
        <v>80794600</v>
      </c>
      <c r="AE125" s="2">
        <v>84659600</v>
      </c>
      <c r="AF125" s="2">
        <v>88788900</v>
      </c>
    </row>
    <row r="126" spans="1:32" x14ac:dyDescent="0.25">
      <c r="A126" t="s">
        <v>144</v>
      </c>
      <c r="B126" t="s">
        <v>19</v>
      </c>
      <c r="C126" s="2">
        <v>1699520000</v>
      </c>
      <c r="D126" s="2">
        <v>1739530000</v>
      </c>
      <c r="E126" s="2">
        <v>1748180000</v>
      </c>
      <c r="F126" s="2">
        <v>1726940000</v>
      </c>
      <c r="G126" s="2">
        <v>1686620000</v>
      </c>
      <c r="H126" s="2">
        <v>1642800000</v>
      </c>
      <c r="I126" s="2">
        <v>1596020000</v>
      </c>
      <c r="J126" s="2">
        <v>1542780000</v>
      </c>
      <c r="K126" s="2">
        <v>1484290000</v>
      </c>
      <c r="L126" s="2">
        <v>1421200000</v>
      </c>
      <c r="M126" s="2">
        <v>1355710000</v>
      </c>
      <c r="N126" s="2">
        <v>1288230000</v>
      </c>
      <c r="O126" s="2">
        <v>1225110000</v>
      </c>
      <c r="P126" s="2">
        <v>1162750000</v>
      </c>
      <c r="Q126" s="2">
        <v>1098780000</v>
      </c>
      <c r="R126" s="2">
        <v>1034090000</v>
      </c>
      <c r="S126" s="2">
        <v>970905000</v>
      </c>
      <c r="T126" s="2">
        <v>909030000</v>
      </c>
      <c r="U126" s="2">
        <v>848101000</v>
      </c>
      <c r="V126" s="2">
        <v>789986000</v>
      </c>
      <c r="W126" s="2">
        <v>737690000</v>
      </c>
      <c r="X126" s="2">
        <v>692071000</v>
      </c>
      <c r="Y126" s="2">
        <v>657095000</v>
      </c>
      <c r="Z126" s="2">
        <v>631823000</v>
      </c>
      <c r="AA126" s="2">
        <v>613252000</v>
      </c>
      <c r="AB126" s="2">
        <v>599193000</v>
      </c>
      <c r="AC126" s="2">
        <v>588349000</v>
      </c>
      <c r="AD126" s="2">
        <v>580881000</v>
      </c>
      <c r="AE126" s="2">
        <v>575723000</v>
      </c>
      <c r="AF126" s="2">
        <v>572827000</v>
      </c>
    </row>
    <row r="127" spans="1:32" x14ac:dyDescent="0.25">
      <c r="A127" t="s">
        <v>145</v>
      </c>
      <c r="B127" t="s">
        <v>19</v>
      </c>
      <c r="C127" s="2">
        <v>1598790</v>
      </c>
      <c r="D127" s="2">
        <v>1637380</v>
      </c>
      <c r="E127" s="2">
        <v>1789400</v>
      </c>
      <c r="F127" s="2">
        <v>2101930</v>
      </c>
      <c r="G127" s="2">
        <v>1976260</v>
      </c>
      <c r="H127" s="2">
        <v>1952490</v>
      </c>
      <c r="I127" s="2">
        <v>1993230</v>
      </c>
      <c r="J127" s="2">
        <v>1542120</v>
      </c>
      <c r="K127" s="2">
        <v>1642670</v>
      </c>
      <c r="L127" s="2">
        <v>1737540</v>
      </c>
      <c r="M127" s="2">
        <v>1794830</v>
      </c>
      <c r="N127" s="2">
        <v>1786960</v>
      </c>
      <c r="O127" s="2">
        <v>1839580</v>
      </c>
      <c r="P127" s="2">
        <v>1836580</v>
      </c>
      <c r="Q127" s="2">
        <v>1824710</v>
      </c>
      <c r="R127" s="2">
        <v>1816280</v>
      </c>
      <c r="S127" s="2">
        <v>1809480</v>
      </c>
      <c r="T127" s="2">
        <v>1807860</v>
      </c>
      <c r="U127" s="2">
        <v>1824340</v>
      </c>
      <c r="V127" s="2">
        <v>1841130</v>
      </c>
      <c r="W127" s="2">
        <v>1846910</v>
      </c>
      <c r="X127" s="2">
        <v>1846970</v>
      </c>
      <c r="Y127" s="2">
        <v>1850170</v>
      </c>
      <c r="Z127" s="2">
        <v>1859210</v>
      </c>
      <c r="AA127" s="2">
        <v>1870460</v>
      </c>
      <c r="AB127" s="2">
        <v>1879760</v>
      </c>
      <c r="AC127" s="2">
        <v>1885300</v>
      </c>
      <c r="AD127" s="2">
        <v>1889700</v>
      </c>
      <c r="AE127" s="2">
        <v>1889430</v>
      </c>
      <c r="AF127" s="2">
        <v>1881140</v>
      </c>
    </row>
    <row r="128" spans="1:32" x14ac:dyDescent="0.25">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x14ac:dyDescent="0.25">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x14ac:dyDescent="0.25">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x14ac:dyDescent="0.25">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x14ac:dyDescent="0.25">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x14ac:dyDescent="0.25">
      <c r="A133" t="s">
        <v>151</v>
      </c>
      <c r="B133" t="s">
        <v>19</v>
      </c>
      <c r="C133">
        <v>505976</v>
      </c>
      <c r="D133">
        <v>550146</v>
      </c>
      <c r="E133">
        <v>557716</v>
      </c>
      <c r="F133">
        <v>556854</v>
      </c>
      <c r="G133">
        <v>553300</v>
      </c>
      <c r="H133">
        <v>548238</v>
      </c>
      <c r="I133">
        <v>539436</v>
      </c>
      <c r="J133">
        <v>527703</v>
      </c>
      <c r="K133">
        <v>513792</v>
      </c>
      <c r="L133">
        <v>499000</v>
      </c>
      <c r="M133">
        <v>484140</v>
      </c>
      <c r="N133">
        <v>470627</v>
      </c>
      <c r="O133">
        <v>459143</v>
      </c>
      <c r="P133">
        <v>446244</v>
      </c>
      <c r="Q133">
        <v>425887</v>
      </c>
      <c r="R133">
        <v>404018</v>
      </c>
      <c r="S133">
        <v>381992</v>
      </c>
      <c r="T133">
        <v>367342</v>
      </c>
      <c r="U133">
        <v>358444</v>
      </c>
      <c r="V133">
        <v>353083</v>
      </c>
      <c r="W133">
        <v>350247</v>
      </c>
      <c r="X133">
        <v>349322</v>
      </c>
      <c r="Y133">
        <v>349800</v>
      </c>
      <c r="Z133">
        <v>351053</v>
      </c>
      <c r="AA133">
        <v>352436</v>
      </c>
      <c r="AB133">
        <v>354202</v>
      </c>
      <c r="AC133">
        <v>353408</v>
      </c>
      <c r="AD133">
        <v>353076</v>
      </c>
      <c r="AE133">
        <v>353727</v>
      </c>
      <c r="AF133">
        <v>355039</v>
      </c>
    </row>
    <row r="134" spans="1:32" x14ac:dyDescent="0.25">
      <c r="A134" t="s">
        <v>152</v>
      </c>
      <c r="B134" t="s">
        <v>19</v>
      </c>
      <c r="C134" s="2">
        <v>1278990000</v>
      </c>
      <c r="D134" s="2">
        <v>1407820000</v>
      </c>
      <c r="E134" s="2">
        <v>1429300000</v>
      </c>
      <c r="F134" s="2">
        <v>1439050000</v>
      </c>
      <c r="G134" s="2">
        <v>1448880000</v>
      </c>
      <c r="H134" s="2">
        <v>1457170000</v>
      </c>
      <c r="I134" s="2">
        <v>1456370000</v>
      </c>
      <c r="J134" s="2">
        <v>1449270000</v>
      </c>
      <c r="K134" s="2">
        <v>1436300000</v>
      </c>
      <c r="L134" s="2">
        <v>1420660000</v>
      </c>
      <c r="M134" s="2">
        <v>1406200000</v>
      </c>
      <c r="N134" s="2">
        <v>1396850000</v>
      </c>
      <c r="O134" s="2">
        <v>1397070000</v>
      </c>
      <c r="P134" s="2">
        <v>1393810000</v>
      </c>
      <c r="Q134" s="2">
        <v>1356220000</v>
      </c>
      <c r="R134" s="2">
        <v>1319520000</v>
      </c>
      <c r="S134" s="2">
        <v>1297700000</v>
      </c>
      <c r="T134" s="2">
        <v>1286870000</v>
      </c>
      <c r="U134" s="2">
        <v>1285140000</v>
      </c>
      <c r="V134" s="2">
        <v>1292020000</v>
      </c>
      <c r="W134" s="2">
        <v>1306060000</v>
      </c>
      <c r="X134" s="2">
        <v>1324830000</v>
      </c>
      <c r="Y134" s="2">
        <v>1348110000</v>
      </c>
      <c r="Z134" s="2">
        <v>1374000000</v>
      </c>
      <c r="AA134" s="2">
        <v>1399280000</v>
      </c>
      <c r="AB134" s="2">
        <v>1425820000</v>
      </c>
      <c r="AC134" s="2">
        <v>1442420000</v>
      </c>
      <c r="AD134" s="2">
        <v>1459840000</v>
      </c>
      <c r="AE134" s="2">
        <v>1480160000</v>
      </c>
      <c r="AF134" s="2">
        <v>1502730000</v>
      </c>
    </row>
    <row r="135" spans="1:32" x14ac:dyDescent="0.25">
      <c r="A135" t="s">
        <v>153</v>
      </c>
      <c r="B135" t="s">
        <v>19</v>
      </c>
      <c r="C135" s="2">
        <v>1377600000</v>
      </c>
      <c r="D135" s="2">
        <v>1454130000</v>
      </c>
      <c r="E135" s="2">
        <v>1425170000</v>
      </c>
      <c r="F135" s="2">
        <v>1384080000</v>
      </c>
      <c r="G135" s="2">
        <v>1357340000</v>
      </c>
      <c r="H135" s="2">
        <v>1326780000</v>
      </c>
      <c r="I135" s="2">
        <v>1287600000</v>
      </c>
      <c r="J135" s="2">
        <v>1255160000</v>
      </c>
      <c r="K135" s="2">
        <v>1204790000</v>
      </c>
      <c r="L135" s="2">
        <v>1153040000</v>
      </c>
      <c r="M135" s="2">
        <v>1102840000</v>
      </c>
      <c r="N135" s="2">
        <v>1058070000</v>
      </c>
      <c r="O135" s="2">
        <v>1018080000</v>
      </c>
      <c r="P135" s="2">
        <v>976868000</v>
      </c>
      <c r="Q135" s="2">
        <v>942015000</v>
      </c>
      <c r="R135" s="2">
        <v>916512000</v>
      </c>
      <c r="S135" s="2">
        <v>894984000</v>
      </c>
      <c r="T135" s="2">
        <v>881706000</v>
      </c>
      <c r="U135" s="2">
        <v>874794000</v>
      </c>
      <c r="V135" s="2">
        <v>875080000</v>
      </c>
      <c r="W135" s="2">
        <v>880246000</v>
      </c>
      <c r="X135" s="2">
        <v>888962000</v>
      </c>
      <c r="Y135" s="2">
        <v>901260000</v>
      </c>
      <c r="Z135" s="2">
        <v>915814000</v>
      </c>
      <c r="AA135" s="2">
        <v>930522000</v>
      </c>
      <c r="AB135" s="2">
        <v>946112000</v>
      </c>
      <c r="AC135" s="2">
        <v>955626000</v>
      </c>
      <c r="AD135" s="2">
        <v>966016000</v>
      </c>
      <c r="AE135" s="2">
        <v>979035000</v>
      </c>
      <c r="AF135" s="2">
        <v>993872000</v>
      </c>
    </row>
    <row r="136" spans="1:32" x14ac:dyDescent="0.25">
      <c r="A136" t="s">
        <v>154</v>
      </c>
      <c r="B136" t="s">
        <v>19</v>
      </c>
      <c r="C136" s="2">
        <v>145268000</v>
      </c>
      <c r="D136" s="2">
        <v>159901000</v>
      </c>
      <c r="E136" s="2">
        <v>162339000</v>
      </c>
      <c r="F136" s="2">
        <v>163444000</v>
      </c>
      <c r="G136" s="2">
        <v>164556000</v>
      </c>
      <c r="H136" s="2">
        <v>165492000</v>
      </c>
      <c r="I136" s="2">
        <v>165392000</v>
      </c>
      <c r="J136" s="2">
        <v>164573000</v>
      </c>
      <c r="K136" s="2">
        <v>163083000</v>
      </c>
      <c r="L136" s="2">
        <v>161280000</v>
      </c>
      <c r="M136" s="2">
        <v>159604000</v>
      </c>
      <c r="N136" s="2">
        <v>158499000</v>
      </c>
      <c r="O136" s="2">
        <v>158479000</v>
      </c>
      <c r="P136" s="2">
        <v>158051000</v>
      </c>
      <c r="Q136" s="2">
        <v>153709000</v>
      </c>
      <c r="R136" s="2">
        <v>149455000</v>
      </c>
      <c r="S136" s="2">
        <v>146881000</v>
      </c>
      <c r="T136" s="2">
        <v>145544000</v>
      </c>
      <c r="U136" s="2">
        <v>145230000</v>
      </c>
      <c r="V136" s="2">
        <v>145886000</v>
      </c>
      <c r="W136" s="2">
        <v>147348000</v>
      </c>
      <c r="X136" s="2">
        <v>149343000</v>
      </c>
      <c r="Y136" s="2">
        <v>151851000</v>
      </c>
      <c r="Z136" s="2">
        <v>154662000</v>
      </c>
      <c r="AA136" s="2">
        <v>157407000</v>
      </c>
      <c r="AB136" s="2">
        <v>160301000</v>
      </c>
      <c r="AC136" s="2">
        <v>162065000</v>
      </c>
      <c r="AD136" s="2">
        <v>163930000</v>
      </c>
      <c r="AE136" s="2">
        <v>166141000</v>
      </c>
      <c r="AF136" s="2">
        <v>168616000</v>
      </c>
    </row>
    <row r="137" spans="1:32" x14ac:dyDescent="0.25">
      <c r="A137" t="s">
        <v>155</v>
      </c>
      <c r="B137" t="s">
        <v>19</v>
      </c>
      <c r="C137" s="2">
        <v>42861600</v>
      </c>
      <c r="D137" s="2">
        <v>45242700</v>
      </c>
      <c r="E137" s="2">
        <v>47780800</v>
      </c>
      <c r="F137" s="2">
        <v>54410900</v>
      </c>
      <c r="G137" s="2">
        <v>50058200</v>
      </c>
      <c r="H137" s="2">
        <v>48484300</v>
      </c>
      <c r="I137" s="2">
        <v>48203400</v>
      </c>
      <c r="J137" s="2">
        <v>36186500</v>
      </c>
      <c r="K137" s="2">
        <v>37231900</v>
      </c>
      <c r="L137" s="2">
        <v>37977100</v>
      </c>
      <c r="M137" s="2">
        <v>37777500</v>
      </c>
      <c r="N137" s="2">
        <v>36263000</v>
      </c>
      <c r="O137" s="2">
        <v>35792400</v>
      </c>
      <c r="P137" s="2">
        <v>34048700</v>
      </c>
      <c r="Q137" s="2">
        <v>32372900</v>
      </c>
      <c r="R137" s="2">
        <v>31020100</v>
      </c>
      <c r="S137" s="2">
        <v>29730600</v>
      </c>
      <c r="T137" s="2">
        <v>28685100</v>
      </c>
      <c r="U137" s="2">
        <v>27914400</v>
      </c>
      <c r="V137" s="2">
        <v>27222400</v>
      </c>
      <c r="W137" s="2">
        <v>26628800</v>
      </c>
      <c r="X137" s="2">
        <v>26093400</v>
      </c>
      <c r="Y137" s="2">
        <v>25616400</v>
      </c>
      <c r="Z137" s="2">
        <v>25166200</v>
      </c>
      <c r="AA137" s="2">
        <v>24675400</v>
      </c>
      <c r="AB137" s="2">
        <v>24123800</v>
      </c>
      <c r="AC137" s="2">
        <v>23359500</v>
      </c>
      <c r="AD137" s="2">
        <v>22594100</v>
      </c>
      <c r="AE137" s="2">
        <v>21850100</v>
      </c>
      <c r="AF137" s="2">
        <v>21056800</v>
      </c>
    </row>
    <row r="138" spans="1:32" x14ac:dyDescent="0.25">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x14ac:dyDescent="0.25">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x14ac:dyDescent="0.25">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x14ac:dyDescent="0.25">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x14ac:dyDescent="0.25">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x14ac:dyDescent="0.25">
      <c r="A143" t="s">
        <v>161</v>
      </c>
      <c r="B143" t="s">
        <v>19</v>
      </c>
      <c r="C143" s="2">
        <v>1794390</v>
      </c>
      <c r="D143" s="2">
        <v>1822880</v>
      </c>
      <c r="E143" s="2">
        <v>1820490</v>
      </c>
      <c r="F143" s="2">
        <v>1787790</v>
      </c>
      <c r="G143" s="2">
        <v>1737240</v>
      </c>
      <c r="H143" s="2">
        <v>1679330</v>
      </c>
      <c r="I143" s="2">
        <v>1619590</v>
      </c>
      <c r="J143" s="2">
        <v>1554170</v>
      </c>
      <c r="K143" s="2">
        <v>1484830</v>
      </c>
      <c r="L143" s="2">
        <v>1412470</v>
      </c>
      <c r="M143" s="2">
        <v>1339880</v>
      </c>
      <c r="N143" s="2">
        <v>1267910</v>
      </c>
      <c r="O143" s="2">
        <v>1204370</v>
      </c>
      <c r="P143" s="2">
        <v>1144890</v>
      </c>
      <c r="Q143" s="2">
        <v>1088030</v>
      </c>
      <c r="R143" s="2">
        <v>1035350</v>
      </c>
      <c r="S143">
        <v>988769</v>
      </c>
      <c r="T143">
        <v>949225</v>
      </c>
      <c r="U143">
        <v>939824</v>
      </c>
      <c r="V143">
        <v>926626</v>
      </c>
      <c r="W143">
        <v>919687</v>
      </c>
      <c r="X143">
        <v>921530</v>
      </c>
      <c r="Y143">
        <v>936036</v>
      </c>
      <c r="Z143">
        <v>960169</v>
      </c>
      <c r="AA143">
        <v>990310</v>
      </c>
      <c r="AB143" s="2">
        <v>1025690</v>
      </c>
      <c r="AC143" s="2">
        <v>1063230</v>
      </c>
      <c r="AD143" s="2">
        <v>1102630</v>
      </c>
      <c r="AE143" s="2">
        <v>1142270</v>
      </c>
      <c r="AF143" s="2">
        <v>1182190</v>
      </c>
    </row>
    <row r="144" spans="1:32" x14ac:dyDescent="0.25">
      <c r="A144" t="s">
        <v>162</v>
      </c>
      <c r="B144" t="s">
        <v>19</v>
      </c>
      <c r="C144" s="2">
        <v>6752040000</v>
      </c>
      <c r="D144" s="2">
        <v>6912300000</v>
      </c>
      <c r="E144" s="2">
        <v>6949440000</v>
      </c>
      <c r="F144" s="2">
        <v>6868200000</v>
      </c>
      <c r="G144" s="2">
        <v>6711390000</v>
      </c>
      <c r="H144" s="2">
        <v>6540510000</v>
      </c>
      <c r="I144" s="2">
        <v>6357690000</v>
      </c>
      <c r="J144" s="2">
        <v>6148970000</v>
      </c>
      <c r="K144" s="2">
        <v>5919350000</v>
      </c>
      <c r="L144" s="2">
        <v>5671370000</v>
      </c>
      <c r="M144" s="2">
        <v>5414030000</v>
      </c>
      <c r="N144" s="2">
        <v>5148680000</v>
      </c>
      <c r="O144" s="2">
        <v>4900610000</v>
      </c>
      <c r="P144" s="2">
        <v>4655590000</v>
      </c>
      <c r="Q144" s="2">
        <v>4404180000</v>
      </c>
      <c r="R144" s="2">
        <v>4149940000</v>
      </c>
      <c r="S144" s="2">
        <v>3901520000</v>
      </c>
      <c r="T144" s="2">
        <v>3658310000</v>
      </c>
      <c r="U144" s="2">
        <v>3417880000</v>
      </c>
      <c r="V144" s="2">
        <v>3188480000</v>
      </c>
      <c r="W144" s="2">
        <v>2980920000</v>
      </c>
      <c r="X144" s="2">
        <v>2799500000</v>
      </c>
      <c r="Y144" s="2">
        <v>2660080000</v>
      </c>
      <c r="Z144" s="2">
        <v>2559260000</v>
      </c>
      <c r="AA144" s="2">
        <v>2485420000</v>
      </c>
      <c r="AB144" s="2">
        <v>2429740000</v>
      </c>
      <c r="AC144" s="2">
        <v>2386890000</v>
      </c>
      <c r="AD144" s="2">
        <v>2357420000</v>
      </c>
      <c r="AE144" s="2">
        <v>2337020000</v>
      </c>
      <c r="AF144" s="2">
        <v>2325570000</v>
      </c>
    </row>
    <row r="145" spans="1:32" x14ac:dyDescent="0.25">
      <c r="A145" t="s">
        <v>163</v>
      </c>
      <c r="B145" t="s">
        <v>19</v>
      </c>
      <c r="C145" s="2">
        <v>476854000</v>
      </c>
      <c r="D145" s="2">
        <v>488366000</v>
      </c>
      <c r="E145" s="2">
        <v>495292000</v>
      </c>
      <c r="F145" s="2">
        <v>496175000</v>
      </c>
      <c r="G145" s="2">
        <v>497278000</v>
      </c>
      <c r="H145" s="2">
        <v>495823000</v>
      </c>
      <c r="I145" s="2">
        <v>494080000</v>
      </c>
      <c r="J145" s="2">
        <v>496372000</v>
      </c>
      <c r="K145" s="2">
        <v>493271000</v>
      </c>
      <c r="L145" s="2">
        <v>489548000</v>
      </c>
      <c r="M145" s="2">
        <v>486232000</v>
      </c>
      <c r="N145" s="2">
        <v>483842000</v>
      </c>
      <c r="O145" s="2">
        <v>485569000</v>
      </c>
      <c r="P145" s="2">
        <v>488972000</v>
      </c>
      <c r="Q145" s="2">
        <v>492731000</v>
      </c>
      <c r="R145" s="2">
        <v>497986000</v>
      </c>
      <c r="S145" s="2">
        <v>505479000</v>
      </c>
      <c r="T145" s="2">
        <v>515669000</v>
      </c>
      <c r="U145" s="2">
        <v>530546000</v>
      </c>
      <c r="V145" s="2">
        <v>549218000</v>
      </c>
      <c r="W145" s="2">
        <v>566548000</v>
      </c>
      <c r="X145" s="2">
        <v>583918000</v>
      </c>
      <c r="Y145" s="2">
        <v>604064000</v>
      </c>
      <c r="Z145" s="2">
        <v>627852000</v>
      </c>
      <c r="AA145" s="2">
        <v>654562000</v>
      </c>
      <c r="AB145" s="2">
        <v>684129000</v>
      </c>
      <c r="AC145" s="2">
        <v>715720000</v>
      </c>
      <c r="AD145" s="2">
        <v>749759000</v>
      </c>
      <c r="AE145" s="2">
        <v>785626000</v>
      </c>
      <c r="AF145" s="2">
        <v>823945000</v>
      </c>
    </row>
    <row r="146" spans="1:32" x14ac:dyDescent="0.25">
      <c r="A146" t="s">
        <v>164</v>
      </c>
      <c r="B146" t="s">
        <v>19</v>
      </c>
      <c r="C146" s="2">
        <v>766367000</v>
      </c>
      <c r="D146" s="2">
        <v>784406000</v>
      </c>
      <c r="E146" s="2">
        <v>788310000</v>
      </c>
      <c r="F146" s="2">
        <v>778730000</v>
      </c>
      <c r="G146" s="2">
        <v>760549000</v>
      </c>
      <c r="H146" s="2">
        <v>740788000</v>
      </c>
      <c r="I146" s="2">
        <v>719696000</v>
      </c>
      <c r="J146" s="2">
        <v>695686000</v>
      </c>
      <c r="K146" s="2">
        <v>669314000</v>
      </c>
      <c r="L146" s="2">
        <v>640861000</v>
      </c>
      <c r="M146" s="2">
        <v>611331000</v>
      </c>
      <c r="N146" s="2">
        <v>580900000</v>
      </c>
      <c r="O146" s="2">
        <v>552440000</v>
      </c>
      <c r="P146" s="2">
        <v>524319000</v>
      </c>
      <c r="Q146" s="2">
        <v>495473000</v>
      </c>
      <c r="R146" s="2">
        <v>466305000</v>
      </c>
      <c r="S146" s="2">
        <v>437811000</v>
      </c>
      <c r="T146" s="2">
        <v>409910000</v>
      </c>
      <c r="U146" s="2">
        <v>382435000</v>
      </c>
      <c r="V146" s="2">
        <v>356229000</v>
      </c>
      <c r="W146" s="2">
        <v>332647000</v>
      </c>
      <c r="X146" s="2">
        <v>312076000</v>
      </c>
      <c r="Y146" s="2">
        <v>296304000</v>
      </c>
      <c r="Z146" s="2">
        <v>284908000</v>
      </c>
      <c r="AA146" s="2">
        <v>276534000</v>
      </c>
      <c r="AB146" s="2">
        <v>270195000</v>
      </c>
      <c r="AC146" s="2">
        <v>265305000</v>
      </c>
      <c r="AD146" s="2">
        <v>261937000</v>
      </c>
      <c r="AE146" s="2">
        <v>259611000</v>
      </c>
      <c r="AF146" s="2">
        <v>258305000</v>
      </c>
    </row>
    <row r="147" spans="1:32" x14ac:dyDescent="0.25">
      <c r="A147" t="s">
        <v>165</v>
      </c>
      <c r="B147" t="s">
        <v>19</v>
      </c>
      <c r="C147" s="2">
        <v>14836500</v>
      </c>
      <c r="D147" s="2">
        <v>15194600</v>
      </c>
      <c r="E147" s="2">
        <v>16605300</v>
      </c>
      <c r="F147" s="2">
        <v>19505500</v>
      </c>
      <c r="G147" s="2">
        <v>18339300</v>
      </c>
      <c r="H147" s="2">
        <v>18118700</v>
      </c>
      <c r="I147" s="2">
        <v>18496800</v>
      </c>
      <c r="J147" s="2">
        <v>14310500</v>
      </c>
      <c r="K147" s="2">
        <v>15243700</v>
      </c>
      <c r="L147" s="2">
        <v>16124100</v>
      </c>
      <c r="M147" s="2">
        <v>16655700</v>
      </c>
      <c r="N147" s="2">
        <v>16582700</v>
      </c>
      <c r="O147" s="2">
        <v>17071000</v>
      </c>
      <c r="P147" s="2">
        <v>17043100</v>
      </c>
      <c r="Q147" s="2">
        <v>16933000</v>
      </c>
      <c r="R147" s="2">
        <v>16854800</v>
      </c>
      <c r="S147" s="2">
        <v>16791600</v>
      </c>
      <c r="T147" s="2">
        <v>16776600</v>
      </c>
      <c r="U147" s="2">
        <v>16929600</v>
      </c>
      <c r="V147" s="2">
        <v>17085400</v>
      </c>
      <c r="W147" s="2">
        <v>17139000</v>
      </c>
      <c r="X147" s="2">
        <v>17139600</v>
      </c>
      <c r="Y147" s="2">
        <v>17169300</v>
      </c>
      <c r="Z147" s="2">
        <v>17253100</v>
      </c>
      <c r="AA147" s="2">
        <v>17357500</v>
      </c>
      <c r="AB147" s="2">
        <v>17443800</v>
      </c>
      <c r="AC147" s="2">
        <v>17495200</v>
      </c>
      <c r="AD147" s="2">
        <v>17536100</v>
      </c>
      <c r="AE147" s="2">
        <v>17533600</v>
      </c>
      <c r="AF147" s="2">
        <v>17456600</v>
      </c>
    </row>
    <row r="148" spans="1:32" x14ac:dyDescent="0.25">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x14ac:dyDescent="0.25">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x14ac:dyDescent="0.25">
      <c r="A150" t="s">
        <v>168</v>
      </c>
      <c r="B150" t="s">
        <v>19</v>
      </c>
      <c r="C150" s="2">
        <v>1898190</v>
      </c>
      <c r="D150" s="2">
        <v>1932230</v>
      </c>
      <c r="E150" s="2">
        <v>1932800</v>
      </c>
      <c r="F150" s="2">
        <v>1906760</v>
      </c>
      <c r="G150" s="2">
        <v>1865510</v>
      </c>
      <c r="H150" s="2">
        <v>1821220</v>
      </c>
      <c r="I150" s="2">
        <v>1775630</v>
      </c>
      <c r="J150" s="2">
        <v>1723710</v>
      </c>
      <c r="K150" s="2">
        <v>1667350</v>
      </c>
      <c r="L150" s="2">
        <v>1606780</v>
      </c>
      <c r="M150" s="2">
        <v>1545110</v>
      </c>
      <c r="N150" s="2">
        <v>1482350</v>
      </c>
      <c r="O150" s="2">
        <v>1427450</v>
      </c>
      <c r="P150" s="2">
        <v>1374740</v>
      </c>
      <c r="Q150" s="2">
        <v>1322360</v>
      </c>
      <c r="R150" s="2">
        <v>1271690</v>
      </c>
      <c r="S150" s="2">
        <v>1225030</v>
      </c>
      <c r="T150" s="2">
        <v>1183870</v>
      </c>
      <c r="U150" s="2">
        <v>1170340</v>
      </c>
      <c r="V150" s="2">
        <v>1146110</v>
      </c>
      <c r="W150" s="2">
        <v>1128090</v>
      </c>
      <c r="X150" s="2">
        <v>1113660</v>
      </c>
      <c r="Y150" s="2">
        <v>1109170</v>
      </c>
      <c r="Z150" s="2">
        <v>1114690</v>
      </c>
      <c r="AA150" s="2">
        <v>1127090</v>
      </c>
      <c r="AB150" s="2">
        <v>1145210</v>
      </c>
      <c r="AC150" s="2">
        <v>1167070</v>
      </c>
      <c r="AD150" s="2">
        <v>1193360</v>
      </c>
      <c r="AE150" s="2">
        <v>1222810</v>
      </c>
      <c r="AF150" s="2">
        <v>1255780</v>
      </c>
    </row>
    <row r="151" spans="1:32" x14ac:dyDescent="0.25">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x14ac:dyDescent="0.25">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x14ac:dyDescent="0.25">
      <c r="A153" t="s">
        <v>171</v>
      </c>
      <c r="B153" t="s">
        <v>19</v>
      </c>
      <c r="C153">
        <v>725511</v>
      </c>
      <c r="D153">
        <v>788846</v>
      </c>
      <c r="E153">
        <v>799700</v>
      </c>
      <c r="F153">
        <v>798464</v>
      </c>
      <c r="G153">
        <v>793368</v>
      </c>
      <c r="H153">
        <v>786110</v>
      </c>
      <c r="I153">
        <v>773489</v>
      </c>
      <c r="J153">
        <v>756665</v>
      </c>
      <c r="K153">
        <v>736718</v>
      </c>
      <c r="L153">
        <v>715508</v>
      </c>
      <c r="M153">
        <v>694200</v>
      </c>
      <c r="N153">
        <v>674825</v>
      </c>
      <c r="O153">
        <v>658358</v>
      </c>
      <c r="P153">
        <v>639862</v>
      </c>
      <c r="Q153">
        <v>610673</v>
      </c>
      <c r="R153">
        <v>579315</v>
      </c>
      <c r="S153">
        <v>547733</v>
      </c>
      <c r="T153">
        <v>526725</v>
      </c>
      <c r="U153">
        <v>513967</v>
      </c>
      <c r="V153">
        <v>506280</v>
      </c>
      <c r="W153">
        <v>502213</v>
      </c>
      <c r="X153">
        <v>500888</v>
      </c>
      <c r="Y153">
        <v>501573</v>
      </c>
      <c r="Z153">
        <v>503370</v>
      </c>
      <c r="AA153">
        <v>505353</v>
      </c>
      <c r="AB153">
        <v>507885</v>
      </c>
      <c r="AC153">
        <v>506746</v>
      </c>
      <c r="AD153">
        <v>506269</v>
      </c>
      <c r="AE153">
        <v>507204</v>
      </c>
      <c r="AF153">
        <v>509085</v>
      </c>
    </row>
    <row r="154" spans="1:32" x14ac:dyDescent="0.25">
      <c r="A154" t="s">
        <v>172</v>
      </c>
      <c r="B154" t="s">
        <v>19</v>
      </c>
      <c r="C154" s="2">
        <v>576734000</v>
      </c>
      <c r="D154" s="2">
        <v>634830000</v>
      </c>
      <c r="E154" s="2">
        <v>644517000</v>
      </c>
      <c r="F154" s="2">
        <v>648912000</v>
      </c>
      <c r="G154" s="2">
        <v>653346000</v>
      </c>
      <c r="H154" s="2">
        <v>657084000</v>
      </c>
      <c r="I154" s="2">
        <v>656721000</v>
      </c>
      <c r="J154" s="2">
        <v>653520000</v>
      </c>
      <c r="K154" s="2">
        <v>647674000</v>
      </c>
      <c r="L154" s="2">
        <v>640620000</v>
      </c>
      <c r="M154" s="2">
        <v>634100000</v>
      </c>
      <c r="N154" s="2">
        <v>629884000</v>
      </c>
      <c r="O154" s="2">
        <v>629982000</v>
      </c>
      <c r="P154" s="2">
        <v>628509000</v>
      </c>
      <c r="Q154" s="2">
        <v>611562000</v>
      </c>
      <c r="R154" s="2">
        <v>595010000</v>
      </c>
      <c r="S154" s="2">
        <v>585172000</v>
      </c>
      <c r="T154" s="2">
        <v>580291000</v>
      </c>
      <c r="U154" s="2">
        <v>579510000</v>
      </c>
      <c r="V154" s="2">
        <v>582613000</v>
      </c>
      <c r="W154" s="2">
        <v>588940000</v>
      </c>
      <c r="X154" s="2">
        <v>597408000</v>
      </c>
      <c r="Y154" s="2">
        <v>607904000</v>
      </c>
      <c r="Z154" s="2">
        <v>619579000</v>
      </c>
      <c r="AA154" s="2">
        <v>630976000</v>
      </c>
      <c r="AB154" s="2">
        <v>642946000</v>
      </c>
      <c r="AC154" s="2">
        <v>650431000</v>
      </c>
      <c r="AD154" s="2">
        <v>658285000</v>
      </c>
      <c r="AE154" s="2">
        <v>667449000</v>
      </c>
      <c r="AF154" s="2">
        <v>677629000</v>
      </c>
    </row>
    <row r="155" spans="1:32" x14ac:dyDescent="0.25">
      <c r="A155" t="s">
        <v>173</v>
      </c>
      <c r="B155" t="s">
        <v>19</v>
      </c>
      <c r="C155" s="2">
        <v>12783900000</v>
      </c>
      <c r="D155" s="2">
        <v>13494100000</v>
      </c>
      <c r="E155" s="2">
        <v>13225300000</v>
      </c>
      <c r="F155" s="2">
        <v>12844000000</v>
      </c>
      <c r="G155" s="2">
        <v>12595900000</v>
      </c>
      <c r="H155" s="2">
        <v>12312300000</v>
      </c>
      <c r="I155" s="2">
        <v>11948700000</v>
      </c>
      <c r="J155" s="2">
        <v>11647600000</v>
      </c>
      <c r="K155" s="2">
        <v>11180200000</v>
      </c>
      <c r="L155" s="2">
        <v>10700000000</v>
      </c>
      <c r="M155" s="2">
        <v>10234200000</v>
      </c>
      <c r="N155" s="2">
        <v>9818670000</v>
      </c>
      <c r="O155" s="2">
        <v>9447630000</v>
      </c>
      <c r="P155" s="2">
        <v>9065150000</v>
      </c>
      <c r="Q155" s="2">
        <v>8741730000</v>
      </c>
      <c r="R155" s="2">
        <v>8505060000</v>
      </c>
      <c r="S155" s="2">
        <v>8305290000</v>
      </c>
      <c r="T155" s="2">
        <v>8182070000</v>
      </c>
      <c r="U155" s="2">
        <v>8117920000</v>
      </c>
      <c r="V155" s="2">
        <v>8120570000</v>
      </c>
      <c r="W155" s="2">
        <v>8168520000</v>
      </c>
      <c r="X155" s="2">
        <v>8249400000</v>
      </c>
      <c r="Y155" s="2">
        <v>8363520000</v>
      </c>
      <c r="Z155" s="2">
        <v>8498590000</v>
      </c>
      <c r="AA155" s="2">
        <v>8635070000</v>
      </c>
      <c r="AB155" s="2">
        <v>8779740000</v>
      </c>
      <c r="AC155" s="2">
        <v>8868030000</v>
      </c>
      <c r="AD155" s="2">
        <v>8964450000</v>
      </c>
      <c r="AE155" s="2">
        <v>9085270000</v>
      </c>
      <c r="AF155" s="2">
        <v>9222950000</v>
      </c>
    </row>
    <row r="156" spans="1:32" x14ac:dyDescent="0.25">
      <c r="A156" t="s">
        <v>174</v>
      </c>
      <c r="B156" t="s">
        <v>19</v>
      </c>
      <c r="C156" s="2">
        <v>65505800</v>
      </c>
      <c r="D156" s="2">
        <v>72104200</v>
      </c>
      <c r="E156" s="2">
        <v>73203600</v>
      </c>
      <c r="F156" s="2">
        <v>73701700</v>
      </c>
      <c r="G156" s="2">
        <v>74203600</v>
      </c>
      <c r="H156" s="2">
        <v>74625600</v>
      </c>
      <c r="I156" s="2">
        <v>74580400</v>
      </c>
      <c r="J156" s="2">
        <v>74211200</v>
      </c>
      <c r="K156" s="2">
        <v>73538900</v>
      </c>
      <c r="L156" s="2">
        <v>72725900</v>
      </c>
      <c r="M156" s="2">
        <v>71970300</v>
      </c>
      <c r="N156" s="2">
        <v>71472200</v>
      </c>
      <c r="O156" s="2">
        <v>71462800</v>
      </c>
      <c r="P156" s="2">
        <v>71270200</v>
      </c>
      <c r="Q156" s="2">
        <v>69312200</v>
      </c>
      <c r="R156" s="2">
        <v>67394000</v>
      </c>
      <c r="S156" s="2">
        <v>66233100</v>
      </c>
      <c r="T156" s="2">
        <v>65630100</v>
      </c>
      <c r="U156" s="2">
        <v>65488800</v>
      </c>
      <c r="V156" s="2">
        <v>65784500</v>
      </c>
      <c r="W156" s="2">
        <v>66443500</v>
      </c>
      <c r="X156" s="2">
        <v>67343100</v>
      </c>
      <c r="Y156" s="2">
        <v>68474400</v>
      </c>
      <c r="Z156" s="2">
        <v>69741600</v>
      </c>
      <c r="AA156" s="2">
        <v>70979500</v>
      </c>
      <c r="AB156" s="2">
        <v>72284600</v>
      </c>
      <c r="AC156" s="2">
        <v>73080200</v>
      </c>
      <c r="AD156" s="2">
        <v>73921200</v>
      </c>
      <c r="AE156" s="2">
        <v>74918100</v>
      </c>
      <c r="AF156" s="2">
        <v>76034100</v>
      </c>
    </row>
    <row r="157" spans="1:32" x14ac:dyDescent="0.25">
      <c r="A157" t="s">
        <v>175</v>
      </c>
      <c r="B157" t="s">
        <v>19</v>
      </c>
      <c r="C157" s="2">
        <v>397747000</v>
      </c>
      <c r="D157" s="2">
        <v>419844000</v>
      </c>
      <c r="E157" s="2">
        <v>443397000</v>
      </c>
      <c r="F157" s="2">
        <v>504923000</v>
      </c>
      <c r="G157" s="2">
        <v>464530000</v>
      </c>
      <c r="H157" s="2">
        <v>449925000</v>
      </c>
      <c r="I157" s="2">
        <v>447319000</v>
      </c>
      <c r="J157" s="2">
        <v>335804000</v>
      </c>
      <c r="K157" s="2">
        <v>345505000</v>
      </c>
      <c r="L157" s="2">
        <v>352420000</v>
      </c>
      <c r="M157" s="2">
        <v>350568000</v>
      </c>
      <c r="N157" s="2">
        <v>336514000</v>
      </c>
      <c r="O157" s="2">
        <v>332147000</v>
      </c>
      <c r="P157" s="2">
        <v>315966000</v>
      </c>
      <c r="Q157" s="2">
        <v>300414000</v>
      </c>
      <c r="R157" s="2">
        <v>287861000</v>
      </c>
      <c r="S157" s="2">
        <v>275895000</v>
      </c>
      <c r="T157" s="2">
        <v>266192000</v>
      </c>
      <c r="U157" s="2">
        <v>259040000</v>
      </c>
      <c r="V157" s="2">
        <v>252619000</v>
      </c>
      <c r="W157" s="2">
        <v>247111000</v>
      </c>
      <c r="X157" s="2">
        <v>242142000</v>
      </c>
      <c r="Y157" s="2">
        <v>237716000</v>
      </c>
      <c r="Z157" s="2">
        <v>233538000</v>
      </c>
      <c r="AA157" s="2">
        <v>228983000</v>
      </c>
      <c r="AB157" s="2">
        <v>223864000</v>
      </c>
      <c r="AC157" s="2">
        <v>216772000</v>
      </c>
      <c r="AD157" s="2">
        <v>209669000</v>
      </c>
      <c r="AE157" s="2">
        <v>202765000</v>
      </c>
      <c r="AF157" s="2">
        <v>195403000</v>
      </c>
    </row>
    <row r="158" spans="1:32" x14ac:dyDescent="0.25">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x14ac:dyDescent="0.25">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x14ac:dyDescent="0.25">
      <c r="A160" t="s">
        <v>178</v>
      </c>
      <c r="B160" t="s">
        <v>19</v>
      </c>
      <c r="C160">
        <v>464066</v>
      </c>
      <c r="D160">
        <v>502365</v>
      </c>
      <c r="E160">
        <v>502651</v>
      </c>
      <c r="F160">
        <v>501326</v>
      </c>
      <c r="G160">
        <v>501777</v>
      </c>
      <c r="H160">
        <v>502745</v>
      </c>
      <c r="I160">
        <v>501104</v>
      </c>
      <c r="J160">
        <v>497039</v>
      </c>
      <c r="K160">
        <v>491389</v>
      </c>
      <c r="L160">
        <v>484887</v>
      </c>
      <c r="M160">
        <v>478744</v>
      </c>
      <c r="N160">
        <v>474480</v>
      </c>
      <c r="O160">
        <v>473571</v>
      </c>
      <c r="P160">
        <v>471545</v>
      </c>
      <c r="Q160">
        <v>470595</v>
      </c>
      <c r="R160">
        <v>464458</v>
      </c>
      <c r="S160">
        <v>463419</v>
      </c>
      <c r="T160">
        <v>464190</v>
      </c>
      <c r="U160">
        <v>466675</v>
      </c>
      <c r="V160">
        <v>471484</v>
      </c>
      <c r="W160">
        <v>478310</v>
      </c>
      <c r="X160">
        <v>487668</v>
      </c>
      <c r="Y160">
        <v>498470</v>
      </c>
      <c r="Z160">
        <v>510743</v>
      </c>
      <c r="AA160">
        <v>523228</v>
      </c>
      <c r="AB160">
        <v>536725</v>
      </c>
      <c r="AC160">
        <v>547034</v>
      </c>
      <c r="AD160">
        <v>558273</v>
      </c>
      <c r="AE160">
        <v>570855</v>
      </c>
      <c r="AF160">
        <v>585004</v>
      </c>
    </row>
    <row r="161" spans="1:32" x14ac:dyDescent="0.25">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x14ac:dyDescent="0.25">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x14ac:dyDescent="0.25">
      <c r="A163" t="s">
        <v>181</v>
      </c>
      <c r="B163" t="s">
        <v>19</v>
      </c>
      <c r="C163" s="2">
        <v>3387100</v>
      </c>
      <c r="D163" s="2">
        <v>3440880</v>
      </c>
      <c r="E163" s="2">
        <v>3436380</v>
      </c>
      <c r="F163" s="2">
        <v>3374650</v>
      </c>
      <c r="G163" s="2">
        <v>3279220</v>
      </c>
      <c r="H163" s="2">
        <v>3169910</v>
      </c>
      <c r="I163" s="2">
        <v>3057140</v>
      </c>
      <c r="J163" s="2">
        <v>2933670</v>
      </c>
      <c r="K163" s="2">
        <v>2802780</v>
      </c>
      <c r="L163" s="2">
        <v>2666180</v>
      </c>
      <c r="M163" s="2">
        <v>2529170</v>
      </c>
      <c r="N163" s="2">
        <v>2393320</v>
      </c>
      <c r="O163" s="2">
        <v>2273380</v>
      </c>
      <c r="P163" s="2">
        <v>2161100</v>
      </c>
      <c r="Q163" s="2">
        <v>2053780</v>
      </c>
      <c r="R163" s="2">
        <v>1954340</v>
      </c>
      <c r="S163" s="2">
        <v>1866410</v>
      </c>
      <c r="T163" s="2">
        <v>1791760</v>
      </c>
      <c r="U163" s="2">
        <v>1774020</v>
      </c>
      <c r="V163" s="2">
        <v>1749110</v>
      </c>
      <c r="W163" s="2">
        <v>1736010</v>
      </c>
      <c r="X163" s="2">
        <v>1739490</v>
      </c>
      <c r="Y163" s="2">
        <v>1766870</v>
      </c>
      <c r="Z163" s="2">
        <v>1812420</v>
      </c>
      <c r="AA163" s="2">
        <v>1869320</v>
      </c>
      <c r="AB163" s="2">
        <v>1936100</v>
      </c>
      <c r="AC163" s="2">
        <v>2006960</v>
      </c>
      <c r="AD163" s="2">
        <v>2081340</v>
      </c>
      <c r="AE163" s="2">
        <v>2156160</v>
      </c>
      <c r="AF163" s="2">
        <v>2231510</v>
      </c>
    </row>
    <row r="164" spans="1:32" x14ac:dyDescent="0.25">
      <c r="A164" t="s">
        <v>182</v>
      </c>
      <c r="B164" t="s">
        <v>19</v>
      </c>
      <c r="C164" s="2">
        <v>15163600000</v>
      </c>
      <c r="D164" s="2">
        <v>15523500000</v>
      </c>
      <c r="E164" s="2">
        <v>15606900000</v>
      </c>
      <c r="F164" s="2">
        <v>15424500000</v>
      </c>
      <c r="G164" s="2">
        <v>15072300000</v>
      </c>
      <c r="H164" s="2">
        <v>14688500000</v>
      </c>
      <c r="I164" s="2">
        <v>14278000000</v>
      </c>
      <c r="J164" s="2">
        <v>13809200000</v>
      </c>
      <c r="K164" s="2">
        <v>13293500000</v>
      </c>
      <c r="L164" s="2">
        <v>12736600000</v>
      </c>
      <c r="M164" s="2">
        <v>12158700000</v>
      </c>
      <c r="N164" s="2">
        <v>11562800000</v>
      </c>
      <c r="O164" s="2">
        <v>11005700000</v>
      </c>
      <c r="P164" s="2">
        <v>10455400000</v>
      </c>
      <c r="Q164" s="2">
        <v>9890810000</v>
      </c>
      <c r="R164" s="2">
        <v>9319840000</v>
      </c>
      <c r="S164" s="2">
        <v>8761950000</v>
      </c>
      <c r="T164" s="2">
        <v>8215760000</v>
      </c>
      <c r="U164" s="2">
        <v>7675800000</v>
      </c>
      <c r="V164" s="2">
        <v>7160620000</v>
      </c>
      <c r="W164" s="2">
        <v>6694490000</v>
      </c>
      <c r="X164" s="2">
        <v>6287060000</v>
      </c>
      <c r="Y164" s="2">
        <v>5973940000</v>
      </c>
      <c r="Z164" s="2">
        <v>5747520000</v>
      </c>
      <c r="AA164" s="2">
        <v>5581700000</v>
      </c>
      <c r="AB164" s="2">
        <v>5456650000</v>
      </c>
      <c r="AC164" s="2">
        <v>5360420000</v>
      </c>
      <c r="AD164" s="2">
        <v>5294240000</v>
      </c>
      <c r="AE164" s="2">
        <v>5248420000</v>
      </c>
      <c r="AF164" s="2">
        <v>5222720000</v>
      </c>
    </row>
    <row r="165" spans="1:32" x14ac:dyDescent="0.25">
      <c r="A165" t="s">
        <v>183</v>
      </c>
      <c r="B165" t="s">
        <v>19</v>
      </c>
      <c r="C165" s="2">
        <v>139153000</v>
      </c>
      <c r="D165" s="2">
        <v>142512000</v>
      </c>
      <c r="E165" s="2">
        <v>144533000</v>
      </c>
      <c r="F165" s="2">
        <v>144791000</v>
      </c>
      <c r="G165" s="2">
        <v>145113000</v>
      </c>
      <c r="H165" s="2">
        <v>144688000</v>
      </c>
      <c r="I165" s="2">
        <v>144180000</v>
      </c>
      <c r="J165" s="2">
        <v>144848000</v>
      </c>
      <c r="K165" s="2">
        <v>143943000</v>
      </c>
      <c r="L165" s="2">
        <v>142857000</v>
      </c>
      <c r="M165" s="2">
        <v>141889000</v>
      </c>
      <c r="N165" s="2">
        <v>141192000</v>
      </c>
      <c r="O165" s="2">
        <v>141696000</v>
      </c>
      <c r="P165" s="2">
        <v>142689000</v>
      </c>
      <c r="Q165" s="2">
        <v>143786000</v>
      </c>
      <c r="R165" s="2">
        <v>145320000</v>
      </c>
      <c r="S165" s="2">
        <v>147506000</v>
      </c>
      <c r="T165" s="2">
        <v>150480000</v>
      </c>
      <c r="U165" s="2">
        <v>154821000</v>
      </c>
      <c r="V165" s="2">
        <v>160270000</v>
      </c>
      <c r="W165" s="2">
        <v>165327000</v>
      </c>
      <c r="X165" s="2">
        <v>170395000</v>
      </c>
      <c r="Y165" s="2">
        <v>176274000</v>
      </c>
      <c r="Z165" s="2">
        <v>183216000</v>
      </c>
      <c r="AA165" s="2">
        <v>191010000</v>
      </c>
      <c r="AB165" s="2">
        <v>199639000</v>
      </c>
      <c r="AC165" s="2">
        <v>208857000</v>
      </c>
      <c r="AD165" s="2">
        <v>218790000</v>
      </c>
      <c r="AE165" s="2">
        <v>229257000</v>
      </c>
      <c r="AF165" s="2">
        <v>240439000</v>
      </c>
    </row>
    <row r="166" spans="1:32" x14ac:dyDescent="0.25">
      <c r="A166" t="s">
        <v>184</v>
      </c>
      <c r="B166" t="s">
        <v>19</v>
      </c>
      <c r="C166" s="2">
        <v>1721090000</v>
      </c>
      <c r="D166" s="2">
        <v>1761600000</v>
      </c>
      <c r="E166" s="2">
        <v>1770370000</v>
      </c>
      <c r="F166" s="2">
        <v>1748860000</v>
      </c>
      <c r="G166" s="2">
        <v>1708020000</v>
      </c>
      <c r="H166" s="2">
        <v>1663650000</v>
      </c>
      <c r="I166" s="2">
        <v>1616280000</v>
      </c>
      <c r="J166" s="2">
        <v>1562360000</v>
      </c>
      <c r="K166" s="2">
        <v>1503130000</v>
      </c>
      <c r="L166" s="2">
        <v>1439230000</v>
      </c>
      <c r="M166" s="2">
        <v>1372910000</v>
      </c>
      <c r="N166" s="2">
        <v>1304570000</v>
      </c>
      <c r="O166" s="2">
        <v>1240660000</v>
      </c>
      <c r="P166" s="2">
        <v>1177500000</v>
      </c>
      <c r="Q166" s="2">
        <v>1112720000</v>
      </c>
      <c r="R166" s="2">
        <v>1047220000</v>
      </c>
      <c r="S166" s="2">
        <v>983226000</v>
      </c>
      <c r="T166" s="2">
        <v>920566000</v>
      </c>
      <c r="U166" s="2">
        <v>858864000</v>
      </c>
      <c r="V166" s="2">
        <v>800011000</v>
      </c>
      <c r="W166" s="2">
        <v>747052000</v>
      </c>
      <c r="X166" s="2">
        <v>700854000</v>
      </c>
      <c r="Y166" s="2">
        <v>665434000</v>
      </c>
      <c r="Z166" s="2">
        <v>639841000</v>
      </c>
      <c r="AA166" s="2">
        <v>621034000</v>
      </c>
      <c r="AB166" s="2">
        <v>606797000</v>
      </c>
      <c r="AC166" s="2">
        <v>595815000</v>
      </c>
      <c r="AD166" s="2">
        <v>588253000</v>
      </c>
      <c r="AE166" s="2">
        <v>583029000</v>
      </c>
      <c r="AF166" s="2">
        <v>580096000</v>
      </c>
    </row>
    <row r="167" spans="1:32" x14ac:dyDescent="0.25">
      <c r="A167" t="s">
        <v>185</v>
      </c>
      <c r="B167" t="s">
        <v>19</v>
      </c>
      <c r="C167" s="2">
        <v>4329490</v>
      </c>
      <c r="D167" s="2">
        <v>4434010</v>
      </c>
      <c r="E167" s="2">
        <v>4845670</v>
      </c>
      <c r="F167" s="2">
        <v>5691990</v>
      </c>
      <c r="G167" s="2">
        <v>5351680</v>
      </c>
      <c r="H167" s="2">
        <v>5287300</v>
      </c>
      <c r="I167" s="2">
        <v>5397620</v>
      </c>
      <c r="J167" s="2">
        <v>4176020</v>
      </c>
      <c r="K167" s="2">
        <v>4448330</v>
      </c>
      <c r="L167" s="2">
        <v>4705230</v>
      </c>
      <c r="M167" s="2">
        <v>4860380</v>
      </c>
      <c r="N167" s="2">
        <v>4839050</v>
      </c>
      <c r="O167" s="2">
        <v>4981550</v>
      </c>
      <c r="P167" s="2">
        <v>4973420</v>
      </c>
      <c r="Q167" s="2">
        <v>4941280</v>
      </c>
      <c r="R167" s="2">
        <v>4918460</v>
      </c>
      <c r="S167" s="2">
        <v>4900030</v>
      </c>
      <c r="T167" s="2">
        <v>4895650</v>
      </c>
      <c r="U167" s="2">
        <v>4940290</v>
      </c>
      <c r="V167" s="2">
        <v>4985750</v>
      </c>
      <c r="W167" s="2">
        <v>5001390</v>
      </c>
      <c r="X167" s="2">
        <v>5001570</v>
      </c>
      <c r="Y167" s="2">
        <v>5010230</v>
      </c>
      <c r="Z167" s="2">
        <v>5034710</v>
      </c>
      <c r="AA167" s="2">
        <v>5065170</v>
      </c>
      <c r="AB167" s="2">
        <v>5090340</v>
      </c>
      <c r="AC167" s="2">
        <v>5105350</v>
      </c>
      <c r="AD167" s="2">
        <v>5117270</v>
      </c>
      <c r="AE167" s="2">
        <v>5116550</v>
      </c>
      <c r="AF167" s="2">
        <v>5094090</v>
      </c>
    </row>
    <row r="168" spans="1:32" x14ac:dyDescent="0.25">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x14ac:dyDescent="0.25">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x14ac:dyDescent="0.25">
      <c r="A170" t="s">
        <v>188</v>
      </c>
      <c r="B170" t="s">
        <v>19</v>
      </c>
      <c r="C170" s="2">
        <v>3584350</v>
      </c>
      <c r="D170" s="2">
        <v>3648630</v>
      </c>
      <c r="E170" s="2">
        <v>3649700</v>
      </c>
      <c r="F170" s="2">
        <v>3600530</v>
      </c>
      <c r="G170" s="2">
        <v>3522630</v>
      </c>
      <c r="H170" s="2">
        <v>3439010</v>
      </c>
      <c r="I170" s="2">
        <v>3352920</v>
      </c>
      <c r="J170" s="2">
        <v>3254880</v>
      </c>
      <c r="K170" s="2">
        <v>3148440</v>
      </c>
      <c r="L170" s="2">
        <v>3034070</v>
      </c>
      <c r="M170" s="2">
        <v>2917630</v>
      </c>
      <c r="N170" s="2">
        <v>2799120</v>
      </c>
      <c r="O170" s="2">
        <v>2695460</v>
      </c>
      <c r="P170" s="2">
        <v>2595920</v>
      </c>
      <c r="Q170" s="2">
        <v>2497000</v>
      </c>
      <c r="R170" s="2">
        <v>2401330</v>
      </c>
      <c r="S170" s="2">
        <v>2313210</v>
      </c>
      <c r="T170" s="2">
        <v>2235510</v>
      </c>
      <c r="U170" s="2">
        <v>2209940</v>
      </c>
      <c r="V170" s="2">
        <v>2164200</v>
      </c>
      <c r="W170" s="2">
        <v>2130170</v>
      </c>
      <c r="X170" s="2">
        <v>2102930</v>
      </c>
      <c r="Y170" s="2">
        <v>2094440</v>
      </c>
      <c r="Z170" s="2">
        <v>2104870</v>
      </c>
      <c r="AA170" s="2">
        <v>2128280</v>
      </c>
      <c r="AB170" s="2">
        <v>2162490</v>
      </c>
      <c r="AC170" s="2">
        <v>2203770</v>
      </c>
      <c r="AD170" s="2">
        <v>2253410</v>
      </c>
      <c r="AE170" s="2">
        <v>2309030</v>
      </c>
      <c r="AF170" s="2">
        <v>2371290</v>
      </c>
    </row>
    <row r="171" spans="1:32" x14ac:dyDescent="0.25">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x14ac:dyDescent="0.25">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x14ac:dyDescent="0.25">
      <c r="A173" t="s">
        <v>191</v>
      </c>
      <c r="B173" t="s">
        <v>19</v>
      </c>
      <c r="C173" s="2">
        <v>1369480</v>
      </c>
      <c r="D173" s="2">
        <v>1489030</v>
      </c>
      <c r="E173" s="2">
        <v>1509520</v>
      </c>
      <c r="F173" s="2">
        <v>1507190</v>
      </c>
      <c r="G173" s="2">
        <v>1497570</v>
      </c>
      <c r="H173" s="2">
        <v>1483870</v>
      </c>
      <c r="I173" s="2">
        <v>1460040</v>
      </c>
      <c r="J173" s="2">
        <v>1428290</v>
      </c>
      <c r="K173" s="2">
        <v>1390630</v>
      </c>
      <c r="L173" s="2">
        <v>1350600</v>
      </c>
      <c r="M173" s="2">
        <v>1310380</v>
      </c>
      <c r="N173" s="2">
        <v>1273810</v>
      </c>
      <c r="O173" s="2">
        <v>1242720</v>
      </c>
      <c r="P173" s="2">
        <v>1207810</v>
      </c>
      <c r="Q173" s="2">
        <v>1152710</v>
      </c>
      <c r="R173" s="2">
        <v>1093520</v>
      </c>
      <c r="S173" s="2">
        <v>1033910</v>
      </c>
      <c r="T173">
        <v>994251</v>
      </c>
      <c r="U173">
        <v>970168</v>
      </c>
      <c r="V173">
        <v>955659</v>
      </c>
      <c r="W173">
        <v>947982</v>
      </c>
      <c r="X173">
        <v>945479</v>
      </c>
      <c r="Y173">
        <v>946773</v>
      </c>
      <c r="Z173">
        <v>950165</v>
      </c>
      <c r="AA173">
        <v>953909</v>
      </c>
      <c r="AB173">
        <v>958688</v>
      </c>
      <c r="AC173">
        <v>956538</v>
      </c>
      <c r="AD173">
        <v>955638</v>
      </c>
      <c r="AE173">
        <v>957403</v>
      </c>
      <c r="AF173">
        <v>960953</v>
      </c>
    </row>
    <row r="174" spans="1:32" x14ac:dyDescent="0.25">
      <c r="A174" t="s">
        <v>192</v>
      </c>
      <c r="B174" t="s">
        <v>19</v>
      </c>
      <c r="C174" s="2">
        <v>1295220000</v>
      </c>
      <c r="D174" s="2">
        <v>1425690000</v>
      </c>
      <c r="E174" s="2">
        <v>1447440000</v>
      </c>
      <c r="F174" s="2">
        <v>1457310000</v>
      </c>
      <c r="G174" s="2">
        <v>1467270000</v>
      </c>
      <c r="H174" s="2">
        <v>1475670000</v>
      </c>
      <c r="I174" s="2">
        <v>1474850000</v>
      </c>
      <c r="J174" s="2">
        <v>1467660000</v>
      </c>
      <c r="K174" s="2">
        <v>1454530000</v>
      </c>
      <c r="L174" s="2">
        <v>1438690000</v>
      </c>
      <c r="M174" s="2">
        <v>1424050000</v>
      </c>
      <c r="N174" s="2">
        <v>1414580000</v>
      </c>
      <c r="O174" s="2">
        <v>1414800000</v>
      </c>
      <c r="P174" s="2">
        <v>1411490000</v>
      </c>
      <c r="Q174" s="2">
        <v>1373430000</v>
      </c>
      <c r="R174" s="2">
        <v>1336260000</v>
      </c>
      <c r="S174" s="2">
        <v>1314170000</v>
      </c>
      <c r="T174" s="2">
        <v>1303200000</v>
      </c>
      <c r="U174" s="2">
        <v>1301450000</v>
      </c>
      <c r="V174" s="2">
        <v>1308420000</v>
      </c>
      <c r="W174" s="2">
        <v>1322630000</v>
      </c>
      <c r="X174" s="2">
        <v>1341650000</v>
      </c>
      <c r="Y174" s="2">
        <v>1365220000</v>
      </c>
      <c r="Z174" s="2">
        <v>1391440000</v>
      </c>
      <c r="AA174" s="2">
        <v>1417030000</v>
      </c>
      <c r="AB174" s="2">
        <v>1443910000</v>
      </c>
      <c r="AC174" s="2">
        <v>1460720000</v>
      </c>
      <c r="AD174" s="2">
        <v>1478360000</v>
      </c>
      <c r="AE174" s="2">
        <v>1498940000</v>
      </c>
      <c r="AF174" s="2">
        <v>1521810000</v>
      </c>
    </row>
    <row r="175" spans="1:32" x14ac:dyDescent="0.25">
      <c r="A175" t="s">
        <v>193</v>
      </c>
      <c r="B175" t="s">
        <v>19</v>
      </c>
      <c r="C175" s="2">
        <v>3730520000</v>
      </c>
      <c r="D175" s="2">
        <v>3937760000</v>
      </c>
      <c r="E175" s="2">
        <v>3859330000</v>
      </c>
      <c r="F175" s="2">
        <v>3748070000</v>
      </c>
      <c r="G175" s="2">
        <v>3675660000</v>
      </c>
      <c r="H175" s="2">
        <v>3592900000</v>
      </c>
      <c r="I175" s="2">
        <v>3486790000</v>
      </c>
      <c r="J175" s="2">
        <v>3398940000</v>
      </c>
      <c r="K175" s="2">
        <v>3262540000</v>
      </c>
      <c r="L175" s="2">
        <v>3122400000</v>
      </c>
      <c r="M175" s="2">
        <v>2986480000</v>
      </c>
      <c r="N175" s="2">
        <v>2865230000</v>
      </c>
      <c r="O175" s="2">
        <v>2756950000</v>
      </c>
      <c r="P175" s="2">
        <v>2645340000</v>
      </c>
      <c r="Q175" s="2">
        <v>2550960000</v>
      </c>
      <c r="R175" s="2">
        <v>2481900000</v>
      </c>
      <c r="S175" s="2">
        <v>2423600000</v>
      </c>
      <c r="T175" s="2">
        <v>2387640000</v>
      </c>
      <c r="U175" s="2">
        <v>2368920000</v>
      </c>
      <c r="V175" s="2">
        <v>2369700000</v>
      </c>
      <c r="W175" s="2">
        <v>2383690000</v>
      </c>
      <c r="X175" s="2">
        <v>2407290000</v>
      </c>
      <c r="Y175" s="2">
        <v>2440590000</v>
      </c>
      <c r="Z175" s="2">
        <v>2480010000</v>
      </c>
      <c r="AA175" s="2">
        <v>2519840000</v>
      </c>
      <c r="AB175" s="2">
        <v>2562050000</v>
      </c>
      <c r="AC175" s="2">
        <v>2587820000</v>
      </c>
      <c r="AD175" s="2">
        <v>2615950000</v>
      </c>
      <c r="AE175" s="2">
        <v>2651210000</v>
      </c>
      <c r="AF175" s="2">
        <v>2691390000</v>
      </c>
    </row>
    <row r="176" spans="1:32" x14ac:dyDescent="0.25">
      <c r="A176" t="s">
        <v>194</v>
      </c>
      <c r="B176" t="s">
        <v>19</v>
      </c>
      <c r="C176" s="2">
        <v>147111000</v>
      </c>
      <c r="D176" s="2">
        <v>161930000</v>
      </c>
      <c r="E176" s="2">
        <v>164399000</v>
      </c>
      <c r="F176" s="2">
        <v>165518000</v>
      </c>
      <c r="G176" s="2">
        <v>166645000</v>
      </c>
      <c r="H176" s="2">
        <v>167593000</v>
      </c>
      <c r="I176" s="2">
        <v>167491000</v>
      </c>
      <c r="J176" s="2">
        <v>166662000</v>
      </c>
      <c r="K176" s="2">
        <v>165152000</v>
      </c>
      <c r="L176" s="2">
        <v>163326000</v>
      </c>
      <c r="M176" s="2">
        <v>161629000</v>
      </c>
      <c r="N176" s="2">
        <v>160511000</v>
      </c>
      <c r="O176" s="2">
        <v>160490000</v>
      </c>
      <c r="P176" s="2">
        <v>160057000</v>
      </c>
      <c r="Q176" s="2">
        <v>155660000</v>
      </c>
      <c r="R176" s="2">
        <v>151352000</v>
      </c>
      <c r="S176" s="2">
        <v>148745000</v>
      </c>
      <c r="T176" s="2">
        <v>147391000</v>
      </c>
      <c r="U176" s="2">
        <v>147073000</v>
      </c>
      <c r="V176" s="2">
        <v>147737000</v>
      </c>
      <c r="W176" s="2">
        <v>149217000</v>
      </c>
      <c r="X176" s="2">
        <v>151238000</v>
      </c>
      <c r="Y176" s="2">
        <v>153778000</v>
      </c>
      <c r="Z176" s="2">
        <v>156624000</v>
      </c>
      <c r="AA176" s="2">
        <v>159404000</v>
      </c>
      <c r="AB176" s="2">
        <v>162335000</v>
      </c>
      <c r="AC176" s="2">
        <v>164122000</v>
      </c>
      <c r="AD176" s="2">
        <v>166011000</v>
      </c>
      <c r="AE176" s="2">
        <v>168249000</v>
      </c>
      <c r="AF176" s="2">
        <v>170756000</v>
      </c>
    </row>
    <row r="177" spans="1:32" x14ac:dyDescent="0.25">
      <c r="A177" t="s">
        <v>195</v>
      </c>
      <c r="B177" t="s">
        <v>19</v>
      </c>
      <c r="C177" s="2">
        <v>116068000</v>
      </c>
      <c r="D177" s="2">
        <v>122516000</v>
      </c>
      <c r="E177" s="2">
        <v>129389000</v>
      </c>
      <c r="F177" s="2">
        <v>147344000</v>
      </c>
      <c r="G177" s="2">
        <v>135557000</v>
      </c>
      <c r="H177" s="2">
        <v>131294000</v>
      </c>
      <c r="I177" s="2">
        <v>130534000</v>
      </c>
      <c r="J177" s="2">
        <v>97992500</v>
      </c>
      <c r="K177" s="2">
        <v>100823000</v>
      </c>
      <c r="L177" s="2">
        <v>102841000</v>
      </c>
      <c r="M177" s="2">
        <v>102301000</v>
      </c>
      <c r="N177" s="2">
        <v>98199600</v>
      </c>
      <c r="O177" s="2">
        <v>96925200</v>
      </c>
      <c r="P177" s="2">
        <v>92203300</v>
      </c>
      <c r="Q177" s="2">
        <v>87665200</v>
      </c>
      <c r="R177" s="2">
        <v>84001900</v>
      </c>
      <c r="S177" s="2">
        <v>80510000</v>
      </c>
      <c r="T177" s="2">
        <v>77678700</v>
      </c>
      <c r="U177" s="2">
        <v>75591600</v>
      </c>
      <c r="V177" s="2">
        <v>73717800</v>
      </c>
      <c r="W177" s="2">
        <v>72110400</v>
      </c>
      <c r="X177" s="2">
        <v>70660500</v>
      </c>
      <c r="Y177" s="2">
        <v>69368900</v>
      </c>
      <c r="Z177" s="2">
        <v>68149600</v>
      </c>
      <c r="AA177" s="2">
        <v>66820400</v>
      </c>
      <c r="AB177" s="2">
        <v>65326700</v>
      </c>
      <c r="AC177" s="2">
        <v>63257200</v>
      </c>
      <c r="AD177" s="2">
        <v>61184300</v>
      </c>
      <c r="AE177" s="2">
        <v>59169700</v>
      </c>
      <c r="AF177" s="2">
        <v>57021400</v>
      </c>
    </row>
    <row r="178" spans="1:32" x14ac:dyDescent="0.25">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x14ac:dyDescent="0.25">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x14ac:dyDescent="0.25">
      <c r="A180" t="s">
        <v>198</v>
      </c>
      <c r="B180" t="s">
        <v>19</v>
      </c>
      <c r="C180">
        <v>876296</v>
      </c>
      <c r="D180">
        <v>948614</v>
      </c>
      <c r="E180">
        <v>949154</v>
      </c>
      <c r="F180">
        <v>946652</v>
      </c>
      <c r="G180">
        <v>947505</v>
      </c>
      <c r="H180">
        <v>949332</v>
      </c>
      <c r="I180">
        <v>946233</v>
      </c>
      <c r="J180">
        <v>938559</v>
      </c>
      <c r="K180">
        <v>927888</v>
      </c>
      <c r="L180">
        <v>915611</v>
      </c>
      <c r="M180">
        <v>904011</v>
      </c>
      <c r="N180">
        <v>895959</v>
      </c>
      <c r="O180">
        <v>894243</v>
      </c>
      <c r="P180">
        <v>890418</v>
      </c>
      <c r="Q180">
        <v>888623</v>
      </c>
      <c r="R180">
        <v>877035</v>
      </c>
      <c r="S180">
        <v>875073</v>
      </c>
      <c r="T180">
        <v>876529</v>
      </c>
      <c r="U180">
        <v>881221</v>
      </c>
      <c r="V180">
        <v>890303</v>
      </c>
      <c r="W180">
        <v>903192</v>
      </c>
      <c r="X180">
        <v>920862</v>
      </c>
      <c r="Y180">
        <v>941259</v>
      </c>
      <c r="Z180">
        <v>964435</v>
      </c>
      <c r="AA180">
        <v>988010</v>
      </c>
      <c r="AB180" s="2">
        <v>1013500</v>
      </c>
      <c r="AC180" s="2">
        <v>1032960</v>
      </c>
      <c r="AD180" s="2">
        <v>1054190</v>
      </c>
      <c r="AE180" s="2">
        <v>1077940</v>
      </c>
      <c r="AF180" s="2">
        <v>1104660</v>
      </c>
    </row>
    <row r="181" spans="1:32" x14ac:dyDescent="0.25">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x14ac:dyDescent="0.25">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x14ac:dyDescent="0.25">
      <c r="A183" t="s">
        <v>201</v>
      </c>
      <c r="B183" t="s">
        <v>19</v>
      </c>
      <c r="C183" s="2">
        <v>5171150</v>
      </c>
      <c r="D183" s="2">
        <v>5253250</v>
      </c>
      <c r="E183" s="2">
        <v>5246350</v>
      </c>
      <c r="F183" s="2">
        <v>5152110</v>
      </c>
      <c r="G183" s="2">
        <v>5006420</v>
      </c>
      <c r="H183" s="2">
        <v>4839570</v>
      </c>
      <c r="I183" s="2">
        <v>4667410</v>
      </c>
      <c r="J183" s="2">
        <v>4478930</v>
      </c>
      <c r="K183" s="2">
        <v>4279090</v>
      </c>
      <c r="L183" s="2">
        <v>4070570</v>
      </c>
      <c r="M183" s="2">
        <v>3861400</v>
      </c>
      <c r="N183" s="2">
        <v>3654000</v>
      </c>
      <c r="O183" s="2">
        <v>3470890</v>
      </c>
      <c r="P183" s="2">
        <v>3299460</v>
      </c>
      <c r="Q183" s="2">
        <v>3135600</v>
      </c>
      <c r="R183" s="2">
        <v>2983780</v>
      </c>
      <c r="S183" s="2">
        <v>2849530</v>
      </c>
      <c r="T183" s="2">
        <v>2735560</v>
      </c>
      <c r="U183" s="2">
        <v>2708460</v>
      </c>
      <c r="V183" s="2">
        <v>2670420</v>
      </c>
      <c r="W183" s="2">
        <v>2650410</v>
      </c>
      <c r="X183" s="2">
        <v>2655720</v>
      </c>
      <c r="Y183" s="2">
        <v>2697520</v>
      </c>
      <c r="Z183" s="2">
        <v>2767070</v>
      </c>
      <c r="AA183" s="2">
        <v>2853920</v>
      </c>
      <c r="AB183" s="2">
        <v>2955880</v>
      </c>
      <c r="AC183" s="2">
        <v>3064060</v>
      </c>
      <c r="AD183" s="2">
        <v>3177630</v>
      </c>
      <c r="AE183" s="2">
        <v>3291850</v>
      </c>
      <c r="AF183" s="2">
        <v>3406890</v>
      </c>
    </row>
    <row r="184" spans="1:32" x14ac:dyDescent="0.25">
      <c r="A184" t="s">
        <v>202</v>
      </c>
      <c r="B184" t="s">
        <v>19</v>
      </c>
      <c r="C184" s="2">
        <v>38004000000</v>
      </c>
      <c r="D184" s="2">
        <v>38906000000</v>
      </c>
      <c r="E184" s="2">
        <v>39115000000</v>
      </c>
      <c r="F184" s="2">
        <v>38657800000</v>
      </c>
      <c r="G184" s="2">
        <v>37775200000</v>
      </c>
      <c r="H184" s="2">
        <v>36813400000</v>
      </c>
      <c r="I184" s="2">
        <v>35784500000</v>
      </c>
      <c r="J184" s="2">
        <v>34609900000</v>
      </c>
      <c r="K184" s="2">
        <v>33317500000</v>
      </c>
      <c r="L184" s="2">
        <v>31921800000</v>
      </c>
      <c r="M184" s="2">
        <v>30473400000</v>
      </c>
      <c r="N184" s="2">
        <v>28980000000</v>
      </c>
      <c r="O184" s="2">
        <v>27583800000</v>
      </c>
      <c r="P184" s="2">
        <v>26204800000</v>
      </c>
      <c r="Q184" s="2">
        <v>24789700000</v>
      </c>
      <c r="R184" s="2">
        <v>23358800000</v>
      </c>
      <c r="S184" s="2">
        <v>21960500000</v>
      </c>
      <c r="T184" s="2">
        <v>20591600000</v>
      </c>
      <c r="U184" s="2">
        <v>19238400000</v>
      </c>
      <c r="V184" s="2">
        <v>17947200000</v>
      </c>
      <c r="W184" s="2">
        <v>16778900000</v>
      </c>
      <c r="X184" s="2">
        <v>15757700000</v>
      </c>
      <c r="Y184" s="2">
        <v>14972900000</v>
      </c>
      <c r="Z184" s="2">
        <v>14405400000</v>
      </c>
      <c r="AA184" s="2">
        <v>13989700000</v>
      </c>
      <c r="AB184" s="2">
        <v>13676300000</v>
      </c>
      <c r="AC184" s="2">
        <v>13435100000</v>
      </c>
      <c r="AD184" s="2">
        <v>13269200000</v>
      </c>
      <c r="AE184" s="2">
        <v>13154300000</v>
      </c>
      <c r="AF184" s="2">
        <v>13089800000</v>
      </c>
    </row>
    <row r="185" spans="1:32" x14ac:dyDescent="0.25">
      <c r="A185" t="s">
        <v>203</v>
      </c>
      <c r="B185" t="s">
        <v>19</v>
      </c>
      <c r="C185" s="2">
        <v>144750000</v>
      </c>
      <c r="D185" s="2">
        <v>148244000</v>
      </c>
      <c r="E185" s="2">
        <v>150347000</v>
      </c>
      <c r="F185" s="2">
        <v>150615000</v>
      </c>
      <c r="G185" s="2">
        <v>150950000</v>
      </c>
      <c r="H185" s="2">
        <v>150508000</v>
      </c>
      <c r="I185" s="2">
        <v>149979000</v>
      </c>
      <c r="J185" s="2">
        <v>150675000</v>
      </c>
      <c r="K185" s="2">
        <v>149733000</v>
      </c>
      <c r="L185" s="2">
        <v>148603000</v>
      </c>
      <c r="M185" s="2">
        <v>147596000</v>
      </c>
      <c r="N185" s="2">
        <v>146870000</v>
      </c>
      <c r="O185" s="2">
        <v>147394000</v>
      </c>
      <c r="P185" s="2">
        <v>148427000</v>
      </c>
      <c r="Q185" s="2">
        <v>149567000</v>
      </c>
      <c r="R185" s="2">
        <v>151162000</v>
      </c>
      <c r="S185" s="2">
        <v>153436000</v>
      </c>
      <c r="T185" s="2">
        <v>156528000</v>
      </c>
      <c r="U185" s="2">
        <v>161044000</v>
      </c>
      <c r="V185" s="2">
        <v>166711000</v>
      </c>
      <c r="W185" s="2">
        <v>171972000</v>
      </c>
      <c r="X185" s="2">
        <v>177244000</v>
      </c>
      <c r="Y185" s="2">
        <v>183359000</v>
      </c>
      <c r="Z185" s="2">
        <v>190581000</v>
      </c>
      <c r="AA185" s="2">
        <v>198689000</v>
      </c>
      <c r="AB185" s="2">
        <v>207665000</v>
      </c>
      <c r="AC185" s="2">
        <v>217255000</v>
      </c>
      <c r="AD185" s="2">
        <v>227589000</v>
      </c>
      <c r="AE185" s="2">
        <v>238477000</v>
      </c>
      <c r="AF185" s="2">
        <v>250110000</v>
      </c>
    </row>
    <row r="186" spans="1:32" x14ac:dyDescent="0.25">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x14ac:dyDescent="0.25">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x14ac:dyDescent="0.25">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x14ac:dyDescent="0.25">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x14ac:dyDescent="0.25">
      <c r="A190" t="s">
        <v>208</v>
      </c>
      <c r="B190" t="s">
        <v>19</v>
      </c>
      <c r="C190" s="2">
        <v>15145100</v>
      </c>
      <c r="D190" s="2">
        <v>15416700</v>
      </c>
      <c r="E190" s="2">
        <v>15421300</v>
      </c>
      <c r="F190" s="2">
        <v>15213500</v>
      </c>
      <c r="G190" s="2">
        <v>14884400</v>
      </c>
      <c r="H190" s="2">
        <v>14531000</v>
      </c>
      <c r="I190" s="2">
        <v>14167400</v>
      </c>
      <c r="J190" s="2">
        <v>13753300</v>
      </c>
      <c r="K190" s="2">
        <v>13303600</v>
      </c>
      <c r="L190" s="2">
        <v>12820500</v>
      </c>
      <c r="M190" s="2">
        <v>12328400</v>
      </c>
      <c r="N190" s="2">
        <v>11827700</v>
      </c>
      <c r="O190" s="2">
        <v>11389800</v>
      </c>
      <c r="P190" s="2">
        <v>10969200</v>
      </c>
      <c r="Q190" s="2">
        <v>10551300</v>
      </c>
      <c r="R190" s="2">
        <v>10147000</v>
      </c>
      <c r="S190" s="2">
        <v>9774680</v>
      </c>
      <c r="T190" s="2">
        <v>9446340</v>
      </c>
      <c r="U190" s="2">
        <v>9338330</v>
      </c>
      <c r="V190" s="2">
        <v>9145030</v>
      </c>
      <c r="W190" s="2">
        <v>9001190</v>
      </c>
      <c r="X190" s="2">
        <v>8886100</v>
      </c>
      <c r="Y190" s="2">
        <v>8850260</v>
      </c>
      <c r="Z190" s="2">
        <v>8894290</v>
      </c>
      <c r="AA190" s="2">
        <v>8993180</v>
      </c>
      <c r="AB190" s="2">
        <v>9137730</v>
      </c>
      <c r="AC190" s="2">
        <v>9312140</v>
      </c>
      <c r="AD190" s="2">
        <v>9521880</v>
      </c>
      <c r="AE190" s="2">
        <v>9756860</v>
      </c>
      <c r="AF190" s="2">
        <v>10019900</v>
      </c>
    </row>
    <row r="191" spans="1:32" x14ac:dyDescent="0.25">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x14ac:dyDescent="0.25">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x14ac:dyDescent="0.25">
      <c r="A193" t="s">
        <v>211</v>
      </c>
      <c r="B193" t="s">
        <v>19</v>
      </c>
      <c r="C193" s="2">
        <v>2090810</v>
      </c>
      <c r="D193" s="2">
        <v>2273330</v>
      </c>
      <c r="E193" s="2">
        <v>2304610</v>
      </c>
      <c r="F193" s="2">
        <v>2301050</v>
      </c>
      <c r="G193" s="2">
        <v>2286360</v>
      </c>
      <c r="H193" s="2">
        <v>2265450</v>
      </c>
      <c r="I193" s="2">
        <v>2229040</v>
      </c>
      <c r="J193" s="2">
        <v>2180560</v>
      </c>
      <c r="K193" s="2">
        <v>2123040</v>
      </c>
      <c r="L193" s="2">
        <v>2061920</v>
      </c>
      <c r="M193" s="2">
        <v>2000530</v>
      </c>
      <c r="N193" s="2">
        <v>1944700</v>
      </c>
      <c r="O193" s="2">
        <v>1897200</v>
      </c>
      <c r="P193" s="2">
        <v>1843920</v>
      </c>
      <c r="Q193" s="2">
        <v>1759740</v>
      </c>
      <c r="R193" s="2">
        <v>1669300</v>
      </c>
      <c r="S193" s="2">
        <v>1578290</v>
      </c>
      <c r="T193" s="2">
        <v>1517750</v>
      </c>
      <c r="U193" s="2">
        <v>1480930</v>
      </c>
      <c r="V193" s="2">
        <v>1458730</v>
      </c>
      <c r="W193" s="2">
        <v>1447040</v>
      </c>
      <c r="X193" s="2">
        <v>1443230</v>
      </c>
      <c r="Y193" s="2">
        <v>1445240</v>
      </c>
      <c r="Z193" s="2">
        <v>1450370</v>
      </c>
      <c r="AA193" s="2">
        <v>1456100</v>
      </c>
      <c r="AB193" s="2">
        <v>1463410</v>
      </c>
      <c r="AC193" s="2">
        <v>1460160</v>
      </c>
      <c r="AD193" s="2">
        <v>1458800</v>
      </c>
      <c r="AE193" s="2">
        <v>1461530</v>
      </c>
      <c r="AF193" s="2">
        <v>1466990</v>
      </c>
    </row>
    <row r="194" spans="1:32" x14ac:dyDescent="0.25">
      <c r="A194" t="s">
        <v>212</v>
      </c>
      <c r="B194" t="s">
        <v>19</v>
      </c>
      <c r="C194" s="2">
        <v>3246160000</v>
      </c>
      <c r="D194" s="2">
        <v>3573160000</v>
      </c>
      <c r="E194" s="2">
        <v>3627680000</v>
      </c>
      <c r="F194" s="2">
        <v>3652430000</v>
      </c>
      <c r="G194" s="2">
        <v>3677380000</v>
      </c>
      <c r="H194" s="2">
        <v>3698400000</v>
      </c>
      <c r="I194" s="2">
        <v>3696330000</v>
      </c>
      <c r="J194" s="2">
        <v>3678290000</v>
      </c>
      <c r="K194" s="2">
        <v>3645350000</v>
      </c>
      <c r="L194" s="2">
        <v>3605610000</v>
      </c>
      <c r="M194" s="2">
        <v>3568870000</v>
      </c>
      <c r="N194" s="2">
        <v>3545120000</v>
      </c>
      <c r="O194" s="2">
        <v>3545670000</v>
      </c>
      <c r="P194" s="2">
        <v>3537380000</v>
      </c>
      <c r="Q194" s="2">
        <v>3441940000</v>
      </c>
      <c r="R194" s="2">
        <v>3348740000</v>
      </c>
      <c r="S194" s="2">
        <v>3293340000</v>
      </c>
      <c r="T194" s="2">
        <v>3265840000</v>
      </c>
      <c r="U194" s="2">
        <v>3261450000</v>
      </c>
      <c r="V194" s="2">
        <v>3278930000</v>
      </c>
      <c r="W194" s="2">
        <v>3314550000</v>
      </c>
      <c r="X194" s="2">
        <v>3362230000</v>
      </c>
      <c r="Y194" s="2">
        <v>3421330000</v>
      </c>
      <c r="Z194" s="2">
        <v>3487060000</v>
      </c>
      <c r="AA194" s="2">
        <v>3551240000</v>
      </c>
      <c r="AB194" s="2">
        <v>3618640000</v>
      </c>
      <c r="AC194" s="2">
        <v>3660800000</v>
      </c>
      <c r="AD194" s="2">
        <v>3705040000</v>
      </c>
      <c r="AE194" s="2">
        <v>3756650000</v>
      </c>
      <c r="AF194" s="2">
        <v>3813980000</v>
      </c>
    </row>
    <row r="195" spans="1:32" x14ac:dyDescent="0.25">
      <c r="A195" t="s">
        <v>213</v>
      </c>
      <c r="B195" t="s">
        <v>19</v>
      </c>
      <c r="C195" s="2">
        <v>3880570000</v>
      </c>
      <c r="D195" s="2">
        <v>4096150000</v>
      </c>
      <c r="E195" s="2">
        <v>4014570000</v>
      </c>
      <c r="F195" s="2">
        <v>3898840000</v>
      </c>
      <c r="G195" s="2">
        <v>3823510000</v>
      </c>
      <c r="H195" s="2">
        <v>3737410000</v>
      </c>
      <c r="I195" s="2">
        <v>3627000000</v>
      </c>
      <c r="J195" s="2">
        <v>3535600000</v>
      </c>
      <c r="K195" s="2">
        <v>3393670000</v>
      </c>
      <c r="L195" s="2">
        <v>3247870000</v>
      </c>
      <c r="M195" s="2">
        <v>3106440000</v>
      </c>
      <c r="N195" s="2">
        <v>2980300000</v>
      </c>
      <c r="O195" s="2">
        <v>2867670000</v>
      </c>
      <c r="P195" s="2">
        <v>2751580000</v>
      </c>
      <c r="Q195" s="2">
        <v>2653350000</v>
      </c>
      <c r="R195" s="2">
        <v>2581480000</v>
      </c>
      <c r="S195" s="2">
        <v>2520810000</v>
      </c>
      <c r="T195" s="2">
        <v>2483380000</v>
      </c>
      <c r="U195" s="2">
        <v>2463910000</v>
      </c>
      <c r="V195" s="2">
        <v>2464710000</v>
      </c>
      <c r="W195" s="2">
        <v>2479280000</v>
      </c>
      <c r="X195" s="2">
        <v>2503840000</v>
      </c>
      <c r="Y195" s="2">
        <v>2538500000</v>
      </c>
      <c r="Z195" s="2">
        <v>2579520000</v>
      </c>
      <c r="AA195" s="2">
        <v>2620980000</v>
      </c>
      <c r="AB195" s="2">
        <v>2664920000</v>
      </c>
      <c r="AC195" s="2">
        <v>2691750000</v>
      </c>
      <c r="AD195" s="2">
        <v>2721040000</v>
      </c>
      <c r="AE195" s="2">
        <v>2757750000</v>
      </c>
      <c r="AF195" s="2">
        <v>2799570000</v>
      </c>
    </row>
    <row r="196" spans="1:32" x14ac:dyDescent="0.25">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x14ac:dyDescent="0.25">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x14ac:dyDescent="0.25">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x14ac:dyDescent="0.25">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x14ac:dyDescent="0.25">
      <c r="A200" t="s">
        <v>218</v>
      </c>
      <c r="B200" t="s">
        <v>19</v>
      </c>
      <c r="C200" s="2">
        <v>3702660</v>
      </c>
      <c r="D200" s="2">
        <v>4008230</v>
      </c>
      <c r="E200" s="2">
        <v>4010510</v>
      </c>
      <c r="F200" s="2">
        <v>3999940</v>
      </c>
      <c r="G200" s="2">
        <v>4003540</v>
      </c>
      <c r="H200" s="2">
        <v>4011260</v>
      </c>
      <c r="I200" s="2">
        <v>3997990</v>
      </c>
      <c r="J200" s="2">
        <v>3965590</v>
      </c>
      <c r="K200" s="2">
        <v>3920530</v>
      </c>
      <c r="L200" s="2">
        <v>3868680</v>
      </c>
      <c r="M200" s="2">
        <v>3819470</v>
      </c>
      <c r="N200" s="2">
        <v>3785500</v>
      </c>
      <c r="O200" s="2">
        <v>3778300</v>
      </c>
      <c r="P200" s="2">
        <v>3762200</v>
      </c>
      <c r="Q200" s="2">
        <v>3754620</v>
      </c>
      <c r="R200" s="2">
        <v>3705670</v>
      </c>
      <c r="S200" s="2">
        <v>3697410</v>
      </c>
      <c r="T200" s="2">
        <v>3703590</v>
      </c>
      <c r="U200" s="2">
        <v>3723190</v>
      </c>
      <c r="V200" s="2">
        <v>3761620</v>
      </c>
      <c r="W200" s="2">
        <v>3815860</v>
      </c>
      <c r="X200" s="2">
        <v>3890580</v>
      </c>
      <c r="Y200" s="2">
        <v>3976830</v>
      </c>
      <c r="Z200" s="2">
        <v>4074820</v>
      </c>
      <c r="AA200" s="2">
        <v>4174510</v>
      </c>
      <c r="AB200" s="2">
        <v>4282240</v>
      </c>
      <c r="AC200" s="2">
        <v>4364520</v>
      </c>
      <c r="AD200" s="2">
        <v>4454240</v>
      </c>
      <c r="AE200" s="2">
        <v>4554660</v>
      </c>
      <c r="AF200" s="2">
        <v>4667570</v>
      </c>
    </row>
    <row r="201" spans="1:32" x14ac:dyDescent="0.25">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x14ac:dyDescent="0.25">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x14ac:dyDescent="0.25">
      <c r="A203" t="s">
        <v>221</v>
      </c>
      <c r="B203" t="s">
        <v>19</v>
      </c>
      <c r="C203">
        <v>517115</v>
      </c>
      <c r="D203">
        <v>525325</v>
      </c>
      <c r="E203">
        <v>524635</v>
      </c>
      <c r="F203">
        <v>515211</v>
      </c>
      <c r="G203">
        <v>500642</v>
      </c>
      <c r="H203">
        <v>483957</v>
      </c>
      <c r="I203">
        <v>466741</v>
      </c>
      <c r="J203">
        <v>447893</v>
      </c>
      <c r="K203">
        <v>427909</v>
      </c>
      <c r="L203">
        <v>407057</v>
      </c>
      <c r="M203">
        <v>386140</v>
      </c>
      <c r="N203">
        <v>365400</v>
      </c>
      <c r="O203">
        <v>347089</v>
      </c>
      <c r="P203">
        <v>329946</v>
      </c>
      <c r="Q203">
        <v>313560</v>
      </c>
      <c r="R203">
        <v>298378</v>
      </c>
      <c r="S203">
        <v>284953</v>
      </c>
      <c r="T203">
        <v>273556</v>
      </c>
      <c r="U203">
        <v>270846</v>
      </c>
      <c r="V203">
        <v>267042</v>
      </c>
      <c r="W203">
        <v>265041</v>
      </c>
      <c r="X203">
        <v>265572</v>
      </c>
      <c r="Y203">
        <v>269752</v>
      </c>
      <c r="Z203">
        <v>276707</v>
      </c>
      <c r="AA203">
        <v>285392</v>
      </c>
      <c r="AB203">
        <v>295588</v>
      </c>
      <c r="AC203">
        <v>306406</v>
      </c>
      <c r="AD203">
        <v>317763</v>
      </c>
      <c r="AE203">
        <v>329185</v>
      </c>
      <c r="AF203">
        <v>340689</v>
      </c>
    </row>
    <row r="204" spans="1:32" x14ac:dyDescent="0.25">
      <c r="A204" t="s">
        <v>222</v>
      </c>
      <c r="B204" t="s">
        <v>19</v>
      </c>
      <c r="C204" s="2">
        <v>7600800000</v>
      </c>
      <c r="D204" s="2">
        <v>7781200000</v>
      </c>
      <c r="E204" s="2">
        <v>7823000000</v>
      </c>
      <c r="F204" s="2">
        <v>7731550000</v>
      </c>
      <c r="G204" s="2">
        <v>7555030000</v>
      </c>
      <c r="H204" s="2">
        <v>7362680000</v>
      </c>
      <c r="I204" s="2">
        <v>7156910000</v>
      </c>
      <c r="J204" s="2">
        <v>6921970000</v>
      </c>
      <c r="K204" s="2">
        <v>6663500000</v>
      </c>
      <c r="L204" s="2">
        <v>6384370000</v>
      </c>
      <c r="M204" s="2">
        <v>6094690000</v>
      </c>
      <c r="N204" s="2">
        <v>5796000000</v>
      </c>
      <c r="O204" s="2">
        <v>5516760000</v>
      </c>
      <c r="P204" s="2">
        <v>5240950000</v>
      </c>
      <c r="Q204" s="2">
        <v>4957950000</v>
      </c>
      <c r="R204" s="2">
        <v>4671750000</v>
      </c>
      <c r="S204" s="2">
        <v>4392110000</v>
      </c>
      <c r="T204" s="2">
        <v>4118330000</v>
      </c>
      <c r="U204" s="2">
        <v>3847670000</v>
      </c>
      <c r="V204" s="2">
        <v>3589430000</v>
      </c>
      <c r="W204" s="2">
        <v>3355770000</v>
      </c>
      <c r="X204" s="2">
        <v>3151540000</v>
      </c>
      <c r="Y204" s="2">
        <v>2994580000</v>
      </c>
      <c r="Z204" s="2">
        <v>2881070000</v>
      </c>
      <c r="AA204" s="2">
        <v>2797940000</v>
      </c>
      <c r="AB204" s="2">
        <v>2735250000</v>
      </c>
      <c r="AC204" s="2">
        <v>2687010000</v>
      </c>
      <c r="AD204" s="2">
        <v>2653830000</v>
      </c>
      <c r="AE204" s="2">
        <v>2630860000</v>
      </c>
      <c r="AF204" s="2">
        <v>2617970000</v>
      </c>
    </row>
    <row r="205" spans="1:32" x14ac:dyDescent="0.25">
      <c r="A205" t="s">
        <v>223</v>
      </c>
      <c r="B205" t="s">
        <v>19</v>
      </c>
      <c r="C205" s="2">
        <v>28950000</v>
      </c>
      <c r="D205" s="2">
        <v>29648800</v>
      </c>
      <c r="E205" s="2">
        <v>30069300</v>
      </c>
      <c r="F205" s="2">
        <v>30122900</v>
      </c>
      <c r="G205" s="2">
        <v>30189900</v>
      </c>
      <c r="H205" s="2">
        <v>30101600</v>
      </c>
      <c r="I205" s="2">
        <v>29995800</v>
      </c>
      <c r="J205" s="2">
        <v>30134900</v>
      </c>
      <c r="K205" s="2">
        <v>29946600</v>
      </c>
      <c r="L205" s="2">
        <v>29720600</v>
      </c>
      <c r="M205" s="2">
        <v>29519200</v>
      </c>
      <c r="N205" s="2">
        <v>29374100</v>
      </c>
      <c r="O205" s="2">
        <v>29478800</v>
      </c>
      <c r="P205" s="2">
        <v>29685300</v>
      </c>
      <c r="Q205" s="2">
        <v>29913400</v>
      </c>
      <c r="R205" s="2">
        <v>30232300</v>
      </c>
      <c r="S205" s="2">
        <v>30687100</v>
      </c>
      <c r="T205" s="2">
        <v>31305700</v>
      </c>
      <c r="U205" s="2">
        <v>32208800</v>
      </c>
      <c r="V205" s="2">
        <v>33342300</v>
      </c>
      <c r="W205" s="2">
        <v>34394300</v>
      </c>
      <c r="X205" s="2">
        <v>35448800</v>
      </c>
      <c r="Y205" s="2">
        <v>36671900</v>
      </c>
      <c r="Z205" s="2">
        <v>38116100</v>
      </c>
      <c r="AA205" s="2">
        <v>39737800</v>
      </c>
      <c r="AB205" s="2">
        <v>41533000</v>
      </c>
      <c r="AC205" s="2">
        <v>43451000</v>
      </c>
      <c r="AD205" s="2">
        <v>45517700</v>
      </c>
      <c r="AE205" s="2">
        <v>47695400</v>
      </c>
      <c r="AF205" s="2">
        <v>50022000</v>
      </c>
    </row>
    <row r="206" spans="1:32" x14ac:dyDescent="0.25">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x14ac:dyDescent="0.25">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x14ac:dyDescent="0.25">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x14ac:dyDescent="0.25">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x14ac:dyDescent="0.25">
      <c r="A210" t="s">
        <v>228</v>
      </c>
      <c r="B210" t="s">
        <v>19</v>
      </c>
      <c r="C210" s="2">
        <v>3029030</v>
      </c>
      <c r="D210" s="2">
        <v>3083350</v>
      </c>
      <c r="E210" s="2">
        <v>3084250</v>
      </c>
      <c r="F210" s="2">
        <v>3042700</v>
      </c>
      <c r="G210" s="2">
        <v>2976870</v>
      </c>
      <c r="H210" s="2">
        <v>2906210</v>
      </c>
      <c r="I210" s="2">
        <v>2833480</v>
      </c>
      <c r="J210" s="2">
        <v>2750650</v>
      </c>
      <c r="K210" s="2">
        <v>2660730</v>
      </c>
      <c r="L210" s="2">
        <v>2564090</v>
      </c>
      <c r="M210" s="2">
        <v>2465690</v>
      </c>
      <c r="N210" s="2">
        <v>2365550</v>
      </c>
      <c r="O210" s="2">
        <v>2277950</v>
      </c>
      <c r="P210" s="2">
        <v>2193840</v>
      </c>
      <c r="Q210" s="2">
        <v>2110250</v>
      </c>
      <c r="R210" s="2">
        <v>2029400</v>
      </c>
      <c r="S210" s="2">
        <v>1954940</v>
      </c>
      <c r="T210" s="2">
        <v>1889270</v>
      </c>
      <c r="U210" s="2">
        <v>1867670</v>
      </c>
      <c r="V210" s="2">
        <v>1829010</v>
      </c>
      <c r="W210" s="2">
        <v>1800240</v>
      </c>
      <c r="X210" s="2">
        <v>1777220</v>
      </c>
      <c r="Y210" s="2">
        <v>1770050</v>
      </c>
      <c r="Z210" s="2">
        <v>1778860</v>
      </c>
      <c r="AA210" s="2">
        <v>1798640</v>
      </c>
      <c r="AB210" s="2">
        <v>1827550</v>
      </c>
      <c r="AC210" s="2">
        <v>1862430</v>
      </c>
      <c r="AD210" s="2">
        <v>1904380</v>
      </c>
      <c r="AE210" s="2">
        <v>1951370</v>
      </c>
      <c r="AF210" s="2">
        <v>2003980</v>
      </c>
    </row>
    <row r="211" spans="1:32" x14ac:dyDescent="0.25">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x14ac:dyDescent="0.25">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x14ac:dyDescent="0.25">
      <c r="A213" t="s">
        <v>231</v>
      </c>
      <c r="B213" t="s">
        <v>19</v>
      </c>
      <c r="C213">
        <v>209081</v>
      </c>
      <c r="D213">
        <v>227333</v>
      </c>
      <c r="E213">
        <v>230461</v>
      </c>
      <c r="F213">
        <v>230105</v>
      </c>
      <c r="G213">
        <v>228636</v>
      </c>
      <c r="H213">
        <v>226545</v>
      </c>
      <c r="I213">
        <v>222904</v>
      </c>
      <c r="J213">
        <v>218056</v>
      </c>
      <c r="K213">
        <v>212304</v>
      </c>
      <c r="L213">
        <v>206192</v>
      </c>
      <c r="M213">
        <v>200053</v>
      </c>
      <c r="N213">
        <v>194470</v>
      </c>
      <c r="O213">
        <v>189720</v>
      </c>
      <c r="P213">
        <v>184392</v>
      </c>
      <c r="Q213">
        <v>175974</v>
      </c>
      <c r="R213">
        <v>166930</v>
      </c>
      <c r="S213">
        <v>157829</v>
      </c>
      <c r="T213">
        <v>151775</v>
      </c>
      <c r="U213">
        <v>148093</v>
      </c>
      <c r="V213">
        <v>145873</v>
      </c>
      <c r="W213">
        <v>144704</v>
      </c>
      <c r="X213">
        <v>144323</v>
      </c>
      <c r="Y213">
        <v>144524</v>
      </c>
      <c r="Z213">
        <v>145037</v>
      </c>
      <c r="AA213">
        <v>145610</v>
      </c>
      <c r="AB213">
        <v>146341</v>
      </c>
      <c r="AC213">
        <v>146016</v>
      </c>
      <c r="AD213">
        <v>145880</v>
      </c>
      <c r="AE213">
        <v>146153</v>
      </c>
      <c r="AF213">
        <v>146699</v>
      </c>
    </row>
    <row r="214" spans="1:32" x14ac:dyDescent="0.25">
      <c r="A214" t="s">
        <v>232</v>
      </c>
      <c r="B214" t="s">
        <v>19</v>
      </c>
      <c r="C214" s="2">
        <v>649231000</v>
      </c>
      <c r="D214" s="2">
        <v>714631000</v>
      </c>
      <c r="E214" s="2">
        <v>725537000</v>
      </c>
      <c r="F214" s="2">
        <v>730486000</v>
      </c>
      <c r="G214" s="2">
        <v>735475000</v>
      </c>
      <c r="H214" s="2">
        <v>739681000</v>
      </c>
      <c r="I214" s="2">
        <v>739267000</v>
      </c>
      <c r="J214" s="2">
        <v>735658000</v>
      </c>
      <c r="K214" s="2">
        <v>729070000</v>
      </c>
      <c r="L214" s="2">
        <v>721121000</v>
      </c>
      <c r="M214" s="2">
        <v>713774000</v>
      </c>
      <c r="N214" s="2">
        <v>709024000</v>
      </c>
      <c r="O214" s="2">
        <v>709134000</v>
      </c>
      <c r="P214" s="2">
        <v>707476000</v>
      </c>
      <c r="Q214" s="2">
        <v>688388000</v>
      </c>
      <c r="R214" s="2">
        <v>669748000</v>
      </c>
      <c r="S214" s="2">
        <v>658667000</v>
      </c>
      <c r="T214" s="2">
        <v>653169000</v>
      </c>
      <c r="U214" s="2">
        <v>652291000</v>
      </c>
      <c r="V214" s="2">
        <v>655785000</v>
      </c>
      <c r="W214" s="2">
        <v>662911000</v>
      </c>
      <c r="X214" s="2">
        <v>672446000</v>
      </c>
      <c r="Y214" s="2">
        <v>684266000</v>
      </c>
      <c r="Z214" s="2">
        <v>697413000</v>
      </c>
      <c r="AA214" s="2">
        <v>710249000</v>
      </c>
      <c r="AB214" s="2">
        <v>723729000</v>
      </c>
      <c r="AC214" s="2">
        <v>732160000</v>
      </c>
      <c r="AD214" s="2">
        <v>741007000</v>
      </c>
      <c r="AE214" s="2">
        <v>751329000</v>
      </c>
      <c r="AF214" s="2">
        <v>762795000</v>
      </c>
    </row>
    <row r="215" spans="1:32" x14ac:dyDescent="0.25">
      <c r="A215" t="s">
        <v>233</v>
      </c>
      <c r="B215" t="s">
        <v>19</v>
      </c>
      <c r="C215" s="2">
        <v>776113000</v>
      </c>
      <c r="D215" s="2">
        <v>819230000</v>
      </c>
      <c r="E215" s="2">
        <v>802914000</v>
      </c>
      <c r="F215" s="2">
        <v>779768000</v>
      </c>
      <c r="G215" s="2">
        <v>764702000</v>
      </c>
      <c r="H215" s="2">
        <v>747481000</v>
      </c>
      <c r="I215" s="2">
        <v>725401000</v>
      </c>
      <c r="J215" s="2">
        <v>707120000</v>
      </c>
      <c r="K215" s="2">
        <v>678735000</v>
      </c>
      <c r="L215" s="2">
        <v>649573000</v>
      </c>
      <c r="M215" s="2">
        <v>621289000</v>
      </c>
      <c r="N215" s="2">
        <v>596061000</v>
      </c>
      <c r="O215" s="2">
        <v>573535000</v>
      </c>
      <c r="P215" s="2">
        <v>550315000</v>
      </c>
      <c r="Q215" s="2">
        <v>530671000</v>
      </c>
      <c r="R215" s="2">
        <v>516296000</v>
      </c>
      <c r="S215" s="2">
        <v>504161000</v>
      </c>
      <c r="T215" s="2">
        <v>496677000</v>
      </c>
      <c r="U215" s="2">
        <v>492781000</v>
      </c>
      <c r="V215" s="2">
        <v>492943000</v>
      </c>
      <c r="W215" s="2">
        <v>495855000</v>
      </c>
      <c r="X215" s="2">
        <v>500768000</v>
      </c>
      <c r="Y215" s="2">
        <v>507700000</v>
      </c>
      <c r="Z215" s="2">
        <v>515905000</v>
      </c>
      <c r="AA215" s="2">
        <v>524197000</v>
      </c>
      <c r="AB215" s="2">
        <v>532985000</v>
      </c>
      <c r="AC215" s="2">
        <v>538350000</v>
      </c>
      <c r="AD215" s="2">
        <v>544208000</v>
      </c>
      <c r="AE215" s="2">
        <v>551549000</v>
      </c>
      <c r="AF215" s="2">
        <v>559914000</v>
      </c>
    </row>
    <row r="216" spans="1:32" x14ac:dyDescent="0.25">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x14ac:dyDescent="0.25">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x14ac:dyDescent="0.25">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x14ac:dyDescent="0.25">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x14ac:dyDescent="0.25">
      <c r="A220" t="s">
        <v>238</v>
      </c>
      <c r="B220" t="s">
        <v>19</v>
      </c>
      <c r="C220">
        <v>740532</v>
      </c>
      <c r="D220">
        <v>801646</v>
      </c>
      <c r="E220">
        <v>802102</v>
      </c>
      <c r="F220">
        <v>799988</v>
      </c>
      <c r="G220">
        <v>800709</v>
      </c>
      <c r="H220">
        <v>802253</v>
      </c>
      <c r="I220">
        <v>799598</v>
      </c>
      <c r="J220">
        <v>793118</v>
      </c>
      <c r="K220">
        <v>784106</v>
      </c>
      <c r="L220">
        <v>773736</v>
      </c>
      <c r="M220">
        <v>763895</v>
      </c>
      <c r="N220">
        <v>757101</v>
      </c>
      <c r="O220">
        <v>755661</v>
      </c>
      <c r="P220">
        <v>752439</v>
      </c>
      <c r="Q220">
        <v>750923</v>
      </c>
      <c r="R220">
        <v>741134</v>
      </c>
      <c r="S220">
        <v>739482</v>
      </c>
      <c r="T220">
        <v>740719</v>
      </c>
      <c r="U220">
        <v>744637</v>
      </c>
      <c r="V220">
        <v>752324</v>
      </c>
      <c r="W220">
        <v>763172</v>
      </c>
      <c r="X220">
        <v>778117</v>
      </c>
      <c r="Y220">
        <v>795366</v>
      </c>
      <c r="Z220">
        <v>814964</v>
      </c>
      <c r="AA220">
        <v>834901</v>
      </c>
      <c r="AB220">
        <v>856448</v>
      </c>
      <c r="AC220">
        <v>872904</v>
      </c>
      <c r="AD220">
        <v>890847</v>
      </c>
      <c r="AE220">
        <v>910931</v>
      </c>
      <c r="AF220">
        <v>933515</v>
      </c>
    </row>
    <row r="221" spans="1:32" x14ac:dyDescent="0.25">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x14ac:dyDescent="0.25">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x14ac:dyDescent="0.25">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x14ac:dyDescent="0.25">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x14ac:dyDescent="0.25">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x14ac:dyDescent="0.25">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x14ac:dyDescent="0.25">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x14ac:dyDescent="0.25">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x14ac:dyDescent="0.25">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x14ac:dyDescent="0.25">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x14ac:dyDescent="0.25">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x14ac:dyDescent="0.25">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x14ac:dyDescent="0.25">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x14ac:dyDescent="0.25">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x14ac:dyDescent="0.25">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x14ac:dyDescent="0.25">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x14ac:dyDescent="0.25">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x14ac:dyDescent="0.25">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x14ac:dyDescent="0.25">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x14ac:dyDescent="0.25">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x14ac:dyDescent="0.25">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x14ac:dyDescent="0.25">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x14ac:dyDescent="0.25">
      <c r="A243" t="s">
        <v>261</v>
      </c>
      <c r="B243" t="s">
        <v>19</v>
      </c>
      <c r="C243" s="2">
        <v>950355000000</v>
      </c>
      <c r="D243" s="2">
        <v>1293730000000</v>
      </c>
      <c r="E243" s="2">
        <v>1201960000000</v>
      </c>
      <c r="F243" s="2">
        <v>1086000000000</v>
      </c>
      <c r="G243" s="2">
        <v>969547000000</v>
      </c>
      <c r="H243" s="2">
        <v>861890000000</v>
      </c>
      <c r="I243" s="2">
        <v>764099000000</v>
      </c>
      <c r="J243" s="2">
        <v>675769000000</v>
      </c>
      <c r="K243" s="2">
        <v>596126000000</v>
      </c>
      <c r="L243" s="2">
        <v>524325000000</v>
      </c>
      <c r="M243" s="2">
        <v>459533000000</v>
      </c>
      <c r="N243" s="2">
        <v>401016000000</v>
      </c>
      <c r="O243" s="2">
        <v>348334000000</v>
      </c>
      <c r="P243" s="2">
        <v>300558000000</v>
      </c>
      <c r="Q243" s="2">
        <v>256940000000</v>
      </c>
      <c r="R243" s="2">
        <v>217008000000</v>
      </c>
      <c r="S243" s="2">
        <v>180340000000</v>
      </c>
      <c r="T243" s="2">
        <v>146491000000</v>
      </c>
      <c r="U243" s="2">
        <v>115235000000</v>
      </c>
      <c r="V243" s="2">
        <v>86316200000</v>
      </c>
      <c r="W243" s="2">
        <v>59491300000</v>
      </c>
      <c r="X243" s="2">
        <v>34557100000</v>
      </c>
      <c r="Y243" s="2">
        <v>11338200000</v>
      </c>
      <c r="Z243" s="2">
        <v>10340700000</v>
      </c>
      <c r="AA243" s="2">
        <v>7496910000</v>
      </c>
      <c r="AB243" s="2">
        <v>5681470000</v>
      </c>
      <c r="AC243" s="2">
        <v>4244560000</v>
      </c>
      <c r="AD243" s="2">
        <v>3278660000</v>
      </c>
      <c r="AE243" s="2">
        <v>2565140000</v>
      </c>
      <c r="AF243" s="2">
        <v>2021810000</v>
      </c>
    </row>
    <row r="244" spans="1:32" x14ac:dyDescent="0.25">
      <c r="A244" t="s">
        <v>262</v>
      </c>
      <c r="B244" t="s">
        <v>19</v>
      </c>
      <c r="C244" s="2">
        <v>3093990000000</v>
      </c>
      <c r="D244" s="2">
        <v>5506700000000</v>
      </c>
      <c r="E244" s="2">
        <v>6332140000000</v>
      </c>
      <c r="F244" s="2">
        <v>6894800000000</v>
      </c>
      <c r="G244" s="2">
        <v>7266530000000</v>
      </c>
      <c r="H244" s="2">
        <v>7476860000000</v>
      </c>
      <c r="I244" s="2">
        <v>7531540000000</v>
      </c>
      <c r="J244" s="2">
        <v>7476630000000</v>
      </c>
      <c r="K244" s="2">
        <v>7323050000000</v>
      </c>
      <c r="L244" s="2">
        <v>7107710000000</v>
      </c>
      <c r="M244" s="2">
        <v>6905450000000</v>
      </c>
      <c r="N244" s="2">
        <v>6712840000000</v>
      </c>
      <c r="O244" s="2">
        <v>6682440000000</v>
      </c>
      <c r="P244" s="2">
        <v>6638530000000</v>
      </c>
      <c r="Q244" s="2">
        <v>6580890000000</v>
      </c>
      <c r="R244" s="2">
        <v>6509860000000</v>
      </c>
      <c r="S244" s="2">
        <v>6431300000000</v>
      </c>
      <c r="T244" s="2">
        <v>6343150000000</v>
      </c>
      <c r="U244" s="2">
        <v>6249090000000</v>
      </c>
      <c r="V244" s="2">
        <v>6153360000000</v>
      </c>
      <c r="W244" s="2">
        <v>6058170000000</v>
      </c>
      <c r="X244" s="2">
        <v>5963970000000</v>
      </c>
      <c r="Y244" s="2">
        <v>5872270000000</v>
      </c>
      <c r="Z244" s="2">
        <v>5645960000000</v>
      </c>
      <c r="AA244" s="2">
        <v>5317000000000</v>
      </c>
      <c r="AB244" s="2">
        <v>5038650000000</v>
      </c>
      <c r="AC244" s="2">
        <v>4779000000000</v>
      </c>
      <c r="AD244" s="2">
        <v>4541710000000</v>
      </c>
      <c r="AE244" s="2">
        <v>4340210000000</v>
      </c>
      <c r="AF244" s="2">
        <v>4186660000000</v>
      </c>
    </row>
    <row r="245" spans="1:32" x14ac:dyDescent="0.25">
      <c r="A245" t="s">
        <v>263</v>
      </c>
      <c r="B245" t="s">
        <v>19</v>
      </c>
      <c r="C245" s="2">
        <v>20875000000000</v>
      </c>
      <c r="D245" s="2">
        <v>33355600000000</v>
      </c>
      <c r="E245" s="2">
        <v>36025700000000</v>
      </c>
      <c r="F245" s="2">
        <v>37133600000000</v>
      </c>
      <c r="G245" s="2">
        <v>37629600000000</v>
      </c>
      <c r="H245" s="2">
        <v>37421200000000</v>
      </c>
      <c r="I245" s="2">
        <v>36610100000000</v>
      </c>
      <c r="J245" s="2">
        <v>35779400000000</v>
      </c>
      <c r="K245" s="2">
        <v>34282200000000</v>
      </c>
      <c r="L245" s="2">
        <v>32648000000000</v>
      </c>
      <c r="M245" s="2">
        <v>31152200000000</v>
      </c>
      <c r="N245" s="2">
        <v>29802800000000</v>
      </c>
      <c r="O245" s="2">
        <v>29089300000000</v>
      </c>
      <c r="P245" s="2">
        <v>28417900000000</v>
      </c>
      <c r="Q245" s="2">
        <v>27738200000000</v>
      </c>
      <c r="R245" s="2">
        <v>27067100000000</v>
      </c>
      <c r="S245" s="2">
        <v>26399800000000</v>
      </c>
      <c r="T245" s="2">
        <v>25726900000000</v>
      </c>
      <c r="U245" s="2">
        <v>25061600000000</v>
      </c>
      <c r="V245" s="2">
        <v>24417100000000</v>
      </c>
      <c r="W245" s="2">
        <v>23791200000000</v>
      </c>
      <c r="X245" s="2">
        <v>23192100000000</v>
      </c>
      <c r="Y245" s="2">
        <v>22612400000000</v>
      </c>
      <c r="Z245" s="2">
        <v>21538100000000</v>
      </c>
      <c r="AA245" s="2">
        <v>20258800000000</v>
      </c>
      <c r="AB245" s="2">
        <v>19015700000000</v>
      </c>
      <c r="AC245" s="2">
        <v>17904000000000</v>
      </c>
      <c r="AD245" s="2">
        <v>16941000000000</v>
      </c>
      <c r="AE245" s="2">
        <v>16153200000000</v>
      </c>
      <c r="AF245" s="2">
        <v>15584600000000</v>
      </c>
    </row>
    <row r="246" spans="1:32" x14ac:dyDescent="0.25">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x14ac:dyDescent="0.25">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x14ac:dyDescent="0.25">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x14ac:dyDescent="0.25">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x14ac:dyDescent="0.25">
      <c r="A250" t="s">
        <v>268</v>
      </c>
      <c r="B250" t="s">
        <v>19</v>
      </c>
      <c r="C250" s="2">
        <v>56212000000</v>
      </c>
      <c r="D250" s="2">
        <v>76827600000</v>
      </c>
      <c r="E250" s="2">
        <v>71940300000</v>
      </c>
      <c r="F250" s="2">
        <v>65956700000</v>
      </c>
      <c r="G250" s="2">
        <v>60004000000</v>
      </c>
      <c r="H250" s="2">
        <v>54578100000</v>
      </c>
      <c r="I250" s="2">
        <v>49637500000</v>
      </c>
      <c r="J250" s="2">
        <v>44974900000</v>
      </c>
      <c r="K250" s="2">
        <v>40680500000</v>
      </c>
      <c r="L250" s="2">
        <v>36725100000</v>
      </c>
      <c r="M250" s="2">
        <v>33163000000</v>
      </c>
      <c r="N250" s="2">
        <v>29978000000</v>
      </c>
      <c r="O250" s="2">
        <v>27491400000</v>
      </c>
      <c r="P250" s="2">
        <v>25256300000</v>
      </c>
      <c r="Q250" s="2">
        <v>23213100000</v>
      </c>
      <c r="R250" s="2">
        <v>21341400000</v>
      </c>
      <c r="S250" s="2">
        <v>19605200000</v>
      </c>
      <c r="T250" s="2">
        <v>17980500000</v>
      </c>
      <c r="U250" s="2">
        <v>16461500000</v>
      </c>
      <c r="V250" s="2">
        <v>15038800000</v>
      </c>
      <c r="W250" s="2">
        <v>13720800000</v>
      </c>
      <c r="X250" s="2">
        <v>12493700000</v>
      </c>
      <c r="Y250" s="2">
        <v>11346300000</v>
      </c>
      <c r="Z250" s="2">
        <v>11705800000</v>
      </c>
      <c r="AA250" s="2">
        <v>11944700000</v>
      </c>
      <c r="AB250" s="2">
        <v>12188900000</v>
      </c>
      <c r="AC250" s="2">
        <v>12323700000</v>
      </c>
      <c r="AD250" s="2">
        <v>12423900000</v>
      </c>
      <c r="AE250" s="2">
        <v>12474500000</v>
      </c>
      <c r="AF250" s="2">
        <v>12540900000</v>
      </c>
    </row>
    <row r="251" spans="1:32" x14ac:dyDescent="0.25">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x14ac:dyDescent="0.25">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x14ac:dyDescent="0.25">
      <c r="A253" t="s">
        <v>271</v>
      </c>
      <c r="B253" t="s">
        <v>19</v>
      </c>
      <c r="C253" s="2">
        <v>2538670000000</v>
      </c>
      <c r="D253" s="2">
        <v>2568500000000</v>
      </c>
      <c r="E253" s="2">
        <v>2438930000000</v>
      </c>
      <c r="F253" s="2">
        <v>2298440000000</v>
      </c>
      <c r="G253" s="2">
        <v>2174550000000</v>
      </c>
      <c r="H253" s="2">
        <v>2065170000000</v>
      </c>
      <c r="I253" s="2">
        <v>1953240000000</v>
      </c>
      <c r="J253" s="2">
        <v>1839420000000</v>
      </c>
      <c r="K253" s="2">
        <v>1722820000000</v>
      </c>
      <c r="L253" s="2">
        <v>1606920000000</v>
      </c>
      <c r="M253" s="2">
        <v>1494820000000</v>
      </c>
      <c r="N253" s="2">
        <v>1390500000000</v>
      </c>
      <c r="O253" s="2">
        <v>1300150000000</v>
      </c>
      <c r="P253" s="2">
        <v>1212650000000</v>
      </c>
      <c r="Q253" s="2">
        <v>1131150000000</v>
      </c>
      <c r="R253" s="2">
        <v>1053860000000</v>
      </c>
      <c r="S253" s="2">
        <v>985429000000</v>
      </c>
      <c r="T253" s="2">
        <v>921434000000</v>
      </c>
      <c r="U253" s="2">
        <v>860375000000</v>
      </c>
      <c r="V253" s="2">
        <v>802976000000</v>
      </c>
      <c r="W253" s="2">
        <v>837419000000</v>
      </c>
      <c r="X253" s="2">
        <v>865354000000</v>
      </c>
      <c r="Y253" s="2">
        <v>865502000000</v>
      </c>
      <c r="Z253" s="2">
        <v>886472000000</v>
      </c>
      <c r="AA253" s="2">
        <v>918387000000</v>
      </c>
      <c r="AB253" s="2">
        <v>950048000000</v>
      </c>
      <c r="AC253" s="2">
        <v>981655000000</v>
      </c>
      <c r="AD253" s="2">
        <v>1014150000000</v>
      </c>
      <c r="AE253" s="2">
        <v>1048390000000</v>
      </c>
      <c r="AF253" s="2">
        <v>1085000000000</v>
      </c>
    </row>
    <row r="254" spans="1:32" x14ac:dyDescent="0.25">
      <c r="A254" t="s">
        <v>272</v>
      </c>
      <c r="B254" t="s">
        <v>19</v>
      </c>
      <c r="C254" s="2">
        <v>250971000000</v>
      </c>
      <c r="D254" s="2">
        <v>249034000000</v>
      </c>
      <c r="E254" s="2">
        <v>228196000000</v>
      </c>
      <c r="F254" s="2">
        <v>209280000000</v>
      </c>
      <c r="G254" s="2">
        <v>193434000000</v>
      </c>
      <c r="H254" s="2">
        <v>179239000000</v>
      </c>
      <c r="I254" s="2">
        <v>164937000000</v>
      </c>
      <c r="J254" s="2">
        <v>150695000000</v>
      </c>
      <c r="K254" s="2">
        <v>136389000000</v>
      </c>
      <c r="L254" s="2">
        <v>122414000000</v>
      </c>
      <c r="M254" s="2">
        <v>108744000000</v>
      </c>
      <c r="N254" s="2">
        <v>95628400000</v>
      </c>
      <c r="O254" s="2">
        <v>82608400000</v>
      </c>
      <c r="P254" s="2">
        <v>69737000000</v>
      </c>
      <c r="Q254" s="2">
        <v>57277000000</v>
      </c>
      <c r="R254" s="2">
        <v>45099300000</v>
      </c>
      <c r="S254" s="2">
        <v>33404900000</v>
      </c>
      <c r="T254" s="2">
        <v>22012600000</v>
      </c>
      <c r="U254" s="2">
        <v>10869100000</v>
      </c>
      <c r="V254">
        <v>0</v>
      </c>
      <c r="W254">
        <v>0</v>
      </c>
      <c r="X254">
        <v>0</v>
      </c>
      <c r="Y254">
        <v>0</v>
      </c>
      <c r="Z254">
        <v>0</v>
      </c>
      <c r="AA254">
        <v>0</v>
      </c>
      <c r="AB254">
        <v>0</v>
      </c>
      <c r="AC254">
        <v>0</v>
      </c>
      <c r="AD254">
        <v>0</v>
      </c>
      <c r="AE254">
        <v>0</v>
      </c>
      <c r="AF254">
        <v>0</v>
      </c>
    </row>
    <row r="255" spans="1:32" x14ac:dyDescent="0.25">
      <c r="A255" t="s">
        <v>273</v>
      </c>
      <c r="B255" t="s">
        <v>19</v>
      </c>
      <c r="C255" s="2">
        <v>291031000000000</v>
      </c>
      <c r="D255" s="2">
        <v>313732000000000</v>
      </c>
      <c r="E255" s="2">
        <v>311212000000000</v>
      </c>
      <c r="F255" s="2">
        <v>307739000000000</v>
      </c>
      <c r="G255" s="2">
        <v>309208000000000</v>
      </c>
      <c r="H255" s="2">
        <v>311226000000000</v>
      </c>
      <c r="I255" s="2">
        <v>310918000000000</v>
      </c>
      <c r="J255" s="2">
        <v>311441000000000</v>
      </c>
      <c r="K255" s="2">
        <v>305779000000000</v>
      </c>
      <c r="L255" s="2">
        <v>297805000000000</v>
      </c>
      <c r="M255" s="2">
        <v>289577000000000</v>
      </c>
      <c r="N255" s="2">
        <v>281874000000000</v>
      </c>
      <c r="O255" s="2">
        <v>275882000000000</v>
      </c>
      <c r="P255" s="2">
        <v>269033000000000</v>
      </c>
      <c r="Q255" s="2">
        <v>261919000000000</v>
      </c>
      <c r="R255" s="2">
        <v>254252000000000</v>
      </c>
      <c r="S255" s="2">
        <v>247278000000000</v>
      </c>
      <c r="T255" s="2">
        <v>240340000000000</v>
      </c>
      <c r="U255" s="2">
        <v>233027000000000</v>
      </c>
      <c r="V255" s="2">
        <v>225950000000000</v>
      </c>
      <c r="W255" s="2">
        <v>214391000000000</v>
      </c>
      <c r="X255" s="2">
        <v>203283000000000</v>
      </c>
      <c r="Y255" s="2">
        <v>192577000000000</v>
      </c>
      <c r="Z255" s="2">
        <v>182425000000000</v>
      </c>
      <c r="AA255" s="2">
        <v>172839000000000</v>
      </c>
      <c r="AB255" s="2">
        <v>163851000000000</v>
      </c>
      <c r="AC255" s="2">
        <v>155820000000000</v>
      </c>
      <c r="AD255" s="2">
        <v>149057000000000</v>
      </c>
      <c r="AE255" s="2">
        <v>144366000000000</v>
      </c>
      <c r="AF255" s="2">
        <v>141849000000000</v>
      </c>
    </row>
    <row r="256" spans="1:32" x14ac:dyDescent="0.25">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x14ac:dyDescent="0.25">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x14ac:dyDescent="0.25">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x14ac:dyDescent="0.25">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x14ac:dyDescent="0.25">
      <c r="A260" t="s">
        <v>278</v>
      </c>
      <c r="B260" t="s">
        <v>19</v>
      </c>
      <c r="C260" s="2">
        <v>51458200000</v>
      </c>
      <c r="D260" s="2">
        <v>65944600000</v>
      </c>
      <c r="E260" s="2">
        <v>70476600000</v>
      </c>
      <c r="F260" s="2">
        <v>75926800000</v>
      </c>
      <c r="G260" s="2">
        <v>82365300000</v>
      </c>
      <c r="H260" s="2">
        <v>89680600000</v>
      </c>
      <c r="I260" s="2">
        <v>96545300000</v>
      </c>
      <c r="J260" s="2">
        <v>102554000000</v>
      </c>
      <c r="K260" s="2">
        <v>107573000000</v>
      </c>
      <c r="L260" s="2">
        <v>111338000000</v>
      </c>
      <c r="M260" s="2">
        <v>115027000000</v>
      </c>
      <c r="N260" s="2">
        <v>118938000000</v>
      </c>
      <c r="O260" s="2">
        <v>125298000000</v>
      </c>
      <c r="P260" s="2">
        <v>131320000000</v>
      </c>
      <c r="Q260" s="2">
        <v>137241000000</v>
      </c>
      <c r="R260" s="2">
        <v>142847000000</v>
      </c>
      <c r="S260" s="2">
        <v>148825000000</v>
      </c>
      <c r="T260" s="2">
        <v>154807000000</v>
      </c>
      <c r="U260" s="2">
        <v>160522000000</v>
      </c>
      <c r="V260" s="2">
        <v>166343000000</v>
      </c>
      <c r="W260" s="2">
        <v>172597000000</v>
      </c>
      <c r="X260" s="2">
        <v>171405000000</v>
      </c>
      <c r="Y260" s="2">
        <v>174320000000</v>
      </c>
      <c r="Z260" s="2">
        <v>176449000000</v>
      </c>
      <c r="AA260" s="2">
        <v>178327000000</v>
      </c>
      <c r="AB260" s="2">
        <v>180189000000</v>
      </c>
      <c r="AC260" s="2">
        <v>182295000000</v>
      </c>
      <c r="AD260" s="2">
        <v>185048000000</v>
      </c>
      <c r="AE260" s="2">
        <v>188750000000</v>
      </c>
      <c r="AF260" s="2">
        <v>193862000000</v>
      </c>
    </row>
    <row r="261" spans="1:32" x14ac:dyDescent="0.25">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x14ac:dyDescent="0.25">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x14ac:dyDescent="0.25">
      <c r="A263" t="s">
        <v>281</v>
      </c>
      <c r="B263" t="s">
        <v>19</v>
      </c>
      <c r="C263" s="2">
        <v>362419000</v>
      </c>
      <c r="D263" s="2">
        <v>493365000</v>
      </c>
      <c r="E263" s="2">
        <v>458367000</v>
      </c>
      <c r="F263" s="2">
        <v>414145000</v>
      </c>
      <c r="G263" s="2">
        <v>369737000</v>
      </c>
      <c r="H263" s="2">
        <v>328683000</v>
      </c>
      <c r="I263" s="2">
        <v>291390000</v>
      </c>
      <c r="J263" s="2">
        <v>257705000</v>
      </c>
      <c r="K263" s="2">
        <v>227334000</v>
      </c>
      <c r="L263" s="2">
        <v>199952000</v>
      </c>
      <c r="M263" s="2">
        <v>175244000</v>
      </c>
      <c r="N263" s="2">
        <v>152928000</v>
      </c>
      <c r="O263" s="2">
        <v>132838000</v>
      </c>
      <c r="P263" s="2">
        <v>114618000</v>
      </c>
      <c r="Q263" s="2">
        <v>97984600</v>
      </c>
      <c r="R263" s="2">
        <v>82756200</v>
      </c>
      <c r="S263" s="2">
        <v>68773000</v>
      </c>
      <c r="T263" s="2">
        <v>55864700</v>
      </c>
      <c r="U263" s="2">
        <v>43945200</v>
      </c>
      <c r="V263" s="2">
        <v>32916900</v>
      </c>
      <c r="W263" s="2">
        <v>22687100</v>
      </c>
      <c r="X263" s="2">
        <v>13178400</v>
      </c>
      <c r="Y263" s="2">
        <v>4323840</v>
      </c>
      <c r="Z263" s="2">
        <v>3943490</v>
      </c>
      <c r="AA263" s="2">
        <v>2859230</v>
      </c>
      <c r="AB263" s="2">
        <v>2167070</v>
      </c>
      <c r="AC263" s="2">
        <v>1619250</v>
      </c>
      <c r="AD263" s="2">
        <v>1251010</v>
      </c>
      <c r="AE263">
        <v>978991</v>
      </c>
      <c r="AF263">
        <v>771858</v>
      </c>
    </row>
    <row r="264" spans="1:32" x14ac:dyDescent="0.25">
      <c r="A264" t="s">
        <v>282</v>
      </c>
      <c r="B264" t="s">
        <v>19</v>
      </c>
      <c r="C264" s="2">
        <v>2102170000</v>
      </c>
      <c r="D264" s="2">
        <v>3741460000</v>
      </c>
      <c r="E264" s="2">
        <v>4302280000</v>
      </c>
      <c r="F264" s="2">
        <v>4684580000</v>
      </c>
      <c r="G264" s="2">
        <v>4937160000</v>
      </c>
      <c r="H264" s="2">
        <v>5080070000</v>
      </c>
      <c r="I264" s="2">
        <v>5117200000</v>
      </c>
      <c r="J264" s="2">
        <v>5079850000</v>
      </c>
      <c r="K264" s="2">
        <v>4975440000</v>
      </c>
      <c r="L264" s="2">
        <v>4829060000</v>
      </c>
      <c r="M264" s="2">
        <v>4691550000</v>
      </c>
      <c r="N264" s="2">
        <v>4560620000</v>
      </c>
      <c r="O264" s="2">
        <v>4539910000</v>
      </c>
      <c r="P264" s="2">
        <v>4510040000</v>
      </c>
      <c r="Q264" s="2">
        <v>4470850000</v>
      </c>
      <c r="R264" s="2">
        <v>4422580000</v>
      </c>
      <c r="S264" s="2">
        <v>4369200000</v>
      </c>
      <c r="T264" s="2">
        <v>4309300000</v>
      </c>
      <c r="U264" s="2">
        <v>4245400000</v>
      </c>
      <c r="V264" s="2">
        <v>4180360000</v>
      </c>
      <c r="W264" s="2">
        <v>4115690000</v>
      </c>
      <c r="X264" s="2">
        <v>4051690000</v>
      </c>
      <c r="Y264" s="2">
        <v>3989400000</v>
      </c>
      <c r="Z264" s="2">
        <v>3835790000</v>
      </c>
      <c r="AA264" s="2">
        <v>3612490000</v>
      </c>
      <c r="AB264" s="2">
        <v>3423560000</v>
      </c>
      <c r="AC264" s="2">
        <v>3247300000</v>
      </c>
      <c r="AD264" s="2">
        <v>3086190000</v>
      </c>
      <c r="AE264" s="2">
        <v>2949360000</v>
      </c>
      <c r="AF264" s="2">
        <v>2845050000</v>
      </c>
    </row>
    <row r="265" spans="1:32" x14ac:dyDescent="0.25">
      <c r="A265" t="s">
        <v>283</v>
      </c>
      <c r="B265" t="s">
        <v>19</v>
      </c>
      <c r="C265" s="2">
        <v>4817650000</v>
      </c>
      <c r="D265" s="2">
        <v>7698000000</v>
      </c>
      <c r="E265" s="2">
        <v>8314210000</v>
      </c>
      <c r="F265" s="2">
        <v>8569900000</v>
      </c>
      <c r="G265" s="2">
        <v>8684400000</v>
      </c>
      <c r="H265" s="2">
        <v>8636340000</v>
      </c>
      <c r="I265" s="2">
        <v>8449150000</v>
      </c>
      <c r="J265" s="2">
        <v>8257430000</v>
      </c>
      <c r="K265" s="2">
        <v>7911860000</v>
      </c>
      <c r="L265" s="2">
        <v>7534650000</v>
      </c>
      <c r="M265" s="2">
        <v>7189360000</v>
      </c>
      <c r="N265" s="2">
        <v>6877860000</v>
      </c>
      <c r="O265" s="2">
        <v>6713150000</v>
      </c>
      <c r="P265" s="2">
        <v>6558140000</v>
      </c>
      <c r="Q265" s="2">
        <v>6401260000</v>
      </c>
      <c r="R265" s="2">
        <v>6246360000</v>
      </c>
      <c r="S265" s="2">
        <v>6092350000</v>
      </c>
      <c r="T265" s="2">
        <v>5937030000</v>
      </c>
      <c r="U265" s="2">
        <v>5783500000</v>
      </c>
      <c r="V265" s="2">
        <v>5634740000</v>
      </c>
      <c r="W265" s="2">
        <v>5490300000</v>
      </c>
      <c r="X265" s="2">
        <v>5352050000</v>
      </c>
      <c r="Y265" s="2">
        <v>5218280000</v>
      </c>
      <c r="Z265" s="2">
        <v>4970560000</v>
      </c>
      <c r="AA265" s="2">
        <v>4675580000</v>
      </c>
      <c r="AB265" s="2">
        <v>4388990000</v>
      </c>
      <c r="AC265" s="2">
        <v>4132650000</v>
      </c>
      <c r="AD265" s="2">
        <v>3910570000</v>
      </c>
      <c r="AE265" s="2">
        <v>3728850000</v>
      </c>
      <c r="AF265" s="2">
        <v>3597650000</v>
      </c>
    </row>
    <row r="266" spans="1:32" x14ac:dyDescent="0.25">
      <c r="A266" t="s">
        <v>284</v>
      </c>
      <c r="B266" t="s">
        <v>19</v>
      </c>
      <c r="C266" s="2">
        <v>238777000</v>
      </c>
      <c r="D266" s="2">
        <v>424977000</v>
      </c>
      <c r="E266" s="2">
        <v>488678000</v>
      </c>
      <c r="F266" s="2">
        <v>532101000</v>
      </c>
      <c r="G266" s="2">
        <v>560791000</v>
      </c>
      <c r="H266" s="2">
        <v>577023000</v>
      </c>
      <c r="I266" s="2">
        <v>581240000</v>
      </c>
      <c r="J266" s="2">
        <v>576998000</v>
      </c>
      <c r="K266" s="2">
        <v>565139000</v>
      </c>
      <c r="L266" s="2">
        <v>548512000</v>
      </c>
      <c r="M266" s="2">
        <v>532893000</v>
      </c>
      <c r="N266" s="2">
        <v>518021000</v>
      </c>
      <c r="O266" s="2">
        <v>515669000</v>
      </c>
      <c r="P266" s="2">
        <v>512276000</v>
      </c>
      <c r="Q266" s="2">
        <v>507825000</v>
      </c>
      <c r="R266" s="2">
        <v>502342000</v>
      </c>
      <c r="S266" s="2">
        <v>496279000</v>
      </c>
      <c r="T266" s="2">
        <v>489476000</v>
      </c>
      <c r="U266" s="2">
        <v>482216000</v>
      </c>
      <c r="V266" s="2">
        <v>474829000</v>
      </c>
      <c r="W266" s="2">
        <v>467484000</v>
      </c>
      <c r="X266" s="2">
        <v>460215000</v>
      </c>
      <c r="Y266" s="2">
        <v>453139000</v>
      </c>
      <c r="Z266" s="2">
        <v>435691000</v>
      </c>
      <c r="AA266" s="2">
        <v>410327000</v>
      </c>
      <c r="AB266" s="2">
        <v>388867000</v>
      </c>
      <c r="AC266" s="2">
        <v>368847000</v>
      </c>
      <c r="AD266" s="2">
        <v>350548000</v>
      </c>
      <c r="AE266" s="2">
        <v>335005000</v>
      </c>
      <c r="AF266" s="2">
        <v>323157000</v>
      </c>
    </row>
    <row r="267" spans="1:32" x14ac:dyDescent="0.25">
      <c r="A267" t="s">
        <v>285</v>
      </c>
      <c r="B267" t="s">
        <v>19</v>
      </c>
      <c r="C267" s="2">
        <v>149892000</v>
      </c>
      <c r="D267" s="2">
        <v>239509000</v>
      </c>
      <c r="E267" s="2">
        <v>278745000</v>
      </c>
      <c r="F267" s="2">
        <v>336899000</v>
      </c>
      <c r="G267" s="2">
        <v>320276000</v>
      </c>
      <c r="H267" s="2">
        <v>315595000</v>
      </c>
      <c r="I267" s="2">
        <v>316309000</v>
      </c>
      <c r="J267" s="2">
        <v>238064000</v>
      </c>
      <c r="K267" s="2">
        <v>244503000</v>
      </c>
      <c r="L267" s="2">
        <v>248166000</v>
      </c>
      <c r="M267" s="2">
        <v>246269000</v>
      </c>
      <c r="N267" s="2">
        <v>235724000</v>
      </c>
      <c r="O267" s="2">
        <v>236012000</v>
      </c>
      <c r="P267" s="2">
        <v>228584000</v>
      </c>
      <c r="Q267" s="2">
        <v>219983000</v>
      </c>
      <c r="R267" s="2">
        <v>211413000</v>
      </c>
      <c r="S267" s="2">
        <v>202383000</v>
      </c>
      <c r="T267" s="2">
        <v>193153000</v>
      </c>
      <c r="U267" s="2">
        <v>184550000</v>
      </c>
      <c r="V267" s="2">
        <v>175289000</v>
      </c>
      <c r="W267" s="2">
        <v>166090000</v>
      </c>
      <c r="X267" s="2">
        <v>157097000</v>
      </c>
      <c r="Y267" s="2">
        <v>148319000</v>
      </c>
      <c r="Z267" s="2">
        <v>136589000</v>
      </c>
      <c r="AA267" s="2">
        <v>123986000</v>
      </c>
      <c r="AB267" s="2">
        <v>111909000</v>
      </c>
      <c r="AC267" s="2">
        <v>101019000</v>
      </c>
      <c r="AD267" s="2">
        <v>91463900</v>
      </c>
      <c r="AE267" s="2">
        <v>83220500</v>
      </c>
      <c r="AF267" s="2">
        <v>76222000</v>
      </c>
    </row>
    <row r="268" spans="1:32" x14ac:dyDescent="0.25">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x14ac:dyDescent="0.25">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x14ac:dyDescent="0.25">
      <c r="A270" t="s">
        <v>288</v>
      </c>
      <c r="B270" t="s">
        <v>19</v>
      </c>
      <c r="C270" s="2">
        <v>15661900</v>
      </c>
      <c r="D270" s="2">
        <v>21405800</v>
      </c>
      <c r="E270" s="2">
        <v>20044100</v>
      </c>
      <c r="F270" s="2">
        <v>18376900</v>
      </c>
      <c r="G270" s="2">
        <v>16718400</v>
      </c>
      <c r="H270" s="2">
        <v>15206600</v>
      </c>
      <c r="I270" s="2">
        <v>13830100</v>
      </c>
      <c r="J270" s="2">
        <v>12531000</v>
      </c>
      <c r="K270" s="2">
        <v>11334400</v>
      </c>
      <c r="L270" s="2">
        <v>10232400</v>
      </c>
      <c r="M270" s="2">
        <v>9239900</v>
      </c>
      <c r="N270" s="2">
        <v>8352490</v>
      </c>
      <c r="O270" s="2">
        <v>7659690</v>
      </c>
      <c r="P270" s="2">
        <v>7036930</v>
      </c>
      <c r="Q270" s="2">
        <v>6467650</v>
      </c>
      <c r="R270" s="2">
        <v>5946160</v>
      </c>
      <c r="S270" s="2">
        <v>5462420</v>
      </c>
      <c r="T270" s="2">
        <v>5009730</v>
      </c>
      <c r="U270" s="2">
        <v>4586500</v>
      </c>
      <c r="V270" s="2">
        <v>4190150</v>
      </c>
      <c r="W270" s="2">
        <v>3822930</v>
      </c>
      <c r="X270" s="2">
        <v>3481030</v>
      </c>
      <c r="Y270" s="2">
        <v>3161340</v>
      </c>
      <c r="Z270" s="2">
        <v>3261490</v>
      </c>
      <c r="AA270" s="2">
        <v>3328080</v>
      </c>
      <c r="AB270" s="2">
        <v>3396120</v>
      </c>
      <c r="AC270" s="2">
        <v>3433670</v>
      </c>
      <c r="AD270" s="2">
        <v>3461600</v>
      </c>
      <c r="AE270" s="2">
        <v>3475720</v>
      </c>
      <c r="AF270" s="2">
        <v>3494210</v>
      </c>
    </row>
    <row r="271" spans="1:32" x14ac:dyDescent="0.25">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x14ac:dyDescent="0.25">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x14ac:dyDescent="0.25">
      <c r="A273" t="s">
        <v>291</v>
      </c>
      <c r="B273" t="s">
        <v>19</v>
      </c>
      <c r="C273" s="2">
        <v>968126000</v>
      </c>
      <c r="D273" s="2">
        <v>979502000</v>
      </c>
      <c r="E273" s="2">
        <v>930090000</v>
      </c>
      <c r="F273" s="2">
        <v>876512000</v>
      </c>
      <c r="G273" s="2">
        <v>829268000</v>
      </c>
      <c r="H273" s="2">
        <v>787553000</v>
      </c>
      <c r="I273" s="2">
        <v>744870000</v>
      </c>
      <c r="J273" s="2">
        <v>701465000</v>
      </c>
      <c r="K273" s="2">
        <v>657000000</v>
      </c>
      <c r="L273" s="2">
        <v>612804000</v>
      </c>
      <c r="M273" s="2">
        <v>570055000</v>
      </c>
      <c r="N273" s="2">
        <v>530270000</v>
      </c>
      <c r="O273" s="2">
        <v>495816000</v>
      </c>
      <c r="P273" s="2">
        <v>462449000</v>
      </c>
      <c r="Q273" s="2">
        <v>431367000</v>
      </c>
      <c r="R273" s="2">
        <v>401892000</v>
      </c>
      <c r="S273" s="2">
        <v>375797000</v>
      </c>
      <c r="T273" s="2">
        <v>351392000</v>
      </c>
      <c r="U273" s="2">
        <v>328107000</v>
      </c>
      <c r="V273" s="2">
        <v>306218000</v>
      </c>
      <c r="W273" s="2">
        <v>319359000</v>
      </c>
      <c r="X273" s="2">
        <v>330020000</v>
      </c>
      <c r="Y273" s="2">
        <v>330090000</v>
      </c>
      <c r="Z273" s="2">
        <v>338095000</v>
      </c>
      <c r="AA273" s="2">
        <v>350272000</v>
      </c>
      <c r="AB273" s="2">
        <v>362351000</v>
      </c>
      <c r="AC273" s="2">
        <v>374407000</v>
      </c>
      <c r="AD273" s="2">
        <v>386802000</v>
      </c>
      <c r="AE273" s="2">
        <v>399860000</v>
      </c>
      <c r="AF273" s="2">
        <v>413818000</v>
      </c>
    </row>
    <row r="274" spans="1:32" x14ac:dyDescent="0.25">
      <c r="A274" t="s">
        <v>292</v>
      </c>
      <c r="B274" t="s">
        <v>19</v>
      </c>
      <c r="C274" s="2">
        <v>170519000</v>
      </c>
      <c r="D274" s="2">
        <v>169203000</v>
      </c>
      <c r="E274" s="2">
        <v>155045000</v>
      </c>
      <c r="F274" s="2">
        <v>142193000</v>
      </c>
      <c r="G274" s="2">
        <v>131426000</v>
      </c>
      <c r="H274" s="2">
        <v>121782000</v>
      </c>
      <c r="I274" s="2">
        <v>112064000</v>
      </c>
      <c r="J274" s="2">
        <v>102387000</v>
      </c>
      <c r="K274" s="2">
        <v>92667800</v>
      </c>
      <c r="L274" s="2">
        <v>83172900</v>
      </c>
      <c r="M274" s="2">
        <v>73884600</v>
      </c>
      <c r="N274" s="2">
        <v>64973500</v>
      </c>
      <c r="O274" s="2">
        <v>56127200</v>
      </c>
      <c r="P274" s="2">
        <v>47381900</v>
      </c>
      <c r="Q274" s="2">
        <v>38916100</v>
      </c>
      <c r="R274" s="2">
        <v>30642100</v>
      </c>
      <c r="S274" s="2">
        <v>22696500</v>
      </c>
      <c r="T274" s="2">
        <v>14956200</v>
      </c>
      <c r="U274" s="2">
        <v>7384850</v>
      </c>
      <c r="V274">
        <v>0</v>
      </c>
      <c r="W274">
        <v>0</v>
      </c>
      <c r="X274">
        <v>0</v>
      </c>
      <c r="Y274">
        <v>0</v>
      </c>
      <c r="Z274">
        <v>0</v>
      </c>
      <c r="AA274">
        <v>0</v>
      </c>
      <c r="AB274">
        <v>0</v>
      </c>
      <c r="AC274">
        <v>0</v>
      </c>
      <c r="AD274">
        <v>0</v>
      </c>
      <c r="AE274">
        <v>0</v>
      </c>
      <c r="AF274">
        <v>0</v>
      </c>
    </row>
    <row r="275" spans="1:32" x14ac:dyDescent="0.25">
      <c r="A275" t="s">
        <v>293</v>
      </c>
      <c r="B275" t="s">
        <v>19</v>
      </c>
      <c r="C275" s="2">
        <v>67165900000</v>
      </c>
      <c r="D275" s="2">
        <v>72404900000</v>
      </c>
      <c r="E275" s="2">
        <v>71823300000</v>
      </c>
      <c r="F275" s="2">
        <v>71021500000</v>
      </c>
      <c r="G275" s="2">
        <v>71360500000</v>
      </c>
      <c r="H275" s="2">
        <v>71826300000</v>
      </c>
      <c r="I275" s="2">
        <v>71755200000</v>
      </c>
      <c r="J275" s="2">
        <v>71876100000</v>
      </c>
      <c r="K275" s="2">
        <v>70569400000</v>
      </c>
      <c r="L275" s="2">
        <v>68728900000</v>
      </c>
      <c r="M275" s="2">
        <v>66829900000</v>
      </c>
      <c r="N275" s="2">
        <v>65051900000</v>
      </c>
      <c r="O275" s="2">
        <v>63668800000</v>
      </c>
      <c r="P275" s="2">
        <v>62088000000</v>
      </c>
      <c r="Q275" s="2">
        <v>60446000000</v>
      </c>
      <c r="R275" s="2">
        <v>58676500000</v>
      </c>
      <c r="S275" s="2">
        <v>57066800000</v>
      </c>
      <c r="T275" s="2">
        <v>55465700000</v>
      </c>
      <c r="U275" s="2">
        <v>53777800000</v>
      </c>
      <c r="V275" s="2">
        <v>52144700000</v>
      </c>
      <c r="W275" s="2">
        <v>49478800000</v>
      </c>
      <c r="X275" s="2">
        <v>46917000000</v>
      </c>
      <c r="Y275" s="2">
        <v>44447800000</v>
      </c>
      <c r="Z275" s="2">
        <v>42106600000</v>
      </c>
      <c r="AA275" s="2">
        <v>39895800000</v>
      </c>
      <c r="AB275" s="2">
        <v>37822700000</v>
      </c>
      <c r="AC275" s="2">
        <v>35970300000</v>
      </c>
      <c r="AD275" s="2">
        <v>34409900000</v>
      </c>
      <c r="AE275" s="2">
        <v>33327400000</v>
      </c>
      <c r="AF275" s="2">
        <v>32745900000</v>
      </c>
    </row>
    <row r="276" spans="1:32" x14ac:dyDescent="0.25">
      <c r="A276" t="s">
        <v>294</v>
      </c>
      <c r="B276" t="s">
        <v>19</v>
      </c>
      <c r="C276" s="2">
        <v>19368500</v>
      </c>
      <c r="D276" s="2">
        <v>19219100</v>
      </c>
      <c r="E276" s="2">
        <v>17610900</v>
      </c>
      <c r="F276" s="2">
        <v>16151100</v>
      </c>
      <c r="G276" s="2">
        <v>14928100</v>
      </c>
      <c r="H276" s="2">
        <v>13832700</v>
      </c>
      <c r="I276" s="2">
        <v>12728900</v>
      </c>
      <c r="J276" s="2">
        <v>11629800</v>
      </c>
      <c r="K276" s="2">
        <v>10525700</v>
      </c>
      <c r="L276" s="2">
        <v>9447250</v>
      </c>
      <c r="M276" s="2">
        <v>8392240</v>
      </c>
      <c r="N276" s="2">
        <v>7380060</v>
      </c>
      <c r="O276" s="2">
        <v>6375250</v>
      </c>
      <c r="P276" s="2">
        <v>5381900</v>
      </c>
      <c r="Q276" s="2">
        <v>4420320</v>
      </c>
      <c r="R276" s="2">
        <v>3480510</v>
      </c>
      <c r="S276" s="2">
        <v>2578000</v>
      </c>
      <c r="T276" s="2">
        <v>1698810</v>
      </c>
      <c r="U276">
        <v>838814</v>
      </c>
      <c r="V276">
        <v>0</v>
      </c>
      <c r="W276">
        <v>0</v>
      </c>
      <c r="X276">
        <v>0</v>
      </c>
      <c r="Y276">
        <v>0</v>
      </c>
      <c r="Z276">
        <v>0</v>
      </c>
      <c r="AA276">
        <v>0</v>
      </c>
      <c r="AB276">
        <v>0</v>
      </c>
      <c r="AC276">
        <v>0</v>
      </c>
      <c r="AD276">
        <v>0</v>
      </c>
      <c r="AE276">
        <v>0</v>
      </c>
      <c r="AF276">
        <v>0</v>
      </c>
    </row>
    <row r="277" spans="1:32" x14ac:dyDescent="0.25">
      <c r="A277" t="s">
        <v>295</v>
      </c>
      <c r="B277" t="s">
        <v>19</v>
      </c>
      <c r="C277" s="2">
        <v>2089750000</v>
      </c>
      <c r="D277" s="2">
        <v>2252750000</v>
      </c>
      <c r="E277" s="2">
        <v>2407970000</v>
      </c>
      <c r="F277" s="2">
        <v>2791990000</v>
      </c>
      <c r="G277" s="2">
        <v>2631740000</v>
      </c>
      <c r="H277" s="2">
        <v>2624730000</v>
      </c>
      <c r="I277" s="2">
        <v>2686280000</v>
      </c>
      <c r="J277" s="2">
        <v>2072210000</v>
      </c>
      <c r="K277" s="2">
        <v>2180830000</v>
      </c>
      <c r="L277" s="2">
        <v>2263700000</v>
      </c>
      <c r="M277" s="2">
        <v>2289240000</v>
      </c>
      <c r="N277" s="2">
        <v>2229510000</v>
      </c>
      <c r="O277" s="2">
        <v>2238380000</v>
      </c>
      <c r="P277" s="2">
        <v>2164080000</v>
      </c>
      <c r="Q277" s="2">
        <v>2077260000</v>
      </c>
      <c r="R277" s="2">
        <v>1985950000</v>
      </c>
      <c r="S277" s="2">
        <v>1895710000</v>
      </c>
      <c r="T277" s="2">
        <v>1804500000</v>
      </c>
      <c r="U277" s="2">
        <v>1716030000</v>
      </c>
      <c r="V277" s="2">
        <v>1622140000</v>
      </c>
      <c r="W277" s="2">
        <v>1496810000</v>
      </c>
      <c r="X277" s="2">
        <v>1377140000</v>
      </c>
      <c r="Y277" s="2">
        <v>1263340000</v>
      </c>
      <c r="Z277" s="2">
        <v>1157070000</v>
      </c>
      <c r="AA277" s="2">
        <v>1057950000</v>
      </c>
      <c r="AB277" s="2">
        <v>964395000</v>
      </c>
      <c r="AC277" s="2">
        <v>879267000</v>
      </c>
      <c r="AD277" s="2">
        <v>804811000</v>
      </c>
      <c r="AE277" s="2">
        <v>743801000</v>
      </c>
      <c r="AF277" s="2">
        <v>693774000</v>
      </c>
    </row>
    <row r="278" spans="1:32" x14ac:dyDescent="0.25">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x14ac:dyDescent="0.25">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x14ac:dyDescent="0.25">
      <c r="A280" t="s">
        <v>298</v>
      </c>
      <c r="B280" t="s">
        <v>19</v>
      </c>
      <c r="C280" s="2">
        <v>14337300</v>
      </c>
      <c r="D280" s="2">
        <v>18373600</v>
      </c>
      <c r="E280" s="2">
        <v>19636300</v>
      </c>
      <c r="F280" s="2">
        <v>21154800</v>
      </c>
      <c r="G280" s="2">
        <v>22948700</v>
      </c>
      <c r="H280" s="2">
        <v>24987100</v>
      </c>
      <c r="I280" s="2">
        <v>26899800</v>
      </c>
      <c r="J280" s="2">
        <v>28573900</v>
      </c>
      <c r="K280" s="2">
        <v>29972400</v>
      </c>
      <c r="L280" s="2">
        <v>31020900</v>
      </c>
      <c r="M280" s="2">
        <v>32048500</v>
      </c>
      <c r="N280" s="2">
        <v>33137600</v>
      </c>
      <c r="O280" s="2">
        <v>34909500</v>
      </c>
      <c r="P280" s="2">
        <v>36586700</v>
      </c>
      <c r="Q280" s="2">
        <v>38236300</v>
      </c>
      <c r="R280" s="2">
        <v>39798100</v>
      </c>
      <c r="S280" s="2">
        <v>41463400</v>
      </c>
      <c r="T280" s="2">
        <v>43129800</v>
      </c>
      <c r="U280" s="2">
        <v>44722100</v>
      </c>
      <c r="V280" s="2">
        <v>46343800</v>
      </c>
      <c r="W280" s="2">
        <v>48086600</v>
      </c>
      <c r="X280" s="2">
        <v>47756200</v>
      </c>
      <c r="Y280" s="2">
        <v>48569500</v>
      </c>
      <c r="Z280" s="2">
        <v>49163600</v>
      </c>
      <c r="AA280" s="2">
        <v>49687700</v>
      </c>
      <c r="AB280" s="2">
        <v>50206700</v>
      </c>
      <c r="AC280" s="2">
        <v>50794000</v>
      </c>
      <c r="AD280" s="2">
        <v>51561100</v>
      </c>
      <c r="AE280" s="2">
        <v>52592700</v>
      </c>
      <c r="AF280" s="2">
        <v>54017000</v>
      </c>
    </row>
    <row r="281" spans="1:32" x14ac:dyDescent="0.25">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x14ac:dyDescent="0.25">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x14ac:dyDescent="0.25">
      <c r="A283" t="s">
        <v>301</v>
      </c>
      <c r="B283" t="s">
        <v>19</v>
      </c>
      <c r="C283" s="2">
        <v>20070600000</v>
      </c>
      <c r="D283" s="2">
        <v>27322300000</v>
      </c>
      <c r="E283" s="2">
        <v>25384100000</v>
      </c>
      <c r="F283" s="2">
        <v>22935200000</v>
      </c>
      <c r="G283" s="2">
        <v>20475900000</v>
      </c>
      <c r="H283" s="2">
        <v>18202300000</v>
      </c>
      <c r="I283" s="2">
        <v>16137000000</v>
      </c>
      <c r="J283" s="2">
        <v>14271600000</v>
      </c>
      <c r="K283" s="2">
        <v>12589600000</v>
      </c>
      <c r="L283" s="2">
        <v>11073300000</v>
      </c>
      <c r="M283" s="2">
        <v>9704910000</v>
      </c>
      <c r="N283" s="2">
        <v>8469100000</v>
      </c>
      <c r="O283" s="2">
        <v>7356480000</v>
      </c>
      <c r="P283" s="2">
        <v>6347510000</v>
      </c>
      <c r="Q283" s="2">
        <v>5426340000</v>
      </c>
      <c r="R283" s="2">
        <v>4583000000</v>
      </c>
      <c r="S283" s="2">
        <v>3808620000</v>
      </c>
      <c r="T283" s="2">
        <v>3093760000</v>
      </c>
      <c r="U283" s="2">
        <v>2433660000</v>
      </c>
      <c r="V283" s="2">
        <v>1822920000</v>
      </c>
      <c r="W283" s="2">
        <v>1256400000</v>
      </c>
      <c r="X283" s="2">
        <v>729815000</v>
      </c>
      <c r="Y283" s="2">
        <v>239452000</v>
      </c>
      <c r="Z283" s="2">
        <v>218389000</v>
      </c>
      <c r="AA283" s="2">
        <v>158343000</v>
      </c>
      <c r="AB283" s="2">
        <v>120011000</v>
      </c>
      <c r="AC283" s="2">
        <v>89673000</v>
      </c>
      <c r="AD283" s="2">
        <v>69280200</v>
      </c>
      <c r="AE283" s="2">
        <v>54216000</v>
      </c>
      <c r="AF283" s="2">
        <v>42745100</v>
      </c>
    </row>
    <row r="284" spans="1:32" x14ac:dyDescent="0.25">
      <c r="A284" t="s">
        <v>302</v>
      </c>
      <c r="B284" t="s">
        <v>19</v>
      </c>
      <c r="C284" s="2">
        <v>43623600000</v>
      </c>
      <c r="D284" s="2">
        <v>77641700000</v>
      </c>
      <c r="E284" s="2">
        <v>89279600000</v>
      </c>
      <c r="F284" s="2">
        <v>97212900000</v>
      </c>
      <c r="G284" s="2">
        <v>102454000000</v>
      </c>
      <c r="H284" s="2">
        <v>105420000000</v>
      </c>
      <c r="I284" s="2">
        <v>106190000000</v>
      </c>
      <c r="J284" s="2">
        <v>105415000000</v>
      </c>
      <c r="K284" s="2">
        <v>103249000000</v>
      </c>
      <c r="L284" s="2">
        <v>100211000000</v>
      </c>
      <c r="M284" s="2">
        <v>97357500000</v>
      </c>
      <c r="N284" s="2">
        <v>94640500000</v>
      </c>
      <c r="O284" s="2">
        <v>94210800000</v>
      </c>
      <c r="P284" s="2">
        <v>93590900000</v>
      </c>
      <c r="Q284" s="2">
        <v>92777700000</v>
      </c>
      <c r="R284" s="2">
        <v>91776000000</v>
      </c>
      <c r="S284" s="2">
        <v>90668300000</v>
      </c>
      <c r="T284" s="2">
        <v>89425300000</v>
      </c>
      <c r="U284" s="2">
        <v>88099100000</v>
      </c>
      <c r="V284" s="2">
        <v>86749400000</v>
      </c>
      <c r="W284" s="2">
        <v>85407500000</v>
      </c>
      <c r="X284" s="2">
        <v>84079400000</v>
      </c>
      <c r="Y284" s="2">
        <v>82786700000</v>
      </c>
      <c r="Z284" s="2">
        <v>79599100000</v>
      </c>
      <c r="AA284" s="2">
        <v>74965200000</v>
      </c>
      <c r="AB284" s="2">
        <v>71044500000</v>
      </c>
      <c r="AC284" s="2">
        <v>67386900000</v>
      </c>
      <c r="AD284" s="2">
        <v>64043700000</v>
      </c>
      <c r="AE284" s="2">
        <v>61204200000</v>
      </c>
      <c r="AF284" s="2">
        <v>59039500000</v>
      </c>
    </row>
    <row r="285" spans="1:32" x14ac:dyDescent="0.25">
      <c r="A285" t="s">
        <v>303</v>
      </c>
      <c r="B285" t="s">
        <v>19</v>
      </c>
      <c r="C285" s="2">
        <v>22000400000</v>
      </c>
      <c r="D285" s="2">
        <v>35153800000</v>
      </c>
      <c r="E285" s="2">
        <v>37967800000</v>
      </c>
      <c r="F285" s="2">
        <v>39135500000</v>
      </c>
      <c r="G285" s="2">
        <v>39658300000</v>
      </c>
      <c r="H285" s="2">
        <v>39438800000</v>
      </c>
      <c r="I285" s="2">
        <v>38584000000</v>
      </c>
      <c r="J285" s="2">
        <v>37708500000</v>
      </c>
      <c r="K285" s="2">
        <v>36130400000</v>
      </c>
      <c r="L285" s="2">
        <v>34407900000</v>
      </c>
      <c r="M285" s="2">
        <v>32831000000</v>
      </c>
      <c r="N285" s="2">
        <v>31408500000</v>
      </c>
      <c r="O285" s="2">
        <v>30656400000</v>
      </c>
      <c r="P285" s="2">
        <v>29948500000</v>
      </c>
      <c r="Q285" s="2">
        <v>29232100000</v>
      </c>
      <c r="R285" s="2">
        <v>28524700000</v>
      </c>
      <c r="S285" s="2">
        <v>27821400000</v>
      </c>
      <c r="T285" s="2">
        <v>27112100000</v>
      </c>
      <c r="U285" s="2">
        <v>26411000000</v>
      </c>
      <c r="V285" s="2">
        <v>25731700000</v>
      </c>
      <c r="W285" s="2">
        <v>25072100000</v>
      </c>
      <c r="X285" s="2">
        <v>24440700000</v>
      </c>
      <c r="Y285" s="2">
        <v>23829900000</v>
      </c>
      <c r="Z285" s="2">
        <v>22698600000</v>
      </c>
      <c r="AA285" s="2">
        <v>21351600000</v>
      </c>
      <c r="AB285" s="2">
        <v>20042800000</v>
      </c>
      <c r="AC285" s="2">
        <v>18872200000</v>
      </c>
      <c r="AD285" s="2">
        <v>17858100000</v>
      </c>
      <c r="AE285" s="2">
        <v>17028200000</v>
      </c>
      <c r="AF285" s="2">
        <v>16429100000</v>
      </c>
    </row>
    <row r="286" spans="1:32" x14ac:dyDescent="0.25">
      <c r="A286" t="s">
        <v>304</v>
      </c>
      <c r="B286" t="s">
        <v>19</v>
      </c>
      <c r="C286" s="2">
        <v>4955020000</v>
      </c>
      <c r="D286" s="2">
        <v>8818990000</v>
      </c>
      <c r="E286" s="2">
        <v>10140900000</v>
      </c>
      <c r="F286" s="2">
        <v>11042000000</v>
      </c>
      <c r="G286" s="2">
        <v>11637400000</v>
      </c>
      <c r="H286" s="2">
        <v>11974200000</v>
      </c>
      <c r="I286" s="2">
        <v>12061700000</v>
      </c>
      <c r="J286" s="2">
        <v>11973700000</v>
      </c>
      <c r="K286" s="2">
        <v>11727600000</v>
      </c>
      <c r="L286" s="2">
        <v>11382500000</v>
      </c>
      <c r="M286" s="2">
        <v>11058400000</v>
      </c>
      <c r="N286" s="2">
        <v>10749800000</v>
      </c>
      <c r="O286" s="2">
        <v>10701000000</v>
      </c>
      <c r="P286" s="2">
        <v>10630600000</v>
      </c>
      <c r="Q286" s="2">
        <v>10538200000</v>
      </c>
      <c r="R286" s="2">
        <v>10424500000</v>
      </c>
      <c r="S286" s="2">
        <v>10298600000</v>
      </c>
      <c r="T286" s="2">
        <v>10157400000</v>
      </c>
      <c r="U286" s="2">
        <v>10006800000</v>
      </c>
      <c r="V286" s="2">
        <v>9853500000</v>
      </c>
      <c r="W286" s="2">
        <v>9701070000</v>
      </c>
      <c r="X286" s="2">
        <v>9550230000</v>
      </c>
      <c r="Y286" s="2">
        <v>9403390000</v>
      </c>
      <c r="Z286" s="2">
        <v>9041320000</v>
      </c>
      <c r="AA286" s="2">
        <v>8514980000</v>
      </c>
      <c r="AB286" s="2">
        <v>8069650000</v>
      </c>
      <c r="AC286" s="2">
        <v>7654190000</v>
      </c>
      <c r="AD286" s="2">
        <v>7274450000</v>
      </c>
      <c r="AE286" s="2">
        <v>6951920000</v>
      </c>
      <c r="AF286" s="2">
        <v>6706050000</v>
      </c>
    </row>
    <row r="287" spans="1:32" x14ac:dyDescent="0.25">
      <c r="A287" t="s">
        <v>305</v>
      </c>
      <c r="B287" t="s">
        <v>19</v>
      </c>
      <c r="C287" s="2">
        <v>684501000</v>
      </c>
      <c r="D287" s="2">
        <v>1093750000</v>
      </c>
      <c r="E287" s="2">
        <v>1272920000</v>
      </c>
      <c r="F287" s="2">
        <v>1538490000</v>
      </c>
      <c r="G287" s="2">
        <v>1462580000</v>
      </c>
      <c r="H287" s="2">
        <v>1441200000</v>
      </c>
      <c r="I287" s="2">
        <v>1444460000</v>
      </c>
      <c r="J287" s="2">
        <v>1087150000</v>
      </c>
      <c r="K287" s="2">
        <v>1116550000</v>
      </c>
      <c r="L287" s="2">
        <v>1133280000</v>
      </c>
      <c r="M287" s="2">
        <v>1124620000</v>
      </c>
      <c r="N287" s="2">
        <v>1076460000</v>
      </c>
      <c r="O287" s="2">
        <v>1077780000</v>
      </c>
      <c r="P287" s="2">
        <v>1043860000</v>
      </c>
      <c r="Q287" s="2">
        <v>1004580000</v>
      </c>
      <c r="R287" s="2">
        <v>965443000</v>
      </c>
      <c r="S287" s="2">
        <v>924205000</v>
      </c>
      <c r="T287" s="2">
        <v>882056000</v>
      </c>
      <c r="U287" s="2">
        <v>842767000</v>
      </c>
      <c r="V287" s="2">
        <v>800476000</v>
      </c>
      <c r="W287" s="2">
        <v>758470000</v>
      </c>
      <c r="X287" s="2">
        <v>717402000</v>
      </c>
      <c r="Y287" s="2">
        <v>677315000</v>
      </c>
      <c r="Z287" s="2">
        <v>623749000</v>
      </c>
      <c r="AA287" s="2">
        <v>566196000</v>
      </c>
      <c r="AB287" s="2">
        <v>511047000</v>
      </c>
      <c r="AC287" s="2">
        <v>461317000</v>
      </c>
      <c r="AD287" s="2">
        <v>417681000</v>
      </c>
      <c r="AE287" s="2">
        <v>380036000</v>
      </c>
      <c r="AF287" s="2">
        <v>348077000</v>
      </c>
    </row>
    <row r="288" spans="1:32" x14ac:dyDescent="0.25">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x14ac:dyDescent="0.25">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x14ac:dyDescent="0.25">
      <c r="A290" t="s">
        <v>308</v>
      </c>
      <c r="B290" t="s">
        <v>19</v>
      </c>
      <c r="C290" s="2">
        <v>26888300</v>
      </c>
      <c r="D290" s="2">
        <v>36749500</v>
      </c>
      <c r="E290" s="2">
        <v>34411700</v>
      </c>
      <c r="F290" s="2">
        <v>31549600</v>
      </c>
      <c r="G290" s="2">
        <v>28702200</v>
      </c>
      <c r="H290" s="2">
        <v>26106700</v>
      </c>
      <c r="I290" s="2">
        <v>23743500</v>
      </c>
      <c r="J290" s="2">
        <v>21513200</v>
      </c>
      <c r="K290" s="2">
        <v>19459000</v>
      </c>
      <c r="L290" s="2">
        <v>17567000</v>
      </c>
      <c r="M290" s="2">
        <v>15863100</v>
      </c>
      <c r="N290" s="2">
        <v>14339600</v>
      </c>
      <c r="O290" s="2">
        <v>13150200</v>
      </c>
      <c r="P290" s="2">
        <v>12081000</v>
      </c>
      <c r="Q290" s="2">
        <v>11103700</v>
      </c>
      <c r="R290" s="2">
        <v>10208400</v>
      </c>
      <c r="S290" s="2">
        <v>9377890</v>
      </c>
      <c r="T290" s="2">
        <v>8600710</v>
      </c>
      <c r="U290" s="2">
        <v>7874120</v>
      </c>
      <c r="V290" s="2">
        <v>7193670</v>
      </c>
      <c r="W290" s="2">
        <v>6563210</v>
      </c>
      <c r="X290" s="2">
        <v>5976250</v>
      </c>
      <c r="Y290" s="2">
        <v>5427400</v>
      </c>
      <c r="Z290" s="2">
        <v>5599340</v>
      </c>
      <c r="AA290" s="2">
        <v>5713650</v>
      </c>
      <c r="AB290" s="2">
        <v>5830460</v>
      </c>
      <c r="AC290" s="2">
        <v>5894940</v>
      </c>
      <c r="AD290" s="2">
        <v>5942890</v>
      </c>
      <c r="AE290" s="2">
        <v>5967120</v>
      </c>
      <c r="AF290" s="2">
        <v>5998860</v>
      </c>
    </row>
    <row r="291" spans="1:32" x14ac:dyDescent="0.25">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x14ac:dyDescent="0.25">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x14ac:dyDescent="0.25">
      <c r="A293" t="s">
        <v>311</v>
      </c>
      <c r="B293" t="s">
        <v>19</v>
      </c>
      <c r="C293" s="2">
        <v>53614300000</v>
      </c>
      <c r="D293" s="2">
        <v>54244300000</v>
      </c>
      <c r="E293" s="2">
        <v>51507900000</v>
      </c>
      <c r="F293" s="2">
        <v>48540800000</v>
      </c>
      <c r="G293" s="2">
        <v>45924500000</v>
      </c>
      <c r="H293" s="2">
        <v>43614300000</v>
      </c>
      <c r="I293" s="2">
        <v>41250600000</v>
      </c>
      <c r="J293" s="2">
        <v>38846800000</v>
      </c>
      <c r="K293" s="2">
        <v>36384400000</v>
      </c>
      <c r="L293" s="2">
        <v>33936800000</v>
      </c>
      <c r="M293" s="2">
        <v>31569400000</v>
      </c>
      <c r="N293" s="2">
        <v>29366100000</v>
      </c>
      <c r="O293" s="2">
        <v>27458100000</v>
      </c>
      <c r="P293" s="2">
        <v>25610200000</v>
      </c>
      <c r="Q293" s="2">
        <v>23888900000</v>
      </c>
      <c r="R293" s="2">
        <v>22256600000</v>
      </c>
      <c r="S293" s="2">
        <v>20811400000</v>
      </c>
      <c r="T293" s="2">
        <v>19459900000</v>
      </c>
      <c r="U293" s="2">
        <v>18170400000</v>
      </c>
      <c r="V293" s="2">
        <v>16958200000</v>
      </c>
      <c r="W293" s="2">
        <v>17685900000</v>
      </c>
      <c r="X293" s="2">
        <v>18276400000</v>
      </c>
      <c r="Y293" s="2">
        <v>18280200000</v>
      </c>
      <c r="Z293" s="2">
        <v>18723600000</v>
      </c>
      <c r="AA293" s="2">
        <v>19397900000</v>
      </c>
      <c r="AB293" s="2">
        <v>20066800000</v>
      </c>
      <c r="AC293" s="2">
        <v>20734500000</v>
      </c>
      <c r="AD293" s="2">
        <v>21420900000</v>
      </c>
      <c r="AE293" s="2">
        <v>22144100000</v>
      </c>
      <c r="AF293" s="2">
        <v>22917000000</v>
      </c>
    </row>
    <row r="294" spans="1:32" x14ac:dyDescent="0.25">
      <c r="A294" t="s">
        <v>312</v>
      </c>
      <c r="B294" t="s">
        <v>19</v>
      </c>
      <c r="C294" s="2">
        <v>3538550000</v>
      </c>
      <c r="D294" s="2">
        <v>3511250000</v>
      </c>
      <c r="E294" s="2">
        <v>3217440000</v>
      </c>
      <c r="F294" s="2">
        <v>2950740000</v>
      </c>
      <c r="G294" s="2">
        <v>2727310000</v>
      </c>
      <c r="H294" s="2">
        <v>2527170000</v>
      </c>
      <c r="I294" s="2">
        <v>2325520000</v>
      </c>
      <c r="J294" s="2">
        <v>2124710000</v>
      </c>
      <c r="K294" s="2">
        <v>1923010000</v>
      </c>
      <c r="L294" s="2">
        <v>1725980000</v>
      </c>
      <c r="M294" s="2">
        <v>1533230000</v>
      </c>
      <c r="N294" s="2">
        <v>1348310000</v>
      </c>
      <c r="O294" s="2">
        <v>1164730000</v>
      </c>
      <c r="P294" s="2">
        <v>983253000</v>
      </c>
      <c r="Q294" s="2">
        <v>807575000</v>
      </c>
      <c r="R294" s="2">
        <v>635875000</v>
      </c>
      <c r="S294" s="2">
        <v>470991000</v>
      </c>
      <c r="T294" s="2">
        <v>310366000</v>
      </c>
      <c r="U294" s="2">
        <v>153248000</v>
      </c>
      <c r="V294">
        <v>0</v>
      </c>
      <c r="W294">
        <v>0</v>
      </c>
      <c r="X294">
        <v>0</v>
      </c>
      <c r="Y294">
        <v>0</v>
      </c>
      <c r="Z294">
        <v>0</v>
      </c>
      <c r="AA294">
        <v>0</v>
      </c>
      <c r="AB294">
        <v>0</v>
      </c>
      <c r="AC294">
        <v>0</v>
      </c>
      <c r="AD294">
        <v>0</v>
      </c>
      <c r="AE294">
        <v>0</v>
      </c>
      <c r="AF294">
        <v>0</v>
      </c>
    </row>
    <row r="295" spans="1:32" x14ac:dyDescent="0.25">
      <c r="A295" t="s">
        <v>313</v>
      </c>
      <c r="B295" t="s">
        <v>19</v>
      </c>
      <c r="C295" s="2">
        <v>306721000000</v>
      </c>
      <c r="D295" s="2">
        <v>330645000000</v>
      </c>
      <c r="E295" s="2">
        <v>327989000000</v>
      </c>
      <c r="F295" s="2">
        <v>324328000000</v>
      </c>
      <c r="G295" s="2">
        <v>325876000000</v>
      </c>
      <c r="H295" s="2">
        <v>328003000000</v>
      </c>
      <c r="I295" s="2">
        <v>327679000000</v>
      </c>
      <c r="J295" s="2">
        <v>328230000000</v>
      </c>
      <c r="K295" s="2">
        <v>322263000000</v>
      </c>
      <c r="L295" s="2">
        <v>313859000000</v>
      </c>
      <c r="M295" s="2">
        <v>305187000000</v>
      </c>
      <c r="N295" s="2">
        <v>297067000000</v>
      </c>
      <c r="O295" s="2">
        <v>290751000000</v>
      </c>
      <c r="P295" s="2">
        <v>283532000000</v>
      </c>
      <c r="Q295" s="2">
        <v>276034000000</v>
      </c>
      <c r="R295" s="2">
        <v>267953000000</v>
      </c>
      <c r="S295" s="2">
        <v>260602000000</v>
      </c>
      <c r="T295" s="2">
        <v>253291000000</v>
      </c>
      <c r="U295" s="2">
        <v>245583000000</v>
      </c>
      <c r="V295" s="2">
        <v>238125000000</v>
      </c>
      <c r="W295" s="2">
        <v>225951000000</v>
      </c>
      <c r="X295" s="2">
        <v>214252000000</v>
      </c>
      <c r="Y295" s="2">
        <v>202976000000</v>
      </c>
      <c r="Z295" s="2">
        <v>192285000000</v>
      </c>
      <c r="AA295" s="2">
        <v>182189000000</v>
      </c>
      <c r="AB295" s="2">
        <v>172722000000</v>
      </c>
      <c r="AC295" s="2">
        <v>164263000000</v>
      </c>
      <c r="AD295" s="2">
        <v>157137000000</v>
      </c>
      <c r="AE295" s="2">
        <v>152193000000</v>
      </c>
      <c r="AF295" s="2">
        <v>149538000000</v>
      </c>
    </row>
    <row r="296" spans="1:32" x14ac:dyDescent="0.25">
      <c r="A296" t="s">
        <v>314</v>
      </c>
      <c r="B296" t="s">
        <v>19</v>
      </c>
      <c r="C296" s="2">
        <v>401929000</v>
      </c>
      <c r="D296" s="2">
        <v>398828000</v>
      </c>
      <c r="E296" s="2">
        <v>365456000</v>
      </c>
      <c r="F296" s="2">
        <v>335162000</v>
      </c>
      <c r="G296" s="2">
        <v>309783000</v>
      </c>
      <c r="H296" s="2">
        <v>287051000</v>
      </c>
      <c r="I296" s="2">
        <v>264146000</v>
      </c>
      <c r="J296" s="2">
        <v>241337000</v>
      </c>
      <c r="K296" s="2">
        <v>218427000</v>
      </c>
      <c r="L296" s="2">
        <v>196046000</v>
      </c>
      <c r="M296" s="2">
        <v>174153000</v>
      </c>
      <c r="N296" s="2">
        <v>153149000</v>
      </c>
      <c r="O296" s="2">
        <v>132297000</v>
      </c>
      <c r="P296" s="2">
        <v>111684000</v>
      </c>
      <c r="Q296" s="2">
        <v>91729000</v>
      </c>
      <c r="R296" s="2">
        <v>72226300</v>
      </c>
      <c r="S296" s="2">
        <v>53497800</v>
      </c>
      <c r="T296" s="2">
        <v>35253100</v>
      </c>
      <c r="U296" s="2">
        <v>17406800</v>
      </c>
      <c r="V296">
        <v>0</v>
      </c>
      <c r="W296">
        <v>0</v>
      </c>
      <c r="X296">
        <v>0</v>
      </c>
      <c r="Y296">
        <v>0</v>
      </c>
      <c r="Z296">
        <v>0</v>
      </c>
      <c r="AA296">
        <v>0</v>
      </c>
      <c r="AB296">
        <v>0</v>
      </c>
      <c r="AC296">
        <v>0</v>
      </c>
      <c r="AD296">
        <v>0</v>
      </c>
      <c r="AE296">
        <v>0</v>
      </c>
      <c r="AF296">
        <v>0</v>
      </c>
    </row>
    <row r="297" spans="1:32" x14ac:dyDescent="0.25">
      <c r="A297" t="s">
        <v>315</v>
      </c>
      <c r="B297" t="s">
        <v>19</v>
      </c>
      <c r="C297" s="2">
        <v>9543070000</v>
      </c>
      <c r="D297" s="2">
        <v>10287400000</v>
      </c>
      <c r="E297" s="2">
        <v>10996300000</v>
      </c>
      <c r="F297" s="2">
        <v>12749900000</v>
      </c>
      <c r="G297" s="2">
        <v>12018100000</v>
      </c>
      <c r="H297" s="2">
        <v>11986100000</v>
      </c>
      <c r="I297" s="2">
        <v>12267200000</v>
      </c>
      <c r="J297" s="2">
        <v>9462970000</v>
      </c>
      <c r="K297" s="2">
        <v>9959010000</v>
      </c>
      <c r="L297" s="2">
        <v>10337400000</v>
      </c>
      <c r="M297" s="2">
        <v>10454100000</v>
      </c>
      <c r="N297" s="2">
        <v>10181300000</v>
      </c>
      <c r="O297" s="2">
        <v>10221800000</v>
      </c>
      <c r="P297" s="2">
        <v>9882500000</v>
      </c>
      <c r="Q297" s="2">
        <v>9486060000</v>
      </c>
      <c r="R297" s="2">
        <v>9069090000</v>
      </c>
      <c r="S297" s="2">
        <v>8656990000</v>
      </c>
      <c r="T297" s="2">
        <v>8240460000</v>
      </c>
      <c r="U297" s="2">
        <v>7836460000</v>
      </c>
      <c r="V297" s="2">
        <v>7407710000</v>
      </c>
      <c r="W297" s="2">
        <v>6835360000</v>
      </c>
      <c r="X297" s="2">
        <v>6288870000</v>
      </c>
      <c r="Y297" s="2">
        <v>5769180000</v>
      </c>
      <c r="Z297" s="2">
        <v>5283900000</v>
      </c>
      <c r="AA297" s="2">
        <v>4831230000</v>
      </c>
      <c r="AB297" s="2">
        <v>4404020000</v>
      </c>
      <c r="AC297" s="2">
        <v>4015270000</v>
      </c>
      <c r="AD297" s="2">
        <v>3675260000</v>
      </c>
      <c r="AE297" s="2">
        <v>3396650000</v>
      </c>
      <c r="AF297" s="2">
        <v>3168200000</v>
      </c>
    </row>
    <row r="298" spans="1:32" x14ac:dyDescent="0.25">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x14ac:dyDescent="0.25">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x14ac:dyDescent="0.25">
      <c r="A300" t="s">
        <v>318</v>
      </c>
      <c r="B300" t="s">
        <v>19</v>
      </c>
      <c r="C300" s="2">
        <v>24614400</v>
      </c>
      <c r="D300" s="2">
        <v>31543800</v>
      </c>
      <c r="E300" s="2">
        <v>33711600</v>
      </c>
      <c r="F300" s="2">
        <v>36318700</v>
      </c>
      <c r="G300" s="2">
        <v>39398400</v>
      </c>
      <c r="H300" s="2">
        <v>42898000</v>
      </c>
      <c r="I300" s="2">
        <v>46181600</v>
      </c>
      <c r="J300" s="2">
        <v>49055700</v>
      </c>
      <c r="K300" s="2">
        <v>51456600</v>
      </c>
      <c r="L300" s="2">
        <v>53256700</v>
      </c>
      <c r="M300" s="2">
        <v>55020900</v>
      </c>
      <c r="N300" s="2">
        <v>56890800</v>
      </c>
      <c r="O300" s="2">
        <v>59932800</v>
      </c>
      <c r="P300" s="2">
        <v>62812100</v>
      </c>
      <c r="Q300" s="2">
        <v>65644200</v>
      </c>
      <c r="R300" s="2">
        <v>68325500</v>
      </c>
      <c r="S300" s="2">
        <v>71184400</v>
      </c>
      <c r="T300" s="2">
        <v>74045300</v>
      </c>
      <c r="U300" s="2">
        <v>76779100</v>
      </c>
      <c r="V300" s="2">
        <v>79563200</v>
      </c>
      <c r="W300" s="2">
        <v>82555200</v>
      </c>
      <c r="X300" s="2">
        <v>81987900</v>
      </c>
      <c r="Y300" s="2">
        <v>83384200</v>
      </c>
      <c r="Z300" s="2">
        <v>84404200</v>
      </c>
      <c r="AA300" s="2">
        <v>85303900</v>
      </c>
      <c r="AB300" s="2">
        <v>86195000</v>
      </c>
      <c r="AC300" s="2">
        <v>87203200</v>
      </c>
      <c r="AD300" s="2">
        <v>88520200</v>
      </c>
      <c r="AE300" s="2">
        <v>90291300</v>
      </c>
      <c r="AF300" s="2">
        <v>92736500</v>
      </c>
    </row>
    <row r="301" spans="1:32" x14ac:dyDescent="0.25">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x14ac:dyDescent="0.25">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x14ac:dyDescent="0.25">
      <c r="A303" t="s">
        <v>321</v>
      </c>
      <c r="B303" t="s">
        <v>19</v>
      </c>
      <c r="C303" s="2">
        <v>1136750000</v>
      </c>
      <c r="D303" s="2">
        <v>1547470000</v>
      </c>
      <c r="E303" s="2">
        <v>1437690000</v>
      </c>
      <c r="F303" s="2">
        <v>1298990000</v>
      </c>
      <c r="G303" s="2">
        <v>1159700000</v>
      </c>
      <c r="H303" s="2">
        <v>1030930000</v>
      </c>
      <c r="I303" s="2">
        <v>913959000</v>
      </c>
      <c r="J303" s="2">
        <v>808306000</v>
      </c>
      <c r="K303" s="2">
        <v>713043000</v>
      </c>
      <c r="L303" s="2">
        <v>627161000</v>
      </c>
      <c r="M303" s="2">
        <v>549661000</v>
      </c>
      <c r="N303" s="2">
        <v>479668000</v>
      </c>
      <c r="O303" s="2">
        <v>416652000</v>
      </c>
      <c r="P303" s="2">
        <v>359506000</v>
      </c>
      <c r="Q303" s="2">
        <v>307334000</v>
      </c>
      <c r="R303" s="2">
        <v>259569000</v>
      </c>
      <c r="S303" s="2">
        <v>215710000</v>
      </c>
      <c r="T303" s="2">
        <v>175223000</v>
      </c>
      <c r="U303" s="2">
        <v>137836000</v>
      </c>
      <c r="V303" s="2">
        <v>103245000</v>
      </c>
      <c r="W303" s="2">
        <v>71159300</v>
      </c>
      <c r="X303" s="2">
        <v>41334800</v>
      </c>
      <c r="Y303" s="2">
        <v>13561900</v>
      </c>
      <c r="Z303" s="2">
        <v>12369000</v>
      </c>
      <c r="AA303" s="2">
        <v>8968120</v>
      </c>
      <c r="AB303" s="2">
        <v>6797120</v>
      </c>
      <c r="AC303" s="2">
        <v>5078850</v>
      </c>
      <c r="AD303" s="2">
        <v>3923850</v>
      </c>
      <c r="AE303" s="2">
        <v>3070650</v>
      </c>
      <c r="AF303" s="2">
        <v>2420970</v>
      </c>
    </row>
    <row r="304" spans="1:32" x14ac:dyDescent="0.25">
      <c r="A304" t="s">
        <v>322</v>
      </c>
      <c r="B304" t="s">
        <v>19</v>
      </c>
      <c r="C304" s="2">
        <v>4360740000</v>
      </c>
      <c r="D304" s="2">
        <v>7761280000</v>
      </c>
      <c r="E304" s="2">
        <v>8924640000</v>
      </c>
      <c r="F304" s="2">
        <v>9717670000</v>
      </c>
      <c r="G304" s="2">
        <v>10241600000</v>
      </c>
      <c r="H304" s="2">
        <v>10538100000</v>
      </c>
      <c r="I304" s="2">
        <v>10615100000</v>
      </c>
      <c r="J304" s="2">
        <v>10537600000</v>
      </c>
      <c r="K304" s="2">
        <v>10321000000</v>
      </c>
      <c r="L304" s="2">
        <v>10017400000</v>
      </c>
      <c r="M304" s="2">
        <v>9732130000</v>
      </c>
      <c r="N304" s="2">
        <v>9460530000</v>
      </c>
      <c r="O304" s="2">
        <v>9417580000</v>
      </c>
      <c r="P304" s="2">
        <v>9355620000</v>
      </c>
      <c r="Q304" s="2">
        <v>9274320000</v>
      </c>
      <c r="R304" s="2">
        <v>9174190000</v>
      </c>
      <c r="S304" s="2">
        <v>9063460000</v>
      </c>
      <c r="T304" s="2">
        <v>8939210000</v>
      </c>
      <c r="U304" s="2">
        <v>8806640000</v>
      </c>
      <c r="V304" s="2">
        <v>8671720000</v>
      </c>
      <c r="W304" s="2">
        <v>8537570000</v>
      </c>
      <c r="X304" s="2">
        <v>8404820000</v>
      </c>
      <c r="Y304" s="2">
        <v>8275590000</v>
      </c>
      <c r="Z304" s="2">
        <v>7956950000</v>
      </c>
      <c r="AA304" s="2">
        <v>7493730000</v>
      </c>
      <c r="AB304" s="2">
        <v>7101810000</v>
      </c>
      <c r="AC304" s="2">
        <v>6736180000</v>
      </c>
      <c r="AD304" s="2">
        <v>6401990000</v>
      </c>
      <c r="AE304" s="2">
        <v>6118140000</v>
      </c>
      <c r="AF304" s="2">
        <v>5901760000</v>
      </c>
    </row>
    <row r="305" spans="1:32" x14ac:dyDescent="0.25">
      <c r="A305" t="s">
        <v>323</v>
      </c>
      <c r="B305" t="s">
        <v>19</v>
      </c>
      <c r="C305" s="2">
        <v>67709300000</v>
      </c>
      <c r="D305" s="2">
        <v>108191000000</v>
      </c>
      <c r="E305" s="2">
        <v>116851000000</v>
      </c>
      <c r="F305" s="2">
        <v>120445000000</v>
      </c>
      <c r="G305" s="2">
        <v>122054000000</v>
      </c>
      <c r="H305" s="2">
        <v>121379000000</v>
      </c>
      <c r="I305" s="2">
        <v>118748000000</v>
      </c>
      <c r="J305" s="2">
        <v>116053000000</v>
      </c>
      <c r="K305" s="2">
        <v>111197000000</v>
      </c>
      <c r="L305" s="2">
        <v>105895000000</v>
      </c>
      <c r="M305" s="2">
        <v>101042000000</v>
      </c>
      <c r="N305" s="2">
        <v>96664300000</v>
      </c>
      <c r="O305" s="2">
        <v>94349400000</v>
      </c>
      <c r="P305" s="2">
        <v>92170900000</v>
      </c>
      <c r="Q305" s="2">
        <v>89965900000</v>
      </c>
      <c r="R305" s="2">
        <v>87788900000</v>
      </c>
      <c r="S305" s="2">
        <v>85624400000</v>
      </c>
      <c r="T305" s="2">
        <v>83441500000</v>
      </c>
      <c r="U305" s="2">
        <v>81283700000</v>
      </c>
      <c r="V305" s="2">
        <v>79193000000</v>
      </c>
      <c r="W305" s="2">
        <v>77162900000</v>
      </c>
      <c r="X305" s="2">
        <v>75219900000</v>
      </c>
      <c r="Y305" s="2">
        <v>73339800000</v>
      </c>
      <c r="Z305" s="2">
        <v>69858300000</v>
      </c>
      <c r="AA305" s="2">
        <v>65712600000</v>
      </c>
      <c r="AB305" s="2">
        <v>61684700000</v>
      </c>
      <c r="AC305" s="2">
        <v>58082000000</v>
      </c>
      <c r="AD305" s="2">
        <v>54960700000</v>
      </c>
      <c r="AE305" s="2">
        <v>52406800000</v>
      </c>
      <c r="AF305" s="2">
        <v>50562800000</v>
      </c>
    </row>
    <row r="306" spans="1:32" x14ac:dyDescent="0.25">
      <c r="A306" t="s">
        <v>324</v>
      </c>
      <c r="B306" t="s">
        <v>19</v>
      </c>
      <c r="C306" s="2">
        <v>495318000</v>
      </c>
      <c r="D306" s="2">
        <v>881571000</v>
      </c>
      <c r="E306" s="2">
        <v>1013710000</v>
      </c>
      <c r="F306" s="2">
        <v>1103790000</v>
      </c>
      <c r="G306" s="2">
        <v>1163300000</v>
      </c>
      <c r="H306" s="2">
        <v>1196980000</v>
      </c>
      <c r="I306" s="2">
        <v>1205720000</v>
      </c>
      <c r="J306" s="2">
        <v>1196920000</v>
      </c>
      <c r="K306" s="2">
        <v>1172320000</v>
      </c>
      <c r="L306" s="2">
        <v>1137830000</v>
      </c>
      <c r="M306" s="2">
        <v>1105430000</v>
      </c>
      <c r="N306" s="2">
        <v>1074580000</v>
      </c>
      <c r="O306" s="2">
        <v>1069700000</v>
      </c>
      <c r="P306" s="2">
        <v>1062660000</v>
      </c>
      <c r="Q306" s="2">
        <v>1053430000</v>
      </c>
      <c r="R306" s="2">
        <v>1042060000</v>
      </c>
      <c r="S306" s="2">
        <v>1029480000</v>
      </c>
      <c r="T306" s="2">
        <v>1015370000</v>
      </c>
      <c r="U306" s="2">
        <v>1000310000</v>
      </c>
      <c r="V306" s="2">
        <v>984984000</v>
      </c>
      <c r="W306" s="2">
        <v>969746000</v>
      </c>
      <c r="X306" s="2">
        <v>954668000</v>
      </c>
      <c r="Y306" s="2">
        <v>939989000</v>
      </c>
      <c r="Z306" s="2">
        <v>903797000</v>
      </c>
      <c r="AA306" s="2">
        <v>851181000</v>
      </c>
      <c r="AB306" s="2">
        <v>806665000</v>
      </c>
      <c r="AC306" s="2">
        <v>765134000</v>
      </c>
      <c r="AD306" s="2">
        <v>727175000</v>
      </c>
      <c r="AE306" s="2">
        <v>694934000</v>
      </c>
      <c r="AF306" s="2">
        <v>670356000</v>
      </c>
    </row>
    <row r="307" spans="1:32" x14ac:dyDescent="0.25">
      <c r="A307" t="s">
        <v>325</v>
      </c>
      <c r="B307" t="s">
        <v>19</v>
      </c>
      <c r="C307" s="2">
        <v>2106650000</v>
      </c>
      <c r="D307" s="2">
        <v>3366160000</v>
      </c>
      <c r="E307" s="2">
        <v>3917600000</v>
      </c>
      <c r="F307" s="2">
        <v>4734910000</v>
      </c>
      <c r="G307" s="2">
        <v>4501290000</v>
      </c>
      <c r="H307" s="2">
        <v>4435510000</v>
      </c>
      <c r="I307" s="2">
        <v>4445530000</v>
      </c>
      <c r="J307" s="2">
        <v>3345850000</v>
      </c>
      <c r="K307" s="2">
        <v>3436340000</v>
      </c>
      <c r="L307" s="2">
        <v>3487830000</v>
      </c>
      <c r="M307" s="2">
        <v>3461170000</v>
      </c>
      <c r="N307" s="2">
        <v>3312960000</v>
      </c>
      <c r="O307" s="2">
        <v>3317010000</v>
      </c>
      <c r="P307" s="2">
        <v>3212610000</v>
      </c>
      <c r="Q307" s="2">
        <v>3091730000</v>
      </c>
      <c r="R307" s="2">
        <v>2971290000</v>
      </c>
      <c r="S307" s="2">
        <v>2844370000</v>
      </c>
      <c r="T307" s="2">
        <v>2714650000</v>
      </c>
      <c r="U307" s="2">
        <v>2593740000</v>
      </c>
      <c r="V307" s="2">
        <v>2463580000</v>
      </c>
      <c r="W307" s="2">
        <v>2334300000</v>
      </c>
      <c r="X307" s="2">
        <v>2207910000</v>
      </c>
      <c r="Y307" s="2">
        <v>2084530000</v>
      </c>
      <c r="Z307" s="2">
        <v>1919680000</v>
      </c>
      <c r="AA307" s="2">
        <v>1742550000</v>
      </c>
      <c r="AB307" s="2">
        <v>1572820000</v>
      </c>
      <c r="AC307" s="2">
        <v>1419770000</v>
      </c>
      <c r="AD307" s="2">
        <v>1285470000</v>
      </c>
      <c r="AE307" s="2">
        <v>1169620000</v>
      </c>
      <c r="AF307" s="2">
        <v>1071260000</v>
      </c>
    </row>
    <row r="308" spans="1:32" x14ac:dyDescent="0.25">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x14ac:dyDescent="0.25">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x14ac:dyDescent="0.25">
      <c r="A310" t="s">
        <v>328</v>
      </c>
      <c r="B310" t="s">
        <v>19</v>
      </c>
      <c r="C310" s="2">
        <v>131693000</v>
      </c>
      <c r="D310" s="2">
        <v>179992000</v>
      </c>
      <c r="E310" s="2">
        <v>168542000</v>
      </c>
      <c r="F310" s="2">
        <v>154523000</v>
      </c>
      <c r="G310" s="2">
        <v>140577000</v>
      </c>
      <c r="H310" s="2">
        <v>127865000</v>
      </c>
      <c r="I310" s="2">
        <v>116291000</v>
      </c>
      <c r="J310" s="2">
        <v>105367000</v>
      </c>
      <c r="K310" s="2">
        <v>95306200</v>
      </c>
      <c r="L310" s="2">
        <v>86039500</v>
      </c>
      <c r="M310" s="2">
        <v>77694100</v>
      </c>
      <c r="N310" s="2">
        <v>70232300</v>
      </c>
      <c r="O310" s="2">
        <v>64406900</v>
      </c>
      <c r="P310" s="2">
        <v>59170300</v>
      </c>
      <c r="Q310" s="2">
        <v>54383500</v>
      </c>
      <c r="R310" s="2">
        <v>49998500</v>
      </c>
      <c r="S310" s="2">
        <v>45931000</v>
      </c>
      <c r="T310" s="2">
        <v>42124500</v>
      </c>
      <c r="U310" s="2">
        <v>38565800</v>
      </c>
      <c r="V310" s="2">
        <v>35233100</v>
      </c>
      <c r="W310" s="2">
        <v>32145300</v>
      </c>
      <c r="X310" s="2">
        <v>29270400</v>
      </c>
      <c r="Y310" s="2">
        <v>26582300</v>
      </c>
      <c r="Z310" s="2">
        <v>27424400</v>
      </c>
      <c r="AA310" s="2">
        <v>27984300</v>
      </c>
      <c r="AB310" s="2">
        <v>28556400</v>
      </c>
      <c r="AC310" s="2">
        <v>28872200</v>
      </c>
      <c r="AD310" s="2">
        <v>29107100</v>
      </c>
      <c r="AE310" s="2">
        <v>29225700</v>
      </c>
      <c r="AF310" s="2">
        <v>29381200</v>
      </c>
    </row>
    <row r="311" spans="1:32" x14ac:dyDescent="0.25">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x14ac:dyDescent="0.25">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x14ac:dyDescent="0.25">
      <c r="A313" t="s">
        <v>331</v>
      </c>
      <c r="B313" t="s">
        <v>19</v>
      </c>
      <c r="C313" s="2">
        <v>3036580000</v>
      </c>
      <c r="D313" s="2">
        <v>3072260000</v>
      </c>
      <c r="E313" s="2">
        <v>2917270000</v>
      </c>
      <c r="F313" s="2">
        <v>2749220000</v>
      </c>
      <c r="G313" s="2">
        <v>2601040000</v>
      </c>
      <c r="H313" s="2">
        <v>2470200000</v>
      </c>
      <c r="I313" s="2">
        <v>2336320000</v>
      </c>
      <c r="J313" s="2">
        <v>2200180000</v>
      </c>
      <c r="K313" s="2">
        <v>2060720000</v>
      </c>
      <c r="L313" s="2">
        <v>1922090000</v>
      </c>
      <c r="M313" s="2">
        <v>1788010000</v>
      </c>
      <c r="N313" s="2">
        <v>1663220000</v>
      </c>
      <c r="O313" s="2">
        <v>1555150000</v>
      </c>
      <c r="P313" s="2">
        <v>1450500000</v>
      </c>
      <c r="Q313" s="2">
        <v>1353010000</v>
      </c>
      <c r="R313" s="2">
        <v>1260550000</v>
      </c>
      <c r="S313" s="2">
        <v>1178710000</v>
      </c>
      <c r="T313" s="2">
        <v>1102160000</v>
      </c>
      <c r="U313" s="2">
        <v>1029120000</v>
      </c>
      <c r="V313" s="2">
        <v>960468000</v>
      </c>
      <c r="W313" s="2">
        <v>1001680000</v>
      </c>
      <c r="X313" s="2">
        <v>1035130000</v>
      </c>
      <c r="Y313" s="2">
        <v>1035340000</v>
      </c>
      <c r="Z313" s="2">
        <v>1060450000</v>
      </c>
      <c r="AA313" s="2">
        <v>1098650000</v>
      </c>
      <c r="AB313" s="2">
        <v>1136530000</v>
      </c>
      <c r="AC313" s="2">
        <v>1174350000</v>
      </c>
      <c r="AD313" s="2">
        <v>1213220000</v>
      </c>
      <c r="AE313" s="2">
        <v>1254180000</v>
      </c>
      <c r="AF313" s="2">
        <v>1297960000</v>
      </c>
    </row>
    <row r="314" spans="1:32" x14ac:dyDescent="0.25">
      <c r="A314" t="s">
        <v>332</v>
      </c>
      <c r="B314" t="s">
        <v>19</v>
      </c>
      <c r="C314" s="2">
        <v>353723000</v>
      </c>
      <c r="D314" s="2">
        <v>350994000</v>
      </c>
      <c r="E314" s="2">
        <v>321625000</v>
      </c>
      <c r="F314" s="2">
        <v>294964000</v>
      </c>
      <c r="G314" s="2">
        <v>272629000</v>
      </c>
      <c r="H314" s="2">
        <v>252623000</v>
      </c>
      <c r="I314" s="2">
        <v>232466000</v>
      </c>
      <c r="J314" s="2">
        <v>212392000</v>
      </c>
      <c r="K314" s="2">
        <v>192230000</v>
      </c>
      <c r="L314" s="2">
        <v>172534000</v>
      </c>
      <c r="M314" s="2">
        <v>153266000</v>
      </c>
      <c r="N314" s="2">
        <v>134781000</v>
      </c>
      <c r="O314" s="2">
        <v>116430000</v>
      </c>
      <c r="P314" s="2">
        <v>98288800</v>
      </c>
      <c r="Q314" s="2">
        <v>80727500</v>
      </c>
      <c r="R314" s="2">
        <v>63563900</v>
      </c>
      <c r="S314" s="2">
        <v>47081600</v>
      </c>
      <c r="T314" s="2">
        <v>31025000</v>
      </c>
      <c r="U314" s="2">
        <v>15319100</v>
      </c>
      <c r="V314">
        <v>0</v>
      </c>
      <c r="W314">
        <v>0</v>
      </c>
      <c r="X314">
        <v>0</v>
      </c>
      <c r="Y314">
        <v>0</v>
      </c>
      <c r="Z314">
        <v>0</v>
      </c>
      <c r="AA314">
        <v>0</v>
      </c>
      <c r="AB314">
        <v>0</v>
      </c>
      <c r="AC314">
        <v>0</v>
      </c>
      <c r="AD314">
        <v>0</v>
      </c>
      <c r="AE314">
        <v>0</v>
      </c>
      <c r="AF314">
        <v>0</v>
      </c>
    </row>
    <row r="315" spans="1:32" x14ac:dyDescent="0.25">
      <c r="A315" t="s">
        <v>333</v>
      </c>
      <c r="B315" t="s">
        <v>19</v>
      </c>
      <c r="C315" s="2">
        <v>943977000000</v>
      </c>
      <c r="D315" s="2">
        <v>1017610000000</v>
      </c>
      <c r="E315" s="2">
        <v>1009430000000</v>
      </c>
      <c r="F315" s="2">
        <v>998165000000</v>
      </c>
      <c r="G315" s="2">
        <v>1002930000000</v>
      </c>
      <c r="H315" s="2">
        <v>1009480000000</v>
      </c>
      <c r="I315" s="2">
        <v>1008480000000</v>
      </c>
      <c r="J315" s="2">
        <v>1010180000000</v>
      </c>
      <c r="K315" s="2">
        <v>991812000000</v>
      </c>
      <c r="L315" s="2">
        <v>965945000000</v>
      </c>
      <c r="M315" s="2">
        <v>939255000000</v>
      </c>
      <c r="N315" s="2">
        <v>914266000000</v>
      </c>
      <c r="O315" s="2">
        <v>894827000000</v>
      </c>
      <c r="P315" s="2">
        <v>872610000000</v>
      </c>
      <c r="Q315" s="2">
        <v>849534000000</v>
      </c>
      <c r="R315" s="2">
        <v>824664000000</v>
      </c>
      <c r="S315" s="2">
        <v>802040000000</v>
      </c>
      <c r="T315" s="2">
        <v>779538000000</v>
      </c>
      <c r="U315" s="2">
        <v>755816000000</v>
      </c>
      <c r="V315" s="2">
        <v>732863000000</v>
      </c>
      <c r="W315" s="2">
        <v>695395000000</v>
      </c>
      <c r="X315" s="2">
        <v>659391000000</v>
      </c>
      <c r="Y315" s="2">
        <v>624688000000</v>
      </c>
      <c r="Z315" s="2">
        <v>591783000000</v>
      </c>
      <c r="AA315" s="2">
        <v>560712000000</v>
      </c>
      <c r="AB315" s="2">
        <v>531576000000</v>
      </c>
      <c r="AC315" s="2">
        <v>505542000000</v>
      </c>
      <c r="AD315" s="2">
        <v>483611000000</v>
      </c>
      <c r="AE315" s="2">
        <v>468397000000</v>
      </c>
      <c r="AF315" s="2">
        <v>460224000000</v>
      </c>
    </row>
    <row r="316" spans="1:32" x14ac:dyDescent="0.25">
      <c r="A316" t="s">
        <v>334</v>
      </c>
      <c r="B316" t="s">
        <v>19</v>
      </c>
      <c r="C316" s="2">
        <v>40177900</v>
      </c>
      <c r="D316" s="2">
        <v>39867900</v>
      </c>
      <c r="E316" s="2">
        <v>36532000</v>
      </c>
      <c r="F316" s="2">
        <v>33503700</v>
      </c>
      <c r="G316" s="2">
        <v>30966800</v>
      </c>
      <c r="H316" s="2">
        <v>28694400</v>
      </c>
      <c r="I316" s="2">
        <v>26404800</v>
      </c>
      <c r="J316" s="2">
        <v>24124700</v>
      </c>
      <c r="K316" s="2">
        <v>21834600</v>
      </c>
      <c r="L316" s="2">
        <v>19597400</v>
      </c>
      <c r="M316" s="2">
        <v>17408800</v>
      </c>
      <c r="N316" s="2">
        <v>15309200</v>
      </c>
      <c r="O316" s="2">
        <v>13224800</v>
      </c>
      <c r="P316" s="2">
        <v>11164200</v>
      </c>
      <c r="Q316" s="2">
        <v>9169490</v>
      </c>
      <c r="R316" s="2">
        <v>7219950</v>
      </c>
      <c r="S316" s="2">
        <v>5347790</v>
      </c>
      <c r="T316" s="2">
        <v>3524000</v>
      </c>
      <c r="U316" s="2">
        <v>1740030</v>
      </c>
      <c r="V316">
        <v>0</v>
      </c>
      <c r="W316">
        <v>0</v>
      </c>
      <c r="X316">
        <v>0</v>
      </c>
      <c r="Y316">
        <v>0</v>
      </c>
      <c r="Z316">
        <v>0</v>
      </c>
      <c r="AA316">
        <v>0</v>
      </c>
      <c r="AB316">
        <v>0</v>
      </c>
      <c r="AC316">
        <v>0</v>
      </c>
      <c r="AD316">
        <v>0</v>
      </c>
      <c r="AE316">
        <v>0</v>
      </c>
      <c r="AF316">
        <v>0</v>
      </c>
    </row>
    <row r="317" spans="1:32" x14ac:dyDescent="0.25">
      <c r="A317" t="s">
        <v>335</v>
      </c>
      <c r="B317" t="s">
        <v>19</v>
      </c>
      <c r="C317" s="2">
        <v>29370200000</v>
      </c>
      <c r="D317" s="2">
        <v>31661000000</v>
      </c>
      <c r="E317" s="2">
        <v>33842700000</v>
      </c>
      <c r="F317" s="2">
        <v>39239700000</v>
      </c>
      <c r="G317" s="2">
        <v>36987500000</v>
      </c>
      <c r="H317" s="2">
        <v>36889100000</v>
      </c>
      <c r="I317" s="2">
        <v>37754100000</v>
      </c>
      <c r="J317" s="2">
        <v>29123700000</v>
      </c>
      <c r="K317" s="2">
        <v>30650300000</v>
      </c>
      <c r="L317" s="2">
        <v>31815000000</v>
      </c>
      <c r="M317" s="2">
        <v>32173900000</v>
      </c>
      <c r="N317" s="2">
        <v>31334500000</v>
      </c>
      <c r="O317" s="2">
        <v>31459100000</v>
      </c>
      <c r="P317" s="2">
        <v>30414800000</v>
      </c>
      <c r="Q317" s="2">
        <v>29194700000</v>
      </c>
      <c r="R317" s="2">
        <v>27911400000</v>
      </c>
      <c r="S317" s="2">
        <v>26643100000</v>
      </c>
      <c r="T317" s="2">
        <v>25361200000</v>
      </c>
      <c r="U317" s="2">
        <v>24117800000</v>
      </c>
      <c r="V317" s="2">
        <v>22798300000</v>
      </c>
      <c r="W317" s="2">
        <v>21036800000</v>
      </c>
      <c r="X317" s="2">
        <v>19354900000</v>
      </c>
      <c r="Y317" s="2">
        <v>17755500000</v>
      </c>
      <c r="Z317" s="2">
        <v>16262000000</v>
      </c>
      <c r="AA317" s="2">
        <v>14868800000</v>
      </c>
      <c r="AB317" s="2">
        <v>13554000000</v>
      </c>
      <c r="AC317" s="2">
        <v>12357600000</v>
      </c>
      <c r="AD317" s="2">
        <v>11311100000</v>
      </c>
      <c r="AE317" s="2">
        <v>10453700000</v>
      </c>
      <c r="AF317" s="2">
        <v>9750590000</v>
      </c>
    </row>
    <row r="318" spans="1:32" x14ac:dyDescent="0.25">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x14ac:dyDescent="0.25">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x14ac:dyDescent="0.25">
      <c r="A320" t="s">
        <v>338</v>
      </c>
      <c r="B320" t="s">
        <v>19</v>
      </c>
      <c r="C320" s="2">
        <v>120556000</v>
      </c>
      <c r="D320" s="2">
        <v>154495000</v>
      </c>
      <c r="E320" s="2">
        <v>165113000</v>
      </c>
      <c r="F320" s="2">
        <v>177881000</v>
      </c>
      <c r="G320" s="2">
        <v>192965000</v>
      </c>
      <c r="H320" s="2">
        <v>210106000</v>
      </c>
      <c r="I320" s="2">
        <v>226188000</v>
      </c>
      <c r="J320" s="2">
        <v>240265000</v>
      </c>
      <c r="K320" s="2">
        <v>252024000</v>
      </c>
      <c r="L320" s="2">
        <v>260841000</v>
      </c>
      <c r="M320" s="2">
        <v>269481000</v>
      </c>
      <c r="N320" s="2">
        <v>278639000</v>
      </c>
      <c r="O320" s="2">
        <v>293538000</v>
      </c>
      <c r="P320" s="2">
        <v>307641000</v>
      </c>
      <c r="Q320" s="2">
        <v>321512000</v>
      </c>
      <c r="R320" s="2">
        <v>334644000</v>
      </c>
      <c r="S320" s="2">
        <v>348647000</v>
      </c>
      <c r="T320" s="2">
        <v>362659000</v>
      </c>
      <c r="U320" s="2">
        <v>376048000</v>
      </c>
      <c r="V320" s="2">
        <v>389684000</v>
      </c>
      <c r="W320" s="2">
        <v>404338000</v>
      </c>
      <c r="X320" s="2">
        <v>401560000</v>
      </c>
      <c r="Y320" s="2">
        <v>408399000</v>
      </c>
      <c r="Z320" s="2">
        <v>413394000</v>
      </c>
      <c r="AA320" s="2">
        <v>417801000</v>
      </c>
      <c r="AB320" s="2">
        <v>422165000</v>
      </c>
      <c r="AC320" s="2">
        <v>427104000</v>
      </c>
      <c r="AD320" s="2">
        <v>433554000</v>
      </c>
      <c r="AE320" s="2">
        <v>442228000</v>
      </c>
      <c r="AF320" s="2">
        <v>454204000</v>
      </c>
    </row>
    <row r="321" spans="1:32" x14ac:dyDescent="0.25">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x14ac:dyDescent="0.25">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x14ac:dyDescent="0.25">
      <c r="A323" t="s">
        <v>341</v>
      </c>
      <c r="B323" t="s">
        <v>19</v>
      </c>
      <c r="C323" s="2">
        <v>102472000</v>
      </c>
      <c r="D323" s="2">
        <v>139497000</v>
      </c>
      <c r="E323" s="2">
        <v>129601000</v>
      </c>
      <c r="F323" s="2">
        <v>117098000</v>
      </c>
      <c r="G323" s="2">
        <v>104542000</v>
      </c>
      <c r="H323" s="2">
        <v>92933700</v>
      </c>
      <c r="I323" s="2">
        <v>82389200</v>
      </c>
      <c r="J323" s="2">
        <v>72865100</v>
      </c>
      <c r="K323" s="2">
        <v>64277600</v>
      </c>
      <c r="L323" s="2">
        <v>56535700</v>
      </c>
      <c r="M323" s="2">
        <v>49549400</v>
      </c>
      <c r="N323" s="2">
        <v>43239900</v>
      </c>
      <c r="O323" s="2">
        <v>37559300</v>
      </c>
      <c r="P323" s="2">
        <v>32407900</v>
      </c>
      <c r="Q323" s="2">
        <v>27704700</v>
      </c>
      <c r="R323" s="2">
        <v>23399000</v>
      </c>
      <c r="S323" s="2">
        <v>19445300</v>
      </c>
      <c r="T323" s="2">
        <v>15795500</v>
      </c>
      <c r="U323" s="2">
        <v>12425300</v>
      </c>
      <c r="V323" s="2">
        <v>9307110</v>
      </c>
      <c r="W323" s="2">
        <v>6414690</v>
      </c>
      <c r="X323" s="2">
        <v>3726150</v>
      </c>
      <c r="Y323" s="2">
        <v>1222550</v>
      </c>
      <c r="Z323" s="2">
        <v>1115010</v>
      </c>
      <c r="AA323">
        <v>808435</v>
      </c>
      <c r="AB323">
        <v>612730</v>
      </c>
      <c r="AC323">
        <v>457835</v>
      </c>
      <c r="AD323">
        <v>353717</v>
      </c>
      <c r="AE323">
        <v>276806</v>
      </c>
      <c r="AF323">
        <v>218240</v>
      </c>
    </row>
    <row r="324" spans="1:32" x14ac:dyDescent="0.25">
      <c r="A324" t="s">
        <v>342</v>
      </c>
      <c r="B324" t="s">
        <v>19</v>
      </c>
      <c r="C324" s="2">
        <v>260857000</v>
      </c>
      <c r="D324" s="2">
        <v>464275000</v>
      </c>
      <c r="E324" s="2">
        <v>533867000</v>
      </c>
      <c r="F324" s="2">
        <v>581306000</v>
      </c>
      <c r="G324" s="2">
        <v>612648000</v>
      </c>
      <c r="H324" s="2">
        <v>630382000</v>
      </c>
      <c r="I324" s="2">
        <v>634989000</v>
      </c>
      <c r="J324" s="2">
        <v>630354000</v>
      </c>
      <c r="K324" s="2">
        <v>617399000</v>
      </c>
      <c r="L324" s="2">
        <v>599234000</v>
      </c>
      <c r="M324" s="2">
        <v>582171000</v>
      </c>
      <c r="N324" s="2">
        <v>565923000</v>
      </c>
      <c r="O324" s="2">
        <v>563354000</v>
      </c>
      <c r="P324" s="2">
        <v>559648000</v>
      </c>
      <c r="Q324" s="2">
        <v>554785000</v>
      </c>
      <c r="R324" s="2">
        <v>548795000</v>
      </c>
      <c r="S324" s="2">
        <v>542171000</v>
      </c>
      <c r="T324" s="2">
        <v>534738000</v>
      </c>
      <c r="U324" s="2">
        <v>526808000</v>
      </c>
      <c r="V324" s="2">
        <v>518737000</v>
      </c>
      <c r="W324" s="2">
        <v>510713000</v>
      </c>
      <c r="X324" s="2">
        <v>502771000</v>
      </c>
      <c r="Y324" s="2">
        <v>495041000</v>
      </c>
      <c r="Z324" s="2">
        <v>475980000</v>
      </c>
      <c r="AA324" s="2">
        <v>448271000</v>
      </c>
      <c r="AB324" s="2">
        <v>424826000</v>
      </c>
      <c r="AC324" s="2">
        <v>402955000</v>
      </c>
      <c r="AD324" s="2">
        <v>382963000</v>
      </c>
      <c r="AE324" s="2">
        <v>365984000</v>
      </c>
      <c r="AF324" s="2">
        <v>353040000</v>
      </c>
    </row>
    <row r="325" spans="1:32" x14ac:dyDescent="0.25">
      <c r="A325" t="s">
        <v>343</v>
      </c>
      <c r="B325" t="s">
        <v>19</v>
      </c>
      <c r="C325" s="2">
        <v>4354390000</v>
      </c>
      <c r="D325" s="2">
        <v>6957770000</v>
      </c>
      <c r="E325" s="2">
        <v>7514730000</v>
      </c>
      <c r="F325" s="2">
        <v>7745830000</v>
      </c>
      <c r="G325" s="2">
        <v>7849320000</v>
      </c>
      <c r="H325" s="2">
        <v>7805880000</v>
      </c>
      <c r="I325" s="2">
        <v>7636690000</v>
      </c>
      <c r="J325" s="2">
        <v>7463410000</v>
      </c>
      <c r="K325" s="2">
        <v>7151070000</v>
      </c>
      <c r="L325" s="2">
        <v>6810130000</v>
      </c>
      <c r="M325" s="2">
        <v>6498040000</v>
      </c>
      <c r="N325" s="2">
        <v>6216500000</v>
      </c>
      <c r="O325" s="2">
        <v>6067620000</v>
      </c>
      <c r="P325" s="2">
        <v>5927520000</v>
      </c>
      <c r="Q325" s="2">
        <v>5785720000</v>
      </c>
      <c r="R325" s="2">
        <v>5645720000</v>
      </c>
      <c r="S325" s="2">
        <v>5506520000</v>
      </c>
      <c r="T325" s="2">
        <v>5366140000</v>
      </c>
      <c r="U325" s="2">
        <v>5227370000</v>
      </c>
      <c r="V325" s="2">
        <v>5092920000</v>
      </c>
      <c r="W325" s="2">
        <v>4962360000</v>
      </c>
      <c r="X325" s="2">
        <v>4837400000</v>
      </c>
      <c r="Y325" s="2">
        <v>4716500000</v>
      </c>
      <c r="Z325" s="2">
        <v>4492600000</v>
      </c>
      <c r="AA325" s="2">
        <v>4225990000</v>
      </c>
      <c r="AB325" s="2">
        <v>3966950000</v>
      </c>
      <c r="AC325" s="2">
        <v>3735260000</v>
      </c>
      <c r="AD325" s="2">
        <v>3534530000</v>
      </c>
      <c r="AE325" s="2">
        <v>3370290000</v>
      </c>
      <c r="AF325" s="2">
        <v>3251700000</v>
      </c>
    </row>
    <row r="326" spans="1:32" x14ac:dyDescent="0.25">
      <c r="A326" t="s">
        <v>344</v>
      </c>
      <c r="B326" t="s">
        <v>19</v>
      </c>
      <c r="C326" s="2">
        <v>29629600</v>
      </c>
      <c r="D326" s="2">
        <v>52735100</v>
      </c>
      <c r="E326" s="2">
        <v>60639700</v>
      </c>
      <c r="F326" s="2">
        <v>66028000</v>
      </c>
      <c r="G326" s="2">
        <v>69588100</v>
      </c>
      <c r="H326" s="2">
        <v>71602400</v>
      </c>
      <c r="I326" s="2">
        <v>72125700</v>
      </c>
      <c r="J326" s="2">
        <v>71599300</v>
      </c>
      <c r="K326" s="2">
        <v>70127700</v>
      </c>
      <c r="L326" s="2">
        <v>68064400</v>
      </c>
      <c r="M326" s="2">
        <v>66126300</v>
      </c>
      <c r="N326" s="2">
        <v>64280800</v>
      </c>
      <c r="O326" s="2">
        <v>63989000</v>
      </c>
      <c r="P326" s="2">
        <v>63568000</v>
      </c>
      <c r="Q326" s="2">
        <v>63015600</v>
      </c>
      <c r="R326" s="2">
        <v>62335300</v>
      </c>
      <c r="S326" s="2">
        <v>61582900</v>
      </c>
      <c r="T326" s="2">
        <v>60738600</v>
      </c>
      <c r="U326" s="2">
        <v>59837900</v>
      </c>
      <c r="V326" s="2">
        <v>58921100</v>
      </c>
      <c r="W326" s="2">
        <v>58009700</v>
      </c>
      <c r="X326" s="2">
        <v>57107700</v>
      </c>
      <c r="Y326" s="2">
        <v>56229600</v>
      </c>
      <c r="Z326" s="2">
        <v>54064600</v>
      </c>
      <c r="AA326" s="2">
        <v>50917200</v>
      </c>
      <c r="AB326" s="2">
        <v>48254200</v>
      </c>
      <c r="AC326" s="2">
        <v>45769900</v>
      </c>
      <c r="AD326" s="2">
        <v>43499200</v>
      </c>
      <c r="AE326" s="2">
        <v>41570500</v>
      </c>
      <c r="AF326" s="2">
        <v>40100300</v>
      </c>
    </row>
    <row r="327" spans="1:32" x14ac:dyDescent="0.25">
      <c r="A327" t="s">
        <v>345</v>
      </c>
      <c r="B327" t="s">
        <v>19</v>
      </c>
      <c r="C327" s="2">
        <v>135479000</v>
      </c>
      <c r="D327" s="2">
        <v>216478000</v>
      </c>
      <c r="E327" s="2">
        <v>251941000</v>
      </c>
      <c r="F327" s="2">
        <v>304503000</v>
      </c>
      <c r="G327" s="2">
        <v>289479000</v>
      </c>
      <c r="H327" s="2">
        <v>285248000</v>
      </c>
      <c r="I327" s="2">
        <v>285893000</v>
      </c>
      <c r="J327" s="2">
        <v>215172000</v>
      </c>
      <c r="K327" s="2">
        <v>220992000</v>
      </c>
      <c r="L327" s="2">
        <v>224303000</v>
      </c>
      <c r="M327" s="2">
        <v>222588000</v>
      </c>
      <c r="N327" s="2">
        <v>213057000</v>
      </c>
      <c r="O327" s="2">
        <v>213317000</v>
      </c>
      <c r="P327" s="2">
        <v>206604000</v>
      </c>
      <c r="Q327" s="2">
        <v>198830000</v>
      </c>
      <c r="R327" s="2">
        <v>191084000</v>
      </c>
      <c r="S327" s="2">
        <v>182922000</v>
      </c>
      <c r="T327" s="2">
        <v>174580000</v>
      </c>
      <c r="U327" s="2">
        <v>166804000</v>
      </c>
      <c r="V327" s="2">
        <v>158433000</v>
      </c>
      <c r="W327" s="2">
        <v>150119000</v>
      </c>
      <c r="X327" s="2">
        <v>141991000</v>
      </c>
      <c r="Y327" s="2">
        <v>134057000</v>
      </c>
      <c r="Z327" s="2">
        <v>123455000</v>
      </c>
      <c r="AA327" s="2">
        <v>112064000</v>
      </c>
      <c r="AB327" s="2">
        <v>101148000</v>
      </c>
      <c r="AC327" s="2">
        <v>91305600</v>
      </c>
      <c r="AD327" s="2">
        <v>82668900</v>
      </c>
      <c r="AE327" s="2">
        <v>75218200</v>
      </c>
      <c r="AF327" s="2">
        <v>68892600</v>
      </c>
    </row>
    <row r="328" spans="1:32" x14ac:dyDescent="0.25">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x14ac:dyDescent="0.25">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x14ac:dyDescent="0.25">
      <c r="A330" t="s">
        <v>348</v>
      </c>
      <c r="B330" t="s">
        <v>19</v>
      </c>
      <c r="C330">
        <v>442785</v>
      </c>
      <c r="D330">
        <v>605176</v>
      </c>
      <c r="E330">
        <v>566678</v>
      </c>
      <c r="F330">
        <v>519545</v>
      </c>
      <c r="G330">
        <v>472656</v>
      </c>
      <c r="H330">
        <v>429915</v>
      </c>
      <c r="I330">
        <v>390998</v>
      </c>
      <c r="J330">
        <v>354270</v>
      </c>
      <c r="K330">
        <v>320443</v>
      </c>
      <c r="L330">
        <v>289286</v>
      </c>
      <c r="M330">
        <v>261227</v>
      </c>
      <c r="N330">
        <v>236138</v>
      </c>
      <c r="O330">
        <v>216552</v>
      </c>
      <c r="P330">
        <v>198945</v>
      </c>
      <c r="Q330">
        <v>182851</v>
      </c>
      <c r="R330">
        <v>168107</v>
      </c>
      <c r="S330">
        <v>154431</v>
      </c>
      <c r="T330">
        <v>141633</v>
      </c>
      <c r="U330">
        <v>129668</v>
      </c>
      <c r="V330">
        <v>118462</v>
      </c>
      <c r="W330">
        <v>108080</v>
      </c>
      <c r="X330">
        <v>98414.3</v>
      </c>
      <c r="Y330">
        <v>89376.2</v>
      </c>
      <c r="Z330">
        <v>92207.6</v>
      </c>
      <c r="AA330">
        <v>94089.9</v>
      </c>
      <c r="AB330">
        <v>96013.6</v>
      </c>
      <c r="AC330">
        <v>97075.4</v>
      </c>
      <c r="AD330">
        <v>97865</v>
      </c>
      <c r="AE330">
        <v>98264</v>
      </c>
      <c r="AF330">
        <v>98786.7</v>
      </c>
    </row>
    <row r="331" spans="1:32" x14ac:dyDescent="0.25">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x14ac:dyDescent="0.25">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x14ac:dyDescent="0.25">
      <c r="A333" t="s">
        <v>351</v>
      </c>
      <c r="B333" t="s">
        <v>19</v>
      </c>
      <c r="C333" s="2">
        <v>273734000</v>
      </c>
      <c r="D333" s="2">
        <v>276950000</v>
      </c>
      <c r="E333" s="2">
        <v>262979000</v>
      </c>
      <c r="F333" s="2">
        <v>247830000</v>
      </c>
      <c r="G333" s="2">
        <v>234472000</v>
      </c>
      <c r="H333" s="2">
        <v>222677000</v>
      </c>
      <c r="I333" s="2">
        <v>210609000</v>
      </c>
      <c r="J333" s="2">
        <v>198336000</v>
      </c>
      <c r="K333" s="2">
        <v>185764000</v>
      </c>
      <c r="L333" s="2">
        <v>173268000</v>
      </c>
      <c r="M333" s="2">
        <v>161181000</v>
      </c>
      <c r="N333" s="2">
        <v>149932000</v>
      </c>
      <c r="O333" s="2">
        <v>140190000</v>
      </c>
      <c r="P333" s="2">
        <v>130756000</v>
      </c>
      <c r="Q333" s="2">
        <v>121967000</v>
      </c>
      <c r="R333" s="2">
        <v>113633000</v>
      </c>
      <c r="S333" s="2">
        <v>106255000</v>
      </c>
      <c r="T333" s="2">
        <v>99354600</v>
      </c>
      <c r="U333" s="2">
        <v>92770900</v>
      </c>
      <c r="V333" s="2">
        <v>86581800</v>
      </c>
      <c r="W333" s="2">
        <v>90297300</v>
      </c>
      <c r="X333" s="2">
        <v>93311900</v>
      </c>
      <c r="Y333" s="2">
        <v>93331600</v>
      </c>
      <c r="Z333" s="2">
        <v>95595100</v>
      </c>
      <c r="AA333" s="2">
        <v>99038000</v>
      </c>
      <c r="AB333" s="2">
        <v>102453000</v>
      </c>
      <c r="AC333" s="2">
        <v>105862000</v>
      </c>
      <c r="AD333" s="2">
        <v>109367000</v>
      </c>
      <c r="AE333" s="2">
        <v>113059000</v>
      </c>
      <c r="AF333" s="2">
        <v>117005000</v>
      </c>
    </row>
    <row r="334" spans="1:32" x14ac:dyDescent="0.25">
      <c r="A334" t="s">
        <v>352</v>
      </c>
      <c r="B334" t="s">
        <v>19</v>
      </c>
      <c r="C334" s="2">
        <v>21159500</v>
      </c>
      <c r="D334" s="2">
        <v>20996300</v>
      </c>
      <c r="E334" s="2">
        <v>19239400</v>
      </c>
      <c r="F334" s="2">
        <v>17644600</v>
      </c>
      <c r="G334" s="2">
        <v>16308500</v>
      </c>
      <c r="H334" s="2">
        <v>15111800</v>
      </c>
      <c r="I334" s="2">
        <v>13906000</v>
      </c>
      <c r="J334" s="2">
        <v>12705200</v>
      </c>
      <c r="K334" s="2">
        <v>11499100</v>
      </c>
      <c r="L334" s="2">
        <v>10320900</v>
      </c>
      <c r="M334" s="2">
        <v>9168290</v>
      </c>
      <c r="N334" s="2">
        <v>8062500</v>
      </c>
      <c r="O334" s="2">
        <v>6964780</v>
      </c>
      <c r="P334" s="2">
        <v>5879580</v>
      </c>
      <c r="Q334" s="2">
        <v>4829070</v>
      </c>
      <c r="R334" s="2">
        <v>3802350</v>
      </c>
      <c r="S334" s="2">
        <v>2816390</v>
      </c>
      <c r="T334" s="2">
        <v>1855900</v>
      </c>
      <c r="U334">
        <v>916381</v>
      </c>
      <c r="V334">
        <v>0</v>
      </c>
      <c r="W334">
        <v>0</v>
      </c>
      <c r="X334">
        <v>0</v>
      </c>
      <c r="Y334">
        <v>0</v>
      </c>
      <c r="Z334">
        <v>0</v>
      </c>
      <c r="AA334">
        <v>0</v>
      </c>
      <c r="AB334">
        <v>0</v>
      </c>
      <c r="AC334">
        <v>0</v>
      </c>
      <c r="AD334">
        <v>0</v>
      </c>
      <c r="AE334">
        <v>0</v>
      </c>
      <c r="AF334">
        <v>0</v>
      </c>
    </row>
    <row r="335" spans="1:32" x14ac:dyDescent="0.25">
      <c r="A335" t="s">
        <v>353</v>
      </c>
      <c r="B335" t="s">
        <v>19</v>
      </c>
      <c r="C335" s="2">
        <v>60707300000</v>
      </c>
      <c r="D335" s="2">
        <v>65442500000</v>
      </c>
      <c r="E335" s="2">
        <v>64916900000</v>
      </c>
      <c r="F335" s="2">
        <v>64192200000</v>
      </c>
      <c r="G335" s="2">
        <v>64498600000</v>
      </c>
      <c r="H335" s="2">
        <v>64919600000</v>
      </c>
      <c r="I335" s="2">
        <v>64855400000</v>
      </c>
      <c r="J335" s="2">
        <v>64964600000</v>
      </c>
      <c r="K335" s="2">
        <v>63783600000</v>
      </c>
      <c r="L335" s="2">
        <v>62120100000</v>
      </c>
      <c r="M335" s="2">
        <v>60403700000</v>
      </c>
      <c r="N335" s="2">
        <v>58796600000</v>
      </c>
      <c r="O335" s="2">
        <v>57546500000</v>
      </c>
      <c r="P335" s="2">
        <v>56117700000</v>
      </c>
      <c r="Q335" s="2">
        <v>54633600000</v>
      </c>
      <c r="R335" s="2">
        <v>53034300000</v>
      </c>
      <c r="S335" s="2">
        <v>51579300000</v>
      </c>
      <c r="T335" s="2">
        <v>50132200000</v>
      </c>
      <c r="U335" s="2">
        <v>48606600000</v>
      </c>
      <c r="V335" s="2">
        <v>47130500000</v>
      </c>
      <c r="W335" s="2">
        <v>44721000000</v>
      </c>
      <c r="X335" s="2">
        <v>42405500000</v>
      </c>
      <c r="Y335" s="2">
        <v>40173800000</v>
      </c>
      <c r="Z335" s="2">
        <v>38057700000</v>
      </c>
      <c r="AA335" s="2">
        <v>36059500000</v>
      </c>
      <c r="AB335" s="2">
        <v>34185700000</v>
      </c>
      <c r="AC335" s="2">
        <v>32511500000</v>
      </c>
      <c r="AD335" s="2">
        <v>31101100000</v>
      </c>
      <c r="AE335" s="2">
        <v>30122700000</v>
      </c>
      <c r="AF335" s="2">
        <v>29597100000</v>
      </c>
    </row>
    <row r="336" spans="1:32" x14ac:dyDescent="0.25">
      <c r="A336" t="s">
        <v>354</v>
      </c>
      <c r="B336" t="s">
        <v>19</v>
      </c>
      <c r="C336" s="2">
        <v>2403420</v>
      </c>
      <c r="D336" s="2">
        <v>2384880</v>
      </c>
      <c r="E336" s="2">
        <v>2185320</v>
      </c>
      <c r="F336" s="2">
        <v>2004170</v>
      </c>
      <c r="G336" s="2">
        <v>1852420</v>
      </c>
      <c r="H336" s="2">
        <v>1716480</v>
      </c>
      <c r="I336" s="2">
        <v>1579520</v>
      </c>
      <c r="J336" s="2">
        <v>1443130</v>
      </c>
      <c r="K336" s="2">
        <v>1306130</v>
      </c>
      <c r="L336" s="2">
        <v>1172300</v>
      </c>
      <c r="M336" s="2">
        <v>1041390</v>
      </c>
      <c r="N336">
        <v>915786</v>
      </c>
      <c r="O336">
        <v>791100</v>
      </c>
      <c r="P336">
        <v>667836</v>
      </c>
      <c r="Q336">
        <v>548514</v>
      </c>
      <c r="R336">
        <v>431893</v>
      </c>
      <c r="S336">
        <v>319902</v>
      </c>
      <c r="T336">
        <v>210804</v>
      </c>
      <c r="U336">
        <v>104088</v>
      </c>
      <c r="V336">
        <v>0</v>
      </c>
      <c r="W336">
        <v>0</v>
      </c>
      <c r="X336">
        <v>0</v>
      </c>
      <c r="Y336">
        <v>0</v>
      </c>
      <c r="Z336">
        <v>0</v>
      </c>
      <c r="AA336">
        <v>0</v>
      </c>
      <c r="AB336">
        <v>0</v>
      </c>
      <c r="AC336">
        <v>0</v>
      </c>
      <c r="AD336">
        <v>0</v>
      </c>
      <c r="AE336">
        <v>0</v>
      </c>
      <c r="AF336">
        <v>0</v>
      </c>
    </row>
    <row r="337" spans="1:32" x14ac:dyDescent="0.25">
      <c r="A337" t="s">
        <v>355</v>
      </c>
      <c r="B337" t="s">
        <v>19</v>
      </c>
      <c r="C337" s="2">
        <v>1888800000</v>
      </c>
      <c r="D337" s="2">
        <v>2036130000</v>
      </c>
      <c r="E337" s="2">
        <v>2176430000</v>
      </c>
      <c r="F337" s="2">
        <v>2523510000</v>
      </c>
      <c r="G337" s="2">
        <v>2378670000</v>
      </c>
      <c r="H337" s="2">
        <v>2372340000</v>
      </c>
      <c r="I337" s="2">
        <v>2427970000</v>
      </c>
      <c r="J337" s="2">
        <v>1872950000</v>
      </c>
      <c r="K337" s="2">
        <v>1971120000</v>
      </c>
      <c r="L337" s="2">
        <v>2046030000</v>
      </c>
      <c r="M337" s="2">
        <v>2069110000</v>
      </c>
      <c r="N337" s="2">
        <v>2015130000</v>
      </c>
      <c r="O337" s="2">
        <v>2023140000</v>
      </c>
      <c r="P337" s="2">
        <v>1955980000</v>
      </c>
      <c r="Q337" s="2">
        <v>1877520000</v>
      </c>
      <c r="R337" s="2">
        <v>1794990000</v>
      </c>
      <c r="S337" s="2">
        <v>1713420000</v>
      </c>
      <c r="T337" s="2">
        <v>1630980000</v>
      </c>
      <c r="U337" s="2">
        <v>1551020000</v>
      </c>
      <c r="V337" s="2">
        <v>1466160000</v>
      </c>
      <c r="W337" s="2">
        <v>1352880000</v>
      </c>
      <c r="X337" s="2">
        <v>1244720000</v>
      </c>
      <c r="Y337" s="2">
        <v>1141860000</v>
      </c>
      <c r="Z337" s="2">
        <v>1045810000</v>
      </c>
      <c r="AA337" s="2">
        <v>956216000</v>
      </c>
      <c r="AB337" s="2">
        <v>871661000</v>
      </c>
      <c r="AC337" s="2">
        <v>794718000</v>
      </c>
      <c r="AD337" s="2">
        <v>727422000</v>
      </c>
      <c r="AE337" s="2">
        <v>672278000</v>
      </c>
      <c r="AF337" s="2">
        <v>627062000</v>
      </c>
    </row>
    <row r="338" spans="1:32" x14ac:dyDescent="0.25">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x14ac:dyDescent="0.25">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x14ac:dyDescent="0.25">
      <c r="A340" t="s">
        <v>358</v>
      </c>
      <c r="B340" t="s">
        <v>19</v>
      </c>
      <c r="C340">
        <v>405339</v>
      </c>
      <c r="D340">
        <v>519450</v>
      </c>
      <c r="E340">
        <v>555149</v>
      </c>
      <c r="F340">
        <v>598080</v>
      </c>
      <c r="G340">
        <v>648797</v>
      </c>
      <c r="H340">
        <v>706426</v>
      </c>
      <c r="I340">
        <v>760500</v>
      </c>
      <c r="J340">
        <v>807828</v>
      </c>
      <c r="K340">
        <v>847366</v>
      </c>
      <c r="L340">
        <v>877009</v>
      </c>
      <c r="M340">
        <v>906061</v>
      </c>
      <c r="N340">
        <v>936853</v>
      </c>
      <c r="O340">
        <v>986948</v>
      </c>
      <c r="P340" s="2">
        <v>1034360</v>
      </c>
      <c r="Q340" s="2">
        <v>1081000</v>
      </c>
      <c r="R340" s="2">
        <v>1125160</v>
      </c>
      <c r="S340" s="2">
        <v>1172230</v>
      </c>
      <c r="T340" s="2">
        <v>1219350</v>
      </c>
      <c r="U340" s="2">
        <v>1264370</v>
      </c>
      <c r="V340" s="2">
        <v>1310210</v>
      </c>
      <c r="W340" s="2">
        <v>1359480</v>
      </c>
      <c r="X340" s="2">
        <v>1350140</v>
      </c>
      <c r="Y340" s="2">
        <v>1373140</v>
      </c>
      <c r="Z340" s="2">
        <v>1389930</v>
      </c>
      <c r="AA340" s="2">
        <v>1404750</v>
      </c>
      <c r="AB340" s="2">
        <v>1419420</v>
      </c>
      <c r="AC340" s="2">
        <v>1436030</v>
      </c>
      <c r="AD340" s="2">
        <v>1457710</v>
      </c>
      <c r="AE340" s="2">
        <v>1486880</v>
      </c>
      <c r="AF340" s="2">
        <v>1527150</v>
      </c>
    </row>
    <row r="341" spans="1:32" x14ac:dyDescent="0.25">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x14ac:dyDescent="0.25">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x14ac:dyDescent="0.25">
      <c r="A343" t="s">
        <v>361</v>
      </c>
      <c r="B343" t="s">
        <v>19</v>
      </c>
      <c r="C343" s="2">
        <v>49975100</v>
      </c>
      <c r="D343" s="2">
        <v>68031800</v>
      </c>
      <c r="E343" s="2">
        <v>63205800</v>
      </c>
      <c r="F343" s="2">
        <v>57107900</v>
      </c>
      <c r="G343" s="2">
        <v>50984300</v>
      </c>
      <c r="H343" s="2">
        <v>45323100</v>
      </c>
      <c r="I343" s="2">
        <v>40180700</v>
      </c>
      <c r="J343" s="2">
        <v>35535800</v>
      </c>
      <c r="K343" s="2">
        <v>31347800</v>
      </c>
      <c r="L343" s="2">
        <v>27572100</v>
      </c>
      <c r="M343" s="2">
        <v>24164900</v>
      </c>
      <c r="N343" s="2">
        <v>21087800</v>
      </c>
      <c r="O343" s="2">
        <v>18317400</v>
      </c>
      <c r="P343" s="2">
        <v>15805100</v>
      </c>
      <c r="Q343" s="2">
        <v>13511400</v>
      </c>
      <c r="R343" s="2">
        <v>11411500</v>
      </c>
      <c r="S343" s="2">
        <v>9483340</v>
      </c>
      <c r="T343" s="2">
        <v>7703370</v>
      </c>
      <c r="U343" s="2">
        <v>6059750</v>
      </c>
      <c r="V343" s="2">
        <v>4539010</v>
      </c>
      <c r="W343" s="2">
        <v>3128400</v>
      </c>
      <c r="X343" s="2">
        <v>1817220</v>
      </c>
      <c r="Y343">
        <v>596229</v>
      </c>
      <c r="Z343">
        <v>543781</v>
      </c>
      <c r="AA343">
        <v>394269</v>
      </c>
      <c r="AB343">
        <v>298824</v>
      </c>
      <c r="AC343">
        <v>223283</v>
      </c>
      <c r="AD343">
        <v>172506</v>
      </c>
      <c r="AE343">
        <v>134996</v>
      </c>
      <c r="AF343">
        <v>106434</v>
      </c>
    </row>
    <row r="344" spans="1:32" x14ac:dyDescent="0.25">
      <c r="A344" t="s">
        <v>362</v>
      </c>
      <c r="B344" t="s">
        <v>19</v>
      </c>
      <c r="C344" s="2">
        <v>96484800</v>
      </c>
      <c r="D344" s="2">
        <v>171724000</v>
      </c>
      <c r="E344" s="2">
        <v>197465000</v>
      </c>
      <c r="F344" s="2">
        <v>215011000</v>
      </c>
      <c r="G344" s="2">
        <v>226604000</v>
      </c>
      <c r="H344" s="2">
        <v>233163000</v>
      </c>
      <c r="I344" s="2">
        <v>234867000</v>
      </c>
      <c r="J344" s="2">
        <v>233153000</v>
      </c>
      <c r="K344" s="2">
        <v>228361000</v>
      </c>
      <c r="L344" s="2">
        <v>221642000</v>
      </c>
      <c r="M344" s="2">
        <v>215331000</v>
      </c>
      <c r="N344" s="2">
        <v>209322000</v>
      </c>
      <c r="O344" s="2">
        <v>208371000</v>
      </c>
      <c r="P344" s="2">
        <v>207000000</v>
      </c>
      <c r="Q344" s="2">
        <v>205202000</v>
      </c>
      <c r="R344" s="2">
        <v>202986000</v>
      </c>
      <c r="S344" s="2">
        <v>200536000</v>
      </c>
      <c r="T344" s="2">
        <v>197787000</v>
      </c>
      <c r="U344" s="2">
        <v>194854000</v>
      </c>
      <c r="V344" s="2">
        <v>191869000</v>
      </c>
      <c r="W344" s="2">
        <v>188901000</v>
      </c>
      <c r="X344" s="2">
        <v>185963000</v>
      </c>
      <c r="Y344" s="2">
        <v>183104000</v>
      </c>
      <c r="Z344" s="2">
        <v>176054000</v>
      </c>
      <c r="AA344" s="2">
        <v>165805000</v>
      </c>
      <c r="AB344" s="2">
        <v>157133000</v>
      </c>
      <c r="AC344" s="2">
        <v>149043000</v>
      </c>
      <c r="AD344" s="2">
        <v>141649000</v>
      </c>
      <c r="AE344" s="2">
        <v>135369000</v>
      </c>
      <c r="AF344" s="2">
        <v>130581000</v>
      </c>
    </row>
    <row r="345" spans="1:32" x14ac:dyDescent="0.25">
      <c r="A345" t="s">
        <v>363</v>
      </c>
      <c r="B345" t="s">
        <v>19</v>
      </c>
      <c r="C345" s="2">
        <v>2770820000</v>
      </c>
      <c r="D345" s="2">
        <v>4427430000</v>
      </c>
      <c r="E345" s="2">
        <v>4781830000</v>
      </c>
      <c r="F345" s="2">
        <v>4928890000</v>
      </c>
      <c r="G345" s="2">
        <v>4994750000</v>
      </c>
      <c r="H345" s="2">
        <v>4967100000</v>
      </c>
      <c r="I345" s="2">
        <v>4859440000</v>
      </c>
      <c r="J345" s="2">
        <v>4749180000</v>
      </c>
      <c r="K345" s="2">
        <v>4550430000</v>
      </c>
      <c r="L345" s="2">
        <v>4333480000</v>
      </c>
      <c r="M345" s="2">
        <v>4134890000</v>
      </c>
      <c r="N345" s="2">
        <v>3955730000</v>
      </c>
      <c r="O345" s="2">
        <v>3861000000</v>
      </c>
      <c r="P345" s="2">
        <v>3771850000</v>
      </c>
      <c r="Q345" s="2">
        <v>3681620000</v>
      </c>
      <c r="R345" s="2">
        <v>3592530000</v>
      </c>
      <c r="S345" s="2">
        <v>3503950000</v>
      </c>
      <c r="T345" s="2">
        <v>3414620000</v>
      </c>
      <c r="U345" s="2">
        <v>3326320000</v>
      </c>
      <c r="V345" s="2">
        <v>3240770000</v>
      </c>
      <c r="W345" s="2">
        <v>3157690000</v>
      </c>
      <c r="X345" s="2">
        <v>3078180000</v>
      </c>
      <c r="Y345" s="2">
        <v>3001240000</v>
      </c>
      <c r="Z345" s="2">
        <v>2858770000</v>
      </c>
      <c r="AA345" s="2">
        <v>2689120000</v>
      </c>
      <c r="AB345" s="2">
        <v>2524280000</v>
      </c>
      <c r="AC345" s="2">
        <v>2376850000</v>
      </c>
      <c r="AD345" s="2">
        <v>2249120000</v>
      </c>
      <c r="AE345" s="2">
        <v>2144610000</v>
      </c>
      <c r="AF345" s="2">
        <v>2069150000</v>
      </c>
    </row>
    <row r="346" spans="1:32" x14ac:dyDescent="0.25">
      <c r="A346" t="s">
        <v>364</v>
      </c>
      <c r="B346" t="s">
        <v>19</v>
      </c>
      <c r="C346" s="2">
        <v>10959300</v>
      </c>
      <c r="D346" s="2">
        <v>19505500</v>
      </c>
      <c r="E346" s="2">
        <v>22429200</v>
      </c>
      <c r="F346" s="2">
        <v>24422200</v>
      </c>
      <c r="G346" s="2">
        <v>25739000</v>
      </c>
      <c r="H346" s="2">
        <v>26484000</v>
      </c>
      <c r="I346" s="2">
        <v>26677600</v>
      </c>
      <c r="J346" s="2">
        <v>26482900</v>
      </c>
      <c r="K346" s="2">
        <v>25938600</v>
      </c>
      <c r="L346" s="2">
        <v>25175400</v>
      </c>
      <c r="M346" s="2">
        <v>24458500</v>
      </c>
      <c r="N346" s="2">
        <v>23776000</v>
      </c>
      <c r="O346" s="2">
        <v>23668000</v>
      </c>
      <c r="P346" s="2">
        <v>23512300</v>
      </c>
      <c r="Q346" s="2">
        <v>23308000</v>
      </c>
      <c r="R346" s="2">
        <v>23056300</v>
      </c>
      <c r="S346" s="2">
        <v>22778000</v>
      </c>
      <c r="T346" s="2">
        <v>22465800</v>
      </c>
      <c r="U346" s="2">
        <v>22132600</v>
      </c>
      <c r="V346" s="2">
        <v>21793500</v>
      </c>
      <c r="W346" s="2">
        <v>21456400</v>
      </c>
      <c r="X346" s="2">
        <v>21122800</v>
      </c>
      <c r="Y346" s="2">
        <v>20798000</v>
      </c>
      <c r="Z346" s="2">
        <v>19997200</v>
      </c>
      <c r="AA346" s="2">
        <v>18833100</v>
      </c>
      <c r="AB346" s="2">
        <v>17848100</v>
      </c>
      <c r="AC346" s="2">
        <v>16929200</v>
      </c>
      <c r="AD346" s="2">
        <v>16089300</v>
      </c>
      <c r="AE346" s="2">
        <v>15376000</v>
      </c>
      <c r="AF346" s="2">
        <v>14832100</v>
      </c>
    </row>
    <row r="347" spans="1:32" x14ac:dyDescent="0.25">
      <c r="A347" t="s">
        <v>365</v>
      </c>
      <c r="B347" t="s">
        <v>19</v>
      </c>
      <c r="C347" s="2">
        <v>86209200</v>
      </c>
      <c r="D347" s="2">
        <v>137751000</v>
      </c>
      <c r="E347" s="2">
        <v>160318000</v>
      </c>
      <c r="F347" s="2">
        <v>193764000</v>
      </c>
      <c r="G347" s="2">
        <v>184204000</v>
      </c>
      <c r="H347" s="2">
        <v>181512000</v>
      </c>
      <c r="I347" s="2">
        <v>181922000</v>
      </c>
      <c r="J347" s="2">
        <v>136920000</v>
      </c>
      <c r="K347" s="2">
        <v>140623000</v>
      </c>
      <c r="L347" s="2">
        <v>142730000</v>
      </c>
      <c r="M347" s="2">
        <v>141639000</v>
      </c>
      <c r="N347" s="2">
        <v>135574000</v>
      </c>
      <c r="O347" s="2">
        <v>135740000</v>
      </c>
      <c r="P347" s="2">
        <v>131468000</v>
      </c>
      <c r="Q347" s="2">
        <v>126521000</v>
      </c>
      <c r="R347" s="2">
        <v>121592000</v>
      </c>
      <c r="S347" s="2">
        <v>116399000</v>
      </c>
      <c r="T347" s="2">
        <v>111090000</v>
      </c>
      <c r="U347" s="2">
        <v>106142000</v>
      </c>
      <c r="V347" s="2">
        <v>100815000</v>
      </c>
      <c r="W347" s="2">
        <v>95525100</v>
      </c>
      <c r="X347" s="2">
        <v>90352900</v>
      </c>
      <c r="Y347" s="2">
        <v>85304000</v>
      </c>
      <c r="Z347" s="2">
        <v>78557800</v>
      </c>
      <c r="AA347" s="2">
        <v>71309300</v>
      </c>
      <c r="AB347" s="2">
        <v>64363600</v>
      </c>
      <c r="AC347" s="2">
        <v>58100400</v>
      </c>
      <c r="AD347" s="2">
        <v>52604600</v>
      </c>
      <c r="AE347" s="2">
        <v>47863500</v>
      </c>
      <c r="AF347" s="2">
        <v>43838300</v>
      </c>
    </row>
    <row r="348" spans="1:32" x14ac:dyDescent="0.25">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x14ac:dyDescent="0.25">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x14ac:dyDescent="0.25">
      <c r="A350" t="s">
        <v>368</v>
      </c>
      <c r="B350" t="s">
        <v>19</v>
      </c>
      <c r="C350">
        <v>216361</v>
      </c>
      <c r="D350">
        <v>295711</v>
      </c>
      <c r="E350">
        <v>276900</v>
      </c>
      <c r="F350">
        <v>253869</v>
      </c>
      <c r="G350">
        <v>230957</v>
      </c>
      <c r="H350">
        <v>210072</v>
      </c>
      <c r="I350">
        <v>191056</v>
      </c>
      <c r="J350">
        <v>173109</v>
      </c>
      <c r="K350">
        <v>156580</v>
      </c>
      <c r="L350">
        <v>141355</v>
      </c>
      <c r="M350">
        <v>127645</v>
      </c>
      <c r="N350">
        <v>115386</v>
      </c>
      <c r="O350">
        <v>105815</v>
      </c>
      <c r="P350">
        <v>97211.8</v>
      </c>
      <c r="Q350">
        <v>89347.4</v>
      </c>
      <c r="R350">
        <v>82143.3</v>
      </c>
      <c r="S350">
        <v>75460.7</v>
      </c>
      <c r="T350">
        <v>69207</v>
      </c>
      <c r="U350">
        <v>63360.3</v>
      </c>
      <c r="V350">
        <v>57885</v>
      </c>
      <c r="W350">
        <v>52811.9</v>
      </c>
      <c r="X350">
        <v>48088.800000000003</v>
      </c>
      <c r="Y350">
        <v>43672.5</v>
      </c>
      <c r="Z350">
        <v>45056</v>
      </c>
      <c r="AA350">
        <v>45975.8</v>
      </c>
      <c r="AB350">
        <v>46915.7</v>
      </c>
      <c r="AC350">
        <v>47434.6</v>
      </c>
      <c r="AD350">
        <v>47820.4</v>
      </c>
      <c r="AE350">
        <v>48015.4</v>
      </c>
      <c r="AF350">
        <v>48270.8</v>
      </c>
    </row>
    <row r="351" spans="1:32" x14ac:dyDescent="0.25">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x14ac:dyDescent="0.25">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x14ac:dyDescent="0.25">
      <c r="A353" t="s">
        <v>371</v>
      </c>
      <c r="B353" t="s">
        <v>19</v>
      </c>
      <c r="C353" s="2">
        <v>133498000</v>
      </c>
      <c r="D353" s="2">
        <v>135067000</v>
      </c>
      <c r="E353" s="2">
        <v>128253000</v>
      </c>
      <c r="F353" s="2">
        <v>120865000</v>
      </c>
      <c r="G353" s="2">
        <v>114351000</v>
      </c>
      <c r="H353" s="2">
        <v>108598000</v>
      </c>
      <c r="I353" s="2">
        <v>102713000</v>
      </c>
      <c r="J353" s="2">
        <v>96727300</v>
      </c>
      <c r="K353" s="2">
        <v>90596000</v>
      </c>
      <c r="L353" s="2">
        <v>84501500</v>
      </c>
      <c r="M353" s="2">
        <v>78606800</v>
      </c>
      <c r="N353" s="2">
        <v>73120700</v>
      </c>
      <c r="O353" s="2">
        <v>68369800</v>
      </c>
      <c r="P353" s="2">
        <v>63768600</v>
      </c>
      <c r="Q353" s="2">
        <v>59482700</v>
      </c>
      <c r="R353" s="2">
        <v>55418200</v>
      </c>
      <c r="S353" s="2">
        <v>51819800</v>
      </c>
      <c r="T353" s="2">
        <v>48454600</v>
      </c>
      <c r="U353" s="2">
        <v>45243800</v>
      </c>
      <c r="V353" s="2">
        <v>42225400</v>
      </c>
      <c r="W353" s="2">
        <v>44037400</v>
      </c>
      <c r="X353" s="2">
        <v>45507600</v>
      </c>
      <c r="Y353" s="2">
        <v>45517200</v>
      </c>
      <c r="Z353" s="2">
        <v>46621100</v>
      </c>
      <c r="AA353" s="2">
        <v>48300200</v>
      </c>
      <c r="AB353" s="2">
        <v>49965800</v>
      </c>
      <c r="AC353" s="2">
        <v>51628200</v>
      </c>
      <c r="AD353" s="2">
        <v>53337400</v>
      </c>
      <c r="AE353" s="2">
        <v>55138100</v>
      </c>
      <c r="AF353" s="2">
        <v>57062700</v>
      </c>
    </row>
    <row r="354" spans="1:32" x14ac:dyDescent="0.25">
      <c r="A354" t="s">
        <v>372</v>
      </c>
      <c r="B354" t="s">
        <v>19</v>
      </c>
      <c r="C354" s="2">
        <v>7826410</v>
      </c>
      <c r="D354" s="2">
        <v>7766020</v>
      </c>
      <c r="E354" s="2">
        <v>7116200</v>
      </c>
      <c r="F354" s="2">
        <v>6526320</v>
      </c>
      <c r="G354" s="2">
        <v>6032140</v>
      </c>
      <c r="H354" s="2">
        <v>5589490</v>
      </c>
      <c r="I354" s="2">
        <v>5143490</v>
      </c>
      <c r="J354" s="2">
        <v>4699340</v>
      </c>
      <c r="K354" s="2">
        <v>4253230</v>
      </c>
      <c r="L354" s="2">
        <v>3817440</v>
      </c>
      <c r="M354" s="2">
        <v>3391130</v>
      </c>
      <c r="N354" s="2">
        <v>2982130</v>
      </c>
      <c r="O354" s="2">
        <v>2576110</v>
      </c>
      <c r="P354" s="2">
        <v>2174720</v>
      </c>
      <c r="Q354" s="2">
        <v>1786160</v>
      </c>
      <c r="R354" s="2">
        <v>1406400</v>
      </c>
      <c r="S354" s="2">
        <v>1041720</v>
      </c>
      <c r="T354">
        <v>686453</v>
      </c>
      <c r="U354">
        <v>338948</v>
      </c>
      <c r="V354">
        <v>0</v>
      </c>
      <c r="W354">
        <v>0</v>
      </c>
      <c r="X354">
        <v>0</v>
      </c>
      <c r="Y354">
        <v>0</v>
      </c>
      <c r="Z354">
        <v>0</v>
      </c>
      <c r="AA354">
        <v>0</v>
      </c>
      <c r="AB354">
        <v>0</v>
      </c>
      <c r="AC354">
        <v>0</v>
      </c>
      <c r="AD354">
        <v>0</v>
      </c>
      <c r="AE354">
        <v>0</v>
      </c>
      <c r="AF354">
        <v>0</v>
      </c>
    </row>
    <row r="355" spans="1:32" x14ac:dyDescent="0.25">
      <c r="A355" t="s">
        <v>373</v>
      </c>
      <c r="B355" t="s">
        <v>19</v>
      </c>
      <c r="C355" s="2">
        <v>38629800000</v>
      </c>
      <c r="D355" s="2">
        <v>41642900000</v>
      </c>
      <c r="E355" s="2">
        <v>41308500000</v>
      </c>
      <c r="F355" s="2">
        <v>40847300000</v>
      </c>
      <c r="G355" s="2">
        <v>41042300000</v>
      </c>
      <c r="H355" s="2">
        <v>41310200000</v>
      </c>
      <c r="I355" s="2">
        <v>41269300000</v>
      </c>
      <c r="J355" s="2">
        <v>41338800000</v>
      </c>
      <c r="K355" s="2">
        <v>40587300000</v>
      </c>
      <c r="L355" s="2">
        <v>39528800000</v>
      </c>
      <c r="M355" s="2">
        <v>38436600000</v>
      </c>
      <c r="N355" s="2">
        <v>37413900000</v>
      </c>
      <c r="O355" s="2">
        <v>36618500000</v>
      </c>
      <c r="P355" s="2">
        <v>35709300000</v>
      </c>
      <c r="Q355" s="2">
        <v>34764900000</v>
      </c>
      <c r="R355" s="2">
        <v>33747200000</v>
      </c>
      <c r="S355" s="2">
        <v>32821400000</v>
      </c>
      <c r="T355" s="2">
        <v>31900500000</v>
      </c>
      <c r="U355" s="2">
        <v>30929800000</v>
      </c>
      <c r="V355" s="2">
        <v>29990500000</v>
      </c>
      <c r="W355" s="2">
        <v>28457200000</v>
      </c>
      <c r="X355" s="2">
        <v>26983800000</v>
      </c>
      <c r="Y355" s="2">
        <v>25563700000</v>
      </c>
      <c r="Z355" s="2">
        <v>24217200000</v>
      </c>
      <c r="AA355" s="2">
        <v>22945700000</v>
      </c>
      <c r="AB355" s="2">
        <v>21753400000</v>
      </c>
      <c r="AC355" s="2">
        <v>20688000000</v>
      </c>
      <c r="AD355" s="2">
        <v>19790500000</v>
      </c>
      <c r="AE355" s="2">
        <v>19167900000</v>
      </c>
      <c r="AF355" s="2">
        <v>18833500000</v>
      </c>
    </row>
    <row r="356" spans="1:32" x14ac:dyDescent="0.25">
      <c r="A356" t="s">
        <v>374</v>
      </c>
      <c r="B356" t="s">
        <v>19</v>
      </c>
      <c r="C356">
        <v>888969</v>
      </c>
      <c r="D356">
        <v>882110</v>
      </c>
      <c r="E356">
        <v>808299</v>
      </c>
      <c r="F356">
        <v>741296</v>
      </c>
      <c r="G356">
        <v>685165</v>
      </c>
      <c r="H356">
        <v>634887</v>
      </c>
      <c r="I356">
        <v>584227</v>
      </c>
      <c r="J356">
        <v>533778</v>
      </c>
      <c r="K356">
        <v>483107</v>
      </c>
      <c r="L356">
        <v>433607</v>
      </c>
      <c r="M356">
        <v>385184</v>
      </c>
      <c r="N356">
        <v>338727</v>
      </c>
      <c r="O356">
        <v>292609</v>
      </c>
      <c r="P356">
        <v>247017</v>
      </c>
      <c r="Q356">
        <v>202882</v>
      </c>
      <c r="R356">
        <v>159747</v>
      </c>
      <c r="S356">
        <v>118324</v>
      </c>
      <c r="T356">
        <v>77971.3</v>
      </c>
      <c r="U356">
        <v>38499.599999999999</v>
      </c>
      <c r="V356">
        <v>0</v>
      </c>
      <c r="W356">
        <v>0</v>
      </c>
      <c r="X356">
        <v>0</v>
      </c>
      <c r="Y356">
        <v>0</v>
      </c>
      <c r="Z356">
        <v>0</v>
      </c>
      <c r="AA356">
        <v>0</v>
      </c>
      <c r="AB356">
        <v>0</v>
      </c>
      <c r="AC356">
        <v>0</v>
      </c>
      <c r="AD356">
        <v>0</v>
      </c>
      <c r="AE356">
        <v>0</v>
      </c>
      <c r="AF356">
        <v>0</v>
      </c>
    </row>
    <row r="357" spans="1:32" x14ac:dyDescent="0.25">
      <c r="A357" t="s">
        <v>375</v>
      </c>
      <c r="B357" t="s">
        <v>19</v>
      </c>
      <c r="C357" s="2">
        <v>1201900000</v>
      </c>
      <c r="D357" s="2">
        <v>1295640000</v>
      </c>
      <c r="E357" s="2">
        <v>1384920000</v>
      </c>
      <c r="F357" s="2">
        <v>1605780000</v>
      </c>
      <c r="G357" s="2">
        <v>1513620000</v>
      </c>
      <c r="H357" s="2">
        <v>1509590000</v>
      </c>
      <c r="I357" s="2">
        <v>1544990000</v>
      </c>
      <c r="J357" s="2">
        <v>1191810000</v>
      </c>
      <c r="K357" s="2">
        <v>1254280000</v>
      </c>
      <c r="L357" s="2">
        <v>1301940000</v>
      </c>
      <c r="M357" s="2">
        <v>1316630000</v>
      </c>
      <c r="N357" s="2">
        <v>1282280000</v>
      </c>
      <c r="O357" s="2">
        <v>1287380000</v>
      </c>
      <c r="P357" s="2">
        <v>1244650000</v>
      </c>
      <c r="Q357" s="2">
        <v>1194720000</v>
      </c>
      <c r="R357" s="2">
        <v>1142200000</v>
      </c>
      <c r="S357" s="2">
        <v>1090300000</v>
      </c>
      <c r="T357" s="2">
        <v>1037840000</v>
      </c>
      <c r="U357" s="2">
        <v>986959000</v>
      </c>
      <c r="V357" s="2">
        <v>932960000</v>
      </c>
      <c r="W357" s="2">
        <v>860876000</v>
      </c>
      <c r="X357" s="2">
        <v>792049000</v>
      </c>
      <c r="Y357" s="2">
        <v>726596000</v>
      </c>
      <c r="Z357" s="2">
        <v>665479000</v>
      </c>
      <c r="AA357" s="2">
        <v>608467000</v>
      </c>
      <c r="AB357" s="2">
        <v>554662000</v>
      </c>
      <c r="AC357" s="2">
        <v>505702000</v>
      </c>
      <c r="AD357" s="2">
        <v>462879000</v>
      </c>
      <c r="AE357" s="2">
        <v>427790000</v>
      </c>
      <c r="AF357" s="2">
        <v>399017000</v>
      </c>
    </row>
    <row r="358" spans="1:32" x14ac:dyDescent="0.25">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x14ac:dyDescent="0.25">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x14ac:dyDescent="0.25">
      <c r="A360" t="s">
        <v>378</v>
      </c>
      <c r="B360" t="s">
        <v>19</v>
      </c>
      <c r="C360">
        <v>198063</v>
      </c>
      <c r="D360">
        <v>253822</v>
      </c>
      <c r="E360">
        <v>271266</v>
      </c>
      <c r="F360">
        <v>292244</v>
      </c>
      <c r="G360">
        <v>317026</v>
      </c>
      <c r="H360">
        <v>345185</v>
      </c>
      <c r="I360">
        <v>371608</v>
      </c>
      <c r="J360">
        <v>394734</v>
      </c>
      <c r="K360">
        <v>414054</v>
      </c>
      <c r="L360">
        <v>428539</v>
      </c>
      <c r="M360">
        <v>442734</v>
      </c>
      <c r="N360">
        <v>457781</v>
      </c>
      <c r="O360">
        <v>482259</v>
      </c>
      <c r="P360">
        <v>505428</v>
      </c>
      <c r="Q360">
        <v>528217</v>
      </c>
      <c r="R360">
        <v>549792</v>
      </c>
      <c r="S360">
        <v>572797</v>
      </c>
      <c r="T360">
        <v>595817</v>
      </c>
      <c r="U360">
        <v>617815</v>
      </c>
      <c r="V360">
        <v>640218</v>
      </c>
      <c r="W360">
        <v>664294</v>
      </c>
      <c r="X360">
        <v>659728</v>
      </c>
      <c r="Y360">
        <v>670964</v>
      </c>
      <c r="Z360">
        <v>679171</v>
      </c>
      <c r="AA360">
        <v>686412</v>
      </c>
      <c r="AB360">
        <v>693581</v>
      </c>
      <c r="AC360">
        <v>701695</v>
      </c>
      <c r="AD360">
        <v>712292</v>
      </c>
      <c r="AE360">
        <v>726543</v>
      </c>
      <c r="AF360">
        <v>746219</v>
      </c>
    </row>
    <row r="361" spans="1:32" x14ac:dyDescent="0.25">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x14ac:dyDescent="0.25">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x14ac:dyDescent="0.25">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x14ac:dyDescent="0.25">
      <c r="A364" t="s">
        <v>382</v>
      </c>
      <c r="B364" t="s">
        <v>19</v>
      </c>
      <c r="C364" s="2">
        <v>32798000</v>
      </c>
      <c r="D364" s="2">
        <v>58374200</v>
      </c>
      <c r="E364" s="2">
        <v>67124100</v>
      </c>
      <c r="F364" s="2">
        <v>73088700</v>
      </c>
      <c r="G364" s="2">
        <v>77029400</v>
      </c>
      <c r="H364" s="2">
        <v>79259100</v>
      </c>
      <c r="I364" s="2">
        <v>79838400</v>
      </c>
      <c r="J364" s="2">
        <v>79255700</v>
      </c>
      <c r="K364" s="2">
        <v>77626700</v>
      </c>
      <c r="L364" s="2">
        <v>75342800</v>
      </c>
      <c r="M364" s="2">
        <v>73197400</v>
      </c>
      <c r="N364" s="2">
        <v>71154600</v>
      </c>
      <c r="O364" s="2">
        <v>70831600</v>
      </c>
      <c r="P364" s="2">
        <v>70365600</v>
      </c>
      <c r="Q364" s="2">
        <v>69754100</v>
      </c>
      <c r="R364" s="2">
        <v>69001100</v>
      </c>
      <c r="S364" s="2">
        <v>68168200</v>
      </c>
      <c r="T364" s="2">
        <v>67233700</v>
      </c>
      <c r="U364" s="2">
        <v>66236600</v>
      </c>
      <c r="V364" s="2">
        <v>65221800</v>
      </c>
      <c r="W364" s="2">
        <v>64212900</v>
      </c>
      <c r="X364" s="2">
        <v>63214400</v>
      </c>
      <c r="Y364" s="2">
        <v>62242500</v>
      </c>
      <c r="Z364" s="2">
        <v>59845900</v>
      </c>
      <c r="AA364" s="2">
        <v>56361900</v>
      </c>
      <c r="AB364" s="2">
        <v>53414200</v>
      </c>
      <c r="AC364" s="2">
        <v>50664300</v>
      </c>
      <c r="AD364" s="2">
        <v>48150700</v>
      </c>
      <c r="AE364" s="2">
        <v>46015900</v>
      </c>
      <c r="AF364" s="2">
        <v>44388400</v>
      </c>
    </row>
    <row r="365" spans="1:32" x14ac:dyDescent="0.25">
      <c r="A365" t="s">
        <v>383</v>
      </c>
      <c r="B365" t="s">
        <v>19</v>
      </c>
      <c r="C365" s="2">
        <v>187328000</v>
      </c>
      <c r="D365" s="2">
        <v>299327000</v>
      </c>
      <c r="E365" s="2">
        <v>323287000</v>
      </c>
      <c r="F365" s="2">
        <v>333230000</v>
      </c>
      <c r="G365" s="2">
        <v>337682000</v>
      </c>
      <c r="H365" s="2">
        <v>335813000</v>
      </c>
      <c r="I365" s="2">
        <v>328534000</v>
      </c>
      <c r="J365" s="2">
        <v>321079000</v>
      </c>
      <c r="K365" s="2">
        <v>307642000</v>
      </c>
      <c r="L365" s="2">
        <v>292975000</v>
      </c>
      <c r="M365" s="2">
        <v>279549000</v>
      </c>
      <c r="N365" s="2">
        <v>267437000</v>
      </c>
      <c r="O365" s="2">
        <v>261032000</v>
      </c>
      <c r="P365" s="2">
        <v>255005000</v>
      </c>
      <c r="Q365" s="2">
        <v>248904000</v>
      </c>
      <c r="R365" s="2">
        <v>242881000</v>
      </c>
      <c r="S365" s="2">
        <v>236893000</v>
      </c>
      <c r="T365" s="2">
        <v>230854000</v>
      </c>
      <c r="U365" s="2">
        <v>224884000</v>
      </c>
      <c r="V365" s="2">
        <v>219100000</v>
      </c>
      <c r="W365" s="2">
        <v>213483000</v>
      </c>
      <c r="X365" s="2">
        <v>208107000</v>
      </c>
      <c r="Y365" s="2">
        <v>202906000</v>
      </c>
      <c r="Z365" s="2">
        <v>193274000</v>
      </c>
      <c r="AA365" s="2">
        <v>181804000</v>
      </c>
      <c r="AB365" s="2">
        <v>170660000</v>
      </c>
      <c r="AC365" s="2">
        <v>160693000</v>
      </c>
      <c r="AD365" s="2">
        <v>152057000</v>
      </c>
      <c r="AE365" s="2">
        <v>144992000</v>
      </c>
      <c r="AF365" s="2">
        <v>139890000</v>
      </c>
    </row>
    <row r="366" spans="1:32" x14ac:dyDescent="0.25">
      <c r="A366" t="s">
        <v>384</v>
      </c>
      <c r="B366" t="s">
        <v>19</v>
      </c>
      <c r="C366" s="2">
        <v>3725390</v>
      </c>
      <c r="D366" s="2">
        <v>6630480</v>
      </c>
      <c r="E366" s="2">
        <v>7624340</v>
      </c>
      <c r="F366" s="2">
        <v>8301830</v>
      </c>
      <c r="G366" s="2">
        <v>8749450</v>
      </c>
      <c r="H366" s="2">
        <v>9002710</v>
      </c>
      <c r="I366" s="2">
        <v>9068500</v>
      </c>
      <c r="J366" s="2">
        <v>9002310</v>
      </c>
      <c r="K366" s="2">
        <v>8817290</v>
      </c>
      <c r="L366" s="2">
        <v>8557870</v>
      </c>
      <c r="M366" s="2">
        <v>8314190</v>
      </c>
      <c r="N366" s="2">
        <v>8082150</v>
      </c>
      <c r="O366" s="2">
        <v>8045460</v>
      </c>
      <c r="P366" s="2">
        <v>7992530</v>
      </c>
      <c r="Q366" s="2">
        <v>7923080</v>
      </c>
      <c r="R366" s="2">
        <v>7837540</v>
      </c>
      <c r="S366" s="2">
        <v>7742930</v>
      </c>
      <c r="T366" s="2">
        <v>7636790</v>
      </c>
      <c r="U366" s="2">
        <v>7523530</v>
      </c>
      <c r="V366" s="2">
        <v>7408270</v>
      </c>
      <c r="W366" s="2">
        <v>7293670</v>
      </c>
      <c r="X366" s="2">
        <v>7180260</v>
      </c>
      <c r="Y366" s="2">
        <v>7069860</v>
      </c>
      <c r="Z366" s="2">
        <v>6797640</v>
      </c>
      <c r="AA366" s="2">
        <v>6401910</v>
      </c>
      <c r="AB366" s="2">
        <v>6067100</v>
      </c>
      <c r="AC366" s="2">
        <v>5754740</v>
      </c>
      <c r="AD366" s="2">
        <v>5469240</v>
      </c>
      <c r="AE366" s="2">
        <v>5226740</v>
      </c>
      <c r="AF366" s="2">
        <v>5041890</v>
      </c>
    </row>
    <row r="367" spans="1:32" x14ac:dyDescent="0.25">
      <c r="A367" t="s">
        <v>385</v>
      </c>
      <c r="B367" t="s">
        <v>19</v>
      </c>
      <c r="C367" s="2">
        <v>5828370</v>
      </c>
      <c r="D367" s="2">
        <v>9313000</v>
      </c>
      <c r="E367" s="2">
        <v>10838600</v>
      </c>
      <c r="F367" s="2">
        <v>13099900</v>
      </c>
      <c r="G367" s="2">
        <v>12453500</v>
      </c>
      <c r="H367" s="2">
        <v>12271500</v>
      </c>
      <c r="I367" s="2">
        <v>12299200</v>
      </c>
      <c r="J367" s="2">
        <v>9256810</v>
      </c>
      <c r="K367" s="2">
        <v>9507170</v>
      </c>
      <c r="L367" s="2">
        <v>9649610</v>
      </c>
      <c r="M367" s="2">
        <v>9575860</v>
      </c>
      <c r="N367" s="2">
        <v>9165830</v>
      </c>
      <c r="O367" s="2">
        <v>9177010</v>
      </c>
      <c r="P367" s="2">
        <v>8888190</v>
      </c>
      <c r="Q367" s="2">
        <v>8553750</v>
      </c>
      <c r="R367" s="2">
        <v>8220520</v>
      </c>
      <c r="S367" s="2">
        <v>7869390</v>
      </c>
      <c r="T367" s="2">
        <v>7510510</v>
      </c>
      <c r="U367" s="2">
        <v>7175970</v>
      </c>
      <c r="V367" s="2">
        <v>6815870</v>
      </c>
      <c r="W367" s="2">
        <v>6458200</v>
      </c>
      <c r="X367" s="2">
        <v>6108520</v>
      </c>
      <c r="Y367" s="2">
        <v>5767180</v>
      </c>
      <c r="Z367" s="2">
        <v>5311080</v>
      </c>
      <c r="AA367" s="2">
        <v>4821030</v>
      </c>
      <c r="AB367" s="2">
        <v>4351450</v>
      </c>
      <c r="AC367" s="2">
        <v>3928010</v>
      </c>
      <c r="AD367" s="2">
        <v>3556450</v>
      </c>
      <c r="AE367" s="2">
        <v>3235920</v>
      </c>
      <c r="AF367" s="2">
        <v>2963790</v>
      </c>
    </row>
    <row r="368" spans="1:32" x14ac:dyDescent="0.25">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x14ac:dyDescent="0.25">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x14ac:dyDescent="0.25">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x14ac:dyDescent="0.25">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x14ac:dyDescent="0.25">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x14ac:dyDescent="0.25">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x14ac:dyDescent="0.25">
      <c r="A374" t="s">
        <v>392</v>
      </c>
      <c r="B374" t="s">
        <v>19</v>
      </c>
      <c r="C374" s="2">
        <v>2660430</v>
      </c>
      <c r="D374" s="2">
        <v>2639900</v>
      </c>
      <c r="E374" s="2">
        <v>2419010</v>
      </c>
      <c r="F374" s="2">
        <v>2218490</v>
      </c>
      <c r="G374" s="2">
        <v>2050500</v>
      </c>
      <c r="H374" s="2">
        <v>1900030</v>
      </c>
      <c r="I374" s="2">
        <v>1748420</v>
      </c>
      <c r="J374" s="2">
        <v>1597450</v>
      </c>
      <c r="K374" s="2">
        <v>1445800</v>
      </c>
      <c r="L374" s="2">
        <v>1297660</v>
      </c>
      <c r="M374" s="2">
        <v>1152750</v>
      </c>
      <c r="N374" s="2">
        <v>1013710</v>
      </c>
      <c r="O374">
        <v>875695</v>
      </c>
      <c r="P374">
        <v>739251</v>
      </c>
      <c r="Q374">
        <v>607168</v>
      </c>
      <c r="R374">
        <v>478077</v>
      </c>
      <c r="S374">
        <v>354110</v>
      </c>
      <c r="T374">
        <v>233346</v>
      </c>
      <c r="U374">
        <v>115218</v>
      </c>
      <c r="V374">
        <v>0</v>
      </c>
      <c r="W374">
        <v>0</v>
      </c>
      <c r="X374">
        <v>0</v>
      </c>
      <c r="Y374">
        <v>0</v>
      </c>
      <c r="Z374">
        <v>0</v>
      </c>
      <c r="AA374">
        <v>0</v>
      </c>
      <c r="AB374">
        <v>0</v>
      </c>
      <c r="AC374">
        <v>0</v>
      </c>
      <c r="AD374">
        <v>0</v>
      </c>
      <c r="AE374">
        <v>0</v>
      </c>
      <c r="AF374">
        <v>0</v>
      </c>
    </row>
    <row r="375" spans="1:32" x14ac:dyDescent="0.25">
      <c r="A375" t="s">
        <v>393</v>
      </c>
      <c r="B375" t="s">
        <v>19</v>
      </c>
      <c r="C375" s="2">
        <v>2611660000</v>
      </c>
      <c r="D375" s="2">
        <v>2815370000</v>
      </c>
      <c r="E375" s="2">
        <v>2792760000</v>
      </c>
      <c r="F375" s="2">
        <v>2761580000</v>
      </c>
      <c r="G375" s="2">
        <v>2774760000</v>
      </c>
      <c r="H375" s="2">
        <v>2792870000</v>
      </c>
      <c r="I375" s="2">
        <v>2790110000</v>
      </c>
      <c r="J375" s="2">
        <v>2794810000</v>
      </c>
      <c r="K375" s="2">
        <v>2744000000</v>
      </c>
      <c r="L375" s="2">
        <v>2672440000</v>
      </c>
      <c r="M375" s="2">
        <v>2598590000</v>
      </c>
      <c r="N375" s="2">
        <v>2529460000</v>
      </c>
      <c r="O375" s="2">
        <v>2475680000</v>
      </c>
      <c r="P375" s="2">
        <v>2414210000</v>
      </c>
      <c r="Q375" s="2">
        <v>2350370000</v>
      </c>
      <c r="R375" s="2">
        <v>2281560000</v>
      </c>
      <c r="S375" s="2">
        <v>2218970000</v>
      </c>
      <c r="T375" s="2">
        <v>2156710000</v>
      </c>
      <c r="U375" s="2">
        <v>2091080000</v>
      </c>
      <c r="V375" s="2">
        <v>2027580000</v>
      </c>
      <c r="W375" s="2">
        <v>1923920000</v>
      </c>
      <c r="X375" s="2">
        <v>1824310000</v>
      </c>
      <c r="Y375" s="2">
        <v>1728300000</v>
      </c>
      <c r="Z375" s="2">
        <v>1637260000</v>
      </c>
      <c r="AA375" s="2">
        <v>1551300000</v>
      </c>
      <c r="AB375" s="2">
        <v>1470690000</v>
      </c>
      <c r="AC375" s="2">
        <v>1398660000</v>
      </c>
      <c r="AD375" s="2">
        <v>1337990000</v>
      </c>
      <c r="AE375" s="2">
        <v>1295890000</v>
      </c>
      <c r="AF375" s="2">
        <v>1273280000</v>
      </c>
    </row>
    <row r="376" spans="1:32" x14ac:dyDescent="0.25">
      <c r="A376" t="s">
        <v>394</v>
      </c>
      <c r="B376" t="s">
        <v>19</v>
      </c>
      <c r="C376">
        <v>302187</v>
      </c>
      <c r="D376">
        <v>299855</v>
      </c>
      <c r="E376">
        <v>274765</v>
      </c>
      <c r="F376">
        <v>251989</v>
      </c>
      <c r="G376">
        <v>232908</v>
      </c>
      <c r="H376">
        <v>215817</v>
      </c>
      <c r="I376">
        <v>198596</v>
      </c>
      <c r="J376">
        <v>181447</v>
      </c>
      <c r="K376">
        <v>164222</v>
      </c>
      <c r="L376">
        <v>147396</v>
      </c>
      <c r="M376">
        <v>130936</v>
      </c>
      <c r="N376">
        <v>115144</v>
      </c>
      <c r="O376">
        <v>99466.5</v>
      </c>
      <c r="P376">
        <v>83968.3</v>
      </c>
      <c r="Q376">
        <v>68965.7</v>
      </c>
      <c r="R376">
        <v>54302.8</v>
      </c>
      <c r="S376">
        <v>40221.9</v>
      </c>
      <c r="T376">
        <v>26504.799999999999</v>
      </c>
      <c r="U376">
        <v>13087.2</v>
      </c>
      <c r="V376">
        <v>0</v>
      </c>
      <c r="W376">
        <v>0</v>
      </c>
      <c r="X376">
        <v>0</v>
      </c>
      <c r="Y376">
        <v>0</v>
      </c>
      <c r="Z376">
        <v>0</v>
      </c>
      <c r="AA376">
        <v>0</v>
      </c>
      <c r="AB376">
        <v>0</v>
      </c>
      <c r="AC376">
        <v>0</v>
      </c>
      <c r="AD376">
        <v>0</v>
      </c>
      <c r="AE376">
        <v>0</v>
      </c>
      <c r="AF376">
        <v>0</v>
      </c>
    </row>
    <row r="377" spans="1:32" x14ac:dyDescent="0.25">
      <c r="A377" t="s">
        <v>395</v>
      </c>
      <c r="B377" t="s">
        <v>19</v>
      </c>
      <c r="C377" s="2">
        <v>81257100</v>
      </c>
      <c r="D377" s="2">
        <v>87595100</v>
      </c>
      <c r="E377" s="2">
        <v>93630900</v>
      </c>
      <c r="F377" s="2">
        <v>108563000</v>
      </c>
      <c r="G377" s="2">
        <v>102332000</v>
      </c>
      <c r="H377" s="2">
        <v>102059000</v>
      </c>
      <c r="I377" s="2">
        <v>104453000</v>
      </c>
      <c r="J377" s="2">
        <v>80575100</v>
      </c>
      <c r="K377" s="2">
        <v>84798700</v>
      </c>
      <c r="L377" s="2">
        <v>88021000</v>
      </c>
      <c r="M377" s="2">
        <v>89014000</v>
      </c>
      <c r="N377" s="2">
        <v>86691800</v>
      </c>
      <c r="O377" s="2">
        <v>87036500</v>
      </c>
      <c r="P377" s="2">
        <v>84147300</v>
      </c>
      <c r="Q377" s="2">
        <v>80771600</v>
      </c>
      <c r="R377" s="2">
        <v>77221300</v>
      </c>
      <c r="S377" s="2">
        <v>73712300</v>
      </c>
      <c r="T377" s="2">
        <v>70165600</v>
      </c>
      <c r="U377" s="2">
        <v>66725700</v>
      </c>
      <c r="V377" s="2">
        <v>63074900</v>
      </c>
      <c r="W377" s="2">
        <v>58201500</v>
      </c>
      <c r="X377" s="2">
        <v>53548300</v>
      </c>
      <c r="Y377" s="2">
        <v>49123200</v>
      </c>
      <c r="Z377" s="2">
        <v>44991200</v>
      </c>
      <c r="AA377" s="2">
        <v>41136900</v>
      </c>
      <c r="AB377" s="2">
        <v>37499300</v>
      </c>
      <c r="AC377" s="2">
        <v>34189200</v>
      </c>
      <c r="AD377" s="2">
        <v>31294000</v>
      </c>
      <c r="AE377" s="2">
        <v>28921700</v>
      </c>
      <c r="AF377" s="2">
        <v>26976500</v>
      </c>
    </row>
    <row r="378" spans="1:32" x14ac:dyDescent="0.25">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x14ac:dyDescent="0.25">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x14ac:dyDescent="0.25">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x14ac:dyDescent="0.25">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x14ac:dyDescent="0.25">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x14ac:dyDescent="0.25">
      <c r="A383" t="s">
        <v>401</v>
      </c>
      <c r="B383" t="s">
        <v>19</v>
      </c>
      <c r="C383" s="2">
        <v>3963420</v>
      </c>
      <c r="D383" s="2">
        <v>5395460</v>
      </c>
      <c r="E383" s="2">
        <v>5012710</v>
      </c>
      <c r="F383" s="2">
        <v>4529100</v>
      </c>
      <c r="G383" s="2">
        <v>4043460</v>
      </c>
      <c r="H383" s="2">
        <v>3594480</v>
      </c>
      <c r="I383" s="2">
        <v>3186640</v>
      </c>
      <c r="J383" s="2">
        <v>2818270</v>
      </c>
      <c r="K383" s="2">
        <v>2486130</v>
      </c>
      <c r="L383" s="2">
        <v>2186680</v>
      </c>
      <c r="M383" s="2">
        <v>1916470</v>
      </c>
      <c r="N383" s="2">
        <v>1672430</v>
      </c>
      <c r="O383" s="2">
        <v>1452720</v>
      </c>
      <c r="P383" s="2">
        <v>1253470</v>
      </c>
      <c r="Q383" s="2">
        <v>1071560</v>
      </c>
      <c r="R383">
        <v>905024</v>
      </c>
      <c r="S383">
        <v>752103</v>
      </c>
      <c r="T383">
        <v>610938</v>
      </c>
      <c r="U383">
        <v>480585</v>
      </c>
      <c r="V383">
        <v>359979</v>
      </c>
      <c r="W383">
        <v>248107</v>
      </c>
      <c r="X383">
        <v>144120</v>
      </c>
      <c r="Y383">
        <v>47285.599999999999</v>
      </c>
      <c r="Z383">
        <v>43126.1</v>
      </c>
      <c r="AA383">
        <v>31268.6</v>
      </c>
      <c r="AB383">
        <v>23699.1</v>
      </c>
      <c r="AC383">
        <v>17708.099999999999</v>
      </c>
      <c r="AD383">
        <v>13681</v>
      </c>
      <c r="AE383">
        <v>10706.3</v>
      </c>
      <c r="AF383">
        <v>8441.06</v>
      </c>
    </row>
    <row r="384" spans="1:32" x14ac:dyDescent="0.25">
      <c r="A384" t="s">
        <v>402</v>
      </c>
      <c r="B384" t="s">
        <v>19</v>
      </c>
      <c r="C384" s="2">
        <v>15062500</v>
      </c>
      <c r="D384" s="2">
        <v>26808300</v>
      </c>
      <c r="E384" s="2">
        <v>30826700</v>
      </c>
      <c r="F384" s="2">
        <v>33565900</v>
      </c>
      <c r="G384" s="2">
        <v>35375700</v>
      </c>
      <c r="H384" s="2">
        <v>36399700</v>
      </c>
      <c r="I384" s="2">
        <v>36665700</v>
      </c>
      <c r="J384" s="2">
        <v>36398100</v>
      </c>
      <c r="K384" s="2">
        <v>35650100</v>
      </c>
      <c r="L384" s="2">
        <v>34601200</v>
      </c>
      <c r="M384" s="2">
        <v>33615900</v>
      </c>
      <c r="N384" s="2">
        <v>32677700</v>
      </c>
      <c r="O384" s="2">
        <v>32529400</v>
      </c>
      <c r="P384" s="2">
        <v>32315400</v>
      </c>
      <c r="Q384" s="2">
        <v>32034600</v>
      </c>
      <c r="R384" s="2">
        <v>31688700</v>
      </c>
      <c r="S384" s="2">
        <v>31306200</v>
      </c>
      <c r="T384" s="2">
        <v>30877000</v>
      </c>
      <c r="U384" s="2">
        <v>30419100</v>
      </c>
      <c r="V384" s="2">
        <v>29953100</v>
      </c>
      <c r="W384" s="2">
        <v>29489700</v>
      </c>
      <c r="X384" s="2">
        <v>29031200</v>
      </c>
      <c r="Y384" s="2">
        <v>28584800</v>
      </c>
      <c r="Z384" s="2">
        <v>27484200</v>
      </c>
      <c r="AA384" s="2">
        <v>25884200</v>
      </c>
      <c r="AB384" s="2">
        <v>24530500</v>
      </c>
      <c r="AC384" s="2">
        <v>23267500</v>
      </c>
      <c r="AD384" s="2">
        <v>22113200</v>
      </c>
      <c r="AE384" s="2">
        <v>21132800</v>
      </c>
      <c r="AF384" s="2">
        <v>20385300</v>
      </c>
    </row>
    <row r="385" spans="1:32" x14ac:dyDescent="0.25">
      <c r="A385" t="s">
        <v>403</v>
      </c>
      <c r="B385" t="s">
        <v>19</v>
      </c>
      <c r="C385" s="2">
        <v>1388370000</v>
      </c>
      <c r="D385" s="2">
        <v>2218430000</v>
      </c>
      <c r="E385" s="2">
        <v>2396010000</v>
      </c>
      <c r="F385" s="2">
        <v>2469700000</v>
      </c>
      <c r="G385" s="2">
        <v>2502700000</v>
      </c>
      <c r="H385" s="2">
        <v>2488850000</v>
      </c>
      <c r="I385" s="2">
        <v>2434900000</v>
      </c>
      <c r="J385" s="2">
        <v>2379650000</v>
      </c>
      <c r="K385" s="2">
        <v>2280060000</v>
      </c>
      <c r="L385" s="2">
        <v>2171360000</v>
      </c>
      <c r="M385" s="2">
        <v>2071850000</v>
      </c>
      <c r="N385" s="2">
        <v>1982080000</v>
      </c>
      <c r="O385" s="2">
        <v>1934620000</v>
      </c>
      <c r="P385" s="2">
        <v>1889950000</v>
      </c>
      <c r="Q385" s="2">
        <v>1844730000</v>
      </c>
      <c r="R385" s="2">
        <v>1800090000</v>
      </c>
      <c r="S385" s="2">
        <v>1755710000</v>
      </c>
      <c r="T385" s="2">
        <v>1710950000</v>
      </c>
      <c r="U385" s="2">
        <v>1666710000</v>
      </c>
      <c r="V385" s="2">
        <v>1623840000</v>
      </c>
      <c r="W385" s="2">
        <v>1582210000</v>
      </c>
      <c r="X385" s="2">
        <v>1542370000</v>
      </c>
      <c r="Y385" s="2">
        <v>1503820000</v>
      </c>
      <c r="Z385" s="2">
        <v>1432430000</v>
      </c>
      <c r="AA385" s="2">
        <v>1347420000</v>
      </c>
      <c r="AB385" s="2">
        <v>1264830000</v>
      </c>
      <c r="AC385" s="2">
        <v>1190960000</v>
      </c>
      <c r="AD385" s="2">
        <v>1126960000</v>
      </c>
      <c r="AE385" s="2">
        <v>1074590000</v>
      </c>
      <c r="AF385" s="2">
        <v>1036780000</v>
      </c>
    </row>
    <row r="386" spans="1:32" x14ac:dyDescent="0.25">
      <c r="A386" t="s">
        <v>404</v>
      </c>
      <c r="B386" t="s">
        <v>19</v>
      </c>
      <c r="C386" s="2">
        <v>1710880</v>
      </c>
      <c r="D386" s="2">
        <v>3045050</v>
      </c>
      <c r="E386" s="2">
        <v>3501480</v>
      </c>
      <c r="F386" s="2">
        <v>3812610</v>
      </c>
      <c r="G386" s="2">
        <v>4018180</v>
      </c>
      <c r="H386" s="2">
        <v>4134490</v>
      </c>
      <c r="I386" s="2">
        <v>4164710</v>
      </c>
      <c r="J386" s="2">
        <v>4134310</v>
      </c>
      <c r="K386" s="2">
        <v>4049340</v>
      </c>
      <c r="L386" s="2">
        <v>3930200</v>
      </c>
      <c r="M386" s="2">
        <v>3818290</v>
      </c>
      <c r="N386" s="2">
        <v>3711730</v>
      </c>
      <c r="O386" s="2">
        <v>3694880</v>
      </c>
      <c r="P386" s="2">
        <v>3670560</v>
      </c>
      <c r="Q386" s="2">
        <v>3638670</v>
      </c>
      <c r="R386" s="2">
        <v>3599390</v>
      </c>
      <c r="S386" s="2">
        <v>3555940</v>
      </c>
      <c r="T386" s="2">
        <v>3507190</v>
      </c>
      <c r="U386" s="2">
        <v>3455180</v>
      </c>
      <c r="V386" s="2">
        <v>3402250</v>
      </c>
      <c r="W386" s="2">
        <v>3349610</v>
      </c>
      <c r="X386" s="2">
        <v>3297530</v>
      </c>
      <c r="Y386" s="2">
        <v>3246830</v>
      </c>
      <c r="Z386" s="2">
        <v>3121820</v>
      </c>
      <c r="AA386" s="2">
        <v>2940080</v>
      </c>
      <c r="AB386" s="2">
        <v>2786310</v>
      </c>
      <c r="AC386" s="2">
        <v>2642860</v>
      </c>
      <c r="AD386" s="2">
        <v>2511750</v>
      </c>
      <c r="AE386" s="2">
        <v>2400380</v>
      </c>
      <c r="AF386" s="2">
        <v>2315480</v>
      </c>
    </row>
    <row r="387" spans="1:32" x14ac:dyDescent="0.25">
      <c r="A387" t="s">
        <v>405</v>
      </c>
      <c r="B387" t="s">
        <v>19</v>
      </c>
      <c r="C387" s="2">
        <v>43196500</v>
      </c>
      <c r="D387" s="2">
        <v>69022500</v>
      </c>
      <c r="E387" s="2">
        <v>80329600</v>
      </c>
      <c r="F387" s="2">
        <v>97088500</v>
      </c>
      <c r="G387" s="2">
        <v>92298100</v>
      </c>
      <c r="H387" s="2">
        <v>90949300</v>
      </c>
      <c r="I387" s="2">
        <v>91154800</v>
      </c>
      <c r="J387" s="2">
        <v>68606000</v>
      </c>
      <c r="K387" s="2">
        <v>70461500</v>
      </c>
      <c r="L387" s="2">
        <v>71517200</v>
      </c>
      <c r="M387" s="2">
        <v>70970600</v>
      </c>
      <c r="N387" s="2">
        <v>67931700</v>
      </c>
      <c r="O387" s="2">
        <v>68014600</v>
      </c>
      <c r="P387" s="2">
        <v>65874100</v>
      </c>
      <c r="Q387" s="2">
        <v>63395300</v>
      </c>
      <c r="R387" s="2">
        <v>60925700</v>
      </c>
      <c r="S387" s="2">
        <v>58323300</v>
      </c>
      <c r="T387" s="2">
        <v>55663500</v>
      </c>
      <c r="U387" s="2">
        <v>53184100</v>
      </c>
      <c r="V387" s="2">
        <v>50515200</v>
      </c>
      <c r="W387" s="2">
        <v>47864400</v>
      </c>
      <c r="X387" s="2">
        <v>45272700</v>
      </c>
      <c r="Y387" s="2">
        <v>42742900</v>
      </c>
      <c r="Z387" s="2">
        <v>39362600</v>
      </c>
      <c r="AA387" s="2">
        <v>35730700</v>
      </c>
      <c r="AB387" s="2">
        <v>32250400</v>
      </c>
      <c r="AC387" s="2">
        <v>29112100</v>
      </c>
      <c r="AD387" s="2">
        <v>26358400</v>
      </c>
      <c r="AE387" s="2">
        <v>23982700</v>
      </c>
      <c r="AF387" s="2">
        <v>21965900</v>
      </c>
    </row>
    <row r="388" spans="1:32" x14ac:dyDescent="0.25">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x14ac:dyDescent="0.25">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x14ac:dyDescent="0.25">
      <c r="A390" t="s">
        <v>408</v>
      </c>
      <c r="B390" t="s">
        <v>19</v>
      </c>
      <c r="C390">
        <v>16772.2</v>
      </c>
      <c r="D390">
        <v>22923.3</v>
      </c>
      <c r="E390">
        <v>21465.1</v>
      </c>
      <c r="F390">
        <v>19679.7</v>
      </c>
      <c r="G390">
        <v>17903.599999999999</v>
      </c>
      <c r="H390">
        <v>16284.6</v>
      </c>
      <c r="I390">
        <v>14810.5</v>
      </c>
      <c r="J390">
        <v>13419.3</v>
      </c>
      <c r="K390">
        <v>12138</v>
      </c>
      <c r="L390">
        <v>10957.8</v>
      </c>
      <c r="M390">
        <v>9894.9500000000007</v>
      </c>
      <c r="N390">
        <v>8944.6299999999992</v>
      </c>
      <c r="O390">
        <v>8202.7099999999991</v>
      </c>
      <c r="P390">
        <v>7535.8</v>
      </c>
      <c r="Q390">
        <v>6926.16</v>
      </c>
      <c r="R390">
        <v>6367.7</v>
      </c>
      <c r="S390">
        <v>5849.67</v>
      </c>
      <c r="T390">
        <v>5364.88</v>
      </c>
      <c r="U390">
        <v>4911.6499999999996</v>
      </c>
      <c r="V390">
        <v>4487.21</v>
      </c>
      <c r="W390">
        <v>4093.95</v>
      </c>
      <c r="X390">
        <v>3727.81</v>
      </c>
      <c r="Y390">
        <v>3385.46</v>
      </c>
      <c r="Z390">
        <v>3492.71</v>
      </c>
      <c r="AA390">
        <v>3564.01</v>
      </c>
      <c r="AB390">
        <v>3636.88</v>
      </c>
      <c r="AC390">
        <v>3677.1</v>
      </c>
      <c r="AD390">
        <v>3707.01</v>
      </c>
      <c r="AE390">
        <v>3722.12</v>
      </c>
      <c r="AF390">
        <v>3741.92</v>
      </c>
    </row>
    <row r="391" spans="1:32" x14ac:dyDescent="0.25">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x14ac:dyDescent="0.25">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x14ac:dyDescent="0.25">
      <c r="A393" t="s">
        <v>411</v>
      </c>
      <c r="B393" t="s">
        <v>19</v>
      </c>
      <c r="C393" s="2">
        <v>10587400</v>
      </c>
      <c r="D393" s="2">
        <v>10711900</v>
      </c>
      <c r="E393" s="2">
        <v>10171500</v>
      </c>
      <c r="F393" s="2">
        <v>9585550</v>
      </c>
      <c r="G393" s="2">
        <v>9068890</v>
      </c>
      <c r="H393" s="2">
        <v>8612700</v>
      </c>
      <c r="I393" s="2">
        <v>8145920</v>
      </c>
      <c r="J393" s="2">
        <v>7671230</v>
      </c>
      <c r="K393" s="2">
        <v>7184970</v>
      </c>
      <c r="L393" s="2">
        <v>6701640</v>
      </c>
      <c r="M393" s="2">
        <v>6234140</v>
      </c>
      <c r="N393" s="2">
        <v>5799040</v>
      </c>
      <c r="O393" s="2">
        <v>5422260</v>
      </c>
      <c r="P393" s="2">
        <v>5057350</v>
      </c>
      <c r="Q393" s="2">
        <v>4717440</v>
      </c>
      <c r="R393" s="2">
        <v>4395100</v>
      </c>
      <c r="S393" s="2">
        <v>4109720</v>
      </c>
      <c r="T393" s="2">
        <v>3842830</v>
      </c>
      <c r="U393" s="2">
        <v>3588190</v>
      </c>
      <c r="V393" s="2">
        <v>3348800</v>
      </c>
      <c r="W393" s="2">
        <v>3492510</v>
      </c>
      <c r="X393" s="2">
        <v>3609110</v>
      </c>
      <c r="Y393" s="2">
        <v>3609870</v>
      </c>
      <c r="Z393" s="2">
        <v>3697420</v>
      </c>
      <c r="AA393" s="2">
        <v>3830590</v>
      </c>
      <c r="AB393" s="2">
        <v>3962680</v>
      </c>
      <c r="AC393" s="2">
        <v>4094520</v>
      </c>
      <c r="AD393" s="2">
        <v>4230080</v>
      </c>
      <c r="AE393" s="2">
        <v>4372880</v>
      </c>
      <c r="AF393" s="2">
        <v>4525520</v>
      </c>
    </row>
    <row r="394" spans="1:32" x14ac:dyDescent="0.25">
      <c r="A394" t="s">
        <v>412</v>
      </c>
      <c r="B394" t="s">
        <v>19</v>
      </c>
      <c r="C394" s="2">
        <v>1221800</v>
      </c>
      <c r="D394" s="2">
        <v>1212370</v>
      </c>
      <c r="E394" s="2">
        <v>1110930</v>
      </c>
      <c r="F394" s="2">
        <v>1018840</v>
      </c>
      <c r="G394">
        <v>941693</v>
      </c>
      <c r="H394">
        <v>872590</v>
      </c>
      <c r="I394">
        <v>802963</v>
      </c>
      <c r="J394">
        <v>733627</v>
      </c>
      <c r="K394">
        <v>663983</v>
      </c>
      <c r="L394">
        <v>595950</v>
      </c>
      <c r="M394">
        <v>529398</v>
      </c>
      <c r="N394">
        <v>465548</v>
      </c>
      <c r="O394">
        <v>402163</v>
      </c>
      <c r="P394">
        <v>339501</v>
      </c>
      <c r="Q394">
        <v>278842</v>
      </c>
      <c r="R394">
        <v>219557</v>
      </c>
      <c r="S394">
        <v>162625</v>
      </c>
      <c r="T394">
        <v>107164</v>
      </c>
      <c r="U394">
        <v>52914</v>
      </c>
      <c r="V394">
        <v>0</v>
      </c>
      <c r="W394">
        <v>0</v>
      </c>
      <c r="X394">
        <v>0</v>
      </c>
      <c r="Y394">
        <v>0</v>
      </c>
      <c r="Z394">
        <v>0</v>
      </c>
      <c r="AA394">
        <v>0</v>
      </c>
      <c r="AB394">
        <v>0</v>
      </c>
      <c r="AC394">
        <v>0</v>
      </c>
      <c r="AD394">
        <v>0</v>
      </c>
      <c r="AE394">
        <v>0</v>
      </c>
      <c r="AF394">
        <v>0</v>
      </c>
    </row>
    <row r="395" spans="1:32" x14ac:dyDescent="0.25">
      <c r="A395" t="s">
        <v>413</v>
      </c>
      <c r="B395" t="s">
        <v>19</v>
      </c>
      <c r="C395" s="2">
        <v>19356100000</v>
      </c>
      <c r="D395" s="2">
        <v>20865900000</v>
      </c>
      <c r="E395" s="2">
        <v>20698300000</v>
      </c>
      <c r="F395" s="2">
        <v>20467200000</v>
      </c>
      <c r="G395" s="2">
        <v>20564900000</v>
      </c>
      <c r="H395" s="2">
        <v>20699100000</v>
      </c>
      <c r="I395" s="2">
        <v>20678600000</v>
      </c>
      <c r="J395" s="2">
        <v>20713500000</v>
      </c>
      <c r="K395" s="2">
        <v>20336900000</v>
      </c>
      <c r="L395" s="2">
        <v>19806500000</v>
      </c>
      <c r="M395" s="2">
        <v>19259300000</v>
      </c>
      <c r="N395" s="2">
        <v>18746800000</v>
      </c>
      <c r="O395" s="2">
        <v>18348300000</v>
      </c>
      <c r="P395" s="2">
        <v>17892700000</v>
      </c>
      <c r="Q395" s="2">
        <v>17419500000</v>
      </c>
      <c r="R395" s="2">
        <v>16909600000</v>
      </c>
      <c r="S395" s="2">
        <v>16445700000</v>
      </c>
      <c r="T395" s="2">
        <v>15984300000</v>
      </c>
      <c r="U395" s="2">
        <v>15497900000</v>
      </c>
      <c r="V395" s="2">
        <v>15027200000</v>
      </c>
      <c r="W395" s="2">
        <v>14258900000</v>
      </c>
      <c r="X395" s="2">
        <v>13520700000</v>
      </c>
      <c r="Y395" s="2">
        <v>12809100000</v>
      </c>
      <c r="Z395" s="2">
        <v>12134400000</v>
      </c>
      <c r="AA395" s="2">
        <v>11497300000</v>
      </c>
      <c r="AB395" s="2">
        <v>10899900000</v>
      </c>
      <c r="AC395" s="2">
        <v>10366000000</v>
      </c>
      <c r="AD395" s="2">
        <v>9916360000</v>
      </c>
      <c r="AE395" s="2">
        <v>9604400000</v>
      </c>
      <c r="AF395" s="2">
        <v>9436800000</v>
      </c>
    </row>
    <row r="396" spans="1:32" x14ac:dyDescent="0.25">
      <c r="A396" t="s">
        <v>414</v>
      </c>
      <c r="B396" t="s">
        <v>19</v>
      </c>
      <c r="C396">
        <v>138779</v>
      </c>
      <c r="D396">
        <v>137708</v>
      </c>
      <c r="E396">
        <v>126186</v>
      </c>
      <c r="F396">
        <v>115726</v>
      </c>
      <c r="G396">
        <v>106963</v>
      </c>
      <c r="H396">
        <v>99113.8</v>
      </c>
      <c r="I396">
        <v>91205.2</v>
      </c>
      <c r="J396">
        <v>83329.5</v>
      </c>
      <c r="K396">
        <v>75419</v>
      </c>
      <c r="L396">
        <v>67691.5</v>
      </c>
      <c r="M396">
        <v>60132.1</v>
      </c>
      <c r="N396">
        <v>52879.6</v>
      </c>
      <c r="O396">
        <v>45680</v>
      </c>
      <c r="P396">
        <v>38562.400000000001</v>
      </c>
      <c r="Q396">
        <v>31672.5</v>
      </c>
      <c r="R396">
        <v>24938.5</v>
      </c>
      <c r="S396">
        <v>18471.900000000001</v>
      </c>
      <c r="T396">
        <v>12172.3</v>
      </c>
      <c r="U396">
        <v>6010.27</v>
      </c>
      <c r="V396">
        <v>0</v>
      </c>
      <c r="W396">
        <v>0</v>
      </c>
      <c r="X396">
        <v>0</v>
      </c>
      <c r="Y396">
        <v>0</v>
      </c>
      <c r="Z396">
        <v>0</v>
      </c>
      <c r="AA396">
        <v>0</v>
      </c>
      <c r="AB396">
        <v>0</v>
      </c>
      <c r="AC396">
        <v>0</v>
      </c>
      <c r="AD396">
        <v>0</v>
      </c>
      <c r="AE396">
        <v>0</v>
      </c>
      <c r="AF396">
        <v>0</v>
      </c>
    </row>
    <row r="397" spans="1:32" x14ac:dyDescent="0.25">
      <c r="A397" t="s">
        <v>415</v>
      </c>
      <c r="B397" t="s">
        <v>19</v>
      </c>
      <c r="C397" s="2">
        <v>602229000</v>
      </c>
      <c r="D397" s="2">
        <v>649203000</v>
      </c>
      <c r="E397" s="2">
        <v>693937000</v>
      </c>
      <c r="F397" s="2">
        <v>804603000</v>
      </c>
      <c r="G397" s="2">
        <v>758422000</v>
      </c>
      <c r="H397" s="2">
        <v>756403000</v>
      </c>
      <c r="I397" s="2">
        <v>774141000</v>
      </c>
      <c r="J397" s="2">
        <v>597175000</v>
      </c>
      <c r="K397" s="2">
        <v>628478000</v>
      </c>
      <c r="L397" s="2">
        <v>652360000</v>
      </c>
      <c r="M397" s="2">
        <v>659720000</v>
      </c>
      <c r="N397" s="2">
        <v>642508000</v>
      </c>
      <c r="O397" s="2">
        <v>645064000</v>
      </c>
      <c r="P397" s="2">
        <v>623650000</v>
      </c>
      <c r="Q397" s="2">
        <v>598632000</v>
      </c>
      <c r="R397" s="2">
        <v>572319000</v>
      </c>
      <c r="S397" s="2">
        <v>546312000</v>
      </c>
      <c r="T397" s="2">
        <v>520026000</v>
      </c>
      <c r="U397" s="2">
        <v>494532000</v>
      </c>
      <c r="V397" s="2">
        <v>467474000</v>
      </c>
      <c r="W397" s="2">
        <v>431356000</v>
      </c>
      <c r="X397" s="2">
        <v>396869000</v>
      </c>
      <c r="Y397" s="2">
        <v>364072000</v>
      </c>
      <c r="Z397" s="2">
        <v>333449000</v>
      </c>
      <c r="AA397" s="2">
        <v>304882000</v>
      </c>
      <c r="AB397" s="2">
        <v>277922000</v>
      </c>
      <c r="AC397" s="2">
        <v>253390000</v>
      </c>
      <c r="AD397" s="2">
        <v>231933000</v>
      </c>
      <c r="AE397" s="2">
        <v>214351000</v>
      </c>
      <c r="AF397" s="2">
        <v>199934000</v>
      </c>
    </row>
    <row r="398" spans="1:32" x14ac:dyDescent="0.25">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x14ac:dyDescent="0.25">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x14ac:dyDescent="0.25">
      <c r="A400" t="s">
        <v>418</v>
      </c>
      <c r="B400" t="s">
        <v>19</v>
      </c>
      <c r="C400">
        <v>15353.8</v>
      </c>
      <c r="D400">
        <v>19676.099999999999</v>
      </c>
      <c r="E400">
        <v>21028.400000000001</v>
      </c>
      <c r="F400">
        <v>22654.6</v>
      </c>
      <c r="G400">
        <v>24575.599999999999</v>
      </c>
      <c r="H400">
        <v>26758.6</v>
      </c>
      <c r="I400">
        <v>28806.799999999999</v>
      </c>
      <c r="J400">
        <v>30599.5</v>
      </c>
      <c r="K400">
        <v>32097.200000000001</v>
      </c>
      <c r="L400">
        <v>33220.1</v>
      </c>
      <c r="M400">
        <v>34320.5</v>
      </c>
      <c r="N400">
        <v>35486.9</v>
      </c>
      <c r="O400">
        <v>37384.400000000001</v>
      </c>
      <c r="P400">
        <v>39180.400000000001</v>
      </c>
      <c r="Q400">
        <v>40947</v>
      </c>
      <c r="R400">
        <v>42619.5</v>
      </c>
      <c r="S400">
        <v>44402.8</v>
      </c>
      <c r="T400">
        <v>46187.4</v>
      </c>
      <c r="U400">
        <v>47892.6</v>
      </c>
      <c r="V400">
        <v>49629.3</v>
      </c>
      <c r="W400">
        <v>51495.6</v>
      </c>
      <c r="X400">
        <v>51141.7</v>
      </c>
      <c r="Y400">
        <v>52012.7</v>
      </c>
      <c r="Z400">
        <v>52648.9</v>
      </c>
      <c r="AA400">
        <v>53210.2</v>
      </c>
      <c r="AB400">
        <v>53766</v>
      </c>
      <c r="AC400">
        <v>54394.9</v>
      </c>
      <c r="AD400">
        <v>55216.4</v>
      </c>
      <c r="AE400">
        <v>56321.1</v>
      </c>
      <c r="AF400">
        <v>57846.400000000001</v>
      </c>
    </row>
    <row r="401" spans="1:32" x14ac:dyDescent="0.25">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x14ac:dyDescent="0.25">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x14ac:dyDescent="0.25">
      <c r="A403" t="s">
        <v>421</v>
      </c>
      <c r="B403" t="s">
        <v>19</v>
      </c>
      <c r="C403" s="2">
        <v>7206220</v>
      </c>
      <c r="D403" s="2">
        <v>9809920</v>
      </c>
      <c r="E403" s="2">
        <v>9114020</v>
      </c>
      <c r="F403" s="2">
        <v>8234730</v>
      </c>
      <c r="G403" s="2">
        <v>7351740</v>
      </c>
      <c r="H403" s="2">
        <v>6535420</v>
      </c>
      <c r="I403" s="2">
        <v>5793900</v>
      </c>
      <c r="J403" s="2">
        <v>5124130</v>
      </c>
      <c r="K403" s="2">
        <v>4520230</v>
      </c>
      <c r="L403" s="2">
        <v>3975790</v>
      </c>
      <c r="M403" s="2">
        <v>3484490</v>
      </c>
      <c r="N403" s="2">
        <v>3040780</v>
      </c>
      <c r="O403" s="2">
        <v>2641300</v>
      </c>
      <c r="P403" s="2">
        <v>2279030</v>
      </c>
      <c r="Q403" s="2">
        <v>1948290</v>
      </c>
      <c r="R403" s="2">
        <v>1645500</v>
      </c>
      <c r="S403" s="2">
        <v>1367460</v>
      </c>
      <c r="T403" s="2">
        <v>1110800</v>
      </c>
      <c r="U403">
        <v>873792</v>
      </c>
      <c r="V403">
        <v>654508</v>
      </c>
      <c r="W403">
        <v>451103</v>
      </c>
      <c r="X403">
        <v>262036</v>
      </c>
      <c r="Y403">
        <v>85973.9</v>
      </c>
      <c r="Z403">
        <v>78411.100000000006</v>
      </c>
      <c r="AA403">
        <v>56852</v>
      </c>
      <c r="AB403">
        <v>43089.3</v>
      </c>
      <c r="AC403">
        <v>32196.6</v>
      </c>
      <c r="AD403">
        <v>24874.6</v>
      </c>
      <c r="AE403">
        <v>19465.900000000001</v>
      </c>
      <c r="AF403">
        <v>15347.4</v>
      </c>
    </row>
    <row r="404" spans="1:32" x14ac:dyDescent="0.25">
      <c r="A404" t="s">
        <v>422</v>
      </c>
      <c r="B404" t="s">
        <v>19</v>
      </c>
      <c r="C404" s="2">
        <v>42472000</v>
      </c>
      <c r="D404" s="2">
        <v>75592000</v>
      </c>
      <c r="E404" s="2">
        <v>86922700</v>
      </c>
      <c r="F404" s="2">
        <v>94646500</v>
      </c>
      <c r="G404" s="2">
        <v>99749600</v>
      </c>
      <c r="H404" s="2">
        <v>102637000</v>
      </c>
      <c r="I404" s="2">
        <v>103387000</v>
      </c>
      <c r="J404" s="2">
        <v>102632000</v>
      </c>
      <c r="K404" s="2">
        <v>100523000</v>
      </c>
      <c r="L404" s="2">
        <v>97565600</v>
      </c>
      <c r="M404" s="2">
        <v>94787400</v>
      </c>
      <c r="N404" s="2">
        <v>92142000</v>
      </c>
      <c r="O404" s="2">
        <v>91723700</v>
      </c>
      <c r="P404" s="2">
        <v>91120200</v>
      </c>
      <c r="Q404" s="2">
        <v>90328500</v>
      </c>
      <c r="R404" s="2">
        <v>89353200</v>
      </c>
      <c r="S404" s="2">
        <v>88274700</v>
      </c>
      <c r="T404" s="2">
        <v>87064600</v>
      </c>
      <c r="U404" s="2">
        <v>85773400</v>
      </c>
      <c r="V404" s="2">
        <v>84459300</v>
      </c>
      <c r="W404" s="2">
        <v>83152800</v>
      </c>
      <c r="X404" s="2">
        <v>81859800</v>
      </c>
      <c r="Y404" s="2">
        <v>80601200</v>
      </c>
      <c r="Z404" s="2">
        <v>77497800</v>
      </c>
      <c r="AA404" s="2">
        <v>72986200</v>
      </c>
      <c r="AB404" s="2">
        <v>69169000</v>
      </c>
      <c r="AC404" s="2">
        <v>65607900</v>
      </c>
      <c r="AD404" s="2">
        <v>62353000</v>
      </c>
      <c r="AE404" s="2">
        <v>59588400</v>
      </c>
      <c r="AF404" s="2">
        <v>57480900</v>
      </c>
    </row>
    <row r="405" spans="1:32" x14ac:dyDescent="0.25">
      <c r="A405" t="s">
        <v>423</v>
      </c>
      <c r="B405" t="s">
        <v>19</v>
      </c>
      <c r="C405" s="2">
        <v>756344000</v>
      </c>
      <c r="D405" s="2">
        <v>1208540000</v>
      </c>
      <c r="E405" s="2">
        <v>1305280000</v>
      </c>
      <c r="F405" s="2">
        <v>1345430000</v>
      </c>
      <c r="G405" s="2">
        <v>1363400000</v>
      </c>
      <c r="H405" s="2">
        <v>1355860000</v>
      </c>
      <c r="I405" s="2">
        <v>1326470000</v>
      </c>
      <c r="J405" s="2">
        <v>1296370000</v>
      </c>
      <c r="K405" s="2">
        <v>1242120000</v>
      </c>
      <c r="L405" s="2">
        <v>1182900000</v>
      </c>
      <c r="M405" s="2">
        <v>1128690000</v>
      </c>
      <c r="N405" s="2">
        <v>1079790000</v>
      </c>
      <c r="O405" s="2">
        <v>1053930000</v>
      </c>
      <c r="P405" s="2">
        <v>1029590000</v>
      </c>
      <c r="Q405" s="2">
        <v>1004960000</v>
      </c>
      <c r="R405" s="2">
        <v>980643000</v>
      </c>
      <c r="S405" s="2">
        <v>956465000</v>
      </c>
      <c r="T405" s="2">
        <v>932081000</v>
      </c>
      <c r="U405" s="2">
        <v>907977000</v>
      </c>
      <c r="V405" s="2">
        <v>884623000</v>
      </c>
      <c r="W405" s="2">
        <v>861946000</v>
      </c>
      <c r="X405" s="2">
        <v>840242000</v>
      </c>
      <c r="Y405" s="2">
        <v>819240000</v>
      </c>
      <c r="Z405" s="2">
        <v>780350000</v>
      </c>
      <c r="AA405" s="2">
        <v>734041000</v>
      </c>
      <c r="AB405" s="2">
        <v>689046000</v>
      </c>
      <c r="AC405" s="2">
        <v>648803000</v>
      </c>
      <c r="AD405" s="2">
        <v>613937000</v>
      </c>
      <c r="AE405" s="2">
        <v>585409000</v>
      </c>
      <c r="AF405" s="2">
        <v>564810000</v>
      </c>
    </row>
    <row r="406" spans="1:32" x14ac:dyDescent="0.25">
      <c r="A406" t="s">
        <v>424</v>
      </c>
      <c r="B406" t="s">
        <v>19</v>
      </c>
      <c r="C406" s="2">
        <v>4824210</v>
      </c>
      <c r="D406" s="2">
        <v>8586170</v>
      </c>
      <c r="E406" s="2">
        <v>9873180</v>
      </c>
      <c r="F406" s="2">
        <v>10750500</v>
      </c>
      <c r="G406" s="2">
        <v>11330100</v>
      </c>
      <c r="H406" s="2">
        <v>11658100</v>
      </c>
      <c r="I406" s="2">
        <v>11743300</v>
      </c>
      <c r="J406" s="2">
        <v>11657600</v>
      </c>
      <c r="K406" s="2">
        <v>11418000</v>
      </c>
      <c r="L406" s="2">
        <v>11082100</v>
      </c>
      <c r="M406" s="2">
        <v>10766500</v>
      </c>
      <c r="N406" s="2">
        <v>10466000</v>
      </c>
      <c r="O406" s="2">
        <v>10418500</v>
      </c>
      <c r="P406" s="2">
        <v>10350000</v>
      </c>
      <c r="Q406" s="2">
        <v>10260000</v>
      </c>
      <c r="R406" s="2">
        <v>10149300</v>
      </c>
      <c r="S406" s="2">
        <v>10026700</v>
      </c>
      <c r="T406" s="2">
        <v>9889290</v>
      </c>
      <c r="U406" s="2">
        <v>9742630</v>
      </c>
      <c r="V406" s="2">
        <v>9593370</v>
      </c>
      <c r="W406" s="2">
        <v>9444970</v>
      </c>
      <c r="X406" s="2">
        <v>9298110</v>
      </c>
      <c r="Y406" s="2">
        <v>9155150</v>
      </c>
      <c r="Z406" s="2">
        <v>8802640</v>
      </c>
      <c r="AA406" s="2">
        <v>8290190</v>
      </c>
      <c r="AB406" s="2">
        <v>7856620</v>
      </c>
      <c r="AC406" s="2">
        <v>7452120</v>
      </c>
      <c r="AD406" s="2">
        <v>7082410</v>
      </c>
      <c r="AE406" s="2">
        <v>6768400</v>
      </c>
      <c r="AF406" s="2">
        <v>6529010</v>
      </c>
    </row>
    <row r="407" spans="1:32" x14ac:dyDescent="0.25">
      <c r="A407" t="s">
        <v>425</v>
      </c>
      <c r="B407" t="s">
        <v>19</v>
      </c>
      <c r="C407" s="2">
        <v>23532300</v>
      </c>
      <c r="D407" s="2">
        <v>37601600</v>
      </c>
      <c r="E407" s="2">
        <v>43761400</v>
      </c>
      <c r="F407" s="2">
        <v>52891200</v>
      </c>
      <c r="G407" s="2">
        <v>50281500</v>
      </c>
      <c r="H407" s="2">
        <v>49546700</v>
      </c>
      <c r="I407" s="2">
        <v>49658700</v>
      </c>
      <c r="J407" s="2">
        <v>37374700</v>
      </c>
      <c r="K407" s="2">
        <v>38385600</v>
      </c>
      <c r="L407" s="2">
        <v>38960700</v>
      </c>
      <c r="M407" s="2">
        <v>38662900</v>
      </c>
      <c r="N407" s="2">
        <v>37007400</v>
      </c>
      <c r="O407" s="2">
        <v>37052500</v>
      </c>
      <c r="P407" s="2">
        <v>35886400</v>
      </c>
      <c r="Q407" s="2">
        <v>34536100</v>
      </c>
      <c r="R407" s="2">
        <v>33190700</v>
      </c>
      <c r="S407" s="2">
        <v>31773000</v>
      </c>
      <c r="T407" s="2">
        <v>30324000</v>
      </c>
      <c r="U407" s="2">
        <v>28973200</v>
      </c>
      <c r="V407" s="2">
        <v>27519300</v>
      </c>
      <c r="W407" s="2">
        <v>26075200</v>
      </c>
      <c r="X407" s="2">
        <v>24663400</v>
      </c>
      <c r="Y407" s="2">
        <v>23285200</v>
      </c>
      <c r="Z407" s="2">
        <v>21443700</v>
      </c>
      <c r="AA407" s="2">
        <v>19465100</v>
      </c>
      <c r="AB407" s="2">
        <v>17569200</v>
      </c>
      <c r="AC407" s="2">
        <v>15859500</v>
      </c>
      <c r="AD407" s="2">
        <v>14359300</v>
      </c>
      <c r="AE407" s="2">
        <v>13065200</v>
      </c>
      <c r="AF407" s="2">
        <v>11966400</v>
      </c>
    </row>
    <row r="408" spans="1:32" x14ac:dyDescent="0.25">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x14ac:dyDescent="0.25">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x14ac:dyDescent="0.25">
      <c r="A410" t="s">
        <v>428</v>
      </c>
      <c r="B410" t="s">
        <v>19</v>
      </c>
      <c r="C410">
        <v>31028.5</v>
      </c>
      <c r="D410">
        <v>42408.1</v>
      </c>
      <c r="E410">
        <v>39710.400000000001</v>
      </c>
      <c r="F410">
        <v>36407.5</v>
      </c>
      <c r="G410">
        <v>33121.699999999997</v>
      </c>
      <c r="H410">
        <v>30126.6</v>
      </c>
      <c r="I410">
        <v>27399.5</v>
      </c>
      <c r="J410">
        <v>24825.7</v>
      </c>
      <c r="K410">
        <v>22455.3</v>
      </c>
      <c r="L410">
        <v>20271.900000000001</v>
      </c>
      <c r="M410">
        <v>18305.7</v>
      </c>
      <c r="N410">
        <v>16547.599999999999</v>
      </c>
      <c r="O410">
        <v>15175</v>
      </c>
      <c r="P410">
        <v>13941.2</v>
      </c>
      <c r="Q410">
        <v>12813.4</v>
      </c>
      <c r="R410">
        <v>11780.2</v>
      </c>
      <c r="S410">
        <v>10821.9</v>
      </c>
      <c r="T410">
        <v>9925.0300000000007</v>
      </c>
      <c r="U410">
        <v>9086.56</v>
      </c>
      <c r="V410">
        <v>8301.33</v>
      </c>
      <c r="W410">
        <v>7573.81</v>
      </c>
      <c r="X410">
        <v>6896.46</v>
      </c>
      <c r="Y410">
        <v>6263.11</v>
      </c>
      <c r="Z410">
        <v>6461.52</v>
      </c>
      <c r="AA410">
        <v>6593.42</v>
      </c>
      <c r="AB410">
        <v>6728.22</v>
      </c>
      <c r="AC410">
        <v>6802.63</v>
      </c>
      <c r="AD410">
        <v>6857.96</v>
      </c>
      <c r="AE410">
        <v>6885.92</v>
      </c>
      <c r="AF410">
        <v>6922.55</v>
      </c>
    </row>
    <row r="411" spans="1:32" x14ac:dyDescent="0.25">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x14ac:dyDescent="0.25">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x14ac:dyDescent="0.25">
      <c r="A413" t="s">
        <v>431</v>
      </c>
      <c r="B413" t="s">
        <v>19</v>
      </c>
      <c r="C413" s="2">
        <v>19249900</v>
      </c>
      <c r="D413" s="2">
        <v>19476100</v>
      </c>
      <c r="E413" s="2">
        <v>18493600</v>
      </c>
      <c r="F413" s="2">
        <v>17428300</v>
      </c>
      <c r="G413" s="2">
        <v>16488900</v>
      </c>
      <c r="H413" s="2">
        <v>15659500</v>
      </c>
      <c r="I413" s="2">
        <v>14810800</v>
      </c>
      <c r="J413" s="2">
        <v>13947700</v>
      </c>
      <c r="K413" s="2">
        <v>13063600</v>
      </c>
      <c r="L413" s="2">
        <v>12184800</v>
      </c>
      <c r="M413" s="2">
        <v>11334800</v>
      </c>
      <c r="N413" s="2">
        <v>10543700</v>
      </c>
      <c r="O413" s="2">
        <v>9858660</v>
      </c>
      <c r="P413" s="2">
        <v>9195190</v>
      </c>
      <c r="Q413" s="2">
        <v>8577170</v>
      </c>
      <c r="R413" s="2">
        <v>7991090</v>
      </c>
      <c r="S413" s="2">
        <v>7472220</v>
      </c>
      <c r="T413" s="2">
        <v>6986960</v>
      </c>
      <c r="U413" s="2">
        <v>6523970</v>
      </c>
      <c r="V413" s="2">
        <v>6088740</v>
      </c>
      <c r="W413" s="2">
        <v>6350020</v>
      </c>
      <c r="X413" s="2">
        <v>6562020</v>
      </c>
      <c r="Y413" s="2">
        <v>6563400</v>
      </c>
      <c r="Z413" s="2">
        <v>6722580</v>
      </c>
      <c r="AA413" s="2">
        <v>6964700</v>
      </c>
      <c r="AB413" s="2">
        <v>7204870</v>
      </c>
      <c r="AC413" s="2">
        <v>7444580</v>
      </c>
      <c r="AD413" s="2">
        <v>7691050</v>
      </c>
      <c r="AE413" s="2">
        <v>7950700</v>
      </c>
      <c r="AF413" s="2">
        <v>8228220</v>
      </c>
    </row>
    <row r="414" spans="1:32" x14ac:dyDescent="0.25">
      <c r="A414" t="s">
        <v>432</v>
      </c>
      <c r="B414" t="s">
        <v>19</v>
      </c>
      <c r="C414" s="2">
        <v>3445130</v>
      </c>
      <c r="D414" s="2">
        <v>3418550</v>
      </c>
      <c r="E414" s="2">
        <v>3132500</v>
      </c>
      <c r="F414" s="2">
        <v>2872840</v>
      </c>
      <c r="G414" s="2">
        <v>2655310</v>
      </c>
      <c r="H414" s="2">
        <v>2460460</v>
      </c>
      <c r="I414" s="2">
        <v>2264130</v>
      </c>
      <c r="J414" s="2">
        <v>2068620</v>
      </c>
      <c r="K414" s="2">
        <v>1872250</v>
      </c>
      <c r="L414" s="2">
        <v>1680410</v>
      </c>
      <c r="M414" s="2">
        <v>1492750</v>
      </c>
      <c r="N414" s="2">
        <v>1312710</v>
      </c>
      <c r="O414" s="2">
        <v>1133990</v>
      </c>
      <c r="P414">
        <v>957296</v>
      </c>
      <c r="Q414">
        <v>786256</v>
      </c>
      <c r="R414">
        <v>619089</v>
      </c>
      <c r="S414">
        <v>458557</v>
      </c>
      <c r="T414">
        <v>302172</v>
      </c>
      <c r="U414">
        <v>149203</v>
      </c>
      <c r="V414">
        <v>0</v>
      </c>
      <c r="W414">
        <v>0</v>
      </c>
      <c r="X414">
        <v>0</v>
      </c>
      <c r="Y414">
        <v>0</v>
      </c>
      <c r="Z414">
        <v>0</v>
      </c>
      <c r="AA414">
        <v>0</v>
      </c>
      <c r="AB414">
        <v>0</v>
      </c>
      <c r="AC414">
        <v>0</v>
      </c>
      <c r="AD414">
        <v>0</v>
      </c>
      <c r="AE414">
        <v>0</v>
      </c>
      <c r="AF414">
        <v>0</v>
      </c>
    </row>
    <row r="415" spans="1:32" x14ac:dyDescent="0.25">
      <c r="A415" t="s">
        <v>433</v>
      </c>
      <c r="B415" t="s">
        <v>19</v>
      </c>
      <c r="C415" s="2">
        <v>10544700000</v>
      </c>
      <c r="D415" s="2">
        <v>11367200000</v>
      </c>
      <c r="E415" s="2">
        <v>11275900000</v>
      </c>
      <c r="F415" s="2">
        <v>11150000000</v>
      </c>
      <c r="G415" s="2">
        <v>11203200000</v>
      </c>
      <c r="H415" s="2">
        <v>11276300000</v>
      </c>
      <c r="I415" s="2">
        <v>11265200000</v>
      </c>
      <c r="J415" s="2">
        <v>11284100000</v>
      </c>
      <c r="K415" s="2">
        <v>11079000000</v>
      </c>
      <c r="L415" s="2">
        <v>10790100000</v>
      </c>
      <c r="M415" s="2">
        <v>10491900000</v>
      </c>
      <c r="N415" s="2">
        <v>10212800000</v>
      </c>
      <c r="O415" s="2">
        <v>9995640000</v>
      </c>
      <c r="P415" s="2">
        <v>9747460000</v>
      </c>
      <c r="Q415" s="2">
        <v>9489690000</v>
      </c>
      <c r="R415" s="2">
        <v>9211880000</v>
      </c>
      <c r="S415" s="2">
        <v>8959170000</v>
      </c>
      <c r="T415" s="2">
        <v>8707800000</v>
      </c>
      <c r="U415" s="2">
        <v>8442820000</v>
      </c>
      <c r="V415" s="2">
        <v>8186420000</v>
      </c>
      <c r="W415" s="2">
        <v>7767890000</v>
      </c>
      <c r="X415" s="2">
        <v>7365700000</v>
      </c>
      <c r="Y415" s="2">
        <v>6978060000</v>
      </c>
      <c r="Z415" s="2">
        <v>6610500000</v>
      </c>
      <c r="AA415" s="2">
        <v>6263410000</v>
      </c>
      <c r="AB415" s="2">
        <v>5937950000</v>
      </c>
      <c r="AC415" s="2">
        <v>5647140000</v>
      </c>
      <c r="AD415" s="2">
        <v>5402170000</v>
      </c>
      <c r="AE415" s="2">
        <v>5232220000</v>
      </c>
      <c r="AF415" s="2">
        <v>5140920000</v>
      </c>
    </row>
    <row r="416" spans="1:32" x14ac:dyDescent="0.25">
      <c r="A416" t="s">
        <v>434</v>
      </c>
      <c r="B416" t="s">
        <v>19</v>
      </c>
      <c r="C416">
        <v>391318</v>
      </c>
      <c r="D416">
        <v>388299</v>
      </c>
      <c r="E416">
        <v>355808</v>
      </c>
      <c r="F416">
        <v>326314</v>
      </c>
      <c r="G416">
        <v>301605</v>
      </c>
      <c r="H416">
        <v>279473</v>
      </c>
      <c r="I416">
        <v>257173</v>
      </c>
      <c r="J416">
        <v>234966</v>
      </c>
      <c r="K416">
        <v>212660</v>
      </c>
      <c r="L416">
        <v>190871</v>
      </c>
      <c r="M416">
        <v>169556</v>
      </c>
      <c r="N416">
        <v>149106</v>
      </c>
      <c r="O416">
        <v>128805</v>
      </c>
      <c r="P416">
        <v>108735</v>
      </c>
      <c r="Q416">
        <v>89307.4</v>
      </c>
      <c r="R416">
        <v>70319.600000000006</v>
      </c>
      <c r="S416">
        <v>52085.5</v>
      </c>
      <c r="T416">
        <v>34322.5</v>
      </c>
      <c r="U416">
        <v>16947.3</v>
      </c>
      <c r="V416">
        <v>0</v>
      </c>
      <c r="W416">
        <v>0</v>
      </c>
      <c r="X416">
        <v>0</v>
      </c>
      <c r="Y416">
        <v>0</v>
      </c>
      <c r="Z416">
        <v>0</v>
      </c>
      <c r="AA416">
        <v>0</v>
      </c>
      <c r="AB416">
        <v>0</v>
      </c>
      <c r="AC416">
        <v>0</v>
      </c>
      <c r="AD416">
        <v>0</v>
      </c>
      <c r="AE416">
        <v>0</v>
      </c>
      <c r="AF416">
        <v>0</v>
      </c>
    </row>
    <row r="417" spans="1:32" x14ac:dyDescent="0.25">
      <c r="A417" t="s">
        <v>435</v>
      </c>
      <c r="B417" t="s">
        <v>19</v>
      </c>
      <c r="C417" s="2">
        <v>328078000</v>
      </c>
      <c r="D417" s="2">
        <v>353669000</v>
      </c>
      <c r="E417" s="2">
        <v>378038000</v>
      </c>
      <c r="F417" s="2">
        <v>438326000</v>
      </c>
      <c r="G417" s="2">
        <v>413168000</v>
      </c>
      <c r="H417" s="2">
        <v>412068000</v>
      </c>
      <c r="I417" s="2">
        <v>421731000</v>
      </c>
      <c r="J417" s="2">
        <v>325325000</v>
      </c>
      <c r="K417" s="2">
        <v>342378000</v>
      </c>
      <c r="L417" s="2">
        <v>355388000</v>
      </c>
      <c r="M417" s="2">
        <v>359398000</v>
      </c>
      <c r="N417" s="2">
        <v>350021000</v>
      </c>
      <c r="O417" s="2">
        <v>351413000</v>
      </c>
      <c r="P417" s="2">
        <v>339748000</v>
      </c>
      <c r="Q417" s="2">
        <v>326119000</v>
      </c>
      <c r="R417" s="2">
        <v>311784000</v>
      </c>
      <c r="S417" s="2">
        <v>297616000</v>
      </c>
      <c r="T417" s="2">
        <v>283296000</v>
      </c>
      <c r="U417" s="2">
        <v>269408000</v>
      </c>
      <c r="V417" s="2">
        <v>254667000</v>
      </c>
      <c r="W417" s="2">
        <v>234991000</v>
      </c>
      <c r="X417" s="2">
        <v>216203000</v>
      </c>
      <c r="Y417" s="2">
        <v>198337000</v>
      </c>
      <c r="Z417" s="2">
        <v>181654000</v>
      </c>
      <c r="AA417" s="2">
        <v>166092000</v>
      </c>
      <c r="AB417" s="2">
        <v>151405000</v>
      </c>
      <c r="AC417" s="2">
        <v>138040000</v>
      </c>
      <c r="AD417" s="2">
        <v>126351000</v>
      </c>
      <c r="AE417" s="2">
        <v>116773000</v>
      </c>
      <c r="AF417" s="2">
        <v>108919000</v>
      </c>
    </row>
    <row r="418" spans="1:32" x14ac:dyDescent="0.25">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x14ac:dyDescent="0.25">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x14ac:dyDescent="0.25">
      <c r="A420" t="s">
        <v>438</v>
      </c>
      <c r="B420" t="s">
        <v>19</v>
      </c>
      <c r="C420">
        <v>28404.5</v>
      </c>
      <c r="D420">
        <v>36400.800000000003</v>
      </c>
      <c r="E420">
        <v>38902.5</v>
      </c>
      <c r="F420">
        <v>41910.9</v>
      </c>
      <c r="G420">
        <v>45464.9</v>
      </c>
      <c r="H420">
        <v>49503.3</v>
      </c>
      <c r="I420">
        <v>53292.6</v>
      </c>
      <c r="J420">
        <v>56609.2</v>
      </c>
      <c r="K420">
        <v>59379.8</v>
      </c>
      <c r="L420">
        <v>61457.1</v>
      </c>
      <c r="M420">
        <v>63492.9</v>
      </c>
      <c r="N420">
        <v>65650.7</v>
      </c>
      <c r="O420">
        <v>69161.100000000006</v>
      </c>
      <c r="P420">
        <v>72483.8</v>
      </c>
      <c r="Q420">
        <v>75752</v>
      </c>
      <c r="R420">
        <v>78846.100000000006</v>
      </c>
      <c r="S420">
        <v>82145.3</v>
      </c>
      <c r="T420">
        <v>85446.6</v>
      </c>
      <c r="U420">
        <v>88601.4</v>
      </c>
      <c r="V420">
        <v>91814.1</v>
      </c>
      <c r="W420">
        <v>95266.9</v>
      </c>
      <c r="X420">
        <v>94612.2</v>
      </c>
      <c r="Y420">
        <v>96223.6</v>
      </c>
      <c r="Z420">
        <v>97400.6</v>
      </c>
      <c r="AA420">
        <v>98438.9</v>
      </c>
      <c r="AB420">
        <v>99467.1</v>
      </c>
      <c r="AC420">
        <v>100631</v>
      </c>
      <c r="AD420">
        <v>102150</v>
      </c>
      <c r="AE420">
        <v>104194</v>
      </c>
      <c r="AF420">
        <v>107016</v>
      </c>
    </row>
    <row r="421" spans="1:32" x14ac:dyDescent="0.25">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x14ac:dyDescent="0.25">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x14ac:dyDescent="0.25">
      <c r="A423" t="s">
        <v>441</v>
      </c>
      <c r="B423" t="s">
        <v>19</v>
      </c>
      <c r="C423" s="2">
        <v>18015600</v>
      </c>
      <c r="D423" s="2">
        <v>24524800</v>
      </c>
      <c r="E423" s="2">
        <v>22785100</v>
      </c>
      <c r="F423" s="2">
        <v>20586800</v>
      </c>
      <c r="G423" s="2">
        <v>18379400</v>
      </c>
      <c r="H423" s="2">
        <v>16338500</v>
      </c>
      <c r="I423" s="2">
        <v>14484700</v>
      </c>
      <c r="J423" s="2">
        <v>12810300</v>
      </c>
      <c r="K423" s="2">
        <v>11300500</v>
      </c>
      <c r="L423" s="2">
        <v>9939450</v>
      </c>
      <c r="M423" s="2">
        <v>8711210</v>
      </c>
      <c r="N423" s="2">
        <v>7601930</v>
      </c>
      <c r="O423" s="2">
        <v>6603240</v>
      </c>
      <c r="P423" s="2">
        <v>5697570</v>
      </c>
      <c r="Q423" s="2">
        <v>4870730</v>
      </c>
      <c r="R423" s="2">
        <v>4113740</v>
      </c>
      <c r="S423" s="2">
        <v>3418640</v>
      </c>
      <c r="T423" s="2">
        <v>2776980</v>
      </c>
      <c r="U423" s="2">
        <v>2184470</v>
      </c>
      <c r="V423" s="2">
        <v>1636270</v>
      </c>
      <c r="W423" s="2">
        <v>1127760</v>
      </c>
      <c r="X423">
        <v>655088</v>
      </c>
      <c r="Y423">
        <v>214934</v>
      </c>
      <c r="Z423">
        <v>196024</v>
      </c>
      <c r="AA423">
        <v>142116</v>
      </c>
      <c r="AB423">
        <v>107702</v>
      </c>
      <c r="AC423">
        <v>80462.600000000006</v>
      </c>
      <c r="AD423">
        <v>62152.4</v>
      </c>
      <c r="AE423">
        <v>48626.400000000001</v>
      </c>
      <c r="AF423">
        <v>38326.699999999997</v>
      </c>
    </row>
    <row r="424" spans="1:32" x14ac:dyDescent="0.25">
      <c r="A424" t="s">
        <v>442</v>
      </c>
      <c r="B424" t="s">
        <v>19</v>
      </c>
      <c r="C424" s="2">
        <v>127289000</v>
      </c>
      <c r="D424" s="2">
        <v>226549000</v>
      </c>
      <c r="E424" s="2">
        <v>260508000</v>
      </c>
      <c r="F424" s="2">
        <v>283656000</v>
      </c>
      <c r="G424" s="2">
        <v>298949000</v>
      </c>
      <c r="H424" s="2">
        <v>307602000</v>
      </c>
      <c r="I424" s="2">
        <v>309852000</v>
      </c>
      <c r="J424" s="2">
        <v>307593000</v>
      </c>
      <c r="K424" s="2">
        <v>301274000</v>
      </c>
      <c r="L424" s="2">
        <v>292415000</v>
      </c>
      <c r="M424" s="2">
        <v>284094000</v>
      </c>
      <c r="N424" s="2">
        <v>276170000</v>
      </c>
      <c r="O424" s="2">
        <v>274920000</v>
      </c>
      <c r="P424" s="2">
        <v>273113000</v>
      </c>
      <c r="Q424" s="2">
        <v>270741000</v>
      </c>
      <c r="R424" s="2">
        <v>267820000</v>
      </c>
      <c r="S424" s="2">
        <v>264588000</v>
      </c>
      <c r="T424" s="2">
        <v>260961000</v>
      </c>
      <c r="U424" s="2">
        <v>257091000</v>
      </c>
      <c r="V424" s="2">
        <v>253153000</v>
      </c>
      <c r="W424" s="2">
        <v>249237000</v>
      </c>
      <c r="X424" s="2">
        <v>245361000</v>
      </c>
      <c r="Y424" s="2">
        <v>241588000</v>
      </c>
      <c r="Z424" s="2">
        <v>232278000</v>
      </c>
      <c r="AA424" s="2">
        <v>218744000</v>
      </c>
      <c r="AB424" s="2">
        <v>207293000</v>
      </c>
      <c r="AC424" s="2">
        <v>196611000</v>
      </c>
      <c r="AD424" s="2">
        <v>186848000</v>
      </c>
      <c r="AE424" s="2">
        <v>178559000</v>
      </c>
      <c r="AF424" s="2">
        <v>172241000</v>
      </c>
    </row>
    <row r="425" spans="1:32" x14ac:dyDescent="0.25">
      <c r="A425" t="s">
        <v>443</v>
      </c>
      <c r="B425" t="s">
        <v>19</v>
      </c>
      <c r="C425" s="2">
        <v>843820000</v>
      </c>
      <c r="D425" s="2">
        <v>1348320000</v>
      </c>
      <c r="E425" s="2">
        <v>1456250000</v>
      </c>
      <c r="F425" s="2">
        <v>1501040000</v>
      </c>
      <c r="G425" s="2">
        <v>1521080000</v>
      </c>
      <c r="H425" s="2">
        <v>1512660000</v>
      </c>
      <c r="I425" s="2">
        <v>1479870000</v>
      </c>
      <c r="J425" s="2">
        <v>1446290000</v>
      </c>
      <c r="K425" s="2">
        <v>1385770000</v>
      </c>
      <c r="L425" s="2">
        <v>1319720000</v>
      </c>
      <c r="M425" s="2">
        <v>1259250000</v>
      </c>
      <c r="N425" s="2">
        <v>1204700000</v>
      </c>
      <c r="O425" s="2">
        <v>1175860000</v>
      </c>
      <c r="P425" s="2">
        <v>1148720000</v>
      </c>
      <c r="Q425" s="2">
        <v>1121250000</v>
      </c>
      <c r="R425" s="2">
        <v>1094120000</v>
      </c>
      <c r="S425" s="2">
        <v>1067150000</v>
      </c>
      <c r="T425" s="2">
        <v>1039950000</v>
      </c>
      <c r="U425" s="2">
        <v>1013050000</v>
      </c>
      <c r="V425" s="2">
        <v>987000000</v>
      </c>
      <c r="W425" s="2">
        <v>961700000</v>
      </c>
      <c r="X425" s="2">
        <v>937484000</v>
      </c>
      <c r="Y425" s="2">
        <v>914052000</v>
      </c>
      <c r="Z425" s="2">
        <v>870624000</v>
      </c>
      <c r="AA425" s="2">
        <v>818911000</v>
      </c>
      <c r="AB425" s="2">
        <v>768664000</v>
      </c>
      <c r="AC425" s="2">
        <v>723727000</v>
      </c>
      <c r="AD425" s="2">
        <v>684799000</v>
      </c>
      <c r="AE425" s="2">
        <v>652955000</v>
      </c>
      <c r="AF425" s="2">
        <v>629971000</v>
      </c>
    </row>
    <row r="426" spans="1:32" x14ac:dyDescent="0.25">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x14ac:dyDescent="0.25">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x14ac:dyDescent="0.25">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x14ac:dyDescent="0.25">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x14ac:dyDescent="0.25">
      <c r="A430" t="s">
        <v>448</v>
      </c>
      <c r="B430" t="s">
        <v>19</v>
      </c>
      <c r="C430" s="2">
        <v>2515830</v>
      </c>
      <c r="D430" s="2">
        <v>3438500</v>
      </c>
      <c r="E430" s="2">
        <v>3219760</v>
      </c>
      <c r="F430" s="2">
        <v>2951960</v>
      </c>
      <c r="G430" s="2">
        <v>2685540</v>
      </c>
      <c r="H430" s="2">
        <v>2442700</v>
      </c>
      <c r="I430" s="2">
        <v>2221580</v>
      </c>
      <c r="J430" s="2">
        <v>2012900</v>
      </c>
      <c r="K430" s="2">
        <v>1820700</v>
      </c>
      <c r="L430" s="2">
        <v>1643670</v>
      </c>
      <c r="M430" s="2">
        <v>1484240</v>
      </c>
      <c r="N430" s="2">
        <v>1341700</v>
      </c>
      <c r="O430" s="2">
        <v>1230410</v>
      </c>
      <c r="P430" s="2">
        <v>1130370</v>
      </c>
      <c r="Q430" s="2">
        <v>1038930</v>
      </c>
      <c r="R430">
        <v>955157</v>
      </c>
      <c r="S430">
        <v>877452</v>
      </c>
      <c r="T430">
        <v>804735</v>
      </c>
      <c r="U430">
        <v>736751</v>
      </c>
      <c r="V430">
        <v>673075</v>
      </c>
      <c r="W430">
        <v>614088</v>
      </c>
      <c r="X430">
        <v>559169</v>
      </c>
      <c r="Y430">
        <v>507817</v>
      </c>
      <c r="Z430">
        <v>523906</v>
      </c>
      <c r="AA430">
        <v>534599</v>
      </c>
      <c r="AB430">
        <v>545528</v>
      </c>
      <c r="AC430">
        <v>551560</v>
      </c>
      <c r="AD430">
        <v>556045</v>
      </c>
      <c r="AE430">
        <v>558311</v>
      </c>
      <c r="AF430">
        <v>561280</v>
      </c>
    </row>
    <row r="431" spans="1:32" x14ac:dyDescent="0.25">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x14ac:dyDescent="0.25">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x14ac:dyDescent="0.25">
      <c r="A433" t="s">
        <v>451</v>
      </c>
      <c r="B433" t="s">
        <v>19</v>
      </c>
      <c r="C433" s="2">
        <v>48124800</v>
      </c>
      <c r="D433" s="2">
        <v>48690200</v>
      </c>
      <c r="E433" s="2">
        <v>46234000</v>
      </c>
      <c r="F433" s="2">
        <v>43570700</v>
      </c>
      <c r="G433" s="2">
        <v>41222200</v>
      </c>
      <c r="H433" s="2">
        <v>39148600</v>
      </c>
      <c r="I433" s="2">
        <v>37026900</v>
      </c>
      <c r="J433" s="2">
        <v>34869200</v>
      </c>
      <c r="K433" s="2">
        <v>32659000</v>
      </c>
      <c r="L433" s="2">
        <v>30461900</v>
      </c>
      <c r="M433" s="2">
        <v>28336900</v>
      </c>
      <c r="N433" s="2">
        <v>26359200</v>
      </c>
      <c r="O433" s="2">
        <v>24646500</v>
      </c>
      <c r="P433" s="2">
        <v>22987900</v>
      </c>
      <c r="Q433" s="2">
        <v>21442800</v>
      </c>
      <c r="R433" s="2">
        <v>19977600</v>
      </c>
      <c r="S433" s="2">
        <v>18680400</v>
      </c>
      <c r="T433" s="2">
        <v>17467300</v>
      </c>
      <c r="U433" s="2">
        <v>16309800</v>
      </c>
      <c r="V433" s="2">
        <v>15221700</v>
      </c>
      <c r="W433" s="2">
        <v>15874700</v>
      </c>
      <c r="X433" s="2">
        <v>16404200</v>
      </c>
      <c r="Y433" s="2">
        <v>16407000</v>
      </c>
      <c r="Z433" s="2">
        <v>16804500</v>
      </c>
      <c r="AA433" s="2">
        <v>17409500</v>
      </c>
      <c r="AB433" s="2">
        <v>18009700</v>
      </c>
      <c r="AC433" s="2">
        <v>18608900</v>
      </c>
      <c r="AD433" s="2">
        <v>19225000</v>
      </c>
      <c r="AE433" s="2">
        <v>19874000</v>
      </c>
      <c r="AF433" s="2">
        <v>20567900</v>
      </c>
    </row>
    <row r="434" spans="1:32" x14ac:dyDescent="0.25">
      <c r="A434" t="s">
        <v>452</v>
      </c>
      <c r="B434" t="s">
        <v>19</v>
      </c>
      <c r="C434" s="2">
        <v>10325100</v>
      </c>
      <c r="D434" s="2">
        <v>10245400</v>
      </c>
      <c r="E434" s="2">
        <v>9388120</v>
      </c>
      <c r="F434" s="2">
        <v>8609910</v>
      </c>
      <c r="G434" s="2">
        <v>7957970</v>
      </c>
      <c r="H434" s="2">
        <v>7374000</v>
      </c>
      <c r="I434" s="2">
        <v>6785600</v>
      </c>
      <c r="J434" s="2">
        <v>6199660</v>
      </c>
      <c r="K434" s="2">
        <v>5611130</v>
      </c>
      <c r="L434" s="2">
        <v>5036200</v>
      </c>
      <c r="M434" s="2">
        <v>4473790</v>
      </c>
      <c r="N434" s="2">
        <v>3934210</v>
      </c>
      <c r="O434" s="2">
        <v>3398560</v>
      </c>
      <c r="P434" s="2">
        <v>2869020</v>
      </c>
      <c r="Q434" s="2">
        <v>2356410</v>
      </c>
      <c r="R434" s="2">
        <v>1855410</v>
      </c>
      <c r="S434" s="2">
        <v>1374300</v>
      </c>
      <c r="T434">
        <v>905611</v>
      </c>
      <c r="U434">
        <v>447160</v>
      </c>
      <c r="V434">
        <v>0</v>
      </c>
      <c r="W434">
        <v>0</v>
      </c>
      <c r="X434">
        <v>0</v>
      </c>
      <c r="Y434">
        <v>0</v>
      </c>
      <c r="Z434">
        <v>0</v>
      </c>
      <c r="AA434">
        <v>0</v>
      </c>
      <c r="AB434">
        <v>0</v>
      </c>
      <c r="AC434">
        <v>0</v>
      </c>
      <c r="AD434">
        <v>0</v>
      </c>
      <c r="AE434">
        <v>0</v>
      </c>
      <c r="AF434">
        <v>0</v>
      </c>
    </row>
    <row r="435" spans="1:32" x14ac:dyDescent="0.25">
      <c r="A435" t="s">
        <v>453</v>
      </c>
      <c r="B435" t="s">
        <v>19</v>
      </c>
      <c r="C435" s="2">
        <v>11764200000</v>
      </c>
      <c r="D435" s="2">
        <v>12681900000</v>
      </c>
      <c r="E435" s="2">
        <v>12580000000</v>
      </c>
      <c r="F435" s="2">
        <v>12439600000</v>
      </c>
      <c r="G435" s="2">
        <v>12499000000</v>
      </c>
      <c r="H435" s="2">
        <v>12580600000</v>
      </c>
      <c r="I435" s="2">
        <v>12568100000</v>
      </c>
      <c r="J435" s="2">
        <v>12589200000</v>
      </c>
      <c r="K435" s="2">
        <v>12360400000</v>
      </c>
      <c r="L435" s="2">
        <v>12038000000</v>
      </c>
      <c r="M435" s="2">
        <v>11705500000</v>
      </c>
      <c r="N435" s="2">
        <v>11394100000</v>
      </c>
      <c r="O435" s="2">
        <v>11151900000</v>
      </c>
      <c r="P435" s="2">
        <v>10875000000</v>
      </c>
      <c r="Q435" s="2">
        <v>10587400000</v>
      </c>
      <c r="R435" s="2">
        <v>10277500000</v>
      </c>
      <c r="S435" s="2">
        <v>9995590000</v>
      </c>
      <c r="T435" s="2">
        <v>9715170000</v>
      </c>
      <c r="U435" s="2">
        <v>9419540000</v>
      </c>
      <c r="V435" s="2">
        <v>9133490000</v>
      </c>
      <c r="W435" s="2">
        <v>8666240000</v>
      </c>
      <c r="X435" s="2">
        <v>8217230000</v>
      </c>
      <c r="Y435" s="2">
        <v>7784440000</v>
      </c>
      <c r="Z435" s="2">
        <v>7374070000</v>
      </c>
      <c r="AA435" s="2">
        <v>6986580000</v>
      </c>
      <c r="AB435" s="2">
        <v>6623260000</v>
      </c>
      <c r="AC435" s="2">
        <v>6298660000</v>
      </c>
      <c r="AD435" s="2">
        <v>6025260000</v>
      </c>
      <c r="AE435" s="2">
        <v>5835650000</v>
      </c>
      <c r="AF435" s="2">
        <v>5733910000</v>
      </c>
    </row>
    <row r="436" spans="1:32" x14ac:dyDescent="0.25">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x14ac:dyDescent="0.25">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x14ac:dyDescent="0.25">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x14ac:dyDescent="0.25">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x14ac:dyDescent="0.25">
      <c r="A440" t="s">
        <v>458</v>
      </c>
      <c r="B440" t="s">
        <v>19</v>
      </c>
      <c r="C440" s="2">
        <v>2303060</v>
      </c>
      <c r="D440" s="2">
        <v>2951420</v>
      </c>
      <c r="E440" s="2">
        <v>3154250</v>
      </c>
      <c r="F440" s="2">
        <v>3398180</v>
      </c>
      <c r="G440" s="2">
        <v>3686350</v>
      </c>
      <c r="H440" s="2">
        <v>4013750</v>
      </c>
      <c r="I440" s="2">
        <v>4320990</v>
      </c>
      <c r="J440" s="2">
        <v>4589920</v>
      </c>
      <c r="K440" s="2">
        <v>4814560</v>
      </c>
      <c r="L440" s="2">
        <v>4983050</v>
      </c>
      <c r="M440" s="2">
        <v>5148170</v>
      </c>
      <c r="N440" s="2">
        <v>5323190</v>
      </c>
      <c r="O440" s="2">
        <v>5607860</v>
      </c>
      <c r="P440" s="2">
        <v>5877360</v>
      </c>
      <c r="Q440" s="2">
        <v>6142370</v>
      </c>
      <c r="R440" s="2">
        <v>6393250</v>
      </c>
      <c r="S440" s="2">
        <v>6660800</v>
      </c>
      <c r="T440" s="2">
        <v>6928530</v>
      </c>
      <c r="U440" s="2">
        <v>7184320</v>
      </c>
      <c r="V440" s="2">
        <v>7444850</v>
      </c>
      <c r="W440" s="2">
        <v>7724750</v>
      </c>
      <c r="X440" s="2">
        <v>7671400</v>
      </c>
      <c r="Y440" s="2">
        <v>7801890</v>
      </c>
      <c r="Z440" s="2">
        <v>7897150</v>
      </c>
      <c r="AA440" s="2">
        <v>7981190</v>
      </c>
      <c r="AB440" s="2">
        <v>8064550</v>
      </c>
      <c r="AC440" s="2">
        <v>8158790</v>
      </c>
      <c r="AD440" s="2">
        <v>8282020</v>
      </c>
      <c r="AE440" s="2">
        <v>8447680</v>
      </c>
      <c r="AF440" s="2">
        <v>8676510</v>
      </c>
    </row>
    <row r="441" spans="1:32" x14ac:dyDescent="0.25">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x14ac:dyDescent="0.25">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x14ac:dyDescent="0.25">
      <c r="A443" t="s">
        <v>461</v>
      </c>
      <c r="B443" t="s">
        <v>19</v>
      </c>
      <c r="C443" s="2">
        <v>1801560</v>
      </c>
      <c r="D443" s="2">
        <v>2452480</v>
      </c>
      <c r="E443" s="2">
        <v>2278510</v>
      </c>
      <c r="F443" s="2">
        <v>2058680</v>
      </c>
      <c r="G443" s="2">
        <v>1837940</v>
      </c>
      <c r="H443" s="2">
        <v>1633850</v>
      </c>
      <c r="I443" s="2">
        <v>1448470</v>
      </c>
      <c r="J443" s="2">
        <v>1281030</v>
      </c>
      <c r="K443" s="2">
        <v>1130050</v>
      </c>
      <c r="L443">
        <v>993945</v>
      </c>
      <c r="M443">
        <v>871121</v>
      </c>
      <c r="N443">
        <v>760193</v>
      </c>
      <c r="O443">
        <v>660324</v>
      </c>
      <c r="P443">
        <v>569757</v>
      </c>
      <c r="Q443">
        <v>487073</v>
      </c>
      <c r="R443">
        <v>411374</v>
      </c>
      <c r="S443">
        <v>341864</v>
      </c>
      <c r="T443">
        <v>277698</v>
      </c>
      <c r="U443">
        <v>218447</v>
      </c>
      <c r="V443">
        <v>163627</v>
      </c>
      <c r="W443">
        <v>112776</v>
      </c>
      <c r="X443">
        <v>65508.800000000003</v>
      </c>
      <c r="Y443">
        <v>21493.4</v>
      </c>
      <c r="Z443">
        <v>19602.400000000001</v>
      </c>
      <c r="AA443">
        <v>14211.6</v>
      </c>
      <c r="AB443">
        <v>10770.2</v>
      </c>
      <c r="AC443">
        <v>8046.26</v>
      </c>
      <c r="AD443">
        <v>6215.24</v>
      </c>
      <c r="AE443">
        <v>4862.6400000000003</v>
      </c>
      <c r="AF443">
        <v>3832.67</v>
      </c>
    </row>
    <row r="444" spans="1:32" x14ac:dyDescent="0.25">
      <c r="A444" t="s">
        <v>462</v>
      </c>
      <c r="B444" t="s">
        <v>19</v>
      </c>
      <c r="C444" s="2">
        <v>25457700</v>
      </c>
      <c r="D444" s="2">
        <v>45309700</v>
      </c>
      <c r="E444" s="2">
        <v>52101600</v>
      </c>
      <c r="F444" s="2">
        <v>56731200</v>
      </c>
      <c r="G444" s="2">
        <v>59789800</v>
      </c>
      <c r="H444" s="2">
        <v>61520500</v>
      </c>
      <c r="I444" s="2">
        <v>61970400</v>
      </c>
      <c r="J444" s="2">
        <v>61518500</v>
      </c>
      <c r="K444" s="2">
        <v>60254900</v>
      </c>
      <c r="L444" s="2">
        <v>58483100</v>
      </c>
      <c r="M444" s="2">
        <v>56818800</v>
      </c>
      <c r="N444" s="2">
        <v>55234100</v>
      </c>
      <c r="O444" s="2">
        <v>54983900</v>
      </c>
      <c r="P444" s="2">
        <v>54622600</v>
      </c>
      <c r="Q444" s="2">
        <v>54148300</v>
      </c>
      <c r="R444" s="2">
        <v>53563900</v>
      </c>
      <c r="S444" s="2">
        <v>52917500</v>
      </c>
      <c r="T444" s="2">
        <v>52192200</v>
      </c>
      <c r="U444" s="2">
        <v>51418200</v>
      </c>
      <c r="V444" s="2">
        <v>50630600</v>
      </c>
      <c r="W444" s="2">
        <v>49847400</v>
      </c>
      <c r="X444" s="2">
        <v>49072200</v>
      </c>
      <c r="Y444" s="2">
        <v>48317700</v>
      </c>
      <c r="Z444" s="2">
        <v>46455600</v>
      </c>
      <c r="AA444" s="2">
        <v>43748900</v>
      </c>
      <c r="AB444" s="2">
        <v>41458600</v>
      </c>
      <c r="AC444" s="2">
        <v>39322100</v>
      </c>
      <c r="AD444" s="2">
        <v>37369700</v>
      </c>
      <c r="AE444" s="2">
        <v>35711800</v>
      </c>
      <c r="AF444" s="2">
        <v>34448300</v>
      </c>
    </row>
    <row r="445" spans="1:32" x14ac:dyDescent="0.25">
      <c r="A445" t="s">
        <v>463</v>
      </c>
      <c r="B445" t="s">
        <v>19</v>
      </c>
      <c r="C445" s="2">
        <v>168764000</v>
      </c>
      <c r="D445" s="2">
        <v>269663000</v>
      </c>
      <c r="E445" s="2">
        <v>291250000</v>
      </c>
      <c r="F445" s="2">
        <v>300207000</v>
      </c>
      <c r="G445" s="2">
        <v>304217000</v>
      </c>
      <c r="H445" s="2">
        <v>302532000</v>
      </c>
      <c r="I445" s="2">
        <v>295974000</v>
      </c>
      <c r="J445" s="2">
        <v>289259000</v>
      </c>
      <c r="K445" s="2">
        <v>277155000</v>
      </c>
      <c r="L445" s="2">
        <v>263944000</v>
      </c>
      <c r="M445" s="2">
        <v>251850000</v>
      </c>
      <c r="N445" s="2">
        <v>240941000</v>
      </c>
      <c r="O445" s="2">
        <v>235173000</v>
      </c>
      <c r="P445" s="2">
        <v>229745000</v>
      </c>
      <c r="Q445" s="2">
        <v>224250000</v>
      </c>
      <c r="R445" s="2">
        <v>218824000</v>
      </c>
      <c r="S445" s="2">
        <v>213430000</v>
      </c>
      <c r="T445" s="2">
        <v>207989000</v>
      </c>
      <c r="U445" s="2">
        <v>202611000</v>
      </c>
      <c r="V445" s="2">
        <v>197400000</v>
      </c>
      <c r="W445" s="2">
        <v>192340000</v>
      </c>
      <c r="X445" s="2">
        <v>187497000</v>
      </c>
      <c r="Y445" s="2">
        <v>182810000</v>
      </c>
      <c r="Z445" s="2">
        <v>174125000</v>
      </c>
      <c r="AA445" s="2">
        <v>163782000</v>
      </c>
      <c r="AB445" s="2">
        <v>153733000</v>
      </c>
      <c r="AC445" s="2">
        <v>144745000</v>
      </c>
      <c r="AD445" s="2">
        <v>136960000</v>
      </c>
      <c r="AE445" s="2">
        <v>130591000</v>
      </c>
      <c r="AF445" s="2">
        <v>125994000</v>
      </c>
    </row>
    <row r="446" spans="1:32" x14ac:dyDescent="0.25">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x14ac:dyDescent="0.25">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x14ac:dyDescent="0.25">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x14ac:dyDescent="0.25">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x14ac:dyDescent="0.25">
      <c r="A450" t="s">
        <v>468</v>
      </c>
      <c r="B450" t="s">
        <v>19</v>
      </c>
      <c r="C450">
        <v>503165</v>
      </c>
      <c r="D450">
        <v>687699</v>
      </c>
      <c r="E450">
        <v>643952</v>
      </c>
      <c r="F450">
        <v>590392</v>
      </c>
      <c r="G450">
        <v>537109</v>
      </c>
      <c r="H450">
        <v>488539</v>
      </c>
      <c r="I450">
        <v>444316</v>
      </c>
      <c r="J450">
        <v>402580</v>
      </c>
      <c r="K450">
        <v>364139</v>
      </c>
      <c r="L450">
        <v>328734</v>
      </c>
      <c r="M450">
        <v>296849</v>
      </c>
      <c r="N450">
        <v>268339</v>
      </c>
      <c r="O450">
        <v>246082</v>
      </c>
      <c r="P450">
        <v>226074</v>
      </c>
      <c r="Q450">
        <v>207785</v>
      </c>
      <c r="R450">
        <v>191031</v>
      </c>
      <c r="S450">
        <v>175490</v>
      </c>
      <c r="T450">
        <v>160947</v>
      </c>
      <c r="U450">
        <v>147350</v>
      </c>
      <c r="V450">
        <v>134615</v>
      </c>
      <c r="W450">
        <v>122818</v>
      </c>
      <c r="X450">
        <v>111834</v>
      </c>
      <c r="Y450">
        <v>101563</v>
      </c>
      <c r="Z450">
        <v>104781</v>
      </c>
      <c r="AA450">
        <v>106920</v>
      </c>
      <c r="AB450">
        <v>109106</v>
      </c>
      <c r="AC450">
        <v>110312</v>
      </c>
      <c r="AD450">
        <v>111209</v>
      </c>
      <c r="AE450">
        <v>111662</v>
      </c>
      <c r="AF450">
        <v>112256</v>
      </c>
    </row>
    <row r="451" spans="1:32" x14ac:dyDescent="0.25">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x14ac:dyDescent="0.25">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x14ac:dyDescent="0.25">
      <c r="A453" t="s">
        <v>471</v>
      </c>
      <c r="B453" t="s">
        <v>19</v>
      </c>
      <c r="C453" s="2">
        <v>4812480</v>
      </c>
      <c r="D453" s="2">
        <v>4869020</v>
      </c>
      <c r="E453" s="2">
        <v>4623400</v>
      </c>
      <c r="F453" s="2">
        <v>4357070</v>
      </c>
      <c r="G453" s="2">
        <v>4122220</v>
      </c>
      <c r="H453" s="2">
        <v>3914860</v>
      </c>
      <c r="I453" s="2">
        <v>3702690</v>
      </c>
      <c r="J453" s="2">
        <v>3486920</v>
      </c>
      <c r="K453" s="2">
        <v>3265900</v>
      </c>
      <c r="L453" s="2">
        <v>3046190</v>
      </c>
      <c r="M453" s="2">
        <v>2833690</v>
      </c>
      <c r="N453" s="2">
        <v>2635920</v>
      </c>
      <c r="O453" s="2">
        <v>2464650</v>
      </c>
      <c r="P453" s="2">
        <v>2298790</v>
      </c>
      <c r="Q453" s="2">
        <v>2144280</v>
      </c>
      <c r="R453" s="2">
        <v>1997760</v>
      </c>
      <c r="S453" s="2">
        <v>1868040</v>
      </c>
      <c r="T453" s="2">
        <v>1746730</v>
      </c>
      <c r="U453" s="2">
        <v>1630980</v>
      </c>
      <c r="V453" s="2">
        <v>1522170</v>
      </c>
      <c r="W453" s="2">
        <v>1587470</v>
      </c>
      <c r="X453" s="2">
        <v>1640420</v>
      </c>
      <c r="Y453" s="2">
        <v>1640700</v>
      </c>
      <c r="Z453" s="2">
        <v>1680450</v>
      </c>
      <c r="AA453" s="2">
        <v>1740950</v>
      </c>
      <c r="AB453" s="2">
        <v>1800970</v>
      </c>
      <c r="AC453" s="2">
        <v>1860890</v>
      </c>
      <c r="AD453" s="2">
        <v>1922500</v>
      </c>
      <c r="AE453" s="2">
        <v>1987400</v>
      </c>
      <c r="AF453" s="2">
        <v>2056790</v>
      </c>
    </row>
    <row r="454" spans="1:32" x14ac:dyDescent="0.25">
      <c r="A454" t="s">
        <v>472</v>
      </c>
      <c r="B454" t="s">
        <v>19</v>
      </c>
      <c r="C454" s="2">
        <v>2065020</v>
      </c>
      <c r="D454" s="2">
        <v>2049080</v>
      </c>
      <c r="E454" s="2">
        <v>1877620</v>
      </c>
      <c r="F454" s="2">
        <v>1721980</v>
      </c>
      <c r="G454" s="2">
        <v>1591590</v>
      </c>
      <c r="H454" s="2">
        <v>1474800</v>
      </c>
      <c r="I454" s="2">
        <v>1357120</v>
      </c>
      <c r="J454" s="2">
        <v>1239930</v>
      </c>
      <c r="K454" s="2">
        <v>1122230</v>
      </c>
      <c r="L454" s="2">
        <v>1007240</v>
      </c>
      <c r="M454">
        <v>894758</v>
      </c>
      <c r="N454">
        <v>786842</v>
      </c>
      <c r="O454">
        <v>679712</v>
      </c>
      <c r="P454">
        <v>573804</v>
      </c>
      <c r="Q454">
        <v>471282</v>
      </c>
      <c r="R454">
        <v>371082</v>
      </c>
      <c r="S454">
        <v>274859</v>
      </c>
      <c r="T454">
        <v>181122</v>
      </c>
      <c r="U454">
        <v>89432.1</v>
      </c>
      <c r="V454">
        <v>0</v>
      </c>
      <c r="W454">
        <v>0</v>
      </c>
      <c r="X454">
        <v>0</v>
      </c>
      <c r="Y454">
        <v>0</v>
      </c>
      <c r="Z454">
        <v>0</v>
      </c>
      <c r="AA454">
        <v>0</v>
      </c>
      <c r="AB454">
        <v>0</v>
      </c>
      <c r="AC454">
        <v>0</v>
      </c>
      <c r="AD454">
        <v>0</v>
      </c>
      <c r="AE454">
        <v>0</v>
      </c>
      <c r="AF454">
        <v>0</v>
      </c>
    </row>
    <row r="455" spans="1:32" x14ac:dyDescent="0.25">
      <c r="A455" t="s">
        <v>473</v>
      </c>
      <c r="B455" t="s">
        <v>19</v>
      </c>
      <c r="C455" s="2">
        <v>2352850000</v>
      </c>
      <c r="D455" s="2">
        <v>2536370000</v>
      </c>
      <c r="E455" s="2">
        <v>2516000000</v>
      </c>
      <c r="F455" s="2">
        <v>2487920000</v>
      </c>
      <c r="G455" s="2">
        <v>2499790000</v>
      </c>
      <c r="H455" s="2">
        <v>2516110000</v>
      </c>
      <c r="I455" s="2">
        <v>2513620000</v>
      </c>
      <c r="J455" s="2">
        <v>2517850000</v>
      </c>
      <c r="K455" s="2">
        <v>2472070000</v>
      </c>
      <c r="L455" s="2">
        <v>2407610000</v>
      </c>
      <c r="M455" s="2">
        <v>2341090000</v>
      </c>
      <c r="N455" s="2">
        <v>2278820000</v>
      </c>
      <c r="O455" s="2">
        <v>2230370000</v>
      </c>
      <c r="P455" s="2">
        <v>2175000000</v>
      </c>
      <c r="Q455" s="2">
        <v>2117490000</v>
      </c>
      <c r="R455" s="2">
        <v>2055500000</v>
      </c>
      <c r="S455" s="2">
        <v>1999120000</v>
      </c>
      <c r="T455" s="2">
        <v>1943030000</v>
      </c>
      <c r="U455" s="2">
        <v>1883910000</v>
      </c>
      <c r="V455" s="2">
        <v>1826700000</v>
      </c>
      <c r="W455" s="2">
        <v>1733250000</v>
      </c>
      <c r="X455" s="2">
        <v>1643450000</v>
      </c>
      <c r="Y455" s="2">
        <v>1556890000</v>
      </c>
      <c r="Z455" s="2">
        <v>1474810000</v>
      </c>
      <c r="AA455" s="2">
        <v>1397320000</v>
      </c>
      <c r="AB455" s="2">
        <v>1324650000</v>
      </c>
      <c r="AC455" s="2">
        <v>1259730000</v>
      </c>
      <c r="AD455" s="2">
        <v>1205050000</v>
      </c>
      <c r="AE455" s="2">
        <v>1167130000</v>
      </c>
      <c r="AF455" s="2">
        <v>1146780000</v>
      </c>
    </row>
    <row r="456" spans="1:32" x14ac:dyDescent="0.25">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x14ac:dyDescent="0.25">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x14ac:dyDescent="0.25">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x14ac:dyDescent="0.25">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x14ac:dyDescent="0.25">
      <c r="A460" t="s">
        <v>478</v>
      </c>
      <c r="B460" t="s">
        <v>19</v>
      </c>
      <c r="C460">
        <v>460613</v>
      </c>
      <c r="D460">
        <v>590284</v>
      </c>
      <c r="E460">
        <v>630851</v>
      </c>
      <c r="F460">
        <v>679637</v>
      </c>
      <c r="G460">
        <v>737269</v>
      </c>
      <c r="H460">
        <v>802749</v>
      </c>
      <c r="I460">
        <v>864197</v>
      </c>
      <c r="J460">
        <v>917983</v>
      </c>
      <c r="K460">
        <v>962912</v>
      </c>
      <c r="L460">
        <v>996610</v>
      </c>
      <c r="M460" s="2">
        <v>1029630</v>
      </c>
      <c r="N460" s="2">
        <v>1064640</v>
      </c>
      <c r="O460" s="2">
        <v>1121570</v>
      </c>
      <c r="P460" s="2">
        <v>1175470</v>
      </c>
      <c r="Q460" s="2">
        <v>1228470</v>
      </c>
      <c r="R460" s="2">
        <v>1278650</v>
      </c>
      <c r="S460" s="2">
        <v>1332160</v>
      </c>
      <c r="T460" s="2">
        <v>1385710</v>
      </c>
      <c r="U460" s="2">
        <v>1436860</v>
      </c>
      <c r="V460" s="2">
        <v>1488970</v>
      </c>
      <c r="W460" s="2">
        <v>1544950</v>
      </c>
      <c r="X460" s="2">
        <v>1534280</v>
      </c>
      <c r="Y460" s="2">
        <v>1560380</v>
      </c>
      <c r="Z460" s="2">
        <v>1579430</v>
      </c>
      <c r="AA460" s="2">
        <v>1596240</v>
      </c>
      <c r="AB460" s="2">
        <v>1612910</v>
      </c>
      <c r="AC460" s="2">
        <v>1631760</v>
      </c>
      <c r="AD460" s="2">
        <v>1656400</v>
      </c>
      <c r="AE460" s="2">
        <v>1689540</v>
      </c>
      <c r="AF460" s="2">
        <v>1735300</v>
      </c>
    </row>
    <row r="461" spans="1:32" x14ac:dyDescent="0.25">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x14ac:dyDescent="0.25">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x14ac:dyDescent="0.25">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x14ac:dyDescent="0.25">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x14ac:dyDescent="0.25">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x14ac:dyDescent="0.25">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x14ac:dyDescent="0.25">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x14ac:dyDescent="0.25">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x14ac:dyDescent="0.25">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x14ac:dyDescent="0.25">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x14ac:dyDescent="0.25">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x14ac:dyDescent="0.25">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x14ac:dyDescent="0.25">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x14ac:dyDescent="0.25">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x14ac:dyDescent="0.25">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x14ac:dyDescent="0.25">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x14ac:dyDescent="0.25">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x14ac:dyDescent="0.25">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x14ac:dyDescent="0.25">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x14ac:dyDescent="0.25">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x14ac:dyDescent="0.25">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x14ac:dyDescent="0.25">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x14ac:dyDescent="0.25">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x14ac:dyDescent="0.25">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x14ac:dyDescent="0.25">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x14ac:dyDescent="0.25">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x14ac:dyDescent="0.25">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x14ac:dyDescent="0.25">
      <c r="A488" t="s">
        <v>506</v>
      </c>
      <c r="B488" t="s">
        <v>19</v>
      </c>
      <c r="C488" s="2">
        <v>132461000000000</v>
      </c>
      <c r="D488" s="2">
        <v>177721000000000</v>
      </c>
      <c r="E488" s="2">
        <v>208926000000000</v>
      </c>
      <c r="F488" s="2">
        <v>222447000000000</v>
      </c>
      <c r="G488" s="2">
        <v>229495000000000</v>
      </c>
      <c r="H488" s="2">
        <v>232285000000000</v>
      </c>
      <c r="I488" s="2">
        <v>233105000000000</v>
      </c>
      <c r="J488" s="2">
        <v>235056000000000</v>
      </c>
      <c r="K488" s="2">
        <v>238120000000000</v>
      </c>
      <c r="L488" s="2">
        <v>241219000000000</v>
      </c>
      <c r="M488" s="2">
        <v>243389000000000</v>
      </c>
      <c r="N488" s="2">
        <v>247503000000000</v>
      </c>
      <c r="O488" s="2">
        <v>250647000000000</v>
      </c>
      <c r="P488" s="2">
        <v>252799000000000</v>
      </c>
      <c r="Q488" s="2">
        <v>254940000000000</v>
      </c>
      <c r="R488" s="2">
        <v>256116000000000</v>
      </c>
      <c r="S488" s="2">
        <v>258240000000000</v>
      </c>
      <c r="T488" s="2">
        <v>261294000000000</v>
      </c>
      <c r="U488" s="2">
        <v>264317000000000</v>
      </c>
      <c r="V488" s="2">
        <v>267306000000000</v>
      </c>
      <c r="W488" s="2">
        <v>270269000000000</v>
      </c>
      <c r="X488" s="2">
        <v>273198000000000</v>
      </c>
      <c r="Y488" s="2">
        <v>276087000000000</v>
      </c>
      <c r="Z488" s="2">
        <v>278941000000000</v>
      </c>
      <c r="AA488" s="2">
        <v>282689000000000</v>
      </c>
      <c r="AB488" s="2">
        <v>286060000000000</v>
      </c>
      <c r="AC488" s="2">
        <v>289205000000000</v>
      </c>
      <c r="AD488" s="2">
        <v>292214000000000</v>
      </c>
      <c r="AE488" s="2">
        <v>295982000000000</v>
      </c>
      <c r="AF488" s="2">
        <v>300544000000000</v>
      </c>
    </row>
    <row r="489" spans="1:32" x14ac:dyDescent="0.25">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x14ac:dyDescent="0.25">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x14ac:dyDescent="0.25">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x14ac:dyDescent="0.25">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x14ac:dyDescent="0.25">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x14ac:dyDescent="0.25">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x14ac:dyDescent="0.25">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x14ac:dyDescent="0.25">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x14ac:dyDescent="0.25">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x14ac:dyDescent="0.25">
      <c r="A498" t="s">
        <v>516</v>
      </c>
      <c r="B498" t="s">
        <v>19</v>
      </c>
      <c r="C498" s="2">
        <v>70033100000000</v>
      </c>
      <c r="D498" s="2">
        <v>71128600000000</v>
      </c>
      <c r="E498" s="2">
        <v>72282600000000</v>
      </c>
      <c r="F498" s="2">
        <v>73492400000000</v>
      </c>
      <c r="G498" s="2">
        <v>74507600000000</v>
      </c>
      <c r="H498" s="2">
        <v>75343000000000</v>
      </c>
      <c r="I498" s="2">
        <v>76157200000000</v>
      </c>
      <c r="J498" s="2">
        <v>76954200000000</v>
      </c>
      <c r="K498" s="2">
        <v>77723400000000</v>
      </c>
      <c r="L498" s="2">
        <v>78481200000000</v>
      </c>
      <c r="M498" s="2">
        <v>79180400000000</v>
      </c>
      <c r="N498" s="2">
        <v>79876500000000</v>
      </c>
      <c r="O498" s="2">
        <v>81266500000000</v>
      </c>
      <c r="P498" s="2">
        <v>81904100000000</v>
      </c>
      <c r="Q498" s="2">
        <v>81812900000000</v>
      </c>
      <c r="R498" s="2">
        <v>82401900000000</v>
      </c>
      <c r="S498" s="2">
        <v>82957400000000</v>
      </c>
      <c r="T498" s="2">
        <v>83493400000000</v>
      </c>
      <c r="U498" s="2">
        <v>84668800000000</v>
      </c>
      <c r="V498" s="2">
        <v>85134000000000</v>
      </c>
      <c r="W498" s="2">
        <v>85582000000000</v>
      </c>
      <c r="X498" s="2">
        <v>86643900000000</v>
      </c>
      <c r="Y498" s="2">
        <v>87027200000000</v>
      </c>
      <c r="Z498" s="2">
        <v>87383200000000</v>
      </c>
      <c r="AA498" s="2">
        <v>88737100000000</v>
      </c>
      <c r="AB498" s="2">
        <v>90004300000000</v>
      </c>
      <c r="AC498" s="2">
        <v>90620700000000</v>
      </c>
      <c r="AD498" s="2">
        <v>91828000000000</v>
      </c>
      <c r="AE498" s="2">
        <v>92996800000000</v>
      </c>
      <c r="AF498" s="2">
        <v>94146900000000</v>
      </c>
    </row>
    <row r="499" spans="1:32" x14ac:dyDescent="0.25">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x14ac:dyDescent="0.25">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x14ac:dyDescent="0.25">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x14ac:dyDescent="0.25">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x14ac:dyDescent="0.25">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x14ac:dyDescent="0.25">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x14ac:dyDescent="0.25">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x14ac:dyDescent="0.25">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x14ac:dyDescent="0.25">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x14ac:dyDescent="0.25">
      <c r="A508" t="s">
        <v>526</v>
      </c>
      <c r="B508" t="s">
        <v>19</v>
      </c>
      <c r="C508" s="2">
        <v>57489200000</v>
      </c>
      <c r="D508" s="2">
        <v>77132400000</v>
      </c>
      <c r="E508" s="2">
        <v>90675400000</v>
      </c>
      <c r="F508" s="2">
        <v>96543700000</v>
      </c>
      <c r="G508" s="2">
        <v>99602500000</v>
      </c>
      <c r="H508" s="2">
        <v>100814000000</v>
      </c>
      <c r="I508" s="2">
        <v>101171000000</v>
      </c>
      <c r="J508" s="2">
        <v>102017000000</v>
      </c>
      <c r="K508" s="2">
        <v>103347000000</v>
      </c>
      <c r="L508" s="2">
        <v>104691000000</v>
      </c>
      <c r="M508" s="2">
        <v>105633000000</v>
      </c>
      <c r="N508" s="2">
        <v>107418000000</v>
      </c>
      <c r="O508" s="2">
        <v>108783000000</v>
      </c>
      <c r="P508" s="2">
        <v>109716000000</v>
      </c>
      <c r="Q508" s="2">
        <v>110645000000</v>
      </c>
      <c r="R508" s="2">
        <v>111155000000</v>
      </c>
      <c r="S508" s="2">
        <v>112078000000</v>
      </c>
      <c r="T508" s="2">
        <v>113403000000</v>
      </c>
      <c r="U508" s="2">
        <v>114715000000</v>
      </c>
      <c r="V508" s="2">
        <v>116012000000</v>
      </c>
      <c r="W508" s="2">
        <v>117298000000</v>
      </c>
      <c r="X508" s="2">
        <v>118569000000</v>
      </c>
      <c r="Y508" s="2">
        <v>119823000000</v>
      </c>
      <c r="Z508" s="2">
        <v>121062000000</v>
      </c>
      <c r="AA508" s="2">
        <v>122689000000</v>
      </c>
      <c r="AB508" s="2">
        <v>124151000000</v>
      </c>
      <c r="AC508" s="2">
        <v>125515000000</v>
      </c>
      <c r="AD508" s="2">
        <v>126821000000</v>
      </c>
      <c r="AE508" s="2">
        <v>128456000000</v>
      </c>
      <c r="AF508" s="2">
        <v>130437000000</v>
      </c>
    </row>
    <row r="509" spans="1:32" x14ac:dyDescent="0.25">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x14ac:dyDescent="0.25">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x14ac:dyDescent="0.25">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x14ac:dyDescent="0.25">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x14ac:dyDescent="0.25">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x14ac:dyDescent="0.25">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x14ac:dyDescent="0.25">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x14ac:dyDescent="0.25">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x14ac:dyDescent="0.25">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x14ac:dyDescent="0.25">
      <c r="A518" t="s">
        <v>536</v>
      </c>
      <c r="B518" t="s">
        <v>19</v>
      </c>
      <c r="C518" s="2">
        <v>30394900000</v>
      </c>
      <c r="D518" s="2">
        <v>30870400000</v>
      </c>
      <c r="E518" s="2">
        <v>31371200000</v>
      </c>
      <c r="F518" s="2">
        <v>31896300000</v>
      </c>
      <c r="G518" s="2">
        <v>32336900000</v>
      </c>
      <c r="H518" s="2">
        <v>32699400000</v>
      </c>
      <c r="I518" s="2">
        <v>33052800000</v>
      </c>
      <c r="J518" s="2">
        <v>33398700000</v>
      </c>
      <c r="K518" s="2">
        <v>33732500000</v>
      </c>
      <c r="L518" s="2">
        <v>34061400000</v>
      </c>
      <c r="M518" s="2">
        <v>34364900000</v>
      </c>
      <c r="N518" s="2">
        <v>34666900000</v>
      </c>
      <c r="O518" s="2">
        <v>35270200000</v>
      </c>
      <c r="P518" s="2">
        <v>35546900000</v>
      </c>
      <c r="Q518" s="2">
        <v>35507300000</v>
      </c>
      <c r="R518" s="2">
        <v>35762900000</v>
      </c>
      <c r="S518" s="2">
        <v>36004000000</v>
      </c>
      <c r="T518" s="2">
        <v>36236600000</v>
      </c>
      <c r="U518" s="2">
        <v>36746800000</v>
      </c>
      <c r="V518" s="2">
        <v>36948600000</v>
      </c>
      <c r="W518" s="2">
        <v>37143000000</v>
      </c>
      <c r="X518" s="2">
        <v>37603800000</v>
      </c>
      <c r="Y518" s="2">
        <v>37770200000</v>
      </c>
      <c r="Z518" s="2">
        <v>37924700000</v>
      </c>
      <c r="AA518" s="2">
        <v>38512200000</v>
      </c>
      <c r="AB518" s="2">
        <v>39062100000</v>
      </c>
      <c r="AC518" s="2">
        <v>39329700000</v>
      </c>
      <c r="AD518" s="2">
        <v>39853600000</v>
      </c>
      <c r="AE518" s="2">
        <v>40360900000</v>
      </c>
      <c r="AF518" s="2">
        <v>40860000000</v>
      </c>
    </row>
    <row r="519" spans="1:32" x14ac:dyDescent="0.25">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x14ac:dyDescent="0.25">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x14ac:dyDescent="0.25">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x14ac:dyDescent="0.25">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x14ac:dyDescent="0.25">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x14ac:dyDescent="0.25">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x14ac:dyDescent="0.25">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x14ac:dyDescent="0.25">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x14ac:dyDescent="0.25">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x14ac:dyDescent="0.25">
      <c r="A528" t="s">
        <v>546</v>
      </c>
      <c r="B528" t="s">
        <v>19</v>
      </c>
      <c r="C528" s="2">
        <v>424398000000</v>
      </c>
      <c r="D528" s="2">
        <v>569409000000</v>
      </c>
      <c r="E528" s="2">
        <v>669386000000</v>
      </c>
      <c r="F528" s="2">
        <v>712708000000</v>
      </c>
      <c r="G528" s="2">
        <v>735289000000</v>
      </c>
      <c r="H528" s="2">
        <v>744227000000</v>
      </c>
      <c r="I528" s="2">
        <v>746857000000</v>
      </c>
      <c r="J528" s="2">
        <v>753107000000</v>
      </c>
      <c r="K528" s="2">
        <v>762924000000</v>
      </c>
      <c r="L528" s="2">
        <v>772853000000</v>
      </c>
      <c r="M528" s="2">
        <v>779805000000</v>
      </c>
      <c r="N528" s="2">
        <v>792985000000</v>
      </c>
      <c r="O528" s="2">
        <v>803060000000</v>
      </c>
      <c r="P528" s="2">
        <v>809955000000</v>
      </c>
      <c r="Q528" s="2">
        <v>816815000000</v>
      </c>
      <c r="R528" s="2">
        <v>820580000000</v>
      </c>
      <c r="S528" s="2">
        <v>827386000000</v>
      </c>
      <c r="T528" s="2">
        <v>837172000000</v>
      </c>
      <c r="U528" s="2">
        <v>846858000000</v>
      </c>
      <c r="V528" s="2">
        <v>856435000000</v>
      </c>
      <c r="W528" s="2">
        <v>865928000000</v>
      </c>
      <c r="X528" s="2">
        <v>875310000000</v>
      </c>
      <c r="Y528" s="2">
        <v>884568000000</v>
      </c>
      <c r="Z528" s="2">
        <v>893712000000</v>
      </c>
      <c r="AA528" s="2">
        <v>905720000000</v>
      </c>
      <c r="AB528" s="2">
        <v>916521000000</v>
      </c>
      <c r="AC528" s="2">
        <v>926597000000</v>
      </c>
      <c r="AD528" s="2">
        <v>936237000000</v>
      </c>
      <c r="AE528" s="2">
        <v>948310000000</v>
      </c>
      <c r="AF528" s="2">
        <v>962926000000</v>
      </c>
    </row>
    <row r="529" spans="1:32" x14ac:dyDescent="0.25">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x14ac:dyDescent="0.25">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x14ac:dyDescent="0.25">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x14ac:dyDescent="0.25">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x14ac:dyDescent="0.25">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x14ac:dyDescent="0.25">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x14ac:dyDescent="0.25">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x14ac:dyDescent="0.25">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x14ac:dyDescent="0.25">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x14ac:dyDescent="0.25">
      <c r="A538" t="s">
        <v>556</v>
      </c>
      <c r="B538" t="s">
        <v>19</v>
      </c>
      <c r="C538" s="2">
        <v>224382000000</v>
      </c>
      <c r="D538" s="2">
        <v>227892000000</v>
      </c>
      <c r="E538" s="2">
        <v>231590000000</v>
      </c>
      <c r="F538" s="2">
        <v>235466000000</v>
      </c>
      <c r="G538" s="2">
        <v>238718000000</v>
      </c>
      <c r="H538" s="2">
        <v>241395000000</v>
      </c>
      <c r="I538" s="2">
        <v>244004000000</v>
      </c>
      <c r="J538" s="2">
        <v>246557000000</v>
      </c>
      <c r="K538" s="2">
        <v>249021000000</v>
      </c>
      <c r="L538" s="2">
        <v>251450000000</v>
      </c>
      <c r="M538" s="2">
        <v>253690000000</v>
      </c>
      <c r="N538" s="2">
        <v>255920000000</v>
      </c>
      <c r="O538" s="2">
        <v>260374000000</v>
      </c>
      <c r="P538" s="2">
        <v>262416000000</v>
      </c>
      <c r="Q538" s="2">
        <v>262124000000</v>
      </c>
      <c r="R538" s="2">
        <v>264011000000</v>
      </c>
      <c r="S538" s="2">
        <v>265791000000</v>
      </c>
      <c r="T538" s="2">
        <v>267508000000</v>
      </c>
      <c r="U538" s="2">
        <v>271274000000</v>
      </c>
      <c r="V538" s="2">
        <v>272765000000</v>
      </c>
      <c r="W538" s="2">
        <v>274200000000</v>
      </c>
      <c r="X538" s="2">
        <v>277602000000</v>
      </c>
      <c r="Y538" s="2">
        <v>278830000000</v>
      </c>
      <c r="Z538" s="2">
        <v>279971000000</v>
      </c>
      <c r="AA538" s="2">
        <v>284309000000</v>
      </c>
      <c r="AB538" s="2">
        <v>288369000000</v>
      </c>
      <c r="AC538" s="2">
        <v>290344000000</v>
      </c>
      <c r="AD538" s="2">
        <v>294212000000</v>
      </c>
      <c r="AE538" s="2">
        <v>297957000000</v>
      </c>
      <c r="AF538" s="2">
        <v>301641000000</v>
      </c>
    </row>
    <row r="539" spans="1:32" x14ac:dyDescent="0.25">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x14ac:dyDescent="0.25">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x14ac:dyDescent="0.25">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x14ac:dyDescent="0.25">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x14ac:dyDescent="0.25">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x14ac:dyDescent="0.25">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x14ac:dyDescent="0.25">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x14ac:dyDescent="0.25">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x14ac:dyDescent="0.25">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x14ac:dyDescent="0.25">
      <c r="A548" t="s">
        <v>566</v>
      </c>
      <c r="B548" t="s">
        <v>19</v>
      </c>
      <c r="C548" s="2">
        <v>126276000000</v>
      </c>
      <c r="D548" s="2">
        <v>169423000000</v>
      </c>
      <c r="E548" s="2">
        <v>199170000000</v>
      </c>
      <c r="F548" s="2">
        <v>212060000000</v>
      </c>
      <c r="G548" s="2">
        <v>218779000000</v>
      </c>
      <c r="H548" s="2">
        <v>221440000000</v>
      </c>
      <c r="I548" s="2">
        <v>222224000000</v>
      </c>
      <c r="J548" s="2">
        <v>224083000000</v>
      </c>
      <c r="K548" s="2">
        <v>227003000000</v>
      </c>
      <c r="L548" s="2">
        <v>229957000000</v>
      </c>
      <c r="M548" s="2">
        <v>232025000000</v>
      </c>
      <c r="N548" s="2">
        <v>235946000000</v>
      </c>
      <c r="O548" s="2">
        <v>238943000000</v>
      </c>
      <c r="P548" s="2">
        <v>240994000000</v>
      </c>
      <c r="Q548" s="2">
        <v>243035000000</v>
      </c>
      <c r="R548" s="2">
        <v>244155000000</v>
      </c>
      <c r="S548" s="2">
        <v>246181000000</v>
      </c>
      <c r="T548" s="2">
        <v>249092000000</v>
      </c>
      <c r="U548" s="2">
        <v>251974000000</v>
      </c>
      <c r="V548" s="2">
        <v>254823000000</v>
      </c>
      <c r="W548" s="2">
        <v>257649000000</v>
      </c>
      <c r="X548" s="2">
        <v>260439000000</v>
      </c>
      <c r="Y548" s="2">
        <v>263193000000</v>
      </c>
      <c r="Z548" s="2">
        <v>265915000000</v>
      </c>
      <c r="AA548" s="2">
        <v>269488000000</v>
      </c>
      <c r="AB548" s="2">
        <v>272701000000</v>
      </c>
      <c r="AC548" s="2">
        <v>275697000000</v>
      </c>
      <c r="AD548" s="2">
        <v>278565000000</v>
      </c>
      <c r="AE548" s="2">
        <v>282156000000</v>
      </c>
      <c r="AF548" s="2">
        <v>286507000000</v>
      </c>
    </row>
    <row r="549" spans="1:32" x14ac:dyDescent="0.25">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x14ac:dyDescent="0.25">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x14ac:dyDescent="0.25">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x14ac:dyDescent="0.25">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x14ac:dyDescent="0.25">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x14ac:dyDescent="0.25">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x14ac:dyDescent="0.25">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x14ac:dyDescent="0.25">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x14ac:dyDescent="0.25">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x14ac:dyDescent="0.25">
      <c r="A558" t="s">
        <v>576</v>
      </c>
      <c r="B558" t="s">
        <v>19</v>
      </c>
      <c r="C558" s="2">
        <v>66763100000</v>
      </c>
      <c r="D558" s="2">
        <v>67807400000</v>
      </c>
      <c r="E558" s="2">
        <v>68907600000</v>
      </c>
      <c r="F558" s="2">
        <v>70060900000</v>
      </c>
      <c r="G558" s="2">
        <v>71028700000</v>
      </c>
      <c r="H558" s="2">
        <v>71825000000</v>
      </c>
      <c r="I558" s="2">
        <v>72601300000</v>
      </c>
      <c r="J558" s="2">
        <v>73361000000</v>
      </c>
      <c r="K558" s="2">
        <v>74094200000</v>
      </c>
      <c r="L558" s="2">
        <v>74816700000</v>
      </c>
      <c r="M558" s="2">
        <v>75483200000</v>
      </c>
      <c r="N558" s="2">
        <v>76146700000</v>
      </c>
      <c r="O558" s="2">
        <v>77471900000</v>
      </c>
      <c r="P558" s="2">
        <v>78079600000</v>
      </c>
      <c r="Q558" s="2">
        <v>77992600000</v>
      </c>
      <c r="R558" s="2">
        <v>78554100000</v>
      </c>
      <c r="S558" s="2">
        <v>79083600000</v>
      </c>
      <c r="T558" s="2">
        <v>79594600000</v>
      </c>
      <c r="U558" s="2">
        <v>80715100000</v>
      </c>
      <c r="V558" s="2">
        <v>81158500000</v>
      </c>
      <c r="W558" s="2">
        <v>81585500000</v>
      </c>
      <c r="X558" s="2">
        <v>82597700000</v>
      </c>
      <c r="Y558" s="2">
        <v>82963000000</v>
      </c>
      <c r="Z558" s="2">
        <v>83302400000</v>
      </c>
      <c r="AA558" s="2">
        <v>84593000000</v>
      </c>
      <c r="AB558" s="2">
        <v>85800900000</v>
      </c>
      <c r="AC558" s="2">
        <v>86388500000</v>
      </c>
      <c r="AD558" s="2">
        <v>87539400000</v>
      </c>
      <c r="AE558" s="2">
        <v>88653500000</v>
      </c>
      <c r="AF558" s="2">
        <v>89749900000</v>
      </c>
    </row>
    <row r="559" spans="1:32" x14ac:dyDescent="0.25">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x14ac:dyDescent="0.25">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x14ac:dyDescent="0.25">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x14ac:dyDescent="0.25">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x14ac:dyDescent="0.25">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x14ac:dyDescent="0.25">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x14ac:dyDescent="0.25">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x14ac:dyDescent="0.25">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x14ac:dyDescent="0.25">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x14ac:dyDescent="0.25">
      <c r="A568" t="s">
        <v>586</v>
      </c>
      <c r="B568" t="s">
        <v>19</v>
      </c>
      <c r="C568" s="2">
        <v>6837440000</v>
      </c>
      <c r="D568" s="2">
        <v>9173700000</v>
      </c>
      <c r="E568" s="2">
        <v>10784400000</v>
      </c>
      <c r="F568" s="2">
        <v>11482400000</v>
      </c>
      <c r="G568" s="2">
        <v>11846200000</v>
      </c>
      <c r="H568" s="2">
        <v>11990200000</v>
      </c>
      <c r="I568" s="2">
        <v>12032500000</v>
      </c>
      <c r="J568" s="2">
        <v>12133200000</v>
      </c>
      <c r="K568" s="2">
        <v>12291400000</v>
      </c>
      <c r="L568" s="2">
        <v>12451400000</v>
      </c>
      <c r="M568" s="2">
        <v>12563400000</v>
      </c>
      <c r="N568" s="2">
        <v>12775700000</v>
      </c>
      <c r="O568" s="2">
        <v>12938000000</v>
      </c>
      <c r="P568" s="2">
        <v>13049100000</v>
      </c>
      <c r="Q568" s="2">
        <v>13159600000</v>
      </c>
      <c r="R568" s="2">
        <v>13220300000</v>
      </c>
      <c r="S568" s="2">
        <v>13329900000</v>
      </c>
      <c r="T568" s="2">
        <v>13487600000</v>
      </c>
      <c r="U568" s="2">
        <v>13643600000</v>
      </c>
      <c r="V568" s="2">
        <v>13797900000</v>
      </c>
      <c r="W568" s="2">
        <v>13950900000</v>
      </c>
      <c r="X568" s="2">
        <v>14102000000</v>
      </c>
      <c r="Y568" s="2">
        <v>14251200000</v>
      </c>
      <c r="Z568" s="2">
        <v>14398500000</v>
      </c>
      <c r="AA568" s="2">
        <v>14592000000</v>
      </c>
      <c r="AB568" s="2">
        <v>14766000000</v>
      </c>
      <c r="AC568" s="2">
        <v>14928300000</v>
      </c>
      <c r="AD568" s="2">
        <v>15083600000</v>
      </c>
      <c r="AE568" s="2">
        <v>15278100000</v>
      </c>
      <c r="AF568" s="2">
        <v>15513600000</v>
      </c>
    </row>
    <row r="569" spans="1:32" x14ac:dyDescent="0.25">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x14ac:dyDescent="0.25">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x14ac:dyDescent="0.25">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x14ac:dyDescent="0.25">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x14ac:dyDescent="0.25">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x14ac:dyDescent="0.25">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x14ac:dyDescent="0.25">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x14ac:dyDescent="0.25">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x14ac:dyDescent="0.25">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x14ac:dyDescent="0.25">
      <c r="A578" t="s">
        <v>596</v>
      </c>
      <c r="B578" t="s">
        <v>19</v>
      </c>
      <c r="C578" s="2">
        <v>3615000000</v>
      </c>
      <c r="D578" s="2">
        <v>3671550000</v>
      </c>
      <c r="E578" s="2">
        <v>3731120000</v>
      </c>
      <c r="F578" s="2">
        <v>3793560000</v>
      </c>
      <c r="G578" s="2">
        <v>3845970000</v>
      </c>
      <c r="H578" s="2">
        <v>3889090000</v>
      </c>
      <c r="I578" s="2">
        <v>3931120000</v>
      </c>
      <c r="J578" s="2">
        <v>3972260000</v>
      </c>
      <c r="K578" s="2">
        <v>4011960000</v>
      </c>
      <c r="L578" s="2">
        <v>4051080000</v>
      </c>
      <c r="M578" s="2">
        <v>4087170000</v>
      </c>
      <c r="N578" s="2">
        <v>4123100000</v>
      </c>
      <c r="O578" s="2">
        <v>4194850000</v>
      </c>
      <c r="P578" s="2">
        <v>4227760000</v>
      </c>
      <c r="Q578" s="2">
        <v>4223060000</v>
      </c>
      <c r="R578" s="2">
        <v>4253460000</v>
      </c>
      <c r="S578" s="2">
        <v>4282130000</v>
      </c>
      <c r="T578" s="2">
        <v>4309800000</v>
      </c>
      <c r="U578" s="2">
        <v>4370480000</v>
      </c>
      <c r="V578" s="2">
        <v>4394490000</v>
      </c>
      <c r="W578" s="2">
        <v>4417610000</v>
      </c>
      <c r="X578" s="2">
        <v>4472420000</v>
      </c>
      <c r="Y578" s="2">
        <v>4492210000</v>
      </c>
      <c r="Z578" s="2">
        <v>4510590000</v>
      </c>
      <c r="AA578" s="2">
        <v>4580470000</v>
      </c>
      <c r="AB578" s="2">
        <v>4645880000</v>
      </c>
      <c r="AC578" s="2">
        <v>4677700000</v>
      </c>
      <c r="AD578" s="2">
        <v>4740020000</v>
      </c>
      <c r="AE578" s="2">
        <v>4800350000</v>
      </c>
      <c r="AF578" s="2">
        <v>4859720000</v>
      </c>
    </row>
    <row r="579" spans="1:32" x14ac:dyDescent="0.25">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x14ac:dyDescent="0.25">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x14ac:dyDescent="0.25">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x14ac:dyDescent="0.25">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x14ac:dyDescent="0.25">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x14ac:dyDescent="0.25">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x14ac:dyDescent="0.25">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x14ac:dyDescent="0.25">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x14ac:dyDescent="0.25">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x14ac:dyDescent="0.25">
      <c r="A588" t="s">
        <v>606</v>
      </c>
      <c r="B588" t="s">
        <v>19</v>
      </c>
      <c r="C588" s="2">
        <v>6004770000</v>
      </c>
      <c r="D588" s="2">
        <v>8056510000</v>
      </c>
      <c r="E588" s="2">
        <v>9471080000</v>
      </c>
      <c r="F588" s="2">
        <v>10084000000</v>
      </c>
      <c r="G588" s="2">
        <v>10403500000</v>
      </c>
      <c r="H588" s="2">
        <v>10530000000</v>
      </c>
      <c r="I588" s="2">
        <v>10567200000</v>
      </c>
      <c r="J588" s="2">
        <v>10655600000</v>
      </c>
      <c r="K588" s="2">
        <v>10794500000</v>
      </c>
      <c r="L588" s="2">
        <v>10935000000</v>
      </c>
      <c r="M588" s="2">
        <v>11033400000</v>
      </c>
      <c r="N588" s="2">
        <v>11219900000</v>
      </c>
      <c r="O588" s="2">
        <v>11362400000</v>
      </c>
      <c r="P588" s="2">
        <v>11460000000</v>
      </c>
      <c r="Q588" s="2">
        <v>11557000000</v>
      </c>
      <c r="R588" s="2">
        <v>11610300000</v>
      </c>
      <c r="S588" s="2">
        <v>11706600000</v>
      </c>
      <c r="T588" s="2">
        <v>11845100000</v>
      </c>
      <c r="U588" s="2">
        <v>11982100000</v>
      </c>
      <c r="V588" s="2">
        <v>12117600000</v>
      </c>
      <c r="W588" s="2">
        <v>12251900000</v>
      </c>
      <c r="X588" s="2">
        <v>12384700000</v>
      </c>
      <c r="Y588" s="2">
        <v>12515700000</v>
      </c>
      <c r="Z588" s="2">
        <v>12645000000</v>
      </c>
      <c r="AA588" s="2">
        <v>12814900000</v>
      </c>
      <c r="AB588" s="2">
        <v>12967800000</v>
      </c>
      <c r="AC588" s="2">
        <v>13110300000</v>
      </c>
      <c r="AD588" s="2">
        <v>13246700000</v>
      </c>
      <c r="AE588" s="2">
        <v>13417600000</v>
      </c>
      <c r="AF588" s="2">
        <v>13624400000</v>
      </c>
    </row>
    <row r="589" spans="1:32" x14ac:dyDescent="0.25">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x14ac:dyDescent="0.25">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x14ac:dyDescent="0.25">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x14ac:dyDescent="0.25">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x14ac:dyDescent="0.25">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x14ac:dyDescent="0.25">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x14ac:dyDescent="0.25">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x14ac:dyDescent="0.25">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x14ac:dyDescent="0.25">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x14ac:dyDescent="0.25">
      <c r="A598" t="s">
        <v>616</v>
      </c>
      <c r="B598" t="s">
        <v>19</v>
      </c>
      <c r="C598" s="2">
        <v>3174760000</v>
      </c>
      <c r="D598" s="2">
        <v>3224420000</v>
      </c>
      <c r="E598" s="2">
        <v>3276740000</v>
      </c>
      <c r="F598" s="2">
        <v>3331580000</v>
      </c>
      <c r="G598" s="2">
        <v>3377600000</v>
      </c>
      <c r="H598" s="2">
        <v>3415470000</v>
      </c>
      <c r="I598" s="2">
        <v>3452380000</v>
      </c>
      <c r="J598" s="2">
        <v>3488510000</v>
      </c>
      <c r="K598" s="2">
        <v>3523380000</v>
      </c>
      <c r="L598" s="2">
        <v>3557740000</v>
      </c>
      <c r="M598" s="2">
        <v>3589430000</v>
      </c>
      <c r="N598" s="2">
        <v>3620980000</v>
      </c>
      <c r="O598" s="2">
        <v>3684000000</v>
      </c>
      <c r="P598" s="2">
        <v>3712900000</v>
      </c>
      <c r="Q598" s="2">
        <v>3708770000</v>
      </c>
      <c r="R598" s="2">
        <v>3735470000</v>
      </c>
      <c r="S598" s="2">
        <v>3760650000</v>
      </c>
      <c r="T598" s="2">
        <v>3784950000</v>
      </c>
      <c r="U598" s="2">
        <v>3838230000</v>
      </c>
      <c r="V598" s="2">
        <v>3859320000</v>
      </c>
      <c r="W598" s="2">
        <v>3879630000</v>
      </c>
      <c r="X598" s="2">
        <v>3927770000</v>
      </c>
      <c r="Y598" s="2">
        <v>3945140000</v>
      </c>
      <c r="Z598" s="2">
        <v>3961280000</v>
      </c>
      <c r="AA598" s="2">
        <v>4022660000</v>
      </c>
      <c r="AB598" s="2">
        <v>4080100000</v>
      </c>
      <c r="AC598" s="2">
        <v>4108050000</v>
      </c>
      <c r="AD598" s="2">
        <v>4162780000</v>
      </c>
      <c r="AE598" s="2">
        <v>4215760000</v>
      </c>
      <c r="AF598" s="2">
        <v>4267890000</v>
      </c>
    </row>
    <row r="599" spans="1:32" x14ac:dyDescent="0.25">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x14ac:dyDescent="0.25">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x14ac:dyDescent="0.25">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x14ac:dyDescent="0.25">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x14ac:dyDescent="0.25">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x14ac:dyDescent="0.25">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x14ac:dyDescent="0.25">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x14ac:dyDescent="0.25">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x14ac:dyDescent="0.25">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x14ac:dyDescent="0.25">
      <c r="A608" t="s">
        <v>626</v>
      </c>
      <c r="B608" t="s">
        <v>19</v>
      </c>
      <c r="C608" s="2">
        <v>17282500000</v>
      </c>
      <c r="D608" s="2">
        <v>23187700000</v>
      </c>
      <c r="E608" s="2">
        <v>27259000000</v>
      </c>
      <c r="F608" s="2">
        <v>29023200000</v>
      </c>
      <c r="G608" s="2">
        <v>29942700000</v>
      </c>
      <c r="H608" s="2">
        <v>30306700000</v>
      </c>
      <c r="I608" s="2">
        <v>30413800000</v>
      </c>
      <c r="J608" s="2">
        <v>30668300000</v>
      </c>
      <c r="K608" s="2">
        <v>31068100000</v>
      </c>
      <c r="L608" s="2">
        <v>31472400000</v>
      </c>
      <c r="M608" s="2">
        <v>31755500000</v>
      </c>
      <c r="N608" s="2">
        <v>32292300000</v>
      </c>
      <c r="O608" s="2">
        <v>32702500000</v>
      </c>
      <c r="P608" s="2">
        <v>32983300000</v>
      </c>
      <c r="Q608" s="2">
        <v>33262700000</v>
      </c>
      <c r="R608" s="2">
        <v>33416000000</v>
      </c>
      <c r="S608" s="2">
        <v>33693200000</v>
      </c>
      <c r="T608" s="2">
        <v>34091600000</v>
      </c>
      <c r="U608" s="2">
        <v>34486100000</v>
      </c>
      <c r="V608" s="2">
        <v>34876100000</v>
      </c>
      <c r="W608" s="2">
        <v>35262600000</v>
      </c>
      <c r="X608" s="2">
        <v>35644700000</v>
      </c>
      <c r="Y608" s="2">
        <v>36021700000</v>
      </c>
      <c r="Z608" s="2">
        <v>36394100000</v>
      </c>
      <c r="AA608" s="2">
        <v>36883100000</v>
      </c>
      <c r="AB608" s="2">
        <v>37322900000</v>
      </c>
      <c r="AC608" s="2">
        <v>37733300000</v>
      </c>
      <c r="AD608" s="2">
        <v>38125800000</v>
      </c>
      <c r="AE608" s="2">
        <v>38617500000</v>
      </c>
      <c r="AF608" s="2">
        <v>39212700000</v>
      </c>
    </row>
    <row r="609" spans="1:32" x14ac:dyDescent="0.25">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x14ac:dyDescent="0.25">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x14ac:dyDescent="0.25">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x14ac:dyDescent="0.25">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x14ac:dyDescent="0.25">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x14ac:dyDescent="0.25">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x14ac:dyDescent="0.25">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x14ac:dyDescent="0.25">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x14ac:dyDescent="0.25">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x14ac:dyDescent="0.25">
      <c r="A618" t="s">
        <v>636</v>
      </c>
      <c r="B618" t="s">
        <v>19</v>
      </c>
      <c r="C618" s="2">
        <v>9137380000</v>
      </c>
      <c r="D618" s="2">
        <v>9280310000</v>
      </c>
      <c r="E618" s="2">
        <v>9430880000</v>
      </c>
      <c r="F618" s="2">
        <v>9588720000</v>
      </c>
      <c r="G618" s="2">
        <v>9721180000</v>
      </c>
      <c r="H618" s="2">
        <v>9830170000</v>
      </c>
      <c r="I618" s="2">
        <v>9936410000</v>
      </c>
      <c r="J618" s="2">
        <v>10040400000</v>
      </c>
      <c r="K618" s="2">
        <v>10140700000</v>
      </c>
      <c r="L618" s="2">
        <v>10239600000</v>
      </c>
      <c r="M618" s="2">
        <v>10330800000</v>
      </c>
      <c r="N618" s="2">
        <v>10421700000</v>
      </c>
      <c r="O618" s="2">
        <v>10603000000</v>
      </c>
      <c r="P618" s="2">
        <v>10686200000</v>
      </c>
      <c r="Q618" s="2">
        <v>10674300000</v>
      </c>
      <c r="R618" s="2">
        <v>10751200000</v>
      </c>
      <c r="S618" s="2">
        <v>10823600000</v>
      </c>
      <c r="T618" s="2">
        <v>10893600000</v>
      </c>
      <c r="U618" s="2">
        <v>11046900000</v>
      </c>
      <c r="V618" s="2">
        <v>11107600000</v>
      </c>
      <c r="W618" s="2">
        <v>11166100000</v>
      </c>
      <c r="X618" s="2">
        <v>11304600000</v>
      </c>
      <c r="Y618" s="2">
        <v>11354600000</v>
      </c>
      <c r="Z618" s="2">
        <v>11401100000</v>
      </c>
      <c r="AA618" s="2">
        <v>11577700000</v>
      </c>
      <c r="AB618" s="2">
        <v>11743100000</v>
      </c>
      <c r="AC618" s="2">
        <v>11823500000</v>
      </c>
      <c r="AD618" s="2">
        <v>11981000000</v>
      </c>
      <c r="AE618" s="2">
        <v>12133500000</v>
      </c>
      <c r="AF618" s="2">
        <v>12283600000</v>
      </c>
    </row>
    <row r="619" spans="1:32" x14ac:dyDescent="0.25">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x14ac:dyDescent="0.25">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x14ac:dyDescent="0.25">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x14ac:dyDescent="0.25">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x14ac:dyDescent="0.25">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x14ac:dyDescent="0.25">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x14ac:dyDescent="0.25">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x14ac:dyDescent="0.25">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x14ac:dyDescent="0.25">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x14ac:dyDescent="0.25">
      <c r="A628" t="s">
        <v>646</v>
      </c>
      <c r="B628" t="s">
        <v>19</v>
      </c>
      <c r="C628" s="2">
        <v>2068840000</v>
      </c>
      <c r="D628" s="2">
        <v>2775730000</v>
      </c>
      <c r="E628" s="2">
        <v>3263100000</v>
      </c>
      <c r="F628" s="2">
        <v>3474280000</v>
      </c>
      <c r="G628" s="2">
        <v>3584360000</v>
      </c>
      <c r="H628" s="2">
        <v>3627930000</v>
      </c>
      <c r="I628" s="2">
        <v>3640750000</v>
      </c>
      <c r="J628" s="2">
        <v>3671220000</v>
      </c>
      <c r="K628" s="2">
        <v>3719070000</v>
      </c>
      <c r="L628" s="2">
        <v>3767470000</v>
      </c>
      <c r="M628" s="2">
        <v>3801360000</v>
      </c>
      <c r="N628" s="2">
        <v>3865610000</v>
      </c>
      <c r="O628" s="2">
        <v>3914730000</v>
      </c>
      <c r="P628" s="2">
        <v>3948340000</v>
      </c>
      <c r="Q628" s="2">
        <v>3981780000</v>
      </c>
      <c r="R628" s="2">
        <v>4000130000</v>
      </c>
      <c r="S628" s="2">
        <v>4033310000</v>
      </c>
      <c r="T628" s="2">
        <v>4081010000</v>
      </c>
      <c r="U628" s="2">
        <v>4128230000</v>
      </c>
      <c r="V628" s="2">
        <v>4174920000</v>
      </c>
      <c r="W628" s="2">
        <v>4221190000</v>
      </c>
      <c r="X628" s="2">
        <v>4266930000</v>
      </c>
      <c r="Y628" s="2">
        <v>4312060000</v>
      </c>
      <c r="Z628" s="2">
        <v>4356630000</v>
      </c>
      <c r="AA628" s="2">
        <v>4415170000</v>
      </c>
      <c r="AB628" s="2">
        <v>4467820000</v>
      </c>
      <c r="AC628" s="2">
        <v>4516940000</v>
      </c>
      <c r="AD628" s="2">
        <v>4563930000</v>
      </c>
      <c r="AE628" s="2">
        <v>4622790000</v>
      </c>
      <c r="AF628" s="2">
        <v>4694030000</v>
      </c>
    </row>
    <row r="629" spans="1:32" x14ac:dyDescent="0.25">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x14ac:dyDescent="0.25">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x14ac:dyDescent="0.25">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x14ac:dyDescent="0.25">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x14ac:dyDescent="0.25">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x14ac:dyDescent="0.25">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x14ac:dyDescent="0.25">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x14ac:dyDescent="0.25">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x14ac:dyDescent="0.25">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x14ac:dyDescent="0.25">
      <c r="A638" t="s">
        <v>656</v>
      </c>
      <c r="B638" t="s">
        <v>19</v>
      </c>
      <c r="C638" s="2">
        <v>1093810000</v>
      </c>
      <c r="D638" s="2">
        <v>1110920000</v>
      </c>
      <c r="E638" s="2">
        <v>1128940000</v>
      </c>
      <c r="F638" s="2">
        <v>1147840000</v>
      </c>
      <c r="G638" s="2">
        <v>1163690000</v>
      </c>
      <c r="H638" s="2">
        <v>1176740000</v>
      </c>
      <c r="I638" s="2">
        <v>1189460000</v>
      </c>
      <c r="J638" s="2">
        <v>1201910000</v>
      </c>
      <c r="K638" s="2">
        <v>1213920000</v>
      </c>
      <c r="L638" s="2">
        <v>1225760000</v>
      </c>
      <c r="M638" s="2">
        <v>1236680000</v>
      </c>
      <c r="N638" s="2">
        <v>1247550000</v>
      </c>
      <c r="O638" s="2">
        <v>1269260000</v>
      </c>
      <c r="P638" s="2">
        <v>1279220000</v>
      </c>
      <c r="Q638" s="2">
        <v>1277790000</v>
      </c>
      <c r="R638" s="2">
        <v>1286990000</v>
      </c>
      <c r="S638" s="2">
        <v>1295670000</v>
      </c>
      <c r="T638" s="2">
        <v>1304040000</v>
      </c>
      <c r="U638" s="2">
        <v>1322400000</v>
      </c>
      <c r="V638" s="2">
        <v>1329660000</v>
      </c>
      <c r="W638" s="2">
        <v>1336660000</v>
      </c>
      <c r="X638" s="2">
        <v>1353240000</v>
      </c>
      <c r="Y638" s="2">
        <v>1359230000</v>
      </c>
      <c r="Z638" s="2">
        <v>1364790000</v>
      </c>
      <c r="AA638" s="2">
        <v>1385940000</v>
      </c>
      <c r="AB638" s="2">
        <v>1405730000</v>
      </c>
      <c r="AC638" s="2">
        <v>1415360000</v>
      </c>
      <c r="AD638" s="2">
        <v>1434210000</v>
      </c>
      <c r="AE638" s="2">
        <v>1452470000</v>
      </c>
      <c r="AF638" s="2">
        <v>1470430000</v>
      </c>
    </row>
    <row r="639" spans="1:32" x14ac:dyDescent="0.25">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x14ac:dyDescent="0.25">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x14ac:dyDescent="0.25">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x14ac:dyDescent="0.25">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x14ac:dyDescent="0.25">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x14ac:dyDescent="0.25">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x14ac:dyDescent="0.25">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x14ac:dyDescent="0.25">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x14ac:dyDescent="0.25">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x14ac:dyDescent="0.25">
      <c r="A648" t="s">
        <v>666</v>
      </c>
      <c r="B648" t="s">
        <v>19</v>
      </c>
      <c r="C648" s="2">
        <v>1133460000</v>
      </c>
      <c r="D648" s="2">
        <v>1520750000</v>
      </c>
      <c r="E648" s="2">
        <v>1787760000</v>
      </c>
      <c r="F648" s="2">
        <v>1903460000</v>
      </c>
      <c r="G648" s="2">
        <v>1963770000</v>
      </c>
      <c r="H648" s="2">
        <v>1987640000</v>
      </c>
      <c r="I648" s="2">
        <v>1994660000</v>
      </c>
      <c r="J648" s="2">
        <v>2011360000</v>
      </c>
      <c r="K648" s="2">
        <v>2037580000</v>
      </c>
      <c r="L648" s="2">
        <v>2064090000</v>
      </c>
      <c r="M648" s="2">
        <v>2082660000</v>
      </c>
      <c r="N648" s="2">
        <v>2117860000</v>
      </c>
      <c r="O648" s="2">
        <v>2144770000</v>
      </c>
      <c r="P648" s="2">
        <v>2163190000</v>
      </c>
      <c r="Q648" s="2">
        <v>2181500000</v>
      </c>
      <c r="R648" s="2">
        <v>2191560000</v>
      </c>
      <c r="S648" s="2">
        <v>2209740000</v>
      </c>
      <c r="T648" s="2">
        <v>2235870000</v>
      </c>
      <c r="U648" s="2">
        <v>2261740000</v>
      </c>
      <c r="V648" s="2">
        <v>2287320000</v>
      </c>
      <c r="W648" s="2">
        <v>2312670000</v>
      </c>
      <c r="X648" s="2">
        <v>2337730000</v>
      </c>
      <c r="Y648" s="2">
        <v>2362460000</v>
      </c>
      <c r="Z648" s="2">
        <v>2386880000</v>
      </c>
      <c r="AA648" s="2">
        <v>2418950000</v>
      </c>
      <c r="AB648" s="2">
        <v>2447800000</v>
      </c>
      <c r="AC648" s="2">
        <v>2474710000</v>
      </c>
      <c r="AD648" s="2">
        <v>2500450000</v>
      </c>
      <c r="AE648" s="2">
        <v>2532700000</v>
      </c>
      <c r="AF648" s="2">
        <v>2571730000</v>
      </c>
    </row>
    <row r="649" spans="1:32" x14ac:dyDescent="0.25">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x14ac:dyDescent="0.25">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x14ac:dyDescent="0.25">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x14ac:dyDescent="0.25">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x14ac:dyDescent="0.25">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x14ac:dyDescent="0.25">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x14ac:dyDescent="0.25">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x14ac:dyDescent="0.25">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x14ac:dyDescent="0.25">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x14ac:dyDescent="0.25">
      <c r="A658" t="s">
        <v>676</v>
      </c>
      <c r="B658" t="s">
        <v>19</v>
      </c>
      <c r="C658" s="2">
        <v>599268000</v>
      </c>
      <c r="D658" s="2">
        <v>608642000</v>
      </c>
      <c r="E658" s="2">
        <v>618517000</v>
      </c>
      <c r="F658" s="2">
        <v>628869000</v>
      </c>
      <c r="G658" s="2">
        <v>637556000</v>
      </c>
      <c r="H658" s="2">
        <v>644704000</v>
      </c>
      <c r="I658" s="2">
        <v>651672000</v>
      </c>
      <c r="J658" s="2">
        <v>658491000</v>
      </c>
      <c r="K658" s="2">
        <v>665073000</v>
      </c>
      <c r="L658" s="2">
        <v>671558000</v>
      </c>
      <c r="M658" s="2">
        <v>677541000</v>
      </c>
      <c r="N658" s="2">
        <v>683497000</v>
      </c>
      <c r="O658" s="2">
        <v>695392000</v>
      </c>
      <c r="P658" s="2">
        <v>700847000</v>
      </c>
      <c r="Q658" s="2">
        <v>700067000</v>
      </c>
      <c r="R658" s="2">
        <v>705107000</v>
      </c>
      <c r="S658" s="2">
        <v>709860000</v>
      </c>
      <c r="T658" s="2">
        <v>714447000</v>
      </c>
      <c r="U658" s="2">
        <v>724505000</v>
      </c>
      <c r="V658" s="2">
        <v>728485000</v>
      </c>
      <c r="W658" s="2">
        <v>732319000</v>
      </c>
      <c r="X658" s="2">
        <v>741405000</v>
      </c>
      <c r="Y658" s="2">
        <v>744685000</v>
      </c>
      <c r="Z658" s="2">
        <v>747731000</v>
      </c>
      <c r="AA658" s="2">
        <v>759317000</v>
      </c>
      <c r="AB658" s="2">
        <v>770159000</v>
      </c>
      <c r="AC658" s="2">
        <v>775434000</v>
      </c>
      <c r="AD658" s="2">
        <v>785765000</v>
      </c>
      <c r="AE658" s="2">
        <v>795766000</v>
      </c>
      <c r="AF658" s="2">
        <v>805608000</v>
      </c>
    </row>
    <row r="659" spans="1:32" x14ac:dyDescent="0.25">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x14ac:dyDescent="0.25">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x14ac:dyDescent="0.25">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x14ac:dyDescent="0.25">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x14ac:dyDescent="0.25">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x14ac:dyDescent="0.25">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x14ac:dyDescent="0.25">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x14ac:dyDescent="0.25">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x14ac:dyDescent="0.25">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x14ac:dyDescent="0.25">
      <c r="A668" t="s">
        <v>686</v>
      </c>
      <c r="B668" t="s">
        <v>19</v>
      </c>
      <c r="C668" s="2">
        <v>5502230000</v>
      </c>
      <c r="D668" s="2">
        <v>7382270000</v>
      </c>
      <c r="E668" s="2">
        <v>8678450000</v>
      </c>
      <c r="F668" s="2">
        <v>9240100000</v>
      </c>
      <c r="G668" s="2">
        <v>9532860000</v>
      </c>
      <c r="H668" s="2">
        <v>9648740000</v>
      </c>
      <c r="I668" s="2">
        <v>9682840000</v>
      </c>
      <c r="J668" s="2">
        <v>9763880000</v>
      </c>
      <c r="K668" s="2">
        <v>9891150000</v>
      </c>
      <c r="L668" s="2">
        <v>10019900000</v>
      </c>
      <c r="M668" s="2">
        <v>10110000000</v>
      </c>
      <c r="N668" s="2">
        <v>10280900000</v>
      </c>
      <c r="O668" s="2">
        <v>10411500000</v>
      </c>
      <c r="P668" s="2">
        <v>10500900000</v>
      </c>
      <c r="Q668" s="2">
        <v>10589800000</v>
      </c>
      <c r="R668" s="2">
        <v>10638600000</v>
      </c>
      <c r="S668" s="2">
        <v>10726900000</v>
      </c>
      <c r="T668" s="2">
        <v>10853800000</v>
      </c>
      <c r="U668" s="2">
        <v>10979300000</v>
      </c>
      <c r="V668" s="2">
        <v>11103500000</v>
      </c>
      <c r="W668" s="2">
        <v>11226600000</v>
      </c>
      <c r="X668" s="2">
        <v>11348200000</v>
      </c>
      <c r="Y668" s="2">
        <v>11468200000</v>
      </c>
      <c r="Z668" s="2">
        <v>11586800000</v>
      </c>
      <c r="AA668" s="2">
        <v>11742500000</v>
      </c>
      <c r="AB668" s="2">
        <v>11882500000</v>
      </c>
      <c r="AC668" s="2">
        <v>12013100000</v>
      </c>
      <c r="AD668" s="2">
        <v>12138100000</v>
      </c>
      <c r="AE668" s="2">
        <v>12294600000</v>
      </c>
      <c r="AF668" s="2">
        <v>12484100000</v>
      </c>
    </row>
    <row r="669" spans="1:32" x14ac:dyDescent="0.25">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x14ac:dyDescent="0.25">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x14ac:dyDescent="0.25">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x14ac:dyDescent="0.25">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x14ac:dyDescent="0.25">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x14ac:dyDescent="0.25">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x14ac:dyDescent="0.25">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x14ac:dyDescent="0.25">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x14ac:dyDescent="0.25">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x14ac:dyDescent="0.25">
      <c r="A678" t="s">
        <v>696</v>
      </c>
      <c r="B678" t="s">
        <v>19</v>
      </c>
      <c r="C678" s="2">
        <v>2909070000</v>
      </c>
      <c r="D678" s="2">
        <v>2954570000</v>
      </c>
      <c r="E678" s="2">
        <v>3002510000</v>
      </c>
      <c r="F678" s="2">
        <v>3052760000</v>
      </c>
      <c r="G678" s="2">
        <v>3094930000</v>
      </c>
      <c r="H678" s="2">
        <v>3129630000</v>
      </c>
      <c r="I678" s="2">
        <v>3163450000</v>
      </c>
      <c r="J678" s="2">
        <v>3196560000</v>
      </c>
      <c r="K678" s="2">
        <v>3228510000</v>
      </c>
      <c r="L678" s="2">
        <v>3259990000</v>
      </c>
      <c r="M678" s="2">
        <v>3289030000</v>
      </c>
      <c r="N678" s="2">
        <v>3317950000</v>
      </c>
      <c r="O678" s="2">
        <v>3375690000</v>
      </c>
      <c r="P678" s="2">
        <v>3402170000</v>
      </c>
      <c r="Q678" s="2">
        <v>3398380000</v>
      </c>
      <c r="R678" s="2">
        <v>3422850000</v>
      </c>
      <c r="S678" s="2">
        <v>3445920000</v>
      </c>
      <c r="T678" s="2">
        <v>3468190000</v>
      </c>
      <c r="U678" s="2">
        <v>3517010000</v>
      </c>
      <c r="V678" s="2">
        <v>3536340000</v>
      </c>
      <c r="W678" s="2">
        <v>3554940000</v>
      </c>
      <c r="X678" s="2">
        <v>3599050000</v>
      </c>
      <c r="Y678" s="2">
        <v>3614970000</v>
      </c>
      <c r="Z678" s="2">
        <v>3629760000</v>
      </c>
      <c r="AA678" s="2">
        <v>3686000000</v>
      </c>
      <c r="AB678" s="2">
        <v>3738640000</v>
      </c>
      <c r="AC678" s="2">
        <v>3764240000</v>
      </c>
      <c r="AD678" s="2">
        <v>3814390000</v>
      </c>
      <c r="AE678" s="2">
        <v>3862940000</v>
      </c>
      <c r="AF678" s="2">
        <v>3910720000</v>
      </c>
    </row>
    <row r="679" spans="1:32" x14ac:dyDescent="0.25">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x14ac:dyDescent="0.25">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x14ac:dyDescent="0.25">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x14ac:dyDescent="0.25">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x14ac:dyDescent="0.25">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x14ac:dyDescent="0.25">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x14ac:dyDescent="0.25">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x14ac:dyDescent="0.25">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x14ac:dyDescent="0.25">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x14ac:dyDescent="0.25">
      <c r="A688" t="s">
        <v>706</v>
      </c>
      <c r="B688" t="s">
        <v>19</v>
      </c>
      <c r="C688" s="2">
        <v>1100450000</v>
      </c>
      <c r="D688" s="2">
        <v>1476450000</v>
      </c>
      <c r="E688" s="2">
        <v>1735690000</v>
      </c>
      <c r="F688" s="2">
        <v>1848020000</v>
      </c>
      <c r="G688" s="2">
        <v>1906570000</v>
      </c>
      <c r="H688" s="2">
        <v>1929750000</v>
      </c>
      <c r="I688" s="2">
        <v>1936570000</v>
      </c>
      <c r="J688" s="2">
        <v>1952780000</v>
      </c>
      <c r="K688" s="2">
        <v>1978230000</v>
      </c>
      <c r="L688" s="2">
        <v>2003980000</v>
      </c>
      <c r="M688" s="2">
        <v>2022000000</v>
      </c>
      <c r="N688" s="2">
        <v>2056180000</v>
      </c>
      <c r="O688" s="2">
        <v>2082300000</v>
      </c>
      <c r="P688" s="2">
        <v>2100180000</v>
      </c>
      <c r="Q688" s="2">
        <v>2117970000</v>
      </c>
      <c r="R688" s="2">
        <v>2127730000</v>
      </c>
      <c r="S688" s="2">
        <v>2145380000</v>
      </c>
      <c r="T688" s="2">
        <v>2170750000</v>
      </c>
      <c r="U688" s="2">
        <v>2195870000</v>
      </c>
      <c r="V688" s="2">
        <v>2220700000</v>
      </c>
      <c r="W688" s="2">
        <v>2245310000</v>
      </c>
      <c r="X688" s="2">
        <v>2269640000</v>
      </c>
      <c r="Y688" s="2">
        <v>2293650000</v>
      </c>
      <c r="Z688" s="2">
        <v>2317360000</v>
      </c>
      <c r="AA688" s="2">
        <v>2348490000</v>
      </c>
      <c r="AB688" s="2">
        <v>2376500000</v>
      </c>
      <c r="AC688" s="2">
        <v>2402630000</v>
      </c>
      <c r="AD688" s="2">
        <v>2427620000</v>
      </c>
      <c r="AE688" s="2">
        <v>2458930000</v>
      </c>
      <c r="AF688" s="2">
        <v>2496830000</v>
      </c>
    </row>
    <row r="689" spans="1:32" x14ac:dyDescent="0.25">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x14ac:dyDescent="0.25">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x14ac:dyDescent="0.25">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x14ac:dyDescent="0.25">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x14ac:dyDescent="0.25">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x14ac:dyDescent="0.25">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x14ac:dyDescent="0.25">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x14ac:dyDescent="0.25">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x14ac:dyDescent="0.25">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x14ac:dyDescent="0.25">
      <c r="A698" t="s">
        <v>716</v>
      </c>
      <c r="B698" t="s">
        <v>19</v>
      </c>
      <c r="C698" s="2">
        <v>581813000</v>
      </c>
      <c r="D698" s="2">
        <v>590914000</v>
      </c>
      <c r="E698" s="2">
        <v>600502000</v>
      </c>
      <c r="F698" s="2">
        <v>610552000</v>
      </c>
      <c r="G698" s="2">
        <v>618986000</v>
      </c>
      <c r="H698" s="2">
        <v>625926000</v>
      </c>
      <c r="I698" s="2">
        <v>632691000</v>
      </c>
      <c r="J698" s="2">
        <v>639312000</v>
      </c>
      <c r="K698" s="2">
        <v>645702000</v>
      </c>
      <c r="L698" s="2">
        <v>651998000</v>
      </c>
      <c r="M698" s="2">
        <v>657806000</v>
      </c>
      <c r="N698" s="2">
        <v>663589000</v>
      </c>
      <c r="O698" s="2">
        <v>675137000</v>
      </c>
      <c r="P698" s="2">
        <v>680434000</v>
      </c>
      <c r="Q698" s="2">
        <v>679676000</v>
      </c>
      <c r="R698" s="2">
        <v>684570000</v>
      </c>
      <c r="S698" s="2">
        <v>689184000</v>
      </c>
      <c r="T698" s="2">
        <v>693638000</v>
      </c>
      <c r="U698" s="2">
        <v>703403000</v>
      </c>
      <c r="V698" s="2">
        <v>707267000</v>
      </c>
      <c r="W698" s="2">
        <v>710989000</v>
      </c>
      <c r="X698" s="2">
        <v>719811000</v>
      </c>
      <c r="Y698" s="2">
        <v>722995000</v>
      </c>
      <c r="Z698" s="2">
        <v>725953000</v>
      </c>
      <c r="AA698" s="2">
        <v>737201000</v>
      </c>
      <c r="AB698" s="2">
        <v>747728000</v>
      </c>
      <c r="AC698" s="2">
        <v>752849000</v>
      </c>
      <c r="AD698" s="2">
        <v>762879000</v>
      </c>
      <c r="AE698" s="2">
        <v>772589000</v>
      </c>
      <c r="AF698" s="2">
        <v>782143000</v>
      </c>
    </row>
    <row r="699" spans="1:32" x14ac:dyDescent="0.25">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x14ac:dyDescent="0.25">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x14ac:dyDescent="0.25">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x14ac:dyDescent="0.25">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x14ac:dyDescent="0.25">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x14ac:dyDescent="0.25">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x14ac:dyDescent="0.25">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x14ac:dyDescent="0.25">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x14ac:dyDescent="0.25">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x14ac:dyDescent="0.25">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x14ac:dyDescent="0.25">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x14ac:dyDescent="0.25">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x14ac:dyDescent="0.25">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x14ac:dyDescent="0.25">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x14ac:dyDescent="0.25">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x14ac:dyDescent="0.25">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x14ac:dyDescent="0.25">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x14ac:dyDescent="0.25">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x14ac:dyDescent="0.25">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x14ac:dyDescent="0.25">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x14ac:dyDescent="0.25">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x14ac:dyDescent="0.25">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x14ac:dyDescent="0.25">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x14ac:dyDescent="0.25">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x14ac:dyDescent="0.25">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x14ac:dyDescent="0.25">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x14ac:dyDescent="0.25">
      <c r="A725" t="s">
        <v>743</v>
      </c>
      <c r="B725" t="s">
        <v>19</v>
      </c>
      <c r="C725" s="2">
        <v>1243560000000</v>
      </c>
      <c r="D725" s="2">
        <v>1232940000000</v>
      </c>
      <c r="E725" s="2">
        <v>1258890000000</v>
      </c>
      <c r="F725" s="2">
        <v>1246150000000</v>
      </c>
      <c r="G725" s="2">
        <v>1216000000000</v>
      </c>
      <c r="H725" s="2">
        <v>1192650000000</v>
      </c>
      <c r="I725" s="2">
        <v>1163580000000</v>
      </c>
      <c r="J725" s="2">
        <v>1128230000000</v>
      </c>
      <c r="K725" s="2">
        <v>1085710000000</v>
      </c>
      <c r="L725" s="2">
        <v>1038220000000</v>
      </c>
      <c r="M725" s="2">
        <v>988039000000</v>
      </c>
      <c r="N725" s="2">
        <v>940597000000</v>
      </c>
      <c r="O725" s="2">
        <v>894449000000</v>
      </c>
      <c r="P725" s="2">
        <v>851622000000</v>
      </c>
      <c r="Q725" s="2">
        <v>807011000000</v>
      </c>
      <c r="R725" s="2">
        <v>761996000000</v>
      </c>
      <c r="S725" s="2">
        <v>717037000000</v>
      </c>
      <c r="T725" s="2">
        <v>672533000000</v>
      </c>
      <c r="U725" s="2">
        <v>627985000000</v>
      </c>
      <c r="V725" s="2">
        <v>584327000000</v>
      </c>
      <c r="W725" s="2">
        <v>540336000000</v>
      </c>
      <c r="X725" s="2">
        <v>496716000000</v>
      </c>
      <c r="Y725" s="2">
        <v>452664000000</v>
      </c>
      <c r="Z725" s="2">
        <v>409324000000</v>
      </c>
      <c r="AA725" s="2">
        <v>366263000000</v>
      </c>
      <c r="AB725" s="2">
        <v>324868000000</v>
      </c>
      <c r="AC725" s="2">
        <v>282887000000</v>
      </c>
      <c r="AD725" s="2">
        <v>241387000000</v>
      </c>
      <c r="AE725" s="2">
        <v>199993000000</v>
      </c>
      <c r="AF725" s="2">
        <v>159395000000</v>
      </c>
    </row>
    <row r="726" spans="1:32" x14ac:dyDescent="0.25">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x14ac:dyDescent="0.25">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x14ac:dyDescent="0.25">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x14ac:dyDescent="0.25">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x14ac:dyDescent="0.25">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x14ac:dyDescent="0.25">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x14ac:dyDescent="0.25">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x14ac:dyDescent="0.25">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x14ac:dyDescent="0.25">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x14ac:dyDescent="0.25">
      <c r="A735" t="s">
        <v>753</v>
      </c>
      <c r="B735" t="s">
        <v>19</v>
      </c>
      <c r="C735" s="2">
        <v>35177400000000</v>
      </c>
      <c r="D735" s="2">
        <v>34688700000000</v>
      </c>
      <c r="E735" s="2">
        <v>34234300000000</v>
      </c>
      <c r="F735" s="2">
        <v>35652600000000</v>
      </c>
      <c r="G735" s="2">
        <v>34810500000000</v>
      </c>
      <c r="H735" s="2">
        <v>33357200000000</v>
      </c>
      <c r="I735" s="2">
        <v>32235000000000</v>
      </c>
      <c r="J735" s="2">
        <v>31791100000000</v>
      </c>
      <c r="K735" s="2">
        <v>32149200000000</v>
      </c>
      <c r="L735" s="2">
        <v>31979100000000</v>
      </c>
      <c r="M735" s="2">
        <v>32092700000000</v>
      </c>
      <c r="N735" s="2">
        <v>32395400000000</v>
      </c>
      <c r="O735" s="2">
        <v>32638400000000</v>
      </c>
      <c r="P735" s="2">
        <v>32798400000000</v>
      </c>
      <c r="Q735" s="2">
        <v>33019100000000</v>
      </c>
      <c r="R735" s="2">
        <v>33058100000000</v>
      </c>
      <c r="S735" s="2">
        <v>33139900000000</v>
      </c>
      <c r="T735" s="2">
        <v>33256800000000</v>
      </c>
      <c r="U735" s="2">
        <v>33220100000000</v>
      </c>
      <c r="V735" s="2">
        <v>33269400000000</v>
      </c>
      <c r="W735" s="2">
        <v>33538800000000</v>
      </c>
      <c r="X735" s="2">
        <v>33762800000000</v>
      </c>
      <c r="Y735" s="2">
        <v>33800300000000</v>
      </c>
      <c r="Z735" s="2">
        <v>33808700000000</v>
      </c>
      <c r="AA735" s="2">
        <v>33809800000000</v>
      </c>
      <c r="AB735" s="2">
        <v>33894200000000</v>
      </c>
      <c r="AC735" s="2">
        <v>34077100000000</v>
      </c>
      <c r="AD735" s="2">
        <v>34318100000000</v>
      </c>
      <c r="AE735" s="2">
        <v>34421700000000</v>
      </c>
      <c r="AF735" s="2">
        <v>34658700000000</v>
      </c>
    </row>
    <row r="736" spans="1:32" x14ac:dyDescent="0.25">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x14ac:dyDescent="0.25">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x14ac:dyDescent="0.25">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x14ac:dyDescent="0.25">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x14ac:dyDescent="0.25">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x14ac:dyDescent="0.25">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x14ac:dyDescent="0.25">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x14ac:dyDescent="0.25">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x14ac:dyDescent="0.25">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x14ac:dyDescent="0.25">
      <c r="A745" t="s">
        <v>763</v>
      </c>
      <c r="B745" t="s">
        <v>19</v>
      </c>
      <c r="C745" s="2">
        <v>793814000</v>
      </c>
      <c r="D745" s="2">
        <v>787037000</v>
      </c>
      <c r="E745" s="2">
        <v>803597000</v>
      </c>
      <c r="F745" s="2">
        <v>795466000</v>
      </c>
      <c r="G745" s="2">
        <v>776219000</v>
      </c>
      <c r="H745" s="2">
        <v>761317000</v>
      </c>
      <c r="I745" s="2">
        <v>742758000</v>
      </c>
      <c r="J745" s="2">
        <v>720193000</v>
      </c>
      <c r="K745" s="2">
        <v>693050000</v>
      </c>
      <c r="L745" s="2">
        <v>662739000</v>
      </c>
      <c r="M745" s="2">
        <v>630704000</v>
      </c>
      <c r="N745" s="2">
        <v>600420000</v>
      </c>
      <c r="O745" s="2">
        <v>570962000</v>
      </c>
      <c r="P745" s="2">
        <v>543624000</v>
      </c>
      <c r="Q745" s="2">
        <v>515147000</v>
      </c>
      <c r="R745" s="2">
        <v>486412000</v>
      </c>
      <c r="S745" s="2">
        <v>457713000</v>
      </c>
      <c r="T745" s="2">
        <v>429304000</v>
      </c>
      <c r="U745" s="2">
        <v>400867000</v>
      </c>
      <c r="V745" s="2">
        <v>372999000</v>
      </c>
      <c r="W745" s="2">
        <v>344918000</v>
      </c>
      <c r="X745" s="2">
        <v>317074000</v>
      </c>
      <c r="Y745" s="2">
        <v>288954000</v>
      </c>
      <c r="Z745" s="2">
        <v>261287000</v>
      </c>
      <c r="AA745" s="2">
        <v>233800000</v>
      </c>
      <c r="AB745" s="2">
        <v>207376000</v>
      </c>
      <c r="AC745" s="2">
        <v>180578000</v>
      </c>
      <c r="AD745" s="2">
        <v>154087000</v>
      </c>
      <c r="AE745" s="2">
        <v>127664000</v>
      </c>
      <c r="AF745" s="2">
        <v>101748000</v>
      </c>
    </row>
    <row r="746" spans="1:32" x14ac:dyDescent="0.25">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x14ac:dyDescent="0.25">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x14ac:dyDescent="0.25">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x14ac:dyDescent="0.25">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x14ac:dyDescent="0.25">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x14ac:dyDescent="0.25">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x14ac:dyDescent="0.25">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x14ac:dyDescent="0.25">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x14ac:dyDescent="0.25">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x14ac:dyDescent="0.25">
      <c r="A755" t="s">
        <v>773</v>
      </c>
      <c r="B755" t="s">
        <v>19</v>
      </c>
      <c r="C755" s="2">
        <v>22455100000</v>
      </c>
      <c r="D755" s="2">
        <v>22143200000</v>
      </c>
      <c r="E755" s="2">
        <v>21853100000</v>
      </c>
      <c r="F755" s="2">
        <v>22758500000</v>
      </c>
      <c r="G755" s="2">
        <v>22220900000</v>
      </c>
      <c r="H755" s="2">
        <v>21293200000</v>
      </c>
      <c r="I755" s="2">
        <v>20576800000</v>
      </c>
      <c r="J755" s="2">
        <v>20293500000</v>
      </c>
      <c r="K755" s="2">
        <v>20522000000</v>
      </c>
      <c r="L755" s="2">
        <v>20413400000</v>
      </c>
      <c r="M755" s="2">
        <v>20486000000</v>
      </c>
      <c r="N755" s="2">
        <v>20679200000</v>
      </c>
      <c r="O755" s="2">
        <v>20834200000</v>
      </c>
      <c r="P755" s="2">
        <v>20936300000</v>
      </c>
      <c r="Q755" s="2">
        <v>21077200000</v>
      </c>
      <c r="R755" s="2">
        <v>21102100000</v>
      </c>
      <c r="S755" s="2">
        <v>21154300000</v>
      </c>
      <c r="T755" s="2">
        <v>21228900000</v>
      </c>
      <c r="U755" s="2">
        <v>21205400000</v>
      </c>
      <c r="V755" s="2">
        <v>21236900000</v>
      </c>
      <c r="W755" s="2">
        <v>21408800000</v>
      </c>
      <c r="X755" s="2">
        <v>21551800000</v>
      </c>
      <c r="Y755" s="2">
        <v>21575700000</v>
      </c>
      <c r="Z755" s="2">
        <v>21581000000</v>
      </c>
      <c r="AA755" s="2">
        <v>21581700000</v>
      </c>
      <c r="AB755" s="2">
        <v>21635600000</v>
      </c>
      <c r="AC755" s="2">
        <v>21752300000</v>
      </c>
      <c r="AD755" s="2">
        <v>21906100000</v>
      </c>
      <c r="AE755" s="2">
        <v>21972200000</v>
      </c>
      <c r="AF755" s="2">
        <v>22123400000</v>
      </c>
    </row>
    <row r="756" spans="1:32" x14ac:dyDescent="0.25">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x14ac:dyDescent="0.25">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x14ac:dyDescent="0.25">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x14ac:dyDescent="0.25">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x14ac:dyDescent="0.25">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x14ac:dyDescent="0.25">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x14ac:dyDescent="0.25">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x14ac:dyDescent="0.25">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x14ac:dyDescent="0.25">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x14ac:dyDescent="0.25">
      <c r="A765" t="s">
        <v>783</v>
      </c>
      <c r="B765" t="s">
        <v>19</v>
      </c>
      <c r="C765" s="2">
        <v>3244790000</v>
      </c>
      <c r="D765" s="2">
        <v>3217090000</v>
      </c>
      <c r="E765" s="2">
        <v>3284780000</v>
      </c>
      <c r="F765" s="2">
        <v>3251550000</v>
      </c>
      <c r="G765" s="2">
        <v>3172870000</v>
      </c>
      <c r="H765" s="2">
        <v>3111960000</v>
      </c>
      <c r="I765" s="2">
        <v>3036100000</v>
      </c>
      <c r="J765" s="2">
        <v>2943860000</v>
      </c>
      <c r="K765" s="2">
        <v>2832910000</v>
      </c>
      <c r="L765" s="2">
        <v>2709010000</v>
      </c>
      <c r="M765" s="2">
        <v>2578070000</v>
      </c>
      <c r="N765" s="2">
        <v>2454280000</v>
      </c>
      <c r="O765" s="2">
        <v>2333870000</v>
      </c>
      <c r="P765" s="2">
        <v>2222120000</v>
      </c>
      <c r="Q765" s="2">
        <v>2105720000</v>
      </c>
      <c r="R765" s="2">
        <v>1988260000</v>
      </c>
      <c r="S765" s="2">
        <v>1870950000</v>
      </c>
      <c r="T765" s="2">
        <v>1754820000</v>
      </c>
      <c r="U765" s="2">
        <v>1638590000</v>
      </c>
      <c r="V765" s="2">
        <v>1524670000</v>
      </c>
      <c r="W765" s="2">
        <v>1409890000</v>
      </c>
      <c r="X765" s="2">
        <v>1296070000</v>
      </c>
      <c r="Y765" s="2">
        <v>1181130000</v>
      </c>
      <c r="Z765" s="2">
        <v>1068040000</v>
      </c>
      <c r="AA765" s="2">
        <v>955682000</v>
      </c>
      <c r="AB765" s="2">
        <v>847670000</v>
      </c>
      <c r="AC765" s="2">
        <v>738131000</v>
      </c>
      <c r="AD765" s="2">
        <v>629846000</v>
      </c>
      <c r="AE765" s="2">
        <v>521837000</v>
      </c>
      <c r="AF765" s="2">
        <v>415906000</v>
      </c>
    </row>
    <row r="766" spans="1:32" x14ac:dyDescent="0.25">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x14ac:dyDescent="0.25">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x14ac:dyDescent="0.25">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x14ac:dyDescent="0.25">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x14ac:dyDescent="0.25">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x14ac:dyDescent="0.25">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x14ac:dyDescent="0.25">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x14ac:dyDescent="0.25">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x14ac:dyDescent="0.25">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x14ac:dyDescent="0.25">
      <c r="A775" t="s">
        <v>793</v>
      </c>
      <c r="B775" t="s">
        <v>19</v>
      </c>
      <c r="C775" s="2">
        <v>91787500000</v>
      </c>
      <c r="D775" s="2">
        <v>90512300000</v>
      </c>
      <c r="E775" s="2">
        <v>89326700000</v>
      </c>
      <c r="F775" s="2">
        <v>93027600000</v>
      </c>
      <c r="G775" s="2">
        <v>90830200000</v>
      </c>
      <c r="H775" s="2">
        <v>87038200000</v>
      </c>
      <c r="I775" s="2">
        <v>84109900000</v>
      </c>
      <c r="J775" s="2">
        <v>82951700000</v>
      </c>
      <c r="K775" s="2">
        <v>83885700000</v>
      </c>
      <c r="L775" s="2">
        <v>83442000000</v>
      </c>
      <c r="M775" s="2">
        <v>83738400000</v>
      </c>
      <c r="N775" s="2">
        <v>84528100000</v>
      </c>
      <c r="O775" s="2">
        <v>85161900000</v>
      </c>
      <c r="P775" s="2">
        <v>85579400000</v>
      </c>
      <c r="Q775" s="2">
        <v>86155100000</v>
      </c>
      <c r="R775" s="2">
        <v>86256700000</v>
      </c>
      <c r="S775" s="2">
        <v>86470200000</v>
      </c>
      <c r="T775" s="2">
        <v>86775200000</v>
      </c>
      <c r="U775" s="2">
        <v>86679200000</v>
      </c>
      <c r="V775" s="2">
        <v>86808000000</v>
      </c>
      <c r="W775" s="2">
        <v>87510800000</v>
      </c>
      <c r="X775" s="2">
        <v>88095100000</v>
      </c>
      <c r="Y775" s="2">
        <v>88192900000</v>
      </c>
      <c r="Z775" s="2">
        <v>88214700000</v>
      </c>
      <c r="AA775" s="2">
        <v>88217500000</v>
      </c>
      <c r="AB775" s="2">
        <v>88437700000</v>
      </c>
      <c r="AC775" s="2">
        <v>88914500000</v>
      </c>
      <c r="AD775" s="2">
        <v>89543300000</v>
      </c>
      <c r="AE775" s="2">
        <v>89813500000</v>
      </c>
      <c r="AF775" s="2">
        <v>90431600000</v>
      </c>
    </row>
    <row r="776" spans="1:32" x14ac:dyDescent="0.25">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x14ac:dyDescent="0.25">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x14ac:dyDescent="0.25">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x14ac:dyDescent="0.25">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x14ac:dyDescent="0.25">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x14ac:dyDescent="0.25">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x14ac:dyDescent="0.25">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x14ac:dyDescent="0.25">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x14ac:dyDescent="0.25">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x14ac:dyDescent="0.25">
      <c r="A785" t="s">
        <v>803</v>
      </c>
      <c r="B785" t="s">
        <v>19</v>
      </c>
      <c r="C785" s="2">
        <v>16731500000</v>
      </c>
      <c r="D785" s="2">
        <v>16588600000</v>
      </c>
      <c r="E785" s="2">
        <v>16937700000</v>
      </c>
      <c r="F785" s="2">
        <v>16766300000</v>
      </c>
      <c r="G785" s="2">
        <v>16360600000</v>
      </c>
      <c r="H785" s="2">
        <v>16046500000</v>
      </c>
      <c r="I785" s="2">
        <v>15655300000</v>
      </c>
      <c r="J785" s="2">
        <v>15179700000</v>
      </c>
      <c r="K785" s="2">
        <v>14607600000</v>
      </c>
      <c r="L785" s="2">
        <v>13968800000</v>
      </c>
      <c r="M785" s="2">
        <v>13293600000</v>
      </c>
      <c r="N785" s="2">
        <v>12655300000</v>
      </c>
      <c r="O785" s="2">
        <v>12034400000</v>
      </c>
      <c r="P785" s="2">
        <v>11458100000</v>
      </c>
      <c r="Q785" s="2">
        <v>10857900000</v>
      </c>
      <c r="R785" s="2">
        <v>10252300000</v>
      </c>
      <c r="S785" s="2">
        <v>9647370000</v>
      </c>
      <c r="T785" s="2">
        <v>9048580000</v>
      </c>
      <c r="U785" s="2">
        <v>8449210000</v>
      </c>
      <c r="V785" s="2">
        <v>7861820000</v>
      </c>
      <c r="W785" s="2">
        <v>7269950000</v>
      </c>
      <c r="X785" s="2">
        <v>6683060000</v>
      </c>
      <c r="Y785" s="2">
        <v>6090370000</v>
      </c>
      <c r="Z785" s="2">
        <v>5507240000</v>
      </c>
      <c r="AA785" s="2">
        <v>4927880000</v>
      </c>
      <c r="AB785" s="2">
        <v>4370930000</v>
      </c>
      <c r="AC785" s="2">
        <v>3806100000</v>
      </c>
      <c r="AD785" s="2">
        <v>3247740000</v>
      </c>
      <c r="AE785" s="2">
        <v>2690800000</v>
      </c>
      <c r="AF785" s="2">
        <v>2144580000</v>
      </c>
    </row>
    <row r="786" spans="1:32" x14ac:dyDescent="0.25">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x14ac:dyDescent="0.25">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x14ac:dyDescent="0.25">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x14ac:dyDescent="0.25">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x14ac:dyDescent="0.25">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x14ac:dyDescent="0.25">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x14ac:dyDescent="0.25">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x14ac:dyDescent="0.25">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x14ac:dyDescent="0.25">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x14ac:dyDescent="0.25">
      <c r="A795" t="s">
        <v>813</v>
      </c>
      <c r="B795" t="s">
        <v>19</v>
      </c>
      <c r="C795" s="2">
        <v>473293000000</v>
      </c>
      <c r="D795" s="2">
        <v>466718000000</v>
      </c>
      <c r="E795" s="2">
        <v>460605000000</v>
      </c>
      <c r="F795" s="2">
        <v>479688000000</v>
      </c>
      <c r="G795" s="2">
        <v>468358000000</v>
      </c>
      <c r="H795" s="2">
        <v>448804000000</v>
      </c>
      <c r="I795" s="2">
        <v>433705000000</v>
      </c>
      <c r="J795" s="2">
        <v>427733000000</v>
      </c>
      <c r="K795" s="2">
        <v>432549000000</v>
      </c>
      <c r="L795" s="2">
        <v>430261000000</v>
      </c>
      <c r="M795" s="2">
        <v>431789000000</v>
      </c>
      <c r="N795" s="2">
        <v>435861000000</v>
      </c>
      <c r="O795" s="2">
        <v>439130000000</v>
      </c>
      <c r="P795" s="2">
        <v>441282000000</v>
      </c>
      <c r="Q795" s="2">
        <v>444251000000</v>
      </c>
      <c r="R795" s="2">
        <v>444775000000</v>
      </c>
      <c r="S795" s="2">
        <v>445875000000</v>
      </c>
      <c r="T795" s="2">
        <v>447448000000</v>
      </c>
      <c r="U795" s="2">
        <v>446953000000</v>
      </c>
      <c r="V795" s="2">
        <v>447617000000</v>
      </c>
      <c r="W795" s="2">
        <v>451241000000</v>
      </c>
      <c r="X795" s="2">
        <v>454254000000</v>
      </c>
      <c r="Y795" s="2">
        <v>454759000000</v>
      </c>
      <c r="Z795" s="2">
        <v>454871000000</v>
      </c>
      <c r="AA795" s="2">
        <v>454885000000</v>
      </c>
      <c r="AB795" s="2">
        <v>456020000000</v>
      </c>
      <c r="AC795" s="2">
        <v>458480000000</v>
      </c>
      <c r="AD795" s="2">
        <v>461721000000</v>
      </c>
      <c r="AE795" s="2">
        <v>463115000000</v>
      </c>
      <c r="AF795" s="2">
        <v>466302000000</v>
      </c>
    </row>
    <row r="796" spans="1:32" x14ac:dyDescent="0.25">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x14ac:dyDescent="0.25">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x14ac:dyDescent="0.25">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x14ac:dyDescent="0.25">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x14ac:dyDescent="0.25">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x14ac:dyDescent="0.25">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x14ac:dyDescent="0.25">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x14ac:dyDescent="0.25">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x14ac:dyDescent="0.25">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x14ac:dyDescent="0.25">
      <c r="A805" t="s">
        <v>823</v>
      </c>
      <c r="B805" t="s">
        <v>19</v>
      </c>
      <c r="C805" s="2">
        <v>477780000</v>
      </c>
      <c r="D805" s="2">
        <v>473701000</v>
      </c>
      <c r="E805" s="2">
        <v>483668000</v>
      </c>
      <c r="F805" s="2">
        <v>478774000</v>
      </c>
      <c r="G805" s="2">
        <v>467190000</v>
      </c>
      <c r="H805" s="2">
        <v>458220000</v>
      </c>
      <c r="I805" s="2">
        <v>447050000</v>
      </c>
      <c r="J805" s="2">
        <v>433469000</v>
      </c>
      <c r="K805" s="2">
        <v>417132000</v>
      </c>
      <c r="L805" s="2">
        <v>398888000</v>
      </c>
      <c r="M805" s="2">
        <v>379607000</v>
      </c>
      <c r="N805" s="2">
        <v>361380000</v>
      </c>
      <c r="O805" s="2">
        <v>343650000</v>
      </c>
      <c r="P805" s="2">
        <v>327196000</v>
      </c>
      <c r="Q805" s="2">
        <v>310056000</v>
      </c>
      <c r="R805" s="2">
        <v>292761000</v>
      </c>
      <c r="S805" s="2">
        <v>275488000</v>
      </c>
      <c r="T805" s="2">
        <v>258389000</v>
      </c>
      <c r="U805" s="2">
        <v>241274000</v>
      </c>
      <c r="V805" s="2">
        <v>224500000</v>
      </c>
      <c r="W805" s="2">
        <v>207599000</v>
      </c>
      <c r="X805" s="2">
        <v>190840000</v>
      </c>
      <c r="Y805" s="2">
        <v>173915000</v>
      </c>
      <c r="Z805" s="2">
        <v>157263000</v>
      </c>
      <c r="AA805" s="2">
        <v>140719000</v>
      </c>
      <c r="AB805" s="2">
        <v>124815000</v>
      </c>
      <c r="AC805" s="2">
        <v>108686000</v>
      </c>
      <c r="AD805" s="2">
        <v>92741700</v>
      </c>
      <c r="AE805" s="2">
        <v>76837900</v>
      </c>
      <c r="AF805" s="2">
        <v>61240200</v>
      </c>
    </row>
    <row r="806" spans="1:32" x14ac:dyDescent="0.25">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x14ac:dyDescent="0.25">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x14ac:dyDescent="0.25">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x14ac:dyDescent="0.25">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x14ac:dyDescent="0.25">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x14ac:dyDescent="0.25">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x14ac:dyDescent="0.25">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x14ac:dyDescent="0.25">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x14ac:dyDescent="0.25">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x14ac:dyDescent="0.25">
      <c r="A815" t="s">
        <v>833</v>
      </c>
      <c r="B815" t="s">
        <v>19</v>
      </c>
      <c r="C815" s="2">
        <v>13515200000</v>
      </c>
      <c r="D815" s="2">
        <v>13327500000</v>
      </c>
      <c r="E815" s="2">
        <v>13152900000</v>
      </c>
      <c r="F815" s="2">
        <v>13697800000</v>
      </c>
      <c r="G815" s="2">
        <v>13374300000</v>
      </c>
      <c r="H815" s="2">
        <v>12815900000</v>
      </c>
      <c r="I815" s="2">
        <v>12384800000</v>
      </c>
      <c r="J815" s="2">
        <v>12214200000</v>
      </c>
      <c r="K815" s="2">
        <v>12351800000</v>
      </c>
      <c r="L815" s="2">
        <v>12286400000</v>
      </c>
      <c r="M815" s="2">
        <v>12330100000</v>
      </c>
      <c r="N815" s="2">
        <v>12446300000</v>
      </c>
      <c r="O815" s="2">
        <v>12539700000</v>
      </c>
      <c r="P815" s="2">
        <v>12601100000</v>
      </c>
      <c r="Q815" s="2">
        <v>12685900000</v>
      </c>
      <c r="R815" s="2">
        <v>12700900000</v>
      </c>
      <c r="S815" s="2">
        <v>12732300000</v>
      </c>
      <c r="T815" s="2">
        <v>12777200000</v>
      </c>
      <c r="U815" s="2">
        <v>12763100000</v>
      </c>
      <c r="V815" s="2">
        <v>12782000000</v>
      </c>
      <c r="W815" s="2">
        <v>12885500000</v>
      </c>
      <c r="X815" s="2">
        <v>12971600000</v>
      </c>
      <c r="Y815" s="2">
        <v>12986000000</v>
      </c>
      <c r="Z815" s="2">
        <v>12989200000</v>
      </c>
      <c r="AA815" s="2">
        <v>12989600000</v>
      </c>
      <c r="AB815" s="2">
        <v>13022000000</v>
      </c>
      <c r="AC815" s="2">
        <v>13092200000</v>
      </c>
      <c r="AD815" s="2">
        <v>13184800000</v>
      </c>
      <c r="AE815" s="2">
        <v>13224600000</v>
      </c>
      <c r="AF815" s="2">
        <v>13315600000</v>
      </c>
    </row>
    <row r="816" spans="1:32" x14ac:dyDescent="0.25">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x14ac:dyDescent="0.25">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x14ac:dyDescent="0.25">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x14ac:dyDescent="0.25">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x14ac:dyDescent="0.25">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x14ac:dyDescent="0.25">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x14ac:dyDescent="0.25">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x14ac:dyDescent="0.25">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x14ac:dyDescent="0.25">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x14ac:dyDescent="0.25">
      <c r="A825" t="s">
        <v>843</v>
      </c>
      <c r="B825" t="s">
        <v>19</v>
      </c>
      <c r="C825" s="2">
        <v>461141000</v>
      </c>
      <c r="D825" s="2">
        <v>457204000</v>
      </c>
      <c r="E825" s="2">
        <v>466824000</v>
      </c>
      <c r="F825" s="2">
        <v>462101000</v>
      </c>
      <c r="G825" s="2">
        <v>450920000</v>
      </c>
      <c r="H825" s="2">
        <v>442263000</v>
      </c>
      <c r="I825" s="2">
        <v>431481000</v>
      </c>
      <c r="J825" s="2">
        <v>418373000</v>
      </c>
      <c r="K825" s="2">
        <v>402605000</v>
      </c>
      <c r="L825" s="2">
        <v>384997000</v>
      </c>
      <c r="M825" s="2">
        <v>366388000</v>
      </c>
      <c r="N825" s="2">
        <v>348795000</v>
      </c>
      <c r="O825" s="2">
        <v>331682000</v>
      </c>
      <c r="P825" s="2">
        <v>315801000</v>
      </c>
      <c r="Q825" s="2">
        <v>299258000</v>
      </c>
      <c r="R825" s="2">
        <v>282566000</v>
      </c>
      <c r="S825" s="2">
        <v>265894000</v>
      </c>
      <c r="T825" s="2">
        <v>249391000</v>
      </c>
      <c r="U825" s="2">
        <v>232871000</v>
      </c>
      <c r="V825" s="2">
        <v>216682000</v>
      </c>
      <c r="W825" s="2">
        <v>200369000</v>
      </c>
      <c r="X825" s="2">
        <v>184194000</v>
      </c>
      <c r="Y825" s="2">
        <v>167858000</v>
      </c>
      <c r="Z825" s="2">
        <v>151787000</v>
      </c>
      <c r="AA825" s="2">
        <v>135819000</v>
      </c>
      <c r="AB825" s="2">
        <v>120469000</v>
      </c>
      <c r="AC825" s="2">
        <v>104901000</v>
      </c>
      <c r="AD825" s="2">
        <v>89512000</v>
      </c>
      <c r="AE825" s="2">
        <v>74162100</v>
      </c>
      <c r="AF825" s="2">
        <v>59107500</v>
      </c>
    </row>
    <row r="826" spans="1:32" x14ac:dyDescent="0.25">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x14ac:dyDescent="0.25">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x14ac:dyDescent="0.25">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x14ac:dyDescent="0.25">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x14ac:dyDescent="0.25">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x14ac:dyDescent="0.25">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x14ac:dyDescent="0.25">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x14ac:dyDescent="0.25">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x14ac:dyDescent="0.25">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x14ac:dyDescent="0.25">
      <c r="A835" t="s">
        <v>853</v>
      </c>
      <c r="B835" t="s">
        <v>19</v>
      </c>
      <c r="C835" s="2">
        <v>13044600000</v>
      </c>
      <c r="D835" s="2">
        <v>12863400000</v>
      </c>
      <c r="E835" s="2">
        <v>12694900000</v>
      </c>
      <c r="F835" s="2">
        <v>13220800000</v>
      </c>
      <c r="G835" s="2">
        <v>12908500000</v>
      </c>
      <c r="H835" s="2">
        <v>12369600000</v>
      </c>
      <c r="I835" s="2">
        <v>11953500000</v>
      </c>
      <c r="J835" s="2">
        <v>11788900000</v>
      </c>
      <c r="K835" s="2">
        <v>11921600000</v>
      </c>
      <c r="L835" s="2">
        <v>11858600000</v>
      </c>
      <c r="M835" s="2">
        <v>11900700000</v>
      </c>
      <c r="N835" s="2">
        <v>12013000000</v>
      </c>
      <c r="O835" s="2">
        <v>12103100000</v>
      </c>
      <c r="P835" s="2">
        <v>12162400000</v>
      </c>
      <c r="Q835" s="2">
        <v>12244200000</v>
      </c>
      <c r="R835" s="2">
        <v>12258700000</v>
      </c>
      <c r="S835" s="2">
        <v>12289000000</v>
      </c>
      <c r="T835" s="2">
        <v>12332400000</v>
      </c>
      <c r="U835" s="2">
        <v>12318800000</v>
      </c>
      <c r="V835" s="2">
        <v>12337100000</v>
      </c>
      <c r="W835" s="2">
        <v>12437000000</v>
      </c>
      <c r="X835" s="2">
        <v>12520000000</v>
      </c>
      <c r="Y835" s="2">
        <v>12533900000</v>
      </c>
      <c r="Z835" s="2">
        <v>12537000000</v>
      </c>
      <c r="AA835" s="2">
        <v>12537500000</v>
      </c>
      <c r="AB835" s="2">
        <v>12568800000</v>
      </c>
      <c r="AC835" s="2">
        <v>12636600000</v>
      </c>
      <c r="AD835" s="2">
        <v>12725900000</v>
      </c>
      <c r="AE835" s="2">
        <v>12764400000</v>
      </c>
      <c r="AF835" s="2">
        <v>12852200000</v>
      </c>
    </row>
    <row r="836" spans="1:32" x14ac:dyDescent="0.25">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x14ac:dyDescent="0.25">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x14ac:dyDescent="0.25">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x14ac:dyDescent="0.25">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x14ac:dyDescent="0.25">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x14ac:dyDescent="0.25">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x14ac:dyDescent="0.25">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x14ac:dyDescent="0.25">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x14ac:dyDescent="0.25">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x14ac:dyDescent="0.25">
      <c r="A845" t="s">
        <v>863</v>
      </c>
      <c r="B845" t="s">
        <v>19</v>
      </c>
      <c r="C845" s="2">
        <v>19855800</v>
      </c>
      <c r="D845" s="2">
        <v>19686300</v>
      </c>
      <c r="E845" s="2">
        <v>20100500</v>
      </c>
      <c r="F845" s="2">
        <v>19897100</v>
      </c>
      <c r="G845" s="2">
        <v>19415700</v>
      </c>
      <c r="H845" s="2">
        <v>19043000</v>
      </c>
      <c r="I845" s="2">
        <v>18578700</v>
      </c>
      <c r="J845" s="2">
        <v>18014300</v>
      </c>
      <c r="K845" s="2">
        <v>17335400</v>
      </c>
      <c r="L845" s="2">
        <v>16577200</v>
      </c>
      <c r="M845" s="2">
        <v>15775900</v>
      </c>
      <c r="N845" s="2">
        <v>15018400</v>
      </c>
      <c r="O845" s="2">
        <v>14281600</v>
      </c>
      <c r="P845" s="2">
        <v>13597800</v>
      </c>
      <c r="Q845" s="2">
        <v>12885500</v>
      </c>
      <c r="R845" s="2">
        <v>12166700</v>
      </c>
      <c r="S845" s="2">
        <v>11448900</v>
      </c>
      <c r="T845" s="2">
        <v>10738300</v>
      </c>
      <c r="U845" s="2">
        <v>10027000</v>
      </c>
      <c r="V845" s="2">
        <v>9329900</v>
      </c>
      <c r="W845" s="2">
        <v>8627500</v>
      </c>
      <c r="X845" s="2">
        <v>7931020</v>
      </c>
      <c r="Y845" s="2">
        <v>7227650</v>
      </c>
      <c r="Z845" s="2">
        <v>6535630</v>
      </c>
      <c r="AA845" s="2">
        <v>5848090</v>
      </c>
      <c r="AB845" s="2">
        <v>5187140</v>
      </c>
      <c r="AC845" s="2">
        <v>4516830</v>
      </c>
      <c r="AD845" s="2">
        <v>3854210</v>
      </c>
      <c r="AE845" s="2">
        <v>3193270</v>
      </c>
      <c r="AF845" s="2">
        <v>2545050</v>
      </c>
    </row>
    <row r="846" spans="1:32" x14ac:dyDescent="0.25">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x14ac:dyDescent="0.25">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x14ac:dyDescent="0.25">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x14ac:dyDescent="0.25">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x14ac:dyDescent="0.25">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x14ac:dyDescent="0.25">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x14ac:dyDescent="0.25">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x14ac:dyDescent="0.25">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x14ac:dyDescent="0.25">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x14ac:dyDescent="0.25">
      <c r="A855" t="s">
        <v>873</v>
      </c>
      <c r="B855" t="s">
        <v>19</v>
      </c>
      <c r="C855" s="2">
        <v>561674000</v>
      </c>
      <c r="D855" s="2">
        <v>553871000</v>
      </c>
      <c r="E855" s="2">
        <v>546615000</v>
      </c>
      <c r="F855" s="2">
        <v>569262000</v>
      </c>
      <c r="G855" s="2">
        <v>555816000</v>
      </c>
      <c r="H855" s="2">
        <v>532612000</v>
      </c>
      <c r="I855" s="2">
        <v>514693000</v>
      </c>
      <c r="J855" s="2">
        <v>507606000</v>
      </c>
      <c r="K855" s="2">
        <v>513323000</v>
      </c>
      <c r="L855" s="2">
        <v>510607000</v>
      </c>
      <c r="M855" s="2">
        <v>512421000</v>
      </c>
      <c r="N855" s="2">
        <v>517255000</v>
      </c>
      <c r="O855" s="2">
        <v>521134000</v>
      </c>
      <c r="P855" s="2">
        <v>523689000</v>
      </c>
      <c r="Q855" s="2">
        <v>527213000</v>
      </c>
      <c r="R855" s="2">
        <v>527835000</v>
      </c>
      <c r="S855" s="2">
        <v>529141000</v>
      </c>
      <c r="T855" s="2">
        <v>531009000</v>
      </c>
      <c r="U855" s="2">
        <v>530422000</v>
      </c>
      <c r="V855" s="2">
        <v>531210000</v>
      </c>
      <c r="W855" s="2">
        <v>535511000</v>
      </c>
      <c r="X855" s="2">
        <v>539088000</v>
      </c>
      <c r="Y855" s="2">
        <v>539687000</v>
      </c>
      <c r="Z855" s="2">
        <v>539820000</v>
      </c>
      <c r="AA855" s="2">
        <v>539838000</v>
      </c>
      <c r="AB855" s="2">
        <v>541186000</v>
      </c>
      <c r="AC855" s="2">
        <v>544105000</v>
      </c>
      <c r="AD855" s="2">
        <v>547954000</v>
      </c>
      <c r="AE855" s="2">
        <v>549608000</v>
      </c>
      <c r="AF855" s="2">
        <v>553392000</v>
      </c>
    </row>
    <row r="856" spans="1:32" x14ac:dyDescent="0.25">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x14ac:dyDescent="0.25">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x14ac:dyDescent="0.25">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x14ac:dyDescent="0.25">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x14ac:dyDescent="0.25">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x14ac:dyDescent="0.25">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x14ac:dyDescent="0.25">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x14ac:dyDescent="0.25">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x14ac:dyDescent="0.25">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x14ac:dyDescent="0.25">
      <c r="A865" t="s">
        <v>883</v>
      </c>
      <c r="B865" t="s">
        <v>19</v>
      </c>
      <c r="C865" s="2">
        <v>355629000</v>
      </c>
      <c r="D865" s="2">
        <v>352592000</v>
      </c>
      <c r="E865" s="2">
        <v>360011000</v>
      </c>
      <c r="F865" s="2">
        <v>356369000</v>
      </c>
      <c r="G865" s="2">
        <v>347746000</v>
      </c>
      <c r="H865" s="2">
        <v>341070000</v>
      </c>
      <c r="I865" s="2">
        <v>332755000</v>
      </c>
      <c r="J865" s="2">
        <v>322646000</v>
      </c>
      <c r="K865" s="2">
        <v>310486000</v>
      </c>
      <c r="L865" s="2">
        <v>296907000</v>
      </c>
      <c r="M865" s="2">
        <v>282556000</v>
      </c>
      <c r="N865" s="2">
        <v>268988000</v>
      </c>
      <c r="O865" s="2">
        <v>255791000</v>
      </c>
      <c r="P865" s="2">
        <v>243543000</v>
      </c>
      <c r="Q865" s="2">
        <v>230786000</v>
      </c>
      <c r="R865" s="2">
        <v>217913000</v>
      </c>
      <c r="S865" s="2">
        <v>205055000</v>
      </c>
      <c r="T865" s="2">
        <v>192328000</v>
      </c>
      <c r="U865" s="2">
        <v>179589000</v>
      </c>
      <c r="V865" s="2">
        <v>167104000</v>
      </c>
      <c r="W865" s="2">
        <v>154523000</v>
      </c>
      <c r="X865" s="2">
        <v>142049000</v>
      </c>
      <c r="Y865" s="2">
        <v>129451000</v>
      </c>
      <c r="Z865" s="2">
        <v>117057000</v>
      </c>
      <c r="AA865" s="2">
        <v>104743000</v>
      </c>
      <c r="AB865" s="2">
        <v>92904500</v>
      </c>
      <c r="AC865" s="2">
        <v>80899000</v>
      </c>
      <c r="AD865" s="2">
        <v>69031000</v>
      </c>
      <c r="AE865" s="2">
        <v>57193300</v>
      </c>
      <c r="AF865" s="2">
        <v>45583300</v>
      </c>
    </row>
    <row r="866" spans="1:32" x14ac:dyDescent="0.25">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x14ac:dyDescent="0.25">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x14ac:dyDescent="0.25">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x14ac:dyDescent="0.25">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x14ac:dyDescent="0.25">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x14ac:dyDescent="0.25">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x14ac:dyDescent="0.25">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x14ac:dyDescent="0.25">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x14ac:dyDescent="0.25">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x14ac:dyDescent="0.25">
      <c r="A875" t="s">
        <v>893</v>
      </c>
      <c r="B875" t="s">
        <v>19</v>
      </c>
      <c r="C875" s="2">
        <v>10059900000</v>
      </c>
      <c r="D875" s="2">
        <v>9920130000</v>
      </c>
      <c r="E875" s="2">
        <v>9790180000</v>
      </c>
      <c r="F875" s="2">
        <v>10195800000</v>
      </c>
      <c r="G875" s="2">
        <v>9954970000</v>
      </c>
      <c r="H875" s="2">
        <v>9539370000</v>
      </c>
      <c r="I875" s="2">
        <v>9218420000</v>
      </c>
      <c r="J875" s="2">
        <v>9091490000</v>
      </c>
      <c r="K875" s="2">
        <v>9193860000</v>
      </c>
      <c r="L875" s="2">
        <v>9145220000</v>
      </c>
      <c r="M875" s="2">
        <v>9177710000</v>
      </c>
      <c r="N875" s="2">
        <v>9264270000</v>
      </c>
      <c r="O875" s="2">
        <v>9333730000</v>
      </c>
      <c r="P875" s="2">
        <v>9379480000</v>
      </c>
      <c r="Q875" s="2">
        <v>9442580000</v>
      </c>
      <c r="R875" s="2">
        <v>9453720000</v>
      </c>
      <c r="S875" s="2">
        <v>9477110000</v>
      </c>
      <c r="T875" s="2">
        <v>9510550000</v>
      </c>
      <c r="U875" s="2">
        <v>9500020000</v>
      </c>
      <c r="V875" s="2">
        <v>9514130000</v>
      </c>
      <c r="W875" s="2">
        <v>9591160000</v>
      </c>
      <c r="X875" s="2">
        <v>9655210000</v>
      </c>
      <c r="Y875" s="2">
        <v>9665930000</v>
      </c>
      <c r="Z875" s="2">
        <v>9668310000</v>
      </c>
      <c r="AA875" s="2">
        <v>9668620000</v>
      </c>
      <c r="AB875" s="2">
        <v>9692750000</v>
      </c>
      <c r="AC875" s="2">
        <v>9745020000</v>
      </c>
      <c r="AD875" s="2">
        <v>9813920000</v>
      </c>
      <c r="AE875" s="2">
        <v>9843540000</v>
      </c>
      <c r="AF875" s="2">
        <v>9911290000</v>
      </c>
    </row>
    <row r="876" spans="1:32" x14ac:dyDescent="0.25">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x14ac:dyDescent="0.25">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x14ac:dyDescent="0.25">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x14ac:dyDescent="0.25">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x14ac:dyDescent="0.25">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x14ac:dyDescent="0.25">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x14ac:dyDescent="0.25">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x14ac:dyDescent="0.25">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x14ac:dyDescent="0.25">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x14ac:dyDescent="0.25">
      <c r="A885" t="s">
        <v>903</v>
      </c>
      <c r="B885" t="s">
        <v>19</v>
      </c>
      <c r="C885" s="2">
        <v>80981600</v>
      </c>
      <c r="D885" s="2">
        <v>80290200</v>
      </c>
      <c r="E885" s="2">
        <v>81979600</v>
      </c>
      <c r="F885" s="2">
        <v>81150100</v>
      </c>
      <c r="G885" s="2">
        <v>79186700</v>
      </c>
      <c r="H885" s="2">
        <v>77666300</v>
      </c>
      <c r="I885" s="2">
        <v>75773000</v>
      </c>
      <c r="J885" s="2">
        <v>73471100</v>
      </c>
      <c r="K885" s="2">
        <v>70702100</v>
      </c>
      <c r="L885" s="2">
        <v>67609900</v>
      </c>
      <c r="M885" s="2">
        <v>64341800</v>
      </c>
      <c r="N885" s="2">
        <v>61252400</v>
      </c>
      <c r="O885" s="2">
        <v>58247200</v>
      </c>
      <c r="P885" s="2">
        <v>55458200</v>
      </c>
      <c r="Q885" s="2">
        <v>52553200</v>
      </c>
      <c r="R885" s="2">
        <v>49621800</v>
      </c>
      <c r="S885" s="2">
        <v>46694000</v>
      </c>
      <c r="T885" s="2">
        <v>43795800</v>
      </c>
      <c r="U885" s="2">
        <v>40894800</v>
      </c>
      <c r="V885" s="2">
        <v>38051800</v>
      </c>
      <c r="W885" s="2">
        <v>35187100</v>
      </c>
      <c r="X885" s="2">
        <v>32346500</v>
      </c>
      <c r="Y885" s="2">
        <v>29477800</v>
      </c>
      <c r="Z885" s="2">
        <v>26655500</v>
      </c>
      <c r="AA885" s="2">
        <v>23851300</v>
      </c>
      <c r="AB885" s="2">
        <v>21155600</v>
      </c>
      <c r="AC885" s="2">
        <v>18421800</v>
      </c>
      <c r="AD885" s="2">
        <v>15719300</v>
      </c>
      <c r="AE885" s="2">
        <v>13023700</v>
      </c>
      <c r="AF885" s="2">
        <v>10379900</v>
      </c>
    </row>
    <row r="886" spans="1:32" x14ac:dyDescent="0.25">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x14ac:dyDescent="0.25">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x14ac:dyDescent="0.25">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x14ac:dyDescent="0.25">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x14ac:dyDescent="0.25">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x14ac:dyDescent="0.25">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x14ac:dyDescent="0.25">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x14ac:dyDescent="0.25">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x14ac:dyDescent="0.25">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x14ac:dyDescent="0.25">
      <c r="A895" t="s">
        <v>913</v>
      </c>
      <c r="B895" t="s">
        <v>19</v>
      </c>
      <c r="C895" s="2">
        <v>2290780000</v>
      </c>
      <c r="D895" s="2">
        <v>2258950000</v>
      </c>
      <c r="E895" s="2">
        <v>2229360000</v>
      </c>
      <c r="F895" s="2">
        <v>2321730000</v>
      </c>
      <c r="G895" s="2">
        <v>2266890000</v>
      </c>
      <c r="H895" s="2">
        <v>2172250000</v>
      </c>
      <c r="I895" s="2">
        <v>2099160000</v>
      </c>
      <c r="J895" s="2">
        <v>2070260000</v>
      </c>
      <c r="K895" s="2">
        <v>2093570000</v>
      </c>
      <c r="L895" s="2">
        <v>2082490000</v>
      </c>
      <c r="M895" s="2">
        <v>2089890000</v>
      </c>
      <c r="N895" s="2">
        <v>2109600000</v>
      </c>
      <c r="O895" s="2">
        <v>2125420000</v>
      </c>
      <c r="P895" s="2">
        <v>2135840000</v>
      </c>
      <c r="Q895" s="2">
        <v>2150210000</v>
      </c>
      <c r="R895" s="2">
        <v>2152740000</v>
      </c>
      <c r="S895" s="2">
        <v>2158070000</v>
      </c>
      <c r="T895" s="2">
        <v>2165680000</v>
      </c>
      <c r="U895" s="2">
        <v>2163290000</v>
      </c>
      <c r="V895" s="2">
        <v>2166500000</v>
      </c>
      <c r="W895" s="2">
        <v>2184040000</v>
      </c>
      <c r="X895" s="2">
        <v>2198630000</v>
      </c>
      <c r="Y895" s="2">
        <v>2201070000</v>
      </c>
      <c r="Z895" s="2">
        <v>2201610000</v>
      </c>
      <c r="AA895" s="2">
        <v>2201680000</v>
      </c>
      <c r="AB895" s="2">
        <v>2207170000</v>
      </c>
      <c r="AC895" s="2">
        <v>2219080000</v>
      </c>
      <c r="AD895" s="2">
        <v>2234770000</v>
      </c>
      <c r="AE895" s="2">
        <v>2241510000</v>
      </c>
      <c r="AF895" s="2">
        <v>2256940000</v>
      </c>
    </row>
    <row r="896" spans="1:32" x14ac:dyDescent="0.25">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x14ac:dyDescent="0.25">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x14ac:dyDescent="0.25">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x14ac:dyDescent="0.25">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x14ac:dyDescent="0.25">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x14ac:dyDescent="0.25">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x14ac:dyDescent="0.25">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x14ac:dyDescent="0.25">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x14ac:dyDescent="0.25">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x14ac:dyDescent="0.25">
      <c r="A905" t="s">
        <v>923</v>
      </c>
      <c r="B905" t="s">
        <v>19</v>
      </c>
      <c r="C905" s="2">
        <v>50267900</v>
      </c>
      <c r="D905" s="2">
        <v>49838700</v>
      </c>
      <c r="E905" s="2">
        <v>50887400</v>
      </c>
      <c r="F905" s="2">
        <v>50372500</v>
      </c>
      <c r="G905" s="2">
        <v>49153700</v>
      </c>
      <c r="H905" s="2">
        <v>48210000</v>
      </c>
      <c r="I905" s="2">
        <v>47034800</v>
      </c>
      <c r="J905" s="2">
        <v>45605900</v>
      </c>
      <c r="K905" s="2">
        <v>43887100</v>
      </c>
      <c r="L905" s="2">
        <v>41967600</v>
      </c>
      <c r="M905" s="2">
        <v>39939100</v>
      </c>
      <c r="N905" s="2">
        <v>38021300</v>
      </c>
      <c r="O905" s="2">
        <v>36155900</v>
      </c>
      <c r="P905" s="2">
        <v>34424700</v>
      </c>
      <c r="Q905" s="2">
        <v>32621500</v>
      </c>
      <c r="R905" s="2">
        <v>30801800</v>
      </c>
      <c r="S905" s="2">
        <v>28984500</v>
      </c>
      <c r="T905" s="2">
        <v>27185500</v>
      </c>
      <c r="U905" s="2">
        <v>25384700</v>
      </c>
      <c r="V905" s="2">
        <v>23620000</v>
      </c>
      <c r="W905" s="2">
        <v>21841800</v>
      </c>
      <c r="X905" s="2">
        <v>20078500</v>
      </c>
      <c r="Y905" s="2">
        <v>18297900</v>
      </c>
      <c r="Z905" s="2">
        <v>16545900</v>
      </c>
      <c r="AA905" s="2">
        <v>14805300</v>
      </c>
      <c r="AB905" s="2">
        <v>13132000</v>
      </c>
      <c r="AC905" s="2">
        <v>11435000</v>
      </c>
      <c r="AD905" s="2">
        <v>9757490</v>
      </c>
      <c r="AE905" s="2">
        <v>8084230</v>
      </c>
      <c r="AF905" s="2">
        <v>6443170</v>
      </c>
    </row>
    <row r="906" spans="1:32" x14ac:dyDescent="0.25">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x14ac:dyDescent="0.25">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x14ac:dyDescent="0.25">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x14ac:dyDescent="0.25">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x14ac:dyDescent="0.25">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x14ac:dyDescent="0.25">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x14ac:dyDescent="0.25">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x14ac:dyDescent="0.25">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x14ac:dyDescent="0.25">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x14ac:dyDescent="0.25">
      <c r="A915" t="s">
        <v>933</v>
      </c>
      <c r="B915" t="s">
        <v>19</v>
      </c>
      <c r="C915" s="2">
        <v>1421960000</v>
      </c>
      <c r="D915" s="2">
        <v>1402200000</v>
      </c>
      <c r="E915" s="2">
        <v>1383840000</v>
      </c>
      <c r="F915" s="2">
        <v>1441170000</v>
      </c>
      <c r="G915" s="2">
        <v>1407130000</v>
      </c>
      <c r="H915" s="2">
        <v>1348380000</v>
      </c>
      <c r="I915" s="2">
        <v>1303020000</v>
      </c>
      <c r="J915" s="2">
        <v>1285080000</v>
      </c>
      <c r="K915" s="2">
        <v>1299550000</v>
      </c>
      <c r="L915" s="2">
        <v>1292680000</v>
      </c>
      <c r="M915" s="2">
        <v>1297270000</v>
      </c>
      <c r="N915" s="2">
        <v>1309510000</v>
      </c>
      <c r="O915" s="2">
        <v>1319330000</v>
      </c>
      <c r="P915" s="2">
        <v>1325800000</v>
      </c>
      <c r="Q915" s="2">
        <v>1334720000</v>
      </c>
      <c r="R915" s="2">
        <v>1336290000</v>
      </c>
      <c r="S915" s="2">
        <v>1339600000</v>
      </c>
      <c r="T915" s="2">
        <v>1344330000</v>
      </c>
      <c r="U915" s="2">
        <v>1342840000</v>
      </c>
      <c r="V915" s="2">
        <v>1344830000</v>
      </c>
      <c r="W915" s="2">
        <v>1355720000</v>
      </c>
      <c r="X915" s="2">
        <v>1364780000</v>
      </c>
      <c r="Y915" s="2">
        <v>1366300000</v>
      </c>
      <c r="Z915" s="2">
        <v>1366630000</v>
      </c>
      <c r="AA915" s="2">
        <v>1366680000</v>
      </c>
      <c r="AB915" s="2">
        <v>1370090000</v>
      </c>
      <c r="AC915" s="2">
        <v>1377480000</v>
      </c>
      <c r="AD915" s="2">
        <v>1387220000</v>
      </c>
      <c r="AE915" s="2">
        <v>1391410000</v>
      </c>
      <c r="AF915" s="2">
        <v>1400990000</v>
      </c>
    </row>
    <row r="916" spans="1:32" x14ac:dyDescent="0.25">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x14ac:dyDescent="0.25">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x14ac:dyDescent="0.25">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x14ac:dyDescent="0.25">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x14ac:dyDescent="0.25">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x14ac:dyDescent="0.25">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x14ac:dyDescent="0.25">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x14ac:dyDescent="0.25">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x14ac:dyDescent="0.25">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x14ac:dyDescent="0.25">
      <c r="A925" t="s">
        <v>943</v>
      </c>
      <c r="B925" t="s">
        <v>19</v>
      </c>
      <c r="C925" s="2">
        <v>10053600</v>
      </c>
      <c r="D925" s="2">
        <v>9967750</v>
      </c>
      <c r="E925" s="2">
        <v>10177500</v>
      </c>
      <c r="F925" s="2">
        <v>10074500</v>
      </c>
      <c r="G925" s="2">
        <v>9830750</v>
      </c>
      <c r="H925" s="2">
        <v>9642000</v>
      </c>
      <c r="I925" s="2">
        <v>9406960</v>
      </c>
      <c r="J925" s="2">
        <v>9121180</v>
      </c>
      <c r="K925" s="2">
        <v>8777420</v>
      </c>
      <c r="L925" s="2">
        <v>8393530</v>
      </c>
      <c r="M925" s="2">
        <v>7987810</v>
      </c>
      <c r="N925" s="2">
        <v>7604270</v>
      </c>
      <c r="O925" s="2">
        <v>7231190</v>
      </c>
      <c r="P925" s="2">
        <v>6884950</v>
      </c>
      <c r="Q925" s="2">
        <v>6524290</v>
      </c>
      <c r="R925" s="2">
        <v>6160370</v>
      </c>
      <c r="S925" s="2">
        <v>5796890</v>
      </c>
      <c r="T925" s="2">
        <v>5437100</v>
      </c>
      <c r="U925" s="2">
        <v>5076950</v>
      </c>
      <c r="V925" s="2">
        <v>4724000</v>
      </c>
      <c r="W925" s="2">
        <v>4368360</v>
      </c>
      <c r="X925" s="2">
        <v>4015710</v>
      </c>
      <c r="Y925" s="2">
        <v>3659570</v>
      </c>
      <c r="Z925" s="2">
        <v>3309180</v>
      </c>
      <c r="AA925" s="2">
        <v>2961060</v>
      </c>
      <c r="AB925" s="2">
        <v>2626400</v>
      </c>
      <c r="AC925" s="2">
        <v>2287000</v>
      </c>
      <c r="AD925" s="2">
        <v>1951500</v>
      </c>
      <c r="AE925" s="2">
        <v>1616850</v>
      </c>
      <c r="AF925" s="2">
        <v>1288630</v>
      </c>
    </row>
    <row r="926" spans="1:32" x14ac:dyDescent="0.25">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x14ac:dyDescent="0.25">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x14ac:dyDescent="0.25">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x14ac:dyDescent="0.25">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x14ac:dyDescent="0.25">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x14ac:dyDescent="0.25">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x14ac:dyDescent="0.25">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x14ac:dyDescent="0.25">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x14ac:dyDescent="0.25">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x14ac:dyDescent="0.25">
      <c r="A935" t="s">
        <v>953</v>
      </c>
      <c r="B935" t="s">
        <v>19</v>
      </c>
      <c r="C935" s="2">
        <v>284392000</v>
      </c>
      <c r="D935" s="2">
        <v>280441000</v>
      </c>
      <c r="E935" s="2">
        <v>276767000</v>
      </c>
      <c r="F935" s="2">
        <v>288234000</v>
      </c>
      <c r="G935" s="2">
        <v>281426000</v>
      </c>
      <c r="H935" s="2">
        <v>269677000</v>
      </c>
      <c r="I935" s="2">
        <v>260604000</v>
      </c>
      <c r="J935" s="2">
        <v>257016000</v>
      </c>
      <c r="K935" s="2">
        <v>259910000</v>
      </c>
      <c r="L935" s="2">
        <v>258535000</v>
      </c>
      <c r="M935" s="2">
        <v>259454000</v>
      </c>
      <c r="N935" s="2">
        <v>261901000</v>
      </c>
      <c r="O935" s="2">
        <v>263865000</v>
      </c>
      <c r="P935" s="2">
        <v>265159000</v>
      </c>
      <c r="Q935" s="2">
        <v>266943000</v>
      </c>
      <c r="R935" s="2">
        <v>267258000</v>
      </c>
      <c r="S935" s="2">
        <v>267920000</v>
      </c>
      <c r="T935" s="2">
        <v>268865000</v>
      </c>
      <c r="U935" s="2">
        <v>268568000</v>
      </c>
      <c r="V935" s="2">
        <v>268967000</v>
      </c>
      <c r="W935" s="2">
        <v>271145000</v>
      </c>
      <c r="X935" s="2">
        <v>272956000</v>
      </c>
      <c r="Y935" s="2">
        <v>273259000</v>
      </c>
      <c r="Z935" s="2">
        <v>273327000</v>
      </c>
      <c r="AA935" s="2">
        <v>273336000</v>
      </c>
      <c r="AB935" s="2">
        <v>274018000</v>
      </c>
      <c r="AC935" s="2">
        <v>275496000</v>
      </c>
      <c r="AD935" s="2">
        <v>277445000</v>
      </c>
      <c r="AE935" s="2">
        <v>278283000</v>
      </c>
      <c r="AF935" s="2">
        <v>280198000</v>
      </c>
    </row>
    <row r="936" spans="1:32" x14ac:dyDescent="0.25">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x14ac:dyDescent="0.25">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x14ac:dyDescent="0.25">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x14ac:dyDescent="0.25">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x14ac:dyDescent="0.25">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x14ac:dyDescent="0.25">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x14ac:dyDescent="0.25">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x14ac:dyDescent="0.25">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x14ac:dyDescent="0.25">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x14ac:dyDescent="0.25">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x14ac:dyDescent="0.25">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x14ac:dyDescent="0.25">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x14ac:dyDescent="0.25">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x14ac:dyDescent="0.25">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x14ac:dyDescent="0.25">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x14ac:dyDescent="0.25">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x14ac:dyDescent="0.25">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x14ac:dyDescent="0.25">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x14ac:dyDescent="0.25">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x14ac:dyDescent="0.25">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x14ac:dyDescent="0.25">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x14ac:dyDescent="0.25">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x14ac:dyDescent="0.25">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x14ac:dyDescent="0.25">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x14ac:dyDescent="0.25">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x14ac:dyDescent="0.25">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x14ac:dyDescent="0.25">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x14ac:dyDescent="0.25">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x14ac:dyDescent="0.25">
      <c r="A964" t="s">
        <v>982</v>
      </c>
      <c r="B964" t="s">
        <v>19</v>
      </c>
      <c r="C964" s="2">
        <v>11580300000000</v>
      </c>
      <c r="D964" s="2">
        <v>11224600000000</v>
      </c>
      <c r="E964" s="2">
        <v>10666000000000</v>
      </c>
      <c r="F964" s="2">
        <v>10141800000000</v>
      </c>
      <c r="G964" s="2">
        <v>9697560000000</v>
      </c>
      <c r="H964" s="2">
        <v>9316220000000</v>
      </c>
      <c r="I964" s="2">
        <v>8938550000000</v>
      </c>
      <c r="J964" s="2">
        <v>8554120000000</v>
      </c>
      <c r="K964" s="2">
        <v>8159280000000</v>
      </c>
      <c r="L964" s="2">
        <v>7758590000000</v>
      </c>
      <c r="M964" s="2">
        <v>7368930000000</v>
      </c>
      <c r="N964" s="2">
        <v>7002590000000</v>
      </c>
      <c r="O964" s="2">
        <v>6653640000000</v>
      </c>
      <c r="P964" s="2">
        <v>6308120000000</v>
      </c>
      <c r="Q964" s="2">
        <v>5966410000000</v>
      </c>
      <c r="R964" s="2">
        <v>5633440000000</v>
      </c>
      <c r="S964" s="2">
        <v>5306880000000</v>
      </c>
      <c r="T964" s="2">
        <v>4979580000000</v>
      </c>
      <c r="U964" s="2">
        <v>4651920000000</v>
      </c>
      <c r="V964" s="2">
        <v>4330320000000</v>
      </c>
      <c r="W964" s="2">
        <v>4006190000000</v>
      </c>
      <c r="X964" s="2">
        <v>3679900000000</v>
      </c>
      <c r="Y964" s="2">
        <v>3352310000000</v>
      </c>
      <c r="Z964" s="2">
        <v>3022080000000</v>
      </c>
      <c r="AA964" s="2">
        <v>2689990000000</v>
      </c>
      <c r="AB964" s="2">
        <v>2357330000000</v>
      </c>
      <c r="AC964" s="2">
        <v>2024580000000</v>
      </c>
      <c r="AD964" s="2">
        <v>1690410000000</v>
      </c>
      <c r="AE964" s="2">
        <v>1354790000000</v>
      </c>
      <c r="AF964" s="2">
        <v>1019050000000</v>
      </c>
    </row>
    <row r="965" spans="1:32" x14ac:dyDescent="0.25">
      <c r="A965" t="s">
        <v>983</v>
      </c>
      <c r="B965" t="s">
        <v>19</v>
      </c>
      <c r="C965" s="2">
        <v>3242290000000</v>
      </c>
      <c r="D965" s="2">
        <v>3620900000000</v>
      </c>
      <c r="E965" s="2">
        <v>3917190000000</v>
      </c>
      <c r="F965" s="2">
        <v>4201570000000</v>
      </c>
      <c r="G965" s="2">
        <v>4501630000000</v>
      </c>
      <c r="H965" s="2">
        <v>4822160000000</v>
      </c>
      <c r="I965" s="2">
        <v>5138800000000</v>
      </c>
      <c r="J965" s="2">
        <v>5444630000000</v>
      </c>
      <c r="K965" s="2">
        <v>5734470000000</v>
      </c>
      <c r="L965" s="2">
        <v>6008360000000</v>
      </c>
      <c r="M965" s="2">
        <v>6278560000000</v>
      </c>
      <c r="N965" s="2">
        <v>6559110000000</v>
      </c>
      <c r="O965" s="2">
        <v>6849900000000</v>
      </c>
      <c r="P965" s="2">
        <v>7139660000000</v>
      </c>
      <c r="Q965" s="2">
        <v>7429630000000</v>
      </c>
      <c r="R965" s="2">
        <v>7727980000000</v>
      </c>
      <c r="S965" s="2">
        <v>8034900000000</v>
      </c>
      <c r="T965" s="2">
        <v>8341400000000</v>
      </c>
      <c r="U965" s="2">
        <v>8648080000000</v>
      </c>
      <c r="V965" s="2">
        <v>8968970000000</v>
      </c>
      <c r="W965" s="2">
        <v>9289020000000</v>
      </c>
      <c r="X965" s="2">
        <v>9608310000000</v>
      </c>
      <c r="Y965" s="2">
        <v>9928690000000</v>
      </c>
      <c r="Z965" s="2">
        <v>10245500000000</v>
      </c>
      <c r="AA965" s="2">
        <v>10559700000000</v>
      </c>
      <c r="AB965" s="2">
        <v>10875800000000</v>
      </c>
      <c r="AC965" s="2">
        <v>11197400000000</v>
      </c>
      <c r="AD965" s="2">
        <v>11519200000000</v>
      </c>
      <c r="AE965" s="2">
        <v>11840200000000</v>
      </c>
      <c r="AF965" s="2">
        <v>12175600000000</v>
      </c>
    </row>
    <row r="966" spans="1:32" x14ac:dyDescent="0.25">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x14ac:dyDescent="0.25">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x14ac:dyDescent="0.25">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x14ac:dyDescent="0.25">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x14ac:dyDescent="0.25">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x14ac:dyDescent="0.25">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x14ac:dyDescent="0.25">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x14ac:dyDescent="0.25">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x14ac:dyDescent="0.25">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x14ac:dyDescent="0.25">
      <c r="A975" t="s">
        <v>993</v>
      </c>
      <c r="B975" t="s">
        <v>19</v>
      </c>
      <c r="C975" s="2">
        <v>15117700000000</v>
      </c>
      <c r="D975" s="2">
        <v>15334700000000</v>
      </c>
      <c r="E975" s="2">
        <v>15550300000000</v>
      </c>
      <c r="F975" s="2">
        <v>15440300000000</v>
      </c>
      <c r="G975" s="2">
        <v>15409400000000</v>
      </c>
      <c r="H975" s="2">
        <v>15250900000000</v>
      </c>
      <c r="I975" s="2">
        <v>15163800000000</v>
      </c>
      <c r="J975" s="2">
        <v>15031900000000</v>
      </c>
      <c r="K975" s="2">
        <v>14931400000000</v>
      </c>
      <c r="L975" s="2">
        <v>14852500000000</v>
      </c>
      <c r="M975" s="2">
        <v>14815900000000</v>
      </c>
      <c r="N975" s="2">
        <v>14785100000000</v>
      </c>
      <c r="O975" s="2">
        <v>14758000000000</v>
      </c>
      <c r="P975" s="2">
        <v>14719200000000</v>
      </c>
      <c r="Q975" s="2">
        <v>14691600000000</v>
      </c>
      <c r="R975" s="2">
        <v>14646200000000</v>
      </c>
      <c r="S975" s="2">
        <v>14614700000000</v>
      </c>
      <c r="T975" s="2">
        <v>14582100000000</v>
      </c>
      <c r="U975" s="2">
        <v>14547100000000</v>
      </c>
      <c r="V975" s="2">
        <v>14515500000000</v>
      </c>
      <c r="W975" s="2">
        <v>14487700000000</v>
      </c>
      <c r="X975" s="2">
        <v>14468600000000</v>
      </c>
      <c r="Y975" s="2">
        <v>14441800000000</v>
      </c>
      <c r="Z975" s="2">
        <v>14418600000000</v>
      </c>
      <c r="AA975" s="2">
        <v>14391600000000</v>
      </c>
      <c r="AB975" s="2">
        <v>14405600000000</v>
      </c>
      <c r="AC975" s="2">
        <v>14384500000000</v>
      </c>
      <c r="AD975" s="2">
        <v>14341700000000</v>
      </c>
      <c r="AE975" s="2">
        <v>14306500000000</v>
      </c>
      <c r="AF975" s="2">
        <v>14269600000000</v>
      </c>
    </row>
    <row r="976" spans="1:32" x14ac:dyDescent="0.25">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x14ac:dyDescent="0.25">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x14ac:dyDescent="0.25">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x14ac:dyDescent="0.25">
      <c r="A979" t="s">
        <v>997</v>
      </c>
      <c r="B979" t="s">
        <v>19</v>
      </c>
      <c r="C979" s="2">
        <v>46008600000000</v>
      </c>
      <c r="D979" s="2">
        <v>46669100000000</v>
      </c>
      <c r="E979" s="2">
        <v>47325300000000</v>
      </c>
      <c r="F979" s="2">
        <v>46990400000000</v>
      </c>
      <c r="G979" s="2">
        <v>46896400000000</v>
      </c>
      <c r="H979" s="2">
        <v>46414100000000</v>
      </c>
      <c r="I979" s="2">
        <v>46148900000000</v>
      </c>
      <c r="J979" s="2">
        <v>45747600000000</v>
      </c>
      <c r="K979" s="2">
        <v>45441600000000</v>
      </c>
      <c r="L979" s="2">
        <v>45201500000000</v>
      </c>
      <c r="M979" s="2">
        <v>45090000000000</v>
      </c>
      <c r="N979" s="2">
        <v>44996500000000</v>
      </c>
      <c r="O979" s="2">
        <v>44914000000000</v>
      </c>
      <c r="P979" s="2">
        <v>44795900000000</v>
      </c>
      <c r="Q979" s="2">
        <v>44711900000000</v>
      </c>
      <c r="R979" s="2">
        <v>44573600000000</v>
      </c>
      <c r="S979" s="2">
        <v>44477700000000</v>
      </c>
      <c r="T979" s="2">
        <v>44378600000000</v>
      </c>
      <c r="U979" s="2">
        <v>44272200000000</v>
      </c>
      <c r="V979" s="2">
        <v>44175800000000</v>
      </c>
      <c r="W979" s="2">
        <v>44091200000000</v>
      </c>
      <c r="X979" s="2">
        <v>44033200000000</v>
      </c>
      <c r="Y979" s="2">
        <v>43951600000000</v>
      </c>
      <c r="Z979" s="2">
        <v>43881200000000</v>
      </c>
      <c r="AA979" s="2">
        <v>43798900000000</v>
      </c>
      <c r="AB979" s="2">
        <v>43841500000000</v>
      </c>
      <c r="AC979" s="2">
        <v>43777200000000</v>
      </c>
      <c r="AD979" s="2">
        <v>43647000000000</v>
      </c>
      <c r="AE979" s="2">
        <v>43539700000000</v>
      </c>
      <c r="AF979" s="2">
        <v>43427600000000</v>
      </c>
    </row>
    <row r="980" spans="1:32" x14ac:dyDescent="0.25">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x14ac:dyDescent="0.25">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x14ac:dyDescent="0.25">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x14ac:dyDescent="0.25">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x14ac:dyDescent="0.25">
      <c r="A984" t="s">
        <v>1002</v>
      </c>
      <c r="B984" t="s">
        <v>19</v>
      </c>
      <c r="C984" s="2">
        <v>8215050000</v>
      </c>
      <c r="D984" s="2">
        <v>7962730000</v>
      </c>
      <c r="E984" s="2">
        <v>7566480000</v>
      </c>
      <c r="F984" s="2">
        <v>7194610000</v>
      </c>
      <c r="G984" s="2">
        <v>6879450000</v>
      </c>
      <c r="H984" s="2">
        <v>6608930000</v>
      </c>
      <c r="I984" s="2">
        <v>6341010000</v>
      </c>
      <c r="J984" s="2">
        <v>6068300000</v>
      </c>
      <c r="K984" s="2">
        <v>5788200000</v>
      </c>
      <c r="L984" s="2">
        <v>5503950000</v>
      </c>
      <c r="M984" s="2">
        <v>5227520000</v>
      </c>
      <c r="N984" s="2">
        <v>4967640000</v>
      </c>
      <c r="O984" s="2">
        <v>4720100000</v>
      </c>
      <c r="P984" s="2">
        <v>4474980000</v>
      </c>
      <c r="Q984" s="2">
        <v>4232580000</v>
      </c>
      <c r="R984" s="2">
        <v>3996370000</v>
      </c>
      <c r="S984" s="2">
        <v>3764700000</v>
      </c>
      <c r="T984" s="2">
        <v>3532520000</v>
      </c>
      <c r="U984" s="2">
        <v>3300080000</v>
      </c>
      <c r="V984" s="2">
        <v>3071930000</v>
      </c>
      <c r="W984" s="2">
        <v>2842000000</v>
      </c>
      <c r="X984" s="2">
        <v>2610530000</v>
      </c>
      <c r="Y984" s="2">
        <v>2378130000</v>
      </c>
      <c r="Z984" s="2">
        <v>2143870000</v>
      </c>
      <c r="AA984" s="2">
        <v>1908280000</v>
      </c>
      <c r="AB984" s="2">
        <v>1672290000</v>
      </c>
      <c r="AC984" s="2">
        <v>1436240000</v>
      </c>
      <c r="AD984" s="2">
        <v>1199180000</v>
      </c>
      <c r="AE984" s="2">
        <v>961086000</v>
      </c>
      <c r="AF984" s="2">
        <v>722918000</v>
      </c>
    </row>
    <row r="985" spans="1:32" x14ac:dyDescent="0.25">
      <c r="A985" t="s">
        <v>1003</v>
      </c>
      <c r="B985" t="s">
        <v>19</v>
      </c>
      <c r="C985" s="2">
        <v>1549720000</v>
      </c>
      <c r="D985" s="2">
        <v>1730680000</v>
      </c>
      <c r="E985" s="2">
        <v>1872300000</v>
      </c>
      <c r="F985" s="2">
        <v>2008220000</v>
      </c>
      <c r="G985" s="2">
        <v>2151640000</v>
      </c>
      <c r="H985" s="2">
        <v>2304850000</v>
      </c>
      <c r="I985" s="2">
        <v>2456190000</v>
      </c>
      <c r="J985" s="2">
        <v>2602370000</v>
      </c>
      <c r="K985" s="2">
        <v>2740900000</v>
      </c>
      <c r="L985" s="2">
        <v>2871810000</v>
      </c>
      <c r="M985" s="2">
        <v>3000960000</v>
      </c>
      <c r="N985" s="2">
        <v>3135050000</v>
      </c>
      <c r="O985" s="2">
        <v>3274040000</v>
      </c>
      <c r="P985" s="2">
        <v>3412540000</v>
      </c>
      <c r="Q985" s="2">
        <v>3551130000</v>
      </c>
      <c r="R985" s="2">
        <v>3693730000</v>
      </c>
      <c r="S985" s="2">
        <v>3840430000</v>
      </c>
      <c r="T985" s="2">
        <v>3986930000</v>
      </c>
      <c r="U985" s="2">
        <v>4133510000</v>
      </c>
      <c r="V985" s="2">
        <v>4286880000</v>
      </c>
      <c r="W985" s="2">
        <v>4439860000</v>
      </c>
      <c r="X985" s="2">
        <v>4592470000</v>
      </c>
      <c r="Y985" s="2">
        <v>4745600000</v>
      </c>
      <c r="Z985" s="2">
        <v>4897040000</v>
      </c>
      <c r="AA985" s="2">
        <v>5047220000</v>
      </c>
      <c r="AB985" s="2">
        <v>5198290000</v>
      </c>
      <c r="AC985" s="2">
        <v>5352020000</v>
      </c>
      <c r="AD985" s="2">
        <v>5505820000</v>
      </c>
      <c r="AE985" s="2">
        <v>5659250000</v>
      </c>
      <c r="AF985" s="2">
        <v>5819530000</v>
      </c>
    </row>
    <row r="986" spans="1:32" x14ac:dyDescent="0.25">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x14ac:dyDescent="0.25">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x14ac:dyDescent="0.25">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x14ac:dyDescent="0.25">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x14ac:dyDescent="0.25">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x14ac:dyDescent="0.25">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x14ac:dyDescent="0.25">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x14ac:dyDescent="0.25">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x14ac:dyDescent="0.25">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x14ac:dyDescent="0.25">
      <c r="A995" t="s">
        <v>1013</v>
      </c>
      <c r="B995" t="s">
        <v>19</v>
      </c>
      <c r="C995" s="2">
        <v>7225800000</v>
      </c>
      <c r="D995" s="2">
        <v>7329530000</v>
      </c>
      <c r="E995" s="2">
        <v>7432590000</v>
      </c>
      <c r="F995" s="2">
        <v>7380050000</v>
      </c>
      <c r="G995" s="2">
        <v>7365280000</v>
      </c>
      <c r="H995" s="2">
        <v>7289530000</v>
      </c>
      <c r="I995" s="2">
        <v>7247880000</v>
      </c>
      <c r="J995" s="2">
        <v>7184850000</v>
      </c>
      <c r="K995" s="2">
        <v>7136780000</v>
      </c>
      <c r="L995" s="2">
        <v>7099070000</v>
      </c>
      <c r="M995" s="2">
        <v>7081570000</v>
      </c>
      <c r="N995" s="2">
        <v>7066870000</v>
      </c>
      <c r="O995" s="2">
        <v>7053910000</v>
      </c>
      <c r="P995" s="2">
        <v>7035360000</v>
      </c>
      <c r="Q995" s="2">
        <v>7022200000</v>
      </c>
      <c r="R995" s="2">
        <v>7000480000</v>
      </c>
      <c r="S995" s="2">
        <v>6985410000</v>
      </c>
      <c r="T995" s="2">
        <v>6969850000</v>
      </c>
      <c r="U995" s="2">
        <v>6953130000</v>
      </c>
      <c r="V995" s="2">
        <v>6937990000</v>
      </c>
      <c r="W995" s="2">
        <v>6924700000</v>
      </c>
      <c r="X995" s="2">
        <v>6915580000</v>
      </c>
      <c r="Y995" s="2">
        <v>6902760000</v>
      </c>
      <c r="Z995" s="2">
        <v>6891720000</v>
      </c>
      <c r="AA995" s="2">
        <v>6878790000</v>
      </c>
      <c r="AB995" s="2">
        <v>6885490000</v>
      </c>
      <c r="AC995" s="2">
        <v>6875380000</v>
      </c>
      <c r="AD995" s="2">
        <v>6854920000</v>
      </c>
      <c r="AE995" s="2">
        <v>6838070000</v>
      </c>
      <c r="AF995" s="2">
        <v>6820470000</v>
      </c>
    </row>
    <row r="996" spans="1:32" x14ac:dyDescent="0.25">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x14ac:dyDescent="0.25">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x14ac:dyDescent="0.25">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x14ac:dyDescent="0.25">
      <c r="A999" t="s">
        <v>1017</v>
      </c>
      <c r="B999" t="s">
        <v>19</v>
      </c>
      <c r="C999" s="2">
        <v>21677400000</v>
      </c>
      <c r="D999" s="2">
        <v>21988600000</v>
      </c>
      <c r="E999" s="2">
        <v>22297800000</v>
      </c>
      <c r="F999" s="2">
        <v>22140100000</v>
      </c>
      <c r="G999" s="2">
        <v>22095800000</v>
      </c>
      <c r="H999" s="2">
        <v>21868600000</v>
      </c>
      <c r="I999" s="2">
        <v>21743600000</v>
      </c>
      <c r="J999" s="2">
        <v>21554500000</v>
      </c>
      <c r="K999" s="2">
        <v>21410300000</v>
      </c>
      <c r="L999" s="2">
        <v>21297200000</v>
      </c>
      <c r="M999" s="2">
        <v>21244700000</v>
      </c>
      <c r="N999" s="2">
        <v>21200600000</v>
      </c>
      <c r="O999" s="2">
        <v>21161700000</v>
      </c>
      <c r="P999" s="2">
        <v>21106100000</v>
      </c>
      <c r="Q999" s="2">
        <v>21066600000</v>
      </c>
      <c r="R999" s="2">
        <v>21001400000</v>
      </c>
      <c r="S999" s="2">
        <v>20956200000</v>
      </c>
      <c r="T999" s="2">
        <v>20909500000</v>
      </c>
      <c r="U999" s="2">
        <v>20859400000</v>
      </c>
      <c r="V999" s="2">
        <v>20814000000</v>
      </c>
      <c r="W999" s="2">
        <v>20774100000</v>
      </c>
      <c r="X999" s="2">
        <v>20746700000</v>
      </c>
      <c r="Y999" s="2">
        <v>20708300000</v>
      </c>
      <c r="Z999" s="2">
        <v>20675200000</v>
      </c>
      <c r="AA999" s="2">
        <v>20636400000</v>
      </c>
      <c r="AB999" s="2">
        <v>20656500000</v>
      </c>
      <c r="AC999" s="2">
        <v>20626100000</v>
      </c>
      <c r="AD999" s="2">
        <v>20564800000</v>
      </c>
      <c r="AE999" s="2">
        <v>20514200000</v>
      </c>
      <c r="AF999" s="2">
        <v>20461400000</v>
      </c>
    </row>
    <row r="1000" spans="1:32" x14ac:dyDescent="0.25">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x14ac:dyDescent="0.25">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x14ac:dyDescent="0.25">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x14ac:dyDescent="0.25">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x14ac:dyDescent="0.25">
      <c r="A1004" t="s">
        <v>1022</v>
      </c>
      <c r="B1004" t="s">
        <v>19</v>
      </c>
      <c r="C1004" s="2">
        <v>92968000000</v>
      </c>
      <c r="D1004" s="2">
        <v>90112700000</v>
      </c>
      <c r="E1004" s="2">
        <v>85628300000</v>
      </c>
      <c r="F1004" s="2">
        <v>81419900000</v>
      </c>
      <c r="G1004" s="2">
        <v>77853400000</v>
      </c>
      <c r="H1004" s="2">
        <v>74791900000</v>
      </c>
      <c r="I1004" s="2">
        <v>71759900000</v>
      </c>
      <c r="J1004" s="2">
        <v>68673700000</v>
      </c>
      <c r="K1004" s="2">
        <v>65503900000</v>
      </c>
      <c r="L1004" s="2">
        <v>62287100000</v>
      </c>
      <c r="M1004" s="2">
        <v>59158800000</v>
      </c>
      <c r="N1004" s="2">
        <v>56217800000</v>
      </c>
      <c r="O1004" s="2">
        <v>53416400000</v>
      </c>
      <c r="P1004" s="2">
        <v>50642500000</v>
      </c>
      <c r="Q1004" s="2">
        <v>47899200000</v>
      </c>
      <c r="R1004" s="2">
        <v>45226100000</v>
      </c>
      <c r="S1004" s="2">
        <v>42604400000</v>
      </c>
      <c r="T1004" s="2">
        <v>39976800000</v>
      </c>
      <c r="U1004" s="2">
        <v>37346300000</v>
      </c>
      <c r="V1004" s="2">
        <v>34764400000</v>
      </c>
      <c r="W1004" s="2">
        <v>32162300000</v>
      </c>
      <c r="X1004" s="2">
        <v>29542800000</v>
      </c>
      <c r="Y1004" s="2">
        <v>26912900000</v>
      </c>
      <c r="Z1004" s="2">
        <v>24261700000</v>
      </c>
      <c r="AA1004" s="2">
        <v>21595600000</v>
      </c>
      <c r="AB1004" s="2">
        <v>18925000000</v>
      </c>
      <c r="AC1004" s="2">
        <v>16253600000</v>
      </c>
      <c r="AD1004" s="2">
        <v>13570900000</v>
      </c>
      <c r="AE1004" s="2">
        <v>10876400000</v>
      </c>
      <c r="AF1004" s="2">
        <v>8181120000</v>
      </c>
    </row>
    <row r="1005" spans="1:32" x14ac:dyDescent="0.25">
      <c r="A1005" t="s">
        <v>1023</v>
      </c>
      <c r="B1005" t="s">
        <v>19</v>
      </c>
      <c r="C1005" s="2">
        <v>3490520000</v>
      </c>
      <c r="D1005" s="2">
        <v>3898120000</v>
      </c>
      <c r="E1005" s="2">
        <v>4217090000</v>
      </c>
      <c r="F1005" s="2">
        <v>4523240000</v>
      </c>
      <c r="G1005" s="2">
        <v>4846280000</v>
      </c>
      <c r="H1005" s="2">
        <v>5191340000</v>
      </c>
      <c r="I1005" s="2">
        <v>5532230000</v>
      </c>
      <c r="J1005" s="2">
        <v>5861470000</v>
      </c>
      <c r="K1005" s="2">
        <v>6173500000</v>
      </c>
      <c r="L1005" s="2">
        <v>6468350000</v>
      </c>
      <c r="M1005" s="2">
        <v>6759240000</v>
      </c>
      <c r="N1005" s="2">
        <v>7061270000</v>
      </c>
      <c r="O1005" s="2">
        <v>7374330000</v>
      </c>
      <c r="P1005" s="2">
        <v>7686260000</v>
      </c>
      <c r="Q1005" s="2">
        <v>7998430000</v>
      </c>
      <c r="R1005" s="2">
        <v>8319620000</v>
      </c>
      <c r="S1005" s="2">
        <v>8650030000</v>
      </c>
      <c r="T1005" s="2">
        <v>8980000000</v>
      </c>
      <c r="U1005" s="2">
        <v>9310160000</v>
      </c>
      <c r="V1005" s="2">
        <v>9655610000</v>
      </c>
      <c r="W1005" s="2">
        <v>10000200000</v>
      </c>
      <c r="X1005" s="2">
        <v>10343900000</v>
      </c>
      <c r="Y1005" s="2">
        <v>10688800000</v>
      </c>
      <c r="Z1005" s="2">
        <v>11029900000</v>
      </c>
      <c r="AA1005" s="2">
        <v>11368200000</v>
      </c>
      <c r="AB1005" s="2">
        <v>11708400000</v>
      </c>
      <c r="AC1005" s="2">
        <v>12054700000</v>
      </c>
      <c r="AD1005" s="2">
        <v>12401100000</v>
      </c>
      <c r="AE1005" s="2">
        <v>12746700000</v>
      </c>
      <c r="AF1005" s="2">
        <v>13107700000</v>
      </c>
    </row>
    <row r="1006" spans="1:32" x14ac:dyDescent="0.25">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x14ac:dyDescent="0.25">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x14ac:dyDescent="0.25">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x14ac:dyDescent="0.25">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x14ac:dyDescent="0.25">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x14ac:dyDescent="0.25">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x14ac:dyDescent="0.25">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x14ac:dyDescent="0.25">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x14ac:dyDescent="0.25">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x14ac:dyDescent="0.25">
      <c r="A1015" t="s">
        <v>1033</v>
      </c>
      <c r="B1015" t="s">
        <v>19</v>
      </c>
      <c r="C1015" s="2">
        <v>16275100000</v>
      </c>
      <c r="D1015" s="2">
        <v>16508700000</v>
      </c>
      <c r="E1015" s="2">
        <v>16740900000</v>
      </c>
      <c r="F1015" s="2">
        <v>16622500000</v>
      </c>
      <c r="G1015" s="2">
        <v>16589300000</v>
      </c>
      <c r="H1015" s="2">
        <v>16418700000</v>
      </c>
      <c r="I1015" s="2">
        <v>16324800000</v>
      </c>
      <c r="J1015" s="2">
        <v>16182900000</v>
      </c>
      <c r="K1015" s="2">
        <v>16074600000</v>
      </c>
      <c r="L1015" s="2">
        <v>15989700000</v>
      </c>
      <c r="M1015" s="2">
        <v>15950200000</v>
      </c>
      <c r="N1015" s="2">
        <v>15917100000</v>
      </c>
      <c r="O1015" s="2">
        <v>15888000000</v>
      </c>
      <c r="P1015" s="2">
        <v>15846200000</v>
      </c>
      <c r="Q1015" s="2">
        <v>15816500000</v>
      </c>
      <c r="R1015" s="2">
        <v>15767600000</v>
      </c>
      <c r="S1015" s="2">
        <v>15733700000</v>
      </c>
      <c r="T1015" s="2">
        <v>15698600000</v>
      </c>
      <c r="U1015" s="2">
        <v>15661000000</v>
      </c>
      <c r="V1015" s="2">
        <v>15626800000</v>
      </c>
      <c r="W1015" s="2">
        <v>15596900000</v>
      </c>
      <c r="X1015" s="2">
        <v>15576400000</v>
      </c>
      <c r="Y1015" s="2">
        <v>15547500000</v>
      </c>
      <c r="Z1015" s="2">
        <v>15522600000</v>
      </c>
      <c r="AA1015" s="2">
        <v>15493500000</v>
      </c>
      <c r="AB1015" s="2">
        <v>15508600000</v>
      </c>
      <c r="AC1015" s="2">
        <v>15485800000</v>
      </c>
      <c r="AD1015" s="2">
        <v>15439800000</v>
      </c>
      <c r="AE1015" s="2">
        <v>15401800000</v>
      </c>
      <c r="AF1015" s="2">
        <v>15362200000</v>
      </c>
    </row>
    <row r="1016" spans="1:32" x14ac:dyDescent="0.25">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x14ac:dyDescent="0.25">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x14ac:dyDescent="0.25">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x14ac:dyDescent="0.25">
      <c r="A1019" t="s">
        <v>1037</v>
      </c>
      <c r="B1019" t="s">
        <v>19</v>
      </c>
      <c r="C1019" s="2">
        <v>48825300000</v>
      </c>
      <c r="D1019" s="2">
        <v>49526200000</v>
      </c>
      <c r="E1019" s="2">
        <v>50222600000</v>
      </c>
      <c r="F1019" s="2">
        <v>49867600000</v>
      </c>
      <c r="G1019" s="2">
        <v>49767800000</v>
      </c>
      <c r="H1019" s="2">
        <v>49256000000</v>
      </c>
      <c r="I1019" s="2">
        <v>48974500000</v>
      </c>
      <c r="J1019" s="2">
        <v>48548600000</v>
      </c>
      <c r="K1019" s="2">
        <v>48223800000</v>
      </c>
      <c r="L1019" s="2">
        <v>47969000000</v>
      </c>
      <c r="M1019" s="2">
        <v>47850700000</v>
      </c>
      <c r="N1019" s="2">
        <v>47751400000</v>
      </c>
      <c r="O1019" s="2">
        <v>47663900000</v>
      </c>
      <c r="P1019" s="2">
        <v>47538500000</v>
      </c>
      <c r="Q1019" s="2">
        <v>47449600000</v>
      </c>
      <c r="R1019" s="2">
        <v>47302800000</v>
      </c>
      <c r="S1019" s="2">
        <v>47201000000</v>
      </c>
      <c r="T1019" s="2">
        <v>47095800000</v>
      </c>
      <c r="U1019" s="2">
        <v>46982900000</v>
      </c>
      <c r="V1019" s="2">
        <v>46880500000</v>
      </c>
      <c r="W1019" s="2">
        <v>46790800000</v>
      </c>
      <c r="X1019" s="2">
        <v>46729100000</v>
      </c>
      <c r="Y1019" s="2">
        <v>46642500000</v>
      </c>
      <c r="Z1019" s="2">
        <v>46567900000</v>
      </c>
      <c r="AA1019" s="2">
        <v>46480600000</v>
      </c>
      <c r="AB1019" s="2">
        <v>46525800000</v>
      </c>
      <c r="AC1019" s="2">
        <v>46457500000</v>
      </c>
      <c r="AD1019" s="2">
        <v>46319300000</v>
      </c>
      <c r="AE1019" s="2">
        <v>46205400000</v>
      </c>
      <c r="AF1019" s="2">
        <v>46086500000</v>
      </c>
    </row>
    <row r="1020" spans="1:32" x14ac:dyDescent="0.25">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x14ac:dyDescent="0.25">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x14ac:dyDescent="0.25">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x14ac:dyDescent="0.25">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x14ac:dyDescent="0.25">
      <c r="A1024" t="s">
        <v>1042</v>
      </c>
      <c r="B1024" t="s">
        <v>19</v>
      </c>
      <c r="C1024" s="2">
        <v>4127850000</v>
      </c>
      <c r="D1024" s="2">
        <v>4001070000</v>
      </c>
      <c r="E1024" s="2">
        <v>3801960000</v>
      </c>
      <c r="F1024" s="2">
        <v>3615110000</v>
      </c>
      <c r="G1024" s="2">
        <v>3456750000</v>
      </c>
      <c r="H1024" s="2">
        <v>3320820000</v>
      </c>
      <c r="I1024" s="2">
        <v>3186200000</v>
      </c>
      <c r="J1024" s="2">
        <v>3049160000</v>
      </c>
      <c r="K1024" s="2">
        <v>2908420000</v>
      </c>
      <c r="L1024" s="2">
        <v>2765590000</v>
      </c>
      <c r="M1024" s="2">
        <v>2626700000</v>
      </c>
      <c r="N1024" s="2">
        <v>2496110000</v>
      </c>
      <c r="O1024" s="2">
        <v>2371730000</v>
      </c>
      <c r="P1024" s="2">
        <v>2248560000</v>
      </c>
      <c r="Q1024" s="2">
        <v>2126760000</v>
      </c>
      <c r="R1024" s="2">
        <v>2008070000</v>
      </c>
      <c r="S1024" s="2">
        <v>1891670000</v>
      </c>
      <c r="T1024" s="2">
        <v>1775000000</v>
      </c>
      <c r="U1024" s="2">
        <v>1658200000</v>
      </c>
      <c r="V1024" s="2">
        <v>1543570000</v>
      </c>
      <c r="W1024" s="2">
        <v>1428030000</v>
      </c>
      <c r="X1024" s="2">
        <v>1311720000</v>
      </c>
      <c r="Y1024" s="2">
        <v>1194950000</v>
      </c>
      <c r="Z1024" s="2">
        <v>1077240000</v>
      </c>
      <c r="AA1024" s="2">
        <v>958862000</v>
      </c>
      <c r="AB1024" s="2">
        <v>840285000</v>
      </c>
      <c r="AC1024" s="2">
        <v>721673000</v>
      </c>
      <c r="AD1024" s="2">
        <v>602557000</v>
      </c>
      <c r="AE1024" s="2">
        <v>482921000</v>
      </c>
      <c r="AF1024" s="2">
        <v>363248000</v>
      </c>
    </row>
    <row r="1025" spans="1:32" x14ac:dyDescent="0.25">
      <c r="A1025" t="s">
        <v>1043</v>
      </c>
      <c r="B1025" t="s">
        <v>19</v>
      </c>
      <c r="C1025" s="2">
        <v>30261600000</v>
      </c>
      <c r="D1025" s="2">
        <v>33795300000</v>
      </c>
      <c r="E1025" s="2">
        <v>36560600000</v>
      </c>
      <c r="F1025" s="2">
        <v>39214900000</v>
      </c>
      <c r="G1025" s="2">
        <v>42015500000</v>
      </c>
      <c r="H1025" s="2">
        <v>45007100000</v>
      </c>
      <c r="I1025" s="2">
        <v>47962400000</v>
      </c>
      <c r="J1025" s="2">
        <v>50816800000</v>
      </c>
      <c r="K1025" s="2">
        <v>53522100000</v>
      </c>
      <c r="L1025" s="2">
        <v>56078300000</v>
      </c>
      <c r="M1025" s="2">
        <v>58600200000</v>
      </c>
      <c r="N1025" s="2">
        <v>61218700000</v>
      </c>
      <c r="O1025" s="2">
        <v>63932800000</v>
      </c>
      <c r="P1025" s="2">
        <v>66637200000</v>
      </c>
      <c r="Q1025" s="2">
        <v>69343500000</v>
      </c>
      <c r="R1025" s="2">
        <v>72128100000</v>
      </c>
      <c r="S1025" s="2">
        <v>74992700000</v>
      </c>
      <c r="T1025" s="2">
        <v>77853400000</v>
      </c>
      <c r="U1025" s="2">
        <v>80715800000</v>
      </c>
      <c r="V1025" s="2">
        <v>83710700000</v>
      </c>
      <c r="W1025" s="2">
        <v>86697800000</v>
      </c>
      <c r="X1025" s="2">
        <v>89677900000</v>
      </c>
      <c r="Y1025" s="2">
        <v>92668100000</v>
      </c>
      <c r="Z1025" s="2">
        <v>95625200000</v>
      </c>
      <c r="AA1025" s="2">
        <v>98557900000</v>
      </c>
      <c r="AB1025" s="2">
        <v>101508000000</v>
      </c>
      <c r="AC1025" s="2">
        <v>104510000000</v>
      </c>
      <c r="AD1025" s="2">
        <v>107513000000</v>
      </c>
      <c r="AE1025" s="2">
        <v>110509000000</v>
      </c>
      <c r="AF1025" s="2">
        <v>113639000000</v>
      </c>
    </row>
    <row r="1026" spans="1:32" x14ac:dyDescent="0.25">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x14ac:dyDescent="0.25">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x14ac:dyDescent="0.25">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x14ac:dyDescent="0.25">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x14ac:dyDescent="0.25">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x14ac:dyDescent="0.25">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x14ac:dyDescent="0.25">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x14ac:dyDescent="0.25">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x14ac:dyDescent="0.25">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x14ac:dyDescent="0.25">
      <c r="A1035" t="s">
        <v>1053</v>
      </c>
      <c r="B1035" t="s">
        <v>19</v>
      </c>
      <c r="C1035" s="2">
        <v>141099000000</v>
      </c>
      <c r="D1035" s="2">
        <v>143125000000</v>
      </c>
      <c r="E1035" s="2">
        <v>145137000000</v>
      </c>
      <c r="F1035" s="2">
        <v>144111000000</v>
      </c>
      <c r="G1035" s="2">
        <v>143823000000</v>
      </c>
      <c r="H1035" s="2">
        <v>142344000000</v>
      </c>
      <c r="I1035" s="2">
        <v>141531000000</v>
      </c>
      <c r="J1035" s="2">
        <v>140300000000</v>
      </c>
      <c r="K1035" s="2">
        <v>139361000000</v>
      </c>
      <c r="L1035" s="2">
        <v>138625000000</v>
      </c>
      <c r="M1035" s="2">
        <v>138283000000</v>
      </c>
      <c r="N1035" s="2">
        <v>137996000000</v>
      </c>
      <c r="O1035" s="2">
        <v>137743000000</v>
      </c>
      <c r="P1035" s="2">
        <v>137381000000</v>
      </c>
      <c r="Q1035" s="2">
        <v>137124000000</v>
      </c>
      <c r="R1035" s="2">
        <v>136700000000</v>
      </c>
      <c r="S1035" s="2">
        <v>136405000000</v>
      </c>
      <c r="T1035" s="2">
        <v>136101000000</v>
      </c>
      <c r="U1035" s="2">
        <v>135775000000</v>
      </c>
      <c r="V1035" s="2">
        <v>135479000000</v>
      </c>
      <c r="W1035" s="2">
        <v>135220000000</v>
      </c>
      <c r="X1035" s="2">
        <v>135042000000</v>
      </c>
      <c r="Y1035" s="2">
        <v>134791000000</v>
      </c>
      <c r="Z1035" s="2">
        <v>134576000000</v>
      </c>
      <c r="AA1035" s="2">
        <v>134323000000</v>
      </c>
      <c r="AB1035" s="2">
        <v>134454000000</v>
      </c>
      <c r="AC1035" s="2">
        <v>134257000000</v>
      </c>
      <c r="AD1035" s="2">
        <v>133857000000</v>
      </c>
      <c r="AE1035" s="2">
        <v>133528000000</v>
      </c>
      <c r="AF1035" s="2">
        <v>133185000000</v>
      </c>
    </row>
    <row r="1036" spans="1:32" x14ac:dyDescent="0.25">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x14ac:dyDescent="0.25">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x14ac:dyDescent="0.25">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x14ac:dyDescent="0.25">
      <c r="A1039" t="s">
        <v>1057</v>
      </c>
      <c r="B1039" t="s">
        <v>19</v>
      </c>
      <c r="C1039" s="2">
        <v>423298000000</v>
      </c>
      <c r="D1039" s="2">
        <v>429375000000</v>
      </c>
      <c r="E1039" s="2">
        <v>435412000000</v>
      </c>
      <c r="F1039" s="2">
        <v>432334000000</v>
      </c>
      <c r="G1039" s="2">
        <v>431469000000</v>
      </c>
      <c r="H1039" s="2">
        <v>427032000000</v>
      </c>
      <c r="I1039" s="2">
        <v>424592000000</v>
      </c>
      <c r="J1039" s="2">
        <v>420899000000</v>
      </c>
      <c r="K1039" s="2">
        <v>418083000000</v>
      </c>
      <c r="L1039" s="2">
        <v>415874000000</v>
      </c>
      <c r="M1039" s="2">
        <v>414849000000</v>
      </c>
      <c r="N1039" s="2">
        <v>413988000000</v>
      </c>
      <c r="O1039" s="2">
        <v>413229000000</v>
      </c>
      <c r="P1039" s="2">
        <v>412142000000</v>
      </c>
      <c r="Q1039" s="2">
        <v>411371000000</v>
      </c>
      <c r="R1039" s="2">
        <v>410099000000</v>
      </c>
      <c r="S1039" s="2">
        <v>409216000000</v>
      </c>
      <c r="T1039" s="2">
        <v>408304000000</v>
      </c>
      <c r="U1039" s="2">
        <v>407325000000</v>
      </c>
      <c r="V1039" s="2">
        <v>406437000000</v>
      </c>
      <c r="W1039" s="2">
        <v>405659000000</v>
      </c>
      <c r="X1039" s="2">
        <v>405125000000</v>
      </c>
      <c r="Y1039" s="2">
        <v>404374000000</v>
      </c>
      <c r="Z1039" s="2">
        <v>403727000000</v>
      </c>
      <c r="AA1039" s="2">
        <v>402970000000</v>
      </c>
      <c r="AB1039" s="2">
        <v>403362000000</v>
      </c>
      <c r="AC1039" s="2">
        <v>402770000000</v>
      </c>
      <c r="AD1039" s="2">
        <v>401572000000</v>
      </c>
      <c r="AE1039" s="2">
        <v>400585000000</v>
      </c>
      <c r="AF1039" s="2">
        <v>399554000000</v>
      </c>
    </row>
    <row r="1040" spans="1:32" x14ac:dyDescent="0.25">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x14ac:dyDescent="0.25">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x14ac:dyDescent="0.25">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x14ac:dyDescent="0.25">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x14ac:dyDescent="0.25">
      <c r="A1044" t="s">
        <v>1062</v>
      </c>
      <c r="B1044" t="s">
        <v>19</v>
      </c>
      <c r="C1044" s="2">
        <v>804830000</v>
      </c>
      <c r="D1044" s="2">
        <v>780111000</v>
      </c>
      <c r="E1044" s="2">
        <v>741290000</v>
      </c>
      <c r="F1044" s="2">
        <v>704857000</v>
      </c>
      <c r="G1044" s="2">
        <v>673982000</v>
      </c>
      <c r="H1044" s="2">
        <v>647478000</v>
      </c>
      <c r="I1044" s="2">
        <v>621230000</v>
      </c>
      <c r="J1044" s="2">
        <v>594513000</v>
      </c>
      <c r="K1044" s="2">
        <v>567071000</v>
      </c>
      <c r="L1044" s="2">
        <v>539223000</v>
      </c>
      <c r="M1044" s="2">
        <v>512142000</v>
      </c>
      <c r="N1044" s="2">
        <v>486681000</v>
      </c>
      <c r="O1044" s="2">
        <v>462429000</v>
      </c>
      <c r="P1044" s="2">
        <v>438415000</v>
      </c>
      <c r="Q1044" s="2">
        <v>414667000</v>
      </c>
      <c r="R1044" s="2">
        <v>391525000</v>
      </c>
      <c r="S1044" s="2">
        <v>368829000</v>
      </c>
      <c r="T1044" s="2">
        <v>346082000</v>
      </c>
      <c r="U1044" s="2">
        <v>323309000</v>
      </c>
      <c r="V1044" s="2">
        <v>300958000</v>
      </c>
      <c r="W1044" s="2">
        <v>278431000</v>
      </c>
      <c r="X1044" s="2">
        <v>255754000</v>
      </c>
      <c r="Y1044" s="2">
        <v>232986000</v>
      </c>
      <c r="Z1044" s="2">
        <v>210035000</v>
      </c>
      <c r="AA1044" s="2">
        <v>186955000</v>
      </c>
      <c r="AB1044" s="2">
        <v>163835000</v>
      </c>
      <c r="AC1044" s="2">
        <v>140709000</v>
      </c>
      <c r="AD1044" s="2">
        <v>117484000</v>
      </c>
      <c r="AE1044" s="2">
        <v>94157800</v>
      </c>
      <c r="AF1044" s="2">
        <v>70824400</v>
      </c>
    </row>
    <row r="1045" spans="1:32" x14ac:dyDescent="0.25">
      <c r="A1045" t="s">
        <v>1063</v>
      </c>
      <c r="B1045" t="s">
        <v>19</v>
      </c>
      <c r="C1045" s="2">
        <v>1255400000</v>
      </c>
      <c r="D1045" s="2">
        <v>1401990000</v>
      </c>
      <c r="E1045" s="2">
        <v>1516710000</v>
      </c>
      <c r="F1045" s="2">
        <v>1626820000</v>
      </c>
      <c r="G1045" s="2">
        <v>1743000000</v>
      </c>
      <c r="H1045" s="2">
        <v>1867110000</v>
      </c>
      <c r="I1045" s="2">
        <v>1989710000</v>
      </c>
      <c r="J1045" s="2">
        <v>2108130000</v>
      </c>
      <c r="K1045" s="2">
        <v>2220350000</v>
      </c>
      <c r="L1045" s="2">
        <v>2326400000</v>
      </c>
      <c r="M1045" s="2">
        <v>2431020000</v>
      </c>
      <c r="N1045" s="2">
        <v>2539650000</v>
      </c>
      <c r="O1045" s="2">
        <v>2652240000</v>
      </c>
      <c r="P1045" s="2">
        <v>2764430000</v>
      </c>
      <c r="Q1045" s="2">
        <v>2876700000</v>
      </c>
      <c r="R1045" s="2">
        <v>2992220000</v>
      </c>
      <c r="S1045" s="2">
        <v>3111060000</v>
      </c>
      <c r="T1045" s="2">
        <v>3229730000</v>
      </c>
      <c r="U1045" s="2">
        <v>3348480000</v>
      </c>
      <c r="V1045" s="2">
        <v>3472720000</v>
      </c>
      <c r="W1045" s="2">
        <v>3596650000</v>
      </c>
      <c r="X1045" s="2">
        <v>3720270000</v>
      </c>
      <c r="Y1045" s="2">
        <v>3844320000</v>
      </c>
      <c r="Z1045" s="2">
        <v>3967000000</v>
      </c>
      <c r="AA1045" s="2">
        <v>4088660000</v>
      </c>
      <c r="AB1045" s="2">
        <v>4211040000</v>
      </c>
      <c r="AC1045" s="2">
        <v>4335570000</v>
      </c>
      <c r="AD1045" s="2">
        <v>4460160000</v>
      </c>
      <c r="AE1045" s="2">
        <v>4584450000</v>
      </c>
      <c r="AF1045" s="2">
        <v>4714290000</v>
      </c>
    </row>
    <row r="1046" spans="1:32" x14ac:dyDescent="0.25">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x14ac:dyDescent="0.25">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x14ac:dyDescent="0.25">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x14ac:dyDescent="0.25">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x14ac:dyDescent="0.25">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x14ac:dyDescent="0.25">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x14ac:dyDescent="0.25">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x14ac:dyDescent="0.25">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x14ac:dyDescent="0.25">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x14ac:dyDescent="0.25">
      <c r="A1055" t="s">
        <v>1073</v>
      </c>
      <c r="B1055" t="s">
        <v>19</v>
      </c>
      <c r="C1055" s="2">
        <v>5853480000</v>
      </c>
      <c r="D1055" s="2">
        <v>5937510000</v>
      </c>
      <c r="E1055" s="2">
        <v>6021000000</v>
      </c>
      <c r="F1055" s="2">
        <v>5978430000</v>
      </c>
      <c r="G1055" s="2">
        <v>5966470000</v>
      </c>
      <c r="H1055" s="2">
        <v>5905110000</v>
      </c>
      <c r="I1055" s="2">
        <v>5871370000</v>
      </c>
      <c r="J1055" s="2">
        <v>5820310000</v>
      </c>
      <c r="K1055" s="2">
        <v>5781370000</v>
      </c>
      <c r="L1055" s="2">
        <v>5750820000</v>
      </c>
      <c r="M1055" s="2">
        <v>5736640000</v>
      </c>
      <c r="N1055" s="2">
        <v>5724730000</v>
      </c>
      <c r="O1055" s="2">
        <v>5714240000</v>
      </c>
      <c r="P1055" s="2">
        <v>5699210000</v>
      </c>
      <c r="Q1055" s="2">
        <v>5688550000</v>
      </c>
      <c r="R1055" s="2">
        <v>5670960000</v>
      </c>
      <c r="S1055" s="2">
        <v>5658750000</v>
      </c>
      <c r="T1055" s="2">
        <v>5646140000</v>
      </c>
      <c r="U1055" s="2">
        <v>5632600000</v>
      </c>
      <c r="V1055" s="2">
        <v>5620330000</v>
      </c>
      <c r="W1055" s="2">
        <v>5609570000</v>
      </c>
      <c r="X1055" s="2">
        <v>5602180000</v>
      </c>
      <c r="Y1055" s="2">
        <v>5591790000</v>
      </c>
      <c r="Z1055" s="2">
        <v>5582850000</v>
      </c>
      <c r="AA1055" s="2">
        <v>5572380000</v>
      </c>
      <c r="AB1055" s="2">
        <v>5577800000</v>
      </c>
      <c r="AC1055" s="2">
        <v>5569610000</v>
      </c>
      <c r="AD1055" s="2">
        <v>5553040000</v>
      </c>
      <c r="AE1055" s="2">
        <v>5539390000</v>
      </c>
      <c r="AF1055" s="2">
        <v>5525140000</v>
      </c>
    </row>
    <row r="1056" spans="1:32" x14ac:dyDescent="0.25">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x14ac:dyDescent="0.25">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x14ac:dyDescent="0.25">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x14ac:dyDescent="0.25">
      <c r="A1059" t="s">
        <v>1077</v>
      </c>
      <c r="B1059" t="s">
        <v>19</v>
      </c>
      <c r="C1059" s="2">
        <v>17560400000</v>
      </c>
      <c r="D1059" s="2">
        <v>17812500000</v>
      </c>
      <c r="E1059" s="2">
        <v>18063000000</v>
      </c>
      <c r="F1059" s="2">
        <v>17935300000</v>
      </c>
      <c r="G1059" s="2">
        <v>17899400000</v>
      </c>
      <c r="H1059" s="2">
        <v>17715300000</v>
      </c>
      <c r="I1059" s="2">
        <v>17614100000</v>
      </c>
      <c r="J1059" s="2">
        <v>17460900000</v>
      </c>
      <c r="K1059" s="2">
        <v>17344100000</v>
      </c>
      <c r="L1059" s="2">
        <v>17252500000</v>
      </c>
      <c r="M1059" s="2">
        <v>17209900000</v>
      </c>
      <c r="N1059" s="2">
        <v>17174200000</v>
      </c>
      <c r="O1059" s="2">
        <v>17142700000</v>
      </c>
      <c r="P1059" s="2">
        <v>17097600000</v>
      </c>
      <c r="Q1059" s="2">
        <v>17065700000</v>
      </c>
      <c r="R1059" s="2">
        <v>17012900000</v>
      </c>
      <c r="S1059" s="2">
        <v>16976200000</v>
      </c>
      <c r="T1059" s="2">
        <v>16938400000</v>
      </c>
      <c r="U1059" s="2">
        <v>16897800000</v>
      </c>
      <c r="V1059" s="2">
        <v>16861000000</v>
      </c>
      <c r="W1059" s="2">
        <v>16828700000</v>
      </c>
      <c r="X1059" s="2">
        <v>16806500000</v>
      </c>
      <c r="Y1059" s="2">
        <v>16775400000</v>
      </c>
      <c r="Z1059" s="2">
        <v>16748500000</v>
      </c>
      <c r="AA1059" s="2">
        <v>16717100000</v>
      </c>
      <c r="AB1059" s="2">
        <v>16733400000</v>
      </c>
      <c r="AC1059" s="2">
        <v>16708800000</v>
      </c>
      <c r="AD1059" s="2">
        <v>16659100000</v>
      </c>
      <c r="AE1059" s="2">
        <v>16618200000</v>
      </c>
      <c r="AF1059" s="2">
        <v>16575400000</v>
      </c>
    </row>
    <row r="1060" spans="1:32" x14ac:dyDescent="0.25">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x14ac:dyDescent="0.25">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x14ac:dyDescent="0.25">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x14ac:dyDescent="0.25">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x14ac:dyDescent="0.25">
      <c r="A1064" t="s">
        <v>1082</v>
      </c>
      <c r="B1064" t="s">
        <v>19</v>
      </c>
      <c r="C1064" s="2">
        <v>322694000</v>
      </c>
      <c r="D1064" s="2">
        <v>312783000</v>
      </c>
      <c r="E1064" s="2">
        <v>297218000</v>
      </c>
      <c r="F1064" s="2">
        <v>282611000</v>
      </c>
      <c r="G1064" s="2">
        <v>270231000</v>
      </c>
      <c r="H1064" s="2">
        <v>259605000</v>
      </c>
      <c r="I1064" s="2">
        <v>249080000</v>
      </c>
      <c r="J1064" s="2">
        <v>238368000</v>
      </c>
      <c r="K1064" s="2">
        <v>227366000</v>
      </c>
      <c r="L1064" s="2">
        <v>216200000</v>
      </c>
      <c r="M1064" s="2">
        <v>205342000</v>
      </c>
      <c r="N1064" s="2">
        <v>195133000</v>
      </c>
      <c r="O1064" s="2">
        <v>185410000</v>
      </c>
      <c r="P1064" s="2">
        <v>175781000</v>
      </c>
      <c r="Q1064" s="2">
        <v>166259000</v>
      </c>
      <c r="R1064" s="2">
        <v>156981000</v>
      </c>
      <c r="S1064" s="2">
        <v>147881000</v>
      </c>
      <c r="T1064" s="2">
        <v>138760000</v>
      </c>
      <c r="U1064" s="2">
        <v>129630000</v>
      </c>
      <c r="V1064" s="2">
        <v>120668000</v>
      </c>
      <c r="W1064" s="2">
        <v>111636000</v>
      </c>
      <c r="X1064" s="2">
        <v>102544000</v>
      </c>
      <c r="Y1064" s="2">
        <v>93415200</v>
      </c>
      <c r="Z1064" s="2">
        <v>84212900</v>
      </c>
      <c r="AA1064" s="2">
        <v>74958900</v>
      </c>
      <c r="AB1064" s="2">
        <v>65689200</v>
      </c>
      <c r="AC1064" s="2">
        <v>56416700</v>
      </c>
      <c r="AD1064" s="2">
        <v>47104800</v>
      </c>
      <c r="AE1064" s="2">
        <v>37752300</v>
      </c>
      <c r="AF1064" s="2">
        <v>28396900</v>
      </c>
    </row>
    <row r="1065" spans="1:32" x14ac:dyDescent="0.25">
      <c r="A1065" t="s">
        <v>1083</v>
      </c>
      <c r="B1065" t="s">
        <v>19</v>
      </c>
      <c r="C1065" s="2">
        <v>1165230000</v>
      </c>
      <c r="D1065" s="2">
        <v>1301290000</v>
      </c>
      <c r="E1065" s="2">
        <v>1407770000</v>
      </c>
      <c r="F1065" s="2">
        <v>1509970000</v>
      </c>
      <c r="G1065" s="2">
        <v>1617810000</v>
      </c>
      <c r="H1065" s="2">
        <v>1733000000</v>
      </c>
      <c r="I1065" s="2">
        <v>1846800000</v>
      </c>
      <c r="J1065" s="2">
        <v>1956710000</v>
      </c>
      <c r="K1065" s="2">
        <v>2060870000</v>
      </c>
      <c r="L1065" s="2">
        <v>2159300000</v>
      </c>
      <c r="M1065" s="2">
        <v>2256410000</v>
      </c>
      <c r="N1065" s="2">
        <v>2357240000</v>
      </c>
      <c r="O1065" s="2">
        <v>2461740000</v>
      </c>
      <c r="P1065" s="2">
        <v>2565880000</v>
      </c>
      <c r="Q1065" s="2">
        <v>2670090000</v>
      </c>
      <c r="R1065" s="2">
        <v>2777310000</v>
      </c>
      <c r="S1065" s="2">
        <v>2887610000</v>
      </c>
      <c r="T1065" s="2">
        <v>2997760000</v>
      </c>
      <c r="U1065" s="2">
        <v>3107980000</v>
      </c>
      <c r="V1065" s="2">
        <v>3223300000</v>
      </c>
      <c r="W1065" s="2">
        <v>3338320000</v>
      </c>
      <c r="X1065" s="2">
        <v>3453070000</v>
      </c>
      <c r="Y1065" s="2">
        <v>3568210000</v>
      </c>
      <c r="Z1065" s="2">
        <v>3682070000</v>
      </c>
      <c r="AA1065" s="2">
        <v>3795000000</v>
      </c>
      <c r="AB1065" s="2">
        <v>3908590000</v>
      </c>
      <c r="AC1065" s="2">
        <v>4024180000</v>
      </c>
      <c r="AD1065" s="2">
        <v>4139820000</v>
      </c>
      <c r="AE1065" s="2">
        <v>4255190000</v>
      </c>
      <c r="AF1065" s="2">
        <v>4375700000</v>
      </c>
    </row>
    <row r="1066" spans="1:32" x14ac:dyDescent="0.25">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x14ac:dyDescent="0.25">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x14ac:dyDescent="0.25">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x14ac:dyDescent="0.25">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x14ac:dyDescent="0.25">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x14ac:dyDescent="0.25">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x14ac:dyDescent="0.25">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x14ac:dyDescent="0.25">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x14ac:dyDescent="0.25">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x14ac:dyDescent="0.25">
      <c r="A1075" t="s">
        <v>1093</v>
      </c>
      <c r="B1075" t="s">
        <v>19</v>
      </c>
      <c r="C1075" s="2">
        <v>5433050000</v>
      </c>
      <c r="D1075" s="2">
        <v>5511040000</v>
      </c>
      <c r="E1075" s="2">
        <v>5588530000</v>
      </c>
      <c r="F1075" s="2">
        <v>5548990000</v>
      </c>
      <c r="G1075" s="2">
        <v>5537890000</v>
      </c>
      <c r="H1075" s="2">
        <v>5480940000</v>
      </c>
      <c r="I1075" s="2">
        <v>5449620000</v>
      </c>
      <c r="J1075" s="2">
        <v>5402230000</v>
      </c>
      <c r="K1075" s="2">
        <v>5366090000</v>
      </c>
      <c r="L1075" s="2">
        <v>5337740000</v>
      </c>
      <c r="M1075" s="2">
        <v>5324580000</v>
      </c>
      <c r="N1075" s="2">
        <v>5313530000</v>
      </c>
      <c r="O1075" s="2">
        <v>5303790000</v>
      </c>
      <c r="P1075" s="2">
        <v>5289840000</v>
      </c>
      <c r="Q1075" s="2">
        <v>5279920000</v>
      </c>
      <c r="R1075" s="2">
        <v>5263600000</v>
      </c>
      <c r="S1075" s="2">
        <v>5252270000</v>
      </c>
      <c r="T1075" s="2">
        <v>5240570000</v>
      </c>
      <c r="U1075" s="2">
        <v>5228000000</v>
      </c>
      <c r="V1075" s="2">
        <v>5216620000</v>
      </c>
      <c r="W1075" s="2">
        <v>5206630000</v>
      </c>
      <c r="X1075" s="2">
        <v>5199780000</v>
      </c>
      <c r="Y1075" s="2">
        <v>5190140000</v>
      </c>
      <c r="Z1075" s="2">
        <v>5181820000</v>
      </c>
      <c r="AA1075" s="2">
        <v>5172110000</v>
      </c>
      <c r="AB1075" s="2">
        <v>5177150000</v>
      </c>
      <c r="AC1075" s="2">
        <v>5169550000</v>
      </c>
      <c r="AD1075" s="2">
        <v>5154170000</v>
      </c>
      <c r="AE1075" s="2">
        <v>5141510000</v>
      </c>
      <c r="AF1075" s="2">
        <v>5128260000</v>
      </c>
    </row>
    <row r="1076" spans="1:32" x14ac:dyDescent="0.25">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x14ac:dyDescent="0.25">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x14ac:dyDescent="0.25">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x14ac:dyDescent="0.25">
      <c r="A1079" t="s">
        <v>1097</v>
      </c>
      <c r="B1079" t="s">
        <v>19</v>
      </c>
      <c r="C1079" s="2">
        <v>16299100000</v>
      </c>
      <c r="D1079" s="2">
        <v>16533100000</v>
      </c>
      <c r="E1079" s="2">
        <v>16765600000</v>
      </c>
      <c r="F1079" s="2">
        <v>16647000000</v>
      </c>
      <c r="G1079" s="2">
        <v>16613700000</v>
      </c>
      <c r="H1079" s="2">
        <v>16442800000</v>
      </c>
      <c r="I1079" s="2">
        <v>16348900000</v>
      </c>
      <c r="J1079" s="2">
        <v>16206700000</v>
      </c>
      <c r="K1079" s="2">
        <v>16098300000</v>
      </c>
      <c r="L1079" s="2">
        <v>16013200000</v>
      </c>
      <c r="M1079" s="2">
        <v>15973700000</v>
      </c>
      <c r="N1079" s="2">
        <v>15940600000</v>
      </c>
      <c r="O1079" s="2">
        <v>15911400000</v>
      </c>
      <c r="P1079" s="2">
        <v>15869500000</v>
      </c>
      <c r="Q1079" s="2">
        <v>15839800000</v>
      </c>
      <c r="R1079" s="2">
        <v>15790800000</v>
      </c>
      <c r="S1079" s="2">
        <v>15756800000</v>
      </c>
      <c r="T1079" s="2">
        <v>15721700000</v>
      </c>
      <c r="U1079" s="2">
        <v>15684000000</v>
      </c>
      <c r="V1079" s="2">
        <v>15649900000</v>
      </c>
      <c r="W1079" s="2">
        <v>15619900000</v>
      </c>
      <c r="X1079" s="2">
        <v>15599300000</v>
      </c>
      <c r="Y1079" s="2">
        <v>15570400000</v>
      </c>
      <c r="Z1079" s="2">
        <v>15545500000</v>
      </c>
      <c r="AA1079" s="2">
        <v>15516300000</v>
      </c>
      <c r="AB1079" s="2">
        <v>15531400000</v>
      </c>
      <c r="AC1079" s="2">
        <v>15508700000</v>
      </c>
      <c r="AD1079" s="2">
        <v>15462500000</v>
      </c>
      <c r="AE1079" s="2">
        <v>15424500000</v>
      </c>
      <c r="AF1079" s="2">
        <v>15384800000</v>
      </c>
    </row>
    <row r="1080" spans="1:32" x14ac:dyDescent="0.25">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x14ac:dyDescent="0.25">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x14ac:dyDescent="0.25">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x14ac:dyDescent="0.25">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x14ac:dyDescent="0.25">
      <c r="A1084" t="s">
        <v>1102</v>
      </c>
      <c r="B1084" t="s">
        <v>19</v>
      </c>
      <c r="C1084" s="2">
        <v>67492600</v>
      </c>
      <c r="D1084" s="2">
        <v>65419700</v>
      </c>
      <c r="E1084" s="2">
        <v>62164200</v>
      </c>
      <c r="F1084" s="2">
        <v>59109000</v>
      </c>
      <c r="G1084" s="2">
        <v>56519800</v>
      </c>
      <c r="H1084" s="2">
        <v>54297200</v>
      </c>
      <c r="I1084" s="2">
        <v>52096100</v>
      </c>
      <c r="J1084" s="2">
        <v>49855500</v>
      </c>
      <c r="K1084" s="2">
        <v>47554300</v>
      </c>
      <c r="L1084" s="2">
        <v>45219000</v>
      </c>
      <c r="M1084" s="2">
        <v>42948000</v>
      </c>
      <c r="N1084" s="2">
        <v>40812900</v>
      </c>
      <c r="O1084" s="2">
        <v>38779100</v>
      </c>
      <c r="P1084" s="2">
        <v>36765300</v>
      </c>
      <c r="Q1084" s="2">
        <v>34773700</v>
      </c>
      <c r="R1084" s="2">
        <v>32833100</v>
      </c>
      <c r="S1084" s="2">
        <v>30929800</v>
      </c>
      <c r="T1084" s="2">
        <v>29022200</v>
      </c>
      <c r="U1084" s="2">
        <v>27112600</v>
      </c>
      <c r="V1084" s="2">
        <v>25238200</v>
      </c>
      <c r="W1084" s="2">
        <v>23349100</v>
      </c>
      <c r="X1084" s="2">
        <v>21447400</v>
      </c>
      <c r="Y1084" s="2">
        <v>19538100</v>
      </c>
      <c r="Z1084" s="2">
        <v>17613400</v>
      </c>
      <c r="AA1084" s="2">
        <v>15677900</v>
      </c>
      <c r="AB1084" s="2">
        <v>13739100</v>
      </c>
      <c r="AC1084" s="2">
        <v>11799700</v>
      </c>
      <c r="AD1084" s="2">
        <v>9852140</v>
      </c>
      <c r="AE1084" s="2">
        <v>7896030</v>
      </c>
      <c r="AF1084" s="2">
        <v>5939300</v>
      </c>
    </row>
    <row r="1085" spans="1:32" x14ac:dyDescent="0.25">
      <c r="A1085" t="s">
        <v>1103</v>
      </c>
      <c r="B1085" t="s">
        <v>19</v>
      </c>
      <c r="C1085" s="2">
        <v>6546050000</v>
      </c>
      <c r="D1085" s="2">
        <v>7310460000</v>
      </c>
      <c r="E1085" s="2">
        <v>7908640000</v>
      </c>
      <c r="F1085" s="2">
        <v>8482790000</v>
      </c>
      <c r="G1085" s="2">
        <v>9088600000</v>
      </c>
      <c r="H1085" s="2">
        <v>9735740000</v>
      </c>
      <c r="I1085" s="2">
        <v>10375000000</v>
      </c>
      <c r="J1085" s="2">
        <v>10992500000</v>
      </c>
      <c r="K1085" s="2">
        <v>11577700000</v>
      </c>
      <c r="L1085" s="2">
        <v>12130600000</v>
      </c>
      <c r="M1085" s="2">
        <v>12676100000</v>
      </c>
      <c r="N1085" s="2">
        <v>13242600000</v>
      </c>
      <c r="O1085" s="2">
        <v>13829700000</v>
      </c>
      <c r="P1085" s="2">
        <v>14414700000</v>
      </c>
      <c r="Q1085" s="2">
        <v>15000100000</v>
      </c>
      <c r="R1085" s="2">
        <v>15602500000</v>
      </c>
      <c r="S1085" s="2">
        <v>16222100000</v>
      </c>
      <c r="T1085" s="2">
        <v>16840900000</v>
      </c>
      <c r="U1085" s="2">
        <v>17460100000</v>
      </c>
      <c r="V1085" s="2">
        <v>18108000000</v>
      </c>
      <c r="W1085" s="2">
        <v>18754100000</v>
      </c>
      <c r="X1085" s="2">
        <v>19398800000</v>
      </c>
      <c r="Y1085" s="2">
        <v>20045600000</v>
      </c>
      <c r="Z1085" s="2">
        <v>20685300000</v>
      </c>
      <c r="AA1085" s="2">
        <v>21319700000</v>
      </c>
      <c r="AB1085" s="2">
        <v>21957800000</v>
      </c>
      <c r="AC1085" s="2">
        <v>22607200000</v>
      </c>
      <c r="AD1085" s="2">
        <v>23256800000</v>
      </c>
      <c r="AE1085" s="2">
        <v>23904900000</v>
      </c>
      <c r="AF1085" s="2">
        <v>24582000000</v>
      </c>
    </row>
    <row r="1086" spans="1:32" x14ac:dyDescent="0.25">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x14ac:dyDescent="0.25">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x14ac:dyDescent="0.25">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x14ac:dyDescent="0.25">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x14ac:dyDescent="0.25">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x14ac:dyDescent="0.25">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x14ac:dyDescent="0.25">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x14ac:dyDescent="0.25">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x14ac:dyDescent="0.25">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x14ac:dyDescent="0.25">
      <c r="A1095" t="s">
        <v>1113</v>
      </c>
      <c r="B1095" t="s">
        <v>19</v>
      </c>
      <c r="C1095" s="2">
        <v>30522000000</v>
      </c>
      <c r="D1095" s="2">
        <v>30960100000</v>
      </c>
      <c r="E1095" s="2">
        <v>31395500000</v>
      </c>
      <c r="F1095" s="2">
        <v>31173300000</v>
      </c>
      <c r="G1095" s="2">
        <v>31111000000</v>
      </c>
      <c r="H1095" s="2">
        <v>30791000000</v>
      </c>
      <c r="I1095" s="2">
        <v>30615100000</v>
      </c>
      <c r="J1095" s="2">
        <v>30348800000</v>
      </c>
      <c r="K1095" s="2">
        <v>30145800000</v>
      </c>
      <c r="L1095" s="2">
        <v>29986500000</v>
      </c>
      <c r="M1095" s="2">
        <v>29912600000</v>
      </c>
      <c r="N1095" s="2">
        <v>29850600000</v>
      </c>
      <c r="O1095" s="2">
        <v>29795800000</v>
      </c>
      <c r="P1095" s="2">
        <v>29717500000</v>
      </c>
      <c r="Q1095" s="2">
        <v>29661800000</v>
      </c>
      <c r="R1095" s="2">
        <v>29570000000</v>
      </c>
      <c r="S1095" s="2">
        <v>29506400000</v>
      </c>
      <c r="T1095" s="2">
        <v>29440700000</v>
      </c>
      <c r="U1095" s="2">
        <v>29370100000</v>
      </c>
      <c r="V1095" s="2">
        <v>29306100000</v>
      </c>
      <c r="W1095" s="2">
        <v>29250000000</v>
      </c>
      <c r="X1095" s="2">
        <v>29211500000</v>
      </c>
      <c r="Y1095" s="2">
        <v>29157400000</v>
      </c>
      <c r="Z1095" s="2">
        <v>29110700000</v>
      </c>
      <c r="AA1095" s="2">
        <v>29056100000</v>
      </c>
      <c r="AB1095" s="2">
        <v>29084400000</v>
      </c>
      <c r="AC1095" s="2">
        <v>29041700000</v>
      </c>
      <c r="AD1095" s="2">
        <v>28955300000</v>
      </c>
      <c r="AE1095" s="2">
        <v>28884200000</v>
      </c>
      <c r="AF1095" s="2">
        <v>28809700000</v>
      </c>
    </row>
    <row r="1096" spans="1:32" x14ac:dyDescent="0.25">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x14ac:dyDescent="0.25">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x14ac:dyDescent="0.25">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x14ac:dyDescent="0.25">
      <c r="A1099" t="s">
        <v>1117</v>
      </c>
      <c r="B1099" t="s">
        <v>19</v>
      </c>
      <c r="C1099" s="2">
        <v>91566000000</v>
      </c>
      <c r="D1099" s="2">
        <v>92880400000</v>
      </c>
      <c r="E1099" s="2">
        <v>94186400000</v>
      </c>
      <c r="F1099" s="2">
        <v>93519900000</v>
      </c>
      <c r="G1099" s="2">
        <v>93332900000</v>
      </c>
      <c r="H1099" s="2">
        <v>92373000000</v>
      </c>
      <c r="I1099" s="2">
        <v>91845300000</v>
      </c>
      <c r="J1099" s="2">
        <v>91046500000</v>
      </c>
      <c r="K1099" s="2">
        <v>90437500000</v>
      </c>
      <c r="L1099" s="2">
        <v>89959600000</v>
      </c>
      <c r="M1099" s="2">
        <v>89737900000</v>
      </c>
      <c r="N1099" s="2">
        <v>89551700000</v>
      </c>
      <c r="O1099" s="2">
        <v>89387500000</v>
      </c>
      <c r="P1099" s="2">
        <v>89152500000</v>
      </c>
      <c r="Q1099" s="2">
        <v>88985300000</v>
      </c>
      <c r="R1099" s="2">
        <v>88710100000</v>
      </c>
      <c r="S1099" s="2">
        <v>88519200000</v>
      </c>
      <c r="T1099" s="2">
        <v>88322000000</v>
      </c>
      <c r="U1099" s="2">
        <v>88110200000</v>
      </c>
      <c r="V1099" s="2">
        <v>87918400000</v>
      </c>
      <c r="W1099" s="2">
        <v>87750100000</v>
      </c>
      <c r="X1099" s="2">
        <v>87634600000</v>
      </c>
      <c r="Y1099" s="2">
        <v>87472200000</v>
      </c>
      <c r="Z1099" s="2">
        <v>87332000000</v>
      </c>
      <c r="AA1099" s="2">
        <v>87168200000</v>
      </c>
      <c r="AB1099" s="2">
        <v>87253100000</v>
      </c>
      <c r="AC1099" s="2">
        <v>87125100000</v>
      </c>
      <c r="AD1099" s="2">
        <v>86865900000</v>
      </c>
      <c r="AE1099" s="2">
        <v>86652500000</v>
      </c>
      <c r="AF1099" s="2">
        <v>86429200000</v>
      </c>
    </row>
    <row r="1100" spans="1:32" x14ac:dyDescent="0.25">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x14ac:dyDescent="0.25">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x14ac:dyDescent="0.25">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x14ac:dyDescent="0.25">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x14ac:dyDescent="0.25">
      <c r="A1104" t="s">
        <v>1122</v>
      </c>
      <c r="B1104" t="s">
        <v>19</v>
      </c>
      <c r="C1104" s="2">
        <v>59711100</v>
      </c>
      <c r="D1104" s="2">
        <v>57877200</v>
      </c>
      <c r="E1104" s="2">
        <v>54997000</v>
      </c>
      <c r="F1104" s="2">
        <v>52294100</v>
      </c>
      <c r="G1104" s="2">
        <v>50003400</v>
      </c>
      <c r="H1104" s="2">
        <v>48037100</v>
      </c>
      <c r="I1104" s="2">
        <v>46089700</v>
      </c>
      <c r="J1104" s="2">
        <v>44107500</v>
      </c>
      <c r="K1104" s="2">
        <v>42071600</v>
      </c>
      <c r="L1104" s="2">
        <v>40005500</v>
      </c>
      <c r="M1104" s="2">
        <v>37996300</v>
      </c>
      <c r="N1104" s="2">
        <v>36107400</v>
      </c>
      <c r="O1104" s="2">
        <v>34308100</v>
      </c>
      <c r="P1104" s="2">
        <v>32526500</v>
      </c>
      <c r="Q1104" s="2">
        <v>30764500</v>
      </c>
      <c r="R1104" s="2">
        <v>29047600</v>
      </c>
      <c r="S1104" s="2">
        <v>27363800</v>
      </c>
      <c r="T1104" s="2">
        <v>25676100</v>
      </c>
      <c r="U1104" s="2">
        <v>23986600</v>
      </c>
      <c r="V1104" s="2">
        <v>22328400</v>
      </c>
      <c r="W1104" s="2">
        <v>20657100</v>
      </c>
      <c r="X1104" s="2">
        <v>18974600</v>
      </c>
      <c r="Y1104" s="2">
        <v>17285500</v>
      </c>
      <c r="Z1104" s="2">
        <v>15582700</v>
      </c>
      <c r="AA1104" s="2">
        <v>13870300</v>
      </c>
      <c r="AB1104" s="2">
        <v>12155100</v>
      </c>
      <c r="AC1104" s="2">
        <v>10439300</v>
      </c>
      <c r="AD1104" s="2">
        <v>8716250</v>
      </c>
      <c r="AE1104" s="2">
        <v>6985660</v>
      </c>
      <c r="AF1104" s="2">
        <v>5254540</v>
      </c>
    </row>
    <row r="1105" spans="1:32" x14ac:dyDescent="0.25">
      <c r="A1105" t="s">
        <v>1123</v>
      </c>
      <c r="B1105" t="s">
        <v>19</v>
      </c>
      <c r="C1105" s="2">
        <v>371385000</v>
      </c>
      <c r="D1105" s="2">
        <v>414753000</v>
      </c>
      <c r="E1105" s="2">
        <v>448690000</v>
      </c>
      <c r="F1105" s="2">
        <v>481264000</v>
      </c>
      <c r="G1105" s="2">
        <v>515635000</v>
      </c>
      <c r="H1105" s="2">
        <v>552349000</v>
      </c>
      <c r="I1105" s="2">
        <v>588619000</v>
      </c>
      <c r="J1105" s="2">
        <v>623649000</v>
      </c>
      <c r="K1105" s="2">
        <v>656849000</v>
      </c>
      <c r="L1105" s="2">
        <v>688221000</v>
      </c>
      <c r="M1105" s="2">
        <v>719171000</v>
      </c>
      <c r="N1105" s="2">
        <v>751306000</v>
      </c>
      <c r="O1105" s="2">
        <v>784615000</v>
      </c>
      <c r="P1105" s="2">
        <v>817804000</v>
      </c>
      <c r="Q1105" s="2">
        <v>851018000</v>
      </c>
      <c r="R1105" s="2">
        <v>885192000</v>
      </c>
      <c r="S1105" s="2">
        <v>920348000</v>
      </c>
      <c r="T1105" s="2">
        <v>955455000</v>
      </c>
      <c r="U1105" s="2">
        <v>990584000</v>
      </c>
      <c r="V1105" s="2">
        <v>1027340000</v>
      </c>
      <c r="W1105" s="2">
        <v>1064000000</v>
      </c>
      <c r="X1105" s="2">
        <v>1100570000</v>
      </c>
      <c r="Y1105" s="2">
        <v>1137270000</v>
      </c>
      <c r="Z1105" s="2">
        <v>1173560000</v>
      </c>
      <c r="AA1105" s="2">
        <v>1209550000</v>
      </c>
      <c r="AB1105" s="2">
        <v>1245760000</v>
      </c>
      <c r="AC1105" s="2">
        <v>1282600000</v>
      </c>
      <c r="AD1105" s="2">
        <v>1319450000</v>
      </c>
      <c r="AE1105" s="2">
        <v>1356220000</v>
      </c>
      <c r="AF1105" s="2">
        <v>1394630000</v>
      </c>
    </row>
    <row r="1106" spans="1:32" x14ac:dyDescent="0.25">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x14ac:dyDescent="0.25">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x14ac:dyDescent="0.25">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x14ac:dyDescent="0.25">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x14ac:dyDescent="0.25">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x14ac:dyDescent="0.25">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x14ac:dyDescent="0.25">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x14ac:dyDescent="0.25">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x14ac:dyDescent="0.25">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x14ac:dyDescent="0.25">
      <c r="A1115" t="s">
        <v>1133</v>
      </c>
      <c r="B1115" t="s">
        <v>19</v>
      </c>
      <c r="C1115" s="2">
        <v>1731640000</v>
      </c>
      <c r="D1115" s="2">
        <v>1756500000</v>
      </c>
      <c r="E1115" s="2">
        <v>1781200000</v>
      </c>
      <c r="F1115" s="2">
        <v>1768610000</v>
      </c>
      <c r="G1115" s="2">
        <v>1765070000</v>
      </c>
      <c r="H1115" s="2">
        <v>1746920000</v>
      </c>
      <c r="I1115" s="2">
        <v>1736930000</v>
      </c>
      <c r="J1115" s="2">
        <v>1721830000</v>
      </c>
      <c r="K1115" s="2">
        <v>1710310000</v>
      </c>
      <c r="L1115" s="2">
        <v>1701270000</v>
      </c>
      <c r="M1115" s="2">
        <v>1697080000</v>
      </c>
      <c r="N1115" s="2">
        <v>1693550000</v>
      </c>
      <c r="O1115" s="2">
        <v>1690450000</v>
      </c>
      <c r="P1115" s="2">
        <v>1686000000</v>
      </c>
      <c r="Q1115" s="2">
        <v>1682850000</v>
      </c>
      <c r="R1115" s="2">
        <v>1677640000</v>
      </c>
      <c r="S1115" s="2">
        <v>1674030000</v>
      </c>
      <c r="T1115" s="2">
        <v>1670300000</v>
      </c>
      <c r="U1115" s="2">
        <v>1666300000</v>
      </c>
      <c r="V1115" s="2">
        <v>1662670000</v>
      </c>
      <c r="W1115" s="2">
        <v>1659480000</v>
      </c>
      <c r="X1115" s="2">
        <v>1657300000</v>
      </c>
      <c r="Y1115" s="2">
        <v>1654230000</v>
      </c>
      <c r="Z1115" s="2">
        <v>1651580000</v>
      </c>
      <c r="AA1115" s="2">
        <v>1648480000</v>
      </c>
      <c r="AB1115" s="2">
        <v>1650090000</v>
      </c>
      <c r="AC1115" s="2">
        <v>1647660000</v>
      </c>
      <c r="AD1115" s="2">
        <v>1642760000</v>
      </c>
      <c r="AE1115" s="2">
        <v>1638720000</v>
      </c>
      <c r="AF1115" s="2">
        <v>1634510000</v>
      </c>
    </row>
    <row r="1116" spans="1:32" x14ac:dyDescent="0.25">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x14ac:dyDescent="0.25">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x14ac:dyDescent="0.25">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x14ac:dyDescent="0.25">
      <c r="A1119" t="s">
        <v>1137</v>
      </c>
      <c r="B1119" t="s">
        <v>19</v>
      </c>
      <c r="C1119" s="2">
        <v>5194930000</v>
      </c>
      <c r="D1119" s="2">
        <v>5269500000</v>
      </c>
      <c r="E1119" s="2">
        <v>5343590000</v>
      </c>
      <c r="F1119" s="2">
        <v>5305820000</v>
      </c>
      <c r="G1119" s="2">
        <v>5295200000</v>
      </c>
      <c r="H1119" s="2">
        <v>5240750000</v>
      </c>
      <c r="I1119" s="2">
        <v>5210800000</v>
      </c>
      <c r="J1119" s="2">
        <v>5165480000</v>
      </c>
      <c r="K1119" s="2">
        <v>5130920000</v>
      </c>
      <c r="L1119" s="2">
        <v>5103810000</v>
      </c>
      <c r="M1119" s="2">
        <v>5091230000</v>
      </c>
      <c r="N1119" s="2">
        <v>5080660000</v>
      </c>
      <c r="O1119" s="2">
        <v>5071350000</v>
      </c>
      <c r="P1119" s="2">
        <v>5058010000</v>
      </c>
      <c r="Q1119" s="2">
        <v>5048550000</v>
      </c>
      <c r="R1119" s="2">
        <v>5032930000</v>
      </c>
      <c r="S1119" s="2">
        <v>5022100000</v>
      </c>
      <c r="T1119" s="2">
        <v>5010910000</v>
      </c>
      <c r="U1119" s="2">
        <v>4998890000</v>
      </c>
      <c r="V1119" s="2">
        <v>4988000000</v>
      </c>
      <c r="W1119" s="2">
        <v>4978450000</v>
      </c>
      <c r="X1119" s="2">
        <v>4971890000</v>
      </c>
      <c r="Y1119" s="2">
        <v>4962680000</v>
      </c>
      <c r="Z1119" s="2">
        <v>4954740000</v>
      </c>
      <c r="AA1119" s="2">
        <v>4945450000</v>
      </c>
      <c r="AB1119" s="2">
        <v>4950260000</v>
      </c>
      <c r="AC1119" s="2">
        <v>4942990000</v>
      </c>
      <c r="AD1119" s="2">
        <v>4928290000</v>
      </c>
      <c r="AE1119" s="2">
        <v>4916170000</v>
      </c>
      <c r="AF1119" s="2">
        <v>4903520000</v>
      </c>
    </row>
    <row r="1120" spans="1:32" x14ac:dyDescent="0.25">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x14ac:dyDescent="0.25">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x14ac:dyDescent="0.25">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x14ac:dyDescent="0.25">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x14ac:dyDescent="0.25">
      <c r="A1124" t="s">
        <v>1142</v>
      </c>
      <c r="B1124" t="s">
        <v>19</v>
      </c>
      <c r="C1124" s="2">
        <v>113070000</v>
      </c>
      <c r="D1124" s="2">
        <v>109597000</v>
      </c>
      <c r="E1124" s="2">
        <v>104143000</v>
      </c>
      <c r="F1124" s="2">
        <v>99025000</v>
      </c>
      <c r="G1124" s="2">
        <v>94687200</v>
      </c>
      <c r="H1124" s="2">
        <v>90963800</v>
      </c>
      <c r="I1124" s="2">
        <v>87276200</v>
      </c>
      <c r="J1124" s="2">
        <v>83522700</v>
      </c>
      <c r="K1124" s="2">
        <v>79667500</v>
      </c>
      <c r="L1124" s="2">
        <v>75755100</v>
      </c>
      <c r="M1124" s="2">
        <v>71950500</v>
      </c>
      <c r="N1124" s="2">
        <v>68373500</v>
      </c>
      <c r="O1124" s="2">
        <v>64966400</v>
      </c>
      <c r="P1124" s="2">
        <v>61592700</v>
      </c>
      <c r="Q1124" s="2">
        <v>58256200</v>
      </c>
      <c r="R1124" s="2">
        <v>55005100</v>
      </c>
      <c r="S1124" s="2">
        <v>51816500</v>
      </c>
      <c r="T1124" s="2">
        <v>48620800</v>
      </c>
      <c r="U1124" s="2">
        <v>45421500</v>
      </c>
      <c r="V1124" s="2">
        <v>42281400</v>
      </c>
      <c r="W1124" s="2">
        <v>39116600</v>
      </c>
      <c r="X1124" s="2">
        <v>35930700</v>
      </c>
      <c r="Y1124" s="2">
        <v>32732100</v>
      </c>
      <c r="Z1124" s="2">
        <v>29507700</v>
      </c>
      <c r="AA1124" s="2">
        <v>26265100</v>
      </c>
      <c r="AB1124" s="2">
        <v>23017100</v>
      </c>
      <c r="AC1124" s="2">
        <v>19768000</v>
      </c>
      <c r="AD1124" s="2">
        <v>16505200</v>
      </c>
      <c r="AE1124" s="2">
        <v>13228200</v>
      </c>
      <c r="AF1124" s="2">
        <v>9950080</v>
      </c>
    </row>
    <row r="1125" spans="1:32" x14ac:dyDescent="0.25">
      <c r="A1125" t="s">
        <v>1143</v>
      </c>
      <c r="B1125" t="s">
        <v>19</v>
      </c>
      <c r="C1125" s="2">
        <v>392792000</v>
      </c>
      <c r="D1125" s="2">
        <v>438660000</v>
      </c>
      <c r="E1125" s="2">
        <v>474553000</v>
      </c>
      <c r="F1125" s="2">
        <v>509005000</v>
      </c>
      <c r="G1125" s="2">
        <v>545356000</v>
      </c>
      <c r="H1125" s="2">
        <v>584187000</v>
      </c>
      <c r="I1125" s="2">
        <v>622547000</v>
      </c>
      <c r="J1125" s="2">
        <v>659596000</v>
      </c>
      <c r="K1125" s="2">
        <v>694710000</v>
      </c>
      <c r="L1125" s="2">
        <v>727890000</v>
      </c>
      <c r="M1125" s="2">
        <v>760624000</v>
      </c>
      <c r="N1125" s="2">
        <v>794612000</v>
      </c>
      <c r="O1125" s="2">
        <v>829840000</v>
      </c>
      <c r="P1125" s="2">
        <v>864943000</v>
      </c>
      <c r="Q1125" s="2">
        <v>900071000</v>
      </c>
      <c r="R1125" s="2">
        <v>936215000</v>
      </c>
      <c r="S1125" s="2">
        <v>973397000</v>
      </c>
      <c r="T1125" s="2">
        <v>1010530000</v>
      </c>
      <c r="U1125" s="2">
        <v>1047680000</v>
      </c>
      <c r="V1125" s="2">
        <v>1086560000</v>
      </c>
      <c r="W1125" s="2">
        <v>1125330000</v>
      </c>
      <c r="X1125" s="2">
        <v>1164010000</v>
      </c>
      <c r="Y1125" s="2">
        <v>1202820000</v>
      </c>
      <c r="Z1125" s="2">
        <v>1241200000</v>
      </c>
      <c r="AA1125" s="2">
        <v>1279270000</v>
      </c>
      <c r="AB1125" s="2">
        <v>1317560000</v>
      </c>
      <c r="AC1125" s="2">
        <v>1356530000</v>
      </c>
      <c r="AD1125" s="2">
        <v>1395510000</v>
      </c>
      <c r="AE1125" s="2">
        <v>1434400000</v>
      </c>
      <c r="AF1125" s="2">
        <v>1475020000</v>
      </c>
    </row>
    <row r="1126" spans="1:32" x14ac:dyDescent="0.25">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x14ac:dyDescent="0.25">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x14ac:dyDescent="0.25">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x14ac:dyDescent="0.25">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x14ac:dyDescent="0.25">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x14ac:dyDescent="0.25">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x14ac:dyDescent="0.25">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x14ac:dyDescent="0.25">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x14ac:dyDescent="0.25">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x14ac:dyDescent="0.25">
      <c r="A1135" t="s">
        <v>1153</v>
      </c>
      <c r="B1135" t="s">
        <v>19</v>
      </c>
      <c r="C1135" s="2">
        <v>1831450000</v>
      </c>
      <c r="D1135" s="2">
        <v>1857740000</v>
      </c>
      <c r="E1135" s="2">
        <v>1883870000</v>
      </c>
      <c r="F1135" s="2">
        <v>1870550000</v>
      </c>
      <c r="G1135" s="2">
        <v>1866810000</v>
      </c>
      <c r="H1135" s="2">
        <v>1847610000</v>
      </c>
      <c r="I1135" s="2">
        <v>1837050000</v>
      </c>
      <c r="J1135" s="2">
        <v>1821070000</v>
      </c>
      <c r="K1135" s="2">
        <v>1808890000</v>
      </c>
      <c r="L1135" s="2">
        <v>1799330000</v>
      </c>
      <c r="M1135" s="2">
        <v>1794900000</v>
      </c>
      <c r="N1135" s="2">
        <v>1791170000</v>
      </c>
      <c r="O1135" s="2">
        <v>1787890000</v>
      </c>
      <c r="P1135" s="2">
        <v>1783190000</v>
      </c>
      <c r="Q1135" s="2">
        <v>1779850000</v>
      </c>
      <c r="R1135" s="2">
        <v>1774340000</v>
      </c>
      <c r="S1135" s="2">
        <v>1770530000</v>
      </c>
      <c r="T1135" s="2">
        <v>1766580000</v>
      </c>
      <c r="U1135" s="2">
        <v>1762340000</v>
      </c>
      <c r="V1135" s="2">
        <v>1758500000</v>
      </c>
      <c r="W1135" s="2">
        <v>1755140000</v>
      </c>
      <c r="X1135" s="2">
        <v>1752820000</v>
      </c>
      <c r="Y1135" s="2">
        <v>1749580000</v>
      </c>
      <c r="Z1135" s="2">
        <v>1746780000</v>
      </c>
      <c r="AA1135" s="2">
        <v>1743500000</v>
      </c>
      <c r="AB1135" s="2">
        <v>1745200000</v>
      </c>
      <c r="AC1135" s="2">
        <v>1742640000</v>
      </c>
      <c r="AD1135" s="2">
        <v>1737450000</v>
      </c>
      <c r="AE1135" s="2">
        <v>1733180000</v>
      </c>
      <c r="AF1135" s="2">
        <v>1728720000</v>
      </c>
    </row>
    <row r="1136" spans="1:32" x14ac:dyDescent="0.25">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x14ac:dyDescent="0.25">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x14ac:dyDescent="0.25">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x14ac:dyDescent="0.25">
      <c r="A1139" t="s">
        <v>1157</v>
      </c>
      <c r="B1139" t="s">
        <v>19</v>
      </c>
      <c r="C1139" s="2">
        <v>5494360000</v>
      </c>
      <c r="D1139" s="2">
        <v>5573230000</v>
      </c>
      <c r="E1139" s="2">
        <v>5651600000</v>
      </c>
      <c r="F1139" s="2">
        <v>5611650000</v>
      </c>
      <c r="G1139" s="2">
        <v>5600420000</v>
      </c>
      <c r="H1139" s="2">
        <v>5542820000</v>
      </c>
      <c r="I1139" s="2">
        <v>5511150000</v>
      </c>
      <c r="J1139" s="2">
        <v>5463220000</v>
      </c>
      <c r="K1139" s="2">
        <v>5426670000</v>
      </c>
      <c r="L1139" s="2">
        <v>5398000000</v>
      </c>
      <c r="M1139" s="2">
        <v>5384690000</v>
      </c>
      <c r="N1139" s="2">
        <v>5373510000</v>
      </c>
      <c r="O1139" s="2">
        <v>5363660000</v>
      </c>
      <c r="P1139" s="2">
        <v>5349560000</v>
      </c>
      <c r="Q1139" s="2">
        <v>5339550000</v>
      </c>
      <c r="R1139" s="2">
        <v>5323030000</v>
      </c>
      <c r="S1139" s="2">
        <v>5311580000</v>
      </c>
      <c r="T1139" s="2">
        <v>5299740000</v>
      </c>
      <c r="U1139" s="2">
        <v>5287030000</v>
      </c>
      <c r="V1139" s="2">
        <v>5275510000</v>
      </c>
      <c r="W1139" s="2">
        <v>5265410000</v>
      </c>
      <c r="X1139" s="2">
        <v>5258470000</v>
      </c>
      <c r="Y1139" s="2">
        <v>5248730000</v>
      </c>
      <c r="Z1139" s="2">
        <v>5240330000</v>
      </c>
      <c r="AA1139" s="2">
        <v>5230500000</v>
      </c>
      <c r="AB1139" s="2">
        <v>5235590000</v>
      </c>
      <c r="AC1139" s="2">
        <v>5227910000</v>
      </c>
      <c r="AD1139" s="2">
        <v>5212350000</v>
      </c>
      <c r="AE1139" s="2">
        <v>5199540000</v>
      </c>
      <c r="AF1139" s="2">
        <v>5186160000</v>
      </c>
    </row>
    <row r="1140" spans="1:32" x14ac:dyDescent="0.25">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x14ac:dyDescent="0.25">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x14ac:dyDescent="0.25">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x14ac:dyDescent="0.25">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x14ac:dyDescent="0.25">
      <c r="A1144" t="s">
        <v>1162</v>
      </c>
      <c r="B1144" t="s">
        <v>19</v>
      </c>
      <c r="C1144" s="2">
        <v>476419000</v>
      </c>
      <c r="D1144" s="2">
        <v>461786000</v>
      </c>
      <c r="E1144" s="2">
        <v>438806000</v>
      </c>
      <c r="F1144" s="2">
        <v>417240000</v>
      </c>
      <c r="G1144" s="2">
        <v>398963000</v>
      </c>
      <c r="H1144" s="2">
        <v>383275000</v>
      </c>
      <c r="I1144" s="2">
        <v>367737000</v>
      </c>
      <c r="J1144" s="2">
        <v>351921000</v>
      </c>
      <c r="K1144" s="2">
        <v>335677000</v>
      </c>
      <c r="L1144" s="2">
        <v>319193000</v>
      </c>
      <c r="M1144" s="2">
        <v>303162000</v>
      </c>
      <c r="N1144" s="2">
        <v>288091000</v>
      </c>
      <c r="O1144" s="2">
        <v>273735000</v>
      </c>
      <c r="P1144" s="2">
        <v>259520000</v>
      </c>
      <c r="Q1144" s="2">
        <v>245462000</v>
      </c>
      <c r="R1144" s="2">
        <v>231763000</v>
      </c>
      <c r="S1144" s="2">
        <v>218328000</v>
      </c>
      <c r="T1144" s="2">
        <v>204863000</v>
      </c>
      <c r="U1144" s="2">
        <v>191383000</v>
      </c>
      <c r="V1144" s="2">
        <v>178152000</v>
      </c>
      <c r="W1144" s="2">
        <v>164817000</v>
      </c>
      <c r="X1144" s="2">
        <v>151393000</v>
      </c>
      <c r="Y1144" s="2">
        <v>137916000</v>
      </c>
      <c r="Z1144" s="2">
        <v>124330000</v>
      </c>
      <c r="AA1144" s="2">
        <v>110668000</v>
      </c>
      <c r="AB1144" s="2">
        <v>96982100</v>
      </c>
      <c r="AC1144" s="2">
        <v>83292300</v>
      </c>
      <c r="AD1144" s="2">
        <v>69544500</v>
      </c>
      <c r="AE1144" s="2">
        <v>55736700</v>
      </c>
      <c r="AF1144" s="2">
        <v>41924500</v>
      </c>
    </row>
    <row r="1145" spans="1:32" x14ac:dyDescent="0.25">
      <c r="A1145" t="s">
        <v>1163</v>
      </c>
      <c r="B1145" t="s">
        <v>19</v>
      </c>
      <c r="C1145" s="2">
        <v>131062000</v>
      </c>
      <c r="D1145" s="2">
        <v>146366000</v>
      </c>
      <c r="E1145" s="2">
        <v>158343000</v>
      </c>
      <c r="F1145" s="2">
        <v>169838000</v>
      </c>
      <c r="G1145" s="2">
        <v>181967000</v>
      </c>
      <c r="H1145" s="2">
        <v>194924000</v>
      </c>
      <c r="I1145" s="2">
        <v>207723000</v>
      </c>
      <c r="J1145" s="2">
        <v>220086000</v>
      </c>
      <c r="K1145" s="2">
        <v>231802000</v>
      </c>
      <c r="L1145" s="2">
        <v>242873000</v>
      </c>
      <c r="M1145" s="2">
        <v>253795000</v>
      </c>
      <c r="N1145" s="2">
        <v>265136000</v>
      </c>
      <c r="O1145" s="2">
        <v>276891000</v>
      </c>
      <c r="P1145" s="2">
        <v>288603000</v>
      </c>
      <c r="Q1145" s="2">
        <v>300325000</v>
      </c>
      <c r="R1145" s="2">
        <v>312385000</v>
      </c>
      <c r="S1145" s="2">
        <v>324791000</v>
      </c>
      <c r="T1145" s="2">
        <v>337181000</v>
      </c>
      <c r="U1145" s="2">
        <v>349578000</v>
      </c>
      <c r="V1145" s="2">
        <v>362549000</v>
      </c>
      <c r="W1145" s="2">
        <v>375486000</v>
      </c>
      <c r="X1145" s="2">
        <v>388393000</v>
      </c>
      <c r="Y1145" s="2">
        <v>401343000</v>
      </c>
      <c r="Z1145" s="2">
        <v>414150000</v>
      </c>
      <c r="AA1145" s="2">
        <v>426852000</v>
      </c>
      <c r="AB1145" s="2">
        <v>439628000</v>
      </c>
      <c r="AC1145" s="2">
        <v>452629000</v>
      </c>
      <c r="AD1145" s="2">
        <v>465637000</v>
      </c>
      <c r="AE1145" s="2">
        <v>478613000</v>
      </c>
      <c r="AF1145" s="2">
        <v>492168000</v>
      </c>
    </row>
    <row r="1146" spans="1:32" x14ac:dyDescent="0.25">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x14ac:dyDescent="0.25">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x14ac:dyDescent="0.25">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x14ac:dyDescent="0.25">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x14ac:dyDescent="0.25">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x14ac:dyDescent="0.25">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x14ac:dyDescent="0.25">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x14ac:dyDescent="0.25">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x14ac:dyDescent="0.25">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x14ac:dyDescent="0.25">
      <c r="A1155" t="s">
        <v>1173</v>
      </c>
      <c r="B1155" t="s">
        <v>19</v>
      </c>
      <c r="C1155" s="2">
        <v>611096000</v>
      </c>
      <c r="D1155" s="2">
        <v>619868000</v>
      </c>
      <c r="E1155" s="2">
        <v>628584000</v>
      </c>
      <c r="F1155" s="2">
        <v>624136000</v>
      </c>
      <c r="G1155" s="2">
        <v>622888000</v>
      </c>
      <c r="H1155" s="2">
        <v>616482000</v>
      </c>
      <c r="I1155" s="2">
        <v>612960000</v>
      </c>
      <c r="J1155" s="2">
        <v>607629000</v>
      </c>
      <c r="K1155" s="2">
        <v>603564000</v>
      </c>
      <c r="L1155" s="2">
        <v>600375000</v>
      </c>
      <c r="M1155" s="2">
        <v>598895000</v>
      </c>
      <c r="N1155" s="2">
        <v>597652000</v>
      </c>
      <c r="O1155" s="2">
        <v>596557000</v>
      </c>
      <c r="P1155" s="2">
        <v>594988000</v>
      </c>
      <c r="Q1155" s="2">
        <v>593873000</v>
      </c>
      <c r="R1155" s="2">
        <v>592036000</v>
      </c>
      <c r="S1155" s="2">
        <v>590762000</v>
      </c>
      <c r="T1155" s="2">
        <v>589446000</v>
      </c>
      <c r="U1155" s="2">
        <v>588033000</v>
      </c>
      <c r="V1155" s="2">
        <v>586752000</v>
      </c>
      <c r="W1155" s="2">
        <v>585629000</v>
      </c>
      <c r="X1155" s="2">
        <v>584858000</v>
      </c>
      <c r="Y1155" s="2">
        <v>583774000</v>
      </c>
      <c r="Z1155" s="2">
        <v>582839000</v>
      </c>
      <c r="AA1155" s="2">
        <v>581746000</v>
      </c>
      <c r="AB1155" s="2">
        <v>582312000</v>
      </c>
      <c r="AC1155" s="2">
        <v>581458000</v>
      </c>
      <c r="AD1155" s="2">
        <v>579728000</v>
      </c>
      <c r="AE1155" s="2">
        <v>578304000</v>
      </c>
      <c r="AF1155" s="2">
        <v>576814000</v>
      </c>
    </row>
    <row r="1156" spans="1:32" x14ac:dyDescent="0.25">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x14ac:dyDescent="0.25">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x14ac:dyDescent="0.25">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x14ac:dyDescent="0.25">
      <c r="A1159" t="s">
        <v>1177</v>
      </c>
      <c r="B1159" t="s">
        <v>19</v>
      </c>
      <c r="C1159" s="2">
        <v>1833290000</v>
      </c>
      <c r="D1159" s="2">
        <v>1859600000</v>
      </c>
      <c r="E1159" s="2">
        <v>1885750000</v>
      </c>
      <c r="F1159" s="2">
        <v>1872410000</v>
      </c>
      <c r="G1159" s="2">
        <v>1868660000</v>
      </c>
      <c r="H1159" s="2">
        <v>1849450000</v>
      </c>
      <c r="I1159" s="2">
        <v>1838880000</v>
      </c>
      <c r="J1159" s="2">
        <v>1822890000</v>
      </c>
      <c r="K1159" s="2">
        <v>1810690000</v>
      </c>
      <c r="L1159" s="2">
        <v>1801130000</v>
      </c>
      <c r="M1159" s="2">
        <v>1796690000</v>
      </c>
      <c r="N1159" s="2">
        <v>1792960000</v>
      </c>
      <c r="O1159" s="2">
        <v>1789670000</v>
      </c>
      <c r="P1159" s="2">
        <v>1784970000</v>
      </c>
      <c r="Q1159" s="2">
        <v>1781620000</v>
      </c>
      <c r="R1159" s="2">
        <v>1776110000</v>
      </c>
      <c r="S1159" s="2">
        <v>1772290000</v>
      </c>
      <c r="T1159" s="2">
        <v>1768340000</v>
      </c>
      <c r="U1159" s="2">
        <v>1764100000</v>
      </c>
      <c r="V1159" s="2">
        <v>1760260000</v>
      </c>
      <c r="W1159" s="2">
        <v>1756890000</v>
      </c>
      <c r="X1159" s="2">
        <v>1754570000</v>
      </c>
      <c r="Y1159" s="2">
        <v>1751320000</v>
      </c>
      <c r="Z1159" s="2">
        <v>1748520000</v>
      </c>
      <c r="AA1159" s="2">
        <v>1745240000</v>
      </c>
      <c r="AB1159" s="2">
        <v>1746940000</v>
      </c>
      <c r="AC1159" s="2">
        <v>1744370000</v>
      </c>
      <c r="AD1159" s="2">
        <v>1739190000</v>
      </c>
      <c r="AE1159" s="2">
        <v>1734910000</v>
      </c>
      <c r="AF1159" s="2">
        <v>1730440000</v>
      </c>
    </row>
    <row r="1160" spans="1:32" x14ac:dyDescent="0.25">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x14ac:dyDescent="0.25">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x14ac:dyDescent="0.25">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x14ac:dyDescent="0.25">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x14ac:dyDescent="0.25">
      <c r="A1164" t="s">
        <v>1182</v>
      </c>
      <c r="B1164" t="s">
        <v>19</v>
      </c>
      <c r="C1164" s="2">
        <v>95283700</v>
      </c>
      <c r="D1164" s="2">
        <v>92357200</v>
      </c>
      <c r="E1164" s="2">
        <v>87761200</v>
      </c>
      <c r="F1164" s="2">
        <v>83448000</v>
      </c>
      <c r="G1164" s="2">
        <v>79792600</v>
      </c>
      <c r="H1164" s="2">
        <v>76654900</v>
      </c>
      <c r="I1164" s="2">
        <v>73547400</v>
      </c>
      <c r="J1164" s="2">
        <v>70384300</v>
      </c>
      <c r="K1164" s="2">
        <v>67135500</v>
      </c>
      <c r="L1164" s="2">
        <v>63838600</v>
      </c>
      <c r="M1164" s="2">
        <v>60632400</v>
      </c>
      <c r="N1164" s="2">
        <v>57618200</v>
      </c>
      <c r="O1164" s="2">
        <v>54746900</v>
      </c>
      <c r="P1164" s="2">
        <v>51903900</v>
      </c>
      <c r="Q1164" s="2">
        <v>49092300</v>
      </c>
      <c r="R1164" s="2">
        <v>46352600</v>
      </c>
      <c r="S1164" s="2">
        <v>43665600</v>
      </c>
      <c r="T1164" s="2">
        <v>40972600</v>
      </c>
      <c r="U1164" s="2">
        <v>38276500</v>
      </c>
      <c r="V1164" s="2">
        <v>35630400</v>
      </c>
      <c r="W1164" s="2">
        <v>32963400</v>
      </c>
      <c r="X1164" s="2">
        <v>30278700</v>
      </c>
      <c r="Y1164" s="2">
        <v>27583200</v>
      </c>
      <c r="Z1164" s="2">
        <v>24866000</v>
      </c>
      <c r="AA1164" s="2">
        <v>22133500</v>
      </c>
      <c r="AB1164" s="2">
        <v>19396400</v>
      </c>
      <c r="AC1164" s="2">
        <v>16658500</v>
      </c>
      <c r="AD1164" s="2">
        <v>13908900</v>
      </c>
      <c r="AE1164" s="2">
        <v>11147300</v>
      </c>
      <c r="AF1164" s="2">
        <v>8384900</v>
      </c>
    </row>
    <row r="1165" spans="1:32" x14ac:dyDescent="0.25">
      <c r="A1165" t="s">
        <v>1183</v>
      </c>
      <c r="B1165" t="s">
        <v>19</v>
      </c>
      <c r="C1165" s="2">
        <v>26212300</v>
      </c>
      <c r="D1165" s="2">
        <v>29273200</v>
      </c>
      <c r="E1165" s="2">
        <v>31668500</v>
      </c>
      <c r="F1165" s="2">
        <v>33967600</v>
      </c>
      <c r="G1165" s="2">
        <v>36393500</v>
      </c>
      <c r="H1165" s="2">
        <v>38984800</v>
      </c>
      <c r="I1165" s="2">
        <v>41544700</v>
      </c>
      <c r="J1165" s="2">
        <v>44017100</v>
      </c>
      <c r="K1165" s="2">
        <v>46360400</v>
      </c>
      <c r="L1165" s="2">
        <v>48574600</v>
      </c>
      <c r="M1165" s="2">
        <v>50759100</v>
      </c>
      <c r="N1165" s="2">
        <v>53027200</v>
      </c>
      <c r="O1165" s="2">
        <v>55378100</v>
      </c>
      <c r="P1165" s="2">
        <v>57720700</v>
      </c>
      <c r="Q1165" s="2">
        <v>60064900</v>
      </c>
      <c r="R1165" s="2">
        <v>62476900</v>
      </c>
      <c r="S1165" s="2">
        <v>64958200</v>
      </c>
      <c r="T1165" s="2">
        <v>67436100</v>
      </c>
      <c r="U1165" s="2">
        <v>69915500</v>
      </c>
      <c r="V1165" s="2">
        <v>72509700</v>
      </c>
      <c r="W1165" s="2">
        <v>75097200</v>
      </c>
      <c r="X1165" s="2">
        <v>77678500</v>
      </c>
      <c r="Y1165" s="2">
        <v>80268600</v>
      </c>
      <c r="Z1165" s="2">
        <v>82830100</v>
      </c>
      <c r="AA1165" s="2">
        <v>85370400</v>
      </c>
      <c r="AB1165" s="2">
        <v>87925700</v>
      </c>
      <c r="AC1165" s="2">
        <v>90525900</v>
      </c>
      <c r="AD1165" s="2">
        <v>93127300</v>
      </c>
      <c r="AE1165" s="2">
        <v>95722500</v>
      </c>
      <c r="AF1165" s="2">
        <v>98433500</v>
      </c>
    </row>
    <row r="1166" spans="1:32" x14ac:dyDescent="0.25">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x14ac:dyDescent="0.25">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x14ac:dyDescent="0.25">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x14ac:dyDescent="0.25">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x14ac:dyDescent="0.25">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x14ac:dyDescent="0.25">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x14ac:dyDescent="0.25">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x14ac:dyDescent="0.25">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x14ac:dyDescent="0.25">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x14ac:dyDescent="0.25">
      <c r="A1175" t="s">
        <v>1193</v>
      </c>
      <c r="B1175" t="s">
        <v>19</v>
      </c>
      <c r="C1175" s="2">
        <v>122219000</v>
      </c>
      <c r="D1175" s="2">
        <v>123974000</v>
      </c>
      <c r="E1175" s="2">
        <v>125717000</v>
      </c>
      <c r="F1175" s="2">
        <v>124827000</v>
      </c>
      <c r="G1175" s="2">
        <v>124578000</v>
      </c>
      <c r="H1175" s="2">
        <v>123296000</v>
      </c>
      <c r="I1175" s="2">
        <v>122592000</v>
      </c>
      <c r="J1175" s="2">
        <v>121526000</v>
      </c>
      <c r="K1175" s="2">
        <v>120713000</v>
      </c>
      <c r="L1175" s="2">
        <v>120075000</v>
      </c>
      <c r="M1175" s="2">
        <v>119779000</v>
      </c>
      <c r="N1175" s="2">
        <v>119530000</v>
      </c>
      <c r="O1175" s="2">
        <v>119311000</v>
      </c>
      <c r="P1175" s="2">
        <v>118998000</v>
      </c>
      <c r="Q1175" s="2">
        <v>118775000</v>
      </c>
      <c r="R1175" s="2">
        <v>118407000</v>
      </c>
      <c r="S1175" s="2">
        <v>118152000</v>
      </c>
      <c r="T1175" s="2">
        <v>117889000</v>
      </c>
      <c r="U1175" s="2">
        <v>117607000</v>
      </c>
      <c r="V1175" s="2">
        <v>117350000</v>
      </c>
      <c r="W1175" s="2">
        <v>117126000</v>
      </c>
      <c r="X1175" s="2">
        <v>116972000</v>
      </c>
      <c r="Y1175" s="2">
        <v>116755000</v>
      </c>
      <c r="Z1175" s="2">
        <v>116568000</v>
      </c>
      <c r="AA1175" s="2">
        <v>116349000</v>
      </c>
      <c r="AB1175" s="2">
        <v>116462000</v>
      </c>
      <c r="AC1175" s="2">
        <v>116292000</v>
      </c>
      <c r="AD1175" s="2">
        <v>115946000</v>
      </c>
      <c r="AE1175" s="2">
        <v>115661000</v>
      </c>
      <c r="AF1175" s="2">
        <v>115363000</v>
      </c>
    </row>
    <row r="1176" spans="1:32" x14ac:dyDescent="0.25">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x14ac:dyDescent="0.25">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x14ac:dyDescent="0.25">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x14ac:dyDescent="0.25">
      <c r="A1179" t="s">
        <v>1197</v>
      </c>
      <c r="B1179" t="s">
        <v>19</v>
      </c>
      <c r="C1179" s="2">
        <v>366657000</v>
      </c>
      <c r="D1179" s="2">
        <v>371921000</v>
      </c>
      <c r="E1179" s="2">
        <v>377151000</v>
      </c>
      <c r="F1179" s="2">
        <v>374482000</v>
      </c>
      <c r="G1179" s="2">
        <v>373733000</v>
      </c>
      <c r="H1179" s="2">
        <v>369889000</v>
      </c>
      <c r="I1179" s="2">
        <v>367776000</v>
      </c>
      <c r="J1179" s="2">
        <v>364577000</v>
      </c>
      <c r="K1179" s="2">
        <v>362139000</v>
      </c>
      <c r="L1179" s="2">
        <v>360225000</v>
      </c>
      <c r="M1179" s="2">
        <v>359337000</v>
      </c>
      <c r="N1179" s="2">
        <v>358591000</v>
      </c>
      <c r="O1179" s="2">
        <v>357934000</v>
      </c>
      <c r="P1179" s="2">
        <v>356993000</v>
      </c>
      <c r="Q1179" s="2">
        <v>356324000</v>
      </c>
      <c r="R1179" s="2">
        <v>355222000</v>
      </c>
      <c r="S1179" s="2">
        <v>354457000</v>
      </c>
      <c r="T1179" s="2">
        <v>353668000</v>
      </c>
      <c r="U1179" s="2">
        <v>352820000</v>
      </c>
      <c r="V1179" s="2">
        <v>352051000</v>
      </c>
      <c r="W1179" s="2">
        <v>351377000</v>
      </c>
      <c r="X1179" s="2">
        <v>350915000</v>
      </c>
      <c r="Y1179" s="2">
        <v>350265000</v>
      </c>
      <c r="Z1179" s="2">
        <v>349703000</v>
      </c>
      <c r="AA1179" s="2">
        <v>349047000</v>
      </c>
      <c r="AB1179" s="2">
        <v>349387000</v>
      </c>
      <c r="AC1179" s="2">
        <v>348875000</v>
      </c>
      <c r="AD1179" s="2">
        <v>347837000</v>
      </c>
      <c r="AE1179" s="2">
        <v>346982000</v>
      </c>
      <c r="AF1179" s="2">
        <v>346088000</v>
      </c>
    </row>
    <row r="1180" spans="1:32" x14ac:dyDescent="0.25">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x14ac:dyDescent="0.25">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x14ac:dyDescent="0.25">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x14ac:dyDescent="0.25">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x14ac:dyDescent="0.25">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x14ac:dyDescent="0.25">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x14ac:dyDescent="0.25">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x14ac:dyDescent="0.25">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x14ac:dyDescent="0.25">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x14ac:dyDescent="0.25">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x14ac:dyDescent="0.25">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x14ac:dyDescent="0.25">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x14ac:dyDescent="0.25">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x14ac:dyDescent="0.25">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x14ac:dyDescent="0.25">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x14ac:dyDescent="0.25">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x14ac:dyDescent="0.25">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x14ac:dyDescent="0.25">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x14ac:dyDescent="0.25">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x14ac:dyDescent="0.25">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x14ac:dyDescent="0.25">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x14ac:dyDescent="0.25">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x14ac:dyDescent="0.25">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x14ac:dyDescent="0.25">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x14ac:dyDescent="0.25">
      <c r="A1204" t="s">
        <v>1222</v>
      </c>
      <c r="B1204" t="s">
        <v>19</v>
      </c>
      <c r="C1204" s="2">
        <v>6933170000000</v>
      </c>
      <c r="D1204" s="2">
        <v>6782340000000</v>
      </c>
      <c r="E1204" s="2">
        <v>6403590000000</v>
      </c>
      <c r="F1204" s="2">
        <v>5963660000000</v>
      </c>
      <c r="G1204" s="2">
        <v>5517830000000</v>
      </c>
      <c r="H1204" s="2">
        <v>5123530000000</v>
      </c>
      <c r="I1204" s="2">
        <v>4774100000000</v>
      </c>
      <c r="J1204" s="2">
        <v>4451900000000</v>
      </c>
      <c r="K1204" s="2">
        <v>4146320000000</v>
      </c>
      <c r="L1204" s="2">
        <v>3862530000000</v>
      </c>
      <c r="M1204" s="2">
        <v>3604890000000</v>
      </c>
      <c r="N1204" s="2">
        <v>3367930000000</v>
      </c>
      <c r="O1204" s="2">
        <v>3159780000000</v>
      </c>
      <c r="P1204" s="2">
        <v>2973770000000</v>
      </c>
      <c r="Q1204" s="2">
        <v>2798460000000</v>
      </c>
      <c r="R1204" s="2">
        <v>2638560000000</v>
      </c>
      <c r="S1204" s="2">
        <v>2502020000000</v>
      </c>
      <c r="T1204" s="2">
        <v>2336920000000</v>
      </c>
      <c r="U1204" s="2">
        <v>2199190000000</v>
      </c>
      <c r="V1204" s="2">
        <v>2089030000000</v>
      </c>
      <c r="W1204" s="2">
        <v>2003730000000</v>
      </c>
      <c r="X1204" s="2">
        <v>1942910000000</v>
      </c>
      <c r="Y1204" s="2">
        <v>1898840000000</v>
      </c>
      <c r="Z1204" s="2">
        <v>1865970000000</v>
      </c>
      <c r="AA1204" s="2">
        <v>1842330000000</v>
      </c>
      <c r="AB1204" s="2">
        <v>1825210000000</v>
      </c>
      <c r="AC1204" s="2">
        <v>1814230000000</v>
      </c>
      <c r="AD1204" s="2">
        <v>1806170000000</v>
      </c>
      <c r="AE1204" s="2">
        <v>1800240000000</v>
      </c>
      <c r="AF1204" s="2">
        <v>1797550000000</v>
      </c>
    </row>
    <row r="1205" spans="1:32" x14ac:dyDescent="0.25">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x14ac:dyDescent="0.25">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x14ac:dyDescent="0.25">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x14ac:dyDescent="0.25">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x14ac:dyDescent="0.25">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x14ac:dyDescent="0.25">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x14ac:dyDescent="0.25">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x14ac:dyDescent="0.25">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x14ac:dyDescent="0.25">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x14ac:dyDescent="0.25">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x14ac:dyDescent="0.25">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x14ac:dyDescent="0.25">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x14ac:dyDescent="0.25">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x14ac:dyDescent="0.25">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x14ac:dyDescent="0.25">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x14ac:dyDescent="0.25">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x14ac:dyDescent="0.25">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x14ac:dyDescent="0.25">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x14ac:dyDescent="0.25">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x14ac:dyDescent="0.25">
      <c r="A1224" t="s">
        <v>1242</v>
      </c>
      <c r="B1224" t="s">
        <v>19</v>
      </c>
      <c r="C1224" s="2">
        <v>4415240000</v>
      </c>
      <c r="D1224" s="2">
        <v>4319190000</v>
      </c>
      <c r="E1224" s="2">
        <v>4077990000</v>
      </c>
      <c r="F1224" s="2">
        <v>3797830000</v>
      </c>
      <c r="G1224" s="2">
        <v>3513910000</v>
      </c>
      <c r="H1224" s="2">
        <v>3262810000</v>
      </c>
      <c r="I1224" s="2">
        <v>3040280000</v>
      </c>
      <c r="J1224" s="2">
        <v>2835090000</v>
      </c>
      <c r="K1224" s="2">
        <v>2640490000</v>
      </c>
      <c r="L1224" s="2">
        <v>2459770000</v>
      </c>
      <c r="M1224" s="2">
        <v>2295690000</v>
      </c>
      <c r="N1224" s="2">
        <v>2144790000</v>
      </c>
      <c r="O1224" s="2">
        <v>2012230000</v>
      </c>
      <c r="P1224" s="2">
        <v>1893780000</v>
      </c>
      <c r="Q1224" s="2">
        <v>1782130000</v>
      </c>
      <c r="R1224" s="2">
        <v>1680300000</v>
      </c>
      <c r="S1224" s="2">
        <v>1593350000</v>
      </c>
      <c r="T1224" s="2">
        <v>1488210000</v>
      </c>
      <c r="U1224" s="2">
        <v>1400490000</v>
      </c>
      <c r="V1224" s="2">
        <v>1330340000</v>
      </c>
      <c r="W1224" s="2">
        <v>1276020000</v>
      </c>
      <c r="X1224" s="2">
        <v>1237290000</v>
      </c>
      <c r="Y1224" s="2">
        <v>1209220000</v>
      </c>
      <c r="Z1224" s="2">
        <v>1188280000</v>
      </c>
      <c r="AA1224" s="2">
        <v>1173230000</v>
      </c>
      <c r="AB1224" s="2">
        <v>1162320000</v>
      </c>
      <c r="AC1224" s="2">
        <v>1155330000</v>
      </c>
      <c r="AD1224" s="2">
        <v>1150200000</v>
      </c>
      <c r="AE1224" s="2">
        <v>1146420000</v>
      </c>
      <c r="AF1224" s="2">
        <v>1144700000</v>
      </c>
    </row>
    <row r="1225" spans="1:32" x14ac:dyDescent="0.25">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x14ac:dyDescent="0.25">
      <c r="A1226" t="s">
        <v>1244</v>
      </c>
      <c r="B1226" t="s">
        <v>19</v>
      </c>
      <c r="C1226" s="2">
        <v>454305000</v>
      </c>
      <c r="D1226" s="2">
        <v>444422000</v>
      </c>
      <c r="E1226" s="2">
        <v>419604000</v>
      </c>
      <c r="F1226" s="2">
        <v>390776000</v>
      </c>
      <c r="G1226" s="2">
        <v>361563000</v>
      </c>
      <c r="H1226" s="2">
        <v>335726000</v>
      </c>
      <c r="I1226" s="2">
        <v>312829000</v>
      </c>
      <c r="J1226" s="2">
        <v>291716000</v>
      </c>
      <c r="K1226" s="2">
        <v>271693000</v>
      </c>
      <c r="L1226" s="2">
        <v>253097000</v>
      </c>
      <c r="M1226" s="2">
        <v>236215000</v>
      </c>
      <c r="N1226" s="2">
        <v>220687000</v>
      </c>
      <c r="O1226" s="2">
        <v>207048000</v>
      </c>
      <c r="P1226" s="2">
        <v>194859000</v>
      </c>
      <c r="Q1226" s="2">
        <v>183372000</v>
      </c>
      <c r="R1226" s="2">
        <v>172894000</v>
      </c>
      <c r="S1226" s="2">
        <v>163947000</v>
      </c>
      <c r="T1226" s="2">
        <v>153129000</v>
      </c>
      <c r="U1226" s="2">
        <v>144103000</v>
      </c>
      <c r="V1226" s="2">
        <v>136885000</v>
      </c>
      <c r="W1226" s="2">
        <v>131295000</v>
      </c>
      <c r="X1226" s="2">
        <v>127310000</v>
      </c>
      <c r="Y1226" s="2">
        <v>124422000</v>
      </c>
      <c r="Z1226" s="2">
        <v>122268000</v>
      </c>
      <c r="AA1226" s="2">
        <v>120719000</v>
      </c>
      <c r="AB1226" s="2">
        <v>119597000</v>
      </c>
      <c r="AC1226" s="2">
        <v>118878000</v>
      </c>
      <c r="AD1226" s="2">
        <v>118349000</v>
      </c>
      <c r="AE1226" s="2">
        <v>117961000</v>
      </c>
      <c r="AF1226" s="2">
        <v>117784000</v>
      </c>
    </row>
    <row r="1227" spans="1:32" x14ac:dyDescent="0.25">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x14ac:dyDescent="0.25">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x14ac:dyDescent="0.25">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x14ac:dyDescent="0.25">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x14ac:dyDescent="0.25">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x14ac:dyDescent="0.25">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x14ac:dyDescent="0.25">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x14ac:dyDescent="0.25">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x14ac:dyDescent="0.25">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x14ac:dyDescent="0.25">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x14ac:dyDescent="0.25">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x14ac:dyDescent="0.25">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x14ac:dyDescent="0.25">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x14ac:dyDescent="0.25">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x14ac:dyDescent="0.25">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x14ac:dyDescent="0.25">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x14ac:dyDescent="0.25">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x14ac:dyDescent="0.25">
      <c r="A1244" t="s">
        <v>1262</v>
      </c>
      <c r="B1244" t="s">
        <v>19</v>
      </c>
      <c r="C1244" s="2">
        <v>49966400000</v>
      </c>
      <c r="D1244" s="2">
        <v>48879400000</v>
      </c>
      <c r="E1244" s="2">
        <v>46149800000</v>
      </c>
      <c r="F1244" s="2">
        <v>42979300000</v>
      </c>
      <c r="G1244" s="2">
        <v>39766200000</v>
      </c>
      <c r="H1244" s="2">
        <v>36924600000</v>
      </c>
      <c r="I1244" s="2">
        <v>34406300000</v>
      </c>
      <c r="J1244" s="2">
        <v>32084200000</v>
      </c>
      <c r="K1244" s="2">
        <v>29881900000</v>
      </c>
      <c r="L1244" s="2">
        <v>27836700000</v>
      </c>
      <c r="M1244" s="2">
        <v>25979900000</v>
      </c>
      <c r="N1244" s="2">
        <v>24272100000</v>
      </c>
      <c r="O1244" s="2">
        <v>22772000000</v>
      </c>
      <c r="P1244" s="2">
        <v>21431500000</v>
      </c>
      <c r="Q1244" s="2">
        <v>20168000000</v>
      </c>
      <c r="R1244" s="2">
        <v>19015700000</v>
      </c>
      <c r="S1244" s="2">
        <v>18031600000</v>
      </c>
      <c r="T1244" s="2">
        <v>16841800000</v>
      </c>
      <c r="U1244" s="2">
        <v>15849100000</v>
      </c>
      <c r="V1244" s="2">
        <v>15055200000</v>
      </c>
      <c r="W1244" s="2">
        <v>14440400000</v>
      </c>
      <c r="X1244" s="2">
        <v>14002100000</v>
      </c>
      <c r="Y1244" s="2">
        <v>13684500000</v>
      </c>
      <c r="Z1244" s="2">
        <v>13447500000</v>
      </c>
      <c r="AA1244" s="2">
        <v>13277200000</v>
      </c>
      <c r="AB1244" s="2">
        <v>13153800000</v>
      </c>
      <c r="AC1244" s="2">
        <v>13074700000</v>
      </c>
      <c r="AD1244" s="2">
        <v>13016600000</v>
      </c>
      <c r="AE1244" s="2">
        <v>12973800000</v>
      </c>
      <c r="AF1244" s="2">
        <v>12954400000</v>
      </c>
    </row>
    <row r="1245" spans="1:32" x14ac:dyDescent="0.25">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x14ac:dyDescent="0.25">
      <c r="A1246" t="s">
        <v>1264</v>
      </c>
      <c r="B1246" t="s">
        <v>19</v>
      </c>
      <c r="C1246" s="2">
        <v>5501540000</v>
      </c>
      <c r="D1246" s="2">
        <v>5381860000</v>
      </c>
      <c r="E1246" s="2">
        <v>5081320000</v>
      </c>
      <c r="F1246" s="2">
        <v>4732220000</v>
      </c>
      <c r="G1246" s="2">
        <v>4378450000</v>
      </c>
      <c r="H1246" s="2">
        <v>4065570000</v>
      </c>
      <c r="I1246" s="2">
        <v>3788290000</v>
      </c>
      <c r="J1246" s="2">
        <v>3532620000</v>
      </c>
      <c r="K1246" s="2">
        <v>3290140000</v>
      </c>
      <c r="L1246" s="2">
        <v>3064950000</v>
      </c>
      <c r="M1246" s="2">
        <v>2860510000</v>
      </c>
      <c r="N1246" s="2">
        <v>2672480000</v>
      </c>
      <c r="O1246" s="2">
        <v>2507300000</v>
      </c>
      <c r="P1246" s="2">
        <v>2359710000</v>
      </c>
      <c r="Q1246" s="2">
        <v>2220590000</v>
      </c>
      <c r="R1246" s="2">
        <v>2093710000</v>
      </c>
      <c r="S1246" s="2">
        <v>1985360000</v>
      </c>
      <c r="T1246" s="2">
        <v>1854360000</v>
      </c>
      <c r="U1246" s="2">
        <v>1745060000</v>
      </c>
      <c r="V1246" s="2">
        <v>1657650000</v>
      </c>
      <c r="W1246" s="2">
        <v>1589960000</v>
      </c>
      <c r="X1246" s="2">
        <v>1541700000</v>
      </c>
      <c r="Y1246" s="2">
        <v>1506730000</v>
      </c>
      <c r="Z1246" s="2">
        <v>1480640000</v>
      </c>
      <c r="AA1246" s="2">
        <v>1461880000</v>
      </c>
      <c r="AB1246" s="2">
        <v>1448300000</v>
      </c>
      <c r="AC1246" s="2">
        <v>1439580000</v>
      </c>
      <c r="AD1246" s="2">
        <v>1433190000</v>
      </c>
      <c r="AE1246" s="2">
        <v>1428480000</v>
      </c>
      <c r="AF1246" s="2">
        <v>1426340000</v>
      </c>
    </row>
    <row r="1247" spans="1:32" x14ac:dyDescent="0.25">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x14ac:dyDescent="0.25">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x14ac:dyDescent="0.25">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x14ac:dyDescent="0.25">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x14ac:dyDescent="0.25">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x14ac:dyDescent="0.25">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x14ac:dyDescent="0.25">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x14ac:dyDescent="0.25">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x14ac:dyDescent="0.25">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x14ac:dyDescent="0.25">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x14ac:dyDescent="0.25">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x14ac:dyDescent="0.25">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x14ac:dyDescent="0.25">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x14ac:dyDescent="0.25">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x14ac:dyDescent="0.25">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x14ac:dyDescent="0.25">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x14ac:dyDescent="0.25">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x14ac:dyDescent="0.25">
      <c r="A1264" t="s">
        <v>1282</v>
      </c>
      <c r="B1264" t="s">
        <v>19</v>
      </c>
      <c r="C1264" s="2">
        <v>2218550000</v>
      </c>
      <c r="D1264" s="2">
        <v>2170280000</v>
      </c>
      <c r="E1264" s="2">
        <v>2049090000</v>
      </c>
      <c r="F1264" s="2">
        <v>1908310000</v>
      </c>
      <c r="G1264" s="2">
        <v>1765650000</v>
      </c>
      <c r="H1264" s="2">
        <v>1639480000</v>
      </c>
      <c r="I1264" s="2">
        <v>1527660000</v>
      </c>
      <c r="J1264" s="2">
        <v>1424560000</v>
      </c>
      <c r="K1264" s="2">
        <v>1326780000</v>
      </c>
      <c r="L1264" s="2">
        <v>1235970000</v>
      </c>
      <c r="M1264" s="2">
        <v>1153530000</v>
      </c>
      <c r="N1264" s="2">
        <v>1077700000</v>
      </c>
      <c r="O1264" s="2">
        <v>1011090000</v>
      </c>
      <c r="P1264" s="2">
        <v>951574000</v>
      </c>
      <c r="Q1264" s="2">
        <v>895475000</v>
      </c>
      <c r="R1264" s="2">
        <v>844309000</v>
      </c>
      <c r="S1264" s="2">
        <v>800616000</v>
      </c>
      <c r="T1264" s="2">
        <v>747787000</v>
      </c>
      <c r="U1264" s="2">
        <v>703712000</v>
      </c>
      <c r="V1264" s="2">
        <v>668462000</v>
      </c>
      <c r="W1264" s="2">
        <v>641166000</v>
      </c>
      <c r="X1264" s="2">
        <v>621705000</v>
      </c>
      <c r="Y1264" s="2">
        <v>607602000</v>
      </c>
      <c r="Z1264" s="2">
        <v>597081000</v>
      </c>
      <c r="AA1264" s="2">
        <v>589518000</v>
      </c>
      <c r="AB1264" s="2">
        <v>584038000</v>
      </c>
      <c r="AC1264" s="2">
        <v>580525000</v>
      </c>
      <c r="AD1264" s="2">
        <v>577946000</v>
      </c>
      <c r="AE1264" s="2">
        <v>576048000</v>
      </c>
      <c r="AF1264" s="2">
        <v>575184000</v>
      </c>
    </row>
    <row r="1265" spans="1:32" x14ac:dyDescent="0.25">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x14ac:dyDescent="0.25">
      <c r="A1266" t="s">
        <v>1284</v>
      </c>
      <c r="B1266" t="s">
        <v>19</v>
      </c>
      <c r="C1266" s="2">
        <v>244278000</v>
      </c>
      <c r="D1266" s="2">
        <v>238964000</v>
      </c>
      <c r="E1266" s="2">
        <v>225620000</v>
      </c>
      <c r="F1266" s="2">
        <v>210119000</v>
      </c>
      <c r="G1266" s="2">
        <v>194411000</v>
      </c>
      <c r="H1266" s="2">
        <v>180519000</v>
      </c>
      <c r="I1266" s="2">
        <v>168207000</v>
      </c>
      <c r="J1266" s="2">
        <v>156855000</v>
      </c>
      <c r="K1266" s="2">
        <v>146088000</v>
      </c>
      <c r="L1266" s="2">
        <v>136089000</v>
      </c>
      <c r="M1266" s="2">
        <v>127012000</v>
      </c>
      <c r="N1266" s="2">
        <v>118663000</v>
      </c>
      <c r="O1266" s="2">
        <v>111329000</v>
      </c>
      <c r="P1266" s="2">
        <v>104775000</v>
      </c>
      <c r="Q1266" s="2">
        <v>98598400</v>
      </c>
      <c r="R1266" s="2">
        <v>92964700</v>
      </c>
      <c r="S1266" s="2">
        <v>88153700</v>
      </c>
      <c r="T1266" s="2">
        <v>82336800</v>
      </c>
      <c r="U1266" s="2">
        <v>77483900</v>
      </c>
      <c r="V1266" s="2">
        <v>73602600</v>
      </c>
      <c r="W1266" s="2">
        <v>70597100</v>
      </c>
      <c r="X1266" s="2">
        <v>68454300</v>
      </c>
      <c r="Y1266" s="2">
        <v>66901500</v>
      </c>
      <c r="Z1266" s="2">
        <v>65743000</v>
      </c>
      <c r="AA1266" s="2">
        <v>64910200</v>
      </c>
      <c r="AB1266" s="2">
        <v>64306900</v>
      </c>
      <c r="AC1266" s="2">
        <v>63920100</v>
      </c>
      <c r="AD1266" s="2">
        <v>63636100</v>
      </c>
      <c r="AE1266" s="2">
        <v>63427100</v>
      </c>
      <c r="AF1266" s="2">
        <v>63332000</v>
      </c>
    </row>
    <row r="1267" spans="1:32" x14ac:dyDescent="0.25">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x14ac:dyDescent="0.25">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x14ac:dyDescent="0.25">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x14ac:dyDescent="0.25">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x14ac:dyDescent="0.25">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25">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25">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25">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x14ac:dyDescent="0.25">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x14ac:dyDescent="0.25">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x14ac:dyDescent="0.25">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x14ac:dyDescent="0.25">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x14ac:dyDescent="0.25">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x14ac:dyDescent="0.25">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x14ac:dyDescent="0.25">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x14ac:dyDescent="0.25">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x14ac:dyDescent="0.25">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x14ac:dyDescent="0.25">
      <c r="A1284" t="s">
        <v>1302</v>
      </c>
      <c r="B1284" t="s">
        <v>19</v>
      </c>
      <c r="C1284" s="2">
        <v>432563000</v>
      </c>
      <c r="D1284" s="2">
        <v>423152000</v>
      </c>
      <c r="E1284" s="2">
        <v>399522000</v>
      </c>
      <c r="F1284" s="2">
        <v>372074000</v>
      </c>
      <c r="G1284" s="2">
        <v>344259000</v>
      </c>
      <c r="H1284" s="2">
        <v>319658000</v>
      </c>
      <c r="I1284" s="2">
        <v>297857000</v>
      </c>
      <c r="J1284" s="2">
        <v>277755000</v>
      </c>
      <c r="K1284" s="2">
        <v>258690000</v>
      </c>
      <c r="L1284" s="2">
        <v>240984000</v>
      </c>
      <c r="M1284" s="2">
        <v>224910000</v>
      </c>
      <c r="N1284" s="2">
        <v>210125000</v>
      </c>
      <c r="O1284" s="2">
        <v>197138000</v>
      </c>
      <c r="P1284" s="2">
        <v>185534000</v>
      </c>
      <c r="Q1284" s="2">
        <v>174596000</v>
      </c>
      <c r="R1284" s="2">
        <v>164620000</v>
      </c>
      <c r="S1284" s="2">
        <v>156100000</v>
      </c>
      <c r="T1284" s="2">
        <v>145800000</v>
      </c>
      <c r="U1284" s="2">
        <v>137207000</v>
      </c>
      <c r="V1284" s="2">
        <v>130334000</v>
      </c>
      <c r="W1284" s="2">
        <v>125012000</v>
      </c>
      <c r="X1284" s="2">
        <v>121217000</v>
      </c>
      <c r="Y1284" s="2">
        <v>118468000</v>
      </c>
      <c r="Z1284" s="2">
        <v>116416000</v>
      </c>
      <c r="AA1284" s="2">
        <v>114942000</v>
      </c>
      <c r="AB1284" s="2">
        <v>113873000</v>
      </c>
      <c r="AC1284" s="2">
        <v>113188000</v>
      </c>
      <c r="AD1284" s="2">
        <v>112685000</v>
      </c>
      <c r="AE1284" s="2">
        <v>112315000</v>
      </c>
      <c r="AF1284" s="2">
        <v>112147000</v>
      </c>
    </row>
    <row r="1285" spans="1:32" x14ac:dyDescent="0.25">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x14ac:dyDescent="0.25">
      <c r="A1286" t="s">
        <v>1304</v>
      </c>
      <c r="B1286" t="s">
        <v>19</v>
      </c>
      <c r="C1286" s="2">
        <v>47630300</v>
      </c>
      <c r="D1286" s="2">
        <v>46594100</v>
      </c>
      <c r="E1286" s="2">
        <v>43992100</v>
      </c>
      <c r="F1286" s="2">
        <v>40969800</v>
      </c>
      <c r="G1286" s="2">
        <v>37907000</v>
      </c>
      <c r="H1286" s="2">
        <v>35198200</v>
      </c>
      <c r="I1286" s="2">
        <v>32797600</v>
      </c>
      <c r="J1286" s="2">
        <v>30584100</v>
      </c>
      <c r="K1286" s="2">
        <v>28484800</v>
      </c>
      <c r="L1286" s="2">
        <v>26535200</v>
      </c>
      <c r="M1286" s="2">
        <v>24765200</v>
      </c>
      <c r="N1286" s="2">
        <v>23137300</v>
      </c>
      <c r="O1286" s="2">
        <v>21707300</v>
      </c>
      <c r="P1286" s="2">
        <v>20429400</v>
      </c>
      <c r="Q1286" s="2">
        <v>19225100</v>
      </c>
      <c r="R1286" s="2">
        <v>18126600</v>
      </c>
      <c r="S1286" s="2">
        <v>17188500</v>
      </c>
      <c r="T1286" s="2">
        <v>16054300</v>
      </c>
      <c r="U1286" s="2">
        <v>15108100</v>
      </c>
      <c r="V1286" s="2">
        <v>14351300</v>
      </c>
      <c r="W1286" s="2">
        <v>13765300</v>
      </c>
      <c r="X1286" s="2">
        <v>13347500</v>
      </c>
      <c r="Y1286" s="2">
        <v>13044700</v>
      </c>
      <c r="Z1286" s="2">
        <v>12818800</v>
      </c>
      <c r="AA1286" s="2">
        <v>12656400</v>
      </c>
      <c r="AB1286" s="2">
        <v>12538800</v>
      </c>
      <c r="AC1286" s="2">
        <v>12463400</v>
      </c>
      <c r="AD1286" s="2">
        <v>12408000</v>
      </c>
      <c r="AE1286" s="2">
        <v>12367200</v>
      </c>
      <c r="AF1286" s="2">
        <v>12348700</v>
      </c>
    </row>
    <row r="1287" spans="1:32" x14ac:dyDescent="0.25">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25">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25">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25">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x14ac:dyDescent="0.25">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x14ac:dyDescent="0.25">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x14ac:dyDescent="0.25">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x14ac:dyDescent="0.25">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x14ac:dyDescent="0.25">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x14ac:dyDescent="0.25">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x14ac:dyDescent="0.25">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x14ac:dyDescent="0.25">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x14ac:dyDescent="0.25">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x14ac:dyDescent="0.25">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x14ac:dyDescent="0.25">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x14ac:dyDescent="0.25">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x14ac:dyDescent="0.25">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x14ac:dyDescent="0.25">
      <c r="A1304" t="s">
        <v>1322</v>
      </c>
      <c r="B1304" t="s">
        <v>19</v>
      </c>
      <c r="C1304" s="2">
        <v>173435000</v>
      </c>
      <c r="D1304" s="2">
        <v>169662000</v>
      </c>
      <c r="E1304" s="2">
        <v>160187000</v>
      </c>
      <c r="F1304" s="2">
        <v>149182000</v>
      </c>
      <c r="G1304" s="2">
        <v>138030000</v>
      </c>
      <c r="H1304" s="2">
        <v>128166000</v>
      </c>
      <c r="I1304" s="2">
        <v>119425000</v>
      </c>
      <c r="J1304" s="2">
        <v>111365000</v>
      </c>
      <c r="K1304" s="2">
        <v>103721000</v>
      </c>
      <c r="L1304" s="2">
        <v>96621800</v>
      </c>
      <c r="M1304" s="2">
        <v>90176800</v>
      </c>
      <c r="N1304" s="2">
        <v>84249100</v>
      </c>
      <c r="O1304" s="2">
        <v>79042100</v>
      </c>
      <c r="P1304" s="2">
        <v>74389200</v>
      </c>
      <c r="Q1304" s="2">
        <v>70003700</v>
      </c>
      <c r="R1304" s="2">
        <v>66003800</v>
      </c>
      <c r="S1304" s="2">
        <v>62588000</v>
      </c>
      <c r="T1304" s="2">
        <v>58458200</v>
      </c>
      <c r="U1304" s="2">
        <v>55012600</v>
      </c>
      <c r="V1304" s="2">
        <v>52257000</v>
      </c>
      <c r="W1304" s="2">
        <v>50123100</v>
      </c>
      <c r="X1304" s="2">
        <v>48601800</v>
      </c>
      <c r="Y1304" s="2">
        <v>47499300</v>
      </c>
      <c r="Z1304" s="2">
        <v>46676700</v>
      </c>
      <c r="AA1304" s="2">
        <v>46085500</v>
      </c>
      <c r="AB1304" s="2">
        <v>45657100</v>
      </c>
      <c r="AC1304" s="2">
        <v>45382500</v>
      </c>
      <c r="AD1304" s="2">
        <v>45180900</v>
      </c>
      <c r="AE1304" s="2">
        <v>45032500</v>
      </c>
      <c r="AF1304" s="2">
        <v>44965000</v>
      </c>
    </row>
    <row r="1305" spans="1:32" x14ac:dyDescent="0.25">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x14ac:dyDescent="0.25">
      <c r="A1306" t="s">
        <v>1324</v>
      </c>
      <c r="B1306" t="s">
        <v>19</v>
      </c>
      <c r="C1306" s="2">
        <v>19088900</v>
      </c>
      <c r="D1306" s="2">
        <v>18673700</v>
      </c>
      <c r="E1306" s="2">
        <v>17630900</v>
      </c>
      <c r="F1306" s="2">
        <v>16419600</v>
      </c>
      <c r="G1306" s="2">
        <v>15192100</v>
      </c>
      <c r="H1306" s="2">
        <v>14106500</v>
      </c>
      <c r="I1306" s="2">
        <v>13144400</v>
      </c>
      <c r="J1306" s="2">
        <v>12257300</v>
      </c>
      <c r="K1306" s="2">
        <v>11415900</v>
      </c>
      <c r="L1306" s="2">
        <v>10634600</v>
      </c>
      <c r="M1306" s="2">
        <v>9925240</v>
      </c>
      <c r="N1306" s="2">
        <v>9272810</v>
      </c>
      <c r="O1306" s="2">
        <v>8699700</v>
      </c>
      <c r="P1306" s="2">
        <v>8187580</v>
      </c>
      <c r="Q1306" s="2">
        <v>7704890</v>
      </c>
      <c r="R1306" s="2">
        <v>7264650</v>
      </c>
      <c r="S1306" s="2">
        <v>6888700</v>
      </c>
      <c r="T1306" s="2">
        <v>6434150</v>
      </c>
      <c r="U1306" s="2">
        <v>6054920</v>
      </c>
      <c r="V1306" s="2">
        <v>5751620</v>
      </c>
      <c r="W1306" s="2">
        <v>5516760</v>
      </c>
      <c r="X1306" s="2">
        <v>5349310</v>
      </c>
      <c r="Y1306" s="2">
        <v>5227960</v>
      </c>
      <c r="Z1306" s="2">
        <v>5137430</v>
      </c>
      <c r="AA1306" s="2">
        <v>5072360</v>
      </c>
      <c r="AB1306" s="2">
        <v>5025210</v>
      </c>
      <c r="AC1306" s="2">
        <v>4994990</v>
      </c>
      <c r="AD1306" s="2">
        <v>4972790</v>
      </c>
      <c r="AE1306" s="2">
        <v>4956460</v>
      </c>
      <c r="AF1306" s="2">
        <v>4949030</v>
      </c>
    </row>
    <row r="1307" spans="1:32" x14ac:dyDescent="0.25">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x14ac:dyDescent="0.25">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x14ac:dyDescent="0.25">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x14ac:dyDescent="0.25">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x14ac:dyDescent="0.25">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x14ac:dyDescent="0.25">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x14ac:dyDescent="0.25">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x14ac:dyDescent="0.25">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x14ac:dyDescent="0.25">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x14ac:dyDescent="0.25">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x14ac:dyDescent="0.25">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x14ac:dyDescent="0.25">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x14ac:dyDescent="0.25">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x14ac:dyDescent="0.25">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x14ac:dyDescent="0.25">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x14ac:dyDescent="0.25">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x14ac:dyDescent="0.25">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x14ac:dyDescent="0.25">
      <c r="A1324" t="s">
        <v>1342</v>
      </c>
      <c r="B1324" t="s">
        <v>19</v>
      </c>
      <c r="C1324" s="2">
        <v>36274500</v>
      </c>
      <c r="D1324" s="2">
        <v>35485400</v>
      </c>
      <c r="E1324" s="2">
        <v>33503700</v>
      </c>
      <c r="F1324" s="2">
        <v>31202000</v>
      </c>
      <c r="G1324" s="2">
        <v>28869400</v>
      </c>
      <c r="H1324" s="2">
        <v>26806400</v>
      </c>
      <c r="I1324" s="2">
        <v>24978200</v>
      </c>
      <c r="J1324" s="2">
        <v>23292400</v>
      </c>
      <c r="K1324" s="2">
        <v>21693600</v>
      </c>
      <c r="L1324" s="2">
        <v>20208800</v>
      </c>
      <c r="M1324" s="2">
        <v>18860800</v>
      </c>
      <c r="N1324" s="2">
        <v>17621000</v>
      </c>
      <c r="O1324" s="2">
        <v>16531900</v>
      </c>
      <c r="P1324" s="2">
        <v>15558800</v>
      </c>
      <c r="Q1324" s="2">
        <v>14641500</v>
      </c>
      <c r="R1324" s="2">
        <v>13804900</v>
      </c>
      <c r="S1324" s="2">
        <v>13090500</v>
      </c>
      <c r="T1324" s="2">
        <v>12226700</v>
      </c>
      <c r="U1324" s="2">
        <v>11506100</v>
      </c>
      <c r="V1324" s="2">
        <v>10929700</v>
      </c>
      <c r="W1324" s="2">
        <v>10483400</v>
      </c>
      <c r="X1324" s="2">
        <v>10165200</v>
      </c>
      <c r="Y1324" s="2">
        <v>9934640</v>
      </c>
      <c r="Z1324" s="2">
        <v>9762600</v>
      </c>
      <c r="AA1324" s="2">
        <v>9638940</v>
      </c>
      <c r="AB1324" s="2">
        <v>9549350</v>
      </c>
      <c r="AC1324" s="2">
        <v>9491910</v>
      </c>
      <c r="AD1324" s="2">
        <v>9449740</v>
      </c>
      <c r="AE1324" s="2">
        <v>9418700</v>
      </c>
      <c r="AF1324" s="2">
        <v>9404580</v>
      </c>
    </row>
    <row r="1325" spans="1:32" x14ac:dyDescent="0.25">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x14ac:dyDescent="0.25">
      <c r="A1326" t="s">
        <v>1344</v>
      </c>
      <c r="B1326" t="s">
        <v>19</v>
      </c>
      <c r="C1326" s="2">
        <v>1289400</v>
      </c>
      <c r="D1326" s="2">
        <v>1261350</v>
      </c>
      <c r="E1326" s="2">
        <v>1190910</v>
      </c>
      <c r="F1326" s="2">
        <v>1109090</v>
      </c>
      <c r="G1326" s="2">
        <v>1026180</v>
      </c>
      <c r="H1326">
        <v>952851</v>
      </c>
      <c r="I1326">
        <v>887865</v>
      </c>
      <c r="J1326">
        <v>827943</v>
      </c>
      <c r="K1326">
        <v>771113</v>
      </c>
      <c r="L1326">
        <v>718335</v>
      </c>
      <c r="M1326">
        <v>670420</v>
      </c>
      <c r="N1326">
        <v>626350</v>
      </c>
      <c r="O1326">
        <v>587639</v>
      </c>
      <c r="P1326">
        <v>553046</v>
      </c>
      <c r="Q1326">
        <v>520442</v>
      </c>
      <c r="R1326">
        <v>490705</v>
      </c>
      <c r="S1326">
        <v>465311</v>
      </c>
      <c r="T1326">
        <v>434607</v>
      </c>
      <c r="U1326">
        <v>408991</v>
      </c>
      <c r="V1326">
        <v>388504</v>
      </c>
      <c r="W1326">
        <v>372640</v>
      </c>
      <c r="X1326">
        <v>361330</v>
      </c>
      <c r="Y1326">
        <v>353133</v>
      </c>
      <c r="Z1326">
        <v>347018</v>
      </c>
      <c r="AA1326">
        <v>342623</v>
      </c>
      <c r="AB1326">
        <v>339438</v>
      </c>
      <c r="AC1326">
        <v>337396</v>
      </c>
      <c r="AD1326">
        <v>335897</v>
      </c>
      <c r="AE1326">
        <v>334794</v>
      </c>
      <c r="AF1326">
        <v>334292</v>
      </c>
    </row>
    <row r="1327" spans="1:32" x14ac:dyDescent="0.25">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x14ac:dyDescent="0.25">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x14ac:dyDescent="0.25">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x14ac:dyDescent="0.25">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x14ac:dyDescent="0.25">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x14ac:dyDescent="0.25">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x14ac:dyDescent="0.25">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x14ac:dyDescent="0.25">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x14ac:dyDescent="0.25">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x14ac:dyDescent="0.25">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x14ac:dyDescent="0.25">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x14ac:dyDescent="0.25">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x14ac:dyDescent="0.25">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x14ac:dyDescent="0.25">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x14ac:dyDescent="0.25">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x14ac:dyDescent="0.25">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x14ac:dyDescent="0.25">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x14ac:dyDescent="0.25">
      <c r="A1344" t="s">
        <v>1362</v>
      </c>
      <c r="B1344" t="s">
        <v>19</v>
      </c>
      <c r="C1344" s="2">
        <v>32092200</v>
      </c>
      <c r="D1344" s="2">
        <v>31394100</v>
      </c>
      <c r="E1344" s="2">
        <v>29640900</v>
      </c>
      <c r="F1344" s="2">
        <v>27604600</v>
      </c>
      <c r="G1344" s="2">
        <v>25540900</v>
      </c>
      <c r="H1344" s="2">
        <v>23715800</v>
      </c>
      <c r="I1344" s="2">
        <v>22098300</v>
      </c>
      <c r="J1344" s="2">
        <v>20606900</v>
      </c>
      <c r="K1344" s="2">
        <v>19192400</v>
      </c>
      <c r="L1344" s="2">
        <v>17878800</v>
      </c>
      <c r="M1344" s="2">
        <v>16686300</v>
      </c>
      <c r="N1344" s="2">
        <v>15589400</v>
      </c>
      <c r="O1344" s="2">
        <v>14625900</v>
      </c>
      <c r="P1344" s="2">
        <v>13764900</v>
      </c>
      <c r="Q1344" s="2">
        <v>12953400</v>
      </c>
      <c r="R1344" s="2">
        <v>12213300</v>
      </c>
      <c r="S1344" s="2">
        <v>11581300</v>
      </c>
      <c r="T1344" s="2">
        <v>10817100</v>
      </c>
      <c r="U1344" s="2">
        <v>10179500</v>
      </c>
      <c r="V1344" s="2">
        <v>9669600</v>
      </c>
      <c r="W1344" s="2">
        <v>9274750</v>
      </c>
      <c r="X1344" s="2">
        <v>8993240</v>
      </c>
      <c r="Y1344" s="2">
        <v>8789230</v>
      </c>
      <c r="Z1344" s="2">
        <v>8637030</v>
      </c>
      <c r="AA1344" s="2">
        <v>8527630</v>
      </c>
      <c r="AB1344" s="2">
        <v>8448370</v>
      </c>
      <c r="AC1344" s="2">
        <v>8397550</v>
      </c>
      <c r="AD1344" s="2">
        <v>8360240</v>
      </c>
      <c r="AE1344" s="2">
        <v>8332780</v>
      </c>
      <c r="AF1344" s="2">
        <v>8320290</v>
      </c>
    </row>
    <row r="1345" spans="1:32" x14ac:dyDescent="0.25">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x14ac:dyDescent="0.25">
      <c r="A1346" t="s">
        <v>1364</v>
      </c>
      <c r="B1346" t="s">
        <v>19</v>
      </c>
      <c r="C1346" s="2">
        <v>3538580</v>
      </c>
      <c r="D1346" s="2">
        <v>3461600</v>
      </c>
      <c r="E1346" s="2">
        <v>3268290</v>
      </c>
      <c r="F1346" s="2">
        <v>3043760</v>
      </c>
      <c r="G1346" s="2">
        <v>2816210</v>
      </c>
      <c r="H1346" s="2">
        <v>2614970</v>
      </c>
      <c r="I1346" s="2">
        <v>2436620</v>
      </c>
      <c r="J1346" s="2">
        <v>2272170</v>
      </c>
      <c r="K1346" s="2">
        <v>2116210</v>
      </c>
      <c r="L1346" s="2">
        <v>1971370</v>
      </c>
      <c r="M1346" s="2">
        <v>1839870</v>
      </c>
      <c r="N1346" s="2">
        <v>1718930</v>
      </c>
      <c r="O1346" s="2">
        <v>1612690</v>
      </c>
      <c r="P1346" s="2">
        <v>1517760</v>
      </c>
      <c r="Q1346" s="2">
        <v>1428280</v>
      </c>
      <c r="R1346" s="2">
        <v>1346670</v>
      </c>
      <c r="S1346" s="2">
        <v>1276980</v>
      </c>
      <c r="T1346" s="2">
        <v>1192720</v>
      </c>
      <c r="U1346" s="2">
        <v>1122420</v>
      </c>
      <c r="V1346" s="2">
        <v>1066200</v>
      </c>
      <c r="W1346" s="2">
        <v>1022660</v>
      </c>
      <c r="X1346">
        <v>991619</v>
      </c>
      <c r="Y1346">
        <v>969125</v>
      </c>
      <c r="Z1346">
        <v>952343</v>
      </c>
      <c r="AA1346">
        <v>940280</v>
      </c>
      <c r="AB1346">
        <v>931540</v>
      </c>
      <c r="AC1346">
        <v>925937</v>
      </c>
      <c r="AD1346">
        <v>921823</v>
      </c>
      <c r="AE1346">
        <v>918795</v>
      </c>
      <c r="AF1346">
        <v>917418</v>
      </c>
    </row>
    <row r="1347" spans="1:32" x14ac:dyDescent="0.25">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x14ac:dyDescent="0.25">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x14ac:dyDescent="0.25">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x14ac:dyDescent="0.25">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x14ac:dyDescent="0.25">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x14ac:dyDescent="0.25">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x14ac:dyDescent="0.25">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x14ac:dyDescent="0.25">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x14ac:dyDescent="0.25">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x14ac:dyDescent="0.25">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x14ac:dyDescent="0.25">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x14ac:dyDescent="0.25">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x14ac:dyDescent="0.25">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x14ac:dyDescent="0.25">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x14ac:dyDescent="0.25">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x14ac:dyDescent="0.25">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x14ac:dyDescent="0.25">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x14ac:dyDescent="0.25">
      <c r="A1364" t="s">
        <v>1382</v>
      </c>
      <c r="B1364" t="s">
        <v>19</v>
      </c>
      <c r="C1364" s="2">
        <v>60770400</v>
      </c>
      <c r="D1364" s="2">
        <v>59448400</v>
      </c>
      <c r="E1364" s="2">
        <v>56128600</v>
      </c>
      <c r="F1364" s="2">
        <v>52272500</v>
      </c>
      <c r="G1364" s="2">
        <v>48364700</v>
      </c>
      <c r="H1364" s="2">
        <v>44908600</v>
      </c>
      <c r="I1364" s="2">
        <v>41845800</v>
      </c>
      <c r="J1364" s="2">
        <v>39021600</v>
      </c>
      <c r="K1364" s="2">
        <v>36343100</v>
      </c>
      <c r="L1364" s="2">
        <v>33855700</v>
      </c>
      <c r="M1364" s="2">
        <v>31597400</v>
      </c>
      <c r="N1364" s="2">
        <v>29520400</v>
      </c>
      <c r="O1364" s="2">
        <v>27695900</v>
      </c>
      <c r="P1364" s="2">
        <v>26065500</v>
      </c>
      <c r="Q1364" s="2">
        <v>24528800</v>
      </c>
      <c r="R1364" s="2">
        <v>23127300</v>
      </c>
      <c r="S1364" s="2">
        <v>21930500</v>
      </c>
      <c r="T1364" s="2">
        <v>20483400</v>
      </c>
      <c r="U1364" s="2">
        <v>19276100</v>
      </c>
      <c r="V1364" s="2">
        <v>18310500</v>
      </c>
      <c r="W1364" s="2">
        <v>17562800</v>
      </c>
      <c r="X1364" s="2">
        <v>17029700</v>
      </c>
      <c r="Y1364" s="2">
        <v>16643400</v>
      </c>
      <c r="Z1364" s="2">
        <v>16355200</v>
      </c>
      <c r="AA1364" s="2">
        <v>16148100</v>
      </c>
      <c r="AB1364" s="2">
        <v>15998000</v>
      </c>
      <c r="AC1364" s="2">
        <v>15901700</v>
      </c>
      <c r="AD1364" s="2">
        <v>15831100</v>
      </c>
      <c r="AE1364" s="2">
        <v>15779100</v>
      </c>
      <c r="AF1364" s="2">
        <v>15755400</v>
      </c>
    </row>
    <row r="1365" spans="1:32" x14ac:dyDescent="0.25">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x14ac:dyDescent="0.25">
      <c r="A1366" t="s">
        <v>1384</v>
      </c>
      <c r="B1366" t="s">
        <v>19</v>
      </c>
      <c r="C1366" s="2">
        <v>6689370</v>
      </c>
      <c r="D1366" s="2">
        <v>6543850</v>
      </c>
      <c r="E1366" s="2">
        <v>6178410</v>
      </c>
      <c r="F1366" s="2">
        <v>5753950</v>
      </c>
      <c r="G1366" s="2">
        <v>5323800</v>
      </c>
      <c r="H1366" s="2">
        <v>4943360</v>
      </c>
      <c r="I1366" s="2">
        <v>4606220</v>
      </c>
      <c r="J1366" s="2">
        <v>4295340</v>
      </c>
      <c r="K1366" s="2">
        <v>4000510</v>
      </c>
      <c r="L1366" s="2">
        <v>3726700</v>
      </c>
      <c r="M1366" s="2">
        <v>3478120</v>
      </c>
      <c r="N1366" s="2">
        <v>3249490</v>
      </c>
      <c r="O1366" s="2">
        <v>3048650</v>
      </c>
      <c r="P1366" s="2">
        <v>2869190</v>
      </c>
      <c r="Q1366" s="2">
        <v>2700040</v>
      </c>
      <c r="R1366" s="2">
        <v>2545760</v>
      </c>
      <c r="S1366" s="2">
        <v>2414020</v>
      </c>
      <c r="T1366" s="2">
        <v>2254730</v>
      </c>
      <c r="U1366" s="2">
        <v>2121830</v>
      </c>
      <c r="V1366" s="2">
        <v>2015550</v>
      </c>
      <c r="W1366" s="2">
        <v>1933250</v>
      </c>
      <c r="X1366" s="2">
        <v>1874570</v>
      </c>
      <c r="Y1366" s="2">
        <v>1832040</v>
      </c>
      <c r="Z1366" s="2">
        <v>1800320</v>
      </c>
      <c r="AA1366" s="2">
        <v>1777520</v>
      </c>
      <c r="AB1366" s="2">
        <v>1760990</v>
      </c>
      <c r="AC1366" s="2">
        <v>1750400</v>
      </c>
      <c r="AD1366" s="2">
        <v>1742620</v>
      </c>
      <c r="AE1366" s="2">
        <v>1736900</v>
      </c>
      <c r="AF1366" s="2">
        <v>1734300</v>
      </c>
    </row>
    <row r="1367" spans="1:32" x14ac:dyDescent="0.25">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x14ac:dyDescent="0.25">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x14ac:dyDescent="0.25">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x14ac:dyDescent="0.25">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x14ac:dyDescent="0.25">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x14ac:dyDescent="0.25">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x14ac:dyDescent="0.25">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x14ac:dyDescent="0.25">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x14ac:dyDescent="0.25">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x14ac:dyDescent="0.25">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x14ac:dyDescent="0.25">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x14ac:dyDescent="0.25">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x14ac:dyDescent="0.25">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x14ac:dyDescent="0.25">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x14ac:dyDescent="0.25">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x14ac:dyDescent="0.25">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x14ac:dyDescent="0.25">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x14ac:dyDescent="0.25">
      <c r="A1384" t="s">
        <v>1402</v>
      </c>
      <c r="B1384" t="s">
        <v>19</v>
      </c>
      <c r="C1384" s="2">
        <v>256055000</v>
      </c>
      <c r="D1384" s="2">
        <v>250485000</v>
      </c>
      <c r="E1384" s="2">
        <v>236497000</v>
      </c>
      <c r="F1384" s="2">
        <v>220249000</v>
      </c>
      <c r="G1384" s="2">
        <v>203784000</v>
      </c>
      <c r="H1384" s="2">
        <v>189222000</v>
      </c>
      <c r="I1384" s="2">
        <v>176317000</v>
      </c>
      <c r="J1384" s="2">
        <v>164417000</v>
      </c>
      <c r="K1384" s="2">
        <v>153131000</v>
      </c>
      <c r="L1384" s="2">
        <v>142651000</v>
      </c>
      <c r="M1384" s="2">
        <v>133135000</v>
      </c>
      <c r="N1384" s="2">
        <v>124384000</v>
      </c>
      <c r="O1384" s="2">
        <v>116696000</v>
      </c>
      <c r="P1384" s="2">
        <v>109827000</v>
      </c>
      <c r="Q1384" s="2">
        <v>103352000</v>
      </c>
      <c r="R1384" s="2">
        <v>97447100</v>
      </c>
      <c r="S1384" s="2">
        <v>92404200</v>
      </c>
      <c r="T1384" s="2">
        <v>86307000</v>
      </c>
      <c r="U1384" s="2">
        <v>81220100</v>
      </c>
      <c r="V1384" s="2">
        <v>77151800</v>
      </c>
      <c r="W1384" s="2">
        <v>74001500</v>
      </c>
      <c r="X1384" s="2">
        <v>71755500</v>
      </c>
      <c r="Y1384" s="2">
        <v>70127900</v>
      </c>
      <c r="Z1384" s="2">
        <v>68913600</v>
      </c>
      <c r="AA1384" s="2">
        <v>68040800</v>
      </c>
      <c r="AB1384" s="2">
        <v>67408500</v>
      </c>
      <c r="AC1384" s="2">
        <v>67003100</v>
      </c>
      <c r="AD1384" s="2">
        <v>66705500</v>
      </c>
      <c r="AE1384" s="2">
        <v>66486400</v>
      </c>
      <c r="AF1384" s="2">
        <v>66386800</v>
      </c>
    </row>
    <row r="1385" spans="1:32" x14ac:dyDescent="0.25">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x14ac:dyDescent="0.25">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x14ac:dyDescent="0.25">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x14ac:dyDescent="0.25">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x14ac:dyDescent="0.25">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x14ac:dyDescent="0.25">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x14ac:dyDescent="0.25">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x14ac:dyDescent="0.25">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x14ac:dyDescent="0.25">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x14ac:dyDescent="0.25">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x14ac:dyDescent="0.25">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x14ac:dyDescent="0.25">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x14ac:dyDescent="0.25">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x14ac:dyDescent="0.25">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x14ac:dyDescent="0.25">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x14ac:dyDescent="0.25">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x14ac:dyDescent="0.25">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x14ac:dyDescent="0.25">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x14ac:dyDescent="0.25">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x14ac:dyDescent="0.25">
      <c r="A1404" t="s">
        <v>1422</v>
      </c>
      <c r="B1404" t="s">
        <v>19</v>
      </c>
      <c r="C1404" s="2">
        <v>51211000</v>
      </c>
      <c r="D1404" s="2">
        <v>50097000</v>
      </c>
      <c r="E1404" s="2">
        <v>47299400</v>
      </c>
      <c r="F1404" s="2">
        <v>44049800</v>
      </c>
      <c r="G1404" s="2">
        <v>40756800</v>
      </c>
      <c r="H1404" s="2">
        <v>37844300</v>
      </c>
      <c r="I1404" s="2">
        <v>35263300</v>
      </c>
      <c r="J1404" s="2">
        <v>32883400</v>
      </c>
      <c r="K1404" s="2">
        <v>30626300</v>
      </c>
      <c r="L1404" s="2">
        <v>28530100</v>
      </c>
      <c r="M1404" s="2">
        <v>26627100</v>
      </c>
      <c r="N1404" s="2">
        <v>24876800</v>
      </c>
      <c r="O1404" s="2">
        <v>23339300</v>
      </c>
      <c r="P1404" s="2">
        <v>21965400</v>
      </c>
      <c r="Q1404" s="2">
        <v>20670500</v>
      </c>
      <c r="R1404" s="2">
        <v>19489400</v>
      </c>
      <c r="S1404" s="2">
        <v>18480800</v>
      </c>
      <c r="T1404" s="2">
        <v>17261400</v>
      </c>
      <c r="U1404" s="2">
        <v>16244000</v>
      </c>
      <c r="V1404" s="2">
        <v>15430400</v>
      </c>
      <c r="W1404" s="2">
        <v>14800300</v>
      </c>
      <c r="X1404" s="2">
        <v>14351100</v>
      </c>
      <c r="Y1404" s="2">
        <v>14025600</v>
      </c>
      <c r="Z1404" s="2">
        <v>13782700</v>
      </c>
      <c r="AA1404" s="2">
        <v>13608200</v>
      </c>
      <c r="AB1404" s="2">
        <v>13481700</v>
      </c>
      <c r="AC1404" s="2">
        <v>13400600</v>
      </c>
      <c r="AD1404" s="2">
        <v>13341100</v>
      </c>
      <c r="AE1404" s="2">
        <v>13297300</v>
      </c>
      <c r="AF1404" s="2">
        <v>13277400</v>
      </c>
    </row>
    <row r="1405" spans="1:32" x14ac:dyDescent="0.25">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x14ac:dyDescent="0.25">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x14ac:dyDescent="0.25">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x14ac:dyDescent="0.25">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x14ac:dyDescent="0.25">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x14ac:dyDescent="0.25">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x14ac:dyDescent="0.25">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x14ac:dyDescent="0.25">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x14ac:dyDescent="0.25">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x14ac:dyDescent="0.25">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x14ac:dyDescent="0.25">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x14ac:dyDescent="0.25">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x14ac:dyDescent="0.25">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x14ac:dyDescent="0.25">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x14ac:dyDescent="0.25">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x14ac:dyDescent="0.25">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x14ac:dyDescent="0.25">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x14ac:dyDescent="0.25">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x14ac:dyDescent="0.25">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x14ac:dyDescent="0.25">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x14ac:dyDescent="0.25">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x14ac:dyDescent="0.25">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x14ac:dyDescent="0.25">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x14ac:dyDescent="0.25">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x14ac:dyDescent="0.25">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x14ac:dyDescent="0.25">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x14ac:dyDescent="0.25">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x14ac:dyDescent="0.25">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x14ac:dyDescent="0.25">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x14ac:dyDescent="0.25">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x14ac:dyDescent="0.25">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x14ac:dyDescent="0.25">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x14ac:dyDescent="0.25">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x14ac:dyDescent="0.25">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x14ac:dyDescent="0.25">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x14ac:dyDescent="0.25">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x14ac:dyDescent="0.25">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x14ac:dyDescent="0.25">
      <c r="A1442" t="s">
        <v>1460</v>
      </c>
      <c r="B1442" t="s">
        <v>19</v>
      </c>
      <c r="C1442" s="2">
        <v>1743690000000000</v>
      </c>
      <c r="D1442" s="2">
        <v>1863620000000000</v>
      </c>
      <c r="E1442" s="2">
        <v>1900960000000000</v>
      </c>
      <c r="F1442" s="2">
        <v>1900510000000000</v>
      </c>
      <c r="G1442" s="2">
        <v>1886350000000000</v>
      </c>
      <c r="H1442" s="2">
        <v>1864170000000000</v>
      </c>
      <c r="I1442" s="2">
        <v>1834780000000000</v>
      </c>
      <c r="J1442" s="2">
        <v>1804280000000000</v>
      </c>
      <c r="K1442" s="2">
        <v>1764310000000000</v>
      </c>
      <c r="L1442" s="2">
        <v>1718650000000000</v>
      </c>
      <c r="M1442" s="2">
        <v>1671290000000000</v>
      </c>
      <c r="N1442" s="2">
        <v>1626440000000000</v>
      </c>
      <c r="O1442" s="2">
        <v>1587190000000000</v>
      </c>
      <c r="P1442" s="2">
        <v>1545400000000000</v>
      </c>
      <c r="Q1442" s="2">
        <v>1500160000000000</v>
      </c>
      <c r="R1442" s="2">
        <v>1454200000000000</v>
      </c>
      <c r="S1442" s="2">
        <v>1412000000000000</v>
      </c>
      <c r="T1442" s="2">
        <v>1372740000000000</v>
      </c>
      <c r="U1442" s="2">
        <v>1335010000000000</v>
      </c>
      <c r="V1442" s="2">
        <v>1299510000000000</v>
      </c>
      <c r="W1442" s="2">
        <v>1263630000000000</v>
      </c>
      <c r="X1442" s="2">
        <v>1232930000000000</v>
      </c>
      <c r="Y1442" s="2">
        <v>1208010000000000</v>
      </c>
      <c r="Z1442" s="2">
        <v>1188620000000000</v>
      </c>
      <c r="AA1442" s="2">
        <v>1175060000000000</v>
      </c>
      <c r="AB1442" s="2">
        <v>1164630000000000</v>
      </c>
      <c r="AC1442" s="2">
        <v>1155120000000000</v>
      </c>
      <c r="AD1442" s="2">
        <v>1149450000000000</v>
      </c>
      <c r="AE1442" s="2">
        <v>1148300000000000</v>
      </c>
      <c r="AF1442" s="2">
        <v>1152020000000000</v>
      </c>
    </row>
    <row r="1443" spans="1:32" x14ac:dyDescent="0.25">
      <c r="A1443" t="s">
        <v>1461</v>
      </c>
      <c r="B1443" t="s">
        <v>19</v>
      </c>
      <c r="C1443" s="2">
        <v>1690130000000</v>
      </c>
      <c r="D1443" s="2">
        <v>1767460000000</v>
      </c>
      <c r="E1443" s="2">
        <v>1787720000000</v>
      </c>
      <c r="F1443" s="2">
        <v>1777310000000</v>
      </c>
      <c r="G1443" s="2">
        <v>1749760000000</v>
      </c>
      <c r="H1443" s="2">
        <v>1716990000000</v>
      </c>
      <c r="I1443" s="2">
        <v>1679440000000</v>
      </c>
      <c r="J1443" s="2">
        <v>1636440000000</v>
      </c>
      <c r="K1443" s="2">
        <v>1588930000000</v>
      </c>
      <c r="L1443" s="2">
        <v>1536810000000</v>
      </c>
      <c r="M1443" s="2">
        <v>1482960000000</v>
      </c>
      <c r="N1443" s="2">
        <v>1429570000000</v>
      </c>
      <c r="O1443" s="2">
        <v>1381310000000</v>
      </c>
      <c r="P1443" s="2">
        <v>1331990000000</v>
      </c>
      <c r="Q1443" s="2">
        <v>1279050000000</v>
      </c>
      <c r="R1443" s="2">
        <v>1226230000000</v>
      </c>
      <c r="S1443" s="2">
        <v>1176720000000</v>
      </c>
      <c r="T1443" s="2">
        <v>1130290000000</v>
      </c>
      <c r="U1443" s="2">
        <v>1085910000000</v>
      </c>
      <c r="V1443" s="2">
        <v>1044780000000</v>
      </c>
      <c r="W1443" s="2">
        <v>1007770000000</v>
      </c>
      <c r="X1443" s="2">
        <v>976548000000</v>
      </c>
      <c r="Y1443" s="2">
        <v>953269000000</v>
      </c>
      <c r="Z1443" s="2">
        <v>937282000000</v>
      </c>
      <c r="AA1443" s="2">
        <v>926944000000</v>
      </c>
      <c r="AB1443" s="2">
        <v>920195000000</v>
      </c>
      <c r="AC1443" s="2">
        <v>914244000000</v>
      </c>
      <c r="AD1443" s="2">
        <v>911419000000</v>
      </c>
      <c r="AE1443" s="2">
        <v>911536000000</v>
      </c>
      <c r="AF1443" s="2">
        <v>914670000000</v>
      </c>
    </row>
    <row r="1444" spans="1:32" x14ac:dyDescent="0.25">
      <c r="A1444" t="s">
        <v>1462</v>
      </c>
      <c r="B1444" t="s">
        <v>19</v>
      </c>
      <c r="C1444" s="2">
        <v>18516700000000</v>
      </c>
      <c r="D1444" s="2">
        <v>19286900000000</v>
      </c>
      <c r="E1444" s="2">
        <v>19469200000000</v>
      </c>
      <c r="F1444" s="2">
        <v>19318100000000</v>
      </c>
      <c r="G1444" s="2">
        <v>18980000000000</v>
      </c>
      <c r="H1444" s="2">
        <v>18592200000000</v>
      </c>
      <c r="I1444" s="2">
        <v>18153500000000</v>
      </c>
      <c r="J1444" s="2">
        <v>17649700000000</v>
      </c>
      <c r="K1444" s="2">
        <v>17091500000000</v>
      </c>
      <c r="L1444" s="2">
        <v>16485100000000</v>
      </c>
      <c r="M1444" s="2">
        <v>15858300000000</v>
      </c>
      <c r="N1444" s="2">
        <v>15230900000000</v>
      </c>
      <c r="O1444" s="2">
        <v>14660800000000</v>
      </c>
      <c r="P1444" s="2">
        <v>14084700000000</v>
      </c>
      <c r="Q1444" s="2">
        <v>13465100000000</v>
      </c>
      <c r="R1444" s="2">
        <v>12847200000000</v>
      </c>
      <c r="S1444" s="2">
        <v>12264500000000</v>
      </c>
      <c r="T1444" s="2">
        <v>11714300000000</v>
      </c>
      <c r="U1444" s="2">
        <v>11187100000000</v>
      </c>
      <c r="V1444" s="2">
        <v>10697500000000</v>
      </c>
      <c r="W1444" s="2">
        <v>10264300000000</v>
      </c>
      <c r="X1444" s="2">
        <v>9897640000000</v>
      </c>
      <c r="Y1444" s="2">
        <v>9626560000000</v>
      </c>
      <c r="Z1444" s="2">
        <v>9442120000000</v>
      </c>
      <c r="AA1444" s="2">
        <v>9320480000000</v>
      </c>
      <c r="AB1444" s="2">
        <v>9240560000000</v>
      </c>
      <c r="AC1444" s="2">
        <v>9171900000000</v>
      </c>
      <c r="AD1444" s="2">
        <v>9137310000000</v>
      </c>
      <c r="AE1444" s="2">
        <v>9132660000000</v>
      </c>
      <c r="AF1444" s="2">
        <v>9157550000000</v>
      </c>
    </row>
    <row r="1445" spans="1:32" x14ac:dyDescent="0.25">
      <c r="A1445" t="s">
        <v>1463</v>
      </c>
      <c r="B1445" t="s">
        <v>19</v>
      </c>
      <c r="C1445" s="2">
        <v>4525680000000</v>
      </c>
      <c r="D1445" s="2">
        <v>4775170000000</v>
      </c>
      <c r="E1445" s="2">
        <v>4815960000000</v>
      </c>
      <c r="F1445" s="2">
        <v>4816310000000</v>
      </c>
      <c r="G1445" s="2">
        <v>4772000000000</v>
      </c>
      <c r="H1445" s="2">
        <v>4708640000000</v>
      </c>
      <c r="I1445" s="2">
        <v>4635420000000</v>
      </c>
      <c r="J1445" s="2">
        <v>4554080000000</v>
      </c>
      <c r="K1445" s="2">
        <v>4467380000000</v>
      </c>
      <c r="L1445" s="2">
        <v>4360730000000</v>
      </c>
      <c r="M1445" s="2">
        <v>4255490000000</v>
      </c>
      <c r="N1445" s="2">
        <v>4156150000000</v>
      </c>
      <c r="O1445" s="2">
        <v>4072220000000</v>
      </c>
      <c r="P1445" s="2">
        <v>3980630000000</v>
      </c>
      <c r="Q1445" s="2">
        <v>3885960000000</v>
      </c>
      <c r="R1445" s="2">
        <v>3789220000000</v>
      </c>
      <c r="S1445" s="2">
        <v>3701220000000</v>
      </c>
      <c r="T1445" s="2">
        <v>3620120000000</v>
      </c>
      <c r="U1445" s="2">
        <v>3540510000000</v>
      </c>
      <c r="V1445" s="2">
        <v>3468580000000</v>
      </c>
      <c r="W1445" s="2">
        <v>3392380000000</v>
      </c>
      <c r="X1445" s="2">
        <v>3325750000000</v>
      </c>
      <c r="Y1445" s="2">
        <v>3268420000000</v>
      </c>
      <c r="Z1445" s="2">
        <v>3220770000000</v>
      </c>
      <c r="AA1445" s="2">
        <v>3181910000000</v>
      </c>
      <c r="AB1445" s="2">
        <v>3152140000000</v>
      </c>
      <c r="AC1445" s="2">
        <v>3124910000000</v>
      </c>
      <c r="AD1445" s="2">
        <v>3106390000000</v>
      </c>
      <c r="AE1445" s="2">
        <v>3097910000000</v>
      </c>
      <c r="AF1445" s="2">
        <v>3103060000000</v>
      </c>
    </row>
    <row r="1446" spans="1:32" x14ac:dyDescent="0.25">
      <c r="A1446" t="s">
        <v>1464</v>
      </c>
      <c r="B1446" t="s">
        <v>19</v>
      </c>
      <c r="C1446" s="2">
        <v>268949000000</v>
      </c>
      <c r="D1446" s="2">
        <v>284681000000</v>
      </c>
      <c r="E1446" s="2">
        <v>287057000000</v>
      </c>
      <c r="F1446" s="2">
        <v>286184000000</v>
      </c>
      <c r="G1446" s="2">
        <v>283379000000</v>
      </c>
      <c r="H1446" s="2">
        <v>279769000000</v>
      </c>
      <c r="I1446" s="2">
        <v>275320000000</v>
      </c>
      <c r="J1446" s="2">
        <v>270017000000</v>
      </c>
      <c r="K1446" s="2">
        <v>263923000000</v>
      </c>
      <c r="L1446" s="2">
        <v>256755000000</v>
      </c>
      <c r="M1446" s="2">
        <v>249500000000</v>
      </c>
      <c r="N1446" s="2">
        <v>242486000000</v>
      </c>
      <c r="O1446" s="2">
        <v>236513000000</v>
      </c>
      <c r="P1446" s="2">
        <v>230125000000</v>
      </c>
      <c r="Q1446" s="2">
        <v>223448000000</v>
      </c>
      <c r="R1446" s="2">
        <v>216711000000</v>
      </c>
      <c r="S1446" s="2">
        <v>210506000000</v>
      </c>
      <c r="T1446" s="2">
        <v>204714000000</v>
      </c>
      <c r="U1446" s="2">
        <v>199084000000</v>
      </c>
      <c r="V1446" s="2">
        <v>193915000000</v>
      </c>
      <c r="W1446" s="2">
        <v>188403000000</v>
      </c>
      <c r="X1446" s="2">
        <v>183561000000</v>
      </c>
      <c r="Y1446" s="2">
        <v>179494000000</v>
      </c>
      <c r="Z1446" s="2">
        <v>176134000000</v>
      </c>
      <c r="AA1446" s="2">
        <v>173379000000</v>
      </c>
      <c r="AB1446" s="2">
        <v>171170000000</v>
      </c>
      <c r="AC1446" s="2">
        <v>169148000000</v>
      </c>
      <c r="AD1446" s="2">
        <v>167696000000</v>
      </c>
      <c r="AE1446" s="2">
        <v>166955000000</v>
      </c>
      <c r="AF1446" s="2">
        <v>167028000000</v>
      </c>
    </row>
    <row r="1447" spans="1:32" x14ac:dyDescent="0.25">
      <c r="A1447" t="s">
        <v>1465</v>
      </c>
      <c r="B1447" t="s">
        <v>19</v>
      </c>
      <c r="C1447" s="2">
        <v>153631000000</v>
      </c>
      <c r="D1447" s="2">
        <v>163344000000</v>
      </c>
      <c r="E1447" s="2">
        <v>165099000000</v>
      </c>
      <c r="F1447" s="2">
        <v>165204000000</v>
      </c>
      <c r="G1447" s="2">
        <v>164093000000</v>
      </c>
      <c r="H1447" s="2">
        <v>162349000000</v>
      </c>
      <c r="I1447" s="2">
        <v>160187000000</v>
      </c>
      <c r="J1447" s="2">
        <v>157685000000</v>
      </c>
      <c r="K1447" s="2">
        <v>154908000000</v>
      </c>
      <c r="L1447" s="2">
        <v>151477000000</v>
      </c>
      <c r="M1447" s="2">
        <v>148071000000</v>
      </c>
      <c r="N1447" s="2">
        <v>144900000000</v>
      </c>
      <c r="O1447" s="2">
        <v>142288000000</v>
      </c>
      <c r="P1447" s="2">
        <v>139365000000</v>
      </c>
      <c r="Q1447" s="2">
        <v>136366000000</v>
      </c>
      <c r="R1447" s="2">
        <v>133317000000</v>
      </c>
      <c r="S1447" s="2">
        <v>130579000000</v>
      </c>
      <c r="T1447" s="2">
        <v>128082000000</v>
      </c>
      <c r="U1447" s="2">
        <v>125652000000</v>
      </c>
      <c r="V1447" s="2">
        <v>123460000000</v>
      </c>
      <c r="W1447" s="2">
        <v>120968000000</v>
      </c>
      <c r="X1447" s="2">
        <v>118785000000</v>
      </c>
      <c r="Y1447" s="2">
        <v>116865000000</v>
      </c>
      <c r="Z1447" s="2">
        <v>115217000000</v>
      </c>
      <c r="AA1447" s="2">
        <v>113859000000</v>
      </c>
      <c r="AB1447" s="2">
        <v>112788000000</v>
      </c>
      <c r="AC1447" s="2">
        <v>111776000000</v>
      </c>
      <c r="AD1447" s="2">
        <v>111070000000</v>
      </c>
      <c r="AE1447" s="2">
        <v>110766000000</v>
      </c>
      <c r="AF1447" s="2">
        <v>110963000000</v>
      </c>
    </row>
    <row r="1448" spans="1:32" x14ac:dyDescent="0.25">
      <c r="A1448" t="s">
        <v>1466</v>
      </c>
      <c r="B1448" t="s">
        <v>19</v>
      </c>
      <c r="C1448" s="2">
        <v>178239000000</v>
      </c>
      <c r="D1448" s="2">
        <v>187766000000</v>
      </c>
      <c r="E1448" s="2">
        <v>194423000000</v>
      </c>
      <c r="F1448" s="2">
        <v>195825000000</v>
      </c>
      <c r="G1448" s="2">
        <v>196822000000</v>
      </c>
      <c r="H1448" s="2">
        <v>196206000000</v>
      </c>
      <c r="I1448" s="2">
        <v>195833000000</v>
      </c>
      <c r="J1448" s="2">
        <v>195133000000</v>
      </c>
      <c r="K1448" s="2">
        <v>194713000000</v>
      </c>
      <c r="L1448" s="2">
        <v>194358000000</v>
      </c>
      <c r="M1448" s="2">
        <v>194187000000</v>
      </c>
      <c r="N1448" s="2">
        <v>194334000000</v>
      </c>
      <c r="O1448" s="2">
        <v>194580000000</v>
      </c>
      <c r="P1448" s="2">
        <v>194491000000</v>
      </c>
      <c r="Q1448" s="2">
        <v>194347000000</v>
      </c>
      <c r="R1448" s="2">
        <v>194034000000</v>
      </c>
      <c r="S1448" s="2">
        <v>194013000000</v>
      </c>
      <c r="T1448" s="2">
        <v>194136000000</v>
      </c>
      <c r="U1448" s="2">
        <v>194337000000</v>
      </c>
      <c r="V1448" s="2">
        <v>194546000000</v>
      </c>
      <c r="W1448" s="2">
        <v>194807000000</v>
      </c>
      <c r="X1448" s="2">
        <v>195291000000</v>
      </c>
      <c r="Y1448" s="2">
        <v>195735000000</v>
      </c>
      <c r="Z1448" s="2">
        <v>196292000000</v>
      </c>
      <c r="AA1448" s="2">
        <v>197128000000</v>
      </c>
      <c r="AB1448" s="2">
        <v>198294000000</v>
      </c>
      <c r="AC1448" s="2">
        <v>199100000000</v>
      </c>
      <c r="AD1448" s="2">
        <v>199840000000</v>
      </c>
      <c r="AE1448" s="2">
        <v>200781000000</v>
      </c>
      <c r="AF1448" s="2">
        <v>201890000000</v>
      </c>
    </row>
    <row r="1449" spans="1:32" x14ac:dyDescent="0.25">
      <c r="A1449" t="s">
        <v>1467</v>
      </c>
      <c r="B1449" t="s">
        <v>19</v>
      </c>
      <c r="C1449" s="2">
        <v>64232900000</v>
      </c>
      <c r="D1449" s="2">
        <v>68368900000</v>
      </c>
      <c r="E1449" s="2">
        <v>68764100000</v>
      </c>
      <c r="F1449" s="2">
        <v>68943400000</v>
      </c>
      <c r="G1449" s="2">
        <v>68457400000</v>
      </c>
      <c r="H1449" s="2">
        <v>67682500000</v>
      </c>
      <c r="I1449" s="2">
        <v>66742200000</v>
      </c>
      <c r="J1449" s="2">
        <v>65747000000</v>
      </c>
      <c r="K1449" s="2">
        <v>64713300000</v>
      </c>
      <c r="L1449" s="2">
        <v>63326200000</v>
      </c>
      <c r="M1449" s="2">
        <v>61993400000</v>
      </c>
      <c r="N1449" s="2">
        <v>60799600000</v>
      </c>
      <c r="O1449" s="2">
        <v>59850700000</v>
      </c>
      <c r="P1449" s="2">
        <v>58745600000</v>
      </c>
      <c r="Q1449" s="2">
        <v>57664400000</v>
      </c>
      <c r="R1449" s="2">
        <v>56570700000</v>
      </c>
      <c r="S1449" s="2">
        <v>55611300000</v>
      </c>
      <c r="T1449" s="2">
        <v>54770200000</v>
      </c>
      <c r="U1449" s="2">
        <v>53944500000</v>
      </c>
      <c r="V1449" s="2">
        <v>53238700000</v>
      </c>
      <c r="W1449" s="2">
        <v>52364700000</v>
      </c>
      <c r="X1449" s="2">
        <v>51589400000</v>
      </c>
      <c r="Y1449" s="2">
        <v>50861400000</v>
      </c>
      <c r="Z1449" s="2">
        <v>50199700000</v>
      </c>
      <c r="AA1449" s="2">
        <v>49622400000</v>
      </c>
      <c r="AB1449" s="2">
        <v>49156600000</v>
      </c>
      <c r="AC1449" s="2">
        <v>48717800000</v>
      </c>
      <c r="AD1449" s="2">
        <v>48416500000</v>
      </c>
      <c r="AE1449" s="2">
        <v>48282300000</v>
      </c>
      <c r="AF1449" s="2">
        <v>48392100000</v>
      </c>
    </row>
    <row r="1450" spans="1:32" x14ac:dyDescent="0.25">
      <c r="A1450" t="s">
        <v>1468</v>
      </c>
      <c r="B1450" t="s">
        <v>19</v>
      </c>
      <c r="C1450" s="2">
        <v>46060200000</v>
      </c>
      <c r="D1450" s="2">
        <v>48687700000</v>
      </c>
      <c r="E1450" s="2">
        <v>49161800000</v>
      </c>
      <c r="F1450" s="2">
        <v>49055900000</v>
      </c>
      <c r="G1450" s="2">
        <v>48661500000</v>
      </c>
      <c r="H1450" s="2">
        <v>48109500000</v>
      </c>
      <c r="I1450" s="2">
        <v>47439400000</v>
      </c>
      <c r="J1450" s="2">
        <v>46623700000</v>
      </c>
      <c r="K1450" s="2">
        <v>45687200000</v>
      </c>
      <c r="L1450" s="2">
        <v>44577000000</v>
      </c>
      <c r="M1450" s="2">
        <v>43462900000</v>
      </c>
      <c r="N1450" s="2">
        <v>42389300000</v>
      </c>
      <c r="O1450" s="2">
        <v>41484200000</v>
      </c>
      <c r="P1450" s="2">
        <v>40506900000</v>
      </c>
      <c r="Q1450" s="2">
        <v>39483200000</v>
      </c>
      <c r="R1450" s="2">
        <v>38437900000</v>
      </c>
      <c r="S1450" s="2">
        <v>37479500000</v>
      </c>
      <c r="T1450" s="2">
        <v>36580500000</v>
      </c>
      <c r="U1450" s="2">
        <v>35699900000</v>
      </c>
      <c r="V1450" s="2">
        <v>34888900000</v>
      </c>
      <c r="W1450" s="2">
        <v>34004300000</v>
      </c>
      <c r="X1450" s="2">
        <v>33225000000</v>
      </c>
      <c r="Y1450" s="2">
        <v>32560800000</v>
      </c>
      <c r="Z1450" s="2">
        <v>32003700000</v>
      </c>
      <c r="AA1450" s="2">
        <v>31540500000</v>
      </c>
      <c r="AB1450" s="2">
        <v>31173600000</v>
      </c>
      <c r="AC1450" s="2">
        <v>30834900000</v>
      </c>
      <c r="AD1450" s="2">
        <v>30584400000</v>
      </c>
      <c r="AE1450" s="2">
        <v>30452700000</v>
      </c>
      <c r="AF1450" s="2">
        <v>30457000000</v>
      </c>
    </row>
    <row r="1451" spans="1:32" x14ac:dyDescent="0.25">
      <c r="A1451" t="s">
        <v>1469</v>
      </c>
      <c r="B1451" t="s">
        <v>19</v>
      </c>
      <c r="C1451" s="2">
        <v>71309600000</v>
      </c>
      <c r="D1451" s="2">
        <v>76224100000</v>
      </c>
      <c r="E1451" s="2">
        <v>77779800000</v>
      </c>
      <c r="F1451" s="2">
        <v>77778000000</v>
      </c>
      <c r="G1451" s="2">
        <v>77206500000</v>
      </c>
      <c r="H1451" s="2">
        <v>76303800000</v>
      </c>
      <c r="I1451" s="2">
        <v>75105500000</v>
      </c>
      <c r="J1451" s="2">
        <v>73860500000</v>
      </c>
      <c r="K1451" s="2">
        <v>72231500000</v>
      </c>
      <c r="L1451" s="2">
        <v>70369700000</v>
      </c>
      <c r="M1451" s="2">
        <v>68437200000</v>
      </c>
      <c r="N1451" s="2">
        <v>66607600000</v>
      </c>
      <c r="O1451" s="2">
        <v>65005400000</v>
      </c>
      <c r="P1451" s="2">
        <v>63298600000</v>
      </c>
      <c r="Q1451" s="2">
        <v>61449300000</v>
      </c>
      <c r="R1451" s="2">
        <v>59569700000</v>
      </c>
      <c r="S1451" s="2">
        <v>57844300000</v>
      </c>
      <c r="T1451" s="2">
        <v>56239400000</v>
      </c>
      <c r="U1451" s="2">
        <v>54697500000</v>
      </c>
      <c r="V1451" s="2">
        <v>53246300000</v>
      </c>
      <c r="W1451" s="2">
        <v>51780000000</v>
      </c>
      <c r="X1451" s="2">
        <v>50526300000</v>
      </c>
      <c r="Y1451" s="2">
        <v>49510300000</v>
      </c>
      <c r="Z1451" s="2">
        <v>48720600000</v>
      </c>
      <c r="AA1451" s="2">
        <v>48170900000</v>
      </c>
      <c r="AB1451" s="2">
        <v>47748900000</v>
      </c>
      <c r="AC1451" s="2">
        <v>47364500000</v>
      </c>
      <c r="AD1451" s="2">
        <v>47136800000</v>
      </c>
      <c r="AE1451" s="2">
        <v>47093400000</v>
      </c>
      <c r="AF1451" s="2">
        <v>47249000000</v>
      </c>
    </row>
    <row r="1452" spans="1:32" x14ac:dyDescent="0.25">
      <c r="A1452" t="s">
        <v>1470</v>
      </c>
      <c r="B1452" t="s">
        <v>19</v>
      </c>
      <c r="C1452" s="2">
        <v>14254600000</v>
      </c>
      <c r="D1452" s="2">
        <v>15236700000</v>
      </c>
      <c r="E1452" s="2">
        <v>15548300000</v>
      </c>
      <c r="F1452" s="2">
        <v>15548400000</v>
      </c>
      <c r="G1452" s="2">
        <v>15434600000</v>
      </c>
      <c r="H1452" s="2">
        <v>15254500000</v>
      </c>
      <c r="I1452" s="2">
        <v>15015300000</v>
      </c>
      <c r="J1452" s="2">
        <v>14766700000</v>
      </c>
      <c r="K1452" s="2">
        <v>14441300000</v>
      </c>
      <c r="L1452" s="2">
        <v>14069300000</v>
      </c>
      <c r="M1452" s="2">
        <v>13683200000</v>
      </c>
      <c r="N1452" s="2">
        <v>13317600000</v>
      </c>
      <c r="O1452" s="2">
        <v>12997400000</v>
      </c>
      <c r="P1452" s="2">
        <v>12656300000</v>
      </c>
      <c r="Q1452" s="2">
        <v>12286700000</v>
      </c>
      <c r="R1452" s="2">
        <v>11911100000</v>
      </c>
      <c r="S1452" s="2">
        <v>11566200000</v>
      </c>
      <c r="T1452" s="2">
        <v>11245400000</v>
      </c>
      <c r="U1452" s="2">
        <v>10937200000</v>
      </c>
      <c r="V1452" s="2">
        <v>10647200000</v>
      </c>
      <c r="W1452" s="2">
        <v>10353900000</v>
      </c>
      <c r="X1452" s="2">
        <v>10103200000</v>
      </c>
      <c r="Y1452" s="2">
        <v>9899990000</v>
      </c>
      <c r="Z1452" s="2">
        <v>9742000000</v>
      </c>
      <c r="AA1452" s="2">
        <v>9632000000</v>
      </c>
      <c r="AB1452" s="2">
        <v>9547530000</v>
      </c>
      <c r="AC1452" s="2">
        <v>9470580000</v>
      </c>
      <c r="AD1452" s="2">
        <v>9424960000</v>
      </c>
      <c r="AE1452" s="2">
        <v>9416220000</v>
      </c>
      <c r="AF1452" s="2">
        <v>9447260000</v>
      </c>
    </row>
    <row r="1453" spans="1:32" x14ac:dyDescent="0.25">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x14ac:dyDescent="0.25">
      <c r="A1454" t="s">
        <v>1472</v>
      </c>
      <c r="B1454" t="s">
        <v>19</v>
      </c>
      <c r="C1454" s="2">
        <v>938791000000000</v>
      </c>
      <c r="D1454" s="2">
        <v>908802000000000</v>
      </c>
      <c r="E1454" s="2">
        <v>550200000000000</v>
      </c>
      <c r="F1454" s="2">
        <v>781149000000000</v>
      </c>
      <c r="G1454" s="2">
        <v>759227000000000</v>
      </c>
      <c r="H1454" s="2">
        <v>717706000000000</v>
      </c>
      <c r="I1454" s="2">
        <v>637281000000000</v>
      </c>
      <c r="J1454" s="2">
        <v>555827000000000</v>
      </c>
      <c r="K1454" s="2">
        <v>365736000000000</v>
      </c>
      <c r="L1454" s="2">
        <v>222999000000000</v>
      </c>
      <c r="M1454" s="2">
        <v>181375000000000</v>
      </c>
      <c r="N1454" s="2">
        <v>144116000000000</v>
      </c>
      <c r="O1454" s="2">
        <v>112456000000000</v>
      </c>
      <c r="P1454" s="2">
        <v>90337600000000</v>
      </c>
      <c r="Q1454" s="2">
        <v>85714700000000</v>
      </c>
      <c r="R1454" s="2">
        <v>78836500000000</v>
      </c>
      <c r="S1454" s="2">
        <v>73218100000000</v>
      </c>
      <c r="T1454" s="2">
        <v>66105800000000</v>
      </c>
      <c r="U1454" s="2">
        <v>58301300000000</v>
      </c>
      <c r="V1454" s="2">
        <v>49439300000000</v>
      </c>
      <c r="W1454" s="2">
        <v>53463800000000</v>
      </c>
      <c r="X1454" s="2">
        <v>53315900000000</v>
      </c>
      <c r="Y1454" s="2">
        <v>50959600000000</v>
      </c>
      <c r="Z1454" s="2">
        <v>45880700000000</v>
      </c>
      <c r="AA1454" s="2">
        <v>36391100000000</v>
      </c>
      <c r="AB1454" s="2">
        <v>35162000000000</v>
      </c>
      <c r="AC1454" s="2">
        <v>34912500000000</v>
      </c>
      <c r="AD1454" s="2">
        <v>33682300000000</v>
      </c>
      <c r="AE1454" s="2">
        <v>32502900000000</v>
      </c>
      <c r="AF1454" s="2">
        <v>32828400000000</v>
      </c>
    </row>
    <row r="1455" spans="1:32" x14ac:dyDescent="0.25">
      <c r="A1455" t="s">
        <v>7183</v>
      </c>
      <c r="B1455" t="s">
        <v>19</v>
      </c>
      <c r="C1455" s="2">
        <v>13464100000000</v>
      </c>
      <c r="D1455" s="2">
        <v>2464310000000</v>
      </c>
      <c r="E1455" s="2">
        <v>13363300000000</v>
      </c>
      <c r="F1455" s="2">
        <v>7692150000000</v>
      </c>
      <c r="G1455" s="2">
        <v>3109060000000</v>
      </c>
      <c r="H1455" s="2">
        <v>1603580000000</v>
      </c>
      <c r="I1455" s="2">
        <v>1793640000000</v>
      </c>
      <c r="J1455" s="2">
        <v>1787790000000</v>
      </c>
      <c r="K1455" s="2">
        <v>2590730000000</v>
      </c>
      <c r="L1455" s="2">
        <v>2864550000000</v>
      </c>
      <c r="M1455" s="2">
        <v>1405100000000</v>
      </c>
      <c r="N1455" s="2">
        <v>877222000000</v>
      </c>
      <c r="O1455" s="2">
        <v>500714000000</v>
      </c>
      <c r="P1455" s="2">
        <v>254721000000</v>
      </c>
      <c r="Q1455" s="2">
        <v>135560000000</v>
      </c>
      <c r="R1455" s="2">
        <v>105873000000</v>
      </c>
      <c r="S1455" s="2">
        <v>210245000000</v>
      </c>
      <c r="T1455" s="2">
        <v>326759000000</v>
      </c>
      <c r="U1455" s="2">
        <v>445036000000</v>
      </c>
      <c r="V1455" s="2">
        <v>385318000000</v>
      </c>
      <c r="W1455" s="2">
        <v>354921000000</v>
      </c>
      <c r="X1455" s="2">
        <v>421023000000</v>
      </c>
      <c r="Y1455" s="2">
        <v>586883000000</v>
      </c>
      <c r="Z1455" s="2">
        <v>910718000000</v>
      </c>
      <c r="AA1455" s="2">
        <v>1329200000000</v>
      </c>
      <c r="AB1455" s="2">
        <v>1572540000000</v>
      </c>
      <c r="AC1455" s="2">
        <v>1338370000000</v>
      </c>
      <c r="AD1455" s="2">
        <v>1188820000000</v>
      </c>
      <c r="AE1455" s="2">
        <v>1148770000000</v>
      </c>
      <c r="AF1455" s="2">
        <v>955351000000</v>
      </c>
    </row>
    <row r="1456" spans="1:32" x14ac:dyDescent="0.25">
      <c r="A1456" t="s">
        <v>7184</v>
      </c>
      <c r="B1456" t="s">
        <v>19</v>
      </c>
      <c r="C1456" s="2">
        <v>535865000000000</v>
      </c>
      <c r="D1456" s="2">
        <v>572166000000000</v>
      </c>
      <c r="E1456" s="2">
        <v>600377000000000</v>
      </c>
      <c r="F1456" s="2">
        <v>518460000000000</v>
      </c>
      <c r="G1456" s="2">
        <v>517443000000000</v>
      </c>
      <c r="H1456" s="2">
        <v>495176000000000</v>
      </c>
      <c r="I1456" s="2">
        <v>471498000000000</v>
      </c>
      <c r="J1456" s="2">
        <v>446750000000000</v>
      </c>
      <c r="K1456" s="2">
        <v>419219000000000</v>
      </c>
      <c r="L1456" s="2">
        <v>380403000000000</v>
      </c>
      <c r="M1456" s="2">
        <v>339095000000000</v>
      </c>
      <c r="N1456" s="2">
        <v>303144000000000</v>
      </c>
      <c r="O1456" s="2">
        <v>269776000000000</v>
      </c>
      <c r="P1456" s="2">
        <v>243893000000000</v>
      </c>
      <c r="Q1456" s="2">
        <v>236708000000000</v>
      </c>
      <c r="R1456" s="2">
        <v>233979000000000</v>
      </c>
      <c r="S1456" s="2">
        <v>234924000000000</v>
      </c>
      <c r="T1456" s="2">
        <v>215186000000000</v>
      </c>
      <c r="U1456" s="2">
        <v>234127000000000</v>
      </c>
      <c r="V1456" s="2">
        <v>261735000000000</v>
      </c>
      <c r="W1456" s="2">
        <v>288682000000000</v>
      </c>
      <c r="X1456" s="2">
        <v>313885000000000</v>
      </c>
      <c r="Y1456" s="2">
        <v>312957000000000</v>
      </c>
      <c r="Z1456" s="2">
        <v>300985000000000</v>
      </c>
      <c r="AA1456" s="2">
        <v>290162000000000</v>
      </c>
      <c r="AB1456" s="2">
        <v>289916000000000</v>
      </c>
      <c r="AC1456" s="2">
        <v>300734000000000</v>
      </c>
      <c r="AD1456" s="2">
        <v>315814000000000</v>
      </c>
      <c r="AE1456" s="2">
        <v>331097000000000</v>
      </c>
      <c r="AF1456" s="2">
        <v>349081000000000</v>
      </c>
    </row>
    <row r="1457" spans="1:32" x14ac:dyDescent="0.25">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x14ac:dyDescent="0.25">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x14ac:dyDescent="0.25">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x14ac:dyDescent="0.25">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x14ac:dyDescent="0.25">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x14ac:dyDescent="0.25">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x14ac:dyDescent="0.25">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x14ac:dyDescent="0.25">
      <c r="A1464" t="s">
        <v>1481</v>
      </c>
      <c r="B1464" t="s">
        <v>19</v>
      </c>
      <c r="C1464" s="2">
        <v>14365200000000</v>
      </c>
      <c r="D1464" s="2">
        <v>14365200000000</v>
      </c>
      <c r="E1464" s="2">
        <v>14342500000000</v>
      </c>
      <c r="F1464" s="2">
        <v>14181400000000</v>
      </c>
      <c r="G1464" s="2">
        <v>13815000000000</v>
      </c>
      <c r="H1464" s="2">
        <v>13447900000000</v>
      </c>
      <c r="I1464" s="2">
        <v>13161900000000</v>
      </c>
      <c r="J1464" s="2">
        <v>12973100000000</v>
      </c>
      <c r="K1464" s="2">
        <v>12676400000000</v>
      </c>
      <c r="L1464" s="2">
        <v>12326600000000</v>
      </c>
      <c r="M1464" s="2">
        <v>11871000000000</v>
      </c>
      <c r="N1464" s="2">
        <v>11370000000000</v>
      </c>
      <c r="O1464" s="2">
        <v>10988000000000</v>
      </c>
      <c r="P1464" s="2">
        <v>10662700000000</v>
      </c>
      <c r="Q1464" s="2">
        <v>10377300000000</v>
      </c>
      <c r="R1464" s="2">
        <v>10084400000000</v>
      </c>
      <c r="S1464" s="2">
        <v>9770560000000</v>
      </c>
      <c r="T1464" s="2">
        <v>9468540000000</v>
      </c>
      <c r="U1464" s="2">
        <v>9234390000000</v>
      </c>
      <c r="V1464" s="2">
        <v>9100250000000</v>
      </c>
      <c r="W1464" s="2">
        <v>9010790000000</v>
      </c>
      <c r="X1464" s="2">
        <v>8929240000000</v>
      </c>
      <c r="Y1464" s="2">
        <v>8837460000000</v>
      </c>
      <c r="Z1464" s="2">
        <v>8730860000000</v>
      </c>
      <c r="AA1464" s="2">
        <v>8609500000000</v>
      </c>
      <c r="AB1464" s="2">
        <v>8478680000000</v>
      </c>
      <c r="AC1464" s="2">
        <v>8344020000000</v>
      </c>
      <c r="AD1464" s="2">
        <v>8212130000000</v>
      </c>
      <c r="AE1464" s="2">
        <v>8080550000000</v>
      </c>
      <c r="AF1464" s="2">
        <v>7946250000000</v>
      </c>
    </row>
    <row r="1465" spans="1:32" x14ac:dyDescent="0.25">
      <c r="A1465" t="s">
        <v>1482</v>
      </c>
      <c r="B1465" t="s">
        <v>19</v>
      </c>
      <c r="C1465" s="2">
        <v>50410900000000</v>
      </c>
      <c r="D1465" s="2">
        <v>28542500000000</v>
      </c>
      <c r="E1465" s="2">
        <v>88480600000000</v>
      </c>
      <c r="F1465" s="2">
        <v>44995400000000</v>
      </c>
      <c r="G1465" s="2">
        <v>32607100000000</v>
      </c>
      <c r="H1465" s="2">
        <v>26709300000000</v>
      </c>
      <c r="I1465" s="2">
        <v>29977400000000</v>
      </c>
      <c r="J1465" s="2">
        <v>34223000000000</v>
      </c>
      <c r="K1465" s="2">
        <v>41460600000000</v>
      </c>
      <c r="L1465" s="2">
        <v>49084100000000</v>
      </c>
      <c r="M1465" s="2">
        <v>40936500000000</v>
      </c>
      <c r="N1465" s="2">
        <v>34171700000000</v>
      </c>
      <c r="O1465" s="2">
        <v>27516000000000</v>
      </c>
      <c r="P1465" s="2">
        <v>22472200000000</v>
      </c>
      <c r="Q1465" s="2">
        <v>19627700000000</v>
      </c>
      <c r="R1465" s="2">
        <v>18894000000000</v>
      </c>
      <c r="S1465" s="2">
        <v>19242000000000</v>
      </c>
      <c r="T1465" s="2">
        <v>16827300000000</v>
      </c>
      <c r="U1465" s="2">
        <v>22659000000000</v>
      </c>
      <c r="V1465" s="2">
        <v>27508100000000</v>
      </c>
      <c r="W1465" s="2">
        <v>32738300000000</v>
      </c>
      <c r="X1465" s="2">
        <v>38569700000000</v>
      </c>
      <c r="Y1465" s="2">
        <v>40338600000000</v>
      </c>
      <c r="Z1465" s="2">
        <v>42181700000000</v>
      </c>
      <c r="AA1465" s="2">
        <v>43337700000000</v>
      </c>
      <c r="AB1465" s="2">
        <v>43775200000000</v>
      </c>
      <c r="AC1465" s="2">
        <v>45525200000000</v>
      </c>
      <c r="AD1465" s="2">
        <v>47319800000000</v>
      </c>
      <c r="AE1465" s="2">
        <v>49505500000000</v>
      </c>
      <c r="AF1465" s="2">
        <v>50384000000000</v>
      </c>
    </row>
    <row r="1466" spans="1:32" x14ac:dyDescent="0.25">
      <c r="A1466" t="s">
        <v>1483</v>
      </c>
      <c r="B1466" t="s">
        <v>19</v>
      </c>
      <c r="C1466" s="2">
        <v>14659000000000</v>
      </c>
      <c r="D1466" s="2">
        <v>15719000000000</v>
      </c>
      <c r="E1466" s="2">
        <v>6170830000000</v>
      </c>
      <c r="F1466" s="2">
        <v>12778900000000</v>
      </c>
      <c r="G1466" s="2">
        <v>13632200000000</v>
      </c>
      <c r="H1466" s="2">
        <v>12844000000000</v>
      </c>
      <c r="I1466" s="2">
        <v>11247100000000</v>
      </c>
      <c r="J1466" s="2">
        <v>9044400000000</v>
      </c>
      <c r="K1466" s="2">
        <v>6080910000000</v>
      </c>
      <c r="L1466" s="2">
        <v>3158630000000</v>
      </c>
      <c r="M1466" s="2">
        <v>2662330000000</v>
      </c>
      <c r="N1466" s="2">
        <v>2248960000000</v>
      </c>
      <c r="O1466" s="2">
        <v>1910900000000</v>
      </c>
      <c r="P1466" s="2">
        <v>1693110000000</v>
      </c>
      <c r="Q1466" s="2">
        <v>1851060000000</v>
      </c>
      <c r="R1466" s="2">
        <v>1944310000000</v>
      </c>
      <c r="S1466" s="2">
        <v>2015150000000</v>
      </c>
      <c r="T1466" s="2">
        <v>2029650000000</v>
      </c>
      <c r="U1466" s="2">
        <v>2066790000000</v>
      </c>
      <c r="V1466" s="2">
        <v>2447960000000</v>
      </c>
      <c r="W1466" s="2">
        <v>2781830000000</v>
      </c>
      <c r="X1466" s="2">
        <v>2980100000000</v>
      </c>
      <c r="Y1466" s="2">
        <v>2826800000000</v>
      </c>
      <c r="Z1466" s="2">
        <v>2639300000000</v>
      </c>
      <c r="AA1466" s="2">
        <v>2582210000000</v>
      </c>
      <c r="AB1466" s="2">
        <v>2526240000000</v>
      </c>
      <c r="AC1466" s="2">
        <v>2438120000000</v>
      </c>
      <c r="AD1466" s="2">
        <v>2443370000000</v>
      </c>
      <c r="AE1466" s="2">
        <v>2364170000000</v>
      </c>
      <c r="AF1466" s="2">
        <v>2383860000000</v>
      </c>
    </row>
    <row r="1467" spans="1:32" x14ac:dyDescent="0.25">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x14ac:dyDescent="0.25">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x14ac:dyDescent="0.25">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x14ac:dyDescent="0.25">
      <c r="A1470" t="s">
        <v>1487</v>
      </c>
      <c r="B1470" t="s">
        <v>19</v>
      </c>
      <c r="C1470" s="2">
        <v>15548800000000</v>
      </c>
      <c r="D1470" s="2">
        <v>15548800000000</v>
      </c>
      <c r="E1470" s="2">
        <v>15548800000000</v>
      </c>
      <c r="F1470" s="2">
        <v>15548800000000</v>
      </c>
      <c r="G1470" s="2">
        <v>15548800000000</v>
      </c>
      <c r="H1470" s="2">
        <v>15548800000000</v>
      </c>
      <c r="I1470" s="2">
        <v>15548800000000</v>
      </c>
      <c r="J1470" s="2">
        <v>15548800000000</v>
      </c>
      <c r="K1470" s="2">
        <v>15548800000000</v>
      </c>
      <c r="L1470" s="2">
        <v>15548800000000</v>
      </c>
      <c r="M1470" s="2">
        <v>14501800000000</v>
      </c>
      <c r="N1470" s="2">
        <v>13692700000000</v>
      </c>
      <c r="O1470" s="2">
        <v>13297000000000</v>
      </c>
      <c r="P1470" s="2">
        <v>13106900000000</v>
      </c>
      <c r="Q1470" s="2">
        <v>12161500000000</v>
      </c>
      <c r="R1470" s="2">
        <v>11644100000000</v>
      </c>
      <c r="S1470" s="2">
        <v>12366600000000</v>
      </c>
      <c r="T1470" s="2">
        <v>11532400000000</v>
      </c>
      <c r="U1470" s="2">
        <v>11586400000000</v>
      </c>
      <c r="V1470" s="2">
        <v>12256700000000</v>
      </c>
      <c r="W1470" s="2">
        <v>12366600000000</v>
      </c>
      <c r="X1470" s="2">
        <v>12525900000000</v>
      </c>
      <c r="Y1470" s="2">
        <v>12366600000000</v>
      </c>
      <c r="Z1470" s="2">
        <v>11799900000000</v>
      </c>
      <c r="AA1470" s="2">
        <v>11212900000000</v>
      </c>
      <c r="AB1470" s="2">
        <v>10901700000000</v>
      </c>
      <c r="AC1470" s="2">
        <v>10906300000000</v>
      </c>
      <c r="AD1470" s="2">
        <v>11321200000000</v>
      </c>
      <c r="AE1470" s="2">
        <v>11636900000000</v>
      </c>
      <c r="AF1470" s="2">
        <v>12071600000000</v>
      </c>
    </row>
    <row r="1471" spans="1:32" x14ac:dyDescent="0.25">
      <c r="A1471" t="s">
        <v>7185</v>
      </c>
      <c r="B1471" t="s">
        <v>19</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row>
    <row r="1472" spans="1:32" x14ac:dyDescent="0.25">
      <c r="A1472" t="s">
        <v>7186</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x14ac:dyDescent="0.25">
      <c r="A1473" t="s">
        <v>7187</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x14ac:dyDescent="0.25">
      <c r="A1474" t="s">
        <v>7188</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x14ac:dyDescent="0.25">
      <c r="A1475" t="s">
        <v>7189</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x14ac:dyDescent="0.25">
      <c r="A1476" t="s">
        <v>7190</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x14ac:dyDescent="0.25">
      <c r="A1477" t="s">
        <v>7191</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x14ac:dyDescent="0.25">
      <c r="A1478" t="s">
        <v>1488</v>
      </c>
      <c r="B1478" t="s">
        <v>19</v>
      </c>
      <c r="C1478" s="2">
        <v>11784000000</v>
      </c>
      <c r="D1478" s="2">
        <v>11407600000</v>
      </c>
      <c r="E1478" s="2">
        <v>6906300000</v>
      </c>
      <c r="F1478" s="2">
        <v>9805250000</v>
      </c>
      <c r="G1478" s="2">
        <v>9530080000</v>
      </c>
      <c r="H1478" s="2">
        <v>9008890000</v>
      </c>
      <c r="I1478" s="2">
        <v>7999370000</v>
      </c>
      <c r="J1478" s="2">
        <v>6976930000</v>
      </c>
      <c r="K1478" s="2">
        <v>4590840000</v>
      </c>
      <c r="L1478" s="2">
        <v>2799160000</v>
      </c>
      <c r="M1478" s="2">
        <v>2276680000</v>
      </c>
      <c r="N1478" s="2">
        <v>1808990000</v>
      </c>
      <c r="O1478" s="2">
        <v>1411580000</v>
      </c>
      <c r="P1478" s="2">
        <v>1133950000</v>
      </c>
      <c r="Q1478" s="2">
        <v>1075920000</v>
      </c>
      <c r="R1478" s="2">
        <v>989583000</v>
      </c>
      <c r="S1478" s="2">
        <v>919059000</v>
      </c>
      <c r="T1478" s="2">
        <v>829783000</v>
      </c>
      <c r="U1478" s="2">
        <v>731818000</v>
      </c>
      <c r="V1478" s="2">
        <v>620579000</v>
      </c>
      <c r="W1478" s="2">
        <v>671096000</v>
      </c>
      <c r="X1478" s="2">
        <v>669239000</v>
      </c>
      <c r="Y1478" s="2">
        <v>639663000</v>
      </c>
      <c r="Z1478" s="2">
        <v>575911000</v>
      </c>
      <c r="AA1478" s="2">
        <v>456794000</v>
      </c>
      <c r="AB1478" s="2">
        <v>441366000</v>
      </c>
      <c r="AC1478" s="2">
        <v>438234000</v>
      </c>
      <c r="AD1478" s="2">
        <v>422791000</v>
      </c>
      <c r="AE1478" s="2">
        <v>407988000</v>
      </c>
      <c r="AF1478" s="2">
        <v>412073000</v>
      </c>
    </row>
    <row r="1479" spans="1:32" x14ac:dyDescent="0.25">
      <c r="A1479" t="s">
        <v>7192</v>
      </c>
      <c r="B1479" t="s">
        <v>19</v>
      </c>
      <c r="C1479" s="2">
        <v>229392000</v>
      </c>
      <c r="D1479" s="2">
        <v>41985300</v>
      </c>
      <c r="E1479" s="2">
        <v>227675000</v>
      </c>
      <c r="F1479" s="2">
        <v>131054000</v>
      </c>
      <c r="G1479" s="2">
        <v>52970000</v>
      </c>
      <c r="H1479" s="2">
        <v>27320600</v>
      </c>
      <c r="I1479" s="2">
        <v>30558900</v>
      </c>
      <c r="J1479" s="2">
        <v>30459100</v>
      </c>
      <c r="K1479" s="2">
        <v>44139000</v>
      </c>
      <c r="L1479" s="2">
        <v>48804300</v>
      </c>
      <c r="M1479" s="2">
        <v>23939100</v>
      </c>
      <c r="N1479" s="2">
        <v>14945500</v>
      </c>
      <c r="O1479" s="2">
        <v>8530820</v>
      </c>
      <c r="P1479" s="2">
        <v>4339760</v>
      </c>
      <c r="Q1479" s="2">
        <v>2309580</v>
      </c>
      <c r="R1479" s="2">
        <v>1803790</v>
      </c>
      <c r="S1479" s="2">
        <v>3582020</v>
      </c>
      <c r="T1479" s="2">
        <v>5567100</v>
      </c>
      <c r="U1479" s="2">
        <v>7582220</v>
      </c>
      <c r="V1479" s="2">
        <v>6564780</v>
      </c>
      <c r="W1479" s="2">
        <v>6046900</v>
      </c>
      <c r="X1479" s="2">
        <v>7173110</v>
      </c>
      <c r="Y1479" s="2">
        <v>9998910</v>
      </c>
      <c r="Z1479" s="2">
        <v>15516200</v>
      </c>
      <c r="AA1479" s="2">
        <v>22646100</v>
      </c>
      <c r="AB1479" s="2">
        <v>26791900</v>
      </c>
      <c r="AC1479" s="2">
        <v>22802200</v>
      </c>
      <c r="AD1479" s="2">
        <v>20254300</v>
      </c>
      <c r="AE1479" s="2">
        <v>19571900</v>
      </c>
      <c r="AF1479" s="2">
        <v>16276600</v>
      </c>
    </row>
    <row r="1480" spans="1:32" x14ac:dyDescent="0.25">
      <c r="A1480" t="s">
        <v>7193</v>
      </c>
      <c r="B1480" t="s">
        <v>19</v>
      </c>
      <c r="C1480" s="2">
        <v>9129700000</v>
      </c>
      <c r="D1480" s="2">
        <v>9748180000</v>
      </c>
      <c r="E1480" s="2">
        <v>10228800000</v>
      </c>
      <c r="F1480" s="2">
        <v>8833160000</v>
      </c>
      <c r="G1480" s="2">
        <v>8815840000</v>
      </c>
      <c r="H1480" s="2">
        <v>8436470000</v>
      </c>
      <c r="I1480" s="2">
        <v>8033070000</v>
      </c>
      <c r="J1480" s="2">
        <v>7611420000</v>
      </c>
      <c r="K1480" s="2">
        <v>7142360000</v>
      </c>
      <c r="L1480" s="2">
        <v>6481040000</v>
      </c>
      <c r="M1480" s="2">
        <v>5777270000</v>
      </c>
      <c r="N1480" s="2">
        <v>5164760000</v>
      </c>
      <c r="O1480" s="2">
        <v>4596270000</v>
      </c>
      <c r="P1480" s="2">
        <v>4155280000</v>
      </c>
      <c r="Q1480" s="2">
        <v>4032870000</v>
      </c>
      <c r="R1480" s="2">
        <v>3986370000</v>
      </c>
      <c r="S1480" s="2">
        <v>4002480000</v>
      </c>
      <c r="T1480" s="2">
        <v>3666190000</v>
      </c>
      <c r="U1480" s="2">
        <v>3988900000</v>
      </c>
      <c r="V1480" s="2">
        <v>4459250000</v>
      </c>
      <c r="W1480" s="2">
        <v>4918370000</v>
      </c>
      <c r="X1480" s="2">
        <v>5347760000</v>
      </c>
      <c r="Y1480" s="2">
        <v>5331940000</v>
      </c>
      <c r="Z1480" s="2">
        <v>5127980000</v>
      </c>
      <c r="AA1480" s="2">
        <v>4943580000</v>
      </c>
      <c r="AB1480" s="2">
        <v>4939390000</v>
      </c>
      <c r="AC1480" s="2">
        <v>5123700000</v>
      </c>
      <c r="AD1480" s="2">
        <v>5380620000</v>
      </c>
      <c r="AE1480" s="2">
        <v>5641000000</v>
      </c>
      <c r="AF1480" s="2">
        <v>5947400000</v>
      </c>
    </row>
    <row r="1481" spans="1:32" x14ac:dyDescent="0.25">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x14ac:dyDescent="0.25">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x14ac:dyDescent="0.25">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x14ac:dyDescent="0.25">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x14ac:dyDescent="0.25">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x14ac:dyDescent="0.25">
      <c r="A1486" t="s">
        <v>1495</v>
      </c>
      <c r="B1486" t="s">
        <v>19</v>
      </c>
      <c r="C1486" s="2">
        <v>1724410000</v>
      </c>
      <c r="D1486" s="2">
        <v>2058930000</v>
      </c>
      <c r="E1486" s="2">
        <v>995821000</v>
      </c>
      <c r="F1486" s="2">
        <v>1289220000</v>
      </c>
      <c r="G1486" s="2">
        <v>1508320000</v>
      </c>
      <c r="H1486" s="2">
        <v>1317880000</v>
      </c>
      <c r="I1486" s="2">
        <v>909986000</v>
      </c>
      <c r="J1486" s="2">
        <v>570171000</v>
      </c>
      <c r="K1486" s="2">
        <v>291584000</v>
      </c>
      <c r="L1486" s="2">
        <v>78884900</v>
      </c>
      <c r="M1486" s="2">
        <v>40295400</v>
      </c>
      <c r="N1486" s="2">
        <v>33409600</v>
      </c>
      <c r="O1486" s="2">
        <v>30303200</v>
      </c>
      <c r="P1486" s="2">
        <v>23563000</v>
      </c>
      <c r="Q1486" s="2">
        <v>26353400</v>
      </c>
      <c r="R1486" s="2">
        <v>27517300</v>
      </c>
      <c r="S1486" s="2">
        <v>31789200</v>
      </c>
      <c r="T1486" s="2">
        <v>36374800</v>
      </c>
      <c r="U1486" s="2">
        <v>36467200</v>
      </c>
      <c r="V1486" s="2">
        <v>44853200</v>
      </c>
      <c r="W1486" s="2">
        <v>51622500</v>
      </c>
      <c r="X1486" s="2">
        <v>54962800</v>
      </c>
      <c r="Y1486" s="2">
        <v>53349200</v>
      </c>
      <c r="Z1486" s="2">
        <v>50534800</v>
      </c>
      <c r="AA1486" s="2">
        <v>51486000</v>
      </c>
      <c r="AB1486" s="2">
        <v>50217400</v>
      </c>
      <c r="AC1486" s="2">
        <v>46373300</v>
      </c>
      <c r="AD1486" s="2">
        <v>44827600</v>
      </c>
      <c r="AE1486" s="2">
        <v>42065700</v>
      </c>
      <c r="AF1486" s="2">
        <v>41027500</v>
      </c>
    </row>
    <row r="1487" spans="1:32" x14ac:dyDescent="0.25">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x14ac:dyDescent="0.25">
      <c r="A1488" t="s">
        <v>1497</v>
      </c>
      <c r="B1488" t="s">
        <v>19</v>
      </c>
      <c r="C1488" s="2">
        <v>1269530000</v>
      </c>
      <c r="D1488" s="2">
        <v>1269530000</v>
      </c>
      <c r="E1488" s="2">
        <v>1267530000</v>
      </c>
      <c r="F1488" s="2">
        <v>1253290000</v>
      </c>
      <c r="G1488" s="2">
        <v>1220910000</v>
      </c>
      <c r="H1488" s="2">
        <v>1188460000</v>
      </c>
      <c r="I1488" s="2">
        <v>1163190000</v>
      </c>
      <c r="J1488" s="2">
        <v>1146500000</v>
      </c>
      <c r="K1488" s="2">
        <v>1120290000</v>
      </c>
      <c r="L1488" s="2">
        <v>1089370000</v>
      </c>
      <c r="M1488" s="2">
        <v>1049100000</v>
      </c>
      <c r="N1488" s="2">
        <v>1004830000</v>
      </c>
      <c r="O1488" s="2">
        <v>971068000</v>
      </c>
      <c r="P1488" s="2">
        <v>942325000</v>
      </c>
      <c r="Q1488" s="2">
        <v>917101000</v>
      </c>
      <c r="R1488" s="2">
        <v>891214000</v>
      </c>
      <c r="S1488" s="2">
        <v>863478000</v>
      </c>
      <c r="T1488" s="2">
        <v>836787000</v>
      </c>
      <c r="U1488" s="2">
        <v>816094000</v>
      </c>
      <c r="V1488" s="2">
        <v>804239000</v>
      </c>
      <c r="W1488" s="2">
        <v>796333000</v>
      </c>
      <c r="X1488" s="2">
        <v>789126000</v>
      </c>
      <c r="Y1488" s="2">
        <v>781015000</v>
      </c>
      <c r="Z1488" s="2">
        <v>771594000</v>
      </c>
      <c r="AA1488" s="2">
        <v>760869000</v>
      </c>
      <c r="AB1488" s="2">
        <v>749307000</v>
      </c>
      <c r="AC1488" s="2">
        <v>737407000</v>
      </c>
      <c r="AD1488" s="2">
        <v>725751000</v>
      </c>
      <c r="AE1488" s="2">
        <v>714123000</v>
      </c>
      <c r="AF1488" s="2">
        <v>702254000</v>
      </c>
    </row>
    <row r="1489" spans="1:32" x14ac:dyDescent="0.25">
      <c r="A1489" t="s">
        <v>1498</v>
      </c>
      <c r="B1489" t="s">
        <v>19</v>
      </c>
      <c r="C1489" s="2">
        <v>858867000</v>
      </c>
      <c r="D1489" s="2">
        <v>486287000</v>
      </c>
      <c r="E1489" s="2">
        <v>1507470000</v>
      </c>
      <c r="F1489" s="2">
        <v>766600000</v>
      </c>
      <c r="G1489" s="2">
        <v>555537000</v>
      </c>
      <c r="H1489" s="2">
        <v>455055000</v>
      </c>
      <c r="I1489" s="2">
        <v>510734000</v>
      </c>
      <c r="J1489" s="2">
        <v>583069000</v>
      </c>
      <c r="K1489" s="2">
        <v>706378000</v>
      </c>
      <c r="L1489" s="2">
        <v>836262000</v>
      </c>
      <c r="M1489" s="2">
        <v>697448000</v>
      </c>
      <c r="N1489" s="2">
        <v>582194000</v>
      </c>
      <c r="O1489" s="2">
        <v>468798000</v>
      </c>
      <c r="P1489" s="2">
        <v>382865000</v>
      </c>
      <c r="Q1489" s="2">
        <v>334404000</v>
      </c>
      <c r="R1489" s="2">
        <v>321903000</v>
      </c>
      <c r="S1489" s="2">
        <v>327831000</v>
      </c>
      <c r="T1489" s="2">
        <v>286693000</v>
      </c>
      <c r="U1489" s="2">
        <v>386048000</v>
      </c>
      <c r="V1489" s="2">
        <v>468664000</v>
      </c>
      <c r="W1489" s="2">
        <v>557773000</v>
      </c>
      <c r="X1489" s="2">
        <v>657124000</v>
      </c>
      <c r="Y1489" s="2">
        <v>687261000</v>
      </c>
      <c r="Z1489" s="2">
        <v>718663000</v>
      </c>
      <c r="AA1489" s="2">
        <v>738358000</v>
      </c>
      <c r="AB1489" s="2">
        <v>745812000</v>
      </c>
      <c r="AC1489" s="2">
        <v>775627000</v>
      </c>
      <c r="AD1489" s="2">
        <v>806202000</v>
      </c>
      <c r="AE1489" s="2">
        <v>843440000</v>
      </c>
      <c r="AF1489" s="2">
        <v>858408000</v>
      </c>
    </row>
    <row r="1490" spans="1:32" x14ac:dyDescent="0.25">
      <c r="A1490" t="s">
        <v>1499</v>
      </c>
      <c r="B1490" t="s">
        <v>19</v>
      </c>
      <c r="C1490" s="2">
        <v>179863000</v>
      </c>
      <c r="D1490" s="2">
        <v>192868000</v>
      </c>
      <c r="E1490" s="2">
        <v>75714600</v>
      </c>
      <c r="F1490" s="2">
        <v>156794000</v>
      </c>
      <c r="G1490" s="2">
        <v>167264000</v>
      </c>
      <c r="H1490" s="2">
        <v>157593000</v>
      </c>
      <c r="I1490" s="2">
        <v>137999000</v>
      </c>
      <c r="J1490" s="2">
        <v>110972000</v>
      </c>
      <c r="K1490" s="2">
        <v>74611200</v>
      </c>
      <c r="L1490" s="2">
        <v>38755600</v>
      </c>
      <c r="M1490" s="2">
        <v>32666100</v>
      </c>
      <c r="N1490" s="2">
        <v>27594200</v>
      </c>
      <c r="O1490" s="2">
        <v>23446300</v>
      </c>
      <c r="P1490" s="2">
        <v>20774000</v>
      </c>
      <c r="Q1490" s="2">
        <v>22712100</v>
      </c>
      <c r="R1490" s="2">
        <v>23856100</v>
      </c>
      <c r="S1490" s="2">
        <v>24725400</v>
      </c>
      <c r="T1490" s="2">
        <v>24903300</v>
      </c>
      <c r="U1490" s="2">
        <v>25359000</v>
      </c>
      <c r="V1490" s="2">
        <v>30035800</v>
      </c>
      <c r="W1490" s="2">
        <v>34132300</v>
      </c>
      <c r="X1490" s="2">
        <v>36565100</v>
      </c>
      <c r="Y1490" s="2">
        <v>34684200</v>
      </c>
      <c r="Z1490" s="2">
        <v>32383600</v>
      </c>
      <c r="AA1490" s="2">
        <v>31683000</v>
      </c>
      <c r="AB1490" s="2">
        <v>30996300</v>
      </c>
      <c r="AC1490" s="2">
        <v>29915100</v>
      </c>
      <c r="AD1490" s="2">
        <v>29979600</v>
      </c>
      <c r="AE1490" s="2">
        <v>29007700</v>
      </c>
      <c r="AF1490" s="2">
        <v>29249400</v>
      </c>
    </row>
    <row r="1491" spans="1:32" x14ac:dyDescent="0.25">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x14ac:dyDescent="0.25">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x14ac:dyDescent="0.25">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x14ac:dyDescent="0.25">
      <c r="A1494" t="s">
        <v>1503</v>
      </c>
      <c r="B1494" t="s">
        <v>19</v>
      </c>
      <c r="C1494" s="2">
        <v>4015080000</v>
      </c>
      <c r="D1494" s="2">
        <v>4015080000</v>
      </c>
      <c r="E1494" s="2">
        <v>4015080000</v>
      </c>
      <c r="F1494" s="2">
        <v>4015080000</v>
      </c>
      <c r="G1494" s="2">
        <v>4015080000</v>
      </c>
      <c r="H1494" s="2">
        <v>4015080000</v>
      </c>
      <c r="I1494" s="2">
        <v>4015080000</v>
      </c>
      <c r="J1494" s="2">
        <v>4015080000</v>
      </c>
      <c r="K1494" s="2">
        <v>4015080000</v>
      </c>
      <c r="L1494" s="2">
        <v>4015080000</v>
      </c>
      <c r="M1494" s="2">
        <v>3744730000</v>
      </c>
      <c r="N1494" s="2">
        <v>3535790000</v>
      </c>
      <c r="O1494" s="2">
        <v>3433610000</v>
      </c>
      <c r="P1494" s="2">
        <v>3384520000</v>
      </c>
      <c r="Q1494" s="2">
        <v>3140390000</v>
      </c>
      <c r="R1494" s="2">
        <v>3006790000</v>
      </c>
      <c r="S1494" s="2">
        <v>3193370000</v>
      </c>
      <c r="T1494" s="2">
        <v>2977950000</v>
      </c>
      <c r="U1494" s="2">
        <v>2991890000</v>
      </c>
      <c r="V1494" s="2">
        <v>3164990000</v>
      </c>
      <c r="W1494" s="2">
        <v>3193370000</v>
      </c>
      <c r="X1494" s="2">
        <v>3234510000</v>
      </c>
      <c r="Y1494" s="2">
        <v>3193370000</v>
      </c>
      <c r="Z1494" s="2">
        <v>3047030000</v>
      </c>
      <c r="AA1494" s="2">
        <v>2895450000</v>
      </c>
      <c r="AB1494" s="2">
        <v>2815090000</v>
      </c>
      <c r="AC1494" s="2">
        <v>2816280000</v>
      </c>
      <c r="AD1494" s="2">
        <v>2923410000</v>
      </c>
      <c r="AE1494" s="2">
        <v>3004930000</v>
      </c>
      <c r="AF1494" s="2">
        <v>3117180000</v>
      </c>
    </row>
    <row r="1495" spans="1:32" x14ac:dyDescent="0.25">
      <c r="A1495" t="s">
        <v>7194</v>
      </c>
      <c r="B1495" t="s">
        <v>19</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row>
    <row r="1496" spans="1:32" x14ac:dyDescent="0.25">
      <c r="A1496" t="s">
        <v>7195</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x14ac:dyDescent="0.25">
      <c r="A1497" t="s">
        <v>7196</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x14ac:dyDescent="0.25">
      <c r="A1498" t="s">
        <v>7197</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x14ac:dyDescent="0.25">
      <c r="A1499" t="s">
        <v>7198</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x14ac:dyDescent="0.25">
      <c r="A1500" t="s">
        <v>7199</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x14ac:dyDescent="0.25">
      <c r="A1501" t="s">
        <v>7200</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x14ac:dyDescent="0.25">
      <c r="A1502" t="s">
        <v>1504</v>
      </c>
      <c r="B1502" t="s">
        <v>19</v>
      </c>
      <c r="C1502" s="2">
        <v>320016000000</v>
      </c>
      <c r="D1502" s="2">
        <v>309794000000</v>
      </c>
      <c r="E1502" s="2">
        <v>187553000000</v>
      </c>
      <c r="F1502" s="2">
        <v>266279000000</v>
      </c>
      <c r="G1502" s="2">
        <v>258806000000</v>
      </c>
      <c r="H1502" s="2">
        <v>244653000000</v>
      </c>
      <c r="I1502" s="2">
        <v>217237000000</v>
      </c>
      <c r="J1502" s="2">
        <v>189471000000</v>
      </c>
      <c r="K1502" s="2">
        <v>124673000000</v>
      </c>
      <c r="L1502" s="2">
        <v>76016200000</v>
      </c>
      <c r="M1502" s="2">
        <v>61827200000</v>
      </c>
      <c r="N1502" s="2">
        <v>49126400000</v>
      </c>
      <c r="O1502" s="2">
        <v>38334100000</v>
      </c>
      <c r="P1502" s="2">
        <v>30794400000</v>
      </c>
      <c r="Q1502" s="2">
        <v>29218600000</v>
      </c>
      <c r="R1502" s="2">
        <v>26873900000</v>
      </c>
      <c r="S1502" s="2">
        <v>24958700000</v>
      </c>
      <c r="T1502" s="2">
        <v>22534300000</v>
      </c>
      <c r="U1502" s="2">
        <v>19873800000</v>
      </c>
      <c r="V1502" s="2">
        <v>16852900000</v>
      </c>
      <c r="W1502" s="2">
        <v>18224800000</v>
      </c>
      <c r="X1502" s="2">
        <v>18174400000</v>
      </c>
      <c r="Y1502" s="2">
        <v>17371200000</v>
      </c>
      <c r="Z1502" s="2">
        <v>15639900000</v>
      </c>
      <c r="AA1502" s="2">
        <v>12405100000</v>
      </c>
      <c r="AB1502" s="2">
        <v>11986100000</v>
      </c>
      <c r="AC1502" s="2">
        <v>11901000000</v>
      </c>
      <c r="AD1502" s="2">
        <v>11481700000</v>
      </c>
      <c r="AE1502" s="2">
        <v>11079600000</v>
      </c>
      <c r="AF1502" s="2">
        <v>11190600000</v>
      </c>
    </row>
    <row r="1503" spans="1:32" x14ac:dyDescent="0.25">
      <c r="A1503" t="s">
        <v>7201</v>
      </c>
      <c r="B1503" t="s">
        <v>19</v>
      </c>
      <c r="C1503" s="2">
        <v>1887410000</v>
      </c>
      <c r="D1503" s="2">
        <v>345449000</v>
      </c>
      <c r="E1503" s="2">
        <v>1873280000</v>
      </c>
      <c r="F1503" s="2">
        <v>1078290000</v>
      </c>
      <c r="G1503" s="2">
        <v>435830000</v>
      </c>
      <c r="H1503" s="2">
        <v>224791000</v>
      </c>
      <c r="I1503" s="2">
        <v>251434000</v>
      </c>
      <c r="J1503" s="2">
        <v>250614000</v>
      </c>
      <c r="K1503" s="2">
        <v>363170000</v>
      </c>
      <c r="L1503" s="2">
        <v>401556000</v>
      </c>
      <c r="M1503" s="2">
        <v>196968000</v>
      </c>
      <c r="N1503" s="2">
        <v>122970000</v>
      </c>
      <c r="O1503" s="2">
        <v>70190500</v>
      </c>
      <c r="P1503" s="2">
        <v>35707000</v>
      </c>
      <c r="Q1503" s="2">
        <v>19003000</v>
      </c>
      <c r="R1503" s="2">
        <v>14841300</v>
      </c>
      <c r="S1503" s="2">
        <v>29472400</v>
      </c>
      <c r="T1503" s="2">
        <v>45805400</v>
      </c>
      <c r="U1503" s="2">
        <v>62385500</v>
      </c>
      <c r="V1503" s="2">
        <v>54014200</v>
      </c>
      <c r="W1503" s="2">
        <v>49753100</v>
      </c>
      <c r="X1503" s="2">
        <v>59019400</v>
      </c>
      <c r="Y1503" s="2">
        <v>82269800</v>
      </c>
      <c r="Z1503" s="2">
        <v>127665000</v>
      </c>
      <c r="AA1503" s="2">
        <v>186329000</v>
      </c>
      <c r="AB1503" s="2">
        <v>220440000</v>
      </c>
      <c r="AC1503" s="2">
        <v>187614000</v>
      </c>
      <c r="AD1503" s="2">
        <v>166650000</v>
      </c>
      <c r="AE1503" s="2">
        <v>161035000</v>
      </c>
      <c r="AF1503" s="2">
        <v>133922000</v>
      </c>
    </row>
    <row r="1504" spans="1:32" x14ac:dyDescent="0.25">
      <c r="A1504" t="s">
        <v>7202</v>
      </c>
      <c r="B1504" t="s">
        <v>19</v>
      </c>
      <c r="C1504" s="2">
        <v>75118100000</v>
      </c>
      <c r="D1504" s="2">
        <v>80206800000</v>
      </c>
      <c r="E1504" s="2">
        <v>84161400000</v>
      </c>
      <c r="F1504" s="2">
        <v>72678200000</v>
      </c>
      <c r="G1504" s="2">
        <v>72535600000</v>
      </c>
      <c r="H1504" s="2">
        <v>69414200000</v>
      </c>
      <c r="I1504" s="2">
        <v>66095100000</v>
      </c>
      <c r="J1504" s="2">
        <v>62625800000</v>
      </c>
      <c r="K1504" s="2">
        <v>58766500000</v>
      </c>
      <c r="L1504" s="2">
        <v>53325200000</v>
      </c>
      <c r="M1504" s="2">
        <v>47534700000</v>
      </c>
      <c r="N1504" s="2">
        <v>42495000000</v>
      </c>
      <c r="O1504" s="2">
        <v>37817500000</v>
      </c>
      <c r="P1504" s="2">
        <v>34189200000</v>
      </c>
      <c r="Q1504" s="2">
        <v>33182000000</v>
      </c>
      <c r="R1504" s="2">
        <v>32799400000</v>
      </c>
      <c r="S1504" s="2">
        <v>32931900000</v>
      </c>
      <c r="T1504" s="2">
        <v>30164900000</v>
      </c>
      <c r="U1504" s="2">
        <v>32820200000</v>
      </c>
      <c r="V1504" s="2">
        <v>36690200000</v>
      </c>
      <c r="W1504" s="2">
        <v>40467700000</v>
      </c>
      <c r="X1504" s="2">
        <v>44000700000</v>
      </c>
      <c r="Y1504" s="2">
        <v>43870600000</v>
      </c>
      <c r="Z1504" s="2">
        <v>42192400000</v>
      </c>
      <c r="AA1504" s="2">
        <v>40675200000</v>
      </c>
      <c r="AB1504" s="2">
        <v>40640700000</v>
      </c>
      <c r="AC1504" s="2">
        <v>42157200000</v>
      </c>
      <c r="AD1504" s="2">
        <v>44271100000</v>
      </c>
      <c r="AE1504" s="2">
        <v>46413400000</v>
      </c>
      <c r="AF1504" s="2">
        <v>48934500000</v>
      </c>
    </row>
    <row r="1505" spans="1:32" x14ac:dyDescent="0.25">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x14ac:dyDescent="0.25">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x14ac:dyDescent="0.25">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x14ac:dyDescent="0.25">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x14ac:dyDescent="0.25">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x14ac:dyDescent="0.25">
      <c r="A1510" t="s">
        <v>1511</v>
      </c>
      <c r="B1510" t="s">
        <v>19</v>
      </c>
      <c r="C1510" s="2">
        <v>36118500000</v>
      </c>
      <c r="D1510" s="2">
        <v>43125300000</v>
      </c>
      <c r="E1510" s="2">
        <v>20857900000</v>
      </c>
      <c r="F1510" s="2">
        <v>27003300000</v>
      </c>
      <c r="G1510" s="2">
        <v>31592400000</v>
      </c>
      <c r="H1510" s="2">
        <v>27603700000</v>
      </c>
      <c r="I1510" s="2">
        <v>19060100000</v>
      </c>
      <c r="J1510" s="2">
        <v>11942500000</v>
      </c>
      <c r="K1510" s="2">
        <v>6107360000</v>
      </c>
      <c r="L1510" s="2">
        <v>1652280000</v>
      </c>
      <c r="M1510" s="2">
        <v>844005000</v>
      </c>
      <c r="N1510" s="2">
        <v>699780000</v>
      </c>
      <c r="O1510" s="2">
        <v>634714000</v>
      </c>
      <c r="P1510" s="2">
        <v>493537000</v>
      </c>
      <c r="Q1510" s="2">
        <v>551984000</v>
      </c>
      <c r="R1510" s="2">
        <v>576362000</v>
      </c>
      <c r="S1510" s="2">
        <v>665840000</v>
      </c>
      <c r="T1510" s="2">
        <v>761887000</v>
      </c>
      <c r="U1510" s="2">
        <v>763821000</v>
      </c>
      <c r="V1510" s="2">
        <v>939470000</v>
      </c>
      <c r="W1510" s="2">
        <v>1081260000</v>
      </c>
      <c r="X1510" s="2">
        <v>1151220000</v>
      </c>
      <c r="Y1510" s="2">
        <v>1117420000</v>
      </c>
      <c r="Z1510" s="2">
        <v>1058470000</v>
      </c>
      <c r="AA1510" s="2">
        <v>1078400000</v>
      </c>
      <c r="AB1510" s="2">
        <v>1051830000</v>
      </c>
      <c r="AC1510" s="2">
        <v>971309000</v>
      </c>
      <c r="AD1510" s="2">
        <v>938934000</v>
      </c>
      <c r="AE1510" s="2">
        <v>881085000</v>
      </c>
      <c r="AF1510" s="2">
        <v>859339000</v>
      </c>
    </row>
    <row r="1511" spans="1:32" x14ac:dyDescent="0.25">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x14ac:dyDescent="0.25">
      <c r="A1512" t="s">
        <v>1513</v>
      </c>
      <c r="B1512" t="s">
        <v>19</v>
      </c>
      <c r="C1512" s="2">
        <v>6197310000</v>
      </c>
      <c r="D1512" s="2">
        <v>6197310000</v>
      </c>
      <c r="E1512" s="2">
        <v>6187530000</v>
      </c>
      <c r="F1512" s="2">
        <v>6118030000</v>
      </c>
      <c r="G1512" s="2">
        <v>5959950000</v>
      </c>
      <c r="H1512" s="2">
        <v>5801570000</v>
      </c>
      <c r="I1512" s="2">
        <v>5678210000</v>
      </c>
      <c r="J1512" s="2">
        <v>5596740000</v>
      </c>
      <c r="K1512" s="2">
        <v>5468760000</v>
      </c>
      <c r="L1512" s="2">
        <v>5317860000</v>
      </c>
      <c r="M1512" s="2">
        <v>5121260000</v>
      </c>
      <c r="N1512" s="2">
        <v>4905150000</v>
      </c>
      <c r="O1512" s="2">
        <v>4740340000</v>
      </c>
      <c r="P1512" s="2">
        <v>4600030000</v>
      </c>
      <c r="Q1512" s="2">
        <v>4476900000</v>
      </c>
      <c r="R1512" s="2">
        <v>4350530000</v>
      </c>
      <c r="S1512" s="2">
        <v>4215130000</v>
      </c>
      <c r="T1512" s="2">
        <v>4084840000</v>
      </c>
      <c r="U1512" s="2">
        <v>3983820000</v>
      </c>
      <c r="V1512" s="2">
        <v>3925950000</v>
      </c>
      <c r="W1512" s="2">
        <v>3887360000</v>
      </c>
      <c r="X1512" s="2">
        <v>3852170000</v>
      </c>
      <c r="Y1512" s="2">
        <v>3812580000</v>
      </c>
      <c r="Z1512" s="2">
        <v>3766590000</v>
      </c>
      <c r="AA1512" s="2">
        <v>3714240000</v>
      </c>
      <c r="AB1512" s="2">
        <v>3657800000</v>
      </c>
      <c r="AC1512" s="2">
        <v>3599710000</v>
      </c>
      <c r="AD1512" s="2">
        <v>3542810000</v>
      </c>
      <c r="AE1512" s="2">
        <v>3486040000</v>
      </c>
      <c r="AF1512" s="2">
        <v>3428100000</v>
      </c>
    </row>
    <row r="1513" spans="1:32" x14ac:dyDescent="0.25">
      <c r="A1513" t="s">
        <v>1514</v>
      </c>
      <c r="B1513" t="s">
        <v>19</v>
      </c>
      <c r="C1513" s="2">
        <v>7066650000</v>
      </c>
      <c r="D1513" s="2">
        <v>4001110000</v>
      </c>
      <c r="E1513" s="2">
        <v>12403300000</v>
      </c>
      <c r="F1513" s="2">
        <v>6307490000</v>
      </c>
      <c r="G1513" s="2">
        <v>4570890000</v>
      </c>
      <c r="H1513" s="2">
        <v>3744140000</v>
      </c>
      <c r="I1513" s="2">
        <v>4202250000</v>
      </c>
      <c r="J1513" s="2">
        <v>4797420000</v>
      </c>
      <c r="K1513" s="2">
        <v>5811990000</v>
      </c>
      <c r="L1513" s="2">
        <v>6880660000</v>
      </c>
      <c r="M1513" s="2">
        <v>5738520000</v>
      </c>
      <c r="N1513" s="2">
        <v>4790220000</v>
      </c>
      <c r="O1513" s="2">
        <v>3857210000</v>
      </c>
      <c r="P1513" s="2">
        <v>3150170000</v>
      </c>
      <c r="Q1513" s="2">
        <v>2751430000</v>
      </c>
      <c r="R1513" s="2">
        <v>2648580000</v>
      </c>
      <c r="S1513" s="2">
        <v>2697350000</v>
      </c>
      <c r="T1513" s="2">
        <v>2358870000</v>
      </c>
      <c r="U1513" s="2">
        <v>3176350000</v>
      </c>
      <c r="V1513" s="2">
        <v>3856110000</v>
      </c>
      <c r="W1513" s="2">
        <v>4589280000</v>
      </c>
      <c r="X1513" s="2">
        <v>5406740000</v>
      </c>
      <c r="Y1513" s="2">
        <v>5654700000</v>
      </c>
      <c r="Z1513" s="2">
        <v>5913070000</v>
      </c>
      <c r="AA1513" s="2">
        <v>6075120000</v>
      </c>
      <c r="AB1513" s="2">
        <v>6136450000</v>
      </c>
      <c r="AC1513" s="2">
        <v>6381760000</v>
      </c>
      <c r="AD1513" s="2">
        <v>6633330000</v>
      </c>
      <c r="AE1513" s="2">
        <v>6939720000</v>
      </c>
      <c r="AF1513" s="2">
        <v>7062880000</v>
      </c>
    </row>
    <row r="1514" spans="1:32" x14ac:dyDescent="0.25">
      <c r="A1514" t="s">
        <v>1515</v>
      </c>
      <c r="B1514" t="s">
        <v>19</v>
      </c>
      <c r="C1514" s="2">
        <v>4884490000</v>
      </c>
      <c r="D1514" s="2">
        <v>5237690000</v>
      </c>
      <c r="E1514" s="2">
        <v>2056170000</v>
      </c>
      <c r="F1514" s="2">
        <v>4258020000</v>
      </c>
      <c r="G1514" s="2">
        <v>4542350000</v>
      </c>
      <c r="H1514" s="2">
        <v>4279720000</v>
      </c>
      <c r="I1514" s="2">
        <v>3747610000</v>
      </c>
      <c r="J1514" s="2">
        <v>3013660000</v>
      </c>
      <c r="K1514" s="2">
        <v>2026200000</v>
      </c>
      <c r="L1514" s="2">
        <v>1052480000</v>
      </c>
      <c r="M1514" s="2">
        <v>887107000</v>
      </c>
      <c r="N1514" s="2">
        <v>749370000</v>
      </c>
      <c r="O1514" s="2">
        <v>636726000</v>
      </c>
      <c r="P1514" s="2">
        <v>564157000</v>
      </c>
      <c r="Q1514" s="2">
        <v>616787000</v>
      </c>
      <c r="R1514" s="2">
        <v>647857000</v>
      </c>
      <c r="S1514" s="2">
        <v>671463000</v>
      </c>
      <c r="T1514" s="2">
        <v>676294000</v>
      </c>
      <c r="U1514" s="2">
        <v>688668000</v>
      </c>
      <c r="V1514" s="2">
        <v>815677000</v>
      </c>
      <c r="W1514" s="2">
        <v>926925000</v>
      </c>
      <c r="X1514" s="2">
        <v>992990000</v>
      </c>
      <c r="Y1514" s="2">
        <v>941912000</v>
      </c>
      <c r="Z1514" s="2">
        <v>879435000</v>
      </c>
      <c r="AA1514" s="2">
        <v>860410000</v>
      </c>
      <c r="AB1514" s="2">
        <v>841760000</v>
      </c>
      <c r="AC1514" s="2">
        <v>812399000</v>
      </c>
      <c r="AD1514" s="2">
        <v>814149000</v>
      </c>
      <c r="AE1514" s="2">
        <v>787757000</v>
      </c>
      <c r="AF1514" s="2">
        <v>794319000</v>
      </c>
    </row>
    <row r="1515" spans="1:32" x14ac:dyDescent="0.25">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x14ac:dyDescent="0.25">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x14ac:dyDescent="0.25">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x14ac:dyDescent="0.25">
      <c r="A1518" t="s">
        <v>1519</v>
      </c>
      <c r="B1518" t="s">
        <v>19</v>
      </c>
      <c r="C1518" s="2">
        <v>37150700000</v>
      </c>
      <c r="D1518" s="2">
        <v>37150700000</v>
      </c>
      <c r="E1518" s="2">
        <v>37150700000</v>
      </c>
      <c r="F1518" s="2">
        <v>37150700000</v>
      </c>
      <c r="G1518" s="2">
        <v>37150700000</v>
      </c>
      <c r="H1518" s="2">
        <v>37150700000</v>
      </c>
      <c r="I1518" s="2">
        <v>37150700000</v>
      </c>
      <c r="J1518" s="2">
        <v>37150700000</v>
      </c>
      <c r="K1518" s="2">
        <v>37150700000</v>
      </c>
      <c r="L1518" s="2">
        <v>37150700000</v>
      </c>
      <c r="M1518" s="2">
        <v>34649200000</v>
      </c>
      <c r="N1518" s="2">
        <v>32716000000</v>
      </c>
      <c r="O1518" s="2">
        <v>31770500000</v>
      </c>
      <c r="P1518" s="2">
        <v>31316300000</v>
      </c>
      <c r="Q1518" s="2">
        <v>29057500000</v>
      </c>
      <c r="R1518" s="2">
        <v>27821200000</v>
      </c>
      <c r="S1518" s="2">
        <v>29547700000</v>
      </c>
      <c r="T1518" s="2">
        <v>27554400000</v>
      </c>
      <c r="U1518" s="2">
        <v>27683400000</v>
      </c>
      <c r="V1518" s="2">
        <v>29285000000</v>
      </c>
      <c r="W1518" s="2">
        <v>29547700000</v>
      </c>
      <c r="X1518" s="2">
        <v>29928300000</v>
      </c>
      <c r="Y1518" s="2">
        <v>29547700000</v>
      </c>
      <c r="Z1518" s="2">
        <v>28193600000</v>
      </c>
      <c r="AA1518" s="2">
        <v>26791100000</v>
      </c>
      <c r="AB1518" s="2">
        <v>26047500000</v>
      </c>
      <c r="AC1518" s="2">
        <v>26058500000</v>
      </c>
      <c r="AD1518" s="2">
        <v>27049800000</v>
      </c>
      <c r="AE1518" s="2">
        <v>27804000000</v>
      </c>
      <c r="AF1518" s="2">
        <v>28842700000</v>
      </c>
    </row>
    <row r="1519" spans="1:32" x14ac:dyDescent="0.25">
      <c r="A1519" t="s">
        <v>7203</v>
      </c>
      <c r="B1519" t="s">
        <v>19</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row>
    <row r="1520" spans="1:32" x14ac:dyDescent="0.25">
      <c r="A1520" t="s">
        <v>7204</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x14ac:dyDescent="0.25">
      <c r="A1521" t="s">
        <v>7205</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x14ac:dyDescent="0.25">
      <c r="A1522" t="s">
        <v>7206</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x14ac:dyDescent="0.25">
      <c r="A1523" t="s">
        <v>7207</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x14ac:dyDescent="0.25">
      <c r="A1524" t="s">
        <v>7208</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x14ac:dyDescent="0.25">
      <c r="A1525" t="s">
        <v>7209</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x14ac:dyDescent="0.25">
      <c r="A1526" t="s">
        <v>1520</v>
      </c>
      <c r="B1526" t="s">
        <v>19</v>
      </c>
      <c r="C1526" s="2">
        <v>652455000000</v>
      </c>
      <c r="D1526" s="2">
        <v>631613000000</v>
      </c>
      <c r="E1526" s="2">
        <v>382387000000</v>
      </c>
      <c r="F1526" s="2">
        <v>542895000000</v>
      </c>
      <c r="G1526" s="2">
        <v>527659000000</v>
      </c>
      <c r="H1526" s="2">
        <v>498803000000</v>
      </c>
      <c r="I1526" s="2">
        <v>442908000000</v>
      </c>
      <c r="J1526" s="2">
        <v>386298000000</v>
      </c>
      <c r="K1526" s="2">
        <v>254185000000</v>
      </c>
      <c r="L1526" s="2">
        <v>154983000000</v>
      </c>
      <c r="M1526" s="2">
        <v>126055000000</v>
      </c>
      <c r="N1526" s="2">
        <v>100160000000</v>
      </c>
      <c r="O1526" s="2">
        <v>78156200000</v>
      </c>
      <c r="P1526" s="2">
        <v>62784300000</v>
      </c>
      <c r="Q1526" s="2">
        <v>59571400000</v>
      </c>
      <c r="R1526" s="2">
        <v>54791100000</v>
      </c>
      <c r="S1526" s="2">
        <v>50886300000</v>
      </c>
      <c r="T1526" s="2">
        <v>45943300000</v>
      </c>
      <c r="U1526" s="2">
        <v>40519200000</v>
      </c>
      <c r="V1526" s="2">
        <v>34360100000</v>
      </c>
      <c r="W1526" s="2">
        <v>37157100000</v>
      </c>
      <c r="X1526" s="2">
        <v>37054300000</v>
      </c>
      <c r="Y1526" s="2">
        <v>35416700000</v>
      </c>
      <c r="Z1526" s="2">
        <v>31886900000</v>
      </c>
      <c r="AA1526" s="2">
        <v>25291700000</v>
      </c>
      <c r="AB1526" s="2">
        <v>24437500000</v>
      </c>
      <c r="AC1526" s="2">
        <v>24264100000</v>
      </c>
      <c r="AD1526" s="2">
        <v>23409000000</v>
      </c>
      <c r="AE1526" s="2">
        <v>22589400000</v>
      </c>
      <c r="AF1526" s="2">
        <v>22815600000</v>
      </c>
    </row>
    <row r="1527" spans="1:32" x14ac:dyDescent="0.25">
      <c r="A1527" t="s">
        <v>7210</v>
      </c>
      <c r="B1527" t="s">
        <v>19</v>
      </c>
      <c r="C1527" s="2">
        <v>3502030000</v>
      </c>
      <c r="D1527" s="2">
        <v>640972000</v>
      </c>
      <c r="E1527" s="2">
        <v>3475820000</v>
      </c>
      <c r="F1527" s="2">
        <v>2000740000</v>
      </c>
      <c r="G1527" s="2">
        <v>808671000</v>
      </c>
      <c r="H1527" s="2">
        <v>417093000</v>
      </c>
      <c r="I1527" s="2">
        <v>466530000</v>
      </c>
      <c r="J1527" s="2">
        <v>465007000</v>
      </c>
      <c r="K1527" s="2">
        <v>673852000</v>
      </c>
      <c r="L1527" s="2">
        <v>745076000</v>
      </c>
      <c r="M1527" s="2">
        <v>365468000</v>
      </c>
      <c r="N1527" s="2">
        <v>228167000</v>
      </c>
      <c r="O1527" s="2">
        <v>130236000</v>
      </c>
      <c r="P1527" s="2">
        <v>66253400</v>
      </c>
      <c r="Q1527" s="2">
        <v>35259400</v>
      </c>
      <c r="R1527" s="2">
        <v>27537700</v>
      </c>
      <c r="S1527" s="2">
        <v>54685200</v>
      </c>
      <c r="T1527" s="2">
        <v>84990600</v>
      </c>
      <c r="U1527" s="2">
        <v>115755000</v>
      </c>
      <c r="V1527" s="2">
        <v>100222000</v>
      </c>
      <c r="W1527" s="2">
        <v>92315500</v>
      </c>
      <c r="X1527" s="2">
        <v>109509000</v>
      </c>
      <c r="Y1527" s="2">
        <v>152649000</v>
      </c>
      <c r="Z1527" s="2">
        <v>236879000</v>
      </c>
      <c r="AA1527" s="2">
        <v>345728000</v>
      </c>
      <c r="AB1527" s="2">
        <v>409021000</v>
      </c>
      <c r="AC1527" s="2">
        <v>348112000</v>
      </c>
      <c r="AD1527" s="2">
        <v>309214000</v>
      </c>
      <c r="AE1527" s="2">
        <v>298796000</v>
      </c>
      <c r="AF1527" s="2">
        <v>248488000</v>
      </c>
    </row>
    <row r="1528" spans="1:32" x14ac:dyDescent="0.25">
      <c r="A1528" t="s">
        <v>7211</v>
      </c>
      <c r="B1528" t="s">
        <v>19</v>
      </c>
      <c r="C1528" s="2">
        <v>139379000000</v>
      </c>
      <c r="D1528" s="2">
        <v>148821000000</v>
      </c>
      <c r="E1528" s="2">
        <v>156159000000</v>
      </c>
      <c r="F1528" s="2">
        <v>134852000000</v>
      </c>
      <c r="G1528" s="2">
        <v>134588000000</v>
      </c>
      <c r="H1528" s="2">
        <v>128796000000</v>
      </c>
      <c r="I1528" s="2">
        <v>122638000000</v>
      </c>
      <c r="J1528" s="2">
        <v>116200000000</v>
      </c>
      <c r="K1528" s="2">
        <v>109040000000</v>
      </c>
      <c r="L1528" s="2">
        <v>98943400000</v>
      </c>
      <c r="M1528" s="2">
        <v>88199200000</v>
      </c>
      <c r="N1528" s="2">
        <v>78848200000</v>
      </c>
      <c r="O1528" s="2">
        <v>70169300000</v>
      </c>
      <c r="P1528" s="2">
        <v>63437000000</v>
      </c>
      <c r="Q1528" s="2">
        <v>61568200000</v>
      </c>
      <c r="R1528" s="2">
        <v>60858400000</v>
      </c>
      <c r="S1528" s="2">
        <v>61104200000</v>
      </c>
      <c r="T1528" s="2">
        <v>55970200000</v>
      </c>
      <c r="U1528" s="2">
        <v>60896900000</v>
      </c>
      <c r="V1528" s="2">
        <v>68077600000</v>
      </c>
      <c r="W1528" s="2">
        <v>75086700000</v>
      </c>
      <c r="X1528" s="2">
        <v>81642100000</v>
      </c>
      <c r="Y1528" s="2">
        <v>81400600000</v>
      </c>
      <c r="Z1528" s="2">
        <v>78286800000</v>
      </c>
      <c r="AA1528" s="2">
        <v>75471600000</v>
      </c>
      <c r="AB1528" s="2">
        <v>75407600000</v>
      </c>
      <c r="AC1528" s="2">
        <v>78221400000</v>
      </c>
      <c r="AD1528" s="2">
        <v>82143800000</v>
      </c>
      <c r="AE1528" s="2">
        <v>86118800000</v>
      </c>
      <c r="AF1528" s="2">
        <v>90796600000</v>
      </c>
    </row>
    <row r="1529" spans="1:32" x14ac:dyDescent="0.25">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x14ac:dyDescent="0.25">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x14ac:dyDescent="0.25">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x14ac:dyDescent="0.25">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x14ac:dyDescent="0.25">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x14ac:dyDescent="0.25">
      <c r="A1534" t="s">
        <v>1527</v>
      </c>
      <c r="B1534" t="s">
        <v>19</v>
      </c>
      <c r="C1534" s="2">
        <v>21159900000</v>
      </c>
      <c r="D1534" s="2">
        <v>25264800000</v>
      </c>
      <c r="E1534" s="2">
        <v>12219500000</v>
      </c>
      <c r="F1534" s="2">
        <v>15819800000</v>
      </c>
      <c r="G1534" s="2">
        <v>18508300000</v>
      </c>
      <c r="H1534" s="2">
        <v>16171500000</v>
      </c>
      <c r="I1534" s="2">
        <v>11166300000</v>
      </c>
      <c r="J1534" s="2">
        <v>6996460000</v>
      </c>
      <c r="K1534" s="2">
        <v>3577970000</v>
      </c>
      <c r="L1534" s="2">
        <v>967981000</v>
      </c>
      <c r="M1534" s="2">
        <v>494457000</v>
      </c>
      <c r="N1534" s="2">
        <v>409963000</v>
      </c>
      <c r="O1534" s="2">
        <v>371844000</v>
      </c>
      <c r="P1534" s="2">
        <v>289137000</v>
      </c>
      <c r="Q1534" s="2">
        <v>323378000</v>
      </c>
      <c r="R1534" s="2">
        <v>337659000</v>
      </c>
      <c r="S1534" s="2">
        <v>390079000</v>
      </c>
      <c r="T1534" s="2">
        <v>446348000</v>
      </c>
      <c r="U1534" s="2">
        <v>447481000</v>
      </c>
      <c r="V1534" s="2">
        <v>550384000</v>
      </c>
      <c r="W1534" s="2">
        <v>633449000</v>
      </c>
      <c r="X1534" s="2">
        <v>674438000</v>
      </c>
      <c r="Y1534" s="2">
        <v>654637000</v>
      </c>
      <c r="Z1534" s="2">
        <v>620102000</v>
      </c>
      <c r="AA1534" s="2">
        <v>631774000</v>
      </c>
      <c r="AB1534" s="2">
        <v>616207000</v>
      </c>
      <c r="AC1534" s="2">
        <v>569037000</v>
      </c>
      <c r="AD1534" s="2">
        <v>550070000</v>
      </c>
      <c r="AE1534" s="2">
        <v>516180000</v>
      </c>
      <c r="AF1534" s="2">
        <v>503440000</v>
      </c>
    </row>
    <row r="1535" spans="1:32" x14ac:dyDescent="0.25">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x14ac:dyDescent="0.25">
      <c r="A1536" t="s">
        <v>1529</v>
      </c>
      <c r="B1536" t="s">
        <v>19</v>
      </c>
      <c r="C1536" s="2">
        <v>43766200000</v>
      </c>
      <c r="D1536" s="2">
        <v>43766200000</v>
      </c>
      <c r="E1536" s="2">
        <v>43697100000</v>
      </c>
      <c r="F1536" s="2">
        <v>43206300000</v>
      </c>
      <c r="G1536" s="2">
        <v>42089900000</v>
      </c>
      <c r="H1536" s="2">
        <v>40971400000</v>
      </c>
      <c r="I1536" s="2">
        <v>40100300000</v>
      </c>
      <c r="J1536" s="2">
        <v>39524900000</v>
      </c>
      <c r="K1536" s="2">
        <v>38621100000</v>
      </c>
      <c r="L1536" s="2">
        <v>37555400000</v>
      </c>
      <c r="M1536" s="2">
        <v>36167000000</v>
      </c>
      <c r="N1536" s="2">
        <v>34640800000</v>
      </c>
      <c r="O1536" s="2">
        <v>33476900000</v>
      </c>
      <c r="P1536" s="2">
        <v>32486000000</v>
      </c>
      <c r="Q1536" s="2">
        <v>31616400000</v>
      </c>
      <c r="R1536" s="2">
        <v>30724000000</v>
      </c>
      <c r="S1536" s="2">
        <v>29767800000</v>
      </c>
      <c r="T1536" s="2">
        <v>28847600000</v>
      </c>
      <c r="U1536" s="2">
        <v>28134300000</v>
      </c>
      <c r="V1536" s="2">
        <v>27725600000</v>
      </c>
      <c r="W1536" s="2">
        <v>27453000000</v>
      </c>
      <c r="X1536" s="2">
        <v>27204600000</v>
      </c>
      <c r="Y1536" s="2">
        <v>26925000000</v>
      </c>
      <c r="Z1536" s="2">
        <v>26600200000</v>
      </c>
      <c r="AA1536" s="2">
        <v>26230400000</v>
      </c>
      <c r="AB1536" s="2">
        <v>25831900000</v>
      </c>
      <c r="AC1536" s="2">
        <v>25421600000</v>
      </c>
      <c r="AD1536" s="2">
        <v>25019800000</v>
      </c>
      <c r="AE1536" s="2">
        <v>24618900000</v>
      </c>
      <c r="AF1536" s="2">
        <v>24209700000</v>
      </c>
    </row>
    <row r="1537" spans="1:32" x14ac:dyDescent="0.25">
      <c r="A1537" t="s">
        <v>1530</v>
      </c>
      <c r="B1537" t="s">
        <v>19</v>
      </c>
      <c r="C1537" s="2">
        <v>13112000000</v>
      </c>
      <c r="D1537" s="2">
        <v>7423950000</v>
      </c>
      <c r="E1537" s="2">
        <v>23014000000</v>
      </c>
      <c r="F1537" s="2">
        <v>11703400000</v>
      </c>
      <c r="G1537" s="2">
        <v>8481150000</v>
      </c>
      <c r="H1537" s="2">
        <v>6947140000</v>
      </c>
      <c r="I1537" s="2">
        <v>7797170000</v>
      </c>
      <c r="J1537" s="2">
        <v>8901470000</v>
      </c>
      <c r="K1537" s="2">
        <v>10784000000</v>
      </c>
      <c r="L1537" s="2">
        <v>12766900000</v>
      </c>
      <c r="M1537" s="2">
        <v>10647700000</v>
      </c>
      <c r="N1537" s="2">
        <v>8888110000</v>
      </c>
      <c r="O1537" s="2">
        <v>7156950000</v>
      </c>
      <c r="P1537" s="2">
        <v>5845050000</v>
      </c>
      <c r="Q1537" s="2">
        <v>5105210000</v>
      </c>
      <c r="R1537" s="2">
        <v>4914370000</v>
      </c>
      <c r="S1537" s="2">
        <v>5004870000</v>
      </c>
      <c r="T1537" s="2">
        <v>4376820000</v>
      </c>
      <c r="U1537" s="2">
        <v>5893630000</v>
      </c>
      <c r="V1537" s="2">
        <v>7154900000</v>
      </c>
      <c r="W1537" s="2">
        <v>8515290000</v>
      </c>
      <c r="X1537" s="2">
        <v>10032000000</v>
      </c>
      <c r="Y1537" s="2">
        <v>10492100000</v>
      </c>
      <c r="Z1537" s="2">
        <v>10971500000</v>
      </c>
      <c r="AA1537" s="2">
        <v>11272200000</v>
      </c>
      <c r="AB1537" s="2">
        <v>11386000000</v>
      </c>
      <c r="AC1537" s="2">
        <v>11841200000</v>
      </c>
      <c r="AD1537" s="2">
        <v>12308000000</v>
      </c>
      <c r="AE1537" s="2">
        <v>12876500000</v>
      </c>
      <c r="AF1537" s="2">
        <v>13105000000</v>
      </c>
    </row>
    <row r="1538" spans="1:32" x14ac:dyDescent="0.25">
      <c r="A1538" t="s">
        <v>1531</v>
      </c>
      <c r="B1538" t="s">
        <v>19</v>
      </c>
      <c r="C1538" s="2">
        <v>9958600000</v>
      </c>
      <c r="D1538" s="2">
        <v>10678700000</v>
      </c>
      <c r="E1538" s="2">
        <v>4192150000</v>
      </c>
      <c r="F1538" s="2">
        <v>8681340000</v>
      </c>
      <c r="G1538" s="2">
        <v>9261030000</v>
      </c>
      <c r="H1538" s="2">
        <v>8725570000</v>
      </c>
      <c r="I1538" s="2">
        <v>7640700000</v>
      </c>
      <c r="J1538" s="2">
        <v>6144300000</v>
      </c>
      <c r="K1538" s="2">
        <v>4131060000</v>
      </c>
      <c r="L1538" s="2">
        <v>2145810000</v>
      </c>
      <c r="M1538" s="2">
        <v>1808650000</v>
      </c>
      <c r="N1538" s="2">
        <v>1527830000</v>
      </c>
      <c r="O1538" s="2">
        <v>1298170000</v>
      </c>
      <c r="P1538" s="2">
        <v>1150210000</v>
      </c>
      <c r="Q1538" s="2">
        <v>1257520000</v>
      </c>
      <c r="R1538" s="2">
        <v>1320860000</v>
      </c>
      <c r="S1538" s="2">
        <v>1368990000</v>
      </c>
      <c r="T1538" s="2">
        <v>1378840000</v>
      </c>
      <c r="U1538" s="2">
        <v>1404070000</v>
      </c>
      <c r="V1538" s="2">
        <v>1663020000</v>
      </c>
      <c r="W1538" s="2">
        <v>1889830000</v>
      </c>
      <c r="X1538" s="2">
        <v>2024530000</v>
      </c>
      <c r="Y1538" s="2">
        <v>1920390000</v>
      </c>
      <c r="Z1538" s="2">
        <v>1793010000</v>
      </c>
      <c r="AA1538" s="2">
        <v>1754220000</v>
      </c>
      <c r="AB1538" s="2">
        <v>1716200000</v>
      </c>
      <c r="AC1538" s="2">
        <v>1656330000</v>
      </c>
      <c r="AD1538" s="2">
        <v>1659900000</v>
      </c>
      <c r="AE1538" s="2">
        <v>1606090000</v>
      </c>
      <c r="AF1538" s="2">
        <v>1619470000</v>
      </c>
    </row>
    <row r="1539" spans="1:32" x14ac:dyDescent="0.25">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x14ac:dyDescent="0.25">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x14ac:dyDescent="0.25">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x14ac:dyDescent="0.25">
      <c r="A1542" t="s">
        <v>1535</v>
      </c>
      <c r="B1542" t="s">
        <v>19</v>
      </c>
      <c r="C1542" s="2">
        <v>29607800000</v>
      </c>
      <c r="D1542" s="2">
        <v>29607800000</v>
      </c>
      <c r="E1542" s="2">
        <v>29607800000</v>
      </c>
      <c r="F1542" s="2">
        <v>29607800000</v>
      </c>
      <c r="G1542" s="2">
        <v>29607800000</v>
      </c>
      <c r="H1542" s="2">
        <v>29607800000</v>
      </c>
      <c r="I1542" s="2">
        <v>29607800000</v>
      </c>
      <c r="J1542" s="2">
        <v>29607800000</v>
      </c>
      <c r="K1542" s="2">
        <v>29607800000</v>
      </c>
      <c r="L1542" s="2">
        <v>29607800000</v>
      </c>
      <c r="M1542" s="2">
        <v>27614200000</v>
      </c>
      <c r="N1542" s="2">
        <v>26073500000</v>
      </c>
      <c r="O1542" s="2">
        <v>25320000000</v>
      </c>
      <c r="P1542" s="2">
        <v>24958000000</v>
      </c>
      <c r="Q1542" s="2">
        <v>23157700000</v>
      </c>
      <c r="R1542" s="2">
        <v>22172500000</v>
      </c>
      <c r="S1542" s="2">
        <v>23548400000</v>
      </c>
      <c r="T1542" s="2">
        <v>21959900000</v>
      </c>
      <c r="U1542" s="2">
        <v>22062600000</v>
      </c>
      <c r="V1542" s="2">
        <v>23339100000</v>
      </c>
      <c r="W1542" s="2">
        <v>23548400000</v>
      </c>
      <c r="X1542" s="2">
        <v>23851800000</v>
      </c>
      <c r="Y1542" s="2">
        <v>23548400000</v>
      </c>
      <c r="Z1542" s="2">
        <v>22469200000</v>
      </c>
      <c r="AA1542" s="2">
        <v>21351500000</v>
      </c>
      <c r="AB1542" s="2">
        <v>20758900000</v>
      </c>
      <c r="AC1542" s="2">
        <v>20767700000</v>
      </c>
      <c r="AD1542" s="2">
        <v>21557700000</v>
      </c>
      <c r="AE1542" s="2">
        <v>22158800000</v>
      </c>
      <c r="AF1542" s="2">
        <v>22986600000</v>
      </c>
    </row>
    <row r="1543" spans="1:32" x14ac:dyDescent="0.25">
      <c r="A1543" t="s">
        <v>7212</v>
      </c>
      <c r="B1543" t="s">
        <v>19</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row>
    <row r="1544" spans="1:32" x14ac:dyDescent="0.25">
      <c r="A1544" t="s">
        <v>7213</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x14ac:dyDescent="0.25">
      <c r="A1545" t="s">
        <v>7214</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x14ac:dyDescent="0.25">
      <c r="A1546" t="s">
        <v>7215</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x14ac:dyDescent="0.25">
      <c r="A1547" t="s">
        <v>7216</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x14ac:dyDescent="0.25">
      <c r="A1548" t="s">
        <v>7217</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x14ac:dyDescent="0.25">
      <c r="A1549" t="s">
        <v>7218</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x14ac:dyDescent="0.25">
      <c r="A1550" t="s">
        <v>1536</v>
      </c>
      <c r="B1550" t="s">
        <v>19</v>
      </c>
      <c r="C1550" s="2">
        <v>68384700000</v>
      </c>
      <c r="D1550" s="2">
        <v>66200200000</v>
      </c>
      <c r="E1550" s="2">
        <v>40078400000</v>
      </c>
      <c r="F1550" s="2">
        <v>56901500000</v>
      </c>
      <c r="G1550" s="2">
        <v>55304600000</v>
      </c>
      <c r="H1550" s="2">
        <v>52280100000</v>
      </c>
      <c r="I1550" s="2">
        <v>46421700000</v>
      </c>
      <c r="J1550" s="2">
        <v>40488300000</v>
      </c>
      <c r="K1550" s="2">
        <v>26641400000</v>
      </c>
      <c r="L1550" s="2">
        <v>16244000000</v>
      </c>
      <c r="M1550" s="2">
        <v>13211900000</v>
      </c>
      <c r="N1550" s="2">
        <v>10497900000</v>
      </c>
      <c r="O1550" s="2">
        <v>8191650000</v>
      </c>
      <c r="P1550" s="2">
        <v>6580500000</v>
      </c>
      <c r="Q1550" s="2">
        <v>6243750000</v>
      </c>
      <c r="R1550" s="2">
        <v>5742720000</v>
      </c>
      <c r="S1550" s="2">
        <v>5333450000</v>
      </c>
      <c r="T1550" s="2">
        <v>4815370000</v>
      </c>
      <c r="U1550" s="2">
        <v>4246860000</v>
      </c>
      <c r="V1550" s="2">
        <v>3601330000</v>
      </c>
      <c r="W1550" s="2">
        <v>3894480000</v>
      </c>
      <c r="X1550" s="2">
        <v>3883710000</v>
      </c>
      <c r="Y1550" s="2">
        <v>3712070000</v>
      </c>
      <c r="Z1550" s="2">
        <v>3342110000</v>
      </c>
      <c r="AA1550" s="2">
        <v>2650850000</v>
      </c>
      <c r="AB1550" s="2">
        <v>2561320000</v>
      </c>
      <c r="AC1550" s="2">
        <v>2543150000</v>
      </c>
      <c r="AD1550" s="2">
        <v>2453530000</v>
      </c>
      <c r="AE1550" s="2">
        <v>2367620000</v>
      </c>
      <c r="AF1550" s="2">
        <v>2391330000</v>
      </c>
    </row>
    <row r="1551" spans="1:32" x14ac:dyDescent="0.25">
      <c r="A1551" t="s">
        <v>7219</v>
      </c>
      <c r="B1551" t="s">
        <v>19</v>
      </c>
      <c r="C1551" s="2">
        <v>600123000</v>
      </c>
      <c r="D1551" s="2">
        <v>109840000</v>
      </c>
      <c r="E1551" s="2">
        <v>595632000</v>
      </c>
      <c r="F1551" s="2">
        <v>342856000</v>
      </c>
      <c r="G1551" s="2">
        <v>138577000</v>
      </c>
      <c r="H1551" s="2">
        <v>71474900</v>
      </c>
      <c r="I1551" s="2">
        <v>79946600</v>
      </c>
      <c r="J1551" s="2">
        <v>79685700</v>
      </c>
      <c r="K1551" s="2">
        <v>115474000</v>
      </c>
      <c r="L1551" s="2">
        <v>127679000</v>
      </c>
      <c r="M1551" s="2">
        <v>62628300</v>
      </c>
      <c r="N1551" s="2">
        <v>39099700</v>
      </c>
      <c r="O1551" s="2">
        <v>22317900</v>
      </c>
      <c r="P1551" s="2">
        <v>11353500</v>
      </c>
      <c r="Q1551" s="2">
        <v>6042210</v>
      </c>
      <c r="R1551" s="2">
        <v>4718980</v>
      </c>
      <c r="S1551" s="2">
        <v>9371100</v>
      </c>
      <c r="T1551" s="2">
        <v>14564400</v>
      </c>
      <c r="U1551" s="2">
        <v>19836200</v>
      </c>
      <c r="V1551" s="2">
        <v>17174400</v>
      </c>
      <c r="W1551" s="2">
        <v>15819600</v>
      </c>
      <c r="X1551" s="2">
        <v>18765900</v>
      </c>
      <c r="Y1551" s="2">
        <v>26158700</v>
      </c>
      <c r="Z1551" s="2">
        <v>40592700</v>
      </c>
      <c r="AA1551" s="2">
        <v>59245500</v>
      </c>
      <c r="AB1551" s="2">
        <v>70091600</v>
      </c>
      <c r="AC1551" s="2">
        <v>59654000</v>
      </c>
      <c r="AD1551" s="2">
        <v>52988300</v>
      </c>
      <c r="AE1551" s="2">
        <v>51203100</v>
      </c>
      <c r="AF1551" s="2">
        <v>42582100</v>
      </c>
    </row>
    <row r="1552" spans="1:32" x14ac:dyDescent="0.25">
      <c r="A1552" t="s">
        <v>7220</v>
      </c>
      <c r="B1552" t="s">
        <v>19</v>
      </c>
      <c r="C1552" s="2">
        <v>23884700000</v>
      </c>
      <c r="D1552" s="2">
        <v>25502700000</v>
      </c>
      <c r="E1552" s="2">
        <v>26760100000</v>
      </c>
      <c r="F1552" s="2">
        <v>23108900000</v>
      </c>
      <c r="G1552" s="2">
        <v>23063600000</v>
      </c>
      <c r="H1552" s="2">
        <v>22071100000</v>
      </c>
      <c r="I1552" s="2">
        <v>21015700000</v>
      </c>
      <c r="J1552" s="2">
        <v>19912600000</v>
      </c>
      <c r="K1552" s="2">
        <v>18685500000</v>
      </c>
      <c r="L1552" s="2">
        <v>16955400000</v>
      </c>
      <c r="M1552" s="2">
        <v>15114200000</v>
      </c>
      <c r="N1552" s="2">
        <v>13511800000</v>
      </c>
      <c r="O1552" s="2">
        <v>12024500000</v>
      </c>
      <c r="P1552" s="2">
        <v>10870800000</v>
      </c>
      <c r="Q1552" s="2">
        <v>10550600000</v>
      </c>
      <c r="R1552" s="2">
        <v>10429000000</v>
      </c>
      <c r="S1552" s="2">
        <v>10471100000</v>
      </c>
      <c r="T1552" s="2">
        <v>9591290000</v>
      </c>
      <c r="U1552" s="2">
        <v>10435600000</v>
      </c>
      <c r="V1552" s="2">
        <v>11666100000</v>
      </c>
      <c r="W1552" s="2">
        <v>12867200000</v>
      </c>
      <c r="X1552" s="2">
        <v>13990500000</v>
      </c>
      <c r="Y1552" s="2">
        <v>13949200000</v>
      </c>
      <c r="Z1552" s="2">
        <v>13415600000</v>
      </c>
      <c r="AA1552" s="2">
        <v>12933100000</v>
      </c>
      <c r="AB1552" s="2">
        <v>12922200000</v>
      </c>
      <c r="AC1552" s="2">
        <v>13404400000</v>
      </c>
      <c r="AD1552" s="2">
        <v>14076500000</v>
      </c>
      <c r="AE1552" s="2">
        <v>14757700000</v>
      </c>
      <c r="AF1552" s="2">
        <v>15559300000</v>
      </c>
    </row>
    <row r="1553" spans="1:32" x14ac:dyDescent="0.25">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x14ac:dyDescent="0.25">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x14ac:dyDescent="0.25">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x14ac:dyDescent="0.25">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x14ac:dyDescent="0.25">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x14ac:dyDescent="0.25">
      <c r="A1558" t="s">
        <v>1543</v>
      </c>
      <c r="B1558" t="s">
        <v>19</v>
      </c>
      <c r="C1558" s="2">
        <v>3605760000</v>
      </c>
      <c r="D1558" s="2">
        <v>4305250000</v>
      </c>
      <c r="E1558" s="2">
        <v>2082270000</v>
      </c>
      <c r="F1558" s="2">
        <v>2695770000</v>
      </c>
      <c r="G1558" s="2">
        <v>3153910000</v>
      </c>
      <c r="H1558" s="2">
        <v>2755710000</v>
      </c>
      <c r="I1558" s="2">
        <v>1902790000</v>
      </c>
      <c r="J1558" s="2">
        <v>1192230000</v>
      </c>
      <c r="K1558" s="2">
        <v>609705000</v>
      </c>
      <c r="L1558" s="2">
        <v>164949000</v>
      </c>
      <c r="M1558" s="2">
        <v>84258100</v>
      </c>
      <c r="N1558" s="2">
        <v>69859900</v>
      </c>
      <c r="O1558" s="2">
        <v>63364200</v>
      </c>
      <c r="P1558" s="2">
        <v>49270400</v>
      </c>
      <c r="Q1558" s="2">
        <v>55105300</v>
      </c>
      <c r="R1558" s="2">
        <v>57538900</v>
      </c>
      <c r="S1558" s="2">
        <v>66471600</v>
      </c>
      <c r="T1558" s="2">
        <v>76060100</v>
      </c>
      <c r="U1558" s="2">
        <v>76253200</v>
      </c>
      <c r="V1558" s="2">
        <v>93788400</v>
      </c>
      <c r="W1558" s="2">
        <v>107943000</v>
      </c>
      <c r="X1558" s="2">
        <v>114928000</v>
      </c>
      <c r="Y1558" s="2">
        <v>111554000</v>
      </c>
      <c r="Z1558" s="2">
        <v>105669000</v>
      </c>
      <c r="AA1558" s="2">
        <v>107658000</v>
      </c>
      <c r="AB1558" s="2">
        <v>105005000</v>
      </c>
      <c r="AC1558" s="2">
        <v>96967000</v>
      </c>
      <c r="AD1558" s="2">
        <v>93734900</v>
      </c>
      <c r="AE1558" s="2">
        <v>87959800</v>
      </c>
      <c r="AF1558" s="2">
        <v>85788900</v>
      </c>
    </row>
    <row r="1559" spans="1:32" x14ac:dyDescent="0.25">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x14ac:dyDescent="0.25">
      <c r="A1560" t="s">
        <v>1545</v>
      </c>
      <c r="B1560" t="s">
        <v>19</v>
      </c>
      <c r="C1560" s="2">
        <v>4199960000</v>
      </c>
      <c r="D1560" s="2">
        <v>4199960000</v>
      </c>
      <c r="E1560" s="2">
        <v>4193320000</v>
      </c>
      <c r="F1560" s="2">
        <v>4146230000</v>
      </c>
      <c r="G1560" s="2">
        <v>4039090000</v>
      </c>
      <c r="H1560" s="2">
        <v>3931760000</v>
      </c>
      <c r="I1560" s="2">
        <v>3848160000</v>
      </c>
      <c r="J1560" s="2">
        <v>3792950000</v>
      </c>
      <c r="K1560" s="2">
        <v>3706210000</v>
      </c>
      <c r="L1560" s="2">
        <v>3603940000</v>
      </c>
      <c r="M1560" s="2">
        <v>3470710000</v>
      </c>
      <c r="N1560" s="2">
        <v>3324250000</v>
      </c>
      <c r="O1560" s="2">
        <v>3212560000</v>
      </c>
      <c r="P1560" s="2">
        <v>3117470000</v>
      </c>
      <c r="Q1560" s="2">
        <v>3034020000</v>
      </c>
      <c r="R1560" s="2">
        <v>2948380000</v>
      </c>
      <c r="S1560" s="2">
        <v>2856620000</v>
      </c>
      <c r="T1560" s="2">
        <v>2768320000</v>
      </c>
      <c r="U1560" s="2">
        <v>2699860000</v>
      </c>
      <c r="V1560" s="2">
        <v>2660640000</v>
      </c>
      <c r="W1560" s="2">
        <v>2634480000</v>
      </c>
      <c r="X1560" s="2">
        <v>2610640000</v>
      </c>
      <c r="Y1560" s="2">
        <v>2583810000</v>
      </c>
      <c r="Z1560" s="2">
        <v>2552640000</v>
      </c>
      <c r="AA1560" s="2">
        <v>2517160000</v>
      </c>
      <c r="AB1560" s="2">
        <v>2478910000</v>
      </c>
      <c r="AC1560" s="2">
        <v>2439540000</v>
      </c>
      <c r="AD1560" s="2">
        <v>2400980000</v>
      </c>
      <c r="AE1560" s="2">
        <v>2362510000</v>
      </c>
      <c r="AF1560" s="2">
        <v>2323250000</v>
      </c>
    </row>
    <row r="1561" spans="1:32" x14ac:dyDescent="0.25">
      <c r="A1561" t="s">
        <v>1546</v>
      </c>
      <c r="B1561" t="s">
        <v>19</v>
      </c>
      <c r="C1561" s="2">
        <v>2246920000</v>
      </c>
      <c r="D1561" s="2">
        <v>1272200000</v>
      </c>
      <c r="E1561" s="2">
        <v>3943770000</v>
      </c>
      <c r="F1561" s="2">
        <v>2005540000</v>
      </c>
      <c r="G1561" s="2">
        <v>1453370000</v>
      </c>
      <c r="H1561" s="2">
        <v>1190490000</v>
      </c>
      <c r="I1561" s="2">
        <v>1336160000</v>
      </c>
      <c r="J1561" s="2">
        <v>1525400000</v>
      </c>
      <c r="K1561" s="2">
        <v>1847990000</v>
      </c>
      <c r="L1561" s="2">
        <v>2187790000</v>
      </c>
      <c r="M1561" s="2">
        <v>1824630000</v>
      </c>
      <c r="N1561" s="2">
        <v>1523110000</v>
      </c>
      <c r="O1561" s="2">
        <v>1226450000</v>
      </c>
      <c r="P1561" s="2">
        <v>1001630000</v>
      </c>
      <c r="Q1561" s="2">
        <v>874851000</v>
      </c>
      <c r="R1561" s="2">
        <v>842148000</v>
      </c>
      <c r="S1561" s="2">
        <v>857656000</v>
      </c>
      <c r="T1561" s="2">
        <v>750031000</v>
      </c>
      <c r="U1561" s="2">
        <v>1009960000</v>
      </c>
      <c r="V1561" s="2">
        <v>1226090000</v>
      </c>
      <c r="W1561" s="2">
        <v>1459220000</v>
      </c>
      <c r="X1561" s="2">
        <v>1719140000</v>
      </c>
      <c r="Y1561" s="2">
        <v>1797980000</v>
      </c>
      <c r="Z1561" s="2">
        <v>1880130000</v>
      </c>
      <c r="AA1561" s="2">
        <v>1931660000</v>
      </c>
      <c r="AB1561" s="2">
        <v>1951160000</v>
      </c>
      <c r="AC1561" s="2">
        <v>2029160000</v>
      </c>
      <c r="AD1561" s="2">
        <v>2109150000</v>
      </c>
      <c r="AE1561" s="2">
        <v>2206570000</v>
      </c>
      <c r="AF1561" s="2">
        <v>2245730000</v>
      </c>
    </row>
    <row r="1562" spans="1:32" x14ac:dyDescent="0.25">
      <c r="A1562" t="s">
        <v>1547</v>
      </c>
      <c r="B1562" t="s">
        <v>19</v>
      </c>
      <c r="C1562" s="2">
        <v>1043770000</v>
      </c>
      <c r="D1562" s="2">
        <v>1119250000</v>
      </c>
      <c r="E1562" s="2">
        <v>439384000</v>
      </c>
      <c r="F1562" s="2">
        <v>909902000</v>
      </c>
      <c r="G1562" s="2">
        <v>970660000</v>
      </c>
      <c r="H1562" s="2">
        <v>914538000</v>
      </c>
      <c r="I1562" s="2">
        <v>800831000</v>
      </c>
      <c r="J1562" s="2">
        <v>643992000</v>
      </c>
      <c r="K1562" s="2">
        <v>432982000</v>
      </c>
      <c r="L1562" s="2">
        <v>224906000</v>
      </c>
      <c r="M1562" s="2">
        <v>189567000</v>
      </c>
      <c r="N1562" s="2">
        <v>160134000</v>
      </c>
      <c r="O1562" s="2">
        <v>136063000</v>
      </c>
      <c r="P1562" s="2">
        <v>120555000</v>
      </c>
      <c r="Q1562" s="2">
        <v>131802000</v>
      </c>
      <c r="R1562" s="2">
        <v>138441000</v>
      </c>
      <c r="S1562" s="2">
        <v>143486000</v>
      </c>
      <c r="T1562" s="2">
        <v>144518000</v>
      </c>
      <c r="U1562" s="2">
        <v>147162000</v>
      </c>
      <c r="V1562" s="2">
        <v>174303000</v>
      </c>
      <c r="W1562" s="2">
        <v>198076000</v>
      </c>
      <c r="X1562" s="2">
        <v>212193000</v>
      </c>
      <c r="Y1562" s="2">
        <v>201278000</v>
      </c>
      <c r="Z1562" s="2">
        <v>187928000</v>
      </c>
      <c r="AA1562" s="2">
        <v>183862000</v>
      </c>
      <c r="AB1562" s="2">
        <v>179877000</v>
      </c>
      <c r="AC1562" s="2">
        <v>173603000</v>
      </c>
      <c r="AD1562" s="2">
        <v>173976000</v>
      </c>
      <c r="AE1562" s="2">
        <v>168337000</v>
      </c>
      <c r="AF1562" s="2">
        <v>169739000</v>
      </c>
    </row>
    <row r="1563" spans="1:32" x14ac:dyDescent="0.25">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x14ac:dyDescent="0.25">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x14ac:dyDescent="0.25">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x14ac:dyDescent="0.25">
      <c r="A1566" t="s">
        <v>1551</v>
      </c>
      <c r="B1566" t="s">
        <v>19</v>
      </c>
      <c r="C1566" s="2">
        <v>3843820000</v>
      </c>
      <c r="D1566" s="2">
        <v>3843820000</v>
      </c>
      <c r="E1566" s="2">
        <v>3843820000</v>
      </c>
      <c r="F1566" s="2">
        <v>3843820000</v>
      </c>
      <c r="G1566" s="2">
        <v>3843820000</v>
      </c>
      <c r="H1566" s="2">
        <v>3843820000</v>
      </c>
      <c r="I1566" s="2">
        <v>3843820000</v>
      </c>
      <c r="J1566" s="2">
        <v>3843820000</v>
      </c>
      <c r="K1566" s="2">
        <v>3843820000</v>
      </c>
      <c r="L1566" s="2">
        <v>3843820000</v>
      </c>
      <c r="M1566" s="2">
        <v>3585000000</v>
      </c>
      <c r="N1566" s="2">
        <v>3384980000</v>
      </c>
      <c r="O1566" s="2">
        <v>3287150000</v>
      </c>
      <c r="P1566" s="2">
        <v>3240160000</v>
      </c>
      <c r="Q1566" s="2">
        <v>3006440000</v>
      </c>
      <c r="R1566" s="2">
        <v>2878530000</v>
      </c>
      <c r="S1566" s="2">
        <v>3057160000</v>
      </c>
      <c r="T1566" s="2">
        <v>2850930000</v>
      </c>
      <c r="U1566" s="2">
        <v>2864270000</v>
      </c>
      <c r="V1566" s="2">
        <v>3029990000</v>
      </c>
      <c r="W1566" s="2">
        <v>3057160000</v>
      </c>
      <c r="X1566" s="2">
        <v>3096540000</v>
      </c>
      <c r="Y1566" s="2">
        <v>3057160000</v>
      </c>
      <c r="Z1566" s="2">
        <v>2917060000</v>
      </c>
      <c r="AA1566" s="2">
        <v>2771950000</v>
      </c>
      <c r="AB1566" s="2">
        <v>2695010000</v>
      </c>
      <c r="AC1566" s="2">
        <v>2696160000</v>
      </c>
      <c r="AD1566" s="2">
        <v>2798720000</v>
      </c>
      <c r="AE1566" s="2">
        <v>2876760000</v>
      </c>
      <c r="AF1566" s="2">
        <v>2984220000</v>
      </c>
    </row>
    <row r="1567" spans="1:32" x14ac:dyDescent="0.25">
      <c r="A1567" t="s">
        <v>7221</v>
      </c>
      <c r="B1567" t="s">
        <v>19</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row>
    <row r="1568" spans="1:32" x14ac:dyDescent="0.25">
      <c r="A1568" t="s">
        <v>7222</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x14ac:dyDescent="0.25">
      <c r="A1569" t="s">
        <v>7223</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x14ac:dyDescent="0.25">
      <c r="A1570" t="s">
        <v>7224</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x14ac:dyDescent="0.25">
      <c r="A1571" t="s">
        <v>7225</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x14ac:dyDescent="0.25">
      <c r="A1572" t="s">
        <v>7226</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x14ac:dyDescent="0.25">
      <c r="A1573" t="s">
        <v>7227</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x14ac:dyDescent="0.25">
      <c r="A1574" t="s">
        <v>1552</v>
      </c>
      <c r="B1574" t="s">
        <v>19</v>
      </c>
      <c r="C1574" s="2">
        <v>52374500000</v>
      </c>
      <c r="D1574" s="2">
        <v>50701500000</v>
      </c>
      <c r="E1574" s="2">
        <v>30695300000</v>
      </c>
      <c r="F1574" s="2">
        <v>43579800000</v>
      </c>
      <c r="G1574" s="2">
        <v>42356800000</v>
      </c>
      <c r="H1574" s="2">
        <v>40040400000</v>
      </c>
      <c r="I1574" s="2">
        <v>35553500000</v>
      </c>
      <c r="J1574" s="2">
        <v>31009200000</v>
      </c>
      <c r="K1574" s="2">
        <v>20404200000</v>
      </c>
      <c r="L1574" s="2">
        <v>12441000000</v>
      </c>
      <c r="M1574" s="2">
        <v>10118800000</v>
      </c>
      <c r="N1574" s="2">
        <v>8040130000</v>
      </c>
      <c r="O1574" s="2">
        <v>6273830000</v>
      </c>
      <c r="P1574" s="2">
        <v>5039880000</v>
      </c>
      <c r="Q1574" s="2">
        <v>4781970000</v>
      </c>
      <c r="R1574" s="2">
        <v>4398240000</v>
      </c>
      <c r="S1574" s="2">
        <v>4084790000</v>
      </c>
      <c r="T1574" s="2">
        <v>3688000000</v>
      </c>
      <c r="U1574" s="2">
        <v>3252590000</v>
      </c>
      <c r="V1574" s="2">
        <v>2758190000</v>
      </c>
      <c r="W1574" s="2">
        <v>2982710000</v>
      </c>
      <c r="X1574" s="2">
        <v>2974460000</v>
      </c>
      <c r="Y1574" s="2">
        <v>2843010000</v>
      </c>
      <c r="Z1574" s="2">
        <v>2559660000</v>
      </c>
      <c r="AA1574" s="2">
        <v>2030240000</v>
      </c>
      <c r="AB1574" s="2">
        <v>1961670000</v>
      </c>
      <c r="AC1574" s="2">
        <v>1947750000</v>
      </c>
      <c r="AD1574" s="2">
        <v>1879110000</v>
      </c>
      <c r="AE1574" s="2">
        <v>1813320000</v>
      </c>
      <c r="AF1574" s="2">
        <v>1831470000</v>
      </c>
    </row>
    <row r="1575" spans="1:32" x14ac:dyDescent="0.25">
      <c r="A1575" t="s">
        <v>7228</v>
      </c>
      <c r="B1575" t="s">
        <v>19</v>
      </c>
      <c r="C1575" s="2">
        <v>585405000</v>
      </c>
      <c r="D1575" s="2">
        <v>107146000</v>
      </c>
      <c r="E1575" s="2">
        <v>581024000</v>
      </c>
      <c r="F1575" s="2">
        <v>334448000</v>
      </c>
      <c r="G1575" s="2">
        <v>135179000</v>
      </c>
      <c r="H1575" s="2">
        <v>69722000</v>
      </c>
      <c r="I1575" s="2">
        <v>77985900</v>
      </c>
      <c r="J1575" s="2">
        <v>77731400</v>
      </c>
      <c r="K1575" s="2">
        <v>112642000</v>
      </c>
      <c r="L1575" s="2">
        <v>124548000</v>
      </c>
      <c r="M1575" s="2">
        <v>61092400</v>
      </c>
      <c r="N1575" s="2">
        <v>38140800</v>
      </c>
      <c r="O1575" s="2">
        <v>21770600</v>
      </c>
      <c r="P1575" s="2">
        <v>11075000</v>
      </c>
      <c r="Q1575" s="2">
        <v>5894030</v>
      </c>
      <c r="R1575" s="2">
        <v>4603250</v>
      </c>
      <c r="S1575" s="2">
        <v>9141280</v>
      </c>
      <c r="T1575" s="2">
        <v>14207200</v>
      </c>
      <c r="U1575" s="2">
        <v>19349800</v>
      </c>
      <c r="V1575" s="2">
        <v>16753300</v>
      </c>
      <c r="W1575" s="2">
        <v>15431600</v>
      </c>
      <c r="X1575" s="2">
        <v>18305700</v>
      </c>
      <c r="Y1575" s="2">
        <v>25517100</v>
      </c>
      <c r="Z1575" s="2">
        <v>39597200</v>
      </c>
      <c r="AA1575" s="2">
        <v>57792500</v>
      </c>
      <c r="AB1575" s="2">
        <v>68372700</v>
      </c>
      <c r="AC1575" s="2">
        <v>58191000</v>
      </c>
      <c r="AD1575" s="2">
        <v>51688800</v>
      </c>
      <c r="AE1575" s="2">
        <v>49947400</v>
      </c>
      <c r="AF1575" s="2">
        <v>41537800</v>
      </c>
    </row>
    <row r="1576" spans="1:32" x14ac:dyDescent="0.25">
      <c r="A1576" t="s">
        <v>7229</v>
      </c>
      <c r="B1576" t="s">
        <v>19</v>
      </c>
      <c r="C1576" s="2">
        <v>23298900000</v>
      </c>
      <c r="D1576" s="2">
        <v>24877300000</v>
      </c>
      <c r="E1576" s="2">
        <v>26103800000</v>
      </c>
      <c r="F1576" s="2">
        <v>22542200000</v>
      </c>
      <c r="G1576" s="2">
        <v>22497900000</v>
      </c>
      <c r="H1576" s="2">
        <v>21529800000</v>
      </c>
      <c r="I1576" s="2">
        <v>20500300000</v>
      </c>
      <c r="J1576" s="2">
        <v>19424300000</v>
      </c>
      <c r="K1576" s="2">
        <v>18227200000</v>
      </c>
      <c r="L1576" s="2">
        <v>16539600000</v>
      </c>
      <c r="M1576" s="2">
        <v>14743500000</v>
      </c>
      <c r="N1576" s="2">
        <v>13180400000</v>
      </c>
      <c r="O1576" s="2">
        <v>11729600000</v>
      </c>
      <c r="P1576" s="2">
        <v>10604200000</v>
      </c>
      <c r="Q1576" s="2">
        <v>10291800000</v>
      </c>
      <c r="R1576" s="2">
        <v>10173200000</v>
      </c>
      <c r="S1576" s="2">
        <v>10214300000</v>
      </c>
      <c r="T1576" s="2">
        <v>9356070000</v>
      </c>
      <c r="U1576" s="2">
        <v>10179600000</v>
      </c>
      <c r="V1576" s="2">
        <v>11380000000</v>
      </c>
      <c r="W1576" s="2">
        <v>12551600000</v>
      </c>
      <c r="X1576" s="2">
        <v>13647400000</v>
      </c>
      <c r="Y1576" s="2">
        <v>13607100000</v>
      </c>
      <c r="Z1576" s="2">
        <v>13086600000</v>
      </c>
      <c r="AA1576" s="2">
        <v>12616000000</v>
      </c>
      <c r="AB1576" s="2">
        <v>12605300000</v>
      </c>
      <c r="AC1576" s="2">
        <v>13075600000</v>
      </c>
      <c r="AD1576" s="2">
        <v>13731300000</v>
      </c>
      <c r="AE1576" s="2">
        <v>14395800000</v>
      </c>
      <c r="AF1576" s="2">
        <v>15177700000</v>
      </c>
    </row>
    <row r="1577" spans="1:32" x14ac:dyDescent="0.25">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x14ac:dyDescent="0.25">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x14ac:dyDescent="0.25">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x14ac:dyDescent="0.25">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x14ac:dyDescent="0.25">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x14ac:dyDescent="0.25">
      <c r="A1582" t="s">
        <v>1559</v>
      </c>
      <c r="B1582" t="s">
        <v>19</v>
      </c>
      <c r="C1582" s="2">
        <v>3091270000</v>
      </c>
      <c r="D1582" s="2">
        <v>3690950000</v>
      </c>
      <c r="E1582" s="2">
        <v>1785160000</v>
      </c>
      <c r="F1582" s="2">
        <v>2311120000</v>
      </c>
      <c r="G1582" s="2">
        <v>2703890000</v>
      </c>
      <c r="H1582" s="2">
        <v>2362510000</v>
      </c>
      <c r="I1582" s="2">
        <v>1631290000</v>
      </c>
      <c r="J1582" s="2">
        <v>1022120000</v>
      </c>
      <c r="K1582" s="2">
        <v>522709000</v>
      </c>
      <c r="L1582" s="2">
        <v>141413000</v>
      </c>
      <c r="M1582" s="2">
        <v>72235600</v>
      </c>
      <c r="N1582" s="2">
        <v>59891800</v>
      </c>
      <c r="O1582" s="2">
        <v>54323100</v>
      </c>
      <c r="P1582" s="2">
        <v>42240200</v>
      </c>
      <c r="Q1582" s="2">
        <v>47242500</v>
      </c>
      <c r="R1582" s="2">
        <v>49328900</v>
      </c>
      <c r="S1582" s="2">
        <v>56987000</v>
      </c>
      <c r="T1582" s="2">
        <v>65207400</v>
      </c>
      <c r="U1582" s="2">
        <v>65372900</v>
      </c>
      <c r="V1582" s="2">
        <v>80406100</v>
      </c>
      <c r="W1582" s="2">
        <v>92541100</v>
      </c>
      <c r="X1582" s="2">
        <v>98529200</v>
      </c>
      <c r="Y1582" s="2">
        <v>95636500</v>
      </c>
      <c r="Z1582" s="2">
        <v>90591300</v>
      </c>
      <c r="AA1582" s="2">
        <v>92296400</v>
      </c>
      <c r="AB1582" s="2">
        <v>90022300</v>
      </c>
      <c r="AC1582" s="2">
        <v>83131200</v>
      </c>
      <c r="AD1582" s="2">
        <v>80360300</v>
      </c>
      <c r="AE1582" s="2">
        <v>75409200</v>
      </c>
      <c r="AF1582" s="2">
        <v>73548000</v>
      </c>
    </row>
    <row r="1583" spans="1:32" x14ac:dyDescent="0.25">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x14ac:dyDescent="0.25">
      <c r="A1584" t="s">
        <v>1561</v>
      </c>
      <c r="B1584" t="s">
        <v>19</v>
      </c>
      <c r="C1584" s="2">
        <v>3457210000</v>
      </c>
      <c r="D1584" s="2">
        <v>3457210000</v>
      </c>
      <c r="E1584" s="2">
        <v>3451750000</v>
      </c>
      <c r="F1584" s="2">
        <v>3412980000</v>
      </c>
      <c r="G1584" s="2">
        <v>3324800000</v>
      </c>
      <c r="H1584" s="2">
        <v>3236440000</v>
      </c>
      <c r="I1584" s="2">
        <v>3167630000</v>
      </c>
      <c r="J1584" s="2">
        <v>3122180000</v>
      </c>
      <c r="K1584" s="2">
        <v>3050790000</v>
      </c>
      <c r="L1584" s="2">
        <v>2966600000</v>
      </c>
      <c r="M1584" s="2">
        <v>2856930000</v>
      </c>
      <c r="N1584" s="2">
        <v>2736370000</v>
      </c>
      <c r="O1584" s="2">
        <v>2644430000</v>
      </c>
      <c r="P1584" s="2">
        <v>2566160000</v>
      </c>
      <c r="Q1584" s="2">
        <v>2497470000</v>
      </c>
      <c r="R1584" s="2">
        <v>2426970000</v>
      </c>
      <c r="S1584" s="2">
        <v>2351440000</v>
      </c>
      <c r="T1584" s="2">
        <v>2278750000</v>
      </c>
      <c r="U1584" s="2">
        <v>2222400000</v>
      </c>
      <c r="V1584" s="2">
        <v>2190120000</v>
      </c>
      <c r="W1584" s="2">
        <v>2168590000</v>
      </c>
      <c r="X1584" s="2">
        <v>2148960000</v>
      </c>
      <c r="Y1584" s="2">
        <v>2126870000</v>
      </c>
      <c r="Z1584" s="2">
        <v>2101220000</v>
      </c>
      <c r="AA1584" s="2">
        <v>2072010000</v>
      </c>
      <c r="AB1584" s="2">
        <v>2040530000</v>
      </c>
      <c r="AC1584" s="2">
        <v>2008120000</v>
      </c>
      <c r="AD1584" s="2">
        <v>1976380000</v>
      </c>
      <c r="AE1584" s="2">
        <v>1944710000</v>
      </c>
      <c r="AF1584" s="2">
        <v>1912390000</v>
      </c>
    </row>
    <row r="1585" spans="1:32" x14ac:dyDescent="0.25">
      <c r="A1585" t="s">
        <v>1562</v>
      </c>
      <c r="B1585" t="s">
        <v>19</v>
      </c>
      <c r="C1585" s="2">
        <v>2191820000</v>
      </c>
      <c r="D1585" s="2">
        <v>1241000000</v>
      </c>
      <c r="E1585" s="2">
        <v>3847060000</v>
      </c>
      <c r="F1585" s="2">
        <v>1956360000</v>
      </c>
      <c r="G1585" s="2">
        <v>1417730000</v>
      </c>
      <c r="H1585" s="2">
        <v>1161300000</v>
      </c>
      <c r="I1585" s="2">
        <v>1303390000</v>
      </c>
      <c r="J1585" s="2">
        <v>1487990000</v>
      </c>
      <c r="K1585" s="2">
        <v>1802670000</v>
      </c>
      <c r="L1585" s="2">
        <v>2134130000</v>
      </c>
      <c r="M1585" s="2">
        <v>1779880000</v>
      </c>
      <c r="N1585" s="2">
        <v>1485750000</v>
      </c>
      <c r="O1585" s="2">
        <v>1196370000</v>
      </c>
      <c r="P1585" s="2">
        <v>977069000</v>
      </c>
      <c r="Q1585" s="2">
        <v>853396000</v>
      </c>
      <c r="R1585" s="2">
        <v>821495000</v>
      </c>
      <c r="S1585" s="2">
        <v>836622000</v>
      </c>
      <c r="T1585" s="2">
        <v>731637000</v>
      </c>
      <c r="U1585" s="2">
        <v>985191000</v>
      </c>
      <c r="V1585" s="2">
        <v>1196030000</v>
      </c>
      <c r="W1585" s="2">
        <v>1423430000</v>
      </c>
      <c r="X1585" s="2">
        <v>1676980000</v>
      </c>
      <c r="Y1585" s="2">
        <v>1753880000</v>
      </c>
      <c r="Z1585" s="2">
        <v>1834020000</v>
      </c>
      <c r="AA1585" s="2">
        <v>1884280000</v>
      </c>
      <c r="AB1585" s="2">
        <v>1903310000</v>
      </c>
      <c r="AC1585" s="2">
        <v>1979390000</v>
      </c>
      <c r="AD1585" s="2">
        <v>2057420000</v>
      </c>
      <c r="AE1585" s="2">
        <v>2152450000</v>
      </c>
      <c r="AF1585" s="2">
        <v>2190650000</v>
      </c>
    </row>
    <row r="1586" spans="1:32" x14ac:dyDescent="0.25">
      <c r="A1586" t="s">
        <v>1563</v>
      </c>
      <c r="B1586" t="s">
        <v>19</v>
      </c>
      <c r="C1586" s="2">
        <v>799406000</v>
      </c>
      <c r="D1586" s="2">
        <v>857211000</v>
      </c>
      <c r="E1586" s="2">
        <v>336516000</v>
      </c>
      <c r="F1586" s="2">
        <v>696877000</v>
      </c>
      <c r="G1586" s="2">
        <v>743410000</v>
      </c>
      <c r="H1586" s="2">
        <v>700427000</v>
      </c>
      <c r="I1586" s="2">
        <v>613341000</v>
      </c>
      <c r="J1586" s="2">
        <v>493221000</v>
      </c>
      <c r="K1586" s="2">
        <v>331612000</v>
      </c>
      <c r="L1586" s="2">
        <v>172251000</v>
      </c>
      <c r="M1586" s="2">
        <v>145186000</v>
      </c>
      <c r="N1586" s="2">
        <v>122643000</v>
      </c>
      <c r="O1586" s="2">
        <v>104208000</v>
      </c>
      <c r="P1586" s="2">
        <v>92331000</v>
      </c>
      <c r="Q1586" s="2">
        <v>100945000</v>
      </c>
      <c r="R1586" s="2">
        <v>106030000</v>
      </c>
      <c r="S1586" s="2">
        <v>109893000</v>
      </c>
      <c r="T1586" s="2">
        <v>110684000</v>
      </c>
      <c r="U1586" s="2">
        <v>112709000</v>
      </c>
      <c r="V1586" s="2">
        <v>133495000</v>
      </c>
      <c r="W1586" s="2">
        <v>151702000</v>
      </c>
      <c r="X1586" s="2">
        <v>162515000</v>
      </c>
      <c r="Y1586" s="2">
        <v>154155000</v>
      </c>
      <c r="Z1586" s="2">
        <v>143930000</v>
      </c>
      <c r="AA1586" s="2">
        <v>140816000</v>
      </c>
      <c r="AB1586" s="2">
        <v>137764000</v>
      </c>
      <c r="AC1586" s="2">
        <v>132959000</v>
      </c>
      <c r="AD1586" s="2">
        <v>133245000</v>
      </c>
      <c r="AE1586" s="2">
        <v>128926000</v>
      </c>
      <c r="AF1586" s="2">
        <v>130000000</v>
      </c>
    </row>
    <row r="1587" spans="1:32" x14ac:dyDescent="0.25">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x14ac:dyDescent="0.25">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x14ac:dyDescent="0.25">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x14ac:dyDescent="0.25">
      <c r="A1590" t="s">
        <v>1567</v>
      </c>
      <c r="B1590" t="s">
        <v>19</v>
      </c>
      <c r="C1590" s="2">
        <v>3673760000</v>
      </c>
      <c r="D1590" s="2">
        <v>3673760000</v>
      </c>
      <c r="E1590" s="2">
        <v>3673760000</v>
      </c>
      <c r="F1590" s="2">
        <v>3673760000</v>
      </c>
      <c r="G1590" s="2">
        <v>3673760000</v>
      </c>
      <c r="H1590" s="2">
        <v>3673760000</v>
      </c>
      <c r="I1590" s="2">
        <v>3673760000</v>
      </c>
      <c r="J1590" s="2">
        <v>3673760000</v>
      </c>
      <c r="K1590" s="2">
        <v>3673760000</v>
      </c>
      <c r="L1590" s="2">
        <v>3673760000</v>
      </c>
      <c r="M1590" s="2">
        <v>3426390000</v>
      </c>
      <c r="N1590" s="2">
        <v>3235220000</v>
      </c>
      <c r="O1590" s="2">
        <v>3141720000</v>
      </c>
      <c r="P1590" s="2">
        <v>3096810000</v>
      </c>
      <c r="Q1590" s="2">
        <v>2873430000</v>
      </c>
      <c r="R1590" s="2">
        <v>2751180000</v>
      </c>
      <c r="S1590" s="2">
        <v>2921910000</v>
      </c>
      <c r="T1590" s="2">
        <v>2724800000</v>
      </c>
      <c r="U1590" s="2">
        <v>2737550000</v>
      </c>
      <c r="V1590" s="2">
        <v>2895930000</v>
      </c>
      <c r="W1590" s="2">
        <v>2921910000</v>
      </c>
      <c r="X1590" s="2">
        <v>2959550000</v>
      </c>
      <c r="Y1590" s="2">
        <v>2921910000</v>
      </c>
      <c r="Z1590" s="2">
        <v>2788000000</v>
      </c>
      <c r="AA1590" s="2">
        <v>2649310000</v>
      </c>
      <c r="AB1590" s="2">
        <v>2575780000</v>
      </c>
      <c r="AC1590" s="2">
        <v>2576870000</v>
      </c>
      <c r="AD1590" s="2">
        <v>2674890000</v>
      </c>
      <c r="AE1590" s="2">
        <v>2749480000</v>
      </c>
      <c r="AF1590" s="2">
        <v>2852190000</v>
      </c>
    </row>
    <row r="1591" spans="1:32" x14ac:dyDescent="0.25">
      <c r="A1591" t="s">
        <v>7230</v>
      </c>
      <c r="B1591" t="s">
        <v>19</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row>
    <row r="1592" spans="1:32" x14ac:dyDescent="0.25">
      <c r="A1592" t="s">
        <v>7231</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x14ac:dyDescent="0.25">
      <c r="A1593" t="s">
        <v>7232</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x14ac:dyDescent="0.25">
      <c r="A1594" t="s">
        <v>7233</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x14ac:dyDescent="0.25">
      <c r="A1595" t="s">
        <v>7234</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x14ac:dyDescent="0.25">
      <c r="A1596" t="s">
        <v>7235</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x14ac:dyDescent="0.25">
      <c r="A1597" t="s">
        <v>7236</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x14ac:dyDescent="0.25">
      <c r="A1598" t="s">
        <v>1568</v>
      </c>
      <c r="B1598" t="s">
        <v>19</v>
      </c>
      <c r="C1598" s="2">
        <v>931518000000</v>
      </c>
      <c r="D1598" s="2">
        <v>901761000000</v>
      </c>
      <c r="E1598" s="2">
        <v>545937000000</v>
      </c>
      <c r="F1598" s="2">
        <v>775097000000</v>
      </c>
      <c r="G1598" s="2">
        <v>753345000000</v>
      </c>
      <c r="H1598" s="2">
        <v>712146000000</v>
      </c>
      <c r="I1598" s="2">
        <v>632344000000</v>
      </c>
      <c r="J1598" s="2">
        <v>551521000000</v>
      </c>
      <c r="K1598" s="2">
        <v>362902000000</v>
      </c>
      <c r="L1598" s="2">
        <v>221271000000</v>
      </c>
      <c r="M1598" s="2">
        <v>179969000000</v>
      </c>
      <c r="N1598" s="2">
        <v>142999000000</v>
      </c>
      <c r="O1598" s="2">
        <v>111584000000</v>
      </c>
      <c r="P1598" s="2">
        <v>89637800000</v>
      </c>
      <c r="Q1598" s="2">
        <v>85050700000</v>
      </c>
      <c r="R1598" s="2">
        <v>78225800000</v>
      </c>
      <c r="S1598" s="2">
        <v>72650800000</v>
      </c>
      <c r="T1598" s="2">
        <v>65593700000</v>
      </c>
      <c r="U1598" s="2">
        <v>57849600000</v>
      </c>
      <c r="V1598" s="2">
        <v>49056300000</v>
      </c>
      <c r="W1598" s="2">
        <v>53049600000</v>
      </c>
      <c r="X1598" s="2">
        <v>52902800000</v>
      </c>
      <c r="Y1598" s="2">
        <v>50564800000</v>
      </c>
      <c r="Z1598" s="2">
        <v>45525300000</v>
      </c>
      <c r="AA1598" s="2">
        <v>36109200000</v>
      </c>
      <c r="AB1598" s="2">
        <v>34889600000</v>
      </c>
      <c r="AC1598" s="2">
        <v>34642100000</v>
      </c>
      <c r="AD1598" s="2">
        <v>33421300000</v>
      </c>
      <c r="AE1598" s="2">
        <v>32251100000</v>
      </c>
      <c r="AF1598" s="2">
        <v>32574000000</v>
      </c>
    </row>
    <row r="1599" spans="1:32" x14ac:dyDescent="0.25">
      <c r="A1599" t="s">
        <v>7237</v>
      </c>
      <c r="B1599" t="s">
        <v>19</v>
      </c>
      <c r="C1599" s="2">
        <v>176357000</v>
      </c>
      <c r="D1599" s="2">
        <v>32278500</v>
      </c>
      <c r="E1599" s="2">
        <v>175038000</v>
      </c>
      <c r="F1599" s="2">
        <v>100755000</v>
      </c>
      <c r="G1599" s="2">
        <v>40723600</v>
      </c>
      <c r="H1599" s="2">
        <v>21004300</v>
      </c>
      <c r="I1599" s="2">
        <v>23493800</v>
      </c>
      <c r="J1599" s="2">
        <v>23417100</v>
      </c>
      <c r="K1599" s="2">
        <v>33934300</v>
      </c>
      <c r="L1599" s="2">
        <v>37521000</v>
      </c>
      <c r="M1599" s="2">
        <v>18404500</v>
      </c>
      <c r="N1599" s="2">
        <v>11490200</v>
      </c>
      <c r="O1599" s="2">
        <v>6558540</v>
      </c>
      <c r="P1599" s="2">
        <v>3336430</v>
      </c>
      <c r="Q1599" s="2">
        <v>1775620</v>
      </c>
      <c r="R1599" s="2">
        <v>1386760</v>
      </c>
      <c r="S1599" s="2">
        <v>2753870</v>
      </c>
      <c r="T1599" s="2">
        <v>4280010</v>
      </c>
      <c r="U1599" s="2">
        <v>5829250</v>
      </c>
      <c r="V1599" s="2">
        <v>5047040</v>
      </c>
      <c r="W1599" s="2">
        <v>4648890</v>
      </c>
      <c r="X1599" s="2">
        <v>5514720</v>
      </c>
      <c r="Y1599" s="2">
        <v>7687220</v>
      </c>
      <c r="Z1599" s="2">
        <v>11928900</v>
      </c>
      <c r="AA1599" s="2">
        <v>17410400</v>
      </c>
      <c r="AB1599" s="2">
        <v>20597700</v>
      </c>
      <c r="AC1599" s="2">
        <v>17530500</v>
      </c>
      <c r="AD1599" s="2">
        <v>15571600</v>
      </c>
      <c r="AE1599" s="2">
        <v>15047000</v>
      </c>
      <c r="AF1599" s="2">
        <v>12513500</v>
      </c>
    </row>
    <row r="1600" spans="1:32" x14ac:dyDescent="0.25">
      <c r="A1600" t="s">
        <v>7238</v>
      </c>
      <c r="B1600" t="s">
        <v>19</v>
      </c>
      <c r="C1600" s="2">
        <v>7018960000</v>
      </c>
      <c r="D1600" s="2">
        <v>7494450000</v>
      </c>
      <c r="E1600" s="2">
        <v>7863970000</v>
      </c>
      <c r="F1600" s="2">
        <v>6790980000</v>
      </c>
      <c r="G1600" s="2">
        <v>6777660000</v>
      </c>
      <c r="H1600" s="2">
        <v>6486000000</v>
      </c>
      <c r="I1600" s="2">
        <v>6175860000</v>
      </c>
      <c r="J1600" s="2">
        <v>5851700000</v>
      </c>
      <c r="K1600" s="2">
        <v>5491090000</v>
      </c>
      <c r="L1600" s="2">
        <v>4982660000</v>
      </c>
      <c r="M1600" s="2">
        <v>4441600000</v>
      </c>
      <c r="N1600" s="2">
        <v>3970690000</v>
      </c>
      <c r="O1600" s="2">
        <v>3533630000</v>
      </c>
      <c r="P1600" s="2">
        <v>3194600000</v>
      </c>
      <c r="Q1600" s="2">
        <v>3100490000</v>
      </c>
      <c r="R1600" s="2">
        <v>3064750000</v>
      </c>
      <c r="S1600" s="2">
        <v>3077130000</v>
      </c>
      <c r="T1600" s="2">
        <v>2818580000</v>
      </c>
      <c r="U1600" s="2">
        <v>3066690000</v>
      </c>
      <c r="V1600" s="2">
        <v>3428300000</v>
      </c>
      <c r="W1600" s="2">
        <v>3781270000</v>
      </c>
      <c r="X1600" s="2">
        <v>4111390000</v>
      </c>
      <c r="Y1600" s="2">
        <v>4099220000</v>
      </c>
      <c r="Z1600" s="2">
        <v>3942420000</v>
      </c>
      <c r="AA1600" s="2">
        <v>3800650000</v>
      </c>
      <c r="AB1600" s="2">
        <v>3797430000</v>
      </c>
      <c r="AC1600" s="2">
        <v>3939130000</v>
      </c>
      <c r="AD1600" s="2">
        <v>4136650000</v>
      </c>
      <c r="AE1600" s="2">
        <v>4336830000</v>
      </c>
      <c r="AF1600" s="2">
        <v>4572390000</v>
      </c>
    </row>
    <row r="1601" spans="1:32" x14ac:dyDescent="0.25">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x14ac:dyDescent="0.25">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x14ac:dyDescent="0.25">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x14ac:dyDescent="0.25">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x14ac:dyDescent="0.25">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x14ac:dyDescent="0.25">
      <c r="A1606" t="s">
        <v>1575</v>
      </c>
      <c r="B1606" t="s">
        <v>19</v>
      </c>
      <c r="C1606" s="2">
        <v>2774990000</v>
      </c>
      <c r="D1606" s="2">
        <v>3313320000</v>
      </c>
      <c r="E1606" s="2">
        <v>1602510000</v>
      </c>
      <c r="F1606" s="2">
        <v>2074670000</v>
      </c>
      <c r="G1606" s="2">
        <v>2427250000</v>
      </c>
      <c r="H1606" s="2">
        <v>2120790000</v>
      </c>
      <c r="I1606" s="2">
        <v>1464390000</v>
      </c>
      <c r="J1606" s="2">
        <v>917542000</v>
      </c>
      <c r="K1606" s="2">
        <v>469229000</v>
      </c>
      <c r="L1606" s="2">
        <v>126945000</v>
      </c>
      <c r="M1606" s="2">
        <v>64844900</v>
      </c>
      <c r="N1606" s="2">
        <v>53764100</v>
      </c>
      <c r="O1606" s="2">
        <v>48765100</v>
      </c>
      <c r="P1606" s="2">
        <v>37918500</v>
      </c>
      <c r="Q1606" s="2">
        <v>42409000</v>
      </c>
      <c r="R1606" s="2">
        <v>44281900</v>
      </c>
      <c r="S1606" s="2">
        <v>51156500</v>
      </c>
      <c r="T1606" s="2">
        <v>58535800</v>
      </c>
      <c r="U1606" s="2">
        <v>58684400</v>
      </c>
      <c r="V1606" s="2">
        <v>72179500</v>
      </c>
      <c r="W1606" s="2">
        <v>83072900</v>
      </c>
      <c r="X1606" s="2">
        <v>88448400</v>
      </c>
      <c r="Y1606" s="2">
        <v>85851700</v>
      </c>
      <c r="Z1606" s="2">
        <v>81322600</v>
      </c>
      <c r="AA1606" s="2">
        <v>82853300</v>
      </c>
      <c r="AB1606" s="2">
        <v>80811800</v>
      </c>
      <c r="AC1606" s="2">
        <v>74625700</v>
      </c>
      <c r="AD1606" s="2">
        <v>72138300</v>
      </c>
      <c r="AE1606" s="2">
        <v>67693800</v>
      </c>
      <c r="AF1606" s="2">
        <v>66023100</v>
      </c>
    </row>
    <row r="1607" spans="1:32" x14ac:dyDescent="0.25">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x14ac:dyDescent="0.25">
      <c r="A1608" t="s">
        <v>1577</v>
      </c>
      <c r="B1608" t="s">
        <v>19</v>
      </c>
      <c r="C1608" s="2">
        <v>31728200000</v>
      </c>
      <c r="D1608" s="2">
        <v>31728200000</v>
      </c>
      <c r="E1608" s="2">
        <v>31678100000</v>
      </c>
      <c r="F1608" s="2">
        <v>31322300000</v>
      </c>
      <c r="G1608" s="2">
        <v>30512900000</v>
      </c>
      <c r="H1608" s="2">
        <v>29702100000</v>
      </c>
      <c r="I1608" s="2">
        <v>29070500000</v>
      </c>
      <c r="J1608" s="2">
        <v>28653500000</v>
      </c>
      <c r="K1608" s="2">
        <v>27998200000</v>
      </c>
      <c r="L1608" s="2">
        <v>27225600000</v>
      </c>
      <c r="M1608" s="2">
        <v>26219200000</v>
      </c>
      <c r="N1608" s="2">
        <v>25112700000</v>
      </c>
      <c r="O1608" s="2">
        <v>24269000000</v>
      </c>
      <c r="P1608" s="2">
        <v>23550600000</v>
      </c>
      <c r="Q1608" s="2">
        <v>22920200000</v>
      </c>
      <c r="R1608" s="2">
        <v>22273200000</v>
      </c>
      <c r="S1608" s="2">
        <v>21580100000</v>
      </c>
      <c r="T1608" s="2">
        <v>20913000000</v>
      </c>
      <c r="U1608" s="2">
        <v>20395800000</v>
      </c>
      <c r="V1608" s="2">
        <v>20099600000</v>
      </c>
      <c r="W1608" s="2">
        <v>19902000000</v>
      </c>
      <c r="X1608" s="2">
        <v>19721800000</v>
      </c>
      <c r="Y1608" s="2">
        <v>19519100000</v>
      </c>
      <c r="Z1608" s="2">
        <v>19283700000</v>
      </c>
      <c r="AA1608" s="2">
        <v>19015600000</v>
      </c>
      <c r="AB1608" s="2">
        <v>18726700000</v>
      </c>
      <c r="AC1608" s="2">
        <v>18429300000</v>
      </c>
      <c r="AD1608" s="2">
        <v>18138000000</v>
      </c>
      <c r="AE1608" s="2">
        <v>17847400000</v>
      </c>
      <c r="AF1608" s="2">
        <v>17550700000</v>
      </c>
    </row>
    <row r="1609" spans="1:32" x14ac:dyDescent="0.25">
      <c r="A1609" t="s">
        <v>1578</v>
      </c>
      <c r="B1609" t="s">
        <v>19</v>
      </c>
      <c r="C1609" s="2">
        <v>660301000</v>
      </c>
      <c r="D1609" s="2">
        <v>373860000</v>
      </c>
      <c r="E1609" s="2">
        <v>1158950000</v>
      </c>
      <c r="F1609" s="2">
        <v>589367000</v>
      </c>
      <c r="G1609" s="2">
        <v>427100000</v>
      </c>
      <c r="H1609" s="2">
        <v>349849000</v>
      </c>
      <c r="I1609" s="2">
        <v>392655000</v>
      </c>
      <c r="J1609" s="2">
        <v>448266000</v>
      </c>
      <c r="K1609" s="2">
        <v>543067000</v>
      </c>
      <c r="L1609" s="2">
        <v>642922000</v>
      </c>
      <c r="M1609" s="2">
        <v>536202000</v>
      </c>
      <c r="N1609" s="2">
        <v>447594000</v>
      </c>
      <c r="O1609" s="2">
        <v>360414000</v>
      </c>
      <c r="P1609" s="2">
        <v>294349000</v>
      </c>
      <c r="Q1609" s="2">
        <v>257091000</v>
      </c>
      <c r="R1609" s="2">
        <v>247481000</v>
      </c>
      <c r="S1609" s="2">
        <v>252038000</v>
      </c>
      <c r="T1609" s="2">
        <v>220411000</v>
      </c>
      <c r="U1609" s="2">
        <v>296796000</v>
      </c>
      <c r="V1609" s="2">
        <v>360311000</v>
      </c>
      <c r="W1609" s="2">
        <v>428819000</v>
      </c>
      <c r="X1609" s="2">
        <v>505201000</v>
      </c>
      <c r="Y1609" s="2">
        <v>528370000</v>
      </c>
      <c r="Z1609" s="2">
        <v>552512000</v>
      </c>
      <c r="AA1609" s="2">
        <v>567653000</v>
      </c>
      <c r="AB1609" s="2">
        <v>573385000</v>
      </c>
      <c r="AC1609" s="2">
        <v>596306000</v>
      </c>
      <c r="AD1609" s="2">
        <v>619812000</v>
      </c>
      <c r="AE1609" s="2">
        <v>648442000</v>
      </c>
      <c r="AF1609" s="2">
        <v>659949000</v>
      </c>
    </row>
    <row r="1610" spans="1:32" x14ac:dyDescent="0.25">
      <c r="A1610" t="s">
        <v>1579</v>
      </c>
      <c r="B1610" t="s">
        <v>19</v>
      </c>
      <c r="C1610" s="2">
        <v>14218000000</v>
      </c>
      <c r="D1610" s="2">
        <v>15246100000</v>
      </c>
      <c r="E1610" s="2">
        <v>5985180000</v>
      </c>
      <c r="F1610" s="2">
        <v>12394400000</v>
      </c>
      <c r="G1610" s="2">
        <v>13222100000</v>
      </c>
      <c r="H1610" s="2">
        <v>12457600000</v>
      </c>
      <c r="I1610" s="2">
        <v>10908700000</v>
      </c>
      <c r="J1610" s="2">
        <v>8772290000</v>
      </c>
      <c r="K1610" s="2">
        <v>5897960000</v>
      </c>
      <c r="L1610" s="2">
        <v>3063600000</v>
      </c>
      <c r="M1610" s="2">
        <v>2582230000</v>
      </c>
      <c r="N1610" s="2">
        <v>2181300000</v>
      </c>
      <c r="O1610" s="2">
        <v>1853410000</v>
      </c>
      <c r="P1610" s="2">
        <v>1642170000</v>
      </c>
      <c r="Q1610" s="2">
        <v>1795370000</v>
      </c>
      <c r="R1610" s="2">
        <v>1885810000</v>
      </c>
      <c r="S1610" s="2">
        <v>1954530000</v>
      </c>
      <c r="T1610" s="2">
        <v>1968590000</v>
      </c>
      <c r="U1610" s="2">
        <v>2004600000</v>
      </c>
      <c r="V1610" s="2">
        <v>2374310000</v>
      </c>
      <c r="W1610" s="2">
        <v>2698130000</v>
      </c>
      <c r="X1610" s="2">
        <v>2890440000</v>
      </c>
      <c r="Y1610" s="2">
        <v>2741760000</v>
      </c>
      <c r="Z1610" s="2">
        <v>2559900000</v>
      </c>
      <c r="AA1610" s="2">
        <v>2504520000</v>
      </c>
      <c r="AB1610" s="2">
        <v>2450230000</v>
      </c>
      <c r="AC1610" s="2">
        <v>2364770000</v>
      </c>
      <c r="AD1610" s="2">
        <v>2369860000</v>
      </c>
      <c r="AE1610" s="2">
        <v>2293040000</v>
      </c>
      <c r="AF1610" s="2">
        <v>2312140000</v>
      </c>
    </row>
    <row r="1611" spans="1:32" x14ac:dyDescent="0.25">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x14ac:dyDescent="0.25">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x14ac:dyDescent="0.25">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x14ac:dyDescent="0.25">
      <c r="A1614" t="s">
        <v>1583</v>
      </c>
      <c r="B1614" t="s">
        <v>19</v>
      </c>
      <c r="C1614" s="2">
        <v>22264400000</v>
      </c>
      <c r="D1614" s="2">
        <v>22264400000</v>
      </c>
      <c r="E1614" s="2">
        <v>22264400000</v>
      </c>
      <c r="F1614" s="2">
        <v>22264400000</v>
      </c>
      <c r="G1614" s="2">
        <v>22264400000</v>
      </c>
      <c r="H1614" s="2">
        <v>22264400000</v>
      </c>
      <c r="I1614" s="2">
        <v>22264400000</v>
      </c>
      <c r="J1614" s="2">
        <v>22264400000</v>
      </c>
      <c r="K1614" s="2">
        <v>22264400000</v>
      </c>
      <c r="L1614" s="2">
        <v>22264400000</v>
      </c>
      <c r="M1614" s="2">
        <v>20765200000</v>
      </c>
      <c r="N1614" s="2">
        <v>19606700000</v>
      </c>
      <c r="O1614" s="2">
        <v>19040000000</v>
      </c>
      <c r="P1614" s="2">
        <v>18767800000</v>
      </c>
      <c r="Q1614" s="2">
        <v>17414100000</v>
      </c>
      <c r="R1614" s="2">
        <v>16673200000</v>
      </c>
      <c r="S1614" s="2">
        <v>17707900000</v>
      </c>
      <c r="T1614" s="2">
        <v>16513300000</v>
      </c>
      <c r="U1614" s="2">
        <v>16590600000</v>
      </c>
      <c r="V1614" s="2">
        <v>17550500000</v>
      </c>
      <c r="W1614" s="2">
        <v>17707900000</v>
      </c>
      <c r="X1614" s="2">
        <v>17936000000</v>
      </c>
      <c r="Y1614" s="2">
        <v>17707900000</v>
      </c>
      <c r="Z1614" s="2">
        <v>16896400000</v>
      </c>
      <c r="AA1614" s="2">
        <v>16055900000</v>
      </c>
      <c r="AB1614" s="2">
        <v>15610200000</v>
      </c>
      <c r="AC1614" s="2">
        <v>15616800000</v>
      </c>
      <c r="AD1614" s="2">
        <v>16210900000</v>
      </c>
      <c r="AE1614" s="2">
        <v>16662900000</v>
      </c>
      <c r="AF1614" s="2">
        <v>17285400000</v>
      </c>
    </row>
    <row r="1615" spans="1:32" x14ac:dyDescent="0.25">
      <c r="A1615" t="s">
        <v>7239</v>
      </c>
      <c r="B1615" t="s">
        <v>19</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row>
    <row r="1616" spans="1:32" x14ac:dyDescent="0.25">
      <c r="A1616" t="s">
        <v>7240</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x14ac:dyDescent="0.25">
      <c r="A1617" t="s">
        <v>7241</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x14ac:dyDescent="0.25">
      <c r="A1618" t="s">
        <v>7242</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x14ac:dyDescent="0.25">
      <c r="A1619" t="s">
        <v>7243</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x14ac:dyDescent="0.25">
      <c r="A1620" t="s">
        <v>7244</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x14ac:dyDescent="0.25">
      <c r="A1621" t="s">
        <v>7245</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x14ac:dyDescent="0.25">
      <c r="A1622" t="s">
        <v>1584</v>
      </c>
      <c r="B1622" t="s">
        <v>19</v>
      </c>
      <c r="C1622" s="2">
        <v>2063920000</v>
      </c>
      <c r="D1622" s="2">
        <v>1997990000</v>
      </c>
      <c r="E1622" s="2">
        <v>1209610000</v>
      </c>
      <c r="F1622" s="2">
        <v>1717350000</v>
      </c>
      <c r="G1622" s="2">
        <v>1669150000</v>
      </c>
      <c r="H1622" s="2">
        <v>1577870000</v>
      </c>
      <c r="I1622" s="2">
        <v>1401060000</v>
      </c>
      <c r="J1622" s="2">
        <v>1221980000</v>
      </c>
      <c r="K1622" s="2">
        <v>804067000</v>
      </c>
      <c r="L1622" s="2">
        <v>490262000</v>
      </c>
      <c r="M1622" s="2">
        <v>398751000</v>
      </c>
      <c r="N1622" s="2">
        <v>316838000</v>
      </c>
      <c r="O1622" s="2">
        <v>247233000</v>
      </c>
      <c r="P1622" s="2">
        <v>198607000</v>
      </c>
      <c r="Q1622" s="2">
        <v>188443000</v>
      </c>
      <c r="R1622" s="2">
        <v>173322000</v>
      </c>
      <c r="S1622" s="2">
        <v>160969000</v>
      </c>
      <c r="T1622" s="2">
        <v>145333000</v>
      </c>
      <c r="U1622" s="2">
        <v>128175000</v>
      </c>
      <c r="V1622" s="2">
        <v>108692000</v>
      </c>
      <c r="W1622" s="2">
        <v>117540000</v>
      </c>
      <c r="X1622" s="2">
        <v>117215000</v>
      </c>
      <c r="Y1622" s="2">
        <v>112034000</v>
      </c>
      <c r="Z1622" s="2">
        <v>100868000</v>
      </c>
      <c r="AA1622" s="2">
        <v>80005600</v>
      </c>
      <c r="AB1622" s="2">
        <v>77303400</v>
      </c>
      <c r="AC1622" s="2">
        <v>76755000</v>
      </c>
      <c r="AD1622" s="2">
        <v>74050200</v>
      </c>
      <c r="AE1622" s="2">
        <v>71457500</v>
      </c>
      <c r="AF1622" s="2">
        <v>72172900</v>
      </c>
    </row>
    <row r="1623" spans="1:32" x14ac:dyDescent="0.25">
      <c r="A1623" t="s">
        <v>7246</v>
      </c>
      <c r="B1623" t="s">
        <v>19</v>
      </c>
      <c r="C1623" s="2">
        <v>39077800</v>
      </c>
      <c r="D1623" s="2">
        <v>7152360</v>
      </c>
      <c r="E1623" s="2">
        <v>38785300</v>
      </c>
      <c r="F1623" s="2">
        <v>22325500</v>
      </c>
      <c r="G1623" s="2">
        <v>9023650</v>
      </c>
      <c r="H1623" s="2">
        <v>4654180</v>
      </c>
      <c r="I1623" s="2">
        <v>5205820</v>
      </c>
      <c r="J1623" s="2">
        <v>5188830</v>
      </c>
      <c r="K1623" s="2">
        <v>7519260</v>
      </c>
      <c r="L1623" s="2">
        <v>8314010</v>
      </c>
      <c r="M1623" s="2">
        <v>4078120</v>
      </c>
      <c r="N1623" s="2">
        <v>2546030</v>
      </c>
      <c r="O1623" s="2">
        <v>1453260</v>
      </c>
      <c r="P1623">
        <v>739296</v>
      </c>
      <c r="Q1623">
        <v>393446</v>
      </c>
      <c r="R1623">
        <v>307282</v>
      </c>
      <c r="S1623">
        <v>610211</v>
      </c>
      <c r="T1623">
        <v>948377</v>
      </c>
      <c r="U1623" s="2">
        <v>1291660</v>
      </c>
      <c r="V1623" s="2">
        <v>1118340</v>
      </c>
      <c r="W1623" s="2">
        <v>1030110</v>
      </c>
      <c r="X1623" s="2">
        <v>1221970</v>
      </c>
      <c r="Y1623" s="2">
        <v>1703350</v>
      </c>
      <c r="Z1623" s="2">
        <v>2643240</v>
      </c>
      <c r="AA1623" s="2">
        <v>3857850</v>
      </c>
      <c r="AB1623" s="2">
        <v>4564100</v>
      </c>
      <c r="AC1623" s="2">
        <v>3884450</v>
      </c>
      <c r="AD1623" s="2">
        <v>3450400</v>
      </c>
      <c r="AE1623" s="2">
        <v>3334150</v>
      </c>
      <c r="AF1623" s="2">
        <v>2772790</v>
      </c>
    </row>
    <row r="1624" spans="1:32" x14ac:dyDescent="0.25">
      <c r="A1624" t="s">
        <v>7247</v>
      </c>
      <c r="B1624" t="s">
        <v>19</v>
      </c>
      <c r="C1624" s="2">
        <v>1555280000</v>
      </c>
      <c r="D1624" s="2">
        <v>1660640000</v>
      </c>
      <c r="E1624" s="2">
        <v>1742520000</v>
      </c>
      <c r="F1624" s="2">
        <v>1504760000</v>
      </c>
      <c r="G1624" s="2">
        <v>1501810000</v>
      </c>
      <c r="H1624" s="2">
        <v>1437190000</v>
      </c>
      <c r="I1624" s="2">
        <v>1368460000</v>
      </c>
      <c r="J1624" s="2">
        <v>1296640000</v>
      </c>
      <c r="K1624" s="2">
        <v>1216730000</v>
      </c>
      <c r="L1624" s="2">
        <v>1104070000</v>
      </c>
      <c r="M1624" s="2">
        <v>984181000</v>
      </c>
      <c r="N1624" s="2">
        <v>879837000</v>
      </c>
      <c r="O1624" s="2">
        <v>782992000</v>
      </c>
      <c r="P1624" s="2">
        <v>707869000</v>
      </c>
      <c r="Q1624" s="2">
        <v>687016000</v>
      </c>
      <c r="R1624" s="2">
        <v>679095000</v>
      </c>
      <c r="S1624" s="2">
        <v>681838000</v>
      </c>
      <c r="T1624" s="2">
        <v>624549000</v>
      </c>
      <c r="U1624" s="2">
        <v>679525000</v>
      </c>
      <c r="V1624" s="2">
        <v>759652000</v>
      </c>
      <c r="W1624" s="2">
        <v>837864000</v>
      </c>
      <c r="X1624" s="2">
        <v>911012000</v>
      </c>
      <c r="Y1624" s="2">
        <v>908317000</v>
      </c>
      <c r="Z1624" s="2">
        <v>873573000</v>
      </c>
      <c r="AA1624" s="2">
        <v>842158000</v>
      </c>
      <c r="AB1624" s="2">
        <v>841444000</v>
      </c>
      <c r="AC1624" s="2">
        <v>872842000</v>
      </c>
      <c r="AD1624" s="2">
        <v>916611000</v>
      </c>
      <c r="AE1624" s="2">
        <v>960966000</v>
      </c>
      <c r="AF1624" s="2">
        <v>1013160000</v>
      </c>
    </row>
    <row r="1625" spans="1:32" x14ac:dyDescent="0.25">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x14ac:dyDescent="0.25">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x14ac:dyDescent="0.25">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x14ac:dyDescent="0.25">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x14ac:dyDescent="0.25">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x14ac:dyDescent="0.25">
      <c r="A1630" t="s">
        <v>1591</v>
      </c>
      <c r="B1630" t="s">
        <v>19</v>
      </c>
      <c r="C1630" s="2">
        <v>118064000</v>
      </c>
      <c r="D1630" s="2">
        <v>140968000</v>
      </c>
      <c r="E1630" s="2">
        <v>68180300</v>
      </c>
      <c r="F1630" s="2">
        <v>88268400</v>
      </c>
      <c r="G1630" s="2">
        <v>103269000</v>
      </c>
      <c r="H1630" s="2">
        <v>90230900</v>
      </c>
      <c r="I1630" s="2">
        <v>62303500</v>
      </c>
      <c r="J1630" s="2">
        <v>39037600</v>
      </c>
      <c r="K1630" s="2">
        <v>19963700</v>
      </c>
      <c r="L1630" s="2">
        <v>5400970</v>
      </c>
      <c r="M1630" s="2">
        <v>2758880</v>
      </c>
      <c r="N1630" s="2">
        <v>2287440</v>
      </c>
      <c r="O1630" s="2">
        <v>2074750</v>
      </c>
      <c r="P1630" s="2">
        <v>1613270</v>
      </c>
      <c r="Q1630" s="2">
        <v>1804330</v>
      </c>
      <c r="R1630" s="2">
        <v>1884010</v>
      </c>
      <c r="S1630" s="2">
        <v>2176500</v>
      </c>
      <c r="T1630" s="2">
        <v>2490450</v>
      </c>
      <c r="U1630" s="2">
        <v>2496780</v>
      </c>
      <c r="V1630" s="2">
        <v>3070940</v>
      </c>
      <c r="W1630" s="2">
        <v>3534410</v>
      </c>
      <c r="X1630" s="2">
        <v>3763110</v>
      </c>
      <c r="Y1630" s="2">
        <v>3652630</v>
      </c>
      <c r="Z1630" s="2">
        <v>3459940</v>
      </c>
      <c r="AA1630" s="2">
        <v>3525060</v>
      </c>
      <c r="AB1630" s="2">
        <v>3438200</v>
      </c>
      <c r="AC1630" s="2">
        <v>3175010</v>
      </c>
      <c r="AD1630" s="2">
        <v>3069190</v>
      </c>
      <c r="AE1630" s="2">
        <v>2880090</v>
      </c>
      <c r="AF1630" s="2">
        <v>2809010</v>
      </c>
    </row>
    <row r="1631" spans="1:32" x14ac:dyDescent="0.25">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x14ac:dyDescent="0.25">
      <c r="A1632" t="s">
        <v>1593</v>
      </c>
      <c r="B1632" t="s">
        <v>19</v>
      </c>
      <c r="C1632" s="2">
        <v>1046880000</v>
      </c>
      <c r="D1632" s="2">
        <v>1046880000</v>
      </c>
      <c r="E1632" s="2">
        <v>1045230000</v>
      </c>
      <c r="F1632" s="2">
        <v>1033490000</v>
      </c>
      <c r="G1632" s="2">
        <v>1006780000</v>
      </c>
      <c r="H1632" s="2">
        <v>980029000</v>
      </c>
      <c r="I1632" s="2">
        <v>959191000</v>
      </c>
      <c r="J1632" s="2">
        <v>945430000</v>
      </c>
      <c r="K1632" s="2">
        <v>923811000</v>
      </c>
      <c r="L1632" s="2">
        <v>898319000</v>
      </c>
      <c r="M1632" s="2">
        <v>865109000</v>
      </c>
      <c r="N1632" s="2">
        <v>828602000</v>
      </c>
      <c r="O1632" s="2">
        <v>800762000</v>
      </c>
      <c r="P1632" s="2">
        <v>777059000</v>
      </c>
      <c r="Q1632" s="2">
        <v>756260000</v>
      </c>
      <c r="R1632" s="2">
        <v>734913000</v>
      </c>
      <c r="S1632" s="2">
        <v>712041000</v>
      </c>
      <c r="T1632" s="2">
        <v>690031000</v>
      </c>
      <c r="U1632" s="2">
        <v>672967000</v>
      </c>
      <c r="V1632" s="2">
        <v>663191000</v>
      </c>
      <c r="W1632" s="2">
        <v>656671000</v>
      </c>
      <c r="X1632" s="2">
        <v>650729000</v>
      </c>
      <c r="Y1632" s="2">
        <v>644040000</v>
      </c>
      <c r="Z1632" s="2">
        <v>636272000</v>
      </c>
      <c r="AA1632" s="2">
        <v>627427000</v>
      </c>
      <c r="AB1632" s="2">
        <v>617894000</v>
      </c>
      <c r="AC1632" s="2">
        <v>608080000</v>
      </c>
      <c r="AD1632" s="2">
        <v>598469000</v>
      </c>
      <c r="AE1632" s="2">
        <v>588880000</v>
      </c>
      <c r="AF1632" s="2">
        <v>579092000</v>
      </c>
    </row>
    <row r="1633" spans="1:32" x14ac:dyDescent="0.25">
      <c r="A1633" t="s">
        <v>1594</v>
      </c>
      <c r="B1633" t="s">
        <v>19</v>
      </c>
      <c r="C1633" s="2">
        <v>146311000</v>
      </c>
      <c r="D1633" s="2">
        <v>82840900</v>
      </c>
      <c r="E1633" s="2">
        <v>256804000</v>
      </c>
      <c r="F1633" s="2">
        <v>130593000</v>
      </c>
      <c r="G1633" s="2">
        <v>94637900</v>
      </c>
      <c r="H1633" s="2">
        <v>77520500</v>
      </c>
      <c r="I1633" s="2">
        <v>87005500</v>
      </c>
      <c r="J1633" s="2">
        <v>99328100</v>
      </c>
      <c r="K1633" s="2">
        <v>120334000</v>
      </c>
      <c r="L1633" s="2">
        <v>142460000</v>
      </c>
      <c r="M1633" s="2">
        <v>118813000</v>
      </c>
      <c r="N1633" s="2">
        <v>99179000</v>
      </c>
      <c r="O1633" s="2">
        <v>79861600</v>
      </c>
      <c r="P1633" s="2">
        <v>65222600</v>
      </c>
      <c r="Q1633" s="2">
        <v>56967000</v>
      </c>
      <c r="R1633" s="2">
        <v>54837500</v>
      </c>
      <c r="S1633" s="2">
        <v>55847400</v>
      </c>
      <c r="T1633" s="2">
        <v>48839200</v>
      </c>
      <c r="U1633" s="2">
        <v>65764800</v>
      </c>
      <c r="V1633" s="2">
        <v>79838700</v>
      </c>
      <c r="W1633" s="2">
        <v>95018800</v>
      </c>
      <c r="X1633" s="2">
        <v>111944000</v>
      </c>
      <c r="Y1633" s="2">
        <v>117078000</v>
      </c>
      <c r="Z1633" s="2">
        <v>122427000</v>
      </c>
      <c r="AA1633" s="2">
        <v>125782000</v>
      </c>
      <c r="AB1633" s="2">
        <v>127052000</v>
      </c>
      <c r="AC1633" s="2">
        <v>132131000</v>
      </c>
      <c r="AD1633" s="2">
        <v>137340000</v>
      </c>
      <c r="AE1633" s="2">
        <v>143683000</v>
      </c>
      <c r="AF1633" s="2">
        <v>146233000</v>
      </c>
    </row>
    <row r="1634" spans="1:32" x14ac:dyDescent="0.25">
      <c r="A1634" t="s">
        <v>1595</v>
      </c>
      <c r="B1634" t="s">
        <v>19</v>
      </c>
      <c r="C1634" s="2">
        <v>31502200</v>
      </c>
      <c r="D1634" s="2">
        <v>33780100</v>
      </c>
      <c r="E1634" s="2">
        <v>13261100</v>
      </c>
      <c r="F1634" s="2">
        <v>27461800</v>
      </c>
      <c r="G1634" s="2">
        <v>29295600</v>
      </c>
      <c r="H1634" s="2">
        <v>27601700</v>
      </c>
      <c r="I1634" s="2">
        <v>24170000</v>
      </c>
      <c r="J1634" s="2">
        <v>19436400</v>
      </c>
      <c r="K1634" s="2">
        <v>13067900</v>
      </c>
      <c r="L1634" s="2">
        <v>6787890</v>
      </c>
      <c r="M1634" s="2">
        <v>5721340</v>
      </c>
      <c r="N1634" s="2">
        <v>4833010</v>
      </c>
      <c r="O1634" s="2">
        <v>4106520</v>
      </c>
      <c r="P1634" s="2">
        <v>3638490</v>
      </c>
      <c r="Q1634" s="2">
        <v>3977930</v>
      </c>
      <c r="R1634" s="2">
        <v>4178310</v>
      </c>
      <c r="S1634" s="2">
        <v>4330560</v>
      </c>
      <c r="T1634" s="2">
        <v>4361720</v>
      </c>
      <c r="U1634" s="2">
        <v>4441520</v>
      </c>
      <c r="V1634" s="2">
        <v>5260650</v>
      </c>
      <c r="W1634" s="2">
        <v>5978140</v>
      </c>
      <c r="X1634" s="2">
        <v>6404220</v>
      </c>
      <c r="Y1634" s="2">
        <v>6074800</v>
      </c>
      <c r="Z1634" s="2">
        <v>5671860</v>
      </c>
      <c r="AA1634" s="2">
        <v>5549160</v>
      </c>
      <c r="AB1634" s="2">
        <v>5428870</v>
      </c>
      <c r="AC1634" s="2">
        <v>5239510</v>
      </c>
      <c r="AD1634" s="2">
        <v>5250800</v>
      </c>
      <c r="AE1634" s="2">
        <v>5080580</v>
      </c>
      <c r="AF1634" s="2">
        <v>5122910</v>
      </c>
    </row>
    <row r="1635" spans="1:32" x14ac:dyDescent="0.25">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x14ac:dyDescent="0.25">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x14ac:dyDescent="0.25">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x14ac:dyDescent="0.25">
      <c r="A1638" t="s">
        <v>1599</v>
      </c>
      <c r="B1638" t="s">
        <v>19</v>
      </c>
      <c r="C1638" s="2">
        <v>200402000</v>
      </c>
      <c r="D1638" s="2">
        <v>200402000</v>
      </c>
      <c r="E1638" s="2">
        <v>200402000</v>
      </c>
      <c r="F1638" s="2">
        <v>200402000</v>
      </c>
      <c r="G1638" s="2">
        <v>200402000</v>
      </c>
      <c r="H1638" s="2">
        <v>200402000</v>
      </c>
      <c r="I1638" s="2">
        <v>200402000</v>
      </c>
      <c r="J1638" s="2">
        <v>200402000</v>
      </c>
      <c r="K1638" s="2">
        <v>200402000</v>
      </c>
      <c r="L1638" s="2">
        <v>200402000</v>
      </c>
      <c r="M1638" s="2">
        <v>186909000</v>
      </c>
      <c r="N1638" s="2">
        <v>176480000</v>
      </c>
      <c r="O1638" s="2">
        <v>171380000</v>
      </c>
      <c r="P1638" s="2">
        <v>168930000</v>
      </c>
      <c r="Q1638" s="2">
        <v>156745000</v>
      </c>
      <c r="R1638" s="2">
        <v>150076000</v>
      </c>
      <c r="S1638" s="2">
        <v>159389000</v>
      </c>
      <c r="T1638" s="2">
        <v>148637000</v>
      </c>
      <c r="U1638" s="2">
        <v>149333000</v>
      </c>
      <c r="V1638" s="2">
        <v>157972000</v>
      </c>
      <c r="W1638" s="2">
        <v>159389000</v>
      </c>
      <c r="X1638" s="2">
        <v>161442000</v>
      </c>
      <c r="Y1638" s="2">
        <v>159389000</v>
      </c>
      <c r="Z1638" s="2">
        <v>152085000</v>
      </c>
      <c r="AA1638" s="2">
        <v>144519000</v>
      </c>
      <c r="AB1638" s="2">
        <v>140508000</v>
      </c>
      <c r="AC1638" s="2">
        <v>140568000</v>
      </c>
      <c r="AD1638" s="2">
        <v>145915000</v>
      </c>
      <c r="AE1638" s="2">
        <v>149984000</v>
      </c>
      <c r="AF1638" s="2">
        <v>155586000</v>
      </c>
    </row>
    <row r="1639" spans="1:32" x14ac:dyDescent="0.25">
      <c r="A1639" t="s">
        <v>7248</v>
      </c>
      <c r="B1639" t="s">
        <v>19</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row>
    <row r="1640" spans="1:32" x14ac:dyDescent="0.25">
      <c r="A1640" t="s">
        <v>7249</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x14ac:dyDescent="0.25">
      <c r="A1641" t="s">
        <v>7250</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x14ac:dyDescent="0.25">
      <c r="A1642" t="s">
        <v>7251</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x14ac:dyDescent="0.25">
      <c r="A1643" t="s">
        <v>7252</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x14ac:dyDescent="0.25">
      <c r="A1644" t="s">
        <v>7253</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x14ac:dyDescent="0.25">
      <c r="A1645" t="s">
        <v>7254</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x14ac:dyDescent="0.25">
      <c r="A1646" t="s">
        <v>1600</v>
      </c>
      <c r="B1646" t="s">
        <v>19</v>
      </c>
      <c r="C1646" s="2">
        <v>3262970000</v>
      </c>
      <c r="D1646" s="2">
        <v>3158730000</v>
      </c>
      <c r="E1646" s="2">
        <v>1912340000</v>
      </c>
      <c r="F1646" s="2">
        <v>2715050000</v>
      </c>
      <c r="G1646" s="2">
        <v>2638850000</v>
      </c>
      <c r="H1646" s="2">
        <v>2494540000</v>
      </c>
      <c r="I1646" s="2">
        <v>2215000000</v>
      </c>
      <c r="J1646" s="2">
        <v>1931900000</v>
      </c>
      <c r="K1646" s="2">
        <v>1271190000</v>
      </c>
      <c r="L1646" s="2">
        <v>775080000</v>
      </c>
      <c r="M1646" s="2">
        <v>630406000</v>
      </c>
      <c r="N1646" s="2">
        <v>500905000</v>
      </c>
      <c r="O1646" s="2">
        <v>390863000</v>
      </c>
      <c r="P1646" s="2">
        <v>313988000</v>
      </c>
      <c r="Q1646" s="2">
        <v>297920000</v>
      </c>
      <c r="R1646" s="2">
        <v>274013000</v>
      </c>
      <c r="S1646" s="2">
        <v>254485000</v>
      </c>
      <c r="T1646" s="2">
        <v>229765000</v>
      </c>
      <c r="U1646" s="2">
        <v>202639000</v>
      </c>
      <c r="V1646" s="2">
        <v>171837000</v>
      </c>
      <c r="W1646" s="2">
        <v>185825000</v>
      </c>
      <c r="X1646" s="2">
        <v>185311000</v>
      </c>
      <c r="Y1646" s="2">
        <v>177121000</v>
      </c>
      <c r="Z1646" s="2">
        <v>159468000</v>
      </c>
      <c r="AA1646" s="2">
        <v>126485000</v>
      </c>
      <c r="AB1646" s="2">
        <v>122213000</v>
      </c>
      <c r="AC1646" s="2">
        <v>121346000</v>
      </c>
      <c r="AD1646" s="2">
        <v>117070000</v>
      </c>
      <c r="AE1646" s="2">
        <v>112971000</v>
      </c>
      <c r="AF1646" s="2">
        <v>114102000</v>
      </c>
    </row>
    <row r="1647" spans="1:32" x14ac:dyDescent="0.25">
      <c r="A1647" t="s">
        <v>7255</v>
      </c>
      <c r="B1647" t="s">
        <v>19</v>
      </c>
      <c r="C1647" s="2">
        <v>261364000</v>
      </c>
      <c r="D1647" s="2">
        <v>47837200</v>
      </c>
      <c r="E1647" s="2">
        <v>259408000</v>
      </c>
      <c r="F1647" s="2">
        <v>149320000</v>
      </c>
      <c r="G1647" s="2">
        <v>60353000</v>
      </c>
      <c r="H1647" s="2">
        <v>31128600</v>
      </c>
      <c r="I1647" s="2">
        <v>34818200</v>
      </c>
      <c r="J1647" s="2">
        <v>34704500</v>
      </c>
      <c r="K1647" s="2">
        <v>50291100</v>
      </c>
      <c r="L1647" s="2">
        <v>55606700</v>
      </c>
      <c r="M1647" s="2">
        <v>27275700</v>
      </c>
      <c r="N1647" s="2">
        <v>17028600</v>
      </c>
      <c r="O1647" s="2">
        <v>9719850</v>
      </c>
      <c r="P1647" s="2">
        <v>4944640</v>
      </c>
      <c r="Q1647" s="2">
        <v>2631490</v>
      </c>
      <c r="R1647" s="2">
        <v>2055200</v>
      </c>
      <c r="S1647" s="2">
        <v>4081280</v>
      </c>
      <c r="T1647" s="2">
        <v>6343040</v>
      </c>
      <c r="U1647" s="2">
        <v>8639030</v>
      </c>
      <c r="V1647" s="2">
        <v>7479780</v>
      </c>
      <c r="W1647" s="2">
        <v>6889720</v>
      </c>
      <c r="X1647" s="2">
        <v>8172900</v>
      </c>
      <c r="Y1647" s="2">
        <v>11392600</v>
      </c>
      <c r="Z1647" s="2">
        <v>17678800</v>
      </c>
      <c r="AA1647" s="2">
        <v>25802500</v>
      </c>
      <c r="AB1647" s="2">
        <v>30526200</v>
      </c>
      <c r="AC1647" s="2">
        <v>25980400</v>
      </c>
      <c r="AD1647" s="2">
        <v>23077400</v>
      </c>
      <c r="AE1647" s="2">
        <v>22299900</v>
      </c>
      <c r="AF1647" s="2">
        <v>18545300</v>
      </c>
    </row>
    <row r="1648" spans="1:32" x14ac:dyDescent="0.25">
      <c r="A1648" t="s">
        <v>7256</v>
      </c>
      <c r="B1648" t="s">
        <v>19</v>
      </c>
      <c r="C1648" s="2">
        <v>10402200000</v>
      </c>
      <c r="D1648" s="2">
        <v>11106900000</v>
      </c>
      <c r="E1648" s="2">
        <v>11654500000</v>
      </c>
      <c r="F1648" s="2">
        <v>10064300000</v>
      </c>
      <c r="G1648" s="2">
        <v>10044600000</v>
      </c>
      <c r="H1648" s="2">
        <v>9612340000</v>
      </c>
      <c r="I1648" s="2">
        <v>9152720000</v>
      </c>
      <c r="J1648" s="2">
        <v>8672300000</v>
      </c>
      <c r="K1648" s="2">
        <v>8137870000</v>
      </c>
      <c r="L1648" s="2">
        <v>7384370000</v>
      </c>
      <c r="M1648" s="2">
        <v>6582510000</v>
      </c>
      <c r="N1648" s="2">
        <v>5884620000</v>
      </c>
      <c r="O1648" s="2">
        <v>5236900000</v>
      </c>
      <c r="P1648" s="2">
        <v>4734450000</v>
      </c>
      <c r="Q1648" s="2">
        <v>4594970000</v>
      </c>
      <c r="R1648" s="2">
        <v>4542000000</v>
      </c>
      <c r="S1648" s="2">
        <v>4560350000</v>
      </c>
      <c r="T1648" s="2">
        <v>4177180000</v>
      </c>
      <c r="U1648" s="2">
        <v>4544870000</v>
      </c>
      <c r="V1648" s="2">
        <v>5080790000</v>
      </c>
      <c r="W1648" s="2">
        <v>5603890000</v>
      </c>
      <c r="X1648" s="2">
        <v>6093130000</v>
      </c>
      <c r="Y1648" s="2">
        <v>6075110000</v>
      </c>
      <c r="Z1648" s="2">
        <v>5842730000</v>
      </c>
      <c r="AA1648" s="2">
        <v>5632620000</v>
      </c>
      <c r="AB1648" s="2">
        <v>5627840000</v>
      </c>
      <c r="AC1648" s="2">
        <v>5837840000</v>
      </c>
      <c r="AD1648" s="2">
        <v>6130580000</v>
      </c>
      <c r="AE1648" s="2">
        <v>6427240000</v>
      </c>
      <c r="AF1648" s="2">
        <v>6776350000</v>
      </c>
    </row>
    <row r="1649" spans="1:32" x14ac:dyDescent="0.25">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x14ac:dyDescent="0.25">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x14ac:dyDescent="0.25">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x14ac:dyDescent="0.25">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x14ac:dyDescent="0.25">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x14ac:dyDescent="0.25">
      <c r="A1654" t="s">
        <v>1607</v>
      </c>
      <c r="B1654" t="s">
        <v>19</v>
      </c>
      <c r="C1654" s="2">
        <v>952672000</v>
      </c>
      <c r="D1654" s="2">
        <v>1137480000</v>
      </c>
      <c r="E1654" s="2">
        <v>550154000</v>
      </c>
      <c r="F1654" s="2">
        <v>712247000</v>
      </c>
      <c r="G1654" s="2">
        <v>833291000</v>
      </c>
      <c r="H1654" s="2">
        <v>728083000</v>
      </c>
      <c r="I1654" s="2">
        <v>502733000</v>
      </c>
      <c r="J1654" s="2">
        <v>314999000</v>
      </c>
      <c r="K1654" s="2">
        <v>161089000</v>
      </c>
      <c r="L1654" s="2">
        <v>43581000</v>
      </c>
      <c r="M1654" s="2">
        <v>22261700</v>
      </c>
      <c r="N1654" s="2">
        <v>18457600</v>
      </c>
      <c r="O1654" s="2">
        <v>16741400</v>
      </c>
      <c r="P1654" s="2">
        <v>13017700</v>
      </c>
      <c r="Q1654" s="2">
        <v>14559300</v>
      </c>
      <c r="R1654" s="2">
        <v>15202300</v>
      </c>
      <c r="S1654" s="2">
        <v>17562400</v>
      </c>
      <c r="T1654" s="2">
        <v>20095700</v>
      </c>
      <c r="U1654" s="2">
        <v>20146800</v>
      </c>
      <c r="V1654" s="2">
        <v>24779700</v>
      </c>
      <c r="W1654" s="2">
        <v>28519500</v>
      </c>
      <c r="X1654" s="2">
        <v>30364900</v>
      </c>
      <c r="Y1654" s="2">
        <v>29473500</v>
      </c>
      <c r="Z1654" s="2">
        <v>27918600</v>
      </c>
      <c r="AA1654" s="2">
        <v>28444100</v>
      </c>
      <c r="AB1654" s="2">
        <v>27743200</v>
      </c>
      <c r="AC1654" s="2">
        <v>25619500</v>
      </c>
      <c r="AD1654" s="2">
        <v>24765600</v>
      </c>
      <c r="AE1654" s="2">
        <v>23239800</v>
      </c>
      <c r="AF1654" s="2">
        <v>22666200</v>
      </c>
    </row>
    <row r="1655" spans="1:32" x14ac:dyDescent="0.25">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x14ac:dyDescent="0.25">
      <c r="A1656" t="s">
        <v>1609</v>
      </c>
      <c r="B1656" t="s">
        <v>19</v>
      </c>
      <c r="C1656" s="2">
        <v>421392000</v>
      </c>
      <c r="D1656" s="2">
        <v>421392000</v>
      </c>
      <c r="E1656" s="2">
        <v>420727000</v>
      </c>
      <c r="F1656" s="2">
        <v>416001000</v>
      </c>
      <c r="G1656" s="2">
        <v>405252000</v>
      </c>
      <c r="H1656" s="2">
        <v>394483000</v>
      </c>
      <c r="I1656" s="2">
        <v>386095000</v>
      </c>
      <c r="J1656" s="2">
        <v>380556000</v>
      </c>
      <c r="K1656" s="2">
        <v>371854000</v>
      </c>
      <c r="L1656" s="2">
        <v>361593000</v>
      </c>
      <c r="M1656" s="2">
        <v>348225000</v>
      </c>
      <c r="N1656" s="2">
        <v>333530000</v>
      </c>
      <c r="O1656" s="2">
        <v>322324000</v>
      </c>
      <c r="P1656" s="2">
        <v>312783000</v>
      </c>
      <c r="Q1656" s="2">
        <v>304411000</v>
      </c>
      <c r="R1656" s="2">
        <v>295818000</v>
      </c>
      <c r="S1656" s="2">
        <v>286612000</v>
      </c>
      <c r="T1656" s="2">
        <v>277752000</v>
      </c>
      <c r="U1656" s="2">
        <v>270884000</v>
      </c>
      <c r="V1656" s="2">
        <v>266949000</v>
      </c>
      <c r="W1656" s="2">
        <v>264324000</v>
      </c>
      <c r="X1656" s="2">
        <v>261932000</v>
      </c>
      <c r="Y1656" s="2">
        <v>259240000</v>
      </c>
      <c r="Z1656" s="2">
        <v>256113000</v>
      </c>
      <c r="AA1656" s="2">
        <v>252553000</v>
      </c>
      <c r="AB1656" s="2">
        <v>248715000</v>
      </c>
      <c r="AC1656" s="2">
        <v>244765000</v>
      </c>
      <c r="AD1656" s="2">
        <v>240896000</v>
      </c>
      <c r="AE1656" s="2">
        <v>237037000</v>
      </c>
      <c r="AF1656" s="2">
        <v>233097000</v>
      </c>
    </row>
    <row r="1657" spans="1:32" x14ac:dyDescent="0.25">
      <c r="A1657" t="s">
        <v>1610</v>
      </c>
      <c r="B1657" t="s">
        <v>19</v>
      </c>
      <c r="C1657" s="2">
        <v>978576000</v>
      </c>
      <c r="D1657" s="2">
        <v>554066000</v>
      </c>
      <c r="E1657" s="2">
        <v>1717580000</v>
      </c>
      <c r="F1657" s="2">
        <v>873450000</v>
      </c>
      <c r="G1657" s="2">
        <v>632968000</v>
      </c>
      <c r="H1657" s="2">
        <v>518481000</v>
      </c>
      <c r="I1657" s="2">
        <v>581920000</v>
      </c>
      <c r="J1657" s="2">
        <v>664337000</v>
      </c>
      <c r="K1657" s="2">
        <v>804833000</v>
      </c>
      <c r="L1657" s="2">
        <v>952820000</v>
      </c>
      <c r="M1657" s="2">
        <v>794659000</v>
      </c>
      <c r="N1657" s="2">
        <v>663340000</v>
      </c>
      <c r="O1657" s="2">
        <v>534139000</v>
      </c>
      <c r="P1657" s="2">
        <v>436229000</v>
      </c>
      <c r="Q1657" s="2">
        <v>381013000</v>
      </c>
      <c r="R1657" s="2">
        <v>366770000</v>
      </c>
      <c r="S1657" s="2">
        <v>373525000</v>
      </c>
      <c r="T1657" s="2">
        <v>326652000</v>
      </c>
      <c r="U1657" s="2">
        <v>439855000</v>
      </c>
      <c r="V1657" s="2">
        <v>533986000</v>
      </c>
      <c r="W1657" s="2">
        <v>635515000</v>
      </c>
      <c r="X1657" s="2">
        <v>748714000</v>
      </c>
      <c r="Y1657" s="2">
        <v>783052000</v>
      </c>
      <c r="Z1657" s="2">
        <v>818831000</v>
      </c>
      <c r="AA1657" s="2">
        <v>841271000</v>
      </c>
      <c r="AB1657" s="2">
        <v>849764000</v>
      </c>
      <c r="AC1657" s="2">
        <v>883734000</v>
      </c>
      <c r="AD1657" s="2">
        <v>918571000</v>
      </c>
      <c r="AE1657" s="2">
        <v>961000000</v>
      </c>
      <c r="AF1657" s="2">
        <v>978054000</v>
      </c>
    </row>
    <row r="1658" spans="1:32" x14ac:dyDescent="0.25">
      <c r="A1658" t="s">
        <v>1611</v>
      </c>
      <c r="B1658" t="s">
        <v>19</v>
      </c>
      <c r="C1658" s="2">
        <v>49803500</v>
      </c>
      <c r="D1658" s="2">
        <v>53404800</v>
      </c>
      <c r="E1658" s="2">
        <v>20965200</v>
      </c>
      <c r="F1658" s="2">
        <v>43415900</v>
      </c>
      <c r="G1658" s="2">
        <v>46314900</v>
      </c>
      <c r="H1658" s="2">
        <v>43637000</v>
      </c>
      <c r="I1658" s="2">
        <v>38211500</v>
      </c>
      <c r="J1658" s="2">
        <v>30728000</v>
      </c>
      <c r="K1658" s="2">
        <v>20659700</v>
      </c>
      <c r="L1658" s="2">
        <v>10731300</v>
      </c>
      <c r="M1658" s="2">
        <v>9045160</v>
      </c>
      <c r="N1658" s="2">
        <v>7640760</v>
      </c>
      <c r="O1658" s="2">
        <v>6492220</v>
      </c>
      <c r="P1658" s="2">
        <v>5752280</v>
      </c>
      <c r="Q1658" s="2">
        <v>6288920</v>
      </c>
      <c r="R1658" s="2">
        <v>6605710</v>
      </c>
      <c r="S1658" s="2">
        <v>6846410</v>
      </c>
      <c r="T1658" s="2">
        <v>6895670</v>
      </c>
      <c r="U1658" s="2">
        <v>7021830</v>
      </c>
      <c r="V1658" s="2">
        <v>8316840</v>
      </c>
      <c r="W1658" s="2">
        <v>9451150</v>
      </c>
      <c r="X1658" s="2">
        <v>10124800</v>
      </c>
      <c r="Y1658" s="2">
        <v>9603960</v>
      </c>
      <c r="Z1658" s="2">
        <v>8966940</v>
      </c>
      <c r="AA1658" s="2">
        <v>8772950</v>
      </c>
      <c r="AB1658" s="2">
        <v>8582790</v>
      </c>
      <c r="AC1658" s="2">
        <v>8283420</v>
      </c>
      <c r="AD1658" s="2">
        <v>8301260</v>
      </c>
      <c r="AE1658" s="2">
        <v>8032160</v>
      </c>
      <c r="AF1658" s="2">
        <v>8099080</v>
      </c>
    </row>
    <row r="1659" spans="1:32" x14ac:dyDescent="0.25">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x14ac:dyDescent="0.25">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x14ac:dyDescent="0.25">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x14ac:dyDescent="0.25">
      <c r="A1662" t="s">
        <v>1615</v>
      </c>
      <c r="B1662" t="s">
        <v>19</v>
      </c>
      <c r="C1662" s="2">
        <v>1127160000</v>
      </c>
      <c r="D1662" s="2">
        <v>1127160000</v>
      </c>
      <c r="E1662" s="2">
        <v>1127160000</v>
      </c>
      <c r="F1662" s="2">
        <v>1127160000</v>
      </c>
      <c r="G1662" s="2">
        <v>1127160000</v>
      </c>
      <c r="H1662" s="2">
        <v>1127160000</v>
      </c>
      <c r="I1662" s="2">
        <v>1127160000</v>
      </c>
      <c r="J1662" s="2">
        <v>1127160000</v>
      </c>
      <c r="K1662" s="2">
        <v>1127160000</v>
      </c>
      <c r="L1662" s="2">
        <v>1127160000</v>
      </c>
      <c r="M1662" s="2">
        <v>1051260000</v>
      </c>
      <c r="N1662" s="2">
        <v>992607000</v>
      </c>
      <c r="O1662" s="2">
        <v>963921000</v>
      </c>
      <c r="P1662" s="2">
        <v>950140000</v>
      </c>
      <c r="Q1662" s="2">
        <v>881606000</v>
      </c>
      <c r="R1662" s="2">
        <v>844098000</v>
      </c>
      <c r="S1662" s="2">
        <v>896479000</v>
      </c>
      <c r="T1662" s="2">
        <v>836003000</v>
      </c>
      <c r="U1662" s="2">
        <v>839916000</v>
      </c>
      <c r="V1662" s="2">
        <v>888510000</v>
      </c>
      <c r="W1662" s="2">
        <v>896479000</v>
      </c>
      <c r="X1662" s="2">
        <v>908027000</v>
      </c>
      <c r="Y1662" s="2">
        <v>896479000</v>
      </c>
      <c r="Z1662" s="2">
        <v>855395000</v>
      </c>
      <c r="AA1662" s="2">
        <v>812844000</v>
      </c>
      <c r="AB1662" s="2">
        <v>790282000</v>
      </c>
      <c r="AC1662" s="2">
        <v>790617000</v>
      </c>
      <c r="AD1662" s="2">
        <v>820692000</v>
      </c>
      <c r="AE1662" s="2">
        <v>843577000</v>
      </c>
      <c r="AF1662" s="2">
        <v>875090000</v>
      </c>
    </row>
    <row r="1663" spans="1:32" x14ac:dyDescent="0.25">
      <c r="A1663" t="s">
        <v>7257</v>
      </c>
      <c r="B1663" t="s">
        <v>19</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row>
    <row r="1664" spans="1:32" x14ac:dyDescent="0.25">
      <c r="A1664" t="s">
        <v>7258</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x14ac:dyDescent="0.25">
      <c r="A1665" t="s">
        <v>7259</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x14ac:dyDescent="0.25">
      <c r="A1666" t="s">
        <v>7260</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x14ac:dyDescent="0.25">
      <c r="A1667" t="s">
        <v>7261</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x14ac:dyDescent="0.25">
      <c r="A1668" t="s">
        <v>7262</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x14ac:dyDescent="0.25">
      <c r="A1669" t="s">
        <v>7263</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x14ac:dyDescent="0.25">
      <c r="A1670" t="s">
        <v>1616</v>
      </c>
      <c r="B1670" t="s">
        <v>19</v>
      </c>
      <c r="C1670" s="2">
        <v>108110000000</v>
      </c>
      <c r="D1670" s="2">
        <v>104657000000</v>
      </c>
      <c r="E1670" s="2">
        <v>63360500000</v>
      </c>
      <c r="F1670" s="2">
        <v>89956400000</v>
      </c>
      <c r="G1670" s="2">
        <v>87431900000</v>
      </c>
      <c r="H1670" s="2">
        <v>82650400000</v>
      </c>
      <c r="I1670" s="2">
        <v>73388700000</v>
      </c>
      <c r="J1670" s="2">
        <v>64008600000</v>
      </c>
      <c r="K1670" s="2">
        <v>42117800000</v>
      </c>
      <c r="L1670" s="2">
        <v>25680400000</v>
      </c>
      <c r="M1670" s="2">
        <v>20886900000</v>
      </c>
      <c r="N1670" s="2">
        <v>16596300000</v>
      </c>
      <c r="O1670" s="2">
        <v>12950300000</v>
      </c>
      <c r="P1670" s="2">
        <v>10403200000</v>
      </c>
      <c r="Q1670" s="2">
        <v>9870830000</v>
      </c>
      <c r="R1670" s="2">
        <v>9078750000</v>
      </c>
      <c r="S1670" s="2">
        <v>8431730000</v>
      </c>
      <c r="T1670" s="2">
        <v>7612690000</v>
      </c>
      <c r="U1670" s="2">
        <v>6713930000</v>
      </c>
      <c r="V1670" s="2">
        <v>5693390000</v>
      </c>
      <c r="W1670" s="2">
        <v>6156850000</v>
      </c>
      <c r="X1670" s="2">
        <v>6139810000</v>
      </c>
      <c r="Y1670" s="2">
        <v>5868470000</v>
      </c>
      <c r="Z1670" s="2">
        <v>5283590000</v>
      </c>
      <c r="AA1670" s="2">
        <v>4190770000</v>
      </c>
      <c r="AB1670" s="2">
        <v>4049230000</v>
      </c>
      <c r="AC1670" s="2">
        <v>4020500000</v>
      </c>
      <c r="AD1670" s="2">
        <v>3878820000</v>
      </c>
      <c r="AE1670" s="2">
        <v>3743010000</v>
      </c>
      <c r="AF1670" s="2">
        <v>3780480000</v>
      </c>
    </row>
    <row r="1671" spans="1:32" x14ac:dyDescent="0.25">
      <c r="A1671" t="s">
        <v>7264</v>
      </c>
      <c r="B1671" t="s">
        <v>19</v>
      </c>
      <c r="C1671" s="2">
        <v>253752000</v>
      </c>
      <c r="D1671" s="2">
        <v>46443900</v>
      </c>
      <c r="E1671" s="2">
        <v>251853000</v>
      </c>
      <c r="F1671" s="2">
        <v>144971000</v>
      </c>
      <c r="G1671" s="2">
        <v>58595100</v>
      </c>
      <c r="H1671" s="2">
        <v>30221900</v>
      </c>
      <c r="I1671" s="2">
        <v>33804000</v>
      </c>
      <c r="J1671" s="2">
        <v>33693700</v>
      </c>
      <c r="K1671" s="2">
        <v>48826300</v>
      </c>
      <c r="L1671" s="2">
        <v>53987100</v>
      </c>
      <c r="M1671" s="2">
        <v>26481300</v>
      </c>
      <c r="N1671" s="2">
        <v>16532600</v>
      </c>
      <c r="O1671" s="2">
        <v>9436740</v>
      </c>
      <c r="P1671" s="2">
        <v>4800620</v>
      </c>
      <c r="Q1671" s="2">
        <v>2554850</v>
      </c>
      <c r="R1671" s="2">
        <v>1995340</v>
      </c>
      <c r="S1671" s="2">
        <v>3962410</v>
      </c>
      <c r="T1671" s="2">
        <v>6158290</v>
      </c>
      <c r="U1671" s="2">
        <v>8387410</v>
      </c>
      <c r="V1671" s="2">
        <v>7261920</v>
      </c>
      <c r="W1671" s="2">
        <v>6689050</v>
      </c>
      <c r="X1671" s="2">
        <v>7934850</v>
      </c>
      <c r="Y1671" s="2">
        <v>11060700</v>
      </c>
      <c r="Z1671" s="2">
        <v>17163900</v>
      </c>
      <c r="AA1671" s="2">
        <v>25050900</v>
      </c>
      <c r="AB1671" s="2">
        <v>29637000</v>
      </c>
      <c r="AC1671" s="2">
        <v>25223700</v>
      </c>
      <c r="AD1671" s="2">
        <v>22405200</v>
      </c>
      <c r="AE1671" s="2">
        <v>21650400</v>
      </c>
      <c r="AF1671" s="2">
        <v>18005100</v>
      </c>
    </row>
    <row r="1672" spans="1:32" x14ac:dyDescent="0.25">
      <c r="A1672" t="s">
        <v>7265</v>
      </c>
      <c r="B1672" t="s">
        <v>19</v>
      </c>
      <c r="C1672" s="2">
        <v>10099200000</v>
      </c>
      <c r="D1672" s="2">
        <v>10783400000</v>
      </c>
      <c r="E1672" s="2">
        <v>11315100000</v>
      </c>
      <c r="F1672" s="2">
        <v>9771200000</v>
      </c>
      <c r="G1672" s="2">
        <v>9752030000</v>
      </c>
      <c r="H1672" s="2">
        <v>9332370000</v>
      </c>
      <c r="I1672" s="2">
        <v>8886130000</v>
      </c>
      <c r="J1672" s="2">
        <v>8419710000</v>
      </c>
      <c r="K1672" s="2">
        <v>7900840000</v>
      </c>
      <c r="L1672" s="2">
        <v>7169290000</v>
      </c>
      <c r="M1672" s="2">
        <v>6390790000</v>
      </c>
      <c r="N1672" s="2">
        <v>5713230000</v>
      </c>
      <c r="O1672" s="2">
        <v>5084370000</v>
      </c>
      <c r="P1672" s="2">
        <v>4596550000</v>
      </c>
      <c r="Q1672" s="2">
        <v>4461140000</v>
      </c>
      <c r="R1672" s="2">
        <v>4409710000</v>
      </c>
      <c r="S1672" s="2">
        <v>4427520000</v>
      </c>
      <c r="T1672" s="2">
        <v>4055520000</v>
      </c>
      <c r="U1672" s="2">
        <v>4412500000</v>
      </c>
      <c r="V1672" s="2">
        <v>4932800000</v>
      </c>
      <c r="W1672" s="2">
        <v>5440670000</v>
      </c>
      <c r="X1672" s="2">
        <v>5915660000</v>
      </c>
      <c r="Y1672" s="2">
        <v>5898170000</v>
      </c>
      <c r="Z1672" s="2">
        <v>5672550000</v>
      </c>
      <c r="AA1672" s="2">
        <v>5468560000</v>
      </c>
      <c r="AB1672" s="2">
        <v>5463920000</v>
      </c>
      <c r="AC1672" s="2">
        <v>5667810000</v>
      </c>
      <c r="AD1672" s="2">
        <v>5952020000</v>
      </c>
      <c r="AE1672" s="2">
        <v>6240040000</v>
      </c>
      <c r="AF1672" s="2">
        <v>6578990000</v>
      </c>
    </row>
    <row r="1673" spans="1:32" x14ac:dyDescent="0.25">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x14ac:dyDescent="0.25">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x14ac:dyDescent="0.25">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x14ac:dyDescent="0.25">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x14ac:dyDescent="0.25">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x14ac:dyDescent="0.25">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x14ac:dyDescent="0.25">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x14ac:dyDescent="0.25">
      <c r="A1680" t="s">
        <v>1625</v>
      </c>
      <c r="B1680" t="s">
        <v>19</v>
      </c>
      <c r="C1680" s="2">
        <v>573843000</v>
      </c>
      <c r="D1680" s="2">
        <v>573843000</v>
      </c>
      <c r="E1680" s="2">
        <v>572937000</v>
      </c>
      <c r="F1680" s="2">
        <v>566502000</v>
      </c>
      <c r="G1680" s="2">
        <v>551864000</v>
      </c>
      <c r="H1680" s="2">
        <v>537199000</v>
      </c>
      <c r="I1680" s="2">
        <v>525776000</v>
      </c>
      <c r="J1680" s="2">
        <v>518233000</v>
      </c>
      <c r="K1680" s="2">
        <v>506383000</v>
      </c>
      <c r="L1680" s="2">
        <v>492409000</v>
      </c>
      <c r="M1680" s="2">
        <v>474206000</v>
      </c>
      <c r="N1680" s="2">
        <v>454194000</v>
      </c>
      <c r="O1680" s="2">
        <v>438934000</v>
      </c>
      <c r="P1680" s="2">
        <v>425942000</v>
      </c>
      <c r="Q1680" s="2">
        <v>414540000</v>
      </c>
      <c r="R1680" s="2">
        <v>402839000</v>
      </c>
      <c r="S1680" s="2">
        <v>390302000</v>
      </c>
      <c r="T1680" s="2">
        <v>378237000</v>
      </c>
      <c r="U1680" s="2">
        <v>368884000</v>
      </c>
      <c r="V1680" s="2">
        <v>363525000</v>
      </c>
      <c r="W1680" s="2">
        <v>359951000</v>
      </c>
      <c r="X1680" s="2">
        <v>356694000</v>
      </c>
      <c r="Y1680" s="2">
        <v>353028000</v>
      </c>
      <c r="Z1680" s="2">
        <v>348770000</v>
      </c>
      <c r="AA1680" s="2">
        <v>343921000</v>
      </c>
      <c r="AB1680" s="2">
        <v>338696000</v>
      </c>
      <c r="AC1680" s="2">
        <v>333316000</v>
      </c>
      <c r="AD1680" s="2">
        <v>328048000</v>
      </c>
      <c r="AE1680" s="2">
        <v>322792000</v>
      </c>
      <c r="AF1680" s="2">
        <v>317427000</v>
      </c>
    </row>
    <row r="1681" spans="1:32" x14ac:dyDescent="0.25">
      <c r="A1681" t="s">
        <v>1626</v>
      </c>
      <c r="B1681" t="s">
        <v>19</v>
      </c>
      <c r="C1681" s="2">
        <v>950074000</v>
      </c>
      <c r="D1681" s="2">
        <v>537928000</v>
      </c>
      <c r="E1681" s="2">
        <v>1667560000</v>
      </c>
      <c r="F1681" s="2">
        <v>848009000</v>
      </c>
      <c r="G1681" s="2">
        <v>614532000</v>
      </c>
      <c r="H1681" s="2">
        <v>503380000</v>
      </c>
      <c r="I1681" s="2">
        <v>564971000</v>
      </c>
      <c r="J1681" s="2">
        <v>644987000</v>
      </c>
      <c r="K1681" s="2">
        <v>781391000</v>
      </c>
      <c r="L1681" s="2">
        <v>925068000</v>
      </c>
      <c r="M1681" s="2">
        <v>771514000</v>
      </c>
      <c r="N1681" s="2">
        <v>644020000</v>
      </c>
      <c r="O1681" s="2">
        <v>518582000</v>
      </c>
      <c r="P1681" s="2">
        <v>423524000</v>
      </c>
      <c r="Q1681" s="2">
        <v>369916000</v>
      </c>
      <c r="R1681" s="2">
        <v>356088000</v>
      </c>
      <c r="S1681" s="2">
        <v>362645000</v>
      </c>
      <c r="T1681" s="2">
        <v>317138000</v>
      </c>
      <c r="U1681" s="2">
        <v>427044000</v>
      </c>
      <c r="V1681" s="2">
        <v>518433000</v>
      </c>
      <c r="W1681" s="2">
        <v>617005000</v>
      </c>
      <c r="X1681" s="2">
        <v>726907000</v>
      </c>
      <c r="Y1681" s="2">
        <v>760245000</v>
      </c>
      <c r="Z1681" s="2">
        <v>794981000</v>
      </c>
      <c r="AA1681" s="2">
        <v>816768000</v>
      </c>
      <c r="AB1681" s="2">
        <v>825014000</v>
      </c>
      <c r="AC1681" s="2">
        <v>857995000</v>
      </c>
      <c r="AD1681" s="2">
        <v>891816000</v>
      </c>
      <c r="AE1681" s="2">
        <v>933009000</v>
      </c>
      <c r="AF1681" s="2">
        <v>949567000</v>
      </c>
    </row>
    <row r="1682" spans="1:32" x14ac:dyDescent="0.25">
      <c r="A1682" t="s">
        <v>1627</v>
      </c>
      <c r="B1682" t="s">
        <v>19</v>
      </c>
      <c r="C1682" s="2">
        <v>1650120000</v>
      </c>
      <c r="D1682" s="2">
        <v>1769430000</v>
      </c>
      <c r="E1682" s="2">
        <v>694629000</v>
      </c>
      <c r="F1682" s="2">
        <v>1438480000</v>
      </c>
      <c r="G1682" s="2">
        <v>1534530000</v>
      </c>
      <c r="H1682" s="2">
        <v>1445810000</v>
      </c>
      <c r="I1682" s="2">
        <v>1266050000</v>
      </c>
      <c r="J1682" s="2">
        <v>1018100000</v>
      </c>
      <c r="K1682" s="2">
        <v>684507000</v>
      </c>
      <c r="L1682" s="2">
        <v>355556000</v>
      </c>
      <c r="M1682" s="2">
        <v>299689000</v>
      </c>
      <c r="N1682" s="2">
        <v>253158000</v>
      </c>
      <c r="O1682" s="2">
        <v>215104000</v>
      </c>
      <c r="P1682" s="2">
        <v>190588000</v>
      </c>
      <c r="Q1682" s="2">
        <v>208368000</v>
      </c>
      <c r="R1682" s="2">
        <v>218864000</v>
      </c>
      <c r="S1682" s="2">
        <v>226839000</v>
      </c>
      <c r="T1682" s="2">
        <v>228471000</v>
      </c>
      <c r="U1682" s="2">
        <v>232651000</v>
      </c>
      <c r="V1682" s="2">
        <v>275558000</v>
      </c>
      <c r="W1682" s="2">
        <v>313141000</v>
      </c>
      <c r="X1682" s="2">
        <v>335459000</v>
      </c>
      <c r="Y1682" s="2">
        <v>318204000</v>
      </c>
      <c r="Z1682" s="2">
        <v>297097000</v>
      </c>
      <c r="AA1682" s="2">
        <v>290670000</v>
      </c>
      <c r="AB1682" s="2">
        <v>284370000</v>
      </c>
      <c r="AC1682" s="2">
        <v>274451000</v>
      </c>
      <c r="AD1682" s="2">
        <v>275042000</v>
      </c>
      <c r="AE1682" s="2">
        <v>266126000</v>
      </c>
      <c r="AF1682" s="2">
        <v>268343000</v>
      </c>
    </row>
    <row r="1683" spans="1:32" x14ac:dyDescent="0.25">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x14ac:dyDescent="0.25">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x14ac:dyDescent="0.25">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x14ac:dyDescent="0.25">
      <c r="A1686" t="s">
        <v>1631</v>
      </c>
      <c r="B1686" t="s">
        <v>19</v>
      </c>
      <c r="C1686" s="2">
        <v>5485780000</v>
      </c>
      <c r="D1686" s="2">
        <v>5485780000</v>
      </c>
      <c r="E1686" s="2">
        <v>5485780000</v>
      </c>
      <c r="F1686" s="2">
        <v>5485780000</v>
      </c>
      <c r="G1686" s="2">
        <v>5485780000</v>
      </c>
      <c r="H1686" s="2">
        <v>5485780000</v>
      </c>
      <c r="I1686" s="2">
        <v>5485780000</v>
      </c>
      <c r="J1686" s="2">
        <v>5485780000</v>
      </c>
      <c r="K1686" s="2">
        <v>5485780000</v>
      </c>
      <c r="L1686" s="2">
        <v>5485780000</v>
      </c>
      <c r="M1686" s="2">
        <v>5116400000</v>
      </c>
      <c r="N1686" s="2">
        <v>4830940000</v>
      </c>
      <c r="O1686" s="2">
        <v>4691330000</v>
      </c>
      <c r="P1686" s="2">
        <v>4624260000</v>
      </c>
      <c r="Q1686" s="2">
        <v>4290710000</v>
      </c>
      <c r="R1686" s="2">
        <v>4108160000</v>
      </c>
      <c r="S1686" s="2">
        <v>4363090000</v>
      </c>
      <c r="T1686" s="2">
        <v>4068760000</v>
      </c>
      <c r="U1686" s="2">
        <v>4087800000</v>
      </c>
      <c r="V1686" s="2">
        <v>4324310000</v>
      </c>
      <c r="W1686" s="2">
        <v>4363090000</v>
      </c>
      <c r="X1686" s="2">
        <v>4419290000</v>
      </c>
      <c r="Y1686" s="2">
        <v>4363090000</v>
      </c>
      <c r="Z1686" s="2">
        <v>4163140000</v>
      </c>
      <c r="AA1686" s="2">
        <v>3956050000</v>
      </c>
      <c r="AB1686" s="2">
        <v>3846240000</v>
      </c>
      <c r="AC1686" s="2">
        <v>3847870000</v>
      </c>
      <c r="AD1686" s="2">
        <v>3994240000</v>
      </c>
      <c r="AE1686" s="2">
        <v>4105620000</v>
      </c>
      <c r="AF1686" s="2">
        <v>4258990000</v>
      </c>
    </row>
    <row r="1687" spans="1:32" x14ac:dyDescent="0.25">
      <c r="A1687" t="s">
        <v>7266</v>
      </c>
      <c r="B1687" t="s">
        <v>19</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row>
    <row r="1688" spans="1:32" x14ac:dyDescent="0.25">
      <c r="A1688" t="s">
        <v>7267</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x14ac:dyDescent="0.25">
      <c r="A1689" t="s">
        <v>7268</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x14ac:dyDescent="0.25">
      <c r="A1690" t="s">
        <v>7269</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x14ac:dyDescent="0.25">
      <c r="A1691" t="s">
        <v>7270</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x14ac:dyDescent="0.25">
      <c r="A1692" t="s">
        <v>7271</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x14ac:dyDescent="0.25">
      <c r="A1693" t="s">
        <v>7272</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x14ac:dyDescent="0.25">
      <c r="A1694" t="s">
        <v>1632</v>
      </c>
      <c r="B1694" t="s">
        <v>19</v>
      </c>
      <c r="C1694" s="2">
        <v>15725100000</v>
      </c>
      <c r="D1694" s="2">
        <v>15222800000</v>
      </c>
      <c r="E1694" s="2">
        <v>9216080000</v>
      </c>
      <c r="F1694" s="2">
        <v>13084600000</v>
      </c>
      <c r="G1694" s="2">
        <v>12717400000</v>
      </c>
      <c r="H1694" s="2">
        <v>12021900000</v>
      </c>
      <c r="I1694" s="2">
        <v>10674700000</v>
      </c>
      <c r="J1694" s="2">
        <v>9310340000</v>
      </c>
      <c r="K1694" s="2">
        <v>6126230000</v>
      </c>
      <c r="L1694" s="2">
        <v>3735330000</v>
      </c>
      <c r="M1694" s="2">
        <v>3038100000</v>
      </c>
      <c r="N1694" s="2">
        <v>2414000000</v>
      </c>
      <c r="O1694" s="2">
        <v>1883680000</v>
      </c>
      <c r="P1694" s="2">
        <v>1513190000</v>
      </c>
      <c r="Q1694" s="2">
        <v>1435760000</v>
      </c>
      <c r="R1694" s="2">
        <v>1320540000</v>
      </c>
      <c r="S1694" s="2">
        <v>1226430000</v>
      </c>
      <c r="T1694" s="2">
        <v>1107300000</v>
      </c>
      <c r="U1694" s="2">
        <v>976571000</v>
      </c>
      <c r="V1694" s="2">
        <v>828129000</v>
      </c>
      <c r="W1694" s="2">
        <v>895541000</v>
      </c>
      <c r="X1694" s="2">
        <v>893063000</v>
      </c>
      <c r="Y1694" s="2">
        <v>853595000</v>
      </c>
      <c r="Z1694" s="2">
        <v>768522000</v>
      </c>
      <c r="AA1694" s="2">
        <v>609567000</v>
      </c>
      <c r="AB1694" s="2">
        <v>588979000</v>
      </c>
      <c r="AC1694" s="2">
        <v>584800000</v>
      </c>
      <c r="AD1694" s="2">
        <v>564192000</v>
      </c>
      <c r="AE1694" s="2">
        <v>544438000</v>
      </c>
      <c r="AF1694" s="2">
        <v>549889000</v>
      </c>
    </row>
    <row r="1695" spans="1:32" x14ac:dyDescent="0.25">
      <c r="A1695" t="s">
        <v>7273</v>
      </c>
      <c r="B1695" t="s">
        <v>19</v>
      </c>
      <c r="C1695" s="2">
        <v>25375200</v>
      </c>
      <c r="D1695" s="2">
        <v>4644390</v>
      </c>
      <c r="E1695" s="2">
        <v>25185300</v>
      </c>
      <c r="F1695" s="2">
        <v>14497100</v>
      </c>
      <c r="G1695" s="2">
        <v>5859510</v>
      </c>
      <c r="H1695" s="2">
        <v>3022190</v>
      </c>
      <c r="I1695" s="2">
        <v>3380400</v>
      </c>
      <c r="J1695" s="2">
        <v>3369370</v>
      </c>
      <c r="K1695" s="2">
        <v>4882630</v>
      </c>
      <c r="L1695" s="2">
        <v>5398710</v>
      </c>
      <c r="M1695" s="2">
        <v>2648130</v>
      </c>
      <c r="N1695" s="2">
        <v>1653260</v>
      </c>
      <c r="O1695">
        <v>943674</v>
      </c>
      <c r="P1695">
        <v>480062</v>
      </c>
      <c r="Q1695">
        <v>255485</v>
      </c>
      <c r="R1695">
        <v>199534</v>
      </c>
      <c r="S1695">
        <v>396241</v>
      </c>
      <c r="T1695">
        <v>615829</v>
      </c>
      <c r="U1695">
        <v>838741</v>
      </c>
      <c r="V1695">
        <v>726192</v>
      </c>
      <c r="W1695">
        <v>668905</v>
      </c>
      <c r="X1695">
        <v>793485</v>
      </c>
      <c r="Y1695" s="2">
        <v>1106070</v>
      </c>
      <c r="Z1695" s="2">
        <v>1716390</v>
      </c>
      <c r="AA1695" s="2">
        <v>2505090</v>
      </c>
      <c r="AB1695" s="2">
        <v>2963700</v>
      </c>
      <c r="AC1695" s="2">
        <v>2522370</v>
      </c>
      <c r="AD1695" s="2">
        <v>2240520</v>
      </c>
      <c r="AE1695" s="2">
        <v>2165040</v>
      </c>
      <c r="AF1695" s="2">
        <v>1800510</v>
      </c>
    </row>
    <row r="1696" spans="1:32" x14ac:dyDescent="0.25">
      <c r="A1696" t="s">
        <v>7274</v>
      </c>
      <c r="B1696" t="s">
        <v>19</v>
      </c>
      <c r="C1696" s="2">
        <v>1009920000</v>
      </c>
      <c r="D1696" s="2">
        <v>1078340000</v>
      </c>
      <c r="E1696" s="2">
        <v>1131510000</v>
      </c>
      <c r="F1696" s="2">
        <v>977120000</v>
      </c>
      <c r="G1696" s="2">
        <v>975203000</v>
      </c>
      <c r="H1696" s="2">
        <v>933237000</v>
      </c>
      <c r="I1696" s="2">
        <v>888613000</v>
      </c>
      <c r="J1696" s="2">
        <v>841971000</v>
      </c>
      <c r="K1696" s="2">
        <v>790084000</v>
      </c>
      <c r="L1696" s="2">
        <v>716929000</v>
      </c>
      <c r="M1696" s="2">
        <v>639079000</v>
      </c>
      <c r="N1696" s="2">
        <v>571323000</v>
      </c>
      <c r="O1696" s="2">
        <v>508437000</v>
      </c>
      <c r="P1696" s="2">
        <v>459655000</v>
      </c>
      <c r="Q1696" s="2">
        <v>446114000</v>
      </c>
      <c r="R1696" s="2">
        <v>440971000</v>
      </c>
      <c r="S1696" s="2">
        <v>442752000</v>
      </c>
      <c r="T1696" s="2">
        <v>405552000</v>
      </c>
      <c r="U1696" s="2">
        <v>441250000</v>
      </c>
      <c r="V1696" s="2">
        <v>493280000</v>
      </c>
      <c r="W1696" s="2">
        <v>544067000</v>
      </c>
      <c r="X1696" s="2">
        <v>591566000</v>
      </c>
      <c r="Y1696" s="2">
        <v>589817000</v>
      </c>
      <c r="Z1696" s="2">
        <v>567255000</v>
      </c>
      <c r="AA1696" s="2">
        <v>546856000</v>
      </c>
      <c r="AB1696" s="2">
        <v>546392000</v>
      </c>
      <c r="AC1696" s="2">
        <v>566781000</v>
      </c>
      <c r="AD1696" s="2">
        <v>595202000</v>
      </c>
      <c r="AE1696" s="2">
        <v>624004000</v>
      </c>
      <c r="AF1696" s="2">
        <v>657899000</v>
      </c>
    </row>
    <row r="1697" spans="1:32" x14ac:dyDescent="0.25">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x14ac:dyDescent="0.25">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x14ac:dyDescent="0.25">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x14ac:dyDescent="0.25">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x14ac:dyDescent="0.25">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x14ac:dyDescent="0.25">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x14ac:dyDescent="0.25">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x14ac:dyDescent="0.25">
      <c r="A1704" t="s">
        <v>1641</v>
      </c>
      <c r="B1704" t="s">
        <v>19</v>
      </c>
      <c r="C1704" s="2">
        <v>114769000</v>
      </c>
      <c r="D1704" s="2">
        <v>114769000</v>
      </c>
      <c r="E1704" s="2">
        <v>114587000</v>
      </c>
      <c r="F1704" s="2">
        <v>113300000</v>
      </c>
      <c r="G1704" s="2">
        <v>110373000</v>
      </c>
      <c r="H1704" s="2">
        <v>107440000</v>
      </c>
      <c r="I1704" s="2">
        <v>105155000</v>
      </c>
      <c r="J1704" s="2">
        <v>103647000</v>
      </c>
      <c r="K1704" s="2">
        <v>101277000</v>
      </c>
      <c r="L1704" s="2">
        <v>98481900</v>
      </c>
      <c r="M1704" s="2">
        <v>94841200</v>
      </c>
      <c r="N1704" s="2">
        <v>90838900</v>
      </c>
      <c r="O1704" s="2">
        <v>87786800</v>
      </c>
      <c r="P1704" s="2">
        <v>85188300</v>
      </c>
      <c r="Q1704" s="2">
        <v>82908100</v>
      </c>
      <c r="R1704" s="2">
        <v>80567800</v>
      </c>
      <c r="S1704" s="2">
        <v>78060400</v>
      </c>
      <c r="T1704" s="2">
        <v>75647400</v>
      </c>
      <c r="U1704" s="2">
        <v>73776800</v>
      </c>
      <c r="V1704" s="2">
        <v>72705100</v>
      </c>
      <c r="W1704" s="2">
        <v>71990300</v>
      </c>
      <c r="X1704" s="2">
        <v>71338800</v>
      </c>
      <c r="Y1704" s="2">
        <v>70605600</v>
      </c>
      <c r="Z1704" s="2">
        <v>69753900</v>
      </c>
      <c r="AA1704" s="2">
        <v>68784300</v>
      </c>
      <c r="AB1704" s="2">
        <v>67739100</v>
      </c>
      <c r="AC1704" s="2">
        <v>66663300</v>
      </c>
      <c r="AD1704" s="2">
        <v>65609600</v>
      </c>
      <c r="AE1704" s="2">
        <v>64558400</v>
      </c>
      <c r="AF1704" s="2">
        <v>63485400</v>
      </c>
    </row>
    <row r="1705" spans="1:32" x14ac:dyDescent="0.25">
      <c r="A1705" t="s">
        <v>1642</v>
      </c>
      <c r="B1705" t="s">
        <v>19</v>
      </c>
      <c r="C1705" s="2">
        <v>95007400</v>
      </c>
      <c r="D1705" s="2">
        <v>53792800</v>
      </c>
      <c r="E1705" s="2">
        <v>166756000</v>
      </c>
      <c r="F1705" s="2">
        <v>84800900</v>
      </c>
      <c r="G1705" s="2">
        <v>61453200</v>
      </c>
      <c r="H1705" s="2">
        <v>50338000</v>
      </c>
      <c r="I1705" s="2">
        <v>56497100</v>
      </c>
      <c r="J1705" s="2">
        <v>64498700</v>
      </c>
      <c r="K1705" s="2">
        <v>78139100</v>
      </c>
      <c r="L1705" s="2">
        <v>92506800</v>
      </c>
      <c r="M1705" s="2">
        <v>77151400</v>
      </c>
      <c r="N1705" s="2">
        <v>64402000</v>
      </c>
      <c r="O1705" s="2">
        <v>51858200</v>
      </c>
      <c r="P1705" s="2">
        <v>42352400</v>
      </c>
      <c r="Q1705" s="2">
        <v>36991600</v>
      </c>
      <c r="R1705" s="2">
        <v>35608800</v>
      </c>
      <c r="S1705" s="2">
        <v>36264500</v>
      </c>
      <c r="T1705" s="2">
        <v>31713800</v>
      </c>
      <c r="U1705" s="2">
        <v>42704400</v>
      </c>
      <c r="V1705" s="2">
        <v>51843300</v>
      </c>
      <c r="W1705" s="2">
        <v>61700500</v>
      </c>
      <c r="X1705" s="2">
        <v>72690700</v>
      </c>
      <c r="Y1705" s="2">
        <v>76024500</v>
      </c>
      <c r="Z1705" s="2">
        <v>79498100</v>
      </c>
      <c r="AA1705" s="2">
        <v>81676800</v>
      </c>
      <c r="AB1705" s="2">
        <v>82501400</v>
      </c>
      <c r="AC1705" s="2">
        <v>85799500</v>
      </c>
      <c r="AD1705" s="2">
        <v>89181600</v>
      </c>
      <c r="AE1705" s="2">
        <v>93300900</v>
      </c>
      <c r="AF1705" s="2">
        <v>94956700</v>
      </c>
    </row>
    <row r="1706" spans="1:32" x14ac:dyDescent="0.25">
      <c r="A1706" t="s">
        <v>1643</v>
      </c>
      <c r="B1706" t="s">
        <v>19</v>
      </c>
      <c r="C1706" s="2">
        <v>240017000</v>
      </c>
      <c r="D1706" s="2">
        <v>257372000</v>
      </c>
      <c r="E1706" s="2">
        <v>101037000</v>
      </c>
      <c r="F1706" s="2">
        <v>209233000</v>
      </c>
      <c r="G1706" s="2">
        <v>223204000</v>
      </c>
      <c r="H1706" s="2">
        <v>210299000</v>
      </c>
      <c r="I1706" s="2">
        <v>184152000</v>
      </c>
      <c r="J1706" s="2">
        <v>148087000</v>
      </c>
      <c r="K1706" s="2">
        <v>99564600</v>
      </c>
      <c r="L1706" s="2">
        <v>51717300</v>
      </c>
      <c r="M1706" s="2">
        <v>43591100</v>
      </c>
      <c r="N1706" s="2">
        <v>36823000</v>
      </c>
      <c r="O1706" s="2">
        <v>31287800</v>
      </c>
      <c r="P1706" s="2">
        <v>27721800</v>
      </c>
      <c r="Q1706" s="2">
        <v>30308000</v>
      </c>
      <c r="R1706" s="2">
        <v>31834700</v>
      </c>
      <c r="S1706" s="2">
        <v>32994700</v>
      </c>
      <c r="T1706" s="2">
        <v>33232100</v>
      </c>
      <c r="U1706" s="2">
        <v>33840100</v>
      </c>
      <c r="V1706" s="2">
        <v>40081200</v>
      </c>
      <c r="W1706" s="2">
        <v>45547700</v>
      </c>
      <c r="X1706" s="2">
        <v>48794100</v>
      </c>
      <c r="Y1706" s="2">
        <v>46284200</v>
      </c>
      <c r="Z1706" s="2">
        <v>43214200</v>
      </c>
      <c r="AA1706" s="2">
        <v>42279300</v>
      </c>
      <c r="AB1706" s="2">
        <v>41362800</v>
      </c>
      <c r="AC1706" s="2">
        <v>39920100</v>
      </c>
      <c r="AD1706" s="2">
        <v>40006100</v>
      </c>
      <c r="AE1706" s="2">
        <v>38709200</v>
      </c>
      <c r="AF1706" s="2">
        <v>39031700</v>
      </c>
    </row>
    <row r="1707" spans="1:32" x14ac:dyDescent="0.25">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x14ac:dyDescent="0.25">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x14ac:dyDescent="0.25">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x14ac:dyDescent="0.25">
      <c r="A1710" t="s">
        <v>1647</v>
      </c>
      <c r="B1710" t="s">
        <v>19</v>
      </c>
      <c r="C1710" s="2">
        <v>720009000</v>
      </c>
      <c r="D1710" s="2">
        <v>720009000</v>
      </c>
      <c r="E1710" s="2">
        <v>720009000</v>
      </c>
      <c r="F1710" s="2">
        <v>720009000</v>
      </c>
      <c r="G1710" s="2">
        <v>720009000</v>
      </c>
      <c r="H1710" s="2">
        <v>720009000</v>
      </c>
      <c r="I1710" s="2">
        <v>720009000</v>
      </c>
      <c r="J1710" s="2">
        <v>720009000</v>
      </c>
      <c r="K1710" s="2">
        <v>720009000</v>
      </c>
      <c r="L1710" s="2">
        <v>720009000</v>
      </c>
      <c r="M1710" s="2">
        <v>671528000</v>
      </c>
      <c r="N1710" s="2">
        <v>634061000</v>
      </c>
      <c r="O1710" s="2">
        <v>615737000</v>
      </c>
      <c r="P1710" s="2">
        <v>606934000</v>
      </c>
      <c r="Q1710" s="2">
        <v>563155000</v>
      </c>
      <c r="R1710" s="2">
        <v>539196000</v>
      </c>
      <c r="S1710" s="2">
        <v>572656000</v>
      </c>
      <c r="T1710" s="2">
        <v>534025000</v>
      </c>
      <c r="U1710" s="2">
        <v>536524000</v>
      </c>
      <c r="V1710" s="2">
        <v>567565000</v>
      </c>
      <c r="W1710" s="2">
        <v>572656000</v>
      </c>
      <c r="X1710" s="2">
        <v>580032000</v>
      </c>
      <c r="Y1710" s="2">
        <v>572656000</v>
      </c>
      <c r="Z1710" s="2">
        <v>546412000</v>
      </c>
      <c r="AA1710" s="2">
        <v>519231000</v>
      </c>
      <c r="AB1710" s="2">
        <v>504819000</v>
      </c>
      <c r="AC1710" s="2">
        <v>505033000</v>
      </c>
      <c r="AD1710" s="2">
        <v>524244000</v>
      </c>
      <c r="AE1710" s="2">
        <v>538863000</v>
      </c>
      <c r="AF1710" s="2">
        <v>558993000</v>
      </c>
    </row>
    <row r="1711" spans="1:32" x14ac:dyDescent="0.25">
      <c r="A1711" t="s">
        <v>7275</v>
      </c>
      <c r="B1711" t="s">
        <v>19</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0</v>
      </c>
    </row>
    <row r="1712" spans="1:32" x14ac:dyDescent="0.25">
      <c r="A1712" t="s">
        <v>7276</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x14ac:dyDescent="0.25">
      <c r="A1713" t="s">
        <v>7277</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x14ac:dyDescent="0.25">
      <c r="A1714" t="s">
        <v>7278</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x14ac:dyDescent="0.25">
      <c r="A1715" t="s">
        <v>7279</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x14ac:dyDescent="0.25">
      <c r="A1716" t="s">
        <v>7280</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x14ac:dyDescent="0.25">
      <c r="A1717" t="s">
        <v>7281</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x14ac:dyDescent="0.25">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x14ac:dyDescent="0.25">
      <c r="A1719" t="s">
        <v>7282</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x14ac:dyDescent="0.25">
      <c r="A1720" t="s">
        <v>7283</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x14ac:dyDescent="0.25">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x14ac:dyDescent="0.25">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x14ac:dyDescent="0.25">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x14ac:dyDescent="0.25">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x14ac:dyDescent="0.25">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x14ac:dyDescent="0.25">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x14ac:dyDescent="0.25">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x14ac:dyDescent="0.25">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x14ac:dyDescent="0.25">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x14ac:dyDescent="0.25">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x14ac:dyDescent="0.25">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x14ac:dyDescent="0.25">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x14ac:dyDescent="0.25">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x14ac:dyDescent="0.25">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x14ac:dyDescent="0.25">
      <c r="A1735" t="s">
        <v>7284</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x14ac:dyDescent="0.25">
      <c r="A1736" t="s">
        <v>7285</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x14ac:dyDescent="0.25">
      <c r="A1737" t="s">
        <v>7286</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x14ac:dyDescent="0.25">
      <c r="A1738" t="s">
        <v>7287</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x14ac:dyDescent="0.25">
      <c r="A1739" t="s">
        <v>7288</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x14ac:dyDescent="0.25">
      <c r="A1740" t="s">
        <v>7289</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x14ac:dyDescent="0.25">
      <c r="A1741" t="s">
        <v>7290</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x14ac:dyDescent="0.25">
      <c r="A1742" t="s">
        <v>1664</v>
      </c>
      <c r="B1742" t="s">
        <v>19</v>
      </c>
      <c r="C1742" s="2">
        <v>265180000000000</v>
      </c>
      <c r="D1742" s="2">
        <v>272682000000000</v>
      </c>
      <c r="E1742" s="2">
        <v>273466000000000</v>
      </c>
      <c r="F1742" s="2">
        <v>257985000000000</v>
      </c>
      <c r="G1742" s="2">
        <v>258773000000000</v>
      </c>
      <c r="H1742" s="2">
        <v>259439000000000</v>
      </c>
      <c r="I1742" s="2">
        <v>259708000000000</v>
      </c>
      <c r="J1742" s="2">
        <v>259648000000000</v>
      </c>
      <c r="K1742" s="2">
        <v>258991000000000</v>
      </c>
      <c r="L1742" s="2">
        <v>258073000000000</v>
      </c>
      <c r="M1742" s="2">
        <v>256822000000000</v>
      </c>
      <c r="N1742" s="2">
        <v>255595000000000</v>
      </c>
      <c r="O1742" s="2">
        <v>254764000000000</v>
      </c>
      <c r="P1742" s="2">
        <v>253827000000000</v>
      </c>
      <c r="Q1742" s="2">
        <v>252906000000000</v>
      </c>
      <c r="R1742" s="2">
        <v>252139000000000</v>
      </c>
      <c r="S1742" s="2">
        <v>251456000000000</v>
      </c>
      <c r="T1742" s="2">
        <v>250616000000000</v>
      </c>
      <c r="U1742" s="2">
        <v>249977000000000</v>
      </c>
      <c r="V1742" s="2">
        <v>249408000000000</v>
      </c>
      <c r="W1742" s="2">
        <v>248893000000000</v>
      </c>
      <c r="X1742" s="2">
        <v>248403000000000</v>
      </c>
      <c r="Y1742" s="2">
        <v>248020000000000</v>
      </c>
      <c r="Z1742" s="2">
        <v>247838000000000</v>
      </c>
      <c r="AA1742" s="2">
        <v>247494000000000</v>
      </c>
      <c r="AB1742" s="2">
        <v>246903000000000</v>
      </c>
      <c r="AC1742" s="2">
        <v>246374000000000</v>
      </c>
      <c r="AD1742" s="2">
        <v>246098000000000</v>
      </c>
      <c r="AE1742" s="2">
        <v>245830000000000</v>
      </c>
      <c r="AF1742" s="2">
        <v>245524000000000</v>
      </c>
    </row>
    <row r="1743" spans="1:32" x14ac:dyDescent="0.25">
      <c r="A1743" t="s">
        <v>1665</v>
      </c>
      <c r="B1743" t="s">
        <v>19</v>
      </c>
      <c r="C1743" s="2">
        <v>246146000000</v>
      </c>
      <c r="D1743" s="2">
        <v>283133000000</v>
      </c>
      <c r="E1743" s="2">
        <v>300390000000</v>
      </c>
      <c r="F1743" s="2">
        <v>269566000000</v>
      </c>
      <c r="G1743" s="2">
        <v>258408000000</v>
      </c>
      <c r="H1743" s="2">
        <v>249910000000</v>
      </c>
      <c r="I1743" s="2">
        <v>242928000000</v>
      </c>
      <c r="J1743" s="2">
        <v>236929000000</v>
      </c>
      <c r="K1743" s="2">
        <v>232003000000</v>
      </c>
      <c r="L1743" s="2">
        <v>227539000000</v>
      </c>
      <c r="M1743" s="2">
        <v>223500000000</v>
      </c>
      <c r="N1743" s="2">
        <v>219481000000</v>
      </c>
      <c r="O1743" s="2">
        <v>215973000000</v>
      </c>
      <c r="P1743" s="2">
        <v>212217000000</v>
      </c>
      <c r="Q1743" s="2">
        <v>208522000000</v>
      </c>
      <c r="R1743" s="2">
        <v>204779000000</v>
      </c>
      <c r="S1743" s="2">
        <v>201341000000</v>
      </c>
      <c r="T1743" s="2">
        <v>198007000000</v>
      </c>
      <c r="U1743" s="2">
        <v>194808000000</v>
      </c>
      <c r="V1743" s="2">
        <v>191675000000</v>
      </c>
      <c r="W1743" s="2">
        <v>188903000000</v>
      </c>
      <c r="X1743" s="2">
        <v>186193000000</v>
      </c>
      <c r="Y1743" s="2">
        <v>183790000000</v>
      </c>
      <c r="Z1743" s="2">
        <v>181343000000</v>
      </c>
      <c r="AA1743" s="2">
        <v>179121000000</v>
      </c>
      <c r="AB1743" s="2">
        <v>177293000000</v>
      </c>
      <c r="AC1743" s="2">
        <v>175470000000</v>
      </c>
      <c r="AD1743" s="2">
        <v>173491000000</v>
      </c>
      <c r="AE1743" s="2">
        <v>171572000000</v>
      </c>
      <c r="AF1743" s="2">
        <v>169529000000</v>
      </c>
    </row>
    <row r="1744" spans="1:32" x14ac:dyDescent="0.25">
      <c r="A1744" t="s">
        <v>1666</v>
      </c>
      <c r="B1744" t="s">
        <v>19</v>
      </c>
      <c r="C1744" s="2">
        <v>1760740000000</v>
      </c>
      <c r="D1744" s="2">
        <v>2027970000000</v>
      </c>
      <c r="E1744" s="2">
        <v>2152760000000</v>
      </c>
      <c r="F1744" s="2">
        <v>1930710000000</v>
      </c>
      <c r="G1744" s="2">
        <v>1849790000000</v>
      </c>
      <c r="H1744" s="2">
        <v>1788160000000</v>
      </c>
      <c r="I1744" s="2">
        <v>1737550000000</v>
      </c>
      <c r="J1744" s="2">
        <v>1694090000000</v>
      </c>
      <c r="K1744" s="2">
        <v>1658450000000</v>
      </c>
      <c r="L1744" s="2">
        <v>1626190000000</v>
      </c>
      <c r="M1744" s="2">
        <v>1597030000000</v>
      </c>
      <c r="N1744" s="2">
        <v>1568010000000</v>
      </c>
      <c r="O1744" s="2">
        <v>1542660000000</v>
      </c>
      <c r="P1744" s="2">
        <v>1515520000000</v>
      </c>
      <c r="Q1744" s="2">
        <v>1488820000000</v>
      </c>
      <c r="R1744" s="2">
        <v>1461770000000</v>
      </c>
      <c r="S1744" s="2">
        <v>1436910000000</v>
      </c>
      <c r="T1744" s="2">
        <v>1412820000000</v>
      </c>
      <c r="U1744" s="2">
        <v>1389700000000</v>
      </c>
      <c r="V1744" s="2">
        <v>1367050000000</v>
      </c>
      <c r="W1744" s="2">
        <v>1347010000000</v>
      </c>
      <c r="X1744" s="2">
        <v>1327410000000</v>
      </c>
      <c r="Y1744" s="2">
        <v>1310030000000</v>
      </c>
      <c r="Z1744" s="2">
        <v>1292320000000</v>
      </c>
      <c r="AA1744" s="2">
        <v>1276240000000</v>
      </c>
      <c r="AB1744" s="2">
        <v>1263050000000</v>
      </c>
      <c r="AC1744" s="2">
        <v>1249890000000</v>
      </c>
      <c r="AD1744" s="2">
        <v>1235570000000</v>
      </c>
      <c r="AE1744" s="2">
        <v>1221690000000</v>
      </c>
      <c r="AF1744" s="2">
        <v>1206920000000</v>
      </c>
    </row>
    <row r="1745" spans="1:32" x14ac:dyDescent="0.25">
      <c r="A1745" t="s">
        <v>1667</v>
      </c>
      <c r="B1745" t="s">
        <v>19</v>
      </c>
      <c r="C1745" s="2">
        <v>239287000000</v>
      </c>
      <c r="D1745" s="2">
        <v>250427000000</v>
      </c>
      <c r="E1745" s="2">
        <v>253540000000</v>
      </c>
      <c r="F1745" s="2">
        <v>236637000000</v>
      </c>
      <c r="G1745" s="2">
        <v>235530000000</v>
      </c>
      <c r="H1745" s="2">
        <v>234700000000</v>
      </c>
      <c r="I1745" s="2">
        <v>233786000000</v>
      </c>
      <c r="J1745" s="2">
        <v>232766000000</v>
      </c>
      <c r="K1745" s="2">
        <v>231455000000</v>
      </c>
      <c r="L1745" s="2">
        <v>230021000000</v>
      </c>
      <c r="M1745" s="2">
        <v>228401000000</v>
      </c>
      <c r="N1745" s="2">
        <v>226806000000</v>
      </c>
      <c r="O1745" s="2">
        <v>225588000000</v>
      </c>
      <c r="P1745" s="2">
        <v>224256000000</v>
      </c>
      <c r="Q1745" s="2">
        <v>222944000000</v>
      </c>
      <c r="R1745" s="2">
        <v>221743000000</v>
      </c>
      <c r="S1745" s="2">
        <v>220649000000</v>
      </c>
      <c r="T1745" s="2">
        <v>219456000000</v>
      </c>
      <c r="U1745" s="2">
        <v>218435000000</v>
      </c>
      <c r="V1745" s="2">
        <v>217478000000</v>
      </c>
      <c r="W1745" s="2">
        <v>216614000000</v>
      </c>
      <c r="X1745" s="2">
        <v>215779000000</v>
      </c>
      <c r="Y1745" s="2">
        <v>215066000000</v>
      </c>
      <c r="Z1745" s="2">
        <v>214501000000</v>
      </c>
      <c r="AA1745" s="2">
        <v>213849000000</v>
      </c>
      <c r="AB1745" s="2">
        <v>213066000000</v>
      </c>
      <c r="AC1745" s="2">
        <v>212330000000</v>
      </c>
      <c r="AD1745" s="2">
        <v>211762000000</v>
      </c>
      <c r="AE1745" s="2">
        <v>211210000000</v>
      </c>
      <c r="AF1745" s="2">
        <v>210612000000</v>
      </c>
    </row>
    <row r="1746" spans="1:32" x14ac:dyDescent="0.25">
      <c r="A1746" t="s">
        <v>1668</v>
      </c>
      <c r="B1746" t="s">
        <v>19</v>
      </c>
      <c r="C1746" s="2">
        <v>304593000000</v>
      </c>
      <c r="D1746" s="2">
        <v>345019000000</v>
      </c>
      <c r="E1746" s="2">
        <v>363624000000</v>
      </c>
      <c r="F1746" s="2">
        <v>328763000000</v>
      </c>
      <c r="G1746" s="2">
        <v>317186000000</v>
      </c>
      <c r="H1746" s="2">
        <v>308393000000</v>
      </c>
      <c r="I1746" s="2">
        <v>301123000000</v>
      </c>
      <c r="J1746" s="2">
        <v>294831000000</v>
      </c>
      <c r="K1746" s="2">
        <v>289560000000</v>
      </c>
      <c r="L1746" s="2">
        <v>284728000000</v>
      </c>
      <c r="M1746" s="2">
        <v>280286000000</v>
      </c>
      <c r="N1746" s="2">
        <v>275870000000</v>
      </c>
      <c r="O1746" s="2">
        <v>272069000000</v>
      </c>
      <c r="P1746" s="2">
        <v>267985000000</v>
      </c>
      <c r="Q1746" s="2">
        <v>263966000000</v>
      </c>
      <c r="R1746" s="2">
        <v>259921000000</v>
      </c>
      <c r="S1746" s="2">
        <v>256210000000</v>
      </c>
      <c r="T1746" s="2">
        <v>252577000000</v>
      </c>
      <c r="U1746" s="2">
        <v>249121000000</v>
      </c>
      <c r="V1746" s="2">
        <v>245745000000</v>
      </c>
      <c r="W1746" s="2">
        <v>242763000000</v>
      </c>
      <c r="X1746" s="2">
        <v>239847000000</v>
      </c>
      <c r="Y1746" s="2">
        <v>237278000000</v>
      </c>
      <c r="Z1746" s="2">
        <v>234696000000</v>
      </c>
      <c r="AA1746" s="2">
        <v>232320000000</v>
      </c>
      <c r="AB1746" s="2">
        <v>230313000000</v>
      </c>
      <c r="AC1746" s="2">
        <v>228322000000</v>
      </c>
      <c r="AD1746" s="2">
        <v>226213000000</v>
      </c>
      <c r="AE1746" s="2">
        <v>224170000000</v>
      </c>
      <c r="AF1746" s="2">
        <v>221983000000</v>
      </c>
    </row>
    <row r="1747" spans="1:32" x14ac:dyDescent="0.25">
      <c r="A1747" t="s">
        <v>1669</v>
      </c>
      <c r="B1747" t="s">
        <v>19</v>
      </c>
      <c r="C1747" s="2">
        <v>297605000000</v>
      </c>
      <c r="D1747" s="2">
        <v>337505000000</v>
      </c>
      <c r="E1747" s="2">
        <v>355901000000</v>
      </c>
      <c r="F1747" s="2">
        <v>321609000000</v>
      </c>
      <c r="G1747" s="2">
        <v>310136000000</v>
      </c>
      <c r="H1747" s="2">
        <v>301420000000</v>
      </c>
      <c r="I1747" s="2">
        <v>294218000000</v>
      </c>
      <c r="J1747" s="2">
        <v>287988000000</v>
      </c>
      <c r="K1747" s="2">
        <v>282779000000</v>
      </c>
      <c r="L1747" s="2">
        <v>278008000000</v>
      </c>
      <c r="M1747" s="2">
        <v>273629000000</v>
      </c>
      <c r="N1747" s="2">
        <v>269274000000</v>
      </c>
      <c r="O1747" s="2">
        <v>265521000000</v>
      </c>
      <c r="P1747" s="2">
        <v>261492000000</v>
      </c>
      <c r="Q1747" s="2">
        <v>257526000000</v>
      </c>
      <c r="R1747" s="2">
        <v>253532000000</v>
      </c>
      <c r="S1747" s="2">
        <v>249866000000</v>
      </c>
      <c r="T1747" s="2">
        <v>246281000000</v>
      </c>
      <c r="U1747" s="2">
        <v>242869000000</v>
      </c>
      <c r="V1747" s="2">
        <v>239535000000</v>
      </c>
      <c r="W1747" s="2">
        <v>236589000000</v>
      </c>
      <c r="X1747" s="2">
        <v>233709000000</v>
      </c>
      <c r="Y1747" s="2">
        <v>231169000000</v>
      </c>
      <c r="Z1747" s="2">
        <v>228615000000</v>
      </c>
      <c r="AA1747" s="2">
        <v>226267000000</v>
      </c>
      <c r="AB1747" s="2">
        <v>224288000000</v>
      </c>
      <c r="AC1747" s="2">
        <v>222324000000</v>
      </c>
      <c r="AD1747" s="2">
        <v>220240000000</v>
      </c>
      <c r="AE1747" s="2">
        <v>218219000000</v>
      </c>
      <c r="AF1747" s="2">
        <v>216058000000</v>
      </c>
    </row>
    <row r="1748" spans="1:32" x14ac:dyDescent="0.25">
      <c r="A1748" t="s">
        <v>1670</v>
      </c>
      <c r="B1748" t="s">
        <v>19</v>
      </c>
      <c r="C1748" s="2">
        <v>19709400000</v>
      </c>
      <c r="D1748" s="2">
        <v>21139800000</v>
      </c>
      <c r="E1748" s="2">
        <v>21464400000</v>
      </c>
      <c r="F1748" s="2">
        <v>19276500000</v>
      </c>
      <c r="G1748" s="2">
        <v>18834600000</v>
      </c>
      <c r="H1748" s="2">
        <v>18476500000</v>
      </c>
      <c r="I1748" s="2">
        <v>18162100000</v>
      </c>
      <c r="J1748" s="2">
        <v>17872200000</v>
      </c>
      <c r="K1748" s="2">
        <v>17606800000</v>
      </c>
      <c r="L1748" s="2">
        <v>17354400000</v>
      </c>
      <c r="M1748" s="2">
        <v>17106700000</v>
      </c>
      <c r="N1748" s="2">
        <v>16860300000</v>
      </c>
      <c r="O1748" s="2">
        <v>16639300000</v>
      </c>
      <c r="P1748" s="2">
        <v>16409100000</v>
      </c>
      <c r="Q1748" s="2">
        <v>16183600000</v>
      </c>
      <c r="R1748" s="2">
        <v>15965400000</v>
      </c>
      <c r="S1748" s="2">
        <v>15762100000</v>
      </c>
      <c r="T1748" s="2">
        <v>15563300000</v>
      </c>
      <c r="U1748" s="2">
        <v>15377000000</v>
      </c>
      <c r="V1748" s="2">
        <v>15196800000</v>
      </c>
      <c r="W1748" s="2">
        <v>15027900000</v>
      </c>
      <c r="X1748" s="2">
        <v>14865200000</v>
      </c>
      <c r="Y1748" s="2">
        <v>14711400000</v>
      </c>
      <c r="Z1748" s="2">
        <v>14565300000</v>
      </c>
      <c r="AA1748" s="2">
        <v>14424900000</v>
      </c>
      <c r="AB1748" s="2">
        <v>14294200000</v>
      </c>
      <c r="AC1748" s="2">
        <v>14164600000</v>
      </c>
      <c r="AD1748" s="2">
        <v>14035500000</v>
      </c>
      <c r="AE1748" s="2">
        <v>13908600000</v>
      </c>
      <c r="AF1748" s="2">
        <v>13783000000</v>
      </c>
    </row>
    <row r="1749" spans="1:32" x14ac:dyDescent="0.25">
      <c r="A1749" t="s">
        <v>1671</v>
      </c>
      <c r="B1749" t="s">
        <v>19</v>
      </c>
      <c r="C1749" s="2">
        <v>15474800000</v>
      </c>
      <c r="D1749" s="2">
        <v>17648300000</v>
      </c>
      <c r="E1749" s="2">
        <v>18653500000</v>
      </c>
      <c r="F1749" s="2">
        <v>16792000000</v>
      </c>
      <c r="G1749" s="2">
        <v>16150600000</v>
      </c>
      <c r="H1749" s="2">
        <v>15661800000</v>
      </c>
      <c r="I1749" s="2">
        <v>15258400000</v>
      </c>
      <c r="J1749" s="2">
        <v>14910200000</v>
      </c>
      <c r="K1749" s="2">
        <v>14621100000</v>
      </c>
      <c r="L1749" s="2">
        <v>14357600000</v>
      </c>
      <c r="M1749" s="2">
        <v>14117300000</v>
      </c>
      <c r="N1749" s="2">
        <v>13878300000</v>
      </c>
      <c r="O1749" s="2">
        <v>13670800000</v>
      </c>
      <c r="P1749" s="2">
        <v>13448600000</v>
      </c>
      <c r="Q1749" s="2">
        <v>13229900000</v>
      </c>
      <c r="R1749" s="2">
        <v>13009100000</v>
      </c>
      <c r="S1749" s="2">
        <v>12806200000</v>
      </c>
      <c r="T1749" s="2">
        <v>12608600000</v>
      </c>
      <c r="U1749" s="2">
        <v>12419800000</v>
      </c>
      <c r="V1749" s="2">
        <v>12235100000</v>
      </c>
      <c r="W1749" s="2">
        <v>12071500000</v>
      </c>
      <c r="X1749" s="2">
        <v>11911600000</v>
      </c>
      <c r="Y1749" s="2">
        <v>11769900000</v>
      </c>
      <c r="Z1749" s="2">
        <v>11626600000</v>
      </c>
      <c r="AA1749" s="2">
        <v>11495500000</v>
      </c>
      <c r="AB1749" s="2">
        <v>11386000000</v>
      </c>
      <c r="AC1749" s="2">
        <v>11277000000</v>
      </c>
      <c r="AD1749" s="2">
        <v>11160200000</v>
      </c>
      <c r="AE1749" s="2">
        <v>11046900000</v>
      </c>
      <c r="AF1749" s="2">
        <v>10926300000</v>
      </c>
    </row>
    <row r="1750" spans="1:32" x14ac:dyDescent="0.25">
      <c r="A1750" t="s">
        <v>1672</v>
      </c>
      <c r="B1750" t="s">
        <v>19</v>
      </c>
      <c r="C1750" s="2">
        <v>161715000000</v>
      </c>
      <c r="D1750" s="2">
        <v>182711000000</v>
      </c>
      <c r="E1750" s="2">
        <v>192366000000</v>
      </c>
      <c r="F1750" s="2">
        <v>174225000000</v>
      </c>
      <c r="G1750" s="2">
        <v>168292000000</v>
      </c>
      <c r="H1750" s="2">
        <v>163792000000</v>
      </c>
      <c r="I1750" s="2">
        <v>160069000000</v>
      </c>
      <c r="J1750" s="2">
        <v>156842000000</v>
      </c>
      <c r="K1750" s="2">
        <v>154130000000</v>
      </c>
      <c r="L1750" s="2">
        <v>151636000000</v>
      </c>
      <c r="M1750" s="2">
        <v>149337000000</v>
      </c>
      <c r="N1750" s="2">
        <v>147051000000</v>
      </c>
      <c r="O1750" s="2">
        <v>145091000000</v>
      </c>
      <c r="P1750" s="2">
        <v>142983000000</v>
      </c>
      <c r="Q1750" s="2">
        <v>140908000000</v>
      </c>
      <c r="R1750" s="2">
        <v>138822000000</v>
      </c>
      <c r="S1750" s="2">
        <v>136909000000</v>
      </c>
      <c r="T1750" s="2">
        <v>135033000000</v>
      </c>
      <c r="U1750" s="2">
        <v>133251000000</v>
      </c>
      <c r="V1750" s="2">
        <v>131512000000</v>
      </c>
      <c r="W1750" s="2">
        <v>129977000000</v>
      </c>
      <c r="X1750" s="2">
        <v>128476000000</v>
      </c>
      <c r="Y1750" s="2">
        <v>127157000000</v>
      </c>
      <c r="Z1750" s="2">
        <v>125835000000</v>
      </c>
      <c r="AA1750" s="2">
        <v>124616000000</v>
      </c>
      <c r="AB1750" s="2">
        <v>123580000000</v>
      </c>
      <c r="AC1750" s="2">
        <v>122555000000</v>
      </c>
      <c r="AD1750" s="2">
        <v>121474000000</v>
      </c>
      <c r="AE1750" s="2">
        <v>120427000000</v>
      </c>
      <c r="AF1750" s="2">
        <v>119305000000</v>
      </c>
    </row>
    <row r="1751" spans="1:32" x14ac:dyDescent="0.25">
      <c r="A1751" t="s">
        <v>1673</v>
      </c>
      <c r="B1751" t="s">
        <v>19</v>
      </c>
      <c r="C1751" s="2">
        <v>6262350000</v>
      </c>
      <c r="D1751" s="2">
        <v>6439300000</v>
      </c>
      <c r="E1751" s="2">
        <v>6430210000</v>
      </c>
      <c r="F1751" s="2">
        <v>6015800000</v>
      </c>
      <c r="G1751" s="2">
        <v>6018280000</v>
      </c>
      <c r="H1751" s="2">
        <v>6020120000</v>
      </c>
      <c r="I1751" s="2">
        <v>6015020000</v>
      </c>
      <c r="J1751" s="2">
        <v>6003460000</v>
      </c>
      <c r="K1751" s="2">
        <v>5980110000</v>
      </c>
      <c r="L1751" s="2">
        <v>5951620000</v>
      </c>
      <c r="M1751" s="2">
        <v>5916080000</v>
      </c>
      <c r="N1751" s="2">
        <v>5880830000</v>
      </c>
      <c r="O1751" s="2">
        <v>5853920000</v>
      </c>
      <c r="P1751" s="2">
        <v>5824790000</v>
      </c>
      <c r="Q1751" s="2">
        <v>5796390000</v>
      </c>
      <c r="R1751" s="2">
        <v>5771790000</v>
      </c>
      <c r="S1751" s="2">
        <v>5749490000</v>
      </c>
      <c r="T1751" s="2">
        <v>5724410000</v>
      </c>
      <c r="U1751" s="2">
        <v>5703970000</v>
      </c>
      <c r="V1751" s="2">
        <v>5685280000</v>
      </c>
      <c r="W1751" s="2">
        <v>5667710000</v>
      </c>
      <c r="X1751" s="2">
        <v>5651080000</v>
      </c>
      <c r="Y1751" s="2">
        <v>5636520000</v>
      </c>
      <c r="Z1751" s="2">
        <v>5626650000</v>
      </c>
      <c r="AA1751" s="2">
        <v>5613690000</v>
      </c>
      <c r="AB1751" s="2">
        <v>5596050000</v>
      </c>
      <c r="AC1751" s="2">
        <v>5579690000</v>
      </c>
      <c r="AD1751" s="2">
        <v>5568540000</v>
      </c>
      <c r="AE1751" s="2">
        <v>5557600000</v>
      </c>
      <c r="AF1751" s="2">
        <v>5546520000</v>
      </c>
    </row>
    <row r="1752" spans="1:32" x14ac:dyDescent="0.25">
      <c r="A1752" t="s">
        <v>1674</v>
      </c>
      <c r="B1752" t="s">
        <v>19</v>
      </c>
      <c r="C1752" s="2">
        <v>845323000</v>
      </c>
      <c r="D1752" s="2">
        <v>869216000</v>
      </c>
      <c r="E1752" s="2">
        <v>864377000</v>
      </c>
      <c r="F1752" s="2">
        <v>801156000</v>
      </c>
      <c r="G1752" s="2">
        <v>799221000</v>
      </c>
      <c r="H1752" s="2">
        <v>797473000</v>
      </c>
      <c r="I1752" s="2">
        <v>795107000</v>
      </c>
      <c r="J1752" s="2">
        <v>792047000</v>
      </c>
      <c r="K1752" s="2">
        <v>787718000</v>
      </c>
      <c r="L1752" s="2">
        <v>782852000</v>
      </c>
      <c r="M1752" s="2">
        <v>777145000</v>
      </c>
      <c r="N1752" s="2">
        <v>771455000</v>
      </c>
      <c r="O1752" s="2">
        <v>766752000</v>
      </c>
      <c r="P1752" s="2">
        <v>761793000</v>
      </c>
      <c r="Q1752" s="2">
        <v>756971000</v>
      </c>
      <c r="R1752" s="2">
        <v>752690000</v>
      </c>
      <c r="S1752" s="2">
        <v>748758000</v>
      </c>
      <c r="T1752" s="2">
        <v>744578000</v>
      </c>
      <c r="U1752" s="2">
        <v>741012000</v>
      </c>
      <c r="V1752" s="2">
        <v>737697000</v>
      </c>
      <c r="W1752" s="2">
        <v>734508000</v>
      </c>
      <c r="X1752" s="2">
        <v>731495000</v>
      </c>
      <c r="Y1752" s="2">
        <v>728695000</v>
      </c>
      <c r="Z1752" s="2">
        <v>726520000</v>
      </c>
      <c r="AA1752" s="2">
        <v>724027000</v>
      </c>
      <c r="AB1752" s="2">
        <v>721062000</v>
      </c>
      <c r="AC1752" s="2">
        <v>718243000</v>
      </c>
      <c r="AD1752" s="2">
        <v>716021000</v>
      </c>
      <c r="AE1752" s="2">
        <v>713829000</v>
      </c>
      <c r="AF1752" s="2">
        <v>711720000</v>
      </c>
    </row>
    <row r="1753" spans="1:32" x14ac:dyDescent="0.25">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x14ac:dyDescent="0.25">
      <c r="A1754" t="s">
        <v>1676</v>
      </c>
      <c r="B1754" t="s">
        <v>19</v>
      </c>
      <c r="C1754" s="2">
        <v>60965400000000</v>
      </c>
      <c r="D1754" s="2">
        <v>62692300000000</v>
      </c>
      <c r="E1754" s="2">
        <v>62872800000000</v>
      </c>
      <c r="F1754" s="2">
        <v>59312300000000</v>
      </c>
      <c r="G1754" s="2">
        <v>59487200000000</v>
      </c>
      <c r="H1754" s="2">
        <v>59638300000000</v>
      </c>
      <c r="I1754" s="2">
        <v>59706100000000</v>
      </c>
      <c r="J1754" s="2">
        <v>59687100000000</v>
      </c>
      <c r="K1754" s="2">
        <v>59536300000000</v>
      </c>
      <c r="L1754" s="2">
        <v>59323100000000</v>
      </c>
      <c r="M1754" s="2">
        <v>59046100000000</v>
      </c>
      <c r="N1754" s="2">
        <v>58768200000000</v>
      </c>
      <c r="O1754" s="2">
        <v>58571400000000</v>
      </c>
      <c r="P1754" s="2">
        <v>58346700000000</v>
      </c>
      <c r="Q1754" s="2">
        <v>58137800000000</v>
      </c>
      <c r="R1754" s="2">
        <v>57954300000000</v>
      </c>
      <c r="S1754" s="2">
        <v>57794900000000</v>
      </c>
      <c r="T1754" s="2">
        <v>57616200000000</v>
      </c>
      <c r="U1754" s="2">
        <v>57476100000000</v>
      </c>
      <c r="V1754" s="2">
        <v>57345200000000</v>
      </c>
      <c r="W1754" s="2">
        <v>57217700000000</v>
      </c>
      <c r="X1754" s="2">
        <v>57108000000000</v>
      </c>
      <c r="Y1754" s="2">
        <v>57018300000000</v>
      </c>
      <c r="Z1754" s="2">
        <v>56966700000000</v>
      </c>
      <c r="AA1754" s="2">
        <v>56899600000000</v>
      </c>
      <c r="AB1754" s="2">
        <v>56755500000000</v>
      </c>
      <c r="AC1754" s="2">
        <v>56646600000000</v>
      </c>
      <c r="AD1754" s="2">
        <v>56572300000000</v>
      </c>
      <c r="AE1754" s="2">
        <v>56510400000000</v>
      </c>
      <c r="AF1754" s="2">
        <v>56436500000000</v>
      </c>
    </row>
    <row r="1755" spans="1:32" x14ac:dyDescent="0.25">
      <c r="A1755" t="s">
        <v>1677</v>
      </c>
      <c r="B1755" t="s">
        <v>19</v>
      </c>
      <c r="C1755" s="2">
        <v>56579900000</v>
      </c>
      <c r="D1755" s="2">
        <v>65067500000</v>
      </c>
      <c r="E1755" s="2">
        <v>69081700000</v>
      </c>
      <c r="F1755" s="2">
        <v>61965000000</v>
      </c>
      <c r="G1755" s="2">
        <v>59402000000</v>
      </c>
      <c r="H1755" s="2">
        <v>57454600000</v>
      </c>
      <c r="I1755" s="2">
        <v>55845700000</v>
      </c>
      <c r="J1755" s="2">
        <v>54467200000</v>
      </c>
      <c r="K1755" s="2">
        <v>53337900000</v>
      </c>
      <c r="L1755" s="2">
        <v>52306200000</v>
      </c>
      <c r="M1755" s="2">
        <v>51377100000</v>
      </c>
      <c r="N1755" s="2">
        <v>50457800000</v>
      </c>
      <c r="O1755" s="2">
        <v>49646800000</v>
      </c>
      <c r="P1755" s="2">
        <v>48785800000</v>
      </c>
      <c r="Q1755" s="2">
        <v>47931900000</v>
      </c>
      <c r="R1755" s="2">
        <v>47080000000</v>
      </c>
      <c r="S1755" s="2">
        <v>46277500000</v>
      </c>
      <c r="T1755" s="2">
        <v>45514900000</v>
      </c>
      <c r="U1755" s="2">
        <v>44779400000</v>
      </c>
      <c r="V1755" s="2">
        <v>44068300000</v>
      </c>
      <c r="W1755" s="2">
        <v>43434700000</v>
      </c>
      <c r="X1755" s="2">
        <v>42808600000</v>
      </c>
      <c r="Y1755" s="2">
        <v>42243800000</v>
      </c>
      <c r="Z1755" s="2">
        <v>41682100000</v>
      </c>
      <c r="AA1755" s="2">
        <v>41178500000</v>
      </c>
      <c r="AB1755" s="2">
        <v>40763300000</v>
      </c>
      <c r="AC1755" s="2">
        <v>40333300000</v>
      </c>
      <c r="AD1755" s="2">
        <v>39882500000</v>
      </c>
      <c r="AE1755" s="2">
        <v>39438700000</v>
      </c>
      <c r="AF1755" s="2">
        <v>38981700000</v>
      </c>
    </row>
    <row r="1756" spans="1:32" x14ac:dyDescent="0.25">
      <c r="A1756" t="s">
        <v>1678</v>
      </c>
      <c r="B1756" t="s">
        <v>19</v>
      </c>
      <c r="C1756" s="2">
        <v>404730000000</v>
      </c>
      <c r="D1756" s="2">
        <v>466051000000</v>
      </c>
      <c r="E1756" s="2">
        <v>495079000000</v>
      </c>
      <c r="F1756" s="2">
        <v>443810000000</v>
      </c>
      <c r="G1756" s="2">
        <v>425224000000</v>
      </c>
      <c r="H1756" s="2">
        <v>411101000000</v>
      </c>
      <c r="I1756" s="2">
        <v>399438000000</v>
      </c>
      <c r="J1756" s="2">
        <v>389451000000</v>
      </c>
      <c r="K1756" s="2">
        <v>381282000000</v>
      </c>
      <c r="L1756" s="2">
        <v>373825000000</v>
      </c>
      <c r="M1756" s="2">
        <v>367116000000</v>
      </c>
      <c r="N1756" s="2">
        <v>360479000000</v>
      </c>
      <c r="O1756" s="2">
        <v>354618000000</v>
      </c>
      <c r="P1756" s="2">
        <v>348397000000</v>
      </c>
      <c r="Q1756" s="2">
        <v>342228000000</v>
      </c>
      <c r="R1756" s="2">
        <v>336070000000</v>
      </c>
      <c r="S1756" s="2">
        <v>330269000000</v>
      </c>
      <c r="T1756" s="2">
        <v>324759000000</v>
      </c>
      <c r="U1756" s="2">
        <v>319441000000</v>
      </c>
      <c r="V1756" s="2">
        <v>314300000000</v>
      </c>
      <c r="W1756" s="2">
        <v>309720000000</v>
      </c>
      <c r="X1756" s="2">
        <v>305193000000</v>
      </c>
      <c r="Y1756" s="2">
        <v>301107000000</v>
      </c>
      <c r="Z1756" s="2">
        <v>297042000000</v>
      </c>
      <c r="AA1756" s="2">
        <v>293398000000</v>
      </c>
      <c r="AB1756" s="2">
        <v>290403000000</v>
      </c>
      <c r="AC1756" s="2">
        <v>287296000000</v>
      </c>
      <c r="AD1756" s="2">
        <v>284036000000</v>
      </c>
      <c r="AE1756" s="2">
        <v>280826000000</v>
      </c>
      <c r="AF1756" s="2">
        <v>277521000000</v>
      </c>
    </row>
    <row r="1757" spans="1:32" x14ac:dyDescent="0.25">
      <c r="A1757" t="s">
        <v>1679</v>
      </c>
      <c r="B1757" t="s">
        <v>19</v>
      </c>
      <c r="C1757" s="2">
        <v>55011400000</v>
      </c>
      <c r="D1757" s="2">
        <v>57571800000</v>
      </c>
      <c r="E1757" s="2">
        <v>58294400000</v>
      </c>
      <c r="F1757" s="2">
        <v>54402400000</v>
      </c>
      <c r="G1757" s="2">
        <v>54144100000</v>
      </c>
      <c r="H1757" s="2">
        <v>53952600000</v>
      </c>
      <c r="I1757" s="2">
        <v>53746300000</v>
      </c>
      <c r="J1757" s="2">
        <v>53508100000</v>
      </c>
      <c r="K1757" s="2">
        <v>53207300000</v>
      </c>
      <c r="L1757" s="2">
        <v>52875300000</v>
      </c>
      <c r="M1757" s="2">
        <v>52510700000</v>
      </c>
      <c r="N1757" s="2">
        <v>52147800000</v>
      </c>
      <c r="O1757" s="2">
        <v>51862900000</v>
      </c>
      <c r="P1757" s="2">
        <v>51549900000</v>
      </c>
      <c r="Q1757" s="2">
        <v>51249800000</v>
      </c>
      <c r="R1757" s="2">
        <v>50969300000</v>
      </c>
      <c r="S1757" s="2">
        <v>50714500000</v>
      </c>
      <c r="T1757" s="2">
        <v>50451600000</v>
      </c>
      <c r="U1757" s="2">
        <v>50221900000</v>
      </c>
      <c r="V1757" s="2">
        <v>50003100000</v>
      </c>
      <c r="W1757" s="2">
        <v>49798400000</v>
      </c>
      <c r="X1757" s="2">
        <v>49608100000</v>
      </c>
      <c r="Y1757" s="2">
        <v>49441600000</v>
      </c>
      <c r="Z1757" s="2">
        <v>49304300000</v>
      </c>
      <c r="AA1757" s="2">
        <v>49164100000</v>
      </c>
      <c r="AB1757" s="2">
        <v>48978700000</v>
      </c>
      <c r="AC1757" s="2">
        <v>48817600000</v>
      </c>
      <c r="AD1757" s="2">
        <v>48679800000</v>
      </c>
      <c r="AE1757" s="2">
        <v>48552100000</v>
      </c>
      <c r="AF1757" s="2">
        <v>48414100000</v>
      </c>
    </row>
    <row r="1758" spans="1:32" x14ac:dyDescent="0.25">
      <c r="A1758" t="s">
        <v>1680</v>
      </c>
      <c r="B1758" t="s">
        <v>19</v>
      </c>
      <c r="C1758" s="2">
        <v>70016500000</v>
      </c>
      <c r="D1758" s="2">
        <v>79294000000</v>
      </c>
      <c r="E1758" s="2">
        <v>83621400000</v>
      </c>
      <c r="F1758" s="2">
        <v>75574200000</v>
      </c>
      <c r="G1758" s="2">
        <v>72914000000</v>
      </c>
      <c r="H1758" s="2">
        <v>70898700000</v>
      </c>
      <c r="I1758" s="2">
        <v>69224400000</v>
      </c>
      <c r="J1758" s="2">
        <v>67777500000</v>
      </c>
      <c r="K1758" s="2">
        <v>66569200000</v>
      </c>
      <c r="L1758" s="2">
        <v>65452200000</v>
      </c>
      <c r="M1758" s="2">
        <v>64432500000</v>
      </c>
      <c r="N1758" s="2">
        <v>63423200000</v>
      </c>
      <c r="O1758" s="2">
        <v>62543300000</v>
      </c>
      <c r="P1758" s="2">
        <v>61605300000</v>
      </c>
      <c r="Q1758" s="2">
        <v>60677200000</v>
      </c>
      <c r="R1758" s="2">
        <v>59754700000</v>
      </c>
      <c r="S1758" s="2">
        <v>58888400000</v>
      </c>
      <c r="T1758" s="2">
        <v>58060000000</v>
      </c>
      <c r="U1758" s="2">
        <v>57267000000</v>
      </c>
      <c r="V1758" s="2">
        <v>56500900000</v>
      </c>
      <c r="W1758" s="2">
        <v>55816900000</v>
      </c>
      <c r="X1758" s="2">
        <v>55144100000</v>
      </c>
      <c r="Y1758" s="2">
        <v>54539700000</v>
      </c>
      <c r="Z1758" s="2">
        <v>53945300000</v>
      </c>
      <c r="AA1758" s="2">
        <v>53409100000</v>
      </c>
      <c r="AB1758" s="2">
        <v>52951300000</v>
      </c>
      <c r="AC1758" s="2">
        <v>52484700000</v>
      </c>
      <c r="AD1758" s="2">
        <v>52002000000</v>
      </c>
      <c r="AE1758" s="2">
        <v>51529300000</v>
      </c>
      <c r="AF1758" s="2">
        <v>51039600000</v>
      </c>
    </row>
    <row r="1759" spans="1:32" x14ac:dyDescent="0.25">
      <c r="A1759" t="s">
        <v>1681</v>
      </c>
      <c r="B1759" t="s">
        <v>19</v>
      </c>
      <c r="C1759" s="2">
        <v>68410000000</v>
      </c>
      <c r="D1759" s="2">
        <v>77566800000</v>
      </c>
      <c r="E1759" s="2">
        <v>81845400000</v>
      </c>
      <c r="F1759" s="2">
        <v>73929500000</v>
      </c>
      <c r="G1759" s="2">
        <v>71293300000</v>
      </c>
      <c r="H1759" s="2">
        <v>69295700000</v>
      </c>
      <c r="I1759" s="2">
        <v>67637000000</v>
      </c>
      <c r="J1759" s="2">
        <v>66204500000</v>
      </c>
      <c r="K1759" s="2">
        <v>65010300000</v>
      </c>
      <c r="L1759" s="2">
        <v>63907500000</v>
      </c>
      <c r="M1759" s="2">
        <v>62901900000</v>
      </c>
      <c r="N1759" s="2">
        <v>61906600000</v>
      </c>
      <c r="O1759" s="2">
        <v>61038200000</v>
      </c>
      <c r="P1759" s="2">
        <v>60112600000</v>
      </c>
      <c r="Q1759" s="2">
        <v>59196600000</v>
      </c>
      <c r="R1759" s="2">
        <v>58285900000</v>
      </c>
      <c r="S1759" s="2">
        <v>57430500000</v>
      </c>
      <c r="T1759" s="2">
        <v>56612800000</v>
      </c>
      <c r="U1759" s="2">
        <v>55829600000</v>
      </c>
      <c r="V1759" s="2">
        <v>55073000000</v>
      </c>
      <c r="W1759" s="2">
        <v>54397500000</v>
      </c>
      <c r="X1759" s="2">
        <v>53732800000</v>
      </c>
      <c r="Y1759" s="2">
        <v>53135500000</v>
      </c>
      <c r="Z1759" s="2">
        <v>52547700000</v>
      </c>
      <c r="AA1759" s="2">
        <v>52017600000</v>
      </c>
      <c r="AB1759" s="2">
        <v>51566300000</v>
      </c>
      <c r="AC1759" s="2">
        <v>51105800000</v>
      </c>
      <c r="AD1759" s="2">
        <v>50628800000</v>
      </c>
      <c r="AE1759" s="2">
        <v>50161500000</v>
      </c>
      <c r="AF1759" s="2">
        <v>49677600000</v>
      </c>
    </row>
    <row r="1760" spans="1:32" x14ac:dyDescent="0.25">
      <c r="A1760" t="s">
        <v>1682</v>
      </c>
      <c r="B1760" t="s">
        <v>19</v>
      </c>
      <c r="C1760" s="2">
        <v>4530960000</v>
      </c>
      <c r="D1760" s="2">
        <v>4859380000</v>
      </c>
      <c r="E1760" s="2">
        <v>4935280000</v>
      </c>
      <c r="F1760" s="2">
        <v>4431170000</v>
      </c>
      <c r="G1760" s="2">
        <v>4329900000</v>
      </c>
      <c r="H1760" s="2">
        <v>4247580000</v>
      </c>
      <c r="I1760" s="2">
        <v>4175350000</v>
      </c>
      <c r="J1760" s="2">
        <v>4108740000</v>
      </c>
      <c r="K1760" s="2">
        <v>4047760000</v>
      </c>
      <c r="L1760" s="2">
        <v>3989530000</v>
      </c>
      <c r="M1760" s="2">
        <v>3932550000</v>
      </c>
      <c r="N1760" s="2">
        <v>3876040000</v>
      </c>
      <c r="O1760" s="2">
        <v>3825020000</v>
      </c>
      <c r="P1760" s="2">
        <v>3772050000</v>
      </c>
      <c r="Q1760" s="2">
        <v>3720270000</v>
      </c>
      <c r="R1760" s="2">
        <v>3670280000</v>
      </c>
      <c r="S1760" s="2">
        <v>3623240000</v>
      </c>
      <c r="T1760" s="2">
        <v>3578020000</v>
      </c>
      <c r="U1760" s="2">
        <v>3534800000</v>
      </c>
      <c r="V1760" s="2">
        <v>3493370000</v>
      </c>
      <c r="W1760" s="2">
        <v>3455110000</v>
      </c>
      <c r="X1760" s="2">
        <v>3417430000</v>
      </c>
      <c r="Y1760" s="2">
        <v>3382140000</v>
      </c>
      <c r="Z1760" s="2">
        <v>3348140000</v>
      </c>
      <c r="AA1760" s="2">
        <v>3316230000</v>
      </c>
      <c r="AB1760" s="2">
        <v>3286270000</v>
      </c>
      <c r="AC1760" s="2">
        <v>3256200000</v>
      </c>
      <c r="AD1760" s="2">
        <v>3226800000</v>
      </c>
      <c r="AE1760" s="2">
        <v>3197540000</v>
      </c>
      <c r="AF1760" s="2">
        <v>3168810000</v>
      </c>
    </row>
    <row r="1761" spans="1:32" x14ac:dyDescent="0.25">
      <c r="A1761" t="s">
        <v>1683</v>
      </c>
      <c r="B1761" t="s">
        <v>19</v>
      </c>
      <c r="C1761" s="2">
        <v>3557140000</v>
      </c>
      <c r="D1761" s="2">
        <v>4055930000</v>
      </c>
      <c r="E1761" s="2">
        <v>4289730000</v>
      </c>
      <c r="F1761" s="2">
        <v>3859990000</v>
      </c>
      <c r="G1761" s="2">
        <v>3712670000</v>
      </c>
      <c r="H1761" s="2">
        <v>3600630000</v>
      </c>
      <c r="I1761" s="2">
        <v>3507700000</v>
      </c>
      <c r="J1761" s="2">
        <v>3427650000</v>
      </c>
      <c r="K1761" s="2">
        <v>3361390000</v>
      </c>
      <c r="L1761" s="2">
        <v>3300500000</v>
      </c>
      <c r="M1761" s="2">
        <v>3245250000</v>
      </c>
      <c r="N1761" s="2">
        <v>3190610000</v>
      </c>
      <c r="O1761" s="2">
        <v>3142620000</v>
      </c>
      <c r="P1761" s="2">
        <v>3091630000</v>
      </c>
      <c r="Q1761" s="2">
        <v>3041100000</v>
      </c>
      <c r="R1761" s="2">
        <v>2990790000</v>
      </c>
      <c r="S1761" s="2">
        <v>2943450000</v>
      </c>
      <c r="T1761" s="2">
        <v>2898320000</v>
      </c>
      <c r="U1761" s="2">
        <v>2854940000</v>
      </c>
      <c r="V1761" s="2">
        <v>2813010000</v>
      </c>
      <c r="W1761" s="2">
        <v>2775570000</v>
      </c>
      <c r="X1761" s="2">
        <v>2738640000</v>
      </c>
      <c r="Y1761" s="2">
        <v>2705340000</v>
      </c>
      <c r="Z1761" s="2">
        <v>2672400000</v>
      </c>
      <c r="AA1761" s="2">
        <v>2642740000</v>
      </c>
      <c r="AB1761" s="2">
        <v>2617810000</v>
      </c>
      <c r="AC1761" s="2">
        <v>2592190000</v>
      </c>
      <c r="AD1761" s="2">
        <v>2565530000</v>
      </c>
      <c r="AE1761" s="2">
        <v>2539340000</v>
      </c>
      <c r="AF1761" s="2">
        <v>2512320000</v>
      </c>
    </row>
    <row r="1762" spans="1:32" x14ac:dyDescent="0.25">
      <c r="A1762" t="s">
        <v>1684</v>
      </c>
      <c r="B1762" t="s">
        <v>19</v>
      </c>
      <c r="C1762" s="2">
        <v>37173500000</v>
      </c>
      <c r="D1762" s="2">
        <v>41992000000</v>
      </c>
      <c r="E1762" s="2">
        <v>44237500000</v>
      </c>
      <c r="F1762" s="2">
        <v>40050000000</v>
      </c>
      <c r="G1762" s="2">
        <v>38686400000</v>
      </c>
      <c r="H1762" s="2">
        <v>37655100000</v>
      </c>
      <c r="I1762" s="2">
        <v>36797800000</v>
      </c>
      <c r="J1762" s="2">
        <v>36055800000</v>
      </c>
      <c r="K1762" s="2">
        <v>35433900000</v>
      </c>
      <c r="L1762" s="2">
        <v>34857400000</v>
      </c>
      <c r="M1762" s="2">
        <v>34329900000</v>
      </c>
      <c r="N1762" s="2">
        <v>33807600000</v>
      </c>
      <c r="O1762" s="2">
        <v>33353800000</v>
      </c>
      <c r="P1762" s="2">
        <v>32869300000</v>
      </c>
      <c r="Q1762" s="2">
        <v>32390200000</v>
      </c>
      <c r="R1762" s="2">
        <v>31914300000</v>
      </c>
      <c r="S1762" s="2">
        <v>31467700000</v>
      </c>
      <c r="T1762" s="2">
        <v>31040100000</v>
      </c>
      <c r="U1762" s="2">
        <v>30631600000</v>
      </c>
      <c r="V1762" s="2">
        <v>30236900000</v>
      </c>
      <c r="W1762" s="2">
        <v>29884600000</v>
      </c>
      <c r="X1762" s="2">
        <v>29538400000</v>
      </c>
      <c r="Y1762" s="2">
        <v>29228000000</v>
      </c>
      <c r="Z1762" s="2">
        <v>28923500000</v>
      </c>
      <c r="AA1762" s="2">
        <v>28648500000</v>
      </c>
      <c r="AB1762" s="2">
        <v>28412200000</v>
      </c>
      <c r="AC1762" s="2">
        <v>28172200000</v>
      </c>
      <c r="AD1762" s="2">
        <v>27924500000</v>
      </c>
      <c r="AE1762" s="2">
        <v>27682300000</v>
      </c>
      <c r="AF1762" s="2">
        <v>27430800000</v>
      </c>
    </row>
    <row r="1763" spans="1:32" x14ac:dyDescent="0.25">
      <c r="A1763" t="s">
        <v>1685</v>
      </c>
      <c r="B1763" t="s">
        <v>19</v>
      </c>
      <c r="C1763" s="2">
        <v>1439720000</v>
      </c>
      <c r="D1763" s="2">
        <v>1480450000</v>
      </c>
      <c r="E1763" s="2">
        <v>1478350000</v>
      </c>
      <c r="F1763" s="2">
        <v>1383040000</v>
      </c>
      <c r="G1763" s="2">
        <v>1383510000</v>
      </c>
      <c r="H1763" s="2">
        <v>1383890000</v>
      </c>
      <c r="I1763" s="2">
        <v>1382840000</v>
      </c>
      <c r="J1763" s="2">
        <v>1380090000</v>
      </c>
      <c r="K1763" s="2">
        <v>1374710000</v>
      </c>
      <c r="L1763" s="2">
        <v>1368120000</v>
      </c>
      <c r="M1763" s="2">
        <v>1360140000</v>
      </c>
      <c r="N1763" s="2">
        <v>1352110000</v>
      </c>
      <c r="O1763" s="2">
        <v>1345810000</v>
      </c>
      <c r="P1763" s="2">
        <v>1338930000</v>
      </c>
      <c r="Q1763" s="2">
        <v>1332480000</v>
      </c>
      <c r="R1763" s="2">
        <v>1326690000</v>
      </c>
      <c r="S1763" s="2">
        <v>1321520000</v>
      </c>
      <c r="T1763" s="2">
        <v>1316050000</v>
      </c>
      <c r="U1763" s="2">
        <v>1311440000</v>
      </c>
      <c r="V1763" s="2">
        <v>1307110000</v>
      </c>
      <c r="W1763" s="2">
        <v>1302960000</v>
      </c>
      <c r="X1763" s="2">
        <v>1299170000</v>
      </c>
      <c r="Y1763" s="2">
        <v>1295840000</v>
      </c>
      <c r="Z1763" s="2">
        <v>1293340000</v>
      </c>
      <c r="AA1763" s="2">
        <v>1290600000</v>
      </c>
      <c r="AB1763" s="2">
        <v>1286390000</v>
      </c>
      <c r="AC1763" s="2">
        <v>1282860000</v>
      </c>
      <c r="AD1763" s="2">
        <v>1280110000</v>
      </c>
      <c r="AE1763" s="2">
        <v>1277590000</v>
      </c>
      <c r="AF1763" s="2">
        <v>1274940000</v>
      </c>
    </row>
    <row r="1764" spans="1:32" x14ac:dyDescent="0.25">
      <c r="A1764" t="s">
        <v>1686</v>
      </c>
      <c r="B1764" t="s">
        <v>19</v>
      </c>
      <c r="C1764" s="2">
        <v>194341000</v>
      </c>
      <c r="D1764" s="2">
        <v>199839000</v>
      </c>
      <c r="E1764" s="2">
        <v>198722000</v>
      </c>
      <c r="F1764" s="2">
        <v>184182000</v>
      </c>
      <c r="G1764" s="2">
        <v>183732000</v>
      </c>
      <c r="H1764" s="2">
        <v>183322000</v>
      </c>
      <c r="I1764" s="2">
        <v>182794000</v>
      </c>
      <c r="J1764" s="2">
        <v>182081000</v>
      </c>
      <c r="K1764" s="2">
        <v>181083000</v>
      </c>
      <c r="L1764" s="2">
        <v>179960000</v>
      </c>
      <c r="M1764" s="2">
        <v>178665000</v>
      </c>
      <c r="N1764" s="2">
        <v>177365000</v>
      </c>
      <c r="O1764" s="2">
        <v>176272000</v>
      </c>
      <c r="P1764" s="2">
        <v>175112000</v>
      </c>
      <c r="Q1764" s="2">
        <v>174014000</v>
      </c>
      <c r="R1764" s="2">
        <v>173018000</v>
      </c>
      <c r="S1764" s="2">
        <v>172109000</v>
      </c>
      <c r="T1764" s="2">
        <v>171183000</v>
      </c>
      <c r="U1764" s="2">
        <v>170365000</v>
      </c>
      <c r="V1764" s="2">
        <v>169594000</v>
      </c>
      <c r="W1764" s="2">
        <v>168859000</v>
      </c>
      <c r="X1764" s="2">
        <v>168167000</v>
      </c>
      <c r="Y1764" s="2">
        <v>167532000</v>
      </c>
      <c r="Z1764" s="2">
        <v>167001000</v>
      </c>
      <c r="AA1764" s="2">
        <v>166455000</v>
      </c>
      <c r="AB1764" s="2">
        <v>165757000</v>
      </c>
      <c r="AC1764" s="2">
        <v>165132000</v>
      </c>
      <c r="AD1764" s="2">
        <v>164605000</v>
      </c>
      <c r="AE1764" s="2">
        <v>164100000</v>
      </c>
      <c r="AF1764" s="2">
        <v>163600000</v>
      </c>
    </row>
    <row r="1765" spans="1:32" x14ac:dyDescent="0.25">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x14ac:dyDescent="0.25">
      <c r="A1766" t="s">
        <v>1688</v>
      </c>
      <c r="B1766" t="s">
        <v>19</v>
      </c>
      <c r="C1766" s="2">
        <v>233759000000000</v>
      </c>
      <c r="D1766" s="2">
        <v>242108000000000</v>
      </c>
      <c r="E1766" s="2">
        <v>242547000000000</v>
      </c>
      <c r="F1766" s="2">
        <v>236226000000000</v>
      </c>
      <c r="G1766" s="2">
        <v>238362000000000</v>
      </c>
      <c r="H1766" s="2">
        <v>240346000000000</v>
      </c>
      <c r="I1766" s="2">
        <v>241436000000000</v>
      </c>
      <c r="J1766" s="2">
        <v>243345000000000</v>
      </c>
      <c r="K1766" s="2">
        <v>244450000000000</v>
      </c>
      <c r="L1766" s="2">
        <v>245224000000000</v>
      </c>
      <c r="M1766" s="2">
        <v>245753000000000</v>
      </c>
      <c r="N1766" s="2">
        <v>246201000000000</v>
      </c>
      <c r="O1766" s="2">
        <v>246341000000000</v>
      </c>
      <c r="P1766" s="2">
        <v>246301000000000</v>
      </c>
      <c r="Q1766" s="2">
        <v>246143000000000</v>
      </c>
      <c r="R1766" s="2">
        <v>245979000000000</v>
      </c>
      <c r="S1766" s="2">
        <v>245787000000000</v>
      </c>
      <c r="T1766" s="2">
        <v>245291000000000</v>
      </c>
      <c r="U1766" s="2">
        <v>244949000000000</v>
      </c>
      <c r="V1766" s="2">
        <v>244475000000000</v>
      </c>
      <c r="W1766" s="2">
        <v>243977000000000</v>
      </c>
      <c r="X1766" s="2">
        <v>243564000000000</v>
      </c>
      <c r="Y1766" s="2">
        <v>243351000000000</v>
      </c>
      <c r="Z1766" s="2">
        <v>243341000000000</v>
      </c>
      <c r="AA1766" s="2">
        <v>243147000000000</v>
      </c>
      <c r="AB1766" s="2">
        <v>242425000000000</v>
      </c>
      <c r="AC1766" s="2">
        <v>242094000000000</v>
      </c>
      <c r="AD1766" s="2">
        <v>241969000000000</v>
      </c>
      <c r="AE1766" s="2">
        <v>241879000000000</v>
      </c>
      <c r="AF1766" s="2">
        <v>241657000000000</v>
      </c>
    </row>
    <row r="1767" spans="1:32" x14ac:dyDescent="0.25">
      <c r="A1767" t="s">
        <v>1689</v>
      </c>
      <c r="B1767" t="s">
        <v>19</v>
      </c>
      <c r="C1767" s="2">
        <v>18354600000</v>
      </c>
      <c r="D1767" s="2">
        <v>18975200000</v>
      </c>
      <c r="E1767" s="2">
        <v>19009200000</v>
      </c>
      <c r="F1767" s="2">
        <v>18479300000</v>
      </c>
      <c r="G1767" s="2">
        <v>18663300000</v>
      </c>
      <c r="H1767" s="2">
        <v>18838800000</v>
      </c>
      <c r="I1767" s="2">
        <v>18934800000</v>
      </c>
      <c r="J1767" s="2">
        <v>19088900000</v>
      </c>
      <c r="K1767" s="2">
        <v>19177200000</v>
      </c>
      <c r="L1767" s="2">
        <v>19235400000</v>
      </c>
      <c r="M1767" s="2">
        <v>19280000000</v>
      </c>
      <c r="N1767" s="2">
        <v>19314100000</v>
      </c>
      <c r="O1767" s="2">
        <v>19322600000</v>
      </c>
      <c r="P1767" s="2">
        <v>19315600000</v>
      </c>
      <c r="Q1767" s="2">
        <v>19298300000</v>
      </c>
      <c r="R1767" s="2">
        <v>19282100000</v>
      </c>
      <c r="S1767" s="2">
        <v>19264400000</v>
      </c>
      <c r="T1767" s="2">
        <v>19219700000</v>
      </c>
      <c r="U1767" s="2">
        <v>19188400000</v>
      </c>
      <c r="V1767" s="2">
        <v>19145800000</v>
      </c>
      <c r="W1767" s="2">
        <v>19101000000</v>
      </c>
      <c r="X1767" s="2">
        <v>19063800000</v>
      </c>
      <c r="Y1767" s="2">
        <v>19044300000</v>
      </c>
      <c r="Z1767" s="2">
        <v>19043000000</v>
      </c>
      <c r="AA1767" s="2">
        <v>19024900000</v>
      </c>
      <c r="AB1767" s="2">
        <v>18962100000</v>
      </c>
      <c r="AC1767" s="2">
        <v>18932200000</v>
      </c>
      <c r="AD1767" s="2">
        <v>18920900000</v>
      </c>
      <c r="AE1767" s="2">
        <v>18910700000</v>
      </c>
      <c r="AF1767" s="2">
        <v>18889000000</v>
      </c>
    </row>
    <row r="1768" spans="1:32" x14ac:dyDescent="0.25">
      <c r="A1768" t="s">
        <v>1690</v>
      </c>
      <c r="B1768" t="s">
        <v>19</v>
      </c>
      <c r="C1768" s="2">
        <v>115502000000</v>
      </c>
      <c r="D1768" s="2">
        <v>119540000000</v>
      </c>
      <c r="E1768" s="2">
        <v>119773000000</v>
      </c>
      <c r="F1768" s="2">
        <v>116504000000</v>
      </c>
      <c r="G1768" s="2">
        <v>117638000000</v>
      </c>
      <c r="H1768" s="2">
        <v>118715000000</v>
      </c>
      <c r="I1768" s="2">
        <v>119303000000</v>
      </c>
      <c r="J1768" s="2">
        <v>120267000000</v>
      </c>
      <c r="K1768" s="2">
        <v>120823000000</v>
      </c>
      <c r="L1768" s="2">
        <v>121199000000</v>
      </c>
      <c r="M1768" s="2">
        <v>121483000000</v>
      </c>
      <c r="N1768" s="2">
        <v>121705000000</v>
      </c>
      <c r="O1768" s="2">
        <v>121769000000</v>
      </c>
      <c r="P1768" s="2">
        <v>121736000000</v>
      </c>
      <c r="Q1768" s="2">
        <v>121640000000</v>
      </c>
      <c r="R1768" s="2">
        <v>121548000000</v>
      </c>
      <c r="S1768" s="2">
        <v>121446000000</v>
      </c>
      <c r="T1768" s="2">
        <v>121178000000</v>
      </c>
      <c r="U1768" s="2">
        <v>120993000000</v>
      </c>
      <c r="V1768" s="2">
        <v>120738000000</v>
      </c>
      <c r="W1768" s="2">
        <v>120469000000</v>
      </c>
      <c r="X1768" s="2">
        <v>120247000000</v>
      </c>
      <c r="Y1768" s="2">
        <v>120135000000</v>
      </c>
      <c r="Z1768" s="2">
        <v>120133000000</v>
      </c>
      <c r="AA1768" s="2">
        <v>120029000000</v>
      </c>
      <c r="AB1768" s="2">
        <v>119648000000</v>
      </c>
      <c r="AC1768" s="2">
        <v>119471000000</v>
      </c>
      <c r="AD1768" s="2">
        <v>119409000000</v>
      </c>
      <c r="AE1768" s="2">
        <v>119355000000</v>
      </c>
      <c r="AF1768" s="2">
        <v>119229000000</v>
      </c>
    </row>
    <row r="1769" spans="1:32" x14ac:dyDescent="0.25">
      <c r="A1769" t="s">
        <v>1691</v>
      </c>
      <c r="B1769" t="s">
        <v>19</v>
      </c>
      <c r="C1769" s="2">
        <v>180900000000</v>
      </c>
      <c r="D1769" s="2">
        <v>186621000000</v>
      </c>
      <c r="E1769" s="2">
        <v>186810000000</v>
      </c>
      <c r="F1769" s="2">
        <v>181724000000</v>
      </c>
      <c r="G1769" s="2">
        <v>183405000000</v>
      </c>
      <c r="H1769" s="2">
        <v>184964000000</v>
      </c>
      <c r="I1769" s="2">
        <v>185828000000</v>
      </c>
      <c r="J1769" s="2">
        <v>187316000000</v>
      </c>
      <c r="K1769" s="2">
        <v>188145000000</v>
      </c>
      <c r="L1769" s="2">
        <v>188691000000</v>
      </c>
      <c r="M1769" s="2">
        <v>189045000000</v>
      </c>
      <c r="N1769" s="2">
        <v>189335000000</v>
      </c>
      <c r="O1769" s="2">
        <v>189388000000</v>
      </c>
      <c r="P1769" s="2">
        <v>189306000000</v>
      </c>
      <c r="Q1769" s="2">
        <v>189130000000</v>
      </c>
      <c r="R1769" s="2">
        <v>188952000000</v>
      </c>
      <c r="S1769" s="2">
        <v>188752000000</v>
      </c>
      <c r="T1769" s="2">
        <v>188318000000</v>
      </c>
      <c r="U1769" s="2">
        <v>188002000000</v>
      </c>
      <c r="V1769" s="2">
        <v>187585000000</v>
      </c>
      <c r="W1769" s="2">
        <v>187149000000</v>
      </c>
      <c r="X1769" s="2">
        <v>186780000000</v>
      </c>
      <c r="Y1769" s="2">
        <v>186559000000</v>
      </c>
      <c r="Z1769" s="2">
        <v>186500000000</v>
      </c>
      <c r="AA1769" s="2">
        <v>186300000000</v>
      </c>
      <c r="AB1769" s="2">
        <v>185689000000</v>
      </c>
      <c r="AC1769" s="2">
        <v>185376000000</v>
      </c>
      <c r="AD1769" s="2">
        <v>185227000000</v>
      </c>
      <c r="AE1769" s="2">
        <v>185103000000</v>
      </c>
      <c r="AF1769" s="2">
        <v>184884000000</v>
      </c>
    </row>
    <row r="1770" spans="1:32" x14ac:dyDescent="0.25">
      <c r="A1770" t="s">
        <v>1692</v>
      </c>
      <c r="B1770" t="s">
        <v>19</v>
      </c>
      <c r="C1770" s="2">
        <v>55209200000</v>
      </c>
      <c r="D1770" s="2">
        <v>57057400000</v>
      </c>
      <c r="E1770" s="2">
        <v>57169500000</v>
      </c>
      <c r="F1770" s="2">
        <v>55521100000</v>
      </c>
      <c r="G1770" s="2">
        <v>56106100000</v>
      </c>
      <c r="H1770" s="2">
        <v>56672500000</v>
      </c>
      <c r="I1770" s="2">
        <v>56981100000</v>
      </c>
      <c r="J1770" s="2">
        <v>57452600000</v>
      </c>
      <c r="K1770" s="2">
        <v>57722800000</v>
      </c>
      <c r="L1770" s="2">
        <v>57896500000</v>
      </c>
      <c r="M1770" s="2">
        <v>58041100000</v>
      </c>
      <c r="N1770" s="2">
        <v>58145500000</v>
      </c>
      <c r="O1770" s="2">
        <v>58170100000</v>
      </c>
      <c r="P1770" s="2">
        <v>58144800000</v>
      </c>
      <c r="Q1770" s="2">
        <v>58086800000</v>
      </c>
      <c r="R1770" s="2">
        <v>58034700000</v>
      </c>
      <c r="S1770" s="2">
        <v>57979700000</v>
      </c>
      <c r="T1770" s="2">
        <v>57837100000</v>
      </c>
      <c r="U1770" s="2">
        <v>57737900000</v>
      </c>
      <c r="V1770" s="2">
        <v>57602000000</v>
      </c>
      <c r="W1770" s="2">
        <v>57459300000</v>
      </c>
      <c r="X1770" s="2">
        <v>57341400000</v>
      </c>
      <c r="Y1770" s="2">
        <v>57281200000</v>
      </c>
      <c r="Z1770" s="2">
        <v>57279600000</v>
      </c>
      <c r="AA1770" s="2">
        <v>57223000000</v>
      </c>
      <c r="AB1770" s="2">
        <v>57025300000</v>
      </c>
      <c r="AC1770" s="2">
        <v>56931600000</v>
      </c>
      <c r="AD1770" s="2">
        <v>56898400000</v>
      </c>
      <c r="AE1770" s="2">
        <v>56865200000</v>
      </c>
      <c r="AF1770" s="2">
        <v>56794600000</v>
      </c>
    </row>
    <row r="1771" spans="1:32" x14ac:dyDescent="0.25">
      <c r="A1771" t="s">
        <v>1693</v>
      </c>
      <c r="B1771" t="s">
        <v>19</v>
      </c>
      <c r="C1771" s="2">
        <v>51342300000</v>
      </c>
      <c r="D1771" s="2">
        <v>53051400000</v>
      </c>
      <c r="E1771" s="2">
        <v>53154800000</v>
      </c>
      <c r="F1771" s="2">
        <v>51615100000</v>
      </c>
      <c r="G1771" s="2">
        <v>52162100000</v>
      </c>
      <c r="H1771" s="2">
        <v>52692300000</v>
      </c>
      <c r="I1771" s="2">
        <v>52981200000</v>
      </c>
      <c r="J1771" s="2">
        <v>53420500000</v>
      </c>
      <c r="K1771" s="2">
        <v>53671900000</v>
      </c>
      <c r="L1771" s="2">
        <v>53832800000</v>
      </c>
      <c r="M1771" s="2">
        <v>53967400000</v>
      </c>
      <c r="N1771" s="2">
        <v>54064000000</v>
      </c>
      <c r="O1771" s="2">
        <v>54086300000</v>
      </c>
      <c r="P1771" s="2">
        <v>54061800000</v>
      </c>
      <c r="Q1771" s="2">
        <v>54006800000</v>
      </c>
      <c r="R1771" s="2">
        <v>53957500000</v>
      </c>
      <c r="S1771" s="2">
        <v>53905600000</v>
      </c>
      <c r="T1771" s="2">
        <v>53771800000</v>
      </c>
      <c r="U1771" s="2">
        <v>53678600000</v>
      </c>
      <c r="V1771" s="2">
        <v>53551000000</v>
      </c>
      <c r="W1771" s="2">
        <v>53417100000</v>
      </c>
      <c r="X1771" s="2">
        <v>53306400000</v>
      </c>
      <c r="Y1771" s="2">
        <v>53249600000</v>
      </c>
      <c r="Z1771" s="2">
        <v>53247800000</v>
      </c>
      <c r="AA1771" s="2">
        <v>53194400000</v>
      </c>
      <c r="AB1771" s="2">
        <v>53009300000</v>
      </c>
      <c r="AC1771" s="2">
        <v>52921200000</v>
      </c>
      <c r="AD1771" s="2">
        <v>52889800000</v>
      </c>
      <c r="AE1771" s="2">
        <v>52858100000</v>
      </c>
      <c r="AF1771" s="2">
        <v>52791500000</v>
      </c>
    </row>
    <row r="1772" spans="1:32" x14ac:dyDescent="0.25">
      <c r="A1772" t="s">
        <v>1694</v>
      </c>
      <c r="B1772" t="s">
        <v>19</v>
      </c>
      <c r="C1772" s="2">
        <v>14410400000</v>
      </c>
      <c r="D1772" s="2">
        <v>14787900000</v>
      </c>
      <c r="E1772" s="2">
        <v>14757600000</v>
      </c>
      <c r="F1772" s="2">
        <v>14439700000</v>
      </c>
      <c r="G1772" s="2">
        <v>14510100000</v>
      </c>
      <c r="H1772" s="2">
        <v>14554400000</v>
      </c>
      <c r="I1772" s="2">
        <v>14583600000</v>
      </c>
      <c r="J1772" s="2">
        <v>14686500000</v>
      </c>
      <c r="K1772" s="2">
        <v>14738000000</v>
      </c>
      <c r="L1772" s="2">
        <v>14776200000</v>
      </c>
      <c r="M1772" s="2">
        <v>14773300000</v>
      </c>
      <c r="N1772" s="2">
        <v>14783100000</v>
      </c>
      <c r="O1772" s="2">
        <v>14780900000</v>
      </c>
      <c r="P1772" s="2">
        <v>14775200000</v>
      </c>
      <c r="Q1772" s="2">
        <v>14765700000</v>
      </c>
      <c r="R1772" s="2">
        <v>14750600000</v>
      </c>
      <c r="S1772" s="2">
        <v>14730000000</v>
      </c>
      <c r="T1772" s="2">
        <v>14705200000</v>
      </c>
      <c r="U1772" s="2">
        <v>14683200000</v>
      </c>
      <c r="V1772" s="2">
        <v>14658400000</v>
      </c>
      <c r="W1772" s="2">
        <v>14632600000</v>
      </c>
      <c r="X1772" s="2">
        <v>14608600000</v>
      </c>
      <c r="Y1772" s="2">
        <v>14585600000</v>
      </c>
      <c r="Z1772" s="2">
        <v>14567200000</v>
      </c>
      <c r="AA1772" s="2">
        <v>14548200000</v>
      </c>
      <c r="AB1772" s="2">
        <v>14510200000</v>
      </c>
      <c r="AC1772" s="2">
        <v>14484400000</v>
      </c>
      <c r="AD1772" s="2">
        <v>14462600000</v>
      </c>
      <c r="AE1772" s="2">
        <v>14449700000</v>
      </c>
      <c r="AF1772" s="2">
        <v>14436000000</v>
      </c>
    </row>
    <row r="1773" spans="1:32" x14ac:dyDescent="0.25">
      <c r="A1773" t="s">
        <v>1695</v>
      </c>
      <c r="B1773" t="s">
        <v>19</v>
      </c>
      <c r="C1773" s="2">
        <v>2085530000</v>
      </c>
      <c r="D1773" s="2">
        <v>2137970000</v>
      </c>
      <c r="E1773" s="2">
        <v>2138260000</v>
      </c>
      <c r="F1773" s="2">
        <v>2072950000</v>
      </c>
      <c r="G1773" s="2">
        <v>2094760000</v>
      </c>
      <c r="H1773" s="2">
        <v>2115540000</v>
      </c>
      <c r="I1773" s="2">
        <v>2127100000</v>
      </c>
      <c r="J1773" s="2">
        <v>2144910000</v>
      </c>
      <c r="K1773" s="2">
        <v>2154340000</v>
      </c>
      <c r="L1773" s="2">
        <v>2159670000</v>
      </c>
      <c r="M1773" s="2">
        <v>2163480000</v>
      </c>
      <c r="N1773" s="2">
        <v>2165980000</v>
      </c>
      <c r="O1773" s="2">
        <v>2165600000</v>
      </c>
      <c r="P1773" s="2">
        <v>2163520000</v>
      </c>
      <c r="Q1773" s="2">
        <v>2160220000</v>
      </c>
      <c r="R1773" s="2">
        <v>2157120000</v>
      </c>
      <c r="S1773" s="2">
        <v>2153830000</v>
      </c>
      <c r="T1773" s="2">
        <v>2147490000</v>
      </c>
      <c r="U1773" s="2">
        <v>2142680000</v>
      </c>
      <c r="V1773" s="2">
        <v>2136550000</v>
      </c>
      <c r="W1773" s="2">
        <v>2130160000</v>
      </c>
      <c r="X1773" s="2">
        <v>2124700000</v>
      </c>
      <c r="Y1773" s="2">
        <v>2121120000</v>
      </c>
      <c r="Z1773" s="2">
        <v>2119740000</v>
      </c>
      <c r="AA1773" s="2">
        <v>2116450000</v>
      </c>
      <c r="AB1773" s="2">
        <v>2108000000</v>
      </c>
      <c r="AC1773" s="2">
        <v>2103200000</v>
      </c>
      <c r="AD1773" s="2">
        <v>2100640000</v>
      </c>
      <c r="AE1773" s="2">
        <v>2098170000</v>
      </c>
      <c r="AF1773" s="2">
        <v>2094500000</v>
      </c>
    </row>
    <row r="1774" spans="1:32" x14ac:dyDescent="0.25">
      <c r="A1774" t="s">
        <v>1696</v>
      </c>
      <c r="B1774" t="s">
        <v>19</v>
      </c>
      <c r="C1774" s="2">
        <v>31959000000</v>
      </c>
      <c r="D1774" s="2">
        <v>33084200000</v>
      </c>
      <c r="E1774" s="2">
        <v>33163600000</v>
      </c>
      <c r="F1774" s="2">
        <v>32212300000</v>
      </c>
      <c r="G1774" s="2">
        <v>32556000000</v>
      </c>
      <c r="H1774" s="2">
        <v>32891000000</v>
      </c>
      <c r="I1774" s="2">
        <v>33072600000</v>
      </c>
      <c r="J1774" s="2">
        <v>33346600000</v>
      </c>
      <c r="K1774" s="2">
        <v>33506300000</v>
      </c>
      <c r="L1774" s="2">
        <v>33610700000</v>
      </c>
      <c r="M1774" s="2">
        <v>33701200000</v>
      </c>
      <c r="N1774" s="2">
        <v>33766700000</v>
      </c>
      <c r="O1774" s="2">
        <v>33785200000</v>
      </c>
      <c r="P1774" s="2">
        <v>33773700000</v>
      </c>
      <c r="Q1774" s="2">
        <v>33743100000</v>
      </c>
      <c r="R1774" s="2">
        <v>33716300000</v>
      </c>
      <c r="S1774" s="2">
        <v>33688200000</v>
      </c>
      <c r="T1774" s="2">
        <v>33607800000</v>
      </c>
      <c r="U1774" s="2">
        <v>33553200000</v>
      </c>
      <c r="V1774" s="2">
        <v>33476800000</v>
      </c>
      <c r="W1774" s="2">
        <v>33396500000</v>
      </c>
      <c r="X1774" s="2">
        <v>33330800000</v>
      </c>
      <c r="Y1774" s="2">
        <v>33300100000</v>
      </c>
      <c r="Z1774" s="2">
        <v>33303900000</v>
      </c>
      <c r="AA1774" s="2">
        <v>33274600000</v>
      </c>
      <c r="AB1774" s="2">
        <v>33162300000</v>
      </c>
      <c r="AC1774" s="2">
        <v>33111800000</v>
      </c>
      <c r="AD1774" s="2">
        <v>33097000000</v>
      </c>
      <c r="AE1774" s="2">
        <v>33081500000</v>
      </c>
      <c r="AF1774" s="2">
        <v>33043300000</v>
      </c>
    </row>
    <row r="1775" spans="1:32" x14ac:dyDescent="0.25">
      <c r="A1775" t="s">
        <v>1697</v>
      </c>
      <c r="B1775" t="s">
        <v>19</v>
      </c>
      <c r="C1775" s="2">
        <v>6070200000</v>
      </c>
      <c r="D1775" s="2">
        <v>6308630000</v>
      </c>
      <c r="E1775" s="2">
        <v>6320170000</v>
      </c>
      <c r="F1775" s="2">
        <v>6177100000</v>
      </c>
      <c r="G1775" s="2">
        <v>6222280000</v>
      </c>
      <c r="H1775" s="2">
        <v>6261460000</v>
      </c>
      <c r="I1775" s="2">
        <v>6283220000</v>
      </c>
      <c r="J1775" s="2">
        <v>6330090000</v>
      </c>
      <c r="K1775" s="2">
        <v>6357870000</v>
      </c>
      <c r="L1775" s="2">
        <v>6379530000</v>
      </c>
      <c r="M1775" s="2">
        <v>6391310000</v>
      </c>
      <c r="N1775" s="2">
        <v>6403560000</v>
      </c>
      <c r="O1775" s="2">
        <v>6408720000</v>
      </c>
      <c r="P1775" s="2">
        <v>6410110000</v>
      </c>
      <c r="Q1775" s="2">
        <v>6409020000</v>
      </c>
      <c r="R1775" s="2">
        <v>6406890000</v>
      </c>
      <c r="S1775" s="2">
        <v>6403540000</v>
      </c>
      <c r="T1775" s="2">
        <v>6394170000</v>
      </c>
      <c r="U1775" s="2">
        <v>6388020000</v>
      </c>
      <c r="V1775" s="2">
        <v>6379160000</v>
      </c>
      <c r="W1775" s="2">
        <v>6369770000</v>
      </c>
      <c r="X1775" s="2">
        <v>6362000000</v>
      </c>
      <c r="Y1775" s="2">
        <v>6358140000</v>
      </c>
      <c r="Z1775" s="2">
        <v>6358230000</v>
      </c>
      <c r="AA1775" s="2">
        <v>6354980000</v>
      </c>
      <c r="AB1775" s="2">
        <v>6339990000</v>
      </c>
      <c r="AC1775" s="2">
        <v>6333820000</v>
      </c>
      <c r="AD1775" s="2">
        <v>6331540000</v>
      </c>
      <c r="AE1775" s="2">
        <v>6331080000</v>
      </c>
      <c r="AF1775" s="2">
        <v>6327980000</v>
      </c>
    </row>
    <row r="1776" spans="1:32" x14ac:dyDescent="0.25">
      <c r="A1776" t="s">
        <v>1698</v>
      </c>
      <c r="B1776" t="s">
        <v>19</v>
      </c>
      <c r="C1776" s="2">
        <v>867937000</v>
      </c>
      <c r="D1776" s="2">
        <v>902316000</v>
      </c>
      <c r="E1776" s="2">
        <v>903571000</v>
      </c>
      <c r="F1776" s="2">
        <v>884849000</v>
      </c>
      <c r="G1776" s="2">
        <v>890277000</v>
      </c>
      <c r="H1776" s="2">
        <v>894601000</v>
      </c>
      <c r="I1776" s="2">
        <v>897058000</v>
      </c>
      <c r="J1776" s="2">
        <v>903501000</v>
      </c>
      <c r="K1776" s="2">
        <v>907302000</v>
      </c>
      <c r="L1776" s="2">
        <v>910422000</v>
      </c>
      <c r="M1776" s="2">
        <v>911739000</v>
      </c>
      <c r="N1776" s="2">
        <v>913402000</v>
      </c>
      <c r="O1776" s="2">
        <v>914154000</v>
      </c>
      <c r="P1776" s="2">
        <v>914469000</v>
      </c>
      <c r="Q1776" s="2">
        <v>914489000</v>
      </c>
      <c r="R1776" s="2">
        <v>914272000</v>
      </c>
      <c r="S1776" s="2">
        <v>913827000</v>
      </c>
      <c r="T1776" s="2">
        <v>912739000</v>
      </c>
      <c r="U1776" s="2">
        <v>912010000</v>
      </c>
      <c r="V1776" s="2">
        <v>910975000</v>
      </c>
      <c r="W1776" s="2">
        <v>909873000</v>
      </c>
      <c r="X1776" s="2">
        <v>908943000</v>
      </c>
      <c r="Y1776" s="2">
        <v>908422000</v>
      </c>
      <c r="Z1776" s="2">
        <v>908328000</v>
      </c>
      <c r="AA1776" s="2">
        <v>907916000</v>
      </c>
      <c r="AB1776" s="2">
        <v>906043000</v>
      </c>
      <c r="AC1776" s="2">
        <v>905262000</v>
      </c>
      <c r="AD1776" s="2">
        <v>904888000</v>
      </c>
      <c r="AE1776" s="2">
        <v>904884000</v>
      </c>
      <c r="AF1776" s="2">
        <v>904596000</v>
      </c>
    </row>
    <row r="1777" spans="1:32" x14ac:dyDescent="0.25">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x14ac:dyDescent="0.25">
      <c r="A1778" t="s">
        <v>3292</v>
      </c>
      <c r="B1778" t="s">
        <v>19</v>
      </c>
      <c r="C1778" s="2">
        <v>8200000000000</v>
      </c>
      <c r="D1778" s="2">
        <v>8200010000000</v>
      </c>
      <c r="E1778" s="2">
        <v>-43651400000000</v>
      </c>
      <c r="F1778" s="2">
        <v>-43613700000000</v>
      </c>
      <c r="G1778" s="2">
        <v>-43569300000000</v>
      </c>
      <c r="H1778" s="2">
        <v>-43537800000000</v>
      </c>
      <c r="I1778" s="2">
        <v>-43496700000000</v>
      </c>
      <c r="J1778" s="2">
        <v>-43456800000000</v>
      </c>
      <c r="K1778" s="2">
        <v>-43428700000000</v>
      </c>
      <c r="L1778" s="2">
        <v>-43390400000000</v>
      </c>
      <c r="M1778" s="2">
        <v>-43363700000000</v>
      </c>
      <c r="N1778" s="2">
        <v>-43321200000000</v>
      </c>
      <c r="O1778" s="2">
        <v>-25930600000000</v>
      </c>
      <c r="P1778" s="2">
        <v>-22475200000000</v>
      </c>
      <c r="Q1778" s="2">
        <v>8861290000000</v>
      </c>
      <c r="R1778" s="2">
        <v>8904800000000</v>
      </c>
      <c r="S1778" s="2">
        <v>8947160000000</v>
      </c>
      <c r="T1778" s="2">
        <v>8987430000000</v>
      </c>
      <c r="U1778" s="2">
        <v>9026610000000</v>
      </c>
      <c r="V1778" s="2">
        <v>9064720000000</v>
      </c>
      <c r="W1778" s="2">
        <v>9100790000000</v>
      </c>
      <c r="X1778" s="2">
        <v>9136820000000</v>
      </c>
      <c r="Y1778" s="2">
        <v>9170750000000</v>
      </c>
      <c r="Z1778" s="2">
        <v>9204570000000</v>
      </c>
      <c r="AA1778" s="2">
        <v>9236120000000</v>
      </c>
      <c r="AB1778" s="2">
        <v>9267350000000</v>
      </c>
      <c r="AC1778" s="2">
        <v>9297240000000</v>
      </c>
      <c r="AD1778" s="2">
        <v>9325890000000</v>
      </c>
      <c r="AE1778" s="2">
        <v>9354260000000</v>
      </c>
      <c r="AF1778" s="2">
        <v>9382380000000</v>
      </c>
    </row>
    <row r="1779" spans="1:32" x14ac:dyDescent="0.25">
      <c r="A1779" t="s">
        <v>3293</v>
      </c>
      <c r="B1779" t="s">
        <v>19</v>
      </c>
      <c r="C1779" s="2">
        <v>468600000000</v>
      </c>
      <c r="D1779" s="2">
        <v>468601000000</v>
      </c>
      <c r="E1779" s="2">
        <v>468615000000</v>
      </c>
      <c r="F1779" s="2">
        <v>473940000000</v>
      </c>
      <c r="G1779" s="2">
        <v>476701000000</v>
      </c>
      <c r="H1779" s="2">
        <v>479396000000</v>
      </c>
      <c r="I1779" s="2">
        <v>482196000000</v>
      </c>
      <c r="J1779" s="2">
        <v>484911000000</v>
      </c>
      <c r="K1779" s="2">
        <v>487647000000</v>
      </c>
      <c r="L1779" s="2">
        <v>490382000000</v>
      </c>
      <c r="M1779" s="2">
        <v>493138000000</v>
      </c>
      <c r="N1779" s="2">
        <v>495830000000</v>
      </c>
      <c r="O1779" s="2">
        <v>498573000000</v>
      </c>
      <c r="P1779" s="2">
        <v>501207000000</v>
      </c>
      <c r="Q1779" s="2">
        <v>503840000000</v>
      </c>
      <c r="R1779" s="2">
        <v>506369000000</v>
      </c>
      <c r="S1779" s="2">
        <v>508890000000</v>
      </c>
      <c r="T1779" s="2">
        <v>511205000000</v>
      </c>
      <c r="U1779" s="2">
        <v>513515000000</v>
      </c>
      <c r="V1779" s="2">
        <v>515822000000</v>
      </c>
      <c r="W1779" s="2">
        <v>517926000000</v>
      </c>
      <c r="X1779" s="2">
        <v>520028000000</v>
      </c>
      <c r="Y1779" s="2">
        <v>522024000000</v>
      </c>
      <c r="Z1779" s="2">
        <v>524014000000</v>
      </c>
      <c r="AA1779" s="2">
        <v>525889000000</v>
      </c>
      <c r="AB1779" s="2">
        <v>527745000000</v>
      </c>
      <c r="AC1779" s="2">
        <v>529482000000</v>
      </c>
      <c r="AD1779" s="2">
        <v>531205000000</v>
      </c>
      <c r="AE1779" s="2">
        <v>532812000000</v>
      </c>
      <c r="AF1779" s="2">
        <v>534405000000</v>
      </c>
    </row>
    <row r="1780" spans="1:32" x14ac:dyDescent="0.25">
      <c r="A1780" t="s">
        <v>3294</v>
      </c>
      <c r="B1780" t="s">
        <v>19</v>
      </c>
      <c r="C1780" s="2">
        <v>2364000000000</v>
      </c>
      <c r="D1780" s="2">
        <v>2364000000000</v>
      </c>
      <c r="E1780" s="2">
        <v>2364080000000</v>
      </c>
      <c r="F1780" s="2">
        <v>2392200000000</v>
      </c>
      <c r="G1780" s="2">
        <v>2405510000000</v>
      </c>
      <c r="H1780" s="2">
        <v>2418990000000</v>
      </c>
      <c r="I1780" s="2">
        <v>2432490000000</v>
      </c>
      <c r="J1780" s="2">
        <v>2447070000000</v>
      </c>
      <c r="K1780" s="2">
        <v>2460760000000</v>
      </c>
      <c r="L1780" s="2">
        <v>2474440000000</v>
      </c>
      <c r="M1780" s="2">
        <v>2488230000000</v>
      </c>
      <c r="N1780" s="2">
        <v>2502690000000</v>
      </c>
      <c r="O1780" s="2">
        <v>2515910000000</v>
      </c>
      <c r="P1780" s="2">
        <v>2529080000000</v>
      </c>
      <c r="Q1780" s="2">
        <v>2542250000000</v>
      </c>
      <c r="R1780" s="2">
        <v>2555390000000</v>
      </c>
      <c r="S1780" s="2">
        <v>2567500000000</v>
      </c>
      <c r="T1780" s="2">
        <v>2579580000000</v>
      </c>
      <c r="U1780" s="2">
        <v>2591630000000</v>
      </c>
      <c r="V1780" s="2">
        <v>2602660000000</v>
      </c>
      <c r="W1780" s="2">
        <v>2613680000000</v>
      </c>
      <c r="X1780" s="2">
        <v>2623690000000</v>
      </c>
      <c r="Y1780" s="2">
        <v>2634670000000</v>
      </c>
      <c r="Z1780" s="2">
        <v>2644620000000</v>
      </c>
      <c r="AA1780" s="2">
        <v>2653490000000</v>
      </c>
      <c r="AB1780" s="2">
        <v>2663270000000</v>
      </c>
      <c r="AC1780" s="2">
        <v>2671950000000</v>
      </c>
      <c r="AD1780" s="2">
        <v>2680570000000</v>
      </c>
      <c r="AE1780" s="2">
        <v>2689100000000</v>
      </c>
      <c r="AF1780" s="2">
        <v>2696560000000</v>
      </c>
    </row>
    <row r="1781" spans="1:32" x14ac:dyDescent="0.25">
      <c r="A1781" t="s">
        <v>3295</v>
      </c>
      <c r="B1781" t="s">
        <v>19</v>
      </c>
      <c r="C1781" s="2">
        <v>236500000000</v>
      </c>
      <c r="D1781" s="2">
        <v>236500000000</v>
      </c>
      <c r="E1781" s="2">
        <v>236508000000</v>
      </c>
      <c r="F1781" s="2">
        <v>239220000000</v>
      </c>
      <c r="G1781" s="2">
        <v>240551000000</v>
      </c>
      <c r="H1781" s="2">
        <v>241999000000</v>
      </c>
      <c r="I1781" s="2">
        <v>243349000000</v>
      </c>
      <c r="J1781" s="2">
        <v>244707000000</v>
      </c>
      <c r="K1781" s="2">
        <v>246076000000</v>
      </c>
      <c r="L1781" s="2">
        <v>247444000000</v>
      </c>
      <c r="M1781" s="2">
        <v>248923000000</v>
      </c>
      <c r="N1781" s="2">
        <v>250269000000</v>
      </c>
      <c r="O1781" s="2">
        <v>251591000000</v>
      </c>
      <c r="P1781" s="2">
        <v>252908000000</v>
      </c>
      <c r="Q1781" s="2">
        <v>254225000000</v>
      </c>
      <c r="R1781" s="2">
        <v>255539000000</v>
      </c>
      <c r="S1781" s="2">
        <v>256750000000</v>
      </c>
      <c r="T1781" s="2">
        <v>257958000000</v>
      </c>
      <c r="U1781" s="2">
        <v>259163000000</v>
      </c>
      <c r="V1781" s="2">
        <v>260266000000</v>
      </c>
      <c r="W1781" s="2">
        <v>261368000000</v>
      </c>
      <c r="X1781" s="2">
        <v>262469000000</v>
      </c>
      <c r="Y1781" s="2">
        <v>263467000000</v>
      </c>
      <c r="Z1781" s="2">
        <v>264462000000</v>
      </c>
      <c r="AA1781" s="2">
        <v>265450000000</v>
      </c>
      <c r="AB1781" s="2">
        <v>266327000000</v>
      </c>
      <c r="AC1781" s="2">
        <v>267195000000</v>
      </c>
      <c r="AD1781" s="2">
        <v>268057000000</v>
      </c>
      <c r="AE1781" s="2">
        <v>268910000000</v>
      </c>
      <c r="AF1781" s="2">
        <v>269756000000</v>
      </c>
    </row>
    <row r="1782" spans="1:32" x14ac:dyDescent="0.25">
      <c r="A1782" t="s">
        <v>3296</v>
      </c>
      <c r="B1782" t="s">
        <v>19</v>
      </c>
      <c r="C1782" s="2">
        <v>23320000000</v>
      </c>
      <c r="D1782" s="2">
        <v>23320000000</v>
      </c>
      <c r="E1782" s="2">
        <v>23320800000</v>
      </c>
      <c r="F1782" s="2">
        <v>23592000000</v>
      </c>
      <c r="G1782" s="2">
        <v>23725000000</v>
      </c>
      <c r="H1782" s="2">
        <v>23869700000</v>
      </c>
      <c r="I1782" s="2">
        <v>24004700000</v>
      </c>
      <c r="J1782" s="2">
        <v>24140500000</v>
      </c>
      <c r="K1782" s="2">
        <v>24277200000</v>
      </c>
      <c r="L1782" s="2">
        <v>24414000000</v>
      </c>
      <c r="M1782" s="2">
        <v>24551700000</v>
      </c>
      <c r="N1782" s="2">
        <v>24686300000</v>
      </c>
      <c r="O1782" s="2">
        <v>24818400000</v>
      </c>
      <c r="P1782" s="2">
        <v>24950100000</v>
      </c>
      <c r="Q1782" s="2">
        <v>25081800000</v>
      </c>
      <c r="R1782" s="2">
        <v>25203200000</v>
      </c>
      <c r="S1782" s="2">
        <v>25334200000</v>
      </c>
      <c r="T1782" s="2">
        <v>25445000000</v>
      </c>
      <c r="U1782" s="2">
        <v>25565500000</v>
      </c>
      <c r="V1782" s="2">
        <v>25675900000</v>
      </c>
      <c r="W1782" s="2">
        <v>25786100000</v>
      </c>
      <c r="X1782" s="2">
        <v>25886200000</v>
      </c>
      <c r="Y1782" s="2">
        <v>25986000000</v>
      </c>
      <c r="Z1782" s="2">
        <v>26085500000</v>
      </c>
      <c r="AA1782" s="2">
        <v>26184200000</v>
      </c>
      <c r="AB1782" s="2">
        <v>26272000000</v>
      </c>
      <c r="AC1782" s="2">
        <v>26358900000</v>
      </c>
      <c r="AD1782" s="2">
        <v>26445100000</v>
      </c>
      <c r="AE1782" s="2">
        <v>26520400000</v>
      </c>
      <c r="AF1782" s="2">
        <v>26605100000</v>
      </c>
    </row>
    <row r="1783" spans="1:32" x14ac:dyDescent="0.25">
      <c r="A1783" t="s">
        <v>3297</v>
      </c>
      <c r="B1783" t="s">
        <v>19</v>
      </c>
      <c r="C1783" s="2">
        <v>21970000000</v>
      </c>
      <c r="D1783" s="2">
        <v>21970000000</v>
      </c>
      <c r="E1783" s="2">
        <v>21970700000</v>
      </c>
      <c r="F1783" s="2">
        <v>22221900000</v>
      </c>
      <c r="G1783" s="2">
        <v>22344800000</v>
      </c>
      <c r="H1783" s="2">
        <v>22479200000</v>
      </c>
      <c r="I1783" s="2">
        <v>22603900000</v>
      </c>
      <c r="J1783" s="2">
        <v>22729300000</v>
      </c>
      <c r="K1783" s="2">
        <v>22865700000</v>
      </c>
      <c r="L1783" s="2">
        <v>22992000000</v>
      </c>
      <c r="M1783" s="2">
        <v>23119300000</v>
      </c>
      <c r="N1783" s="2">
        <v>23243600000</v>
      </c>
      <c r="O1783" s="2">
        <v>23375600000</v>
      </c>
      <c r="P1783" s="2">
        <v>23497200000</v>
      </c>
      <c r="Q1783" s="2">
        <v>23618800000</v>
      </c>
      <c r="R1783" s="2">
        <v>23740100000</v>
      </c>
      <c r="S1783" s="2">
        <v>23851100000</v>
      </c>
      <c r="T1783" s="2">
        <v>23971800000</v>
      </c>
      <c r="U1783" s="2">
        <v>24072300000</v>
      </c>
      <c r="V1783" s="2">
        <v>24182600000</v>
      </c>
      <c r="W1783" s="2">
        <v>24282800000</v>
      </c>
      <c r="X1783" s="2">
        <v>24382900000</v>
      </c>
      <c r="Y1783" s="2">
        <v>24472700000</v>
      </c>
      <c r="Z1783" s="2">
        <v>24562200000</v>
      </c>
      <c r="AA1783" s="2">
        <v>24651000000</v>
      </c>
      <c r="AB1783" s="2">
        <v>24739000000</v>
      </c>
      <c r="AC1783" s="2">
        <v>24826000000</v>
      </c>
      <c r="AD1783" s="2">
        <v>24902400000</v>
      </c>
      <c r="AE1783" s="2">
        <v>24978100000</v>
      </c>
      <c r="AF1783" s="2">
        <v>25053000000</v>
      </c>
    </row>
    <row r="1784" spans="1:32" x14ac:dyDescent="0.25">
      <c r="A1784" t="s">
        <v>3298</v>
      </c>
      <c r="B1784" t="s">
        <v>19</v>
      </c>
      <c r="C1784" s="2">
        <v>731100000</v>
      </c>
      <c r="D1784" s="2">
        <v>731101000</v>
      </c>
      <c r="E1784" s="2">
        <v>731124000</v>
      </c>
      <c r="F1784" s="2">
        <v>739563000</v>
      </c>
      <c r="G1784" s="2">
        <v>743858000</v>
      </c>
      <c r="H1784" s="2">
        <v>748105000</v>
      </c>
      <c r="I1784" s="2">
        <v>752361000</v>
      </c>
      <c r="J1784" s="2">
        <v>756641000</v>
      </c>
      <c r="K1784" s="2">
        <v>760954000</v>
      </c>
      <c r="L1784" s="2">
        <v>765265000</v>
      </c>
      <c r="M1784" s="2">
        <v>769507000</v>
      </c>
      <c r="N1784" s="2">
        <v>773751000</v>
      </c>
      <c r="O1784" s="2">
        <v>777918000</v>
      </c>
      <c r="P1784" s="2">
        <v>782071000</v>
      </c>
      <c r="Q1784" s="2">
        <v>786123000</v>
      </c>
      <c r="R1784" s="2">
        <v>790168000</v>
      </c>
      <c r="S1784" s="2">
        <v>794000000</v>
      </c>
      <c r="T1784" s="2">
        <v>797724000</v>
      </c>
      <c r="U1784" s="2">
        <v>801341000</v>
      </c>
      <c r="V1784" s="2">
        <v>804851000</v>
      </c>
      <c r="W1784" s="2">
        <v>808157000</v>
      </c>
      <c r="X1784" s="2">
        <v>811460000</v>
      </c>
      <c r="Y1784" s="2">
        <v>814654000</v>
      </c>
      <c r="Z1784" s="2">
        <v>817639000</v>
      </c>
      <c r="AA1784" s="2">
        <v>820599000</v>
      </c>
      <c r="AB1784" s="2">
        <v>823430000</v>
      </c>
      <c r="AC1784" s="2">
        <v>826232000</v>
      </c>
      <c r="AD1784" s="2">
        <v>828812000</v>
      </c>
      <c r="AE1784" s="2">
        <v>831467000</v>
      </c>
      <c r="AF1784" s="2">
        <v>833900000</v>
      </c>
    </row>
    <row r="1785" spans="1:32" x14ac:dyDescent="0.25">
      <c r="A1785" t="s">
        <v>3299</v>
      </c>
      <c r="B1785" t="s">
        <v>19</v>
      </c>
      <c r="C1785" s="2">
        <v>11410000000</v>
      </c>
      <c r="D1785" s="2">
        <v>11410000000</v>
      </c>
      <c r="E1785" s="2">
        <v>11410400000</v>
      </c>
      <c r="F1785" s="2">
        <v>11541000000</v>
      </c>
      <c r="G1785" s="2">
        <v>11612500000</v>
      </c>
      <c r="H1785" s="2">
        <v>11674800000</v>
      </c>
      <c r="I1785" s="2">
        <v>11737200000</v>
      </c>
      <c r="J1785" s="2">
        <v>11810000000</v>
      </c>
      <c r="K1785" s="2">
        <v>11873300000</v>
      </c>
      <c r="L1785" s="2">
        <v>11946600000</v>
      </c>
      <c r="M1785" s="2">
        <v>12010400000</v>
      </c>
      <c r="N1785" s="2">
        <v>12072600000</v>
      </c>
      <c r="O1785" s="2">
        <v>12143700000</v>
      </c>
      <c r="P1785" s="2">
        <v>12204500000</v>
      </c>
      <c r="Q1785" s="2">
        <v>12265300000</v>
      </c>
      <c r="R1785" s="2">
        <v>12326000000</v>
      </c>
      <c r="S1785" s="2">
        <v>12386500000</v>
      </c>
      <c r="T1785" s="2">
        <v>12446900000</v>
      </c>
      <c r="U1785" s="2">
        <v>12507200000</v>
      </c>
      <c r="V1785" s="2">
        <v>12557300000</v>
      </c>
      <c r="W1785" s="2">
        <v>12617400000</v>
      </c>
      <c r="X1785" s="2">
        <v>12667500000</v>
      </c>
      <c r="Y1785" s="2">
        <v>12717400000</v>
      </c>
      <c r="Z1785" s="2">
        <v>12757100000</v>
      </c>
      <c r="AA1785" s="2">
        <v>12806500000</v>
      </c>
      <c r="AB1785" s="2">
        <v>12855400000</v>
      </c>
      <c r="AC1785" s="2">
        <v>12893900000</v>
      </c>
      <c r="AD1785" s="2">
        <v>12932000000</v>
      </c>
      <c r="AE1785" s="2">
        <v>12979800000</v>
      </c>
      <c r="AF1785" s="2">
        <v>13017200000</v>
      </c>
    </row>
    <row r="1786" spans="1:32" x14ac:dyDescent="0.25">
      <c r="A1786" t="s">
        <v>3300</v>
      </c>
      <c r="B1786" t="s">
        <v>19</v>
      </c>
      <c r="C1786" s="2">
        <v>6254000000</v>
      </c>
      <c r="D1786" s="2">
        <v>6254010000</v>
      </c>
      <c r="E1786" s="2">
        <v>6254210000</v>
      </c>
      <c r="F1786" s="2">
        <v>6326540000</v>
      </c>
      <c r="G1786" s="2">
        <v>6363350000</v>
      </c>
      <c r="H1786" s="2">
        <v>6399610000</v>
      </c>
      <c r="I1786" s="2">
        <v>6435950000</v>
      </c>
      <c r="J1786" s="2">
        <v>6472480000</v>
      </c>
      <c r="K1786" s="2">
        <v>6509310000</v>
      </c>
      <c r="L1786" s="2">
        <v>6546110000</v>
      </c>
      <c r="M1786" s="2">
        <v>6583180000</v>
      </c>
      <c r="N1786" s="2">
        <v>6619410000</v>
      </c>
      <c r="O1786" s="2">
        <v>6654990000</v>
      </c>
      <c r="P1786" s="2">
        <v>6689440000</v>
      </c>
      <c r="Q1786" s="2">
        <v>6724880000</v>
      </c>
      <c r="R1786" s="2">
        <v>6759270000</v>
      </c>
      <c r="S1786" s="2">
        <v>6792540000</v>
      </c>
      <c r="T1786" s="2">
        <v>6823750000</v>
      </c>
      <c r="U1786" s="2">
        <v>6854890000</v>
      </c>
      <c r="V1786" s="2">
        <v>6884980000</v>
      </c>
      <c r="W1786" s="2">
        <v>6914030000</v>
      </c>
      <c r="X1786" s="2">
        <v>6942060000</v>
      </c>
      <c r="Y1786" s="2">
        <v>6969010000</v>
      </c>
      <c r="Z1786" s="2">
        <v>6994870000</v>
      </c>
      <c r="AA1786" s="2">
        <v>7019530000</v>
      </c>
      <c r="AB1786" s="2">
        <v>7043940000</v>
      </c>
      <c r="AC1786" s="2">
        <v>7067100000</v>
      </c>
      <c r="AD1786" s="2">
        <v>7090080000</v>
      </c>
      <c r="AE1786" s="2">
        <v>7111840000</v>
      </c>
      <c r="AF1786" s="2">
        <v>7133410000</v>
      </c>
    </row>
    <row r="1787" spans="1:32" x14ac:dyDescent="0.25">
      <c r="A1787" t="s">
        <v>3301</v>
      </c>
      <c r="B1787" t="s">
        <v>19</v>
      </c>
      <c r="C1787" s="2">
        <v>9936000000000</v>
      </c>
      <c r="D1787" s="2">
        <v>9936020000000</v>
      </c>
      <c r="E1787" s="2">
        <v>8533280000000</v>
      </c>
      <c r="F1787" s="2">
        <v>8536730000000</v>
      </c>
      <c r="G1787" s="2">
        <v>8539820000000</v>
      </c>
      <c r="H1787" s="2">
        <v>8566490000000</v>
      </c>
      <c r="I1787" s="2">
        <v>8578260000000</v>
      </c>
      <c r="J1787" s="2">
        <v>8591280000000</v>
      </c>
      <c r="K1787" s="2">
        <v>8604660000000</v>
      </c>
      <c r="L1787" s="2">
        <v>8616990000000</v>
      </c>
      <c r="M1787" s="2">
        <v>8652700000000</v>
      </c>
      <c r="N1787" s="2">
        <v>8686290000000</v>
      </c>
      <c r="O1787" s="2">
        <v>9158870000000</v>
      </c>
      <c r="P1787" s="2">
        <v>9273630000000</v>
      </c>
      <c r="Q1787" s="2">
        <v>10100900000000</v>
      </c>
      <c r="R1787" s="2">
        <v>10101300000000</v>
      </c>
      <c r="S1787" s="2">
        <v>10091600000000</v>
      </c>
      <c r="T1787" s="2">
        <v>10081800000000</v>
      </c>
      <c r="U1787" s="2">
        <v>10061900000000</v>
      </c>
      <c r="V1787" s="2">
        <v>10051900000000</v>
      </c>
      <c r="W1787" s="2">
        <v>10041800000000</v>
      </c>
      <c r="X1787" s="2">
        <v>10014700000000</v>
      </c>
      <c r="Y1787" s="2">
        <v>9987500000000</v>
      </c>
      <c r="Z1787" s="2">
        <v>9960180000000</v>
      </c>
      <c r="AA1787" s="2">
        <v>9933570000000</v>
      </c>
      <c r="AB1787" s="2">
        <v>9905610000000</v>
      </c>
      <c r="AC1787" s="2">
        <v>9870300000000</v>
      </c>
      <c r="AD1787" s="2">
        <v>9835760000000</v>
      </c>
      <c r="AE1787" s="2">
        <v>9799940000000</v>
      </c>
      <c r="AF1787" s="2">
        <v>9764880000000</v>
      </c>
    </row>
    <row r="1788" spans="1:32" x14ac:dyDescent="0.25">
      <c r="A1788" t="s">
        <v>3302</v>
      </c>
      <c r="B1788" t="s">
        <v>19</v>
      </c>
      <c r="C1788" s="2">
        <v>1176000000000</v>
      </c>
      <c r="D1788" s="2">
        <v>1176000000000</v>
      </c>
      <c r="E1788" s="2">
        <v>1157040000000</v>
      </c>
      <c r="F1788" s="2">
        <v>1171100000000</v>
      </c>
      <c r="G1788" s="2">
        <v>1186250000000</v>
      </c>
      <c r="H1788" s="2">
        <v>1202490000000</v>
      </c>
      <c r="I1788" s="2">
        <v>1217750000000</v>
      </c>
      <c r="J1788" s="2">
        <v>1232040000000</v>
      </c>
      <c r="K1788" s="2">
        <v>1247400000000</v>
      </c>
      <c r="L1788" s="2">
        <v>1262760000000</v>
      </c>
      <c r="M1788" s="2">
        <v>1278170000000</v>
      </c>
      <c r="N1788" s="2">
        <v>1283410000000</v>
      </c>
      <c r="O1788" s="2">
        <v>1303540000000</v>
      </c>
      <c r="P1788" s="2">
        <v>1321660000000</v>
      </c>
      <c r="Q1788" s="2">
        <v>1344780000000</v>
      </c>
      <c r="R1788" s="2">
        <v>1349850000000</v>
      </c>
      <c r="S1788" s="2">
        <v>1353900000000</v>
      </c>
      <c r="T1788" s="2">
        <v>1357940000000</v>
      </c>
      <c r="U1788" s="2">
        <v>1361960000000</v>
      </c>
      <c r="V1788" s="2">
        <v>1365970000000</v>
      </c>
      <c r="W1788" s="2">
        <v>1369980000000</v>
      </c>
      <c r="X1788" s="2">
        <v>1373980000000</v>
      </c>
      <c r="Y1788" s="2">
        <v>1376960000000</v>
      </c>
      <c r="Z1788" s="2">
        <v>1379930000000</v>
      </c>
      <c r="AA1788" s="2">
        <v>1382860000000</v>
      </c>
      <c r="AB1788" s="2">
        <v>1386750000000</v>
      </c>
      <c r="AC1788" s="2">
        <v>1389580000000</v>
      </c>
      <c r="AD1788" s="2">
        <v>1392370000000</v>
      </c>
      <c r="AE1788" s="2">
        <v>1395130000000</v>
      </c>
      <c r="AF1788" s="2">
        <v>1397840000000</v>
      </c>
    </row>
    <row r="1789" spans="1:32" x14ac:dyDescent="0.25">
      <c r="A1789" t="s">
        <v>3303</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x14ac:dyDescent="0.25">
      <c r="A1790" t="s">
        <v>3304</v>
      </c>
      <c r="B1790" t="s">
        <v>19</v>
      </c>
      <c r="C1790" s="2">
        <v>2500000000000</v>
      </c>
      <c r="D1790" s="2">
        <v>2500000000000</v>
      </c>
      <c r="E1790" s="2">
        <v>2364000000000</v>
      </c>
      <c r="F1790" s="2">
        <v>2277000000000</v>
      </c>
      <c r="G1790" s="2">
        <v>2367040000000</v>
      </c>
      <c r="H1790" s="2">
        <v>2209050000000</v>
      </c>
      <c r="I1790" s="2">
        <v>1987080000000</v>
      </c>
      <c r="J1790" s="2">
        <v>1747090000000</v>
      </c>
      <c r="K1790" s="2">
        <v>1555120000000</v>
      </c>
      <c r="L1790" s="2">
        <v>1403140000000</v>
      </c>
      <c r="M1790" s="2">
        <v>1328170000000</v>
      </c>
      <c r="N1790" s="2">
        <v>1320170000000</v>
      </c>
      <c r="O1790" s="2">
        <v>1329100000000</v>
      </c>
      <c r="P1790" s="2">
        <v>1319930000000</v>
      </c>
      <c r="Q1790" s="2">
        <v>1314010000000</v>
      </c>
      <c r="R1790" s="2">
        <v>1327000000000</v>
      </c>
      <c r="S1790" s="2">
        <v>1310990000000</v>
      </c>
      <c r="T1790" s="2">
        <v>1283000000000</v>
      </c>
      <c r="U1790" s="2">
        <v>1243950000000</v>
      </c>
      <c r="V1790" s="2">
        <v>1212960000000</v>
      </c>
      <c r="W1790" s="2">
        <v>1191940000000</v>
      </c>
      <c r="X1790" s="2">
        <v>1194910000000</v>
      </c>
      <c r="Y1790" s="2">
        <v>1198880000000</v>
      </c>
      <c r="Z1790" s="2">
        <v>1176880000000</v>
      </c>
      <c r="AA1790" s="2">
        <v>1154850000000</v>
      </c>
      <c r="AB1790" s="2">
        <v>1137800000000</v>
      </c>
      <c r="AC1790" s="2">
        <v>1122740000000</v>
      </c>
      <c r="AD1790" s="2">
        <v>1116660000000</v>
      </c>
      <c r="AE1790" s="2">
        <v>1115570000000</v>
      </c>
      <c r="AF1790" s="2">
        <v>1106490000000</v>
      </c>
    </row>
    <row r="1791" spans="1:32" x14ac:dyDescent="0.25">
      <c r="A1791" t="s">
        <v>3305</v>
      </c>
      <c r="B1791" t="s">
        <v>19</v>
      </c>
      <c r="C1791" s="2">
        <v>23720000000</v>
      </c>
      <c r="D1791" s="2">
        <v>23720000000</v>
      </c>
      <c r="E1791" s="2">
        <v>23720000000</v>
      </c>
      <c r="F1791" s="2">
        <v>23900000000</v>
      </c>
      <c r="G1791" s="2">
        <v>23970400000</v>
      </c>
      <c r="H1791" s="2">
        <v>24150600000</v>
      </c>
      <c r="I1791" s="2">
        <v>24191000000</v>
      </c>
      <c r="J1791" s="2">
        <v>24181300000</v>
      </c>
      <c r="K1791" s="2">
        <v>24171900000</v>
      </c>
      <c r="L1791" s="2">
        <v>24182400000</v>
      </c>
      <c r="M1791" s="2">
        <v>24223200000</v>
      </c>
      <c r="N1791" s="2">
        <v>24303100000</v>
      </c>
      <c r="O1791" s="2">
        <v>24421900000</v>
      </c>
      <c r="P1791" s="2">
        <v>24567400000</v>
      </c>
      <c r="Q1791" s="2">
        <v>24689000000</v>
      </c>
      <c r="R1791" s="2">
        <v>24798700000</v>
      </c>
      <c r="S1791" s="2">
        <v>24928800000</v>
      </c>
      <c r="T1791" s="2">
        <v>25029400000</v>
      </c>
      <c r="U1791" s="2">
        <v>25129200000</v>
      </c>
      <c r="V1791" s="2">
        <v>25210000000</v>
      </c>
      <c r="W1791" s="2">
        <v>25289900000</v>
      </c>
      <c r="X1791" s="2">
        <v>25379300000</v>
      </c>
      <c r="Y1791" s="2">
        <v>25478700000</v>
      </c>
      <c r="Z1791" s="2">
        <v>25569100000</v>
      </c>
      <c r="AA1791" s="2">
        <v>25648800000</v>
      </c>
      <c r="AB1791" s="2">
        <v>25728200000</v>
      </c>
      <c r="AC1791" s="2">
        <v>25797100000</v>
      </c>
      <c r="AD1791" s="2">
        <v>25875300000</v>
      </c>
      <c r="AE1791" s="2">
        <v>25953400000</v>
      </c>
      <c r="AF1791" s="2">
        <v>26031500000</v>
      </c>
    </row>
    <row r="1792" spans="1:32" x14ac:dyDescent="0.25">
      <c r="A1792" t="s">
        <v>3306</v>
      </c>
      <c r="B1792" t="s">
        <v>19</v>
      </c>
      <c r="C1792" s="2">
        <v>238900000000</v>
      </c>
      <c r="D1792" s="2">
        <v>238900000000</v>
      </c>
      <c r="E1792" s="2">
        <v>238900000000</v>
      </c>
      <c r="F1792" s="2">
        <v>240400000000</v>
      </c>
      <c r="G1792" s="2">
        <v>240904000000</v>
      </c>
      <c r="H1792" s="2">
        <v>242906000000</v>
      </c>
      <c r="I1792" s="2">
        <v>242810000000</v>
      </c>
      <c r="J1792" s="2">
        <v>242313000000</v>
      </c>
      <c r="K1792" s="2">
        <v>241619000000</v>
      </c>
      <c r="L1792" s="2">
        <v>241324000000</v>
      </c>
      <c r="M1792" s="2">
        <v>241432000000</v>
      </c>
      <c r="N1792" s="2">
        <v>242030000000</v>
      </c>
      <c r="O1792" s="2">
        <v>243119000000</v>
      </c>
      <c r="P1792" s="2">
        <v>244573000000</v>
      </c>
      <c r="Q1792" s="2">
        <v>245789000000</v>
      </c>
      <c r="R1792" s="2">
        <v>246887000000</v>
      </c>
      <c r="S1792" s="2">
        <v>248187000000</v>
      </c>
      <c r="T1792" s="2">
        <v>249093000000</v>
      </c>
      <c r="U1792" s="2">
        <v>249991000000</v>
      </c>
      <c r="V1792" s="2">
        <v>250699000000</v>
      </c>
      <c r="W1792" s="2">
        <v>251498000000</v>
      </c>
      <c r="X1792" s="2">
        <v>252292000000</v>
      </c>
      <c r="Y1792" s="2">
        <v>253286000000</v>
      </c>
      <c r="Z1792" s="2">
        <v>254190000000</v>
      </c>
      <c r="AA1792" s="2">
        <v>254987000000</v>
      </c>
      <c r="AB1792" s="2">
        <v>255581000000</v>
      </c>
      <c r="AC1792" s="2">
        <v>256370000000</v>
      </c>
      <c r="AD1792" s="2">
        <v>257052000000</v>
      </c>
      <c r="AE1792" s="2">
        <v>257733000000</v>
      </c>
      <c r="AF1792" s="2">
        <v>258514000000</v>
      </c>
    </row>
    <row r="1793" spans="1:32" x14ac:dyDescent="0.25">
      <c r="A1793" t="s">
        <v>3307</v>
      </c>
      <c r="B1793" t="s">
        <v>19</v>
      </c>
      <c r="C1793" s="2">
        <v>41960000000</v>
      </c>
      <c r="D1793" s="2">
        <v>41960000000</v>
      </c>
      <c r="E1793" s="2">
        <v>41960000000</v>
      </c>
      <c r="F1793" s="2">
        <v>41130000000</v>
      </c>
      <c r="G1793" s="2">
        <v>40550600000</v>
      </c>
      <c r="H1793" s="2">
        <v>41391000000</v>
      </c>
      <c r="I1793" s="2">
        <v>40251600000</v>
      </c>
      <c r="J1793" s="2">
        <v>38602000000</v>
      </c>
      <c r="K1793" s="2">
        <v>36792800000</v>
      </c>
      <c r="L1793" s="2">
        <v>35383600000</v>
      </c>
      <c r="M1793" s="2">
        <v>34284500000</v>
      </c>
      <c r="N1793" s="2">
        <v>33794300000</v>
      </c>
      <c r="O1793" s="2">
        <v>33862700000</v>
      </c>
      <c r="P1793" s="2">
        <v>34074100000</v>
      </c>
      <c r="Q1793" s="2">
        <v>34116300000</v>
      </c>
      <c r="R1793" s="2">
        <v>34185800000</v>
      </c>
      <c r="S1793" s="2">
        <v>34406000000</v>
      </c>
      <c r="T1793" s="2">
        <v>34386700000</v>
      </c>
      <c r="U1793" s="2">
        <v>34276200000</v>
      </c>
      <c r="V1793" s="2">
        <v>34067000000</v>
      </c>
      <c r="W1793" s="2">
        <v>33916700000</v>
      </c>
      <c r="X1793" s="2">
        <v>33845700000</v>
      </c>
      <c r="Y1793" s="2">
        <v>33964900000</v>
      </c>
      <c r="Z1793" s="2">
        <v>34085400000</v>
      </c>
      <c r="AA1793" s="2">
        <v>34005000000</v>
      </c>
      <c r="AB1793" s="2">
        <v>33914000000</v>
      </c>
      <c r="AC1793" s="2">
        <v>33862400000</v>
      </c>
      <c r="AD1793" s="2">
        <v>33820000000</v>
      </c>
      <c r="AE1793" s="2">
        <v>33847400000</v>
      </c>
      <c r="AF1793" s="2">
        <v>33915000000</v>
      </c>
    </row>
    <row r="1794" spans="1:32" x14ac:dyDescent="0.25">
      <c r="A1794" t="s">
        <v>3308</v>
      </c>
      <c r="B1794" t="s">
        <v>19</v>
      </c>
      <c r="C1794" s="2">
        <v>457500000000</v>
      </c>
      <c r="D1794" s="2">
        <v>457500000000</v>
      </c>
      <c r="E1794" s="2">
        <v>457500000000</v>
      </c>
      <c r="F1794" s="2">
        <v>432700000000</v>
      </c>
      <c r="G1794" s="2">
        <v>416806000000</v>
      </c>
      <c r="H1794" s="2">
        <v>433210000000</v>
      </c>
      <c r="I1794" s="2">
        <v>404516000000</v>
      </c>
      <c r="J1794" s="2">
        <v>364219000000</v>
      </c>
      <c r="K1794" s="2">
        <v>320425000000</v>
      </c>
      <c r="L1794" s="2">
        <v>285529000000</v>
      </c>
      <c r="M1794" s="2">
        <v>257834000000</v>
      </c>
      <c r="N1794" s="2">
        <v>244131000000</v>
      </c>
      <c r="O1794" s="2">
        <v>242719000000</v>
      </c>
      <c r="P1794" s="2">
        <v>244473000000</v>
      </c>
      <c r="Q1794" s="2">
        <v>242787000000</v>
      </c>
      <c r="R1794" s="2">
        <v>241583000000</v>
      </c>
      <c r="S1794" s="2">
        <v>244084000000</v>
      </c>
      <c r="T1794" s="2">
        <v>241087000000</v>
      </c>
      <c r="U1794" s="2">
        <v>236080000000</v>
      </c>
      <c r="V1794" s="2">
        <v>228881000000</v>
      </c>
      <c r="W1794" s="2">
        <v>223276000000</v>
      </c>
      <c r="X1794" s="2">
        <v>219367000000</v>
      </c>
      <c r="Y1794" s="2">
        <v>220062000000</v>
      </c>
      <c r="Z1794" s="2">
        <v>220665000000</v>
      </c>
      <c r="AA1794" s="2">
        <v>216759000000</v>
      </c>
      <c r="AB1794" s="2">
        <v>212750000000</v>
      </c>
      <c r="AC1794" s="2">
        <v>209639000000</v>
      </c>
      <c r="AD1794" s="2">
        <v>206922000000</v>
      </c>
      <c r="AE1794" s="2">
        <v>205706000000</v>
      </c>
      <c r="AF1794" s="2">
        <v>205491000000</v>
      </c>
    </row>
    <row r="1795" spans="1:32" x14ac:dyDescent="0.25">
      <c r="A1795" t="s">
        <v>3309</v>
      </c>
      <c r="B1795" t="s">
        <v>19</v>
      </c>
      <c r="C1795" s="2">
        <v>62580000000</v>
      </c>
      <c r="D1795" s="2">
        <v>62580000000</v>
      </c>
      <c r="E1795" s="2">
        <v>62580000000</v>
      </c>
      <c r="F1795" s="2">
        <v>59310000000</v>
      </c>
      <c r="G1795" s="2">
        <v>57200900000</v>
      </c>
      <c r="H1795" s="2">
        <v>59391400000</v>
      </c>
      <c r="I1795" s="2">
        <v>55582200000</v>
      </c>
      <c r="J1795" s="2">
        <v>50232600000</v>
      </c>
      <c r="K1795" s="2">
        <v>44423400000</v>
      </c>
      <c r="L1795" s="2">
        <v>39794000000</v>
      </c>
      <c r="M1795" s="2">
        <v>36114700000</v>
      </c>
      <c r="N1795" s="2">
        <v>34304300000</v>
      </c>
      <c r="O1795" s="2">
        <v>34132700000</v>
      </c>
      <c r="P1795" s="2">
        <v>34374300000</v>
      </c>
      <c r="Q1795" s="2">
        <v>34156300000</v>
      </c>
      <c r="R1795" s="2">
        <v>34005700000</v>
      </c>
      <c r="S1795" s="2">
        <v>34355900000</v>
      </c>
      <c r="T1795" s="2">
        <v>33956400000</v>
      </c>
      <c r="U1795" s="2">
        <v>33305400000</v>
      </c>
      <c r="V1795" s="2">
        <v>32355600000</v>
      </c>
      <c r="W1795" s="2">
        <v>31614900000</v>
      </c>
      <c r="X1795" s="2">
        <v>31103600000</v>
      </c>
      <c r="Y1795" s="2">
        <v>31212900000</v>
      </c>
      <c r="Z1795" s="2">
        <v>31293400000</v>
      </c>
      <c r="AA1795" s="2">
        <v>30782600000</v>
      </c>
      <c r="AB1795" s="2">
        <v>30261400000</v>
      </c>
      <c r="AC1795" s="2">
        <v>29849800000</v>
      </c>
      <c r="AD1795" s="2">
        <v>29497400000</v>
      </c>
      <c r="AE1795" s="2">
        <v>29345100000</v>
      </c>
      <c r="AF1795" s="2">
        <v>29323000000</v>
      </c>
    </row>
    <row r="1796" spans="1:32" x14ac:dyDescent="0.25">
      <c r="A1796" t="s">
        <v>3310</v>
      </c>
      <c r="B1796" t="s">
        <v>19</v>
      </c>
      <c r="C1796" s="2">
        <v>1014000000</v>
      </c>
      <c r="D1796" s="2">
        <v>1014000000</v>
      </c>
      <c r="E1796" s="2">
        <v>1014000000</v>
      </c>
      <c r="F1796" s="2">
        <v>963300000</v>
      </c>
      <c r="G1796" s="2">
        <v>930614000</v>
      </c>
      <c r="H1796" s="2">
        <v>965022000</v>
      </c>
      <c r="I1796" s="2">
        <v>905736000</v>
      </c>
      <c r="J1796" s="2">
        <v>822243000</v>
      </c>
      <c r="K1796" s="2">
        <v>731656000</v>
      </c>
      <c r="L1796" s="2">
        <v>659466000</v>
      </c>
      <c r="M1796" s="2">
        <v>602279000</v>
      </c>
      <c r="N1796" s="2">
        <v>574172000</v>
      </c>
      <c r="O1796" s="2">
        <v>571645000</v>
      </c>
      <c r="P1796" s="2">
        <v>575707000</v>
      </c>
      <c r="Q1796" s="2">
        <v>572441000</v>
      </c>
      <c r="R1796" s="2">
        <v>570331000</v>
      </c>
      <c r="S1796" s="2">
        <v>575935000</v>
      </c>
      <c r="T1796" s="2">
        <v>569942000</v>
      </c>
      <c r="U1796" s="2">
        <v>559928000</v>
      </c>
      <c r="V1796" s="2">
        <v>545232000</v>
      </c>
      <c r="W1796" s="2">
        <v>533821000</v>
      </c>
      <c r="X1796" s="2">
        <v>526100000</v>
      </c>
      <c r="Y1796" s="2">
        <v>527788000</v>
      </c>
      <c r="Z1796" s="2">
        <v>529395000</v>
      </c>
      <c r="AA1796" s="2">
        <v>521483000</v>
      </c>
      <c r="AB1796" s="2">
        <v>513363000</v>
      </c>
      <c r="AC1796" s="2">
        <v>507136000</v>
      </c>
      <c r="AD1796" s="2">
        <v>501796000</v>
      </c>
      <c r="AE1796" s="2">
        <v>499457000</v>
      </c>
      <c r="AF1796" s="2">
        <v>499221000</v>
      </c>
    </row>
    <row r="1797" spans="1:32" x14ac:dyDescent="0.25">
      <c r="A1797" t="s">
        <v>3311</v>
      </c>
      <c r="B1797" t="s">
        <v>19</v>
      </c>
      <c r="C1797" s="2">
        <v>1114000000</v>
      </c>
      <c r="D1797" s="2">
        <v>1114000000</v>
      </c>
      <c r="E1797" s="2">
        <v>1114000000</v>
      </c>
      <c r="F1797" s="2">
        <v>1123000000</v>
      </c>
      <c r="G1797" s="2">
        <v>1127020000</v>
      </c>
      <c r="H1797" s="2">
        <v>1135030000</v>
      </c>
      <c r="I1797" s="2">
        <v>1137050000</v>
      </c>
      <c r="J1797" s="2">
        <v>1138060000</v>
      </c>
      <c r="K1797" s="2">
        <v>1139090000</v>
      </c>
      <c r="L1797" s="2">
        <v>1140110000</v>
      </c>
      <c r="M1797" s="2">
        <v>1143150000</v>
      </c>
      <c r="N1797" s="2">
        <v>1147140000</v>
      </c>
      <c r="O1797" s="2">
        <v>1153090000</v>
      </c>
      <c r="P1797" s="2">
        <v>1159820000</v>
      </c>
      <c r="Q1797" s="2">
        <v>1164900000</v>
      </c>
      <c r="R1797" s="2">
        <v>1170880000</v>
      </c>
      <c r="S1797" s="2">
        <v>1176890000</v>
      </c>
      <c r="T1797" s="2">
        <v>1181920000</v>
      </c>
      <c r="U1797" s="2">
        <v>1185910000</v>
      </c>
      <c r="V1797" s="2">
        <v>1189940000</v>
      </c>
      <c r="W1797" s="2">
        <v>1194940000</v>
      </c>
      <c r="X1797" s="2">
        <v>1198910000</v>
      </c>
      <c r="Y1797" s="2">
        <v>1203880000</v>
      </c>
      <c r="Z1797" s="2">
        <v>1207900000</v>
      </c>
      <c r="AA1797" s="2">
        <v>1211890000</v>
      </c>
      <c r="AB1797" s="2">
        <v>1215860000</v>
      </c>
      <c r="AC1797" s="2">
        <v>1218810000</v>
      </c>
      <c r="AD1797" s="2">
        <v>1222720000</v>
      </c>
      <c r="AE1797" s="2">
        <v>1226630000</v>
      </c>
      <c r="AF1797" s="2">
        <v>1230540000</v>
      </c>
    </row>
    <row r="1798" spans="1:32" x14ac:dyDescent="0.25">
      <c r="A1798" t="s">
        <v>3312</v>
      </c>
      <c r="B1798" t="s">
        <v>19</v>
      </c>
      <c r="C1798" s="2">
        <v>932700000</v>
      </c>
      <c r="D1798" s="2">
        <v>932700000</v>
      </c>
      <c r="E1798" s="2">
        <v>932700000</v>
      </c>
      <c r="F1798" s="2">
        <v>920100000</v>
      </c>
      <c r="G1798" s="2">
        <v>911014000</v>
      </c>
      <c r="H1798" s="2">
        <v>927021000</v>
      </c>
      <c r="I1798" s="2">
        <v>907936000</v>
      </c>
      <c r="J1798" s="2">
        <v>879746000</v>
      </c>
      <c r="K1798" s="2">
        <v>848966000</v>
      </c>
      <c r="L1798" s="2">
        <v>824983000</v>
      </c>
      <c r="M1798" s="2">
        <v>806706000</v>
      </c>
      <c r="N1798" s="2">
        <v>799201000</v>
      </c>
      <c r="O1798" s="2">
        <v>801363000</v>
      </c>
      <c r="P1798" s="2">
        <v>806370000</v>
      </c>
      <c r="Q1798" s="2">
        <v>808223000</v>
      </c>
      <c r="R1798" s="2">
        <v>810412000</v>
      </c>
      <c r="S1798" s="2">
        <v>815416000</v>
      </c>
      <c r="T1798" s="2">
        <v>816033000</v>
      </c>
      <c r="U1798" s="2">
        <v>814923000</v>
      </c>
      <c r="V1798" s="2">
        <v>812044000</v>
      </c>
      <c r="W1798" s="2">
        <v>810339000</v>
      </c>
      <c r="X1798" s="2">
        <v>809915000</v>
      </c>
      <c r="Y1798" s="2">
        <v>812997000</v>
      </c>
      <c r="Z1798" s="2">
        <v>815909000</v>
      </c>
      <c r="AA1798" s="2">
        <v>815199000</v>
      </c>
      <c r="AB1798" s="2">
        <v>814275000</v>
      </c>
      <c r="AC1798" s="2">
        <v>814140000</v>
      </c>
      <c r="AD1798" s="2">
        <v>814181000</v>
      </c>
      <c r="AE1798" s="2">
        <v>815320000</v>
      </c>
      <c r="AF1798" s="2">
        <v>817162000</v>
      </c>
    </row>
    <row r="1799" spans="1:32" x14ac:dyDescent="0.25">
      <c r="A1799" t="s">
        <v>3313</v>
      </c>
      <c r="B1799" t="s">
        <v>19</v>
      </c>
      <c r="C1799" s="2">
        <v>1825000000000</v>
      </c>
      <c r="D1799" s="2">
        <v>1825000000000</v>
      </c>
      <c r="E1799" s="2">
        <v>1726000000000</v>
      </c>
      <c r="F1799" s="2">
        <v>1662000000000</v>
      </c>
      <c r="G1799" s="2">
        <v>1728030000000</v>
      </c>
      <c r="H1799" s="2">
        <v>1612040000000</v>
      </c>
      <c r="I1799" s="2">
        <v>1451060000000</v>
      </c>
      <c r="J1799" s="2">
        <v>1275070000000</v>
      </c>
      <c r="K1799" s="2">
        <v>1135090000000</v>
      </c>
      <c r="L1799" s="2">
        <v>1024100000000</v>
      </c>
      <c r="M1799" s="2">
        <v>969227000000</v>
      </c>
      <c r="N1799" s="2">
        <v>963921000000</v>
      </c>
      <c r="O1799" s="2">
        <v>970176000000</v>
      </c>
      <c r="P1799" s="2">
        <v>963581000000</v>
      </c>
      <c r="Q1799" s="2">
        <v>959039000000</v>
      </c>
      <c r="R1799" s="2">
        <v>969032000000</v>
      </c>
      <c r="S1799" s="2">
        <v>956922000000</v>
      </c>
      <c r="T1799" s="2">
        <v>936927000000</v>
      </c>
      <c r="U1799" s="2">
        <v>907794000000</v>
      </c>
      <c r="V1799" s="2">
        <v>885202000000</v>
      </c>
      <c r="W1799" s="2">
        <v>869786000000</v>
      </c>
      <c r="X1799" s="2">
        <v>872563000000</v>
      </c>
      <c r="Y1799" s="2">
        <v>875043000000</v>
      </c>
      <c r="Z1799" s="2">
        <v>859341000000</v>
      </c>
      <c r="AA1799" s="2">
        <v>843220000000</v>
      </c>
      <c r="AB1799" s="2">
        <v>830787000000</v>
      </c>
      <c r="AC1799" s="2">
        <v>819843000000</v>
      </c>
      <c r="AD1799" s="2">
        <v>814981000000</v>
      </c>
      <c r="AE1799" s="2">
        <v>814019000000</v>
      </c>
      <c r="AF1799" s="2">
        <v>807858000000</v>
      </c>
    </row>
    <row r="1800" spans="1:32" x14ac:dyDescent="0.25">
      <c r="A1800" t="s">
        <v>3314</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x14ac:dyDescent="0.25">
      <c r="A1801" t="s">
        <v>3315</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x14ac:dyDescent="0.25">
      <c r="A1802" t="s">
        <v>3316</v>
      </c>
      <c r="B1802" t="s">
        <v>19</v>
      </c>
      <c r="C1802" s="2">
        <v>29600000000000</v>
      </c>
      <c r="D1802" s="2">
        <v>29600000000000</v>
      </c>
      <c r="E1802" s="2">
        <v>31370100000000</v>
      </c>
      <c r="F1802" s="2">
        <v>31390200000000</v>
      </c>
      <c r="G1802" s="2">
        <v>30600500000000</v>
      </c>
      <c r="H1802" s="2">
        <v>30740800000000</v>
      </c>
      <c r="I1802" s="2">
        <v>31131400000000</v>
      </c>
      <c r="J1802" s="2">
        <v>31092100000000</v>
      </c>
      <c r="K1802" s="2">
        <v>31343000000000</v>
      </c>
      <c r="L1802" s="2">
        <v>31553900000000</v>
      </c>
      <c r="M1802" s="2">
        <v>31865100000000</v>
      </c>
      <c r="N1802" s="2">
        <v>32235800000000</v>
      </c>
      <c r="O1802" s="2">
        <v>32666800000000</v>
      </c>
      <c r="P1802" s="2">
        <v>33166200000000</v>
      </c>
      <c r="Q1802" s="2">
        <v>33586400000000</v>
      </c>
      <c r="R1802" s="2">
        <v>33976500000000</v>
      </c>
      <c r="S1802" s="2">
        <v>34286500000000</v>
      </c>
      <c r="T1802" s="2">
        <v>34596500000000</v>
      </c>
      <c r="U1802" s="2">
        <v>34836600000000</v>
      </c>
      <c r="V1802" s="2">
        <v>35036500000000</v>
      </c>
      <c r="W1802" s="2">
        <v>35156400000000</v>
      </c>
      <c r="X1802" s="2">
        <v>35256300000000</v>
      </c>
      <c r="Y1802" s="2">
        <v>35406100000000</v>
      </c>
      <c r="Z1802" s="2">
        <v>35506000000000</v>
      </c>
      <c r="AA1802" s="2">
        <v>35575900000000</v>
      </c>
      <c r="AB1802" s="2">
        <v>35705700000000</v>
      </c>
      <c r="AC1802" s="2">
        <v>35555300000000</v>
      </c>
      <c r="AD1802" s="2">
        <v>35734800000000</v>
      </c>
      <c r="AE1802" s="2">
        <v>35794200000000</v>
      </c>
      <c r="AF1802" s="2">
        <v>35863600000000</v>
      </c>
    </row>
    <row r="1803" spans="1:32" x14ac:dyDescent="0.25">
      <c r="A1803" t="s">
        <v>3317</v>
      </c>
      <c r="B1803" t="s">
        <v>19</v>
      </c>
      <c r="C1803" s="2">
        <v>2520000000000</v>
      </c>
      <c r="D1803" s="2">
        <v>2520000000000</v>
      </c>
      <c r="E1803" s="2">
        <v>2520010000000</v>
      </c>
      <c r="F1803" s="2">
        <v>2669010000000</v>
      </c>
      <c r="G1803" s="2">
        <v>2671040000000</v>
      </c>
      <c r="H1803" s="2">
        <v>2605070000000</v>
      </c>
      <c r="I1803" s="2">
        <v>2616110000000</v>
      </c>
      <c r="J1803" s="2">
        <v>2649180000000</v>
      </c>
      <c r="K1803" s="2">
        <v>2646260000000</v>
      </c>
      <c r="L1803" s="2">
        <v>2668330000000</v>
      </c>
      <c r="M1803" s="2">
        <v>2686430000000</v>
      </c>
      <c r="N1803" s="2">
        <v>2712490000000</v>
      </c>
      <c r="O1803" s="2">
        <v>2743570000000</v>
      </c>
      <c r="P1803" s="2">
        <v>2780520000000</v>
      </c>
      <c r="Q1803" s="2">
        <v>2822540000000</v>
      </c>
      <c r="R1803" s="2">
        <v>2858550000000</v>
      </c>
      <c r="S1803" s="2">
        <v>2890550000000</v>
      </c>
      <c r="T1803" s="2">
        <v>2916550000000</v>
      </c>
      <c r="U1803" s="2">
        <v>2943550000000</v>
      </c>
      <c r="V1803" s="2">
        <v>2963550000000</v>
      </c>
      <c r="W1803" s="2">
        <v>2980540000000</v>
      </c>
      <c r="X1803" s="2">
        <v>2990530000000</v>
      </c>
      <c r="Y1803" s="2">
        <v>2999520000000</v>
      </c>
      <c r="Z1803" s="2">
        <v>3012510000000</v>
      </c>
      <c r="AA1803" s="2">
        <v>3020500000000</v>
      </c>
      <c r="AB1803" s="2">
        <v>3026480000000</v>
      </c>
      <c r="AC1803" s="2">
        <v>3037450000000</v>
      </c>
      <c r="AD1803" s="2">
        <v>3025410000000</v>
      </c>
      <c r="AE1803" s="2">
        <v>3040360000000</v>
      </c>
      <c r="AF1803" s="2">
        <v>3045300000000</v>
      </c>
    </row>
    <row r="1804" spans="1:32" x14ac:dyDescent="0.25">
      <c r="A1804" t="s">
        <v>3318</v>
      </c>
      <c r="B1804" t="s">
        <v>19</v>
      </c>
      <c r="C1804" s="2">
        <v>905700000000</v>
      </c>
      <c r="D1804" s="2">
        <v>905700000000</v>
      </c>
      <c r="E1804" s="2">
        <v>905702000000</v>
      </c>
      <c r="F1804" s="2">
        <v>946705000000</v>
      </c>
      <c r="G1804" s="2">
        <v>948714000000</v>
      </c>
      <c r="H1804" s="2">
        <v>933325000000</v>
      </c>
      <c r="I1804" s="2">
        <v>937841000000</v>
      </c>
      <c r="J1804" s="2">
        <v>947765000000</v>
      </c>
      <c r="K1804" s="2">
        <v>948391000000</v>
      </c>
      <c r="L1804" s="2">
        <v>955519000000</v>
      </c>
      <c r="M1804" s="2">
        <v>961454000000</v>
      </c>
      <c r="N1804" s="2">
        <v>969574000000</v>
      </c>
      <c r="O1804" s="2">
        <v>979003000000</v>
      </c>
      <c r="P1804" s="2">
        <v>989784000000</v>
      </c>
      <c r="Q1804" s="2">
        <v>1002190000000</v>
      </c>
      <c r="R1804" s="2">
        <v>1012190000000</v>
      </c>
      <c r="S1804" s="2">
        <v>1022190000000</v>
      </c>
      <c r="T1804" s="2">
        <v>1030190000000</v>
      </c>
      <c r="U1804" s="2">
        <v>1038200000000</v>
      </c>
      <c r="V1804" s="2">
        <v>1044190000000</v>
      </c>
      <c r="W1804" s="2">
        <v>1050190000000</v>
      </c>
      <c r="X1804" s="2">
        <v>1054190000000</v>
      </c>
      <c r="Y1804" s="2">
        <v>1057180000000</v>
      </c>
      <c r="Z1804" s="2">
        <v>1061180000000</v>
      </c>
      <c r="AA1804" s="2">
        <v>1065180000000</v>
      </c>
      <c r="AB1804" s="2">
        <v>1067170000000</v>
      </c>
      <c r="AC1804" s="2">
        <v>1071160000000</v>
      </c>
      <c r="AD1804" s="2">
        <v>1069140000000</v>
      </c>
      <c r="AE1804" s="2">
        <v>1074130000000</v>
      </c>
      <c r="AF1804" s="2">
        <v>1076110000000</v>
      </c>
    </row>
    <row r="1805" spans="1:32" x14ac:dyDescent="0.25">
      <c r="A1805" t="s">
        <v>3319</v>
      </c>
      <c r="B1805" t="s">
        <v>19</v>
      </c>
      <c r="C1805" s="2">
        <v>644900000000</v>
      </c>
      <c r="D1805" s="2">
        <v>644900000000</v>
      </c>
      <c r="E1805" s="2">
        <v>644902000000</v>
      </c>
      <c r="F1805" s="2">
        <v>682203000000</v>
      </c>
      <c r="G1805" s="2">
        <v>682710000000</v>
      </c>
      <c r="H1805" s="2">
        <v>666418000000</v>
      </c>
      <c r="I1805" s="2">
        <v>669429000000</v>
      </c>
      <c r="J1805" s="2">
        <v>677747000000</v>
      </c>
      <c r="K1805" s="2">
        <v>677065000000</v>
      </c>
      <c r="L1805" s="2">
        <v>682685000000</v>
      </c>
      <c r="M1805" s="2">
        <v>687110000000</v>
      </c>
      <c r="N1805" s="2">
        <v>693725000000</v>
      </c>
      <c r="O1805" s="2">
        <v>701546000000</v>
      </c>
      <c r="P1805" s="2">
        <v>710832000000</v>
      </c>
      <c r="Q1805" s="2">
        <v>721337000000</v>
      </c>
      <c r="R1805" s="2">
        <v>730339000000</v>
      </c>
      <c r="S1805" s="2">
        <v>738540000000</v>
      </c>
      <c r="T1805" s="2">
        <v>745141000000</v>
      </c>
      <c r="U1805" s="2">
        <v>751742000000</v>
      </c>
      <c r="V1805" s="2">
        <v>756740000000</v>
      </c>
      <c r="W1805" s="2">
        <v>761238000000</v>
      </c>
      <c r="X1805" s="2">
        <v>763836000000</v>
      </c>
      <c r="Y1805" s="2">
        <v>766033000000</v>
      </c>
      <c r="Z1805" s="2">
        <v>769331000000</v>
      </c>
      <c r="AA1805" s="2">
        <v>771427000000</v>
      </c>
      <c r="AB1805" s="2">
        <v>772923000000</v>
      </c>
      <c r="AC1805" s="2">
        <v>775715000000</v>
      </c>
      <c r="AD1805" s="2">
        <v>772904000000</v>
      </c>
      <c r="AE1805" s="2">
        <v>776591000000</v>
      </c>
      <c r="AF1805" s="2">
        <v>777877000000</v>
      </c>
    </row>
    <row r="1806" spans="1:32" x14ac:dyDescent="0.25">
      <c r="A1806" t="s">
        <v>3320</v>
      </c>
      <c r="B1806" t="s">
        <v>19</v>
      </c>
      <c r="C1806" s="2">
        <v>15260000000</v>
      </c>
      <c r="D1806" s="2">
        <v>15260000000</v>
      </c>
      <c r="E1806" s="2">
        <v>15260000000</v>
      </c>
      <c r="F1806" s="2">
        <v>16050100000</v>
      </c>
      <c r="G1806" s="2">
        <v>16070200000</v>
      </c>
      <c r="H1806" s="2">
        <v>15750400000</v>
      </c>
      <c r="I1806" s="2">
        <v>15820700000</v>
      </c>
      <c r="J1806" s="2">
        <v>16011100000</v>
      </c>
      <c r="K1806" s="2">
        <v>16001500000</v>
      </c>
      <c r="L1806" s="2">
        <v>16132000000</v>
      </c>
      <c r="M1806" s="2">
        <v>16232600000</v>
      </c>
      <c r="N1806" s="2">
        <v>16382900000</v>
      </c>
      <c r="O1806" s="2">
        <v>16553400000</v>
      </c>
      <c r="P1806" s="2">
        <v>16753100000</v>
      </c>
      <c r="Q1806" s="2">
        <v>16973200000</v>
      </c>
      <c r="R1806" s="2">
        <v>17173300000</v>
      </c>
      <c r="S1806" s="2">
        <v>17353300000</v>
      </c>
      <c r="T1806" s="2">
        <v>17493300000</v>
      </c>
      <c r="U1806" s="2">
        <v>17643300000</v>
      </c>
      <c r="V1806" s="2">
        <v>17753300000</v>
      </c>
      <c r="W1806" s="2">
        <v>17853200000</v>
      </c>
      <c r="X1806" s="2">
        <v>17913200000</v>
      </c>
      <c r="Y1806" s="2">
        <v>17973100000</v>
      </c>
      <c r="Z1806" s="2">
        <v>18043100000</v>
      </c>
      <c r="AA1806" s="2">
        <v>18093000000</v>
      </c>
      <c r="AB1806" s="2">
        <v>18132900000</v>
      </c>
      <c r="AC1806" s="2">
        <v>18202700000</v>
      </c>
      <c r="AD1806" s="2">
        <v>18152400000</v>
      </c>
      <c r="AE1806" s="2">
        <v>18232100000</v>
      </c>
      <c r="AF1806" s="2">
        <v>18271800000</v>
      </c>
    </row>
    <row r="1807" spans="1:32" x14ac:dyDescent="0.25">
      <c r="A1807" t="s">
        <v>3321</v>
      </c>
      <c r="B1807" t="s">
        <v>19</v>
      </c>
      <c r="C1807" s="2">
        <v>14770000000</v>
      </c>
      <c r="D1807" s="2">
        <v>14770000000</v>
      </c>
      <c r="E1807" s="2">
        <v>14770000000</v>
      </c>
      <c r="F1807" s="2">
        <v>15530100000</v>
      </c>
      <c r="G1807" s="2">
        <v>15560200000</v>
      </c>
      <c r="H1807" s="2">
        <v>15240400000</v>
      </c>
      <c r="I1807" s="2">
        <v>15310700000</v>
      </c>
      <c r="J1807" s="2">
        <v>15491100000</v>
      </c>
      <c r="K1807" s="2">
        <v>15491500000</v>
      </c>
      <c r="L1807" s="2">
        <v>15611900000</v>
      </c>
      <c r="M1807" s="2">
        <v>15712500000</v>
      </c>
      <c r="N1807" s="2">
        <v>15852900000</v>
      </c>
      <c r="O1807" s="2">
        <v>16023300000</v>
      </c>
      <c r="P1807" s="2">
        <v>16213000000</v>
      </c>
      <c r="Q1807" s="2">
        <v>16433100000</v>
      </c>
      <c r="R1807" s="2">
        <v>16623200000</v>
      </c>
      <c r="S1807" s="2">
        <v>16793200000</v>
      </c>
      <c r="T1807" s="2">
        <v>16933200000</v>
      </c>
      <c r="U1807" s="2">
        <v>17073200000</v>
      </c>
      <c r="V1807" s="2">
        <v>17183200000</v>
      </c>
      <c r="W1807" s="2">
        <v>17283100000</v>
      </c>
      <c r="X1807" s="2">
        <v>17343100000</v>
      </c>
      <c r="Y1807" s="2">
        <v>17393000000</v>
      </c>
      <c r="Z1807" s="2">
        <v>17473000000</v>
      </c>
      <c r="AA1807" s="2">
        <v>17522900000</v>
      </c>
      <c r="AB1807" s="2">
        <v>17552800000</v>
      </c>
      <c r="AC1807" s="2">
        <v>17622600000</v>
      </c>
      <c r="AD1807" s="2">
        <v>17572400000</v>
      </c>
      <c r="AE1807" s="2">
        <v>17652100000</v>
      </c>
      <c r="AF1807" s="2">
        <v>17681800000</v>
      </c>
    </row>
    <row r="1808" spans="1:32" x14ac:dyDescent="0.25">
      <c r="A1808" t="s">
        <v>3322</v>
      </c>
      <c r="B1808" t="s">
        <v>19</v>
      </c>
      <c r="C1808" s="2">
        <v>63910000000</v>
      </c>
      <c r="D1808" s="2">
        <v>63910000000</v>
      </c>
      <c r="E1808" s="2">
        <v>63910200000</v>
      </c>
      <c r="F1808" s="2">
        <v>67740300000</v>
      </c>
      <c r="G1808" s="2">
        <v>67781000000</v>
      </c>
      <c r="H1808" s="2">
        <v>66071800000</v>
      </c>
      <c r="I1808" s="2">
        <v>66372900000</v>
      </c>
      <c r="J1808" s="2">
        <v>67214600000</v>
      </c>
      <c r="K1808" s="2">
        <v>67126500000</v>
      </c>
      <c r="L1808" s="2">
        <v>67688400000</v>
      </c>
      <c r="M1808" s="2">
        <v>68140900000</v>
      </c>
      <c r="N1808" s="2">
        <v>68802400000</v>
      </c>
      <c r="O1808" s="2">
        <v>69604400000</v>
      </c>
      <c r="P1808" s="2">
        <v>70543100000</v>
      </c>
      <c r="Q1808" s="2">
        <v>71613600000</v>
      </c>
      <c r="R1808" s="2">
        <v>72523800000</v>
      </c>
      <c r="S1808" s="2">
        <v>73363900000</v>
      </c>
      <c r="T1808" s="2">
        <v>74034000000</v>
      </c>
      <c r="U1808" s="2">
        <v>74704100000</v>
      </c>
      <c r="V1808" s="2">
        <v>75203900000</v>
      </c>
      <c r="W1808" s="2">
        <v>75653700000</v>
      </c>
      <c r="X1808" s="2">
        <v>75913500000</v>
      </c>
      <c r="Y1808" s="2">
        <v>76133200000</v>
      </c>
      <c r="Z1808" s="2">
        <v>76453000000</v>
      </c>
      <c r="AA1808" s="2">
        <v>76662600000</v>
      </c>
      <c r="AB1808" s="2">
        <v>76802200000</v>
      </c>
      <c r="AC1808" s="2">
        <v>77081500000</v>
      </c>
      <c r="AD1808" s="2">
        <v>76780300000</v>
      </c>
      <c r="AE1808" s="2">
        <v>77159100000</v>
      </c>
      <c r="AF1808" s="2">
        <v>77277700000</v>
      </c>
    </row>
    <row r="1809" spans="1:32" x14ac:dyDescent="0.25">
      <c r="A1809" t="s">
        <v>3323</v>
      </c>
      <c r="B1809" t="s">
        <v>19</v>
      </c>
      <c r="C1809" s="2">
        <v>1899000000</v>
      </c>
      <c r="D1809" s="2">
        <v>1899000000</v>
      </c>
      <c r="E1809" s="2">
        <v>1899000000</v>
      </c>
      <c r="F1809" s="2">
        <v>1949010000</v>
      </c>
      <c r="G1809" s="2">
        <v>1957030000</v>
      </c>
      <c r="H1809" s="2">
        <v>1949050000</v>
      </c>
      <c r="I1809" s="2">
        <v>1959090000</v>
      </c>
      <c r="J1809" s="2">
        <v>1974140000</v>
      </c>
      <c r="K1809" s="2">
        <v>1980190000</v>
      </c>
      <c r="L1809" s="2">
        <v>1993250000</v>
      </c>
      <c r="M1809" s="2">
        <v>2004320000</v>
      </c>
      <c r="N1809" s="2">
        <v>2018360000</v>
      </c>
      <c r="O1809" s="2">
        <v>2032420000</v>
      </c>
      <c r="P1809" s="2">
        <v>2048380000</v>
      </c>
      <c r="Q1809" s="2">
        <v>2065390000</v>
      </c>
      <c r="R1809" s="2">
        <v>2081400000</v>
      </c>
      <c r="S1809" s="2">
        <v>2095400000</v>
      </c>
      <c r="T1809" s="2">
        <v>2108400000</v>
      </c>
      <c r="U1809" s="2">
        <v>2120400000</v>
      </c>
      <c r="V1809" s="2">
        <v>2131390000</v>
      </c>
      <c r="W1809" s="2">
        <v>2141390000</v>
      </c>
      <c r="X1809" s="2">
        <v>2150380000</v>
      </c>
      <c r="Y1809" s="2">
        <v>2157370000</v>
      </c>
      <c r="Z1809" s="2">
        <v>2166370000</v>
      </c>
      <c r="AA1809" s="2">
        <v>2173360000</v>
      </c>
      <c r="AB1809" s="2">
        <v>2180350000</v>
      </c>
      <c r="AC1809" s="2">
        <v>2187330000</v>
      </c>
      <c r="AD1809" s="2">
        <v>2189290000</v>
      </c>
      <c r="AE1809" s="2">
        <v>2198260000</v>
      </c>
      <c r="AF1809" s="2">
        <v>2204220000</v>
      </c>
    </row>
    <row r="1810" spans="1:32" x14ac:dyDescent="0.25">
      <c r="A1810" t="s">
        <v>3324</v>
      </c>
      <c r="B1810" t="s">
        <v>19</v>
      </c>
      <c r="C1810" s="2">
        <v>4741000000</v>
      </c>
      <c r="D1810" s="2">
        <v>4741000000</v>
      </c>
      <c r="E1810" s="2">
        <v>4741010000</v>
      </c>
      <c r="F1810" s="2">
        <v>4990020000</v>
      </c>
      <c r="G1810" s="2">
        <v>4997070000</v>
      </c>
      <c r="H1810" s="2">
        <v>4894130000</v>
      </c>
      <c r="I1810" s="2">
        <v>4916220000</v>
      </c>
      <c r="J1810" s="2">
        <v>4974340000</v>
      </c>
      <c r="K1810" s="2">
        <v>4972480000</v>
      </c>
      <c r="L1810" s="2">
        <v>5011620000</v>
      </c>
      <c r="M1810" s="2">
        <v>5043810000</v>
      </c>
      <c r="N1810" s="2">
        <v>5089920000</v>
      </c>
      <c r="O1810" s="2">
        <v>5144070000</v>
      </c>
      <c r="P1810" s="2">
        <v>5206970000</v>
      </c>
      <c r="Q1810" s="2">
        <v>5279010000</v>
      </c>
      <c r="R1810" s="2">
        <v>5340020000</v>
      </c>
      <c r="S1810" s="2">
        <v>5397020000</v>
      </c>
      <c r="T1810" s="2">
        <v>5442030000</v>
      </c>
      <c r="U1810" s="2">
        <v>5488030000</v>
      </c>
      <c r="V1810" s="2">
        <v>5523020000</v>
      </c>
      <c r="W1810" s="2">
        <v>5555010000</v>
      </c>
      <c r="X1810" s="2">
        <v>5573990000</v>
      </c>
      <c r="Y1810" s="2">
        <v>5590970000</v>
      </c>
      <c r="Z1810" s="2">
        <v>5613950000</v>
      </c>
      <c r="AA1810" s="2">
        <v>5629930000</v>
      </c>
      <c r="AB1810" s="2">
        <v>5641900000</v>
      </c>
      <c r="AC1810" s="2">
        <v>5662840000</v>
      </c>
      <c r="AD1810" s="2">
        <v>5645760000</v>
      </c>
      <c r="AE1810" s="2">
        <v>5672670000</v>
      </c>
      <c r="AF1810" s="2">
        <v>5682560000</v>
      </c>
    </row>
    <row r="1811" spans="1:32" x14ac:dyDescent="0.25">
      <c r="A1811" t="s">
        <v>3325</v>
      </c>
      <c r="B1811" t="s">
        <v>19</v>
      </c>
      <c r="C1811" s="2">
        <v>5929000000000</v>
      </c>
      <c r="D1811" s="2">
        <v>5929000000000</v>
      </c>
      <c r="E1811" s="2">
        <v>5840010000000</v>
      </c>
      <c r="F1811" s="2">
        <v>5677030000000</v>
      </c>
      <c r="G1811" s="2">
        <v>5342080000000</v>
      </c>
      <c r="H1811" s="2">
        <v>5348140000000</v>
      </c>
      <c r="I1811" s="2">
        <v>5406240000000</v>
      </c>
      <c r="J1811" s="2">
        <v>5376370000000</v>
      </c>
      <c r="K1811" s="2">
        <v>5407520000000</v>
      </c>
      <c r="L1811" s="2">
        <v>5427670000000</v>
      </c>
      <c r="M1811" s="2">
        <v>5473870000000</v>
      </c>
      <c r="N1811" s="2">
        <v>5532000000000</v>
      </c>
      <c r="O1811" s="2">
        <v>5604160000000</v>
      </c>
      <c r="P1811" s="2">
        <v>5687060000000</v>
      </c>
      <c r="Q1811" s="2">
        <v>5757100000000</v>
      </c>
      <c r="R1811" s="2">
        <v>5815110000000</v>
      </c>
      <c r="S1811" s="2">
        <v>5857110000000</v>
      </c>
      <c r="T1811" s="2">
        <v>5900110000000</v>
      </c>
      <c r="U1811" s="2">
        <v>5927120000000</v>
      </c>
      <c r="V1811" s="2">
        <v>5950100000000</v>
      </c>
      <c r="W1811" s="2">
        <v>5957080000000</v>
      </c>
      <c r="X1811" s="2">
        <v>5962060000000</v>
      </c>
      <c r="Y1811" s="2">
        <v>5976030000000</v>
      </c>
      <c r="Z1811" s="2">
        <v>5979020000000</v>
      </c>
      <c r="AA1811" s="2">
        <v>5976990000000</v>
      </c>
      <c r="AB1811" s="2">
        <v>5989950000000</v>
      </c>
      <c r="AC1811" s="2">
        <v>5947880000000</v>
      </c>
      <c r="AD1811" s="2">
        <v>5969800000000</v>
      </c>
      <c r="AE1811" s="2">
        <v>5968700000000</v>
      </c>
      <c r="AF1811" s="2">
        <v>5968590000000</v>
      </c>
    </row>
    <row r="1812" spans="1:32" x14ac:dyDescent="0.25">
      <c r="A1812" t="s">
        <v>3326</v>
      </c>
      <c r="B1812" t="s">
        <v>19</v>
      </c>
      <c r="C1812" s="2">
        <v>40600000</v>
      </c>
      <c r="D1812" s="2">
        <v>40600000</v>
      </c>
      <c r="E1812" s="2">
        <v>43030100</v>
      </c>
      <c r="F1812" s="2">
        <v>43050200</v>
      </c>
      <c r="G1812" s="2">
        <v>41970600</v>
      </c>
      <c r="H1812" s="2">
        <v>42151100</v>
      </c>
      <c r="I1812" s="2">
        <v>42691900</v>
      </c>
      <c r="J1812" s="2">
        <v>42632900</v>
      </c>
      <c r="K1812" s="2">
        <v>42994100</v>
      </c>
      <c r="L1812" s="2">
        <v>43275400</v>
      </c>
      <c r="M1812" s="2">
        <v>43697000</v>
      </c>
      <c r="N1812" s="2">
        <v>44208000</v>
      </c>
      <c r="O1812" s="2">
        <v>44809300</v>
      </c>
      <c r="P1812" s="2">
        <v>45488500</v>
      </c>
      <c r="Q1812" s="2">
        <v>46068800</v>
      </c>
      <c r="R1812" s="2">
        <v>46598900</v>
      </c>
      <c r="S1812" s="2">
        <v>47028900</v>
      </c>
      <c r="T1812" s="2">
        <v>47449000</v>
      </c>
      <c r="U1812" s="2">
        <v>47769000</v>
      </c>
      <c r="V1812" s="2">
        <v>48058900</v>
      </c>
      <c r="W1812" s="2">
        <v>48218700</v>
      </c>
      <c r="X1812" s="2">
        <v>48358600</v>
      </c>
      <c r="Y1812" s="2">
        <v>48568400</v>
      </c>
      <c r="Z1812" s="2">
        <v>48698300</v>
      </c>
      <c r="AA1812" s="2">
        <v>48788000</v>
      </c>
      <c r="AB1812" s="2">
        <v>48967800</v>
      </c>
      <c r="AC1812" s="2">
        <v>48767200</v>
      </c>
      <c r="AD1812" s="2">
        <v>49006600</v>
      </c>
      <c r="AE1812" s="2">
        <v>49085800</v>
      </c>
      <c r="AF1812" s="2">
        <v>49184900</v>
      </c>
    </row>
    <row r="1813" spans="1:32" x14ac:dyDescent="0.25">
      <c r="A1813" t="s">
        <v>3327</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x14ac:dyDescent="0.25">
      <c r="A1814" t="s">
        <v>3328</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x14ac:dyDescent="0.25">
      <c r="A1815" t="s">
        <v>3329</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x14ac:dyDescent="0.25">
      <c r="A1816" t="s">
        <v>3330</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x14ac:dyDescent="0.25">
      <c r="A1817" t="s">
        <v>3331</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x14ac:dyDescent="0.25">
      <c r="A1818" t="s">
        <v>3332</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x14ac:dyDescent="0.25">
      <c r="A1819" t="s">
        <v>3333</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x14ac:dyDescent="0.25">
      <c r="A1820" t="s">
        <v>3334</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x14ac:dyDescent="0.25">
      <c r="A1821" t="s">
        <v>3335</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x14ac:dyDescent="0.25">
      <c r="A1822" t="s">
        <v>3336</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x14ac:dyDescent="0.25">
      <c r="A1823" t="s">
        <v>3337</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x14ac:dyDescent="0.25">
      <c r="A1824" t="s">
        <v>3338</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x14ac:dyDescent="0.25">
      <c r="A1825" t="s">
        <v>3339</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x14ac:dyDescent="0.25">
      <c r="A1826" t="s">
        <v>3340</v>
      </c>
      <c r="B1826" t="s">
        <v>19</v>
      </c>
      <c r="C1826" s="2">
        <v>5000000000000</v>
      </c>
      <c r="D1826" s="2">
        <v>5000000000000</v>
      </c>
      <c r="E1826" s="2">
        <v>4938200000000</v>
      </c>
      <c r="F1826" s="2">
        <v>5015390000000</v>
      </c>
      <c r="G1826" s="2">
        <v>5066090000000</v>
      </c>
      <c r="H1826" s="2">
        <v>5113950000000</v>
      </c>
      <c r="I1826" s="2">
        <v>5180750000000</v>
      </c>
      <c r="J1826" s="2">
        <v>5254800000000</v>
      </c>
      <c r="K1826" s="2">
        <v>5330040000000</v>
      </c>
      <c r="L1826" s="2">
        <v>5395060000000</v>
      </c>
      <c r="M1826" s="2">
        <v>5459600000000</v>
      </c>
      <c r="N1826" s="2">
        <v>5529910000000</v>
      </c>
      <c r="O1826" s="2">
        <v>5592280000000</v>
      </c>
      <c r="P1826" s="2">
        <v>5642590000000</v>
      </c>
      <c r="Q1826" s="2">
        <v>5696880000000</v>
      </c>
      <c r="R1826" s="2">
        <v>5756120000000</v>
      </c>
      <c r="S1826" s="2">
        <v>5818280000000</v>
      </c>
      <c r="T1826" s="2">
        <v>5878400000000</v>
      </c>
      <c r="U1826" s="2">
        <v>5940490000000</v>
      </c>
      <c r="V1826" s="2">
        <v>6003550000000</v>
      </c>
      <c r="W1826" s="2">
        <v>6067590000000</v>
      </c>
      <c r="X1826" s="2">
        <v>6129610000000</v>
      </c>
      <c r="Y1826" s="2">
        <v>6194590000000</v>
      </c>
      <c r="Z1826" s="2">
        <v>6258480000000</v>
      </c>
      <c r="AA1826" s="2">
        <v>6320210000000</v>
      </c>
      <c r="AB1826" s="2">
        <v>6381740000000</v>
      </c>
      <c r="AC1826" s="2">
        <v>6441150000000</v>
      </c>
      <c r="AD1826" s="2">
        <v>6500470000000</v>
      </c>
      <c r="AE1826" s="2">
        <v>6561600000000</v>
      </c>
      <c r="AF1826" s="2">
        <v>6621630000000</v>
      </c>
    </row>
    <row r="1827" spans="1:32" x14ac:dyDescent="0.25">
      <c r="A1827" t="s">
        <v>3341</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x14ac:dyDescent="0.25">
      <c r="A1828" t="s">
        <v>3342</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x14ac:dyDescent="0.25">
      <c r="A1829" t="s">
        <v>3343</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x14ac:dyDescent="0.25">
      <c r="A1830" t="s">
        <v>3344</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x14ac:dyDescent="0.25">
      <c r="A1831" t="s">
        <v>3345</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x14ac:dyDescent="0.25">
      <c r="A1832" t="s">
        <v>3346</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x14ac:dyDescent="0.25">
      <c r="A1833" t="s">
        <v>3347</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x14ac:dyDescent="0.25">
      <c r="A1834" t="s">
        <v>3348</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x14ac:dyDescent="0.25">
      <c r="A1835" t="s">
        <v>3349</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x14ac:dyDescent="0.25">
      <c r="A1836" t="s">
        <v>3350</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x14ac:dyDescent="0.25">
      <c r="A1837" t="s">
        <v>3351</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x14ac:dyDescent="0.25">
      <c r="A1838" t="s">
        <v>3352</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x14ac:dyDescent="0.25">
      <c r="A1839" t="s">
        <v>3353</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x14ac:dyDescent="0.25">
      <c r="A1840" t="s">
        <v>3354</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x14ac:dyDescent="0.25">
      <c r="A1841" t="s">
        <v>3355</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x14ac:dyDescent="0.25">
      <c r="A1842" t="s">
        <v>3356</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x14ac:dyDescent="0.25">
      <c r="A1843" t="s">
        <v>3357</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x14ac:dyDescent="0.25">
      <c r="A1844" t="s">
        <v>3358</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x14ac:dyDescent="0.25">
      <c r="A1845" t="s">
        <v>3359</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x14ac:dyDescent="0.25">
      <c r="A1846" t="s">
        <v>3360</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x14ac:dyDescent="0.25">
      <c r="A1847" t="s">
        <v>3361</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x14ac:dyDescent="0.25">
      <c r="A1848" t="s">
        <v>3362</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x14ac:dyDescent="0.25">
      <c r="A1849" t="s">
        <v>3363</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x14ac:dyDescent="0.25">
      <c r="A1850" t="s">
        <v>3364</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x14ac:dyDescent="0.25">
      <c r="A1851" t="s">
        <v>3365</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x14ac:dyDescent="0.25">
      <c r="A1852" t="s">
        <v>3366</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x14ac:dyDescent="0.25">
      <c r="A1853" t="s">
        <v>3367</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x14ac:dyDescent="0.25">
      <c r="A1854" t="s">
        <v>3368</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x14ac:dyDescent="0.25">
      <c r="A1855" t="s">
        <v>3369</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x14ac:dyDescent="0.25">
      <c r="A1856" t="s">
        <v>3370</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x14ac:dyDescent="0.25">
      <c r="A1857" t="s">
        <v>3371</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x14ac:dyDescent="0.25">
      <c r="A1858" t="s">
        <v>3372</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x14ac:dyDescent="0.25">
      <c r="A1859" t="s">
        <v>3373</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x14ac:dyDescent="0.25">
      <c r="A1860" t="s">
        <v>3374</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x14ac:dyDescent="0.25">
      <c r="A1861" t="s">
        <v>3375</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x14ac:dyDescent="0.25">
      <c r="A1862" t="s">
        <v>3376</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x14ac:dyDescent="0.25">
      <c r="A1863" t="s">
        <v>3377</v>
      </c>
      <c r="B1863" t="s">
        <v>19</v>
      </c>
      <c r="C1863" s="2">
        <v>125100000000</v>
      </c>
      <c r="D1863" s="2">
        <v>132502000000</v>
      </c>
      <c r="E1863" s="2">
        <v>129506000000</v>
      </c>
      <c r="F1863" s="2">
        <v>126618000000</v>
      </c>
      <c r="G1863" s="2">
        <v>126541000000</v>
      </c>
      <c r="H1863" s="2">
        <v>127178000000</v>
      </c>
      <c r="I1863" s="2">
        <v>128023000000</v>
      </c>
      <c r="J1863" s="2">
        <v>128875000000</v>
      </c>
      <c r="K1863" s="2">
        <v>129533000000</v>
      </c>
      <c r="L1863" s="2">
        <v>130194000000</v>
      </c>
      <c r="M1863" s="2">
        <v>131155000000</v>
      </c>
      <c r="N1863" s="2">
        <v>132299000000</v>
      </c>
      <c r="O1863" s="2">
        <v>133229000000</v>
      </c>
      <c r="P1863" s="2">
        <v>134148000000</v>
      </c>
      <c r="Q1863" s="2">
        <v>135159000000</v>
      </c>
      <c r="R1863" s="2">
        <v>135863000000</v>
      </c>
      <c r="S1863" s="2">
        <v>136766000000</v>
      </c>
      <c r="T1863" s="2">
        <v>137464000000</v>
      </c>
      <c r="U1863" s="2">
        <v>138263000000</v>
      </c>
      <c r="V1863" s="2">
        <v>139060000000</v>
      </c>
      <c r="W1863" s="2">
        <v>139857000000</v>
      </c>
      <c r="X1863" s="2">
        <v>140755000000</v>
      </c>
      <c r="Y1863" s="2">
        <v>141451000000</v>
      </c>
      <c r="Z1863" s="2">
        <v>141842000000</v>
      </c>
      <c r="AA1863" s="2">
        <v>142129000000</v>
      </c>
      <c r="AB1863" s="2">
        <v>142707000000</v>
      </c>
      <c r="AC1863" s="2">
        <v>143577000000</v>
      </c>
      <c r="AD1863" s="2">
        <v>143941000000</v>
      </c>
      <c r="AE1863" s="2">
        <v>144398000000</v>
      </c>
      <c r="AF1863" s="2">
        <v>145350000000</v>
      </c>
    </row>
    <row r="1864" spans="1:32" x14ac:dyDescent="0.25">
      <c r="A1864" t="s">
        <v>3378</v>
      </c>
      <c r="B1864" t="s">
        <v>19</v>
      </c>
      <c r="C1864" s="2">
        <v>104900000000</v>
      </c>
      <c r="D1864" s="2">
        <v>110301000000</v>
      </c>
      <c r="E1864" s="2">
        <v>108105000000</v>
      </c>
      <c r="F1864" s="2">
        <v>106215000000</v>
      </c>
      <c r="G1864" s="2">
        <v>106235000000</v>
      </c>
      <c r="H1864" s="2">
        <v>106765000000</v>
      </c>
      <c r="I1864" s="2">
        <v>107503000000</v>
      </c>
      <c r="J1864" s="2">
        <v>108147000000</v>
      </c>
      <c r="K1864" s="2">
        <v>108796000000</v>
      </c>
      <c r="L1864" s="2">
        <v>109347000000</v>
      </c>
      <c r="M1864" s="2">
        <v>110098000000</v>
      </c>
      <c r="N1864" s="2">
        <v>111035000000</v>
      </c>
      <c r="O1864" s="2">
        <v>111760000000</v>
      </c>
      <c r="P1864" s="2">
        <v>112475000000</v>
      </c>
      <c r="Q1864" s="2">
        <v>113284000000</v>
      </c>
      <c r="R1864" s="2">
        <v>113989000000</v>
      </c>
      <c r="S1864" s="2">
        <v>114690000000</v>
      </c>
      <c r="T1864" s="2">
        <v>115289000000</v>
      </c>
      <c r="U1864" s="2">
        <v>115888000000</v>
      </c>
      <c r="V1864" s="2">
        <v>116586000000</v>
      </c>
      <c r="W1864" s="2">
        <v>117183000000</v>
      </c>
      <c r="X1864" s="2">
        <v>117881000000</v>
      </c>
      <c r="Y1864" s="2">
        <v>118378000000</v>
      </c>
      <c r="Z1864" s="2">
        <v>118771000000</v>
      </c>
      <c r="AA1864" s="2">
        <v>119059000000</v>
      </c>
      <c r="AB1864" s="2">
        <v>119541000000</v>
      </c>
      <c r="AC1864" s="2">
        <v>120216000000</v>
      </c>
      <c r="AD1864" s="2">
        <v>120485000000</v>
      </c>
      <c r="AE1864" s="2">
        <v>120849000000</v>
      </c>
      <c r="AF1864" s="2">
        <v>121609000000</v>
      </c>
    </row>
    <row r="1865" spans="1:32" x14ac:dyDescent="0.25">
      <c r="A1865" t="s">
        <v>3379</v>
      </c>
      <c r="B1865" t="s">
        <v>19</v>
      </c>
      <c r="C1865" s="2">
        <v>75790000000</v>
      </c>
      <c r="D1865" s="2">
        <v>80210900000</v>
      </c>
      <c r="E1865" s="2">
        <v>78413800000</v>
      </c>
      <c r="F1865" s="2">
        <v>76731100000</v>
      </c>
      <c r="G1865" s="2">
        <v>76645100000</v>
      </c>
      <c r="H1865" s="2">
        <v>77057100000</v>
      </c>
      <c r="I1865" s="2">
        <v>77564300000</v>
      </c>
      <c r="J1865" s="2">
        <v>78056200000</v>
      </c>
      <c r="K1865" s="2">
        <v>78501100000</v>
      </c>
      <c r="L1865" s="2">
        <v>78898100000</v>
      </c>
      <c r="M1865" s="2">
        <v>79484900000</v>
      </c>
      <c r="N1865" s="2">
        <v>80151700000</v>
      </c>
      <c r="O1865" s="2">
        <v>80689700000</v>
      </c>
      <c r="P1865" s="2">
        <v>81271200000</v>
      </c>
      <c r="Q1865" s="2">
        <v>81877800000</v>
      </c>
      <c r="R1865" s="2">
        <v>82340800000</v>
      </c>
      <c r="S1865" s="2">
        <v>82862100000</v>
      </c>
      <c r="T1865" s="2">
        <v>83301200000</v>
      </c>
      <c r="U1865" s="2">
        <v>83770200000</v>
      </c>
      <c r="V1865" s="2">
        <v>84268700000</v>
      </c>
      <c r="W1865" s="2">
        <v>84737100000</v>
      </c>
      <c r="X1865" s="2">
        <v>85235700000</v>
      </c>
      <c r="Y1865" s="2">
        <v>85663300000</v>
      </c>
      <c r="Z1865" s="2">
        <v>85938100000</v>
      </c>
      <c r="AA1865" s="2">
        <v>86110000000</v>
      </c>
      <c r="AB1865" s="2">
        <v>86446300000</v>
      </c>
      <c r="AC1865" s="2">
        <v>86968300000</v>
      </c>
      <c r="AD1865" s="2">
        <v>87166300000</v>
      </c>
      <c r="AE1865" s="2">
        <v>87440500000</v>
      </c>
      <c r="AF1865" s="2">
        <v>88031500000</v>
      </c>
    </row>
    <row r="1866" spans="1:32" x14ac:dyDescent="0.25">
      <c r="A1866" t="s">
        <v>3380</v>
      </c>
      <c r="B1866" t="s">
        <v>19</v>
      </c>
      <c r="C1866" s="2">
        <v>39680000000</v>
      </c>
      <c r="D1866" s="2">
        <v>42040500000</v>
      </c>
      <c r="E1866" s="2">
        <v>41082000000</v>
      </c>
      <c r="F1866" s="2">
        <v>40175800000</v>
      </c>
      <c r="G1866" s="2">
        <v>40123100000</v>
      </c>
      <c r="H1866" s="2">
        <v>40344700000</v>
      </c>
      <c r="I1866" s="2">
        <v>40608900000</v>
      </c>
      <c r="J1866" s="2">
        <v>40865600000</v>
      </c>
      <c r="K1866" s="2">
        <v>41103900000</v>
      </c>
      <c r="L1866" s="2">
        <v>41313200000</v>
      </c>
      <c r="M1866" s="2">
        <v>41612500000</v>
      </c>
      <c r="N1866" s="2">
        <v>41966500000</v>
      </c>
      <c r="O1866" s="2">
        <v>42246000000</v>
      </c>
      <c r="P1866" s="2">
        <v>42552000000</v>
      </c>
      <c r="Q1866" s="2">
        <v>42875500000</v>
      </c>
      <c r="R1866" s="2">
        <v>43117000000</v>
      </c>
      <c r="S1866" s="2">
        <v>43387700000</v>
      </c>
      <c r="T1866" s="2">
        <v>43617300000</v>
      </c>
      <c r="U1866" s="2">
        <v>43866800000</v>
      </c>
      <c r="V1866" s="2">
        <v>44125900000</v>
      </c>
      <c r="W1866" s="2">
        <v>44375100000</v>
      </c>
      <c r="X1866" s="2">
        <v>44644400000</v>
      </c>
      <c r="Y1866" s="2">
        <v>44863100000</v>
      </c>
      <c r="Z1866" s="2">
        <v>45010400000</v>
      </c>
      <c r="AA1866" s="2">
        <v>45096200000</v>
      </c>
      <c r="AB1866" s="2">
        <v>45279000000</v>
      </c>
      <c r="AC1866" s="2">
        <v>45549600000</v>
      </c>
      <c r="AD1866" s="2">
        <v>45648000000</v>
      </c>
      <c r="AE1866" s="2">
        <v>45794500000</v>
      </c>
      <c r="AF1866" s="2">
        <v>46109300000</v>
      </c>
    </row>
    <row r="1867" spans="1:32" x14ac:dyDescent="0.25">
      <c r="A1867" t="s">
        <v>3381</v>
      </c>
      <c r="B1867" t="s">
        <v>19</v>
      </c>
      <c r="C1867" s="2">
        <v>31440000000</v>
      </c>
      <c r="D1867" s="2">
        <v>33310400000</v>
      </c>
      <c r="E1867" s="2">
        <v>32551600000</v>
      </c>
      <c r="F1867" s="2">
        <v>31834600000</v>
      </c>
      <c r="G1867" s="2">
        <v>31790400000</v>
      </c>
      <c r="H1867" s="2">
        <v>31969500000</v>
      </c>
      <c r="I1867" s="2">
        <v>32170800000</v>
      </c>
      <c r="J1867" s="2">
        <v>32384100000</v>
      </c>
      <c r="K1867" s="2">
        <v>32568600000</v>
      </c>
      <c r="L1867" s="2">
        <v>32733900000</v>
      </c>
      <c r="M1867" s="2">
        <v>32979200000</v>
      </c>
      <c r="N1867" s="2">
        <v>33250200000</v>
      </c>
      <c r="O1867" s="2">
        <v>33477800000</v>
      </c>
      <c r="P1867" s="2">
        <v>33712500000</v>
      </c>
      <c r="Q1867" s="2">
        <v>33965200000</v>
      </c>
      <c r="R1867" s="2">
        <v>34166500000</v>
      </c>
      <c r="S1867" s="2">
        <v>34377000000</v>
      </c>
      <c r="T1867" s="2">
        <v>34556700000</v>
      </c>
      <c r="U1867" s="2">
        <v>34756300000</v>
      </c>
      <c r="V1867" s="2">
        <v>34965600000</v>
      </c>
      <c r="W1867" s="2">
        <v>35155000000</v>
      </c>
      <c r="X1867" s="2">
        <v>35374400000</v>
      </c>
      <c r="Y1867" s="2">
        <v>35543400000</v>
      </c>
      <c r="Z1867" s="2">
        <v>35661200000</v>
      </c>
      <c r="AA1867" s="2">
        <v>35727900000</v>
      </c>
      <c r="AB1867" s="2">
        <v>35872200000</v>
      </c>
      <c r="AC1867" s="2">
        <v>36084700000</v>
      </c>
      <c r="AD1867" s="2">
        <v>36175600000</v>
      </c>
      <c r="AE1867" s="2">
        <v>36284900000</v>
      </c>
      <c r="AF1867" s="2">
        <v>36532900000</v>
      </c>
    </row>
    <row r="1868" spans="1:32" x14ac:dyDescent="0.25">
      <c r="A1868" t="s">
        <v>3382</v>
      </c>
      <c r="B1868" t="s">
        <v>19</v>
      </c>
      <c r="C1868" s="2">
        <v>24420000000</v>
      </c>
      <c r="D1868" s="2">
        <v>25870300000</v>
      </c>
      <c r="E1868" s="2">
        <v>25281200000</v>
      </c>
      <c r="F1868" s="2">
        <v>24723600000</v>
      </c>
      <c r="G1868" s="2">
        <v>24688100000</v>
      </c>
      <c r="H1868" s="2">
        <v>24825200000</v>
      </c>
      <c r="I1868" s="2">
        <v>24983900000</v>
      </c>
      <c r="J1868" s="2">
        <v>25144200000</v>
      </c>
      <c r="K1868" s="2">
        <v>25285500000</v>
      </c>
      <c r="L1868" s="2">
        <v>25417400000</v>
      </c>
      <c r="M1868" s="2">
        <v>25609200000</v>
      </c>
      <c r="N1868" s="2">
        <v>25817800000</v>
      </c>
      <c r="O1868" s="2">
        <v>25993700000</v>
      </c>
      <c r="P1868" s="2">
        <v>26187400000</v>
      </c>
      <c r="Q1868" s="2">
        <v>26379500000</v>
      </c>
      <c r="R1868" s="2">
        <v>26530500000</v>
      </c>
      <c r="S1868" s="2">
        <v>26700900000</v>
      </c>
      <c r="T1868" s="2">
        <v>26840600000</v>
      </c>
      <c r="U1868" s="2">
        <v>26990300000</v>
      </c>
      <c r="V1868" s="2">
        <v>27149800000</v>
      </c>
      <c r="W1868" s="2">
        <v>27309300000</v>
      </c>
      <c r="X1868" s="2">
        <v>27468900000</v>
      </c>
      <c r="Y1868" s="2">
        <v>27608100000</v>
      </c>
      <c r="Z1868" s="2">
        <v>27696400000</v>
      </c>
      <c r="AA1868" s="2">
        <v>27753800000</v>
      </c>
      <c r="AB1868" s="2">
        <v>27859400000</v>
      </c>
      <c r="AC1868" s="2">
        <v>28023600000</v>
      </c>
      <c r="AD1868" s="2">
        <v>28086500000</v>
      </c>
      <c r="AE1868" s="2">
        <v>28178200000</v>
      </c>
      <c r="AF1868" s="2">
        <v>28368800000</v>
      </c>
    </row>
    <row r="1869" spans="1:32" x14ac:dyDescent="0.25">
      <c r="A1869" t="s">
        <v>3383</v>
      </c>
      <c r="B1869" t="s">
        <v>19</v>
      </c>
      <c r="C1869" s="2">
        <v>1000000000</v>
      </c>
      <c r="D1869" s="2">
        <v>1055010000</v>
      </c>
      <c r="E1869" s="2">
        <v>1033050000</v>
      </c>
      <c r="F1869" s="2">
        <v>1012150000</v>
      </c>
      <c r="G1869" s="2">
        <v>1012330000</v>
      </c>
      <c r="H1869" s="2">
        <v>1017620000</v>
      </c>
      <c r="I1869" s="2">
        <v>1023980000</v>
      </c>
      <c r="J1869" s="2">
        <v>1030400000</v>
      </c>
      <c r="K1869" s="2">
        <v>1036860000</v>
      </c>
      <c r="L1869" s="2">
        <v>1041350000</v>
      </c>
      <c r="M1869" s="2">
        <v>1049840000</v>
      </c>
      <c r="N1869" s="2">
        <v>1058190000</v>
      </c>
      <c r="O1869" s="2">
        <v>1065430000</v>
      </c>
      <c r="P1869" s="2">
        <v>1072580000</v>
      </c>
      <c r="Q1869" s="2">
        <v>1080670000</v>
      </c>
      <c r="R1869" s="2">
        <v>1086710000</v>
      </c>
      <c r="S1869" s="2">
        <v>1093720000</v>
      </c>
      <c r="T1869" s="2">
        <v>1098710000</v>
      </c>
      <c r="U1869" s="2">
        <v>1104700000</v>
      </c>
      <c r="V1869" s="2">
        <v>1111680000</v>
      </c>
      <c r="W1869" s="2">
        <v>1117650000</v>
      </c>
      <c r="X1869" s="2">
        <v>1124640000</v>
      </c>
      <c r="Y1869" s="2">
        <v>1129600000</v>
      </c>
      <c r="Z1869" s="2">
        <v>1133540000</v>
      </c>
      <c r="AA1869" s="2">
        <v>1135430000</v>
      </c>
      <c r="AB1869" s="2">
        <v>1140250000</v>
      </c>
      <c r="AC1869" s="2">
        <v>1147010000</v>
      </c>
      <c r="AD1869" s="2">
        <v>1149720000</v>
      </c>
      <c r="AE1869" s="2">
        <v>1153380000</v>
      </c>
      <c r="AF1869" s="2">
        <v>1161000000</v>
      </c>
    </row>
    <row r="1870" spans="1:32" x14ac:dyDescent="0.25">
      <c r="A1870" t="s">
        <v>3384</v>
      </c>
      <c r="B1870" t="s">
        <v>19</v>
      </c>
      <c r="C1870" s="2">
        <v>6677000000</v>
      </c>
      <c r="D1870" s="2">
        <v>7072080000</v>
      </c>
      <c r="E1870" s="2">
        <v>6911340000</v>
      </c>
      <c r="F1870" s="2">
        <v>6759980000</v>
      </c>
      <c r="G1870" s="2">
        <v>6751210000</v>
      </c>
      <c r="H1870" s="2">
        <v>6788150000</v>
      </c>
      <c r="I1870" s="2">
        <v>6832540000</v>
      </c>
      <c r="J1870" s="2">
        <v>6875360000</v>
      </c>
      <c r="K1870" s="2">
        <v>6915430000</v>
      </c>
      <c r="L1870" s="2">
        <v>6950690000</v>
      </c>
      <c r="M1870" s="2">
        <v>7001930000</v>
      </c>
      <c r="N1870" s="2">
        <v>7060290000</v>
      </c>
      <c r="O1870" s="2">
        <v>7108880000</v>
      </c>
      <c r="P1870" s="2">
        <v>7159890000</v>
      </c>
      <c r="Q1870" s="2">
        <v>7213470000</v>
      </c>
      <c r="R1870" s="2">
        <v>7253730000</v>
      </c>
      <c r="S1870" s="2">
        <v>7299850000</v>
      </c>
      <c r="T1870" s="2">
        <v>7338780000</v>
      </c>
      <c r="U1870" s="2">
        <v>7380690000</v>
      </c>
      <c r="V1870" s="2">
        <v>7424550000</v>
      </c>
      <c r="W1870" s="2">
        <v>7465410000</v>
      </c>
      <c r="X1870" s="2">
        <v>7510290000</v>
      </c>
      <c r="Y1870" s="2">
        <v>7548080000</v>
      </c>
      <c r="Z1870" s="2">
        <v>7572620000</v>
      </c>
      <c r="AA1870" s="2">
        <v>7586910000</v>
      </c>
      <c r="AB1870" s="2">
        <v>7617710000</v>
      </c>
      <c r="AC1870" s="2">
        <v>7663120000</v>
      </c>
      <c r="AD1870" s="2">
        <v>7681180000</v>
      </c>
      <c r="AE1870" s="2">
        <v>7704910000</v>
      </c>
      <c r="AF1870" s="2">
        <v>7757350000</v>
      </c>
    </row>
    <row r="1871" spans="1:32" x14ac:dyDescent="0.25">
      <c r="A1871" t="s">
        <v>3385</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x14ac:dyDescent="0.25">
      <c r="A1872" t="s">
        <v>3386</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x14ac:dyDescent="0.25">
      <c r="A1873" t="s">
        <v>3387</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x14ac:dyDescent="0.25">
      <c r="A1874" t="s">
        <v>3388</v>
      </c>
      <c r="B1874" t="s">
        <v>19</v>
      </c>
      <c r="C1874" s="2">
        <v>65300000000000</v>
      </c>
      <c r="D1874" s="2">
        <v>65300000000000</v>
      </c>
      <c r="E1874" s="2">
        <v>69390500000000</v>
      </c>
      <c r="F1874" s="2">
        <v>72262200000000</v>
      </c>
      <c r="G1874" s="2">
        <v>74325100000000</v>
      </c>
      <c r="H1874" s="2">
        <v>75449300000000</v>
      </c>
      <c r="I1874" s="2">
        <v>76511800000000</v>
      </c>
      <c r="J1874" s="2">
        <v>77123900000000</v>
      </c>
      <c r="K1874" s="2">
        <v>78087600000000</v>
      </c>
      <c r="L1874" s="2">
        <v>77979800000000</v>
      </c>
      <c r="M1874" s="2">
        <v>78112900000000</v>
      </c>
      <c r="N1874" s="2">
        <v>77691600000000</v>
      </c>
      <c r="O1874" s="2">
        <v>77887000000000</v>
      </c>
      <c r="P1874" s="2">
        <v>78065800000000</v>
      </c>
      <c r="Q1874" s="2">
        <v>77794900000000</v>
      </c>
      <c r="R1874" s="2">
        <v>77613400000000</v>
      </c>
      <c r="S1874" s="2">
        <v>77272600000000</v>
      </c>
      <c r="T1874" s="2">
        <v>77181000000000</v>
      </c>
      <c r="U1874" s="2">
        <v>76909800000000</v>
      </c>
      <c r="V1874" s="2">
        <v>76618300000000</v>
      </c>
      <c r="W1874" s="2">
        <v>76047200000000</v>
      </c>
      <c r="X1874" s="2">
        <v>75276000000000</v>
      </c>
      <c r="Y1874" s="2">
        <v>75444500000000</v>
      </c>
      <c r="Z1874" s="2">
        <v>75853000000000</v>
      </c>
      <c r="AA1874" s="2">
        <v>76641400000000</v>
      </c>
      <c r="AB1874" s="2">
        <v>76828900000000</v>
      </c>
      <c r="AC1874" s="2">
        <v>77016400000000</v>
      </c>
      <c r="AD1874" s="2">
        <v>76444000000000</v>
      </c>
      <c r="AE1874" s="2">
        <v>76631200000000</v>
      </c>
      <c r="AF1874" s="2">
        <v>77428400000000</v>
      </c>
    </row>
    <row r="1875" spans="1:32" x14ac:dyDescent="0.25">
      <c r="A1875" t="s">
        <v>3389</v>
      </c>
      <c r="B1875" t="s">
        <v>19</v>
      </c>
      <c r="C1875" s="2">
        <v>183100000000</v>
      </c>
      <c r="D1875" s="2">
        <v>183100000000</v>
      </c>
      <c r="E1875" s="2">
        <v>183101000000</v>
      </c>
      <c r="F1875" s="2">
        <v>194606000000</v>
      </c>
      <c r="G1875" s="2">
        <v>202614000000</v>
      </c>
      <c r="H1875" s="2">
        <v>208426000000</v>
      </c>
      <c r="I1875" s="2">
        <v>211533000000</v>
      </c>
      <c r="J1875" s="2">
        <v>214539000000</v>
      </c>
      <c r="K1875" s="2">
        <v>216249000000</v>
      </c>
      <c r="L1875" s="2">
        <v>218956000000</v>
      </c>
      <c r="M1875" s="2">
        <v>218664000000</v>
      </c>
      <c r="N1875" s="2">
        <v>219061000000</v>
      </c>
      <c r="O1875" s="2">
        <v>217848000000</v>
      </c>
      <c r="P1875" s="2">
        <v>218344000000</v>
      </c>
      <c r="Q1875" s="2">
        <v>218942000000</v>
      </c>
      <c r="R1875" s="2">
        <v>218138000000</v>
      </c>
      <c r="S1875" s="2">
        <v>217635000000</v>
      </c>
      <c r="T1875" s="2">
        <v>216631000000</v>
      </c>
      <c r="U1875" s="2">
        <v>216428000000</v>
      </c>
      <c r="V1875" s="2">
        <v>215623000000</v>
      </c>
      <c r="W1875" s="2">
        <v>214820000000</v>
      </c>
      <c r="X1875" s="2">
        <v>213217000000</v>
      </c>
      <c r="Y1875" s="2">
        <v>211113000000</v>
      </c>
      <c r="Z1875" s="2">
        <v>211508000000</v>
      </c>
      <c r="AA1875" s="2">
        <v>212704000000</v>
      </c>
      <c r="AB1875" s="2">
        <v>214897000000</v>
      </c>
      <c r="AC1875" s="2">
        <v>215390000000</v>
      </c>
      <c r="AD1875" s="2">
        <v>215983000000</v>
      </c>
      <c r="AE1875" s="2">
        <v>214376000000</v>
      </c>
      <c r="AF1875" s="2">
        <v>214868000000</v>
      </c>
    </row>
    <row r="1876" spans="1:32" x14ac:dyDescent="0.25">
      <c r="A1876" t="s">
        <v>3390</v>
      </c>
      <c r="B1876" t="s">
        <v>19</v>
      </c>
      <c r="C1876" s="2">
        <v>58470000000</v>
      </c>
      <c r="D1876" s="2">
        <v>58470000000</v>
      </c>
      <c r="E1876" s="2">
        <v>58470400000</v>
      </c>
      <c r="F1876" s="2">
        <v>62131900000</v>
      </c>
      <c r="G1876" s="2">
        <v>64704400000</v>
      </c>
      <c r="H1876" s="2">
        <v>66548200000</v>
      </c>
      <c r="I1876" s="2">
        <v>67560400000</v>
      </c>
      <c r="J1876" s="2">
        <v>68512400000</v>
      </c>
      <c r="K1876" s="2">
        <v>69055600000</v>
      </c>
      <c r="L1876" s="2">
        <v>69927800000</v>
      </c>
      <c r="M1876" s="2">
        <v>69830400000</v>
      </c>
      <c r="N1876" s="2">
        <v>69949500000</v>
      </c>
      <c r="O1876" s="2">
        <v>69565200000</v>
      </c>
      <c r="P1876" s="2">
        <v>69734100000</v>
      </c>
      <c r="Q1876" s="2">
        <v>69903400000</v>
      </c>
      <c r="R1876" s="2">
        <v>69662100000</v>
      </c>
      <c r="S1876" s="2">
        <v>69491300000</v>
      </c>
      <c r="T1876" s="2">
        <v>69189900000</v>
      </c>
      <c r="U1876" s="2">
        <v>69108800000</v>
      </c>
      <c r="V1876" s="2">
        <v>68867500000</v>
      </c>
      <c r="W1876" s="2">
        <v>68606500000</v>
      </c>
      <c r="X1876" s="2">
        <v>68095500000</v>
      </c>
      <c r="Y1876" s="2">
        <v>67404100000</v>
      </c>
      <c r="Z1876" s="2">
        <v>67552700000</v>
      </c>
      <c r="AA1876" s="2">
        <v>67921200000</v>
      </c>
      <c r="AB1876" s="2">
        <v>68619000000</v>
      </c>
      <c r="AC1876" s="2">
        <v>68796800000</v>
      </c>
      <c r="AD1876" s="2">
        <v>68964600000</v>
      </c>
      <c r="AE1876" s="2">
        <v>68452200000</v>
      </c>
      <c r="AF1876" s="2">
        <v>68619700000</v>
      </c>
    </row>
    <row r="1877" spans="1:32" x14ac:dyDescent="0.25">
      <c r="A1877" t="s">
        <v>3391</v>
      </c>
      <c r="B1877" t="s">
        <v>19</v>
      </c>
      <c r="C1877" s="2">
        <v>68380000000</v>
      </c>
      <c r="D1877" s="2">
        <v>68380000000</v>
      </c>
      <c r="E1877" s="2">
        <v>68380500000</v>
      </c>
      <c r="F1877" s="2">
        <v>72662200000</v>
      </c>
      <c r="G1877" s="2">
        <v>75665200000</v>
      </c>
      <c r="H1877" s="2">
        <v>77829500000</v>
      </c>
      <c r="I1877" s="2">
        <v>79002200000</v>
      </c>
      <c r="J1877" s="2">
        <v>80124500000</v>
      </c>
      <c r="K1877" s="2">
        <v>80758200000</v>
      </c>
      <c r="L1877" s="2">
        <v>81770800000</v>
      </c>
      <c r="M1877" s="2">
        <v>81653900000</v>
      </c>
      <c r="N1877" s="2">
        <v>81792800000</v>
      </c>
      <c r="O1877" s="2">
        <v>81347800000</v>
      </c>
      <c r="P1877" s="2">
        <v>81546500000</v>
      </c>
      <c r="Q1877" s="2">
        <v>81735600000</v>
      </c>
      <c r="R1877" s="2">
        <v>81454100000</v>
      </c>
      <c r="S1877" s="2">
        <v>81263200000</v>
      </c>
      <c r="T1877" s="2">
        <v>80911600000</v>
      </c>
      <c r="U1877" s="2">
        <v>80820300000</v>
      </c>
      <c r="V1877" s="2">
        <v>80538700000</v>
      </c>
      <c r="W1877" s="2">
        <v>80227600000</v>
      </c>
      <c r="X1877" s="2">
        <v>79626400000</v>
      </c>
      <c r="Y1877" s="2">
        <v>78814800000</v>
      </c>
      <c r="Z1877" s="2">
        <v>78993200000</v>
      </c>
      <c r="AA1877" s="2">
        <v>79421500000</v>
      </c>
      <c r="AB1877" s="2">
        <v>80248900000</v>
      </c>
      <c r="AC1877" s="2">
        <v>80446300000</v>
      </c>
      <c r="AD1877" s="2">
        <v>80643700000</v>
      </c>
      <c r="AE1877" s="2">
        <v>80040900000</v>
      </c>
      <c r="AF1877" s="2">
        <v>80237900000</v>
      </c>
    </row>
    <row r="1878" spans="1:32" x14ac:dyDescent="0.25">
      <c r="A1878" t="s">
        <v>3392</v>
      </c>
      <c r="B1878" t="s">
        <v>19</v>
      </c>
      <c r="C1878" s="2">
        <v>20220000000</v>
      </c>
      <c r="D1878" s="2">
        <v>20220000000</v>
      </c>
      <c r="E1878" s="2">
        <v>20220100000</v>
      </c>
      <c r="F1878" s="2">
        <v>21480600000</v>
      </c>
      <c r="G1878" s="2">
        <v>22371500000</v>
      </c>
      <c r="H1878" s="2">
        <v>23012800000</v>
      </c>
      <c r="I1878" s="2">
        <v>23353600000</v>
      </c>
      <c r="J1878" s="2">
        <v>23684300000</v>
      </c>
      <c r="K1878" s="2">
        <v>23875400000</v>
      </c>
      <c r="L1878" s="2">
        <v>24176200000</v>
      </c>
      <c r="M1878" s="2">
        <v>24137100000</v>
      </c>
      <c r="N1878" s="2">
        <v>24186700000</v>
      </c>
      <c r="O1878" s="2">
        <v>24055300000</v>
      </c>
      <c r="P1878" s="2">
        <v>24114900000</v>
      </c>
      <c r="Q1878" s="2">
        <v>24164600000</v>
      </c>
      <c r="R1878" s="2">
        <v>24084200000</v>
      </c>
      <c r="S1878" s="2">
        <v>24023900000</v>
      </c>
      <c r="T1878" s="2">
        <v>23923400000</v>
      </c>
      <c r="U1878" s="2">
        <v>23893000000</v>
      </c>
      <c r="V1878" s="2">
        <v>23812600000</v>
      </c>
      <c r="W1878" s="2">
        <v>23722200000</v>
      </c>
      <c r="X1878" s="2">
        <v>23541900000</v>
      </c>
      <c r="Y1878" s="2">
        <v>23301400000</v>
      </c>
      <c r="Z1878" s="2">
        <v>23350900000</v>
      </c>
      <c r="AA1878" s="2">
        <v>23480400000</v>
      </c>
      <c r="AB1878" s="2">
        <v>23719700000</v>
      </c>
      <c r="AC1878" s="2">
        <v>23788900000</v>
      </c>
      <c r="AD1878" s="2">
        <v>23838100000</v>
      </c>
      <c r="AE1878" s="2">
        <v>23667300000</v>
      </c>
      <c r="AF1878" s="2">
        <v>23726400000</v>
      </c>
    </row>
    <row r="1879" spans="1:32" x14ac:dyDescent="0.25">
      <c r="A1879" t="s">
        <v>3393</v>
      </c>
      <c r="B1879" t="s">
        <v>19</v>
      </c>
      <c r="C1879" s="2">
        <v>16620000000</v>
      </c>
      <c r="D1879" s="2">
        <v>16620000000</v>
      </c>
      <c r="E1879" s="2">
        <v>16620100000</v>
      </c>
      <c r="F1879" s="2">
        <v>17660500000</v>
      </c>
      <c r="G1879" s="2">
        <v>18391300000</v>
      </c>
      <c r="H1879" s="2">
        <v>18912300000</v>
      </c>
      <c r="I1879" s="2">
        <v>19203000000</v>
      </c>
      <c r="J1879" s="2">
        <v>19473500000</v>
      </c>
      <c r="K1879" s="2">
        <v>19624400000</v>
      </c>
      <c r="L1879" s="2">
        <v>19875100000</v>
      </c>
      <c r="M1879" s="2">
        <v>19845800000</v>
      </c>
      <c r="N1879" s="2">
        <v>19875500000</v>
      </c>
      <c r="O1879" s="2">
        <v>19774300000</v>
      </c>
      <c r="P1879" s="2">
        <v>19824000000</v>
      </c>
      <c r="Q1879" s="2">
        <v>19863800000</v>
      </c>
      <c r="R1879" s="2">
        <v>19793400000</v>
      </c>
      <c r="S1879" s="2">
        <v>19753200000</v>
      </c>
      <c r="T1879" s="2">
        <v>19662800000</v>
      </c>
      <c r="U1879" s="2">
        <v>19642500000</v>
      </c>
      <c r="V1879" s="2">
        <v>19572100000</v>
      </c>
      <c r="W1879" s="2">
        <v>19501800000</v>
      </c>
      <c r="X1879" s="2">
        <v>19351500000</v>
      </c>
      <c r="Y1879" s="2">
        <v>19151200000</v>
      </c>
      <c r="Z1879" s="2">
        <v>19200800000</v>
      </c>
      <c r="AA1879" s="2">
        <v>19300400000</v>
      </c>
      <c r="AB1879" s="2">
        <v>19499700000</v>
      </c>
      <c r="AC1879" s="2">
        <v>19549100000</v>
      </c>
      <c r="AD1879" s="2">
        <v>19598500000</v>
      </c>
      <c r="AE1879" s="2">
        <v>19457800000</v>
      </c>
      <c r="AF1879" s="2">
        <v>19497100000</v>
      </c>
    </row>
    <row r="1880" spans="1:32" x14ac:dyDescent="0.25">
      <c r="A1880" t="s">
        <v>3394</v>
      </c>
      <c r="B1880" t="s">
        <v>19</v>
      </c>
      <c r="C1880" s="2">
        <v>60150000000</v>
      </c>
      <c r="D1880" s="2">
        <v>60150000000</v>
      </c>
      <c r="E1880" s="2">
        <v>60150400000</v>
      </c>
      <c r="F1880" s="2">
        <v>63911900000</v>
      </c>
      <c r="G1880" s="2">
        <v>66564500000</v>
      </c>
      <c r="H1880" s="2">
        <v>68458400000</v>
      </c>
      <c r="I1880" s="2">
        <v>69500700000</v>
      </c>
      <c r="J1880" s="2">
        <v>70482700000</v>
      </c>
      <c r="K1880" s="2">
        <v>71036000000</v>
      </c>
      <c r="L1880" s="2">
        <v>71928300000</v>
      </c>
      <c r="M1880" s="2">
        <v>71831000000</v>
      </c>
      <c r="N1880" s="2">
        <v>71950000000</v>
      </c>
      <c r="O1880" s="2">
        <v>71565600000</v>
      </c>
      <c r="P1880" s="2">
        <v>71734500000</v>
      </c>
      <c r="Q1880" s="2">
        <v>71903700000</v>
      </c>
      <c r="R1880" s="2">
        <v>71652400000</v>
      </c>
      <c r="S1880" s="2">
        <v>71491600000</v>
      </c>
      <c r="T1880" s="2">
        <v>71170200000</v>
      </c>
      <c r="U1880" s="2">
        <v>71089000000</v>
      </c>
      <c r="V1880" s="2">
        <v>70847700000</v>
      </c>
      <c r="W1880" s="2">
        <v>70576700000</v>
      </c>
      <c r="X1880" s="2">
        <v>70045600000</v>
      </c>
      <c r="Y1880" s="2">
        <v>69334200000</v>
      </c>
      <c r="Z1880" s="2">
        <v>69492800000</v>
      </c>
      <c r="AA1880" s="2">
        <v>69861300000</v>
      </c>
      <c r="AB1880" s="2">
        <v>70589000000</v>
      </c>
      <c r="AC1880" s="2">
        <v>70766700000</v>
      </c>
      <c r="AD1880" s="2">
        <v>70934400000</v>
      </c>
      <c r="AE1880" s="2">
        <v>70412000000</v>
      </c>
      <c r="AF1880" s="2">
        <v>70579400000</v>
      </c>
    </row>
    <row r="1881" spans="1:32" x14ac:dyDescent="0.25">
      <c r="A1881" t="s">
        <v>3395</v>
      </c>
      <c r="B1881" t="s">
        <v>19</v>
      </c>
      <c r="C1881" s="2">
        <v>952200000</v>
      </c>
      <c r="D1881" s="2">
        <v>952200000</v>
      </c>
      <c r="E1881" s="2">
        <v>952207000</v>
      </c>
      <c r="F1881" s="2">
        <v>1012030000</v>
      </c>
      <c r="G1881" s="2">
        <v>1054070000</v>
      </c>
      <c r="H1881" s="2">
        <v>1084130000</v>
      </c>
      <c r="I1881" s="2">
        <v>1100170000</v>
      </c>
      <c r="J1881" s="2">
        <v>1116200000</v>
      </c>
      <c r="K1881" s="2">
        <v>1124250000</v>
      </c>
      <c r="L1881" s="2">
        <v>1138290000</v>
      </c>
      <c r="M1881" s="2">
        <v>1137330000</v>
      </c>
      <c r="N1881" s="2">
        <v>1139320000</v>
      </c>
      <c r="O1881" s="2">
        <v>1133250000</v>
      </c>
      <c r="P1881" s="2">
        <v>1135230000</v>
      </c>
      <c r="Q1881" s="2">
        <v>1138220000</v>
      </c>
      <c r="R1881" s="2">
        <v>1134200000</v>
      </c>
      <c r="S1881" s="2">
        <v>1132180000</v>
      </c>
      <c r="T1881" s="2">
        <v>1127160000</v>
      </c>
      <c r="U1881" s="2">
        <v>1125140000</v>
      </c>
      <c r="V1881" s="2">
        <v>1121120000</v>
      </c>
      <c r="W1881" s="2">
        <v>1117110000</v>
      </c>
      <c r="X1881" s="2">
        <v>1109090000</v>
      </c>
      <c r="Y1881" s="2">
        <v>1098070000</v>
      </c>
      <c r="Z1881" s="2">
        <v>1100040000</v>
      </c>
      <c r="AA1881" s="2">
        <v>1106020000</v>
      </c>
      <c r="AB1881" s="2">
        <v>1117980000</v>
      </c>
      <c r="AC1881" s="2">
        <v>1119950000</v>
      </c>
      <c r="AD1881" s="2">
        <v>1122910000</v>
      </c>
      <c r="AE1881" s="2">
        <v>1114870000</v>
      </c>
      <c r="AF1881" s="2">
        <v>1117830000</v>
      </c>
    </row>
    <row r="1882" spans="1:32" x14ac:dyDescent="0.25">
      <c r="A1882" t="s">
        <v>3396</v>
      </c>
      <c r="B1882" t="s">
        <v>19</v>
      </c>
      <c r="C1882" s="2">
        <v>2264000000</v>
      </c>
      <c r="D1882" s="2">
        <v>2264000000</v>
      </c>
      <c r="E1882" s="2">
        <v>2264020000</v>
      </c>
      <c r="F1882" s="2">
        <v>2405070000</v>
      </c>
      <c r="G1882" s="2">
        <v>2505170000</v>
      </c>
      <c r="H1882" s="2">
        <v>2576320000</v>
      </c>
      <c r="I1882" s="2">
        <v>2615400000</v>
      </c>
      <c r="J1882" s="2">
        <v>2652480000</v>
      </c>
      <c r="K1882" s="2">
        <v>2673600000</v>
      </c>
      <c r="L1882" s="2">
        <v>2706690000</v>
      </c>
      <c r="M1882" s="2">
        <v>2702790000</v>
      </c>
      <c r="N1882" s="2">
        <v>2707750000</v>
      </c>
      <c r="O1882" s="2">
        <v>2693590000</v>
      </c>
      <c r="P1882" s="2">
        <v>2699550000</v>
      </c>
      <c r="Q1882" s="2">
        <v>2706520000</v>
      </c>
      <c r="R1882" s="2">
        <v>2696470000</v>
      </c>
      <c r="S1882" s="2">
        <v>2690440000</v>
      </c>
      <c r="T1882" s="2">
        <v>2678380000</v>
      </c>
      <c r="U1882" s="2">
        <v>2675340000</v>
      </c>
      <c r="V1882" s="2">
        <v>2666290000</v>
      </c>
      <c r="W1882" s="2">
        <v>2656250000</v>
      </c>
      <c r="X1882" s="2">
        <v>2636210000</v>
      </c>
      <c r="Y1882" s="2">
        <v>2609160000</v>
      </c>
      <c r="Z1882" s="2">
        <v>2615100000</v>
      </c>
      <c r="AA1882" s="2">
        <v>2629050000</v>
      </c>
      <c r="AB1882" s="2">
        <v>2656960000</v>
      </c>
      <c r="AC1882" s="2">
        <v>2662880000</v>
      </c>
      <c r="AD1882" s="2">
        <v>2669790000</v>
      </c>
      <c r="AE1882" s="2">
        <v>2649700000</v>
      </c>
      <c r="AF1882" s="2">
        <v>2656600000</v>
      </c>
    </row>
    <row r="1883" spans="1:32" x14ac:dyDescent="0.25">
      <c r="A1883" t="s">
        <v>3397</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x14ac:dyDescent="0.25">
      <c r="A1884" t="s">
        <v>3398</v>
      </c>
      <c r="B1884" t="s">
        <v>19</v>
      </c>
      <c r="C1884" s="2">
        <v>41840000</v>
      </c>
      <c r="D1884" s="2">
        <v>41840000</v>
      </c>
      <c r="E1884" s="2">
        <v>44460300</v>
      </c>
      <c r="F1884" s="2">
        <v>46301400</v>
      </c>
      <c r="G1884" s="2">
        <v>47623300</v>
      </c>
      <c r="H1884" s="2">
        <v>48345900</v>
      </c>
      <c r="I1884" s="2">
        <v>49027500</v>
      </c>
      <c r="J1884" s="2">
        <v>49418900</v>
      </c>
      <c r="K1884" s="2">
        <v>50031300</v>
      </c>
      <c r="L1884" s="2">
        <v>49962700</v>
      </c>
      <c r="M1884" s="2">
        <v>50054600</v>
      </c>
      <c r="N1884" s="2">
        <v>49783900</v>
      </c>
      <c r="O1884" s="2">
        <v>49900900</v>
      </c>
      <c r="P1884" s="2">
        <v>50020100</v>
      </c>
      <c r="Q1884" s="2">
        <v>49849500</v>
      </c>
      <c r="R1884" s="2">
        <v>49728600</v>
      </c>
      <c r="S1884" s="2">
        <v>49508100</v>
      </c>
      <c r="T1884" s="2">
        <v>49457100</v>
      </c>
      <c r="U1884" s="2">
        <v>49286300</v>
      </c>
      <c r="V1884" s="2">
        <v>49095300</v>
      </c>
      <c r="W1884" s="2">
        <v>48724600</v>
      </c>
      <c r="X1884" s="2">
        <v>48233900</v>
      </c>
      <c r="Y1884" s="2">
        <v>48342900</v>
      </c>
      <c r="Z1884" s="2">
        <v>48601900</v>
      </c>
      <c r="AA1884" s="2">
        <v>49100900</v>
      </c>
      <c r="AB1884" s="2">
        <v>49229300</v>
      </c>
      <c r="AC1884" s="2">
        <v>49347700</v>
      </c>
      <c r="AD1884" s="2">
        <v>48986100</v>
      </c>
      <c r="AE1884" s="2">
        <v>49104400</v>
      </c>
      <c r="AF1884" s="2">
        <v>49612500</v>
      </c>
    </row>
    <row r="1885" spans="1:32" x14ac:dyDescent="0.25">
      <c r="A1885" t="s">
        <v>3399</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x14ac:dyDescent="0.25">
      <c r="A1886" t="s">
        <v>3400</v>
      </c>
      <c r="B1886" t="s">
        <v>19</v>
      </c>
      <c r="C1886" s="2">
        <v>190400000000000</v>
      </c>
      <c r="D1886" s="2">
        <v>190403000000000</v>
      </c>
      <c r="E1886" s="2">
        <v>202007000000000</v>
      </c>
      <c r="F1886" s="2">
        <v>187219000000000</v>
      </c>
      <c r="G1886" s="2">
        <v>178533000000000</v>
      </c>
      <c r="H1886" s="2">
        <v>185056000000000</v>
      </c>
      <c r="I1886" s="2">
        <v>191493000000000</v>
      </c>
      <c r="J1886" s="2">
        <v>196534000000000</v>
      </c>
      <c r="K1886" s="2">
        <v>200775000000000</v>
      </c>
      <c r="L1886" s="2">
        <v>203725000000000</v>
      </c>
      <c r="M1886" s="2">
        <v>206757000000000</v>
      </c>
      <c r="N1886" s="2">
        <v>210697000000000</v>
      </c>
      <c r="O1886" s="2">
        <v>214639000000000</v>
      </c>
      <c r="P1886" s="2">
        <v>218150000000000</v>
      </c>
      <c r="Q1886" s="2">
        <v>222145000000000</v>
      </c>
      <c r="R1886" s="2">
        <v>225842000000000</v>
      </c>
      <c r="S1886" s="2">
        <v>228740000000000</v>
      </c>
      <c r="T1886" s="2">
        <v>232136000000000</v>
      </c>
      <c r="U1886" s="2">
        <v>234730000000000</v>
      </c>
      <c r="V1886" s="2">
        <v>238325000000000</v>
      </c>
      <c r="W1886" s="2">
        <v>242921000000000</v>
      </c>
      <c r="X1886" s="2">
        <v>246716000000000</v>
      </c>
      <c r="Y1886" s="2">
        <v>250313000000000</v>
      </c>
      <c r="Z1886" s="2">
        <v>254107000000000</v>
      </c>
      <c r="AA1886" s="2">
        <v>257094000000000</v>
      </c>
      <c r="AB1886" s="2">
        <v>259872000000000</v>
      </c>
      <c r="AC1886" s="2">
        <v>263944000000000</v>
      </c>
      <c r="AD1886" s="2">
        <v>268412000000000</v>
      </c>
      <c r="AE1886" s="2">
        <v>270877000000000</v>
      </c>
      <c r="AF1886" s="2">
        <v>274844000000000</v>
      </c>
    </row>
    <row r="1887" spans="1:32" x14ac:dyDescent="0.25">
      <c r="A1887" t="s">
        <v>3401</v>
      </c>
      <c r="B1887" t="s">
        <v>19</v>
      </c>
      <c r="C1887" s="2">
        <v>801000000000</v>
      </c>
      <c r="D1887" s="2">
        <v>801014000000</v>
      </c>
      <c r="E1887" s="2">
        <v>801026000000</v>
      </c>
      <c r="F1887" s="2">
        <v>848386000000</v>
      </c>
      <c r="G1887" s="2">
        <v>788646000000</v>
      </c>
      <c r="H1887" s="2">
        <v>753929000000</v>
      </c>
      <c r="I1887" s="2">
        <v>780577000000</v>
      </c>
      <c r="J1887" s="2">
        <v>806651000000</v>
      </c>
      <c r="K1887" s="2">
        <v>827220000000</v>
      </c>
      <c r="L1887" s="2">
        <v>844631000000</v>
      </c>
      <c r="M1887" s="2">
        <v>856767000000</v>
      </c>
      <c r="N1887" s="2">
        <v>869126000000</v>
      </c>
      <c r="O1887" s="2">
        <v>884897000000</v>
      </c>
      <c r="P1887" s="2">
        <v>901246000000</v>
      </c>
      <c r="Q1887" s="2">
        <v>915120000000</v>
      </c>
      <c r="R1887" s="2">
        <v>931510000000</v>
      </c>
      <c r="S1887" s="2">
        <v>946707000000</v>
      </c>
      <c r="T1887" s="2">
        <v>958890000000</v>
      </c>
      <c r="U1887" s="2">
        <v>972666000000</v>
      </c>
      <c r="V1887" s="2">
        <v>982938000000</v>
      </c>
      <c r="W1887" s="2">
        <v>997917000000</v>
      </c>
      <c r="X1887" s="2">
        <v>1016300000000</v>
      </c>
      <c r="Y1887" s="2">
        <v>1032290000000</v>
      </c>
      <c r="Z1887" s="2">
        <v>1046260000000</v>
      </c>
      <c r="AA1887" s="2">
        <v>1062210000000</v>
      </c>
      <c r="AB1887" s="2">
        <v>1074120000000</v>
      </c>
      <c r="AC1887" s="2">
        <v>1085000000000</v>
      </c>
      <c r="AD1887" s="2">
        <v>1101870000000</v>
      </c>
      <c r="AE1887" s="2">
        <v>1119730000000</v>
      </c>
      <c r="AF1887" s="2">
        <v>1130590000000</v>
      </c>
    </row>
    <row r="1888" spans="1:32" x14ac:dyDescent="0.25">
      <c r="A1888" t="s">
        <v>3402</v>
      </c>
      <c r="B1888" t="s">
        <v>19</v>
      </c>
      <c r="C1888" s="2">
        <v>459300000000</v>
      </c>
      <c r="D1888" s="2">
        <v>459308000000</v>
      </c>
      <c r="E1888" s="2">
        <v>459315000000</v>
      </c>
      <c r="F1888" s="2">
        <v>471748000000</v>
      </c>
      <c r="G1888" s="2">
        <v>462286000000</v>
      </c>
      <c r="H1888" s="2">
        <v>457539000000</v>
      </c>
      <c r="I1888" s="2">
        <v>464325000000</v>
      </c>
      <c r="J1888" s="2">
        <v>471022000000</v>
      </c>
      <c r="K1888" s="2">
        <v>476715000000</v>
      </c>
      <c r="L1888" s="2">
        <v>481831000000</v>
      </c>
      <c r="M1888" s="2">
        <v>485805000000</v>
      </c>
      <c r="N1888" s="2">
        <v>489891000000</v>
      </c>
      <c r="O1888" s="2">
        <v>494681000000</v>
      </c>
      <c r="P1888" s="2">
        <v>499502000000</v>
      </c>
      <c r="Q1888" s="2">
        <v>503782000000</v>
      </c>
      <c r="R1888" s="2">
        <v>508470000000</v>
      </c>
      <c r="S1888" s="2">
        <v>512962000000</v>
      </c>
      <c r="T1888" s="2">
        <v>516849000000</v>
      </c>
      <c r="U1888" s="2">
        <v>520932000000</v>
      </c>
      <c r="V1888" s="2">
        <v>524314000000</v>
      </c>
      <c r="W1888" s="2">
        <v>528498000000</v>
      </c>
      <c r="X1888" s="2">
        <v>533384000000</v>
      </c>
      <c r="Y1888" s="2">
        <v>537573000000</v>
      </c>
      <c r="Z1888" s="2">
        <v>541654000000</v>
      </c>
      <c r="AA1888" s="2">
        <v>545823000000</v>
      </c>
      <c r="AB1888" s="2">
        <v>549274000000</v>
      </c>
      <c r="AC1888" s="2">
        <v>552510000000</v>
      </c>
      <c r="AD1888" s="2">
        <v>556740000000</v>
      </c>
      <c r="AE1888" s="2">
        <v>561267000000</v>
      </c>
      <c r="AF1888" s="2">
        <v>564295000000</v>
      </c>
    </row>
    <row r="1889" spans="1:32" x14ac:dyDescent="0.25">
      <c r="A1889" t="s">
        <v>3403</v>
      </c>
      <c r="B1889" t="s">
        <v>19</v>
      </c>
      <c r="C1889" s="2">
        <v>100100000000</v>
      </c>
      <c r="D1889" s="2">
        <v>100102000000</v>
      </c>
      <c r="E1889" s="2">
        <v>100103000000</v>
      </c>
      <c r="F1889" s="2">
        <v>104711000000</v>
      </c>
      <c r="G1889" s="2">
        <v>99528500000</v>
      </c>
      <c r="H1889" s="2">
        <v>96599300000</v>
      </c>
      <c r="I1889" s="2">
        <v>99137900000</v>
      </c>
      <c r="J1889" s="2">
        <v>101669000000</v>
      </c>
      <c r="K1889" s="2">
        <v>103590000000</v>
      </c>
      <c r="L1889" s="2">
        <v>105316000000</v>
      </c>
      <c r="M1889" s="2">
        <v>106633000000</v>
      </c>
      <c r="N1889" s="2">
        <v>107852000000</v>
      </c>
      <c r="O1889" s="2">
        <v>109473000000</v>
      </c>
      <c r="P1889" s="2">
        <v>111078000000</v>
      </c>
      <c r="Q1889" s="2">
        <v>112474000000</v>
      </c>
      <c r="R1889" s="2">
        <v>114073000000</v>
      </c>
      <c r="S1889" s="2">
        <v>115572000000</v>
      </c>
      <c r="T1889" s="2">
        <v>116769000000</v>
      </c>
      <c r="U1889" s="2">
        <v>118166000000</v>
      </c>
      <c r="V1889" s="2">
        <v>119262000000</v>
      </c>
      <c r="W1889" s="2">
        <v>120759000000</v>
      </c>
      <c r="X1889" s="2">
        <v>122457000000</v>
      </c>
      <c r="Y1889" s="2">
        <v>123955000000</v>
      </c>
      <c r="Z1889" s="2">
        <v>125451000000</v>
      </c>
      <c r="AA1889" s="2">
        <v>126945000000</v>
      </c>
      <c r="AB1889" s="2">
        <v>128134000000</v>
      </c>
      <c r="AC1889" s="2">
        <v>129219000000</v>
      </c>
      <c r="AD1889" s="2">
        <v>130803000000</v>
      </c>
      <c r="AE1889" s="2">
        <v>132487000000</v>
      </c>
      <c r="AF1889" s="2">
        <v>133570000000</v>
      </c>
    </row>
    <row r="1890" spans="1:32" x14ac:dyDescent="0.25">
      <c r="A1890" t="s">
        <v>3404</v>
      </c>
      <c r="B1890" t="s">
        <v>19</v>
      </c>
      <c r="C1890" s="2">
        <v>29970000000</v>
      </c>
      <c r="D1890" s="2">
        <v>29970500000</v>
      </c>
      <c r="E1890" s="2">
        <v>29971000000</v>
      </c>
      <c r="F1890" s="2">
        <v>31653200000</v>
      </c>
      <c r="G1890" s="2">
        <v>29575500000</v>
      </c>
      <c r="H1890" s="2">
        <v>28378600000</v>
      </c>
      <c r="I1890" s="2">
        <v>29314200000</v>
      </c>
      <c r="J1890" s="2">
        <v>30240600000</v>
      </c>
      <c r="K1890" s="2">
        <v>30966900000</v>
      </c>
      <c r="L1890" s="2">
        <v>31594800000</v>
      </c>
      <c r="M1890" s="2">
        <v>32029900000</v>
      </c>
      <c r="N1890" s="2">
        <v>32465800000</v>
      </c>
      <c r="O1890" s="2">
        <v>33032200000</v>
      </c>
      <c r="P1890" s="2">
        <v>33613900000</v>
      </c>
      <c r="Q1890" s="2">
        <v>34112900000</v>
      </c>
      <c r="R1890" s="2">
        <v>34692500000</v>
      </c>
      <c r="S1890" s="2">
        <v>35232300000</v>
      </c>
      <c r="T1890" s="2">
        <v>35671700000</v>
      </c>
      <c r="U1890" s="2">
        <v>36160800000</v>
      </c>
      <c r="V1890" s="2">
        <v>36529700000</v>
      </c>
      <c r="W1890" s="2">
        <v>37068900000</v>
      </c>
      <c r="X1890" s="2">
        <v>37718400000</v>
      </c>
      <c r="Y1890" s="2">
        <v>38267900000</v>
      </c>
      <c r="Z1890" s="2">
        <v>38796800000</v>
      </c>
      <c r="AA1890" s="2">
        <v>39344900000</v>
      </c>
      <c r="AB1890" s="2">
        <v>39781600000</v>
      </c>
      <c r="AC1890" s="2">
        <v>40177100000</v>
      </c>
      <c r="AD1890" s="2">
        <v>40762200000</v>
      </c>
      <c r="AE1890" s="2">
        <v>41407000000</v>
      </c>
      <c r="AF1890" s="2">
        <v>41771800000</v>
      </c>
    </row>
    <row r="1891" spans="1:32" x14ac:dyDescent="0.25">
      <c r="A1891" t="s">
        <v>3405</v>
      </c>
      <c r="B1891" t="s">
        <v>19</v>
      </c>
      <c r="C1891" s="2">
        <v>24370000000</v>
      </c>
      <c r="D1891" s="2">
        <v>24370400000</v>
      </c>
      <c r="E1891" s="2">
        <v>24370800000</v>
      </c>
      <c r="F1891" s="2">
        <v>25722600000</v>
      </c>
      <c r="G1891" s="2">
        <v>24064500000</v>
      </c>
      <c r="H1891" s="2">
        <v>23107000000</v>
      </c>
      <c r="I1891" s="2">
        <v>23861500000</v>
      </c>
      <c r="J1891" s="2">
        <v>24606800000</v>
      </c>
      <c r="K1891" s="2">
        <v>25191900000</v>
      </c>
      <c r="L1891" s="2">
        <v>25688300000</v>
      </c>
      <c r="M1891" s="2">
        <v>26032400000</v>
      </c>
      <c r="N1891" s="2">
        <v>26387200000</v>
      </c>
      <c r="O1891" s="2">
        <v>26842400000</v>
      </c>
      <c r="P1891" s="2">
        <v>27313800000</v>
      </c>
      <c r="Q1891" s="2">
        <v>27713000000</v>
      </c>
      <c r="R1891" s="2">
        <v>28182700000</v>
      </c>
      <c r="S1891" s="2">
        <v>28612500000</v>
      </c>
      <c r="T1891" s="2">
        <v>28962000000</v>
      </c>
      <c r="U1891" s="2">
        <v>29361200000</v>
      </c>
      <c r="V1891" s="2">
        <v>29650400000</v>
      </c>
      <c r="W1891" s="2">
        <v>30079700000</v>
      </c>
      <c r="X1891" s="2">
        <v>30609200000</v>
      </c>
      <c r="Y1891" s="2">
        <v>31048900000</v>
      </c>
      <c r="Z1891" s="2">
        <v>31468000000</v>
      </c>
      <c r="AA1891" s="2">
        <v>31906400000</v>
      </c>
      <c r="AB1891" s="2">
        <v>32253700000</v>
      </c>
      <c r="AC1891" s="2">
        <v>32570100000</v>
      </c>
      <c r="AD1891" s="2">
        <v>33036100000</v>
      </c>
      <c r="AE1891" s="2">
        <v>33551900000</v>
      </c>
      <c r="AF1891" s="2">
        <v>33847700000</v>
      </c>
    </row>
    <row r="1892" spans="1:32" x14ac:dyDescent="0.25">
      <c r="A1892" t="s">
        <v>3406</v>
      </c>
      <c r="B1892" t="s">
        <v>19</v>
      </c>
      <c r="C1892" s="2">
        <v>123300000000</v>
      </c>
      <c r="D1892" s="2">
        <v>123302000000</v>
      </c>
      <c r="E1892" s="2">
        <v>123304000000</v>
      </c>
      <c r="F1892" s="2">
        <v>130913000000</v>
      </c>
      <c r="G1892" s="2">
        <v>121322000000</v>
      </c>
      <c r="H1892" s="2">
        <v>115735000000</v>
      </c>
      <c r="I1892" s="2">
        <v>119958000000</v>
      </c>
      <c r="J1892" s="2">
        <v>124085000000</v>
      </c>
      <c r="K1892" s="2">
        <v>127311000000</v>
      </c>
      <c r="L1892" s="2">
        <v>130143000000</v>
      </c>
      <c r="M1892" s="2">
        <v>132064000000</v>
      </c>
      <c r="N1892" s="2">
        <v>133989000000</v>
      </c>
      <c r="O1892" s="2">
        <v>136516000000</v>
      </c>
      <c r="P1892" s="2">
        <v>139023000000</v>
      </c>
      <c r="Q1892" s="2">
        <v>141319000000</v>
      </c>
      <c r="R1892" s="2">
        <v>143818000000</v>
      </c>
      <c r="S1892" s="2">
        <v>146317000000</v>
      </c>
      <c r="T1892" s="2">
        <v>148215000000</v>
      </c>
      <c r="U1892" s="2">
        <v>150411000000</v>
      </c>
      <c r="V1892" s="2">
        <v>152007000000</v>
      </c>
      <c r="W1892" s="2">
        <v>154404000000</v>
      </c>
      <c r="X1892" s="2">
        <v>157302000000</v>
      </c>
      <c r="Y1892" s="2">
        <v>159800000000</v>
      </c>
      <c r="Z1892" s="2">
        <v>162196000000</v>
      </c>
      <c r="AA1892" s="2">
        <v>164588000000</v>
      </c>
      <c r="AB1892" s="2">
        <v>166574000000</v>
      </c>
      <c r="AC1892" s="2">
        <v>168255000000</v>
      </c>
      <c r="AD1892" s="2">
        <v>170935000000</v>
      </c>
      <c r="AE1892" s="2">
        <v>173814000000</v>
      </c>
      <c r="AF1892" s="2">
        <v>175492000000</v>
      </c>
    </row>
    <row r="1893" spans="1:32" x14ac:dyDescent="0.25">
      <c r="A1893" t="s">
        <v>3407</v>
      </c>
      <c r="B1893" t="s">
        <v>19</v>
      </c>
      <c r="C1893" s="2">
        <v>1981000000</v>
      </c>
      <c r="D1893" s="2">
        <v>1981030000</v>
      </c>
      <c r="E1893" s="2">
        <v>1981060000</v>
      </c>
      <c r="F1893" s="2">
        <v>2027210000</v>
      </c>
      <c r="G1893" s="2">
        <v>1999370000</v>
      </c>
      <c r="H1893" s="2">
        <v>1987600000</v>
      </c>
      <c r="I1893" s="2">
        <v>2011970000</v>
      </c>
      <c r="J1893" s="2">
        <v>2036390000</v>
      </c>
      <c r="K1893" s="2">
        <v>2057790000</v>
      </c>
      <c r="L1893" s="2">
        <v>2076290000</v>
      </c>
      <c r="M1893" s="2">
        <v>2092610000</v>
      </c>
      <c r="N1893" s="2">
        <v>2108970000</v>
      </c>
      <c r="O1893" s="2">
        <v>2126360000</v>
      </c>
      <c r="P1893" s="2">
        <v>2144440000</v>
      </c>
      <c r="Q1893" s="2">
        <v>2161350000</v>
      </c>
      <c r="R1893" s="2">
        <v>2179300000</v>
      </c>
      <c r="S1893" s="2">
        <v>2196260000</v>
      </c>
      <c r="T1893" s="2">
        <v>2211200000</v>
      </c>
      <c r="U1893" s="2">
        <v>2227130000</v>
      </c>
      <c r="V1893" s="2">
        <v>2240050000</v>
      </c>
      <c r="W1893" s="2">
        <v>2255980000</v>
      </c>
      <c r="X1893" s="2">
        <v>2273920000</v>
      </c>
      <c r="Y1893" s="2">
        <v>2288860000</v>
      </c>
      <c r="Z1893" s="2">
        <v>2304780000</v>
      </c>
      <c r="AA1893" s="2">
        <v>2319650000</v>
      </c>
      <c r="AB1893" s="2">
        <v>2332440000</v>
      </c>
      <c r="AC1893" s="2">
        <v>2345170000</v>
      </c>
      <c r="AD1893" s="2">
        <v>2360870000</v>
      </c>
      <c r="AE1893" s="2">
        <v>2376550000</v>
      </c>
      <c r="AF1893" s="2">
        <v>2388250000</v>
      </c>
    </row>
    <row r="1894" spans="1:32" x14ac:dyDescent="0.25">
      <c r="A1894" t="s">
        <v>3408</v>
      </c>
      <c r="B1894" t="s">
        <v>19</v>
      </c>
      <c r="C1894" s="2">
        <v>3466000000</v>
      </c>
      <c r="D1894" s="2">
        <v>3466060000</v>
      </c>
      <c r="E1894" s="2">
        <v>3466110000</v>
      </c>
      <c r="F1894" s="2">
        <v>3637370000</v>
      </c>
      <c r="G1894" s="2">
        <v>3436640000</v>
      </c>
      <c r="H1894" s="2">
        <v>3322010000</v>
      </c>
      <c r="I1894" s="2">
        <v>3416650000</v>
      </c>
      <c r="J1894" s="2">
        <v>3510400000</v>
      </c>
      <c r="K1894" s="2">
        <v>3585120000</v>
      </c>
      <c r="L1894" s="2">
        <v>3649020000</v>
      </c>
      <c r="M1894" s="2">
        <v>3694600000</v>
      </c>
      <c r="N1894" s="2">
        <v>3741280000</v>
      </c>
      <c r="O1894" s="2">
        <v>3800000000</v>
      </c>
      <c r="P1894" s="2">
        <v>3859190000</v>
      </c>
      <c r="Q1894" s="2">
        <v>3911070000</v>
      </c>
      <c r="R1894" s="2">
        <v>3971010000</v>
      </c>
      <c r="S1894" s="2">
        <v>4026980000</v>
      </c>
      <c r="T1894" s="2">
        <v>4071900000</v>
      </c>
      <c r="U1894" s="2">
        <v>4122790000</v>
      </c>
      <c r="V1894" s="2">
        <v>4161670000</v>
      </c>
      <c r="W1894" s="2">
        <v>4216570000</v>
      </c>
      <c r="X1894" s="2">
        <v>4283490000</v>
      </c>
      <c r="Y1894" s="2">
        <v>4339430000</v>
      </c>
      <c r="Z1894" s="2">
        <v>4393300000</v>
      </c>
      <c r="AA1894" s="2">
        <v>4448080000</v>
      </c>
      <c r="AB1894" s="2">
        <v>4493700000</v>
      </c>
      <c r="AC1894" s="2">
        <v>4534190000</v>
      </c>
      <c r="AD1894" s="2">
        <v>4593630000</v>
      </c>
      <c r="AE1894" s="2">
        <v>4658040000</v>
      </c>
      <c r="AF1894" s="2">
        <v>4695450000</v>
      </c>
    </row>
    <row r="1895" spans="1:32" x14ac:dyDescent="0.25">
      <c r="A1895" t="s">
        <v>3409</v>
      </c>
      <c r="B1895" t="s">
        <v>19</v>
      </c>
      <c r="C1895" s="2">
        <v>14290000000</v>
      </c>
      <c r="D1895" s="2">
        <v>14290200000</v>
      </c>
      <c r="E1895" s="2">
        <v>15160500000</v>
      </c>
      <c r="F1895" s="2">
        <v>14041400000</v>
      </c>
      <c r="G1895" s="2">
        <v>13392500000</v>
      </c>
      <c r="H1895" s="2">
        <v>13884200000</v>
      </c>
      <c r="I1895" s="2">
        <v>14366900000</v>
      </c>
      <c r="J1895" s="2">
        <v>14750100000</v>
      </c>
      <c r="K1895" s="2">
        <v>15063100000</v>
      </c>
      <c r="L1895" s="2">
        <v>15286800000</v>
      </c>
      <c r="M1895" s="2">
        <v>15519300000</v>
      </c>
      <c r="N1895" s="2">
        <v>15802300000</v>
      </c>
      <c r="O1895" s="2">
        <v>16105400000</v>
      </c>
      <c r="P1895" s="2">
        <v>16366300000</v>
      </c>
      <c r="Q1895" s="2">
        <v>16665900000</v>
      </c>
      <c r="R1895" s="2">
        <v>16945600000</v>
      </c>
      <c r="S1895" s="2">
        <v>17165500000</v>
      </c>
      <c r="T1895" s="2">
        <v>17425300000</v>
      </c>
      <c r="U1895" s="2">
        <v>17604700000</v>
      </c>
      <c r="V1895" s="2">
        <v>17884400000</v>
      </c>
      <c r="W1895" s="2">
        <v>18224100000</v>
      </c>
      <c r="X1895" s="2">
        <v>18513700000</v>
      </c>
      <c r="Y1895" s="2">
        <v>18783500000</v>
      </c>
      <c r="Z1895" s="2">
        <v>19063000000</v>
      </c>
      <c r="AA1895" s="2">
        <v>19292000000</v>
      </c>
      <c r="AB1895" s="2">
        <v>19500400000</v>
      </c>
      <c r="AC1895" s="2">
        <v>19798300000</v>
      </c>
      <c r="AD1895" s="2">
        <v>20135900000</v>
      </c>
      <c r="AE1895" s="2">
        <v>20323300000</v>
      </c>
      <c r="AF1895" s="2">
        <v>20620800000</v>
      </c>
    </row>
    <row r="1896" spans="1:32" x14ac:dyDescent="0.25">
      <c r="A1896" t="s">
        <v>3410</v>
      </c>
      <c r="B1896" t="s">
        <v>19</v>
      </c>
      <c r="C1896" s="2">
        <v>73580000000</v>
      </c>
      <c r="D1896" s="2">
        <v>73581300000</v>
      </c>
      <c r="E1896" s="2">
        <v>78082500000</v>
      </c>
      <c r="F1896" s="2">
        <v>72347400000</v>
      </c>
      <c r="G1896" s="2">
        <v>69002800000</v>
      </c>
      <c r="H1896" s="2">
        <v>71531700000</v>
      </c>
      <c r="I1896" s="2">
        <v>74005800000</v>
      </c>
      <c r="J1896" s="2">
        <v>75961900000</v>
      </c>
      <c r="K1896" s="2">
        <v>77607500000</v>
      </c>
      <c r="L1896" s="2">
        <v>78746800000</v>
      </c>
      <c r="M1896" s="2">
        <v>79919500000</v>
      </c>
      <c r="N1896" s="2">
        <v>81414800000</v>
      </c>
      <c r="O1896" s="2">
        <v>82961000000</v>
      </c>
      <c r="P1896" s="2">
        <v>84295300000</v>
      </c>
      <c r="Q1896" s="2">
        <v>85833200000</v>
      </c>
      <c r="R1896" s="2">
        <v>87272100000</v>
      </c>
      <c r="S1896" s="2">
        <v>88421400000</v>
      </c>
      <c r="T1896" s="2">
        <v>89730000000</v>
      </c>
      <c r="U1896" s="2">
        <v>90697400000</v>
      </c>
      <c r="V1896" s="2">
        <v>92115400000</v>
      </c>
      <c r="W1896" s="2">
        <v>93873900000</v>
      </c>
      <c r="X1896" s="2">
        <v>95342200000</v>
      </c>
      <c r="Y1896" s="2">
        <v>96751100000</v>
      </c>
      <c r="Z1896" s="2">
        <v>98208500000</v>
      </c>
      <c r="AA1896" s="2">
        <v>99373500000</v>
      </c>
      <c r="AB1896" s="2">
        <v>100405000000</v>
      </c>
      <c r="AC1896" s="2">
        <v>101994000000</v>
      </c>
      <c r="AD1896" s="2">
        <v>103682000000</v>
      </c>
      <c r="AE1896" s="2">
        <v>104668000000</v>
      </c>
      <c r="AF1896" s="2">
        <v>106256000000</v>
      </c>
    </row>
    <row r="1897" spans="1:32" x14ac:dyDescent="0.25">
      <c r="A1897" t="s">
        <v>3411</v>
      </c>
      <c r="B1897" t="s">
        <v>19</v>
      </c>
      <c r="C1897" s="2">
        <v>185100000000000</v>
      </c>
      <c r="D1897" s="2">
        <v>185103000000000</v>
      </c>
      <c r="E1897" s="2">
        <v>198706000000000</v>
      </c>
      <c r="F1897" s="2">
        <v>202821000000000</v>
      </c>
      <c r="G1897" s="2">
        <v>179233000000000</v>
      </c>
      <c r="H1897" s="2">
        <v>178554000000000</v>
      </c>
      <c r="I1897" s="2">
        <v>178086000000000</v>
      </c>
      <c r="J1897" s="2">
        <v>177321000000000</v>
      </c>
      <c r="K1897" s="2">
        <v>175853000000000</v>
      </c>
      <c r="L1897" s="2">
        <v>145961000000000</v>
      </c>
      <c r="M1897" s="2">
        <v>142978000000000</v>
      </c>
      <c r="N1897" s="2">
        <v>138796000000000</v>
      </c>
      <c r="O1897" s="2">
        <v>136516000000000</v>
      </c>
      <c r="P1897" s="2">
        <v>132813000000000</v>
      </c>
      <c r="Q1897" s="2">
        <v>111473000000000</v>
      </c>
      <c r="R1897" s="2">
        <v>109265000000000</v>
      </c>
      <c r="S1897" s="2">
        <v>101351000000000</v>
      </c>
      <c r="T1897" s="2">
        <v>101647000000000</v>
      </c>
      <c r="U1897" s="2">
        <v>102043000000000</v>
      </c>
      <c r="V1897" s="2">
        <v>102439000000000</v>
      </c>
      <c r="W1897" s="2">
        <v>102736000000000</v>
      </c>
      <c r="X1897" s="2">
        <v>103132000000000</v>
      </c>
      <c r="Y1897" s="2">
        <v>103530000000000</v>
      </c>
      <c r="Z1897" s="2">
        <v>103925000000000</v>
      </c>
      <c r="AA1897" s="2">
        <v>104319000000000</v>
      </c>
      <c r="AB1897" s="2">
        <v>104709000000000</v>
      </c>
      <c r="AC1897" s="2">
        <v>106899000000000</v>
      </c>
      <c r="AD1897" s="2">
        <v>109186000000000</v>
      </c>
      <c r="AE1897" s="2">
        <v>111373000000000</v>
      </c>
      <c r="AF1897" s="2">
        <v>113559000000000</v>
      </c>
    </row>
    <row r="1898" spans="1:32" x14ac:dyDescent="0.25">
      <c r="A1898" t="s">
        <v>3412</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x14ac:dyDescent="0.25">
      <c r="A1899" t="s">
        <v>3413</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x14ac:dyDescent="0.25">
      <c r="A1900" t="s">
        <v>3414</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x14ac:dyDescent="0.25">
      <c r="A1901" t="s">
        <v>3415</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x14ac:dyDescent="0.25">
      <c r="A1902" t="s">
        <v>3416</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x14ac:dyDescent="0.25">
      <c r="A1903" t="s">
        <v>3417</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x14ac:dyDescent="0.25">
      <c r="A1904" t="s">
        <v>3418</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x14ac:dyDescent="0.25">
      <c r="A1905" t="s">
        <v>3419</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x14ac:dyDescent="0.25">
      <c r="A1906" t="s">
        <v>3420</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x14ac:dyDescent="0.25">
      <c r="A1907" t="s">
        <v>3421</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x14ac:dyDescent="0.25">
      <c r="A1908" t="s">
        <v>3422</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x14ac:dyDescent="0.25">
      <c r="A1909" t="s">
        <v>3423</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x14ac:dyDescent="0.25">
      <c r="A1910" t="s">
        <v>3424</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x14ac:dyDescent="0.25">
      <c r="A1911" t="s">
        <v>3425</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x14ac:dyDescent="0.25">
      <c r="A1912" t="s">
        <v>3426</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x14ac:dyDescent="0.25">
      <c r="A1913" t="s">
        <v>3427</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x14ac:dyDescent="0.25">
      <c r="A1914" t="s">
        <v>3428</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x14ac:dyDescent="0.25">
      <c r="A1915" t="s">
        <v>3429</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x14ac:dyDescent="0.25">
      <c r="A1916" t="s">
        <v>3430</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x14ac:dyDescent="0.25">
      <c r="A1917" t="s">
        <v>3431</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x14ac:dyDescent="0.25">
      <c r="A1918" t="s">
        <v>3432</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x14ac:dyDescent="0.25">
      <c r="A1919" t="s">
        <v>3433</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x14ac:dyDescent="0.25">
      <c r="A1920" t="s">
        <v>3434</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x14ac:dyDescent="0.25">
      <c r="A1921" t="s">
        <v>3435</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x14ac:dyDescent="0.25">
      <c r="A1922" t="s">
        <v>3436</v>
      </c>
      <c r="B1922" t="s">
        <v>19</v>
      </c>
      <c r="C1922" s="2">
        <v>64900000000000</v>
      </c>
      <c r="D1922" s="2">
        <v>64901000000000</v>
      </c>
      <c r="E1922" s="2">
        <v>74701300000000</v>
      </c>
      <c r="F1922" s="2">
        <v>71374700000000</v>
      </c>
      <c r="G1922" s="2">
        <v>70488500000000</v>
      </c>
      <c r="H1922" s="2">
        <v>71642600000000</v>
      </c>
      <c r="I1922" s="2">
        <v>72741200000000</v>
      </c>
      <c r="J1922" s="2">
        <v>73460400000000</v>
      </c>
      <c r="K1922" s="2">
        <v>74128500000000</v>
      </c>
      <c r="L1922" s="2">
        <v>75029800000000</v>
      </c>
      <c r="M1922" s="2">
        <v>75972800000000</v>
      </c>
      <c r="N1922" s="2">
        <v>76880600000000</v>
      </c>
      <c r="O1922" s="2">
        <v>77522100000000</v>
      </c>
      <c r="P1922" s="2">
        <v>77813600000000</v>
      </c>
      <c r="Q1922" s="2">
        <v>78349900000000</v>
      </c>
      <c r="R1922" s="2">
        <v>79536500000000</v>
      </c>
      <c r="S1922" s="2">
        <v>80491800000000</v>
      </c>
      <c r="T1922" s="2">
        <v>81308000000000</v>
      </c>
      <c r="U1922" s="2">
        <v>82170900000000</v>
      </c>
      <c r="V1922" s="2">
        <v>82831800000000</v>
      </c>
      <c r="W1922" s="2">
        <v>83733100000000</v>
      </c>
      <c r="X1922" s="2">
        <v>84723600000000</v>
      </c>
      <c r="Y1922" s="2">
        <v>85512700000000</v>
      </c>
      <c r="Z1922" s="2">
        <v>85909900000000</v>
      </c>
      <c r="AA1922" s="2">
        <v>86877400000000</v>
      </c>
      <c r="AB1922" s="2">
        <v>87991300000000</v>
      </c>
      <c r="AC1922" s="2">
        <v>88883400000000</v>
      </c>
      <c r="AD1922" s="2">
        <v>89796500000000</v>
      </c>
      <c r="AE1922" s="2">
        <v>90478400000000</v>
      </c>
      <c r="AF1922" s="2">
        <v>91097800000000</v>
      </c>
    </row>
    <row r="1923" spans="1:32" x14ac:dyDescent="0.25">
      <c r="A1923" t="s">
        <v>3437</v>
      </c>
      <c r="B1923" t="s">
        <v>19</v>
      </c>
      <c r="C1923" s="2">
        <v>9259000000</v>
      </c>
      <c r="D1923" s="2">
        <v>9259140000</v>
      </c>
      <c r="E1923" s="2">
        <v>9259160000</v>
      </c>
      <c r="F1923" s="2">
        <v>10100700000</v>
      </c>
      <c r="G1923" s="2">
        <v>9856190000</v>
      </c>
      <c r="H1923" s="2">
        <v>9806720000</v>
      </c>
      <c r="I1923" s="2">
        <v>9923890000</v>
      </c>
      <c r="J1923" s="2">
        <v>10034100000</v>
      </c>
      <c r="K1923" s="2">
        <v>10115200000</v>
      </c>
      <c r="L1923" s="2">
        <v>10196800000</v>
      </c>
      <c r="M1923" s="2">
        <v>10287100000</v>
      </c>
      <c r="N1923" s="2">
        <v>10388200000</v>
      </c>
      <c r="O1923" s="2">
        <v>10488400000</v>
      </c>
      <c r="P1923" s="2">
        <v>10558600000</v>
      </c>
      <c r="Q1923" s="2">
        <v>10609500000</v>
      </c>
      <c r="R1923" s="2">
        <v>10670300000</v>
      </c>
      <c r="S1923" s="2">
        <v>10791000000</v>
      </c>
      <c r="T1923" s="2">
        <v>10891800000</v>
      </c>
      <c r="U1923" s="2">
        <v>10972100000</v>
      </c>
      <c r="V1923" s="2">
        <v>11062300000</v>
      </c>
      <c r="W1923" s="2">
        <v>11132400000</v>
      </c>
      <c r="X1923" s="2">
        <v>11222400000</v>
      </c>
      <c r="Y1923" s="2">
        <v>11322300000</v>
      </c>
      <c r="Z1923" s="2">
        <v>11401900000</v>
      </c>
      <c r="AA1923" s="2">
        <v>11451500000</v>
      </c>
      <c r="AB1923" s="2">
        <v>11550700000</v>
      </c>
      <c r="AC1923" s="2">
        <v>11649600000</v>
      </c>
      <c r="AD1923" s="2">
        <v>11738700000</v>
      </c>
      <c r="AE1923" s="2">
        <v>11827600000</v>
      </c>
      <c r="AF1923" s="2">
        <v>11896200000</v>
      </c>
    </row>
    <row r="1924" spans="1:32" x14ac:dyDescent="0.25">
      <c r="A1924" t="s">
        <v>3438</v>
      </c>
      <c r="B1924" t="s">
        <v>19</v>
      </c>
      <c r="C1924" s="2">
        <v>140700000000</v>
      </c>
      <c r="D1924" s="2">
        <v>140702000000</v>
      </c>
      <c r="E1924" s="2">
        <v>140702000000</v>
      </c>
      <c r="F1924" s="2">
        <v>156510000000</v>
      </c>
      <c r="G1924" s="2">
        <v>151518000000</v>
      </c>
      <c r="H1924" s="2">
        <v>150326000000</v>
      </c>
      <c r="I1924" s="2">
        <v>152344000000</v>
      </c>
      <c r="J1924" s="2">
        <v>154364000000</v>
      </c>
      <c r="K1924" s="2">
        <v>155681000000</v>
      </c>
      <c r="L1924" s="2">
        <v>157004000000</v>
      </c>
      <c r="M1924" s="2">
        <v>158610000000</v>
      </c>
      <c r="N1924" s="2">
        <v>160326000000</v>
      </c>
      <c r="O1924" s="2">
        <v>161930000000</v>
      </c>
      <c r="P1924" s="2">
        <v>163133000000</v>
      </c>
      <c r="Q1924" s="2">
        <v>163846000000</v>
      </c>
      <c r="R1924" s="2">
        <v>164859000000</v>
      </c>
      <c r="S1924" s="2">
        <v>166970000000</v>
      </c>
      <c r="T1924" s="2">
        <v>168683000000</v>
      </c>
      <c r="U1924" s="2">
        <v>170088000000</v>
      </c>
      <c r="V1924" s="2">
        <v>171690000000</v>
      </c>
      <c r="W1924" s="2">
        <v>172892000000</v>
      </c>
      <c r="X1924" s="2">
        <v>174493000000</v>
      </c>
      <c r="Y1924" s="2">
        <v>176191000000</v>
      </c>
      <c r="Z1924" s="2">
        <v>177586000000</v>
      </c>
      <c r="AA1924" s="2">
        <v>178379000000</v>
      </c>
      <c r="AB1924" s="2">
        <v>179966000000</v>
      </c>
      <c r="AC1924" s="2">
        <v>181850000000</v>
      </c>
      <c r="AD1924" s="2">
        <v>183436000000</v>
      </c>
      <c r="AE1924" s="2">
        <v>185019000000</v>
      </c>
      <c r="AF1924" s="2">
        <v>186198000000</v>
      </c>
    </row>
    <row r="1925" spans="1:32" x14ac:dyDescent="0.25">
      <c r="A1925" t="s">
        <v>3439</v>
      </c>
      <c r="B1925" t="s">
        <v>19</v>
      </c>
      <c r="C1925" s="2">
        <v>109000000000</v>
      </c>
      <c r="D1925" s="2">
        <v>109002000000</v>
      </c>
      <c r="E1925" s="2">
        <v>109002000000</v>
      </c>
      <c r="F1925" s="2">
        <v>125008000000</v>
      </c>
      <c r="G1925" s="2">
        <v>119614000000</v>
      </c>
      <c r="H1925" s="2">
        <v>118221000000</v>
      </c>
      <c r="I1925" s="2">
        <v>120035000000</v>
      </c>
      <c r="J1925" s="2">
        <v>121850000000</v>
      </c>
      <c r="K1925" s="2">
        <v>123064000000</v>
      </c>
      <c r="L1925" s="2">
        <v>124182000000</v>
      </c>
      <c r="M1925" s="2">
        <v>125687000000</v>
      </c>
      <c r="N1925" s="2">
        <v>127200000000</v>
      </c>
      <c r="O1925" s="2">
        <v>128703000000</v>
      </c>
      <c r="P1925" s="2">
        <v>129706000000</v>
      </c>
      <c r="Q1925" s="2">
        <v>130216000000</v>
      </c>
      <c r="R1925" s="2">
        <v>131126000000</v>
      </c>
      <c r="S1925" s="2">
        <v>133035000000</v>
      </c>
      <c r="T1925" s="2">
        <v>134646000000</v>
      </c>
      <c r="U1925" s="2">
        <v>135950000000</v>
      </c>
      <c r="V1925" s="2">
        <v>137452000000</v>
      </c>
      <c r="W1925" s="2">
        <v>138454000000</v>
      </c>
      <c r="X1925" s="2">
        <v>139955000000</v>
      </c>
      <c r="Y1925" s="2">
        <v>141553000000</v>
      </c>
      <c r="Z1925" s="2">
        <v>142849000000</v>
      </c>
      <c r="AA1925" s="2">
        <v>143544000000</v>
      </c>
      <c r="AB1925" s="2">
        <v>145134000000</v>
      </c>
      <c r="AC1925" s="2">
        <v>146921000000</v>
      </c>
      <c r="AD1925" s="2">
        <v>148410000000</v>
      </c>
      <c r="AE1925" s="2">
        <v>149897000000</v>
      </c>
      <c r="AF1925" s="2">
        <v>150979000000</v>
      </c>
    </row>
    <row r="1926" spans="1:32" x14ac:dyDescent="0.25">
      <c r="A1926" t="s">
        <v>3440</v>
      </c>
      <c r="B1926" t="s">
        <v>19</v>
      </c>
      <c r="C1926" s="2">
        <v>11710000000</v>
      </c>
      <c r="D1926" s="2">
        <v>11710200000</v>
      </c>
      <c r="E1926" s="2">
        <v>11710200000</v>
      </c>
      <c r="F1926" s="2">
        <v>13420900000</v>
      </c>
      <c r="G1926" s="2">
        <v>12841600000</v>
      </c>
      <c r="H1926" s="2">
        <v>12692200000</v>
      </c>
      <c r="I1926" s="2">
        <v>12893800000</v>
      </c>
      <c r="J1926" s="2">
        <v>13085400000</v>
      </c>
      <c r="K1926" s="2">
        <v>13216900000</v>
      </c>
      <c r="L1926" s="2">
        <v>13338800000</v>
      </c>
      <c r="M1926" s="2">
        <v>13489400000</v>
      </c>
      <c r="N1926" s="2">
        <v>13660800000</v>
      </c>
      <c r="O1926" s="2">
        <v>13821100000</v>
      </c>
      <c r="P1926" s="2">
        <v>13931400000</v>
      </c>
      <c r="Q1926" s="2">
        <v>13992500000</v>
      </c>
      <c r="R1926" s="2">
        <v>14083500000</v>
      </c>
      <c r="S1926" s="2">
        <v>14294500000</v>
      </c>
      <c r="T1926" s="2">
        <v>14465700000</v>
      </c>
      <c r="U1926" s="2">
        <v>14606200000</v>
      </c>
      <c r="V1926" s="2">
        <v>14756400000</v>
      </c>
      <c r="W1926" s="2">
        <v>14876500000</v>
      </c>
      <c r="X1926" s="2">
        <v>15036600000</v>
      </c>
      <c r="Y1926" s="2">
        <v>15206500000</v>
      </c>
      <c r="Z1926" s="2">
        <v>15346100000</v>
      </c>
      <c r="AA1926" s="2">
        <v>15415500000</v>
      </c>
      <c r="AB1926" s="2">
        <v>15584400000</v>
      </c>
      <c r="AC1926" s="2">
        <v>15783000000</v>
      </c>
      <c r="AD1926" s="2">
        <v>15941800000</v>
      </c>
      <c r="AE1926" s="2">
        <v>16100400000</v>
      </c>
      <c r="AF1926" s="2">
        <v>16218500000</v>
      </c>
    </row>
    <row r="1927" spans="1:32" x14ac:dyDescent="0.25">
      <c r="A1927" t="s">
        <v>3441</v>
      </c>
      <c r="B1927" t="s">
        <v>19</v>
      </c>
      <c r="C1927" s="2">
        <v>7047000000</v>
      </c>
      <c r="D1927" s="2">
        <v>7047110000</v>
      </c>
      <c r="E1927" s="2">
        <v>7047120000</v>
      </c>
      <c r="F1927" s="2">
        <v>8061540000</v>
      </c>
      <c r="G1927" s="2">
        <v>7719940000</v>
      </c>
      <c r="H1927" s="2">
        <v>7632340000</v>
      </c>
      <c r="I1927" s="2">
        <v>7753260000</v>
      </c>
      <c r="J1927" s="2">
        <v>7868250000</v>
      </c>
      <c r="K1927" s="2">
        <v>7944120000</v>
      </c>
      <c r="L1927" s="2">
        <v>8016320000</v>
      </c>
      <c r="M1927" s="2">
        <v>8109630000</v>
      </c>
      <c r="N1927" s="2">
        <v>8208470000</v>
      </c>
      <c r="O1927" s="2">
        <v>8303650000</v>
      </c>
      <c r="P1927" s="2">
        <v>8371840000</v>
      </c>
      <c r="Q1927" s="2">
        <v>8405500000</v>
      </c>
      <c r="R1927" s="2">
        <v>8462140000</v>
      </c>
      <c r="S1927" s="2">
        <v>8585720000</v>
      </c>
      <c r="T1927" s="2">
        <v>8686400000</v>
      </c>
      <c r="U1927" s="2">
        <v>8771710000</v>
      </c>
      <c r="V1927" s="2">
        <v>8862820000</v>
      </c>
      <c r="W1927" s="2">
        <v>8932930000</v>
      </c>
      <c r="X1927" s="2">
        <v>9025970000</v>
      </c>
      <c r="Y1927" s="2">
        <v>9129890000</v>
      </c>
      <c r="Z1927" s="2">
        <v>9212640000</v>
      </c>
      <c r="AA1927" s="2">
        <v>9255310000</v>
      </c>
      <c r="AB1927" s="2">
        <v>9355650000</v>
      </c>
      <c r="AC1927" s="2">
        <v>9471820000</v>
      </c>
      <c r="AD1927" s="2">
        <v>9565080000</v>
      </c>
      <c r="AE1927" s="2">
        <v>9660230000</v>
      </c>
      <c r="AF1927" s="2">
        <v>9731110000</v>
      </c>
    </row>
    <row r="1928" spans="1:32" x14ac:dyDescent="0.25">
      <c r="A1928" t="s">
        <v>3442</v>
      </c>
      <c r="B1928" t="s">
        <v>19</v>
      </c>
      <c r="C1928" s="2">
        <v>25970000000</v>
      </c>
      <c r="D1928" s="2">
        <v>25970400000</v>
      </c>
      <c r="E1928" s="2">
        <v>25970500000</v>
      </c>
      <c r="F1928" s="2">
        <v>29892000000</v>
      </c>
      <c r="G1928" s="2">
        <v>28563500000</v>
      </c>
      <c r="H1928" s="2">
        <v>28214900000</v>
      </c>
      <c r="I1928" s="2">
        <v>28678300000</v>
      </c>
      <c r="J1928" s="2">
        <v>29112000000</v>
      </c>
      <c r="K1928" s="2">
        <v>29395200000</v>
      </c>
      <c r="L1928" s="2">
        <v>29669700000</v>
      </c>
      <c r="M1928" s="2">
        <v>30030900000</v>
      </c>
      <c r="N1928" s="2">
        <v>30404000000</v>
      </c>
      <c r="O1928" s="2">
        <v>30764600000</v>
      </c>
      <c r="P1928" s="2">
        <v>31025400000</v>
      </c>
      <c r="Q1928" s="2">
        <v>31147800000</v>
      </c>
      <c r="R1928" s="2">
        <v>31360200000</v>
      </c>
      <c r="S1928" s="2">
        <v>31832300000</v>
      </c>
      <c r="T1928" s="2">
        <v>32214900000</v>
      </c>
      <c r="U1928" s="2">
        <v>32536000000</v>
      </c>
      <c r="V1928" s="2">
        <v>32886400000</v>
      </c>
      <c r="W1928" s="2">
        <v>33146900000</v>
      </c>
      <c r="X1928" s="2">
        <v>33507000000</v>
      </c>
      <c r="Y1928" s="2">
        <v>33906700000</v>
      </c>
      <c r="Z1928" s="2">
        <v>34215800000</v>
      </c>
      <c r="AA1928" s="2">
        <v>34374600000</v>
      </c>
      <c r="AB1928" s="2">
        <v>34762100000</v>
      </c>
      <c r="AC1928" s="2">
        <v>35209100000</v>
      </c>
      <c r="AD1928" s="2">
        <v>35566300000</v>
      </c>
      <c r="AE1928" s="2">
        <v>35933200000</v>
      </c>
      <c r="AF1928" s="2">
        <v>36199000000</v>
      </c>
    </row>
    <row r="1929" spans="1:32" x14ac:dyDescent="0.25">
      <c r="A1929" t="s">
        <v>3443</v>
      </c>
      <c r="B1929" t="s">
        <v>19</v>
      </c>
      <c r="C1929" s="2">
        <v>383800000</v>
      </c>
      <c r="D1929" s="2">
        <v>383806000</v>
      </c>
      <c r="E1929" s="2">
        <v>383807000</v>
      </c>
      <c r="F1929" s="2">
        <v>415528000</v>
      </c>
      <c r="G1929" s="2">
        <v>406549000</v>
      </c>
      <c r="H1929" s="2">
        <v>404971000</v>
      </c>
      <c r="I1929" s="2">
        <v>409519000</v>
      </c>
      <c r="J1929" s="2">
        <v>413971000</v>
      </c>
      <c r="K1929" s="2">
        <v>417116000</v>
      </c>
      <c r="L1929" s="2">
        <v>420279000</v>
      </c>
      <c r="M1929" s="2">
        <v>423995000</v>
      </c>
      <c r="N1929" s="2">
        <v>427937000</v>
      </c>
      <c r="O1929" s="2">
        <v>431746000</v>
      </c>
      <c r="P1929" s="2">
        <v>434755000</v>
      </c>
      <c r="Q1929" s="2">
        <v>436689000</v>
      </c>
      <c r="R1929" s="2">
        <v>439323000</v>
      </c>
      <c r="S1929" s="2">
        <v>443851000</v>
      </c>
      <c r="T1929" s="2">
        <v>447785000</v>
      </c>
      <c r="U1929" s="2">
        <v>451099000</v>
      </c>
      <c r="V1929" s="2">
        <v>454604000</v>
      </c>
      <c r="W1929" s="2">
        <v>457509000</v>
      </c>
      <c r="X1929" s="2">
        <v>461009000</v>
      </c>
      <c r="Y1929" s="2">
        <v>464804000</v>
      </c>
      <c r="Z1929" s="2">
        <v>467990000</v>
      </c>
      <c r="AA1929" s="2">
        <v>469973000</v>
      </c>
      <c r="AB1929" s="2">
        <v>473538000</v>
      </c>
      <c r="AC1929" s="2">
        <v>477694000</v>
      </c>
      <c r="AD1929" s="2">
        <v>481056000</v>
      </c>
      <c r="AE1929" s="2">
        <v>484512000</v>
      </c>
      <c r="AF1929" s="2">
        <v>487156000</v>
      </c>
    </row>
    <row r="1930" spans="1:32" x14ac:dyDescent="0.25">
      <c r="A1930" t="s">
        <v>3444</v>
      </c>
      <c r="B1930" t="s">
        <v>19</v>
      </c>
      <c r="C1930" s="2">
        <v>950600000</v>
      </c>
      <c r="D1930" s="2">
        <v>950614000</v>
      </c>
      <c r="E1930" s="2">
        <v>950617000</v>
      </c>
      <c r="F1930" s="2">
        <v>1080070000</v>
      </c>
      <c r="G1930" s="2">
        <v>1037130000</v>
      </c>
      <c r="H1930" s="2">
        <v>1026180000</v>
      </c>
      <c r="I1930" s="2">
        <v>1041300000</v>
      </c>
      <c r="J1930" s="2">
        <v>1056440000</v>
      </c>
      <c r="K1930" s="2">
        <v>1066550000</v>
      </c>
      <c r="L1930" s="2">
        <v>1075710000</v>
      </c>
      <c r="M1930" s="2">
        <v>1087760000</v>
      </c>
      <c r="N1930" s="2">
        <v>1100870000</v>
      </c>
      <c r="O1930" s="2">
        <v>1113890000</v>
      </c>
      <c r="P1930" s="2">
        <v>1122920000</v>
      </c>
      <c r="Q1930" s="2">
        <v>1127010000</v>
      </c>
      <c r="R1930" s="2">
        <v>1134090000</v>
      </c>
      <c r="S1930" s="2">
        <v>1150170000</v>
      </c>
      <c r="T1930" s="2">
        <v>1163260000</v>
      </c>
      <c r="U1930" s="2">
        <v>1174300000</v>
      </c>
      <c r="V1930" s="2">
        <v>1186310000</v>
      </c>
      <c r="W1930" s="2">
        <v>1195330000</v>
      </c>
      <c r="X1930" s="2">
        <v>1207330000</v>
      </c>
      <c r="Y1930" s="2">
        <v>1221320000</v>
      </c>
      <c r="Z1930" s="2">
        <v>1232290000</v>
      </c>
      <c r="AA1930" s="2">
        <v>1237240000</v>
      </c>
      <c r="AB1930" s="2">
        <v>1250160000</v>
      </c>
      <c r="AC1930" s="2">
        <v>1265040000</v>
      </c>
      <c r="AD1930" s="2">
        <v>1277950000</v>
      </c>
      <c r="AE1930" s="2">
        <v>1289830000</v>
      </c>
      <c r="AF1930" s="2">
        <v>1298680000</v>
      </c>
    </row>
    <row r="1931" spans="1:32" x14ac:dyDescent="0.25">
      <c r="A1931" t="s">
        <v>3445</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x14ac:dyDescent="0.25">
      <c r="A1932" t="s">
        <v>3446</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x14ac:dyDescent="0.25">
      <c r="A1933" t="s">
        <v>3447</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x14ac:dyDescent="0.25">
      <c r="A1934" t="s">
        <v>3448</v>
      </c>
      <c r="B1934" t="s">
        <v>19</v>
      </c>
      <c r="C1934" s="2">
        <v>40000000000000</v>
      </c>
      <c r="D1934" s="2">
        <v>40002600000000</v>
      </c>
      <c r="E1934" s="2">
        <v>40484000000000</v>
      </c>
      <c r="F1934" s="2">
        <v>39835700000000</v>
      </c>
      <c r="G1934" s="2">
        <v>39227300000000</v>
      </c>
      <c r="H1934" s="2">
        <v>40137800000000</v>
      </c>
      <c r="I1934" s="2">
        <v>42091000000000</v>
      </c>
      <c r="J1934" s="2">
        <v>43115700000000</v>
      </c>
      <c r="K1934" s="2">
        <v>43387900000000</v>
      </c>
      <c r="L1934" s="2">
        <v>43641300000000</v>
      </c>
      <c r="M1934" s="2">
        <v>43427100000000</v>
      </c>
      <c r="N1934" s="2">
        <v>43375100000000</v>
      </c>
      <c r="O1934" s="2">
        <v>43835600000000</v>
      </c>
      <c r="P1934" s="2">
        <v>43689900000000</v>
      </c>
      <c r="Q1934" s="2">
        <v>43654300000000</v>
      </c>
      <c r="R1934" s="2">
        <v>43781200000000</v>
      </c>
      <c r="S1934" s="2">
        <v>43899000000000</v>
      </c>
      <c r="T1934" s="2">
        <v>44403800000000</v>
      </c>
      <c r="U1934" s="2">
        <v>44714300000000</v>
      </c>
      <c r="V1934" s="2">
        <v>44800700000000</v>
      </c>
      <c r="W1934" s="2">
        <v>44987300000000</v>
      </c>
      <c r="X1934" s="2">
        <v>45325900000000</v>
      </c>
      <c r="Y1934" s="2">
        <v>45674800000000</v>
      </c>
      <c r="Z1934" s="2">
        <v>45808400000000</v>
      </c>
      <c r="AA1934" s="2">
        <v>45810100000000</v>
      </c>
      <c r="AB1934" s="2">
        <v>45684100000000</v>
      </c>
      <c r="AC1934" s="2">
        <v>45731800000000</v>
      </c>
      <c r="AD1934" s="2">
        <v>45918200000000</v>
      </c>
      <c r="AE1934" s="2">
        <v>45920800000000</v>
      </c>
      <c r="AF1934" s="2">
        <v>45951300000000</v>
      </c>
    </row>
    <row r="1935" spans="1:32" x14ac:dyDescent="0.25">
      <c r="A1935" t="s">
        <v>3449</v>
      </c>
      <c r="B1935" t="s">
        <v>19</v>
      </c>
      <c r="C1935" s="2">
        <v>13050000000</v>
      </c>
      <c r="D1935" s="2">
        <v>13050900000</v>
      </c>
      <c r="E1935" s="2">
        <v>13051300000</v>
      </c>
      <c r="F1935" s="2">
        <v>13205200000</v>
      </c>
      <c r="G1935" s="2">
        <v>13039100000</v>
      </c>
      <c r="H1935" s="2">
        <v>12895400000</v>
      </c>
      <c r="I1935" s="2">
        <v>13155300000</v>
      </c>
      <c r="J1935" s="2">
        <v>13706800000</v>
      </c>
      <c r="K1935" s="2">
        <v>14007800000</v>
      </c>
      <c r="L1935" s="2">
        <v>14091800000</v>
      </c>
      <c r="M1935" s="2">
        <v>14170800000</v>
      </c>
      <c r="N1935" s="2">
        <v>14133100000</v>
      </c>
      <c r="O1935" s="2">
        <v>14128800000</v>
      </c>
      <c r="P1935" s="2">
        <v>14261400000</v>
      </c>
      <c r="Q1935" s="2">
        <v>14229400000</v>
      </c>
      <c r="R1935" s="2">
        <v>14228100000</v>
      </c>
      <c r="S1935" s="2">
        <v>14277500000</v>
      </c>
      <c r="T1935" s="2">
        <v>14318300000</v>
      </c>
      <c r="U1935" s="2">
        <v>14468700000</v>
      </c>
      <c r="V1935" s="2">
        <v>14558000000</v>
      </c>
      <c r="W1935" s="2">
        <v>14596700000</v>
      </c>
      <c r="X1935" s="2">
        <v>14656000000</v>
      </c>
      <c r="Y1935" s="2">
        <v>14755500000</v>
      </c>
      <c r="Z1935" s="2">
        <v>14863800000</v>
      </c>
      <c r="AA1935" s="2">
        <v>14901400000</v>
      </c>
      <c r="AB1935" s="2">
        <v>14906400000</v>
      </c>
      <c r="AC1935" s="2">
        <v>14878900000</v>
      </c>
      <c r="AD1935" s="2">
        <v>14901100000</v>
      </c>
      <c r="AE1935" s="2">
        <v>14952400000</v>
      </c>
      <c r="AF1935" s="2">
        <v>14962800000</v>
      </c>
    </row>
    <row r="1936" spans="1:32" x14ac:dyDescent="0.25">
      <c r="A1936" t="s">
        <v>3450</v>
      </c>
      <c r="B1936" t="s">
        <v>19</v>
      </c>
      <c r="C1936" s="2">
        <v>348200000000</v>
      </c>
      <c r="D1936" s="2">
        <v>348223000000</v>
      </c>
      <c r="E1936" s="2">
        <v>348235000000</v>
      </c>
      <c r="F1936" s="2">
        <v>352539000000</v>
      </c>
      <c r="G1936" s="2">
        <v>347341000000</v>
      </c>
      <c r="H1936" s="2">
        <v>342508000000</v>
      </c>
      <c r="I1936" s="2">
        <v>350274000000</v>
      </c>
      <c r="J1936" s="2">
        <v>366383000000</v>
      </c>
      <c r="K1936" s="2">
        <v>374978000000</v>
      </c>
      <c r="L1936" s="2">
        <v>377354000000</v>
      </c>
      <c r="M1936" s="2">
        <v>379497000000</v>
      </c>
      <c r="N1936" s="2">
        <v>377923000000</v>
      </c>
      <c r="O1936" s="2">
        <v>377473000000</v>
      </c>
      <c r="P1936" s="2">
        <v>381242000000</v>
      </c>
      <c r="Q1936" s="2">
        <v>380089000000</v>
      </c>
      <c r="R1936" s="2">
        <v>379953000000</v>
      </c>
      <c r="S1936" s="2">
        <v>381035000000</v>
      </c>
      <c r="T1936" s="2">
        <v>382156000000</v>
      </c>
      <c r="U1936" s="2">
        <v>386370000000</v>
      </c>
      <c r="V1936" s="2">
        <v>389051000000</v>
      </c>
      <c r="W1936" s="2">
        <v>389816000000</v>
      </c>
      <c r="X1936" s="2">
        <v>391396000000</v>
      </c>
      <c r="Y1936" s="2">
        <v>394286000000</v>
      </c>
      <c r="Z1936" s="2">
        <v>397241000000</v>
      </c>
      <c r="AA1936" s="2">
        <v>398375000000</v>
      </c>
      <c r="AB1936" s="2">
        <v>398341000000</v>
      </c>
      <c r="AC1936" s="2">
        <v>397441000000</v>
      </c>
      <c r="AD1936" s="2">
        <v>397831000000</v>
      </c>
      <c r="AE1936" s="2">
        <v>399399000000</v>
      </c>
      <c r="AF1936" s="2">
        <v>399442000000</v>
      </c>
    </row>
    <row r="1937" spans="1:32" x14ac:dyDescent="0.25">
      <c r="A1937" t="s">
        <v>3451</v>
      </c>
      <c r="B1937" t="s">
        <v>19</v>
      </c>
      <c r="C1937" s="2">
        <v>60950000000</v>
      </c>
      <c r="D1937" s="2">
        <v>60954000000</v>
      </c>
      <c r="E1937" s="2">
        <v>60956100000</v>
      </c>
      <c r="F1937" s="2">
        <v>61694300000</v>
      </c>
      <c r="G1937" s="2">
        <v>60752200000</v>
      </c>
      <c r="H1937" s="2">
        <v>59891300000</v>
      </c>
      <c r="I1937" s="2">
        <v>61257900000</v>
      </c>
      <c r="J1937" s="2">
        <v>64142100000</v>
      </c>
      <c r="K1937" s="2">
        <v>65673900000</v>
      </c>
      <c r="L1937" s="2">
        <v>66099700000</v>
      </c>
      <c r="M1937" s="2">
        <v>66462200000</v>
      </c>
      <c r="N1937" s="2">
        <v>66189300000</v>
      </c>
      <c r="O1937" s="2">
        <v>66085500000</v>
      </c>
      <c r="P1937" s="2">
        <v>66747600000</v>
      </c>
      <c r="Q1937" s="2">
        <v>66538200000</v>
      </c>
      <c r="R1937" s="2">
        <v>66501900000</v>
      </c>
      <c r="S1937" s="2">
        <v>66698700000</v>
      </c>
      <c r="T1937" s="2">
        <v>66882400000</v>
      </c>
      <c r="U1937" s="2">
        <v>67634900000</v>
      </c>
      <c r="V1937" s="2">
        <v>68101500000</v>
      </c>
      <c r="W1937" s="2">
        <v>68235400000</v>
      </c>
      <c r="X1937" s="2">
        <v>68522000000</v>
      </c>
      <c r="Y1937" s="2">
        <v>69020100000</v>
      </c>
      <c r="Z1937" s="2">
        <v>69542300000</v>
      </c>
      <c r="AA1937" s="2">
        <v>69740700000</v>
      </c>
      <c r="AB1937" s="2">
        <v>69737400000</v>
      </c>
      <c r="AC1937" s="2">
        <v>69562200000</v>
      </c>
      <c r="AD1937" s="2">
        <v>69635400000</v>
      </c>
      <c r="AE1937" s="2">
        <v>69904800000</v>
      </c>
      <c r="AF1937" s="2">
        <v>69909800000</v>
      </c>
    </row>
    <row r="1938" spans="1:32" x14ac:dyDescent="0.25">
      <c r="A1938" t="s">
        <v>3452</v>
      </c>
      <c r="B1938" t="s">
        <v>19</v>
      </c>
      <c r="C1938" s="2">
        <v>33550000000</v>
      </c>
      <c r="D1938" s="2">
        <v>33552200000</v>
      </c>
      <c r="E1938" s="2">
        <v>33553300000</v>
      </c>
      <c r="F1938" s="2">
        <v>33963400000</v>
      </c>
      <c r="G1938" s="2">
        <v>33423200000</v>
      </c>
      <c r="H1938" s="2">
        <v>32929200000</v>
      </c>
      <c r="I1938" s="2">
        <v>33694900000</v>
      </c>
      <c r="J1938" s="2">
        <v>35324800000</v>
      </c>
      <c r="K1938" s="2">
        <v>36183300000</v>
      </c>
      <c r="L1938" s="2">
        <v>36419600000</v>
      </c>
      <c r="M1938" s="2">
        <v>36613000000</v>
      </c>
      <c r="N1938" s="2">
        <v>36454400000</v>
      </c>
      <c r="O1938" s="2">
        <v>36388800000</v>
      </c>
      <c r="P1938" s="2">
        <v>36765500000</v>
      </c>
      <c r="Q1938" s="2">
        <v>36640300000</v>
      </c>
      <c r="R1938" s="2">
        <v>36616800000</v>
      </c>
      <c r="S1938" s="2">
        <v>36715000000</v>
      </c>
      <c r="T1938" s="2">
        <v>36817000000</v>
      </c>
      <c r="U1938" s="2">
        <v>37238400000</v>
      </c>
      <c r="V1938" s="2">
        <v>37496600000</v>
      </c>
      <c r="W1938" s="2">
        <v>37573200000</v>
      </c>
      <c r="X1938" s="2">
        <v>37731400000</v>
      </c>
      <c r="Y1938" s="2">
        <v>38010300000</v>
      </c>
      <c r="Z1938" s="2">
        <v>38296000000</v>
      </c>
      <c r="AA1938" s="2">
        <v>38409700000</v>
      </c>
      <c r="AB1938" s="2">
        <v>38406800000</v>
      </c>
      <c r="AC1938" s="2">
        <v>38297400000</v>
      </c>
      <c r="AD1938" s="2">
        <v>38337100000</v>
      </c>
      <c r="AE1938" s="2">
        <v>38484800000</v>
      </c>
      <c r="AF1938" s="2">
        <v>38490000000</v>
      </c>
    </row>
    <row r="1939" spans="1:32" x14ac:dyDescent="0.25">
      <c r="A1939" t="s">
        <v>3453</v>
      </c>
      <c r="B1939" t="s">
        <v>19</v>
      </c>
      <c r="C1939" s="2">
        <v>23940000000</v>
      </c>
      <c r="D1939" s="2">
        <v>23941600000</v>
      </c>
      <c r="E1939" s="2">
        <v>23942400000</v>
      </c>
      <c r="F1939" s="2">
        <v>24229600000</v>
      </c>
      <c r="G1939" s="2">
        <v>23846600000</v>
      </c>
      <c r="H1939" s="2">
        <v>23498000000</v>
      </c>
      <c r="I1939" s="2">
        <v>24046300000</v>
      </c>
      <c r="J1939" s="2">
        <v>25207600000</v>
      </c>
      <c r="K1939" s="2">
        <v>25818000000</v>
      </c>
      <c r="L1939" s="2">
        <v>25983900000</v>
      </c>
      <c r="M1939" s="2">
        <v>26130600000</v>
      </c>
      <c r="N1939" s="2">
        <v>26013000000</v>
      </c>
      <c r="O1939" s="2">
        <v>25963200000</v>
      </c>
      <c r="P1939" s="2">
        <v>26228000000</v>
      </c>
      <c r="Q1939" s="2">
        <v>26144300000</v>
      </c>
      <c r="R1939" s="2">
        <v>26121800000</v>
      </c>
      <c r="S1939" s="2">
        <v>26200600000</v>
      </c>
      <c r="T1939" s="2">
        <v>26272000000</v>
      </c>
      <c r="U1939" s="2">
        <v>26573000000</v>
      </c>
      <c r="V1939" s="2">
        <v>26751600000</v>
      </c>
      <c r="W1939" s="2">
        <v>26809300000</v>
      </c>
      <c r="X1939" s="2">
        <v>26917900000</v>
      </c>
      <c r="Y1939" s="2">
        <v>27117200000</v>
      </c>
      <c r="Z1939" s="2">
        <v>27324100000</v>
      </c>
      <c r="AA1939" s="2">
        <v>27409600000</v>
      </c>
      <c r="AB1939" s="2">
        <v>27400400000</v>
      </c>
      <c r="AC1939" s="2">
        <v>27326600000</v>
      </c>
      <c r="AD1939" s="2">
        <v>27352100000</v>
      </c>
      <c r="AE1939" s="2">
        <v>27466200000</v>
      </c>
      <c r="AF1939" s="2">
        <v>27458500000</v>
      </c>
    </row>
    <row r="1940" spans="1:32" x14ac:dyDescent="0.25">
      <c r="A1940" t="s">
        <v>3454</v>
      </c>
      <c r="B1940" t="s">
        <v>19</v>
      </c>
      <c r="C1940" s="2">
        <v>22420000000</v>
      </c>
      <c r="D1940" s="2">
        <v>22421500000</v>
      </c>
      <c r="E1940" s="2">
        <v>22422200000</v>
      </c>
      <c r="F1940" s="2">
        <v>22698900000</v>
      </c>
      <c r="G1940" s="2">
        <v>22335500000</v>
      </c>
      <c r="H1940" s="2">
        <v>22006200000</v>
      </c>
      <c r="I1940" s="2">
        <v>22523400000</v>
      </c>
      <c r="J1940" s="2">
        <v>23613400000</v>
      </c>
      <c r="K1940" s="2">
        <v>24192500000</v>
      </c>
      <c r="L1940" s="2">
        <v>24346700000</v>
      </c>
      <c r="M1940" s="2">
        <v>24482400000</v>
      </c>
      <c r="N1940" s="2">
        <v>24373400000</v>
      </c>
      <c r="O1940" s="2">
        <v>24322900000</v>
      </c>
      <c r="P1940" s="2">
        <v>24577400000</v>
      </c>
      <c r="Q1940" s="2">
        <v>24493900000</v>
      </c>
      <c r="R1940" s="2">
        <v>24471600000</v>
      </c>
      <c r="S1940" s="2">
        <v>24540400000</v>
      </c>
      <c r="T1940" s="2">
        <v>24611700000</v>
      </c>
      <c r="U1940" s="2">
        <v>24892700000</v>
      </c>
      <c r="V1940" s="2">
        <v>25061400000</v>
      </c>
      <c r="W1940" s="2">
        <v>25119200000</v>
      </c>
      <c r="X1940" s="2">
        <v>25217900000</v>
      </c>
      <c r="Y1940" s="2">
        <v>25407300000</v>
      </c>
      <c r="Z1940" s="2">
        <v>25604400000</v>
      </c>
      <c r="AA1940" s="2">
        <v>25670100000</v>
      </c>
      <c r="AB1940" s="2">
        <v>25671600000</v>
      </c>
      <c r="AC1940" s="2">
        <v>25598600000</v>
      </c>
      <c r="AD1940" s="2">
        <v>25625000000</v>
      </c>
      <c r="AE1940" s="2">
        <v>25730100000</v>
      </c>
      <c r="AF1940" s="2">
        <v>25723500000</v>
      </c>
    </row>
    <row r="1941" spans="1:32" x14ac:dyDescent="0.25">
      <c r="A1941" t="s">
        <v>3455</v>
      </c>
      <c r="B1941" t="s">
        <v>19</v>
      </c>
      <c r="C1941" s="2">
        <v>574400000</v>
      </c>
      <c r="D1941" s="2">
        <v>574438000</v>
      </c>
      <c r="E1941" s="2">
        <v>574457000</v>
      </c>
      <c r="F1941" s="2">
        <v>581429000</v>
      </c>
      <c r="G1941" s="2">
        <v>574199000</v>
      </c>
      <c r="H1941" s="2">
        <v>567676000</v>
      </c>
      <c r="I1941" s="2">
        <v>579315000</v>
      </c>
      <c r="J1941" s="2">
        <v>603219000</v>
      </c>
      <c r="K1941" s="2">
        <v>616201000</v>
      </c>
      <c r="L1941" s="2">
        <v>620118000</v>
      </c>
      <c r="M1941" s="2">
        <v>623617000</v>
      </c>
      <c r="N1941" s="2">
        <v>621858000</v>
      </c>
      <c r="O1941" s="2">
        <v>621507000</v>
      </c>
      <c r="P1941" s="2">
        <v>627419000</v>
      </c>
      <c r="Q1941" s="2">
        <v>626135000</v>
      </c>
      <c r="R1941" s="2">
        <v>626279000</v>
      </c>
      <c r="S1941" s="2">
        <v>628250000</v>
      </c>
      <c r="T1941" s="2">
        <v>630085000</v>
      </c>
      <c r="U1941" s="2">
        <v>636705000</v>
      </c>
      <c r="V1941" s="2">
        <v>640772000</v>
      </c>
      <c r="W1941" s="2">
        <v>642316000</v>
      </c>
      <c r="X1941" s="2">
        <v>644984000</v>
      </c>
      <c r="Y1941" s="2">
        <v>649364000</v>
      </c>
      <c r="Z1941" s="2">
        <v>653888000</v>
      </c>
      <c r="AA1941" s="2">
        <v>655881000</v>
      </c>
      <c r="AB1941" s="2">
        <v>656062000</v>
      </c>
      <c r="AC1941" s="2">
        <v>654934000</v>
      </c>
      <c r="AD1941" s="2">
        <v>655788000</v>
      </c>
      <c r="AE1941" s="2">
        <v>658205000</v>
      </c>
      <c r="AF1941" s="2">
        <v>658482000</v>
      </c>
    </row>
    <row r="1942" spans="1:32" x14ac:dyDescent="0.25">
      <c r="A1942" t="s">
        <v>3456</v>
      </c>
      <c r="B1942" t="s">
        <v>19</v>
      </c>
      <c r="C1942" s="2">
        <v>2394000000</v>
      </c>
      <c r="D1942" s="2">
        <v>2394160000</v>
      </c>
      <c r="E1942" s="2">
        <v>2394240000</v>
      </c>
      <c r="F1942" s="2">
        <v>2422960000</v>
      </c>
      <c r="G1942" s="2">
        <v>2385660000</v>
      </c>
      <c r="H1942" s="2">
        <v>2350800000</v>
      </c>
      <c r="I1942" s="2">
        <v>2405630000</v>
      </c>
      <c r="J1942" s="2">
        <v>2519760000</v>
      </c>
      <c r="K1942" s="2">
        <v>2580800000</v>
      </c>
      <c r="L1942" s="2">
        <v>2597380000</v>
      </c>
      <c r="M1942" s="2">
        <v>2611050000</v>
      </c>
      <c r="N1942" s="2">
        <v>2600300000</v>
      </c>
      <c r="O1942" s="2">
        <v>2596320000</v>
      </c>
      <c r="P1942" s="2">
        <v>2622800000</v>
      </c>
      <c r="Q1942" s="2">
        <v>2613420000</v>
      </c>
      <c r="R1942" s="2">
        <v>2612180000</v>
      </c>
      <c r="S1942" s="2">
        <v>2620060000</v>
      </c>
      <c r="T1942" s="2">
        <v>2627200000</v>
      </c>
      <c r="U1942" s="2">
        <v>2657300000</v>
      </c>
      <c r="V1942" s="2">
        <v>2675160000</v>
      </c>
      <c r="W1942" s="2">
        <v>2680930000</v>
      </c>
      <c r="X1942" s="2">
        <v>2691790000</v>
      </c>
      <c r="Y1942" s="2">
        <v>2711720000</v>
      </c>
      <c r="Z1942" s="2">
        <v>2732410000</v>
      </c>
      <c r="AA1942" s="2">
        <v>2739960000</v>
      </c>
      <c r="AB1942" s="2">
        <v>2740040000</v>
      </c>
      <c r="AC1942" s="2">
        <v>2732660000</v>
      </c>
      <c r="AD1942" s="2">
        <v>2735210000</v>
      </c>
      <c r="AE1942" s="2">
        <v>2746620000</v>
      </c>
      <c r="AF1942" s="2">
        <v>2745850000</v>
      </c>
    </row>
    <row r="1943" spans="1:32" x14ac:dyDescent="0.25">
      <c r="A1943" t="s">
        <v>3457</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x14ac:dyDescent="0.25">
      <c r="A1944" t="s">
        <v>3458</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x14ac:dyDescent="0.25">
      <c r="A1945" t="s">
        <v>3459</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x14ac:dyDescent="0.25">
      <c r="A1946" t="s">
        <v>3460</v>
      </c>
      <c r="B1946" t="s">
        <v>19</v>
      </c>
      <c r="C1946" s="2">
        <v>4400000000000</v>
      </c>
      <c r="D1946" s="2">
        <v>4400040000000</v>
      </c>
      <c r="E1946" s="2">
        <v>4574060000000</v>
      </c>
      <c r="F1946" s="2">
        <v>4518440000000</v>
      </c>
      <c r="G1946" s="2">
        <v>4547080000000</v>
      </c>
      <c r="H1946" s="2">
        <v>4680410000000</v>
      </c>
      <c r="I1946" s="2">
        <v>4836510000000</v>
      </c>
      <c r="J1946" s="2">
        <v>4941700000000</v>
      </c>
      <c r="K1946" s="2">
        <v>5016170000000</v>
      </c>
      <c r="L1946" s="2">
        <v>5057940000000</v>
      </c>
      <c r="M1946" s="2">
        <v>5072350000000</v>
      </c>
      <c r="N1946" s="2">
        <v>5096120000000</v>
      </c>
      <c r="O1946" s="2">
        <v>5126790000000</v>
      </c>
      <c r="P1946" s="2">
        <v>5172680000000</v>
      </c>
      <c r="Q1946" s="2">
        <v>5239240000000</v>
      </c>
      <c r="R1946" s="2">
        <v>5308350000000</v>
      </c>
      <c r="S1946" s="2">
        <v>5357190000000</v>
      </c>
      <c r="T1946" s="2">
        <v>5416960000000</v>
      </c>
      <c r="U1946" s="2">
        <v>5476750000000</v>
      </c>
      <c r="V1946" s="2">
        <v>5541530000000</v>
      </c>
      <c r="W1946" s="2">
        <v>5582190000000</v>
      </c>
      <c r="X1946" s="2">
        <v>5651950000000</v>
      </c>
      <c r="Y1946" s="2">
        <v>5741790000000</v>
      </c>
      <c r="Z1946" s="2">
        <v>5806320000000</v>
      </c>
      <c r="AA1946" s="2">
        <v>5847660000000</v>
      </c>
      <c r="AB1946" s="2">
        <v>5920570000000</v>
      </c>
      <c r="AC1946" s="2">
        <v>6009210000000</v>
      </c>
      <c r="AD1946" s="2">
        <v>6082600000000</v>
      </c>
      <c r="AE1946" s="2">
        <v>6106690000000</v>
      </c>
      <c r="AF1946" s="2">
        <v>6150450000000</v>
      </c>
    </row>
    <row r="1947" spans="1:32" x14ac:dyDescent="0.25">
      <c r="A1947" t="s">
        <v>3461</v>
      </c>
      <c r="B1947" t="s">
        <v>19</v>
      </c>
      <c r="C1947" s="2">
        <v>14350000000</v>
      </c>
      <c r="D1947" s="2">
        <v>14350100000</v>
      </c>
      <c r="E1947" s="2">
        <v>14350200000</v>
      </c>
      <c r="F1947" s="2">
        <v>14821400000</v>
      </c>
      <c r="G1947" s="2">
        <v>14703500000</v>
      </c>
      <c r="H1947" s="2">
        <v>14797600000</v>
      </c>
      <c r="I1947" s="2">
        <v>15144100000</v>
      </c>
      <c r="J1947" s="2">
        <v>15551100000</v>
      </c>
      <c r="K1947" s="2">
        <v>15828900000</v>
      </c>
      <c r="L1947" s="2">
        <v>16027900000</v>
      </c>
      <c r="M1947" s="2">
        <v>16155700000</v>
      </c>
      <c r="N1947" s="2">
        <v>16214500000</v>
      </c>
      <c r="O1947" s="2">
        <v>16289700000</v>
      </c>
      <c r="P1947" s="2">
        <v>16382300000</v>
      </c>
      <c r="Q1947" s="2">
        <v>16513800000</v>
      </c>
      <c r="R1947" s="2">
        <v>16694000000</v>
      </c>
      <c r="S1947" s="2">
        <v>16873600000</v>
      </c>
      <c r="T1947" s="2">
        <v>17012700000</v>
      </c>
      <c r="U1947" s="2">
        <v>17182000000</v>
      </c>
      <c r="V1947" s="2">
        <v>17341100000</v>
      </c>
      <c r="W1947" s="2">
        <v>17520200000</v>
      </c>
      <c r="X1947" s="2">
        <v>17629100000</v>
      </c>
      <c r="Y1947" s="2">
        <v>17818300000</v>
      </c>
      <c r="Z1947" s="2">
        <v>18047000000</v>
      </c>
      <c r="AA1947" s="2">
        <v>18215000000</v>
      </c>
      <c r="AB1947" s="2">
        <v>18331300000</v>
      </c>
      <c r="AC1947" s="2">
        <v>18526900000</v>
      </c>
      <c r="AD1947" s="2">
        <v>18751900000</v>
      </c>
      <c r="AE1947" s="2">
        <v>18936200000</v>
      </c>
      <c r="AF1947" s="2">
        <v>19009200000</v>
      </c>
    </row>
    <row r="1948" spans="1:32" x14ac:dyDescent="0.25">
      <c r="A1948" t="s">
        <v>3462</v>
      </c>
      <c r="B1948" t="s">
        <v>19</v>
      </c>
      <c r="C1948" s="2">
        <v>183600000000</v>
      </c>
      <c r="D1948" s="2">
        <v>183602000000</v>
      </c>
      <c r="E1948" s="2">
        <v>183602000000</v>
      </c>
      <c r="F1948" s="2">
        <v>189818000000</v>
      </c>
      <c r="G1948" s="2">
        <v>188245000000</v>
      </c>
      <c r="H1948" s="2">
        <v>189397000000</v>
      </c>
      <c r="I1948" s="2">
        <v>194081000000</v>
      </c>
      <c r="J1948" s="2">
        <v>199571000000</v>
      </c>
      <c r="K1948" s="2">
        <v>203372000000</v>
      </c>
      <c r="L1948" s="2">
        <v>206087000000</v>
      </c>
      <c r="M1948" s="2">
        <v>207687000000</v>
      </c>
      <c r="N1948" s="2">
        <v>208400000000</v>
      </c>
      <c r="O1948" s="2">
        <v>209367000000</v>
      </c>
      <c r="P1948" s="2">
        <v>210601000000</v>
      </c>
      <c r="Q1948" s="2">
        <v>212320000000</v>
      </c>
      <c r="R1948" s="2">
        <v>214723000000</v>
      </c>
      <c r="S1948" s="2">
        <v>217219000000</v>
      </c>
      <c r="T1948" s="2">
        <v>219007000000</v>
      </c>
      <c r="U1948" s="2">
        <v>221198000000</v>
      </c>
      <c r="V1948" s="2">
        <v>223387000000</v>
      </c>
      <c r="W1948" s="2">
        <v>225676000000</v>
      </c>
      <c r="X1948" s="2">
        <v>227262000000</v>
      </c>
      <c r="Y1948" s="2">
        <v>229752000000</v>
      </c>
      <c r="Z1948" s="2">
        <v>232835000000</v>
      </c>
      <c r="AA1948" s="2">
        <v>235210000000</v>
      </c>
      <c r="AB1948" s="2">
        <v>236662000000</v>
      </c>
      <c r="AC1948" s="2">
        <v>239306000000</v>
      </c>
      <c r="AD1948" s="2">
        <v>242342000000</v>
      </c>
      <c r="AE1948" s="2">
        <v>244969000000</v>
      </c>
      <c r="AF1948" s="2">
        <v>245778000000</v>
      </c>
    </row>
    <row r="1949" spans="1:32" x14ac:dyDescent="0.25">
      <c r="A1949" t="s">
        <v>3463</v>
      </c>
      <c r="B1949" t="s">
        <v>19</v>
      </c>
      <c r="C1949" s="2">
        <v>17470000000</v>
      </c>
      <c r="D1949" s="2">
        <v>17470200000</v>
      </c>
      <c r="E1949" s="2">
        <v>17470200000</v>
      </c>
      <c r="F1949" s="2">
        <v>18071800000</v>
      </c>
      <c r="G1949" s="2">
        <v>17914200000</v>
      </c>
      <c r="H1949" s="2">
        <v>18029300000</v>
      </c>
      <c r="I1949" s="2">
        <v>18467200000</v>
      </c>
      <c r="J1949" s="2">
        <v>18985700000</v>
      </c>
      <c r="K1949" s="2">
        <v>19345400000</v>
      </c>
      <c r="L1949" s="2">
        <v>19596300000</v>
      </c>
      <c r="M1949" s="2">
        <v>19745800000</v>
      </c>
      <c r="N1949" s="2">
        <v>19816600000</v>
      </c>
      <c r="O1949" s="2">
        <v>19913000000</v>
      </c>
      <c r="P1949" s="2">
        <v>20026200000</v>
      </c>
      <c r="Q1949" s="2">
        <v>20188000000</v>
      </c>
      <c r="R1949" s="2">
        <v>20418300000</v>
      </c>
      <c r="S1949" s="2">
        <v>20657900000</v>
      </c>
      <c r="T1949" s="2">
        <v>20826800000</v>
      </c>
      <c r="U1949" s="2">
        <v>21035900000</v>
      </c>
      <c r="V1949" s="2">
        <v>21234800000</v>
      </c>
      <c r="W1949" s="2">
        <v>21453800000</v>
      </c>
      <c r="X1949" s="2">
        <v>21602400000</v>
      </c>
      <c r="Y1949" s="2">
        <v>21841500000</v>
      </c>
      <c r="Z1949" s="2">
        <v>22129800000</v>
      </c>
      <c r="AA1949" s="2">
        <v>22347500000</v>
      </c>
      <c r="AB1949" s="2">
        <v>22492900000</v>
      </c>
      <c r="AC1949" s="2">
        <v>22737500000</v>
      </c>
      <c r="AD1949" s="2">
        <v>23031500000</v>
      </c>
      <c r="AE1949" s="2">
        <v>23274500000</v>
      </c>
      <c r="AF1949" s="2">
        <v>23355900000</v>
      </c>
    </row>
    <row r="1950" spans="1:32" x14ac:dyDescent="0.25">
      <c r="A1950" t="s">
        <v>3464</v>
      </c>
      <c r="B1950" t="s">
        <v>19</v>
      </c>
      <c r="C1950" s="2">
        <v>13740000000</v>
      </c>
      <c r="D1950" s="2">
        <v>13740100000</v>
      </c>
      <c r="E1950" s="2">
        <v>13740200000</v>
      </c>
      <c r="F1950" s="2">
        <v>14281400000</v>
      </c>
      <c r="G1950" s="2">
        <v>14113300000</v>
      </c>
      <c r="H1950" s="2">
        <v>14197300000</v>
      </c>
      <c r="I1950" s="2">
        <v>14613600000</v>
      </c>
      <c r="J1950" s="2">
        <v>15090500000</v>
      </c>
      <c r="K1950" s="2">
        <v>15418200000</v>
      </c>
      <c r="L1950" s="2">
        <v>15647000000</v>
      </c>
      <c r="M1950" s="2">
        <v>15774600000</v>
      </c>
      <c r="N1950" s="2">
        <v>15823200000</v>
      </c>
      <c r="O1950" s="2">
        <v>15888200000</v>
      </c>
      <c r="P1950" s="2">
        <v>15980800000</v>
      </c>
      <c r="Q1950" s="2">
        <v>16122300000</v>
      </c>
      <c r="R1950" s="2">
        <v>16322600000</v>
      </c>
      <c r="S1950" s="2">
        <v>16532300000</v>
      </c>
      <c r="T1950" s="2">
        <v>16691500000</v>
      </c>
      <c r="U1950" s="2">
        <v>16870900000</v>
      </c>
      <c r="V1950" s="2">
        <v>17050100000</v>
      </c>
      <c r="W1950" s="2">
        <v>17249300000</v>
      </c>
      <c r="X1950" s="2">
        <v>17378300000</v>
      </c>
      <c r="Y1950" s="2">
        <v>17597600000</v>
      </c>
      <c r="Z1950" s="2">
        <v>17866400000</v>
      </c>
      <c r="AA1950" s="2">
        <v>18064600000</v>
      </c>
      <c r="AB1950" s="2">
        <v>18190900000</v>
      </c>
      <c r="AC1950" s="2">
        <v>18416600000</v>
      </c>
      <c r="AD1950" s="2">
        <v>18681800000</v>
      </c>
      <c r="AE1950" s="2">
        <v>18906200000</v>
      </c>
      <c r="AF1950" s="2">
        <v>18979200000</v>
      </c>
    </row>
    <row r="1951" spans="1:32" x14ac:dyDescent="0.25">
      <c r="A1951" t="s">
        <v>3465</v>
      </c>
      <c r="B1951" t="s">
        <v>19</v>
      </c>
      <c r="C1951" s="2">
        <v>10620000000</v>
      </c>
      <c r="D1951" s="2">
        <v>10620100000</v>
      </c>
      <c r="E1951" s="2">
        <v>10620100000</v>
      </c>
      <c r="F1951" s="2">
        <v>11031100000</v>
      </c>
      <c r="G1951" s="2">
        <v>10912600000</v>
      </c>
      <c r="H1951" s="2">
        <v>10975600000</v>
      </c>
      <c r="I1951" s="2">
        <v>11290500000</v>
      </c>
      <c r="J1951" s="2">
        <v>11665800000</v>
      </c>
      <c r="K1951" s="2">
        <v>11911800000</v>
      </c>
      <c r="L1951" s="2">
        <v>12088500000</v>
      </c>
      <c r="M1951" s="2">
        <v>12184500000</v>
      </c>
      <c r="N1951" s="2">
        <v>12221100000</v>
      </c>
      <c r="O1951" s="2">
        <v>12275000000</v>
      </c>
      <c r="P1951" s="2">
        <v>12347000000</v>
      </c>
      <c r="Q1951" s="2">
        <v>12458100000</v>
      </c>
      <c r="R1951" s="2">
        <v>12618400000</v>
      </c>
      <c r="S1951" s="2">
        <v>12778200000</v>
      </c>
      <c r="T1951" s="2">
        <v>12887500000</v>
      </c>
      <c r="U1951" s="2">
        <v>13037000000</v>
      </c>
      <c r="V1951" s="2">
        <v>13176400000</v>
      </c>
      <c r="W1951" s="2">
        <v>13325800000</v>
      </c>
      <c r="X1951" s="2">
        <v>13425000000</v>
      </c>
      <c r="Y1951" s="2">
        <v>13584500000</v>
      </c>
      <c r="Z1951" s="2">
        <v>13803600000</v>
      </c>
      <c r="AA1951" s="2">
        <v>13952100000</v>
      </c>
      <c r="AB1951" s="2">
        <v>14049300000</v>
      </c>
      <c r="AC1951" s="2">
        <v>14216000000</v>
      </c>
      <c r="AD1951" s="2">
        <v>14422200000</v>
      </c>
      <c r="AE1951" s="2">
        <v>14597900000</v>
      </c>
      <c r="AF1951" s="2">
        <v>14652500000</v>
      </c>
    </row>
    <row r="1952" spans="1:32" x14ac:dyDescent="0.25">
      <c r="A1952" t="s">
        <v>3466</v>
      </c>
      <c r="B1952" t="s">
        <v>19</v>
      </c>
      <c r="C1952" s="2">
        <v>53410000000</v>
      </c>
      <c r="D1952" s="2">
        <v>53410500000</v>
      </c>
      <c r="E1952" s="2">
        <v>53410700000</v>
      </c>
      <c r="F1952" s="2">
        <v>55525400000</v>
      </c>
      <c r="G1952" s="2">
        <v>54853000000</v>
      </c>
      <c r="H1952" s="2">
        <v>55208400000</v>
      </c>
      <c r="I1952" s="2">
        <v>56833000000</v>
      </c>
      <c r="J1952" s="2">
        <v>58729600000</v>
      </c>
      <c r="K1952" s="2">
        <v>60009700000</v>
      </c>
      <c r="L1952" s="2">
        <v>60913900000</v>
      </c>
      <c r="M1952" s="2">
        <v>61413700000</v>
      </c>
      <c r="N1952" s="2">
        <v>61607000000</v>
      </c>
      <c r="O1952" s="2">
        <v>61876800000</v>
      </c>
      <c r="P1952" s="2">
        <v>62236800000</v>
      </c>
      <c r="Q1952" s="2">
        <v>62792500000</v>
      </c>
      <c r="R1952" s="2">
        <v>63593800000</v>
      </c>
      <c r="S1952" s="2">
        <v>64422800000</v>
      </c>
      <c r="T1952" s="2">
        <v>65019600000</v>
      </c>
      <c r="U1952" s="2">
        <v>65747200000</v>
      </c>
      <c r="V1952" s="2">
        <v>66464200000</v>
      </c>
      <c r="W1952" s="2">
        <v>67261200000</v>
      </c>
      <c r="X1952" s="2">
        <v>67757100000</v>
      </c>
      <c r="Y1952" s="2">
        <v>68604500000</v>
      </c>
      <c r="Z1952" s="2">
        <v>69679900000</v>
      </c>
      <c r="AA1952" s="2">
        <v>70462800000</v>
      </c>
      <c r="AB1952" s="2">
        <v>70958500000</v>
      </c>
      <c r="AC1952" s="2">
        <v>71851800000</v>
      </c>
      <c r="AD1952" s="2">
        <v>72913000000</v>
      </c>
      <c r="AE1952" s="2">
        <v>73811200000</v>
      </c>
      <c r="AF1952" s="2">
        <v>74093900000</v>
      </c>
    </row>
    <row r="1953" spans="1:32" x14ac:dyDescent="0.25">
      <c r="A1953" t="s">
        <v>3467</v>
      </c>
      <c r="B1953" t="s">
        <v>19</v>
      </c>
      <c r="C1953" s="2">
        <v>335400000</v>
      </c>
      <c r="D1953" s="2">
        <v>335403000</v>
      </c>
      <c r="E1953" s="2">
        <v>335404000</v>
      </c>
      <c r="F1953" s="2">
        <v>343833000</v>
      </c>
      <c r="G1953" s="2">
        <v>342881000</v>
      </c>
      <c r="H1953" s="2">
        <v>344877000</v>
      </c>
      <c r="I1953" s="2">
        <v>350927000</v>
      </c>
      <c r="J1953" s="2">
        <v>357685000</v>
      </c>
      <c r="K1953" s="2">
        <v>362663000</v>
      </c>
      <c r="L1953" s="2">
        <v>366465000</v>
      </c>
      <c r="M1953" s="2">
        <v>369044000</v>
      </c>
      <c r="N1953" s="2">
        <v>370645000</v>
      </c>
      <c r="O1953" s="2">
        <v>372565000</v>
      </c>
      <c r="P1953" s="2">
        <v>374625000</v>
      </c>
      <c r="Q1953" s="2">
        <v>377257000</v>
      </c>
      <c r="R1953" s="2">
        <v>380659000</v>
      </c>
      <c r="S1953" s="2">
        <v>384048000</v>
      </c>
      <c r="T1953" s="2">
        <v>386725000</v>
      </c>
      <c r="U1953" s="2">
        <v>389806000</v>
      </c>
      <c r="V1953" s="2">
        <v>392784000</v>
      </c>
      <c r="W1953" s="2">
        <v>395961000</v>
      </c>
      <c r="X1953" s="2">
        <v>398235000</v>
      </c>
      <c r="Y1953" s="2">
        <v>401514000</v>
      </c>
      <c r="Z1953" s="2">
        <v>405480000</v>
      </c>
      <c r="AA1953" s="2">
        <v>408534000</v>
      </c>
      <c r="AB1953" s="2">
        <v>410749000</v>
      </c>
      <c r="AC1953" s="2">
        <v>414048000</v>
      </c>
      <c r="AD1953" s="2">
        <v>417834000</v>
      </c>
      <c r="AE1953" s="2">
        <v>421106000</v>
      </c>
      <c r="AF1953" s="2">
        <v>422549000</v>
      </c>
    </row>
    <row r="1954" spans="1:32" x14ac:dyDescent="0.25">
      <c r="A1954" t="s">
        <v>3468</v>
      </c>
      <c r="B1954" t="s">
        <v>19</v>
      </c>
      <c r="C1954" s="2">
        <v>1021000000</v>
      </c>
      <c r="D1954" s="2">
        <v>1021010000</v>
      </c>
      <c r="E1954" s="2">
        <v>1021010000</v>
      </c>
      <c r="F1954" s="2">
        <v>1059100000</v>
      </c>
      <c r="G1954" s="2">
        <v>1047250000</v>
      </c>
      <c r="H1954" s="2">
        <v>1054540000</v>
      </c>
      <c r="I1954" s="2">
        <v>1083010000</v>
      </c>
      <c r="J1954" s="2">
        <v>1116510000</v>
      </c>
      <c r="K1954" s="2">
        <v>1139080000</v>
      </c>
      <c r="L1954" s="2">
        <v>1155730000</v>
      </c>
      <c r="M1954" s="2">
        <v>1165300000</v>
      </c>
      <c r="N1954" s="2">
        <v>1168930000</v>
      </c>
      <c r="O1954" s="2">
        <v>1174300000</v>
      </c>
      <c r="P1954" s="2">
        <v>1180490000</v>
      </c>
      <c r="Q1954" s="2">
        <v>1190600000</v>
      </c>
      <c r="R1954" s="2">
        <v>1205620000</v>
      </c>
      <c r="S1954" s="2">
        <v>1220600000</v>
      </c>
      <c r="T1954" s="2">
        <v>1231540000</v>
      </c>
      <c r="U1954" s="2">
        <v>1244490000</v>
      </c>
      <c r="V1954" s="2">
        <v>1257430000</v>
      </c>
      <c r="W1954" s="2">
        <v>1271370000</v>
      </c>
      <c r="X1954" s="2">
        <v>1280290000</v>
      </c>
      <c r="Y1954" s="2">
        <v>1295240000</v>
      </c>
      <c r="Z1954" s="2">
        <v>1314150000</v>
      </c>
      <c r="AA1954" s="2">
        <v>1328010000</v>
      </c>
      <c r="AB1954" s="2">
        <v>1337740000</v>
      </c>
      <c r="AC1954" s="2">
        <v>1353420000</v>
      </c>
      <c r="AD1954" s="2">
        <v>1372070000</v>
      </c>
      <c r="AE1954" s="2">
        <v>1387660000</v>
      </c>
      <c r="AF1954" s="2">
        <v>1393140000</v>
      </c>
    </row>
    <row r="1955" spans="1:32" x14ac:dyDescent="0.25">
      <c r="A1955" t="s">
        <v>3469</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x14ac:dyDescent="0.25">
      <c r="A1956" t="s">
        <v>3470</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x14ac:dyDescent="0.25">
      <c r="A1957" t="s">
        <v>3471</v>
      </c>
      <c r="B1957" t="s">
        <v>19</v>
      </c>
      <c r="C1957" s="2">
        <v>2000000000000</v>
      </c>
      <c r="D1957" s="2">
        <v>2000020000000</v>
      </c>
      <c r="E1957" s="2">
        <v>1791020000000</v>
      </c>
      <c r="F1957" s="2">
        <v>1516150000000</v>
      </c>
      <c r="G1957" s="2">
        <v>1860440000000</v>
      </c>
      <c r="H1957" s="2">
        <v>1929990000000</v>
      </c>
      <c r="I1957" s="2">
        <v>1800680000000</v>
      </c>
      <c r="J1957" s="2">
        <v>1906580000000</v>
      </c>
      <c r="K1957" s="2">
        <v>1895470000000</v>
      </c>
      <c r="L1957" s="2">
        <v>1884450000000</v>
      </c>
      <c r="M1957" s="2">
        <v>1873300000000</v>
      </c>
      <c r="N1957" s="2">
        <v>1862260000000</v>
      </c>
      <c r="O1957" s="2">
        <v>1851790000000</v>
      </c>
      <c r="P1957" s="2">
        <v>1841000000000</v>
      </c>
      <c r="Q1957" s="2">
        <v>1830070000000</v>
      </c>
      <c r="R1957" s="2">
        <v>1818970000000</v>
      </c>
      <c r="S1957" s="2">
        <v>1807810000000</v>
      </c>
      <c r="T1957" s="2">
        <v>1797620000000</v>
      </c>
      <c r="U1957" s="2">
        <v>1786440000000</v>
      </c>
      <c r="V1957" s="2">
        <v>1776260000000</v>
      </c>
      <c r="W1957" s="2">
        <v>1766070000000</v>
      </c>
      <c r="X1957" s="2">
        <v>1756890000000</v>
      </c>
      <c r="Y1957" s="2">
        <v>1773810000000</v>
      </c>
      <c r="Z1957" s="2">
        <v>1791650000000</v>
      </c>
      <c r="AA1957" s="2">
        <v>1808460000000</v>
      </c>
      <c r="AB1957" s="2">
        <v>1826110000000</v>
      </c>
      <c r="AC1957" s="2">
        <v>1842660000000</v>
      </c>
      <c r="AD1957" s="2">
        <v>1865170000000</v>
      </c>
      <c r="AE1957" s="2">
        <v>1888610000000</v>
      </c>
      <c r="AF1957" s="2">
        <v>1910940000000</v>
      </c>
    </row>
    <row r="1958" spans="1:32" x14ac:dyDescent="0.25">
      <c r="A1958" t="s">
        <v>3472</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x14ac:dyDescent="0.25">
      <c r="A1959" t="s">
        <v>3473</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x14ac:dyDescent="0.25">
      <c r="A1960" t="s">
        <v>3474</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x14ac:dyDescent="0.25">
      <c r="A1961" t="s">
        <v>3475</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x14ac:dyDescent="0.25">
      <c r="A1962" t="s">
        <v>3476</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x14ac:dyDescent="0.25">
      <c r="A1963" t="s">
        <v>3477</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x14ac:dyDescent="0.25">
      <c r="A1964" t="s">
        <v>3478</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x14ac:dyDescent="0.25">
      <c r="A1965" t="s">
        <v>3479</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x14ac:dyDescent="0.25">
      <c r="A1966" t="s">
        <v>3480</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x14ac:dyDescent="0.25">
      <c r="A1967" t="s">
        <v>3481</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x14ac:dyDescent="0.25">
      <c r="A1968" t="s">
        <v>3482</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x14ac:dyDescent="0.25">
      <c r="A1969" t="s">
        <v>3483</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x14ac:dyDescent="0.25">
      <c r="A1970" t="s">
        <v>3484</v>
      </c>
      <c r="B1970" t="s">
        <v>19</v>
      </c>
      <c r="C1970" s="2">
        <v>300000000000</v>
      </c>
      <c r="D1970" s="2">
        <v>300000000000</v>
      </c>
      <c r="E1970" s="2">
        <v>338607000000</v>
      </c>
      <c r="F1970" s="2">
        <v>338515000000</v>
      </c>
      <c r="G1970" s="2">
        <v>342240000000</v>
      </c>
      <c r="H1970" s="2">
        <v>350471000000</v>
      </c>
      <c r="I1970" s="2">
        <v>358904000000</v>
      </c>
      <c r="J1970" s="2">
        <v>366643000000</v>
      </c>
      <c r="K1970" s="2">
        <v>373488000000</v>
      </c>
      <c r="L1970" s="2">
        <v>379229000000</v>
      </c>
      <c r="M1970" s="2">
        <v>384084000000</v>
      </c>
      <c r="N1970" s="2">
        <v>386901000000</v>
      </c>
      <c r="O1970" s="2">
        <v>394920000000</v>
      </c>
      <c r="P1970" s="2">
        <v>406039000000</v>
      </c>
      <c r="Q1970" s="2">
        <v>416755000000</v>
      </c>
      <c r="R1970" s="2">
        <v>428168000000</v>
      </c>
      <c r="S1970" s="2">
        <v>439679000000</v>
      </c>
      <c r="T1970" s="2">
        <v>451889000000</v>
      </c>
      <c r="U1970" s="2">
        <v>465197000000</v>
      </c>
      <c r="V1970" s="2">
        <v>478304000000</v>
      </c>
      <c r="W1970" s="2">
        <v>492209000000</v>
      </c>
      <c r="X1970" s="2">
        <v>506615000000</v>
      </c>
      <c r="Y1970" s="2">
        <v>519917000000</v>
      </c>
      <c r="Z1970" s="2">
        <v>534116000000</v>
      </c>
      <c r="AA1970" s="2">
        <v>548111000000</v>
      </c>
      <c r="AB1970" s="2">
        <v>561594000000</v>
      </c>
      <c r="AC1970" s="2">
        <v>575570000000</v>
      </c>
      <c r="AD1970" s="2">
        <v>590242000000</v>
      </c>
      <c r="AE1970" s="2">
        <v>605005000000</v>
      </c>
      <c r="AF1970" s="2">
        <v>619462000000</v>
      </c>
    </row>
    <row r="1971" spans="1:32" x14ac:dyDescent="0.25">
      <c r="A1971" t="s">
        <v>3485</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x14ac:dyDescent="0.25">
      <c r="A1972" t="s">
        <v>3486</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x14ac:dyDescent="0.25">
      <c r="A1973" t="s">
        <v>3487</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x14ac:dyDescent="0.25">
      <c r="A1974" t="s">
        <v>3488</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x14ac:dyDescent="0.25">
      <c r="A1975" t="s">
        <v>3489</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x14ac:dyDescent="0.25">
      <c r="A1976" t="s">
        <v>3490</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x14ac:dyDescent="0.25">
      <c r="A1977" t="s">
        <v>3491</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x14ac:dyDescent="0.25">
      <c r="A1978" t="s">
        <v>3492</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x14ac:dyDescent="0.25">
      <c r="A1979" t="s">
        <v>3493</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x14ac:dyDescent="0.25">
      <c r="A1980" t="s">
        <v>3494</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x14ac:dyDescent="0.25">
      <c r="A1981" t="s">
        <v>3495</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x14ac:dyDescent="0.25">
      <c r="A1982" t="s">
        <v>3496</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x14ac:dyDescent="0.25">
      <c r="A1983" t="s">
        <v>3497</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x14ac:dyDescent="0.25">
      <c r="A1984" t="s">
        <v>3498</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x14ac:dyDescent="0.25">
      <c r="A1985" t="s">
        <v>3499</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x14ac:dyDescent="0.25">
      <c r="A1986" t="s">
        <v>3500</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x14ac:dyDescent="0.25">
      <c r="A1987" t="s">
        <v>3501</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x14ac:dyDescent="0.25">
      <c r="A1988" t="s">
        <v>3502</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x14ac:dyDescent="0.25">
      <c r="A1989" t="s">
        <v>3503</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x14ac:dyDescent="0.25">
      <c r="A1990" t="s">
        <v>3504</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x14ac:dyDescent="0.25">
      <c r="A1991" t="s">
        <v>3505</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x14ac:dyDescent="0.25">
      <c r="A1992" t="s">
        <v>3506</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x14ac:dyDescent="0.25">
      <c r="A1993" t="s">
        <v>3507</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x14ac:dyDescent="0.25">
      <c r="A1994" t="s">
        <v>3508</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x14ac:dyDescent="0.25">
      <c r="A1995" t="s">
        <v>3509</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x14ac:dyDescent="0.25">
      <c r="A1996" t="s">
        <v>3510</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x14ac:dyDescent="0.25">
      <c r="A1997" t="s">
        <v>3511</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x14ac:dyDescent="0.25">
      <c r="A1998" t="s">
        <v>3512</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x14ac:dyDescent="0.25">
      <c r="A1999" t="s">
        <v>3513</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x14ac:dyDescent="0.25">
      <c r="A2000" t="s">
        <v>3514</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x14ac:dyDescent="0.25">
      <c r="A2001" t="s">
        <v>3515</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x14ac:dyDescent="0.25">
      <c r="A2002" t="s">
        <v>3516</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x14ac:dyDescent="0.25">
      <c r="A2003" t="s">
        <v>3517</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x14ac:dyDescent="0.25">
      <c r="A2004" t="s">
        <v>3518</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x14ac:dyDescent="0.25">
      <c r="A2005" t="s">
        <v>3519</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x14ac:dyDescent="0.25">
      <c r="A2006" t="s">
        <v>3520</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x14ac:dyDescent="0.25">
      <c r="A2007" t="s">
        <v>3521</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x14ac:dyDescent="0.25">
      <c r="A2008" t="s">
        <v>3522</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x14ac:dyDescent="0.25">
      <c r="A2009" t="s">
        <v>3523</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x14ac:dyDescent="0.25">
      <c r="A2010" t="s">
        <v>3524</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x14ac:dyDescent="0.25">
      <c r="A2011" t="s">
        <v>3525</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x14ac:dyDescent="0.25">
      <c r="A2012" t="s">
        <v>3526</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x14ac:dyDescent="0.25">
      <c r="A2013" t="s">
        <v>3527</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x14ac:dyDescent="0.25">
      <c r="A2014" t="s">
        <v>3528</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x14ac:dyDescent="0.25">
      <c r="A2015" t="s">
        <v>3529</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x14ac:dyDescent="0.25">
      <c r="A2016" t="s">
        <v>3530</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x14ac:dyDescent="0.25">
      <c r="A2017" t="s">
        <v>3531</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x14ac:dyDescent="0.25">
      <c r="A2018" t="s">
        <v>3532</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x14ac:dyDescent="0.25">
      <c r="A2019" t="s">
        <v>3533</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x14ac:dyDescent="0.25">
      <c r="A2020" t="s">
        <v>3534</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x14ac:dyDescent="0.25">
      <c r="A2021" t="s">
        <v>3535</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x14ac:dyDescent="0.25">
      <c r="A2022" t="s">
        <v>3536</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x14ac:dyDescent="0.25">
      <c r="A2023" t="s">
        <v>3537</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x14ac:dyDescent="0.25">
      <c r="A2024" t="s">
        <v>3538</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x14ac:dyDescent="0.25">
      <c r="A2025" t="s">
        <v>3539</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x14ac:dyDescent="0.25">
      <c r="A2026" t="s">
        <v>3540</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x14ac:dyDescent="0.25">
      <c r="A2027" t="s">
        <v>3541</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x14ac:dyDescent="0.25">
      <c r="A2028" t="s">
        <v>3542</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x14ac:dyDescent="0.25">
      <c r="A2029" t="s">
        <v>3543</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x14ac:dyDescent="0.25">
      <c r="A2030" t="s">
        <v>3544</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x14ac:dyDescent="0.25">
      <c r="A2031" t="s">
        <v>3545</v>
      </c>
      <c r="B2031" t="s">
        <v>19</v>
      </c>
      <c r="C2031" s="2">
        <v>189500000000</v>
      </c>
      <c r="D2031" s="2">
        <v>208301000000</v>
      </c>
      <c r="E2031" s="2">
        <v>206008000000</v>
      </c>
      <c r="F2031" s="2">
        <v>206019000000</v>
      </c>
      <c r="G2031" s="2">
        <v>201047000000</v>
      </c>
      <c r="H2031" s="2">
        <v>199584000000</v>
      </c>
      <c r="I2031" s="2">
        <v>200024000000</v>
      </c>
      <c r="J2031" s="2">
        <v>201771000000</v>
      </c>
      <c r="K2031" s="2">
        <v>203824000000</v>
      </c>
      <c r="L2031" s="2">
        <v>205773000000</v>
      </c>
      <c r="M2031" s="2">
        <v>207937000000</v>
      </c>
      <c r="N2031" s="2">
        <v>211565000000</v>
      </c>
      <c r="O2031" s="2">
        <v>215190000000</v>
      </c>
      <c r="P2031" s="2">
        <v>218611000000</v>
      </c>
      <c r="Q2031" s="2">
        <v>221318000000</v>
      </c>
      <c r="R2031" s="2">
        <v>223626000000</v>
      </c>
      <c r="S2031" s="2">
        <v>226531000000</v>
      </c>
      <c r="T2031" s="2">
        <v>230132000000</v>
      </c>
      <c r="U2031" s="2">
        <v>233233000000</v>
      </c>
      <c r="V2031" s="2">
        <v>236632000000</v>
      </c>
      <c r="W2031" s="2">
        <v>239830000000</v>
      </c>
      <c r="X2031" s="2">
        <v>243030000000</v>
      </c>
      <c r="Y2031" s="2">
        <v>246227000000</v>
      </c>
      <c r="Z2031" s="2">
        <v>249017000000</v>
      </c>
      <c r="AA2031" s="2">
        <v>251904000000</v>
      </c>
      <c r="AB2031" s="2">
        <v>255082000000</v>
      </c>
      <c r="AC2031" s="2">
        <v>258654000000</v>
      </c>
      <c r="AD2031" s="2">
        <v>261822000000</v>
      </c>
      <c r="AE2031" s="2">
        <v>264582000000</v>
      </c>
      <c r="AF2031" s="2">
        <v>269036000000</v>
      </c>
    </row>
    <row r="2032" spans="1:32" x14ac:dyDescent="0.25">
      <c r="A2032" t="s">
        <v>3546</v>
      </c>
      <c r="B2032" t="s">
        <v>19</v>
      </c>
      <c r="C2032" s="2">
        <v>221900000000</v>
      </c>
      <c r="D2032" s="2">
        <v>238601000000</v>
      </c>
      <c r="E2032" s="2">
        <v>236509000000</v>
      </c>
      <c r="F2032" s="2">
        <v>237122000000</v>
      </c>
      <c r="G2032" s="2">
        <v>233054000000</v>
      </c>
      <c r="H2032" s="2">
        <v>232098000000</v>
      </c>
      <c r="I2032" s="2">
        <v>232844000000</v>
      </c>
      <c r="J2032" s="2">
        <v>234699000000</v>
      </c>
      <c r="K2032" s="2">
        <v>236761000000</v>
      </c>
      <c r="L2032" s="2">
        <v>238817000000</v>
      </c>
      <c r="M2032" s="2">
        <v>241090000000</v>
      </c>
      <c r="N2032" s="2">
        <v>244621000000</v>
      </c>
      <c r="O2032" s="2">
        <v>248050000000</v>
      </c>
      <c r="P2032" s="2">
        <v>251372000000</v>
      </c>
      <c r="Q2032" s="2">
        <v>254080000000</v>
      </c>
      <c r="R2032" s="2">
        <v>256489000000</v>
      </c>
      <c r="S2032" s="2">
        <v>259394000000</v>
      </c>
      <c r="T2032" s="2">
        <v>262794000000</v>
      </c>
      <c r="U2032" s="2">
        <v>265793000000</v>
      </c>
      <c r="V2032" s="2">
        <v>269092000000</v>
      </c>
      <c r="W2032" s="2">
        <v>272188000000</v>
      </c>
      <c r="X2032" s="2">
        <v>275287000000</v>
      </c>
      <c r="Y2032" s="2">
        <v>278382000000</v>
      </c>
      <c r="Z2032" s="2">
        <v>281071000000</v>
      </c>
      <c r="AA2032" s="2">
        <v>283855000000</v>
      </c>
      <c r="AB2032" s="2">
        <v>286829000000</v>
      </c>
      <c r="AC2032" s="2">
        <v>290197000000</v>
      </c>
      <c r="AD2032" s="2">
        <v>293160000000</v>
      </c>
      <c r="AE2032" s="2">
        <v>295915000000</v>
      </c>
      <c r="AF2032" s="2">
        <v>300063000000</v>
      </c>
    </row>
    <row r="2033" spans="1:32" x14ac:dyDescent="0.25">
      <c r="A2033" t="s">
        <v>3547</v>
      </c>
      <c r="B2033" t="s">
        <v>19</v>
      </c>
      <c r="C2033" s="2">
        <v>164100000000</v>
      </c>
      <c r="D2033" s="2">
        <v>180301000000</v>
      </c>
      <c r="E2033" s="2">
        <v>178407000000</v>
      </c>
      <c r="F2033" s="2">
        <v>178316000000</v>
      </c>
      <c r="G2033" s="2">
        <v>174041000000</v>
      </c>
      <c r="H2033" s="2">
        <v>172873000000</v>
      </c>
      <c r="I2033" s="2">
        <v>173207000000</v>
      </c>
      <c r="J2033" s="2">
        <v>174748000000</v>
      </c>
      <c r="K2033" s="2">
        <v>176494000000</v>
      </c>
      <c r="L2033" s="2">
        <v>178237000000</v>
      </c>
      <c r="M2033" s="2">
        <v>179992000000</v>
      </c>
      <c r="N2033" s="2">
        <v>183216000000</v>
      </c>
      <c r="O2033" s="2">
        <v>186238000000</v>
      </c>
      <c r="P2033" s="2">
        <v>189256000000</v>
      </c>
      <c r="Q2033" s="2">
        <v>191562000000</v>
      </c>
      <c r="R2033" s="2">
        <v>193569000000</v>
      </c>
      <c r="S2033" s="2">
        <v>196173000000</v>
      </c>
      <c r="T2033" s="2">
        <v>199174000000</v>
      </c>
      <c r="U2033" s="2">
        <v>201875000000</v>
      </c>
      <c r="V2033" s="2">
        <v>204874000000</v>
      </c>
      <c r="W2033" s="2">
        <v>207572000000</v>
      </c>
      <c r="X2033" s="2">
        <v>210272000000</v>
      </c>
      <c r="Y2033" s="2">
        <v>213169000000</v>
      </c>
      <c r="Z2033" s="2">
        <v>215461000000</v>
      </c>
      <c r="AA2033" s="2">
        <v>218049000000</v>
      </c>
      <c r="AB2033" s="2">
        <v>220730000000</v>
      </c>
      <c r="AC2033" s="2">
        <v>223806000000</v>
      </c>
      <c r="AD2033" s="2">
        <v>226579000000</v>
      </c>
      <c r="AE2033" s="2">
        <v>228944000000</v>
      </c>
      <c r="AF2033" s="2">
        <v>232804000000</v>
      </c>
    </row>
    <row r="2034" spans="1:32" x14ac:dyDescent="0.25">
      <c r="A2034" t="s">
        <v>3548</v>
      </c>
      <c r="B2034" t="s">
        <v>19</v>
      </c>
      <c r="C2034" s="2">
        <v>133200000000</v>
      </c>
      <c r="D2034" s="2">
        <v>146801000000</v>
      </c>
      <c r="E2034" s="2">
        <v>145206000000</v>
      </c>
      <c r="F2034" s="2">
        <v>145113000000</v>
      </c>
      <c r="G2034" s="2">
        <v>141533000000</v>
      </c>
      <c r="H2034" s="2">
        <v>140459000000</v>
      </c>
      <c r="I2034" s="2">
        <v>140787000000</v>
      </c>
      <c r="J2034" s="2">
        <v>142020000000</v>
      </c>
      <c r="K2034" s="2">
        <v>143458000000</v>
      </c>
      <c r="L2034" s="2">
        <v>144892000000</v>
      </c>
      <c r="M2034" s="2">
        <v>146337000000</v>
      </c>
      <c r="N2034" s="2">
        <v>148957000000</v>
      </c>
      <c r="O2034" s="2">
        <v>151575000000</v>
      </c>
      <c r="P2034" s="2">
        <v>153989000000</v>
      </c>
      <c r="Q2034" s="2">
        <v>155995000000</v>
      </c>
      <c r="R2034" s="2">
        <v>157600000000</v>
      </c>
      <c r="S2034" s="2">
        <v>159704000000</v>
      </c>
      <c r="T2034" s="2">
        <v>162305000000</v>
      </c>
      <c r="U2034" s="2">
        <v>164505000000</v>
      </c>
      <c r="V2034" s="2">
        <v>167005000000</v>
      </c>
      <c r="W2034" s="2">
        <v>169203000000</v>
      </c>
      <c r="X2034" s="2">
        <v>171503000000</v>
      </c>
      <c r="Y2034" s="2">
        <v>173801000000</v>
      </c>
      <c r="Z2034" s="2">
        <v>175794000000</v>
      </c>
      <c r="AA2034" s="2">
        <v>177885000000</v>
      </c>
      <c r="AB2034" s="2">
        <v>180170000000</v>
      </c>
      <c r="AC2034" s="2">
        <v>182750000000</v>
      </c>
      <c r="AD2034" s="2">
        <v>185027000000</v>
      </c>
      <c r="AE2034" s="2">
        <v>186999000000</v>
      </c>
      <c r="AF2034" s="2">
        <v>190267000000</v>
      </c>
    </row>
    <row r="2035" spans="1:32" x14ac:dyDescent="0.25">
      <c r="A2035" t="s">
        <v>3549</v>
      </c>
      <c r="B2035" t="s">
        <v>19</v>
      </c>
      <c r="C2035" s="2">
        <v>78350000000</v>
      </c>
      <c r="D2035" s="2">
        <v>86330300000</v>
      </c>
      <c r="E2035" s="2">
        <v>85363400000</v>
      </c>
      <c r="F2035" s="2">
        <v>85327900000</v>
      </c>
      <c r="G2035" s="2">
        <v>83209400000</v>
      </c>
      <c r="H2035" s="2">
        <v>82594800000</v>
      </c>
      <c r="I2035" s="2">
        <v>82781200000</v>
      </c>
      <c r="J2035" s="2">
        <v>83510900000</v>
      </c>
      <c r="K2035" s="2">
        <v>84342900000</v>
      </c>
      <c r="L2035" s="2">
        <v>85183100000</v>
      </c>
      <c r="M2035" s="2">
        <v>86069400000</v>
      </c>
      <c r="N2035" s="2">
        <v>87600900000</v>
      </c>
      <c r="O2035" s="2">
        <v>89101500000</v>
      </c>
      <c r="P2035" s="2">
        <v>90550100000</v>
      </c>
      <c r="Q2035" s="2">
        <v>91683100000</v>
      </c>
      <c r="R2035" s="2">
        <v>92646500000</v>
      </c>
      <c r="S2035" s="2">
        <v>93908700000</v>
      </c>
      <c r="T2035" s="2">
        <v>95389300000</v>
      </c>
      <c r="U2035" s="2">
        <v>96689400000</v>
      </c>
      <c r="V2035" s="2">
        <v>98159300000</v>
      </c>
      <c r="W2035" s="2">
        <v>99478300000</v>
      </c>
      <c r="X2035" s="2">
        <v>100778000000</v>
      </c>
      <c r="Y2035" s="2">
        <v>102177000000</v>
      </c>
      <c r="Z2035" s="2">
        <v>103373000000</v>
      </c>
      <c r="AA2035" s="2">
        <v>104567000000</v>
      </c>
      <c r="AB2035" s="2">
        <v>105959000000</v>
      </c>
      <c r="AC2035" s="2">
        <v>107447000000</v>
      </c>
      <c r="AD2035" s="2">
        <v>108734000000</v>
      </c>
      <c r="AE2035" s="2">
        <v>109917000000</v>
      </c>
      <c r="AF2035" s="2">
        <v>111798000000</v>
      </c>
    </row>
    <row r="2036" spans="1:32" x14ac:dyDescent="0.25">
      <c r="A2036" t="s">
        <v>3550</v>
      </c>
      <c r="B2036" t="s">
        <v>19</v>
      </c>
      <c r="C2036" s="2">
        <v>138400000000</v>
      </c>
      <c r="D2036" s="2">
        <v>152601000000</v>
      </c>
      <c r="E2036" s="2">
        <v>150906000000</v>
      </c>
      <c r="F2036" s="2">
        <v>150814000000</v>
      </c>
      <c r="G2036" s="2">
        <v>147034000000</v>
      </c>
      <c r="H2036" s="2">
        <v>145961000000</v>
      </c>
      <c r="I2036" s="2">
        <v>146290000000</v>
      </c>
      <c r="J2036" s="2">
        <v>147525000000</v>
      </c>
      <c r="K2036" s="2">
        <v>148964000000</v>
      </c>
      <c r="L2036" s="2">
        <v>150500000000</v>
      </c>
      <c r="M2036" s="2">
        <v>152046000000</v>
      </c>
      <c r="N2036" s="2">
        <v>154767000000</v>
      </c>
      <c r="O2036" s="2">
        <v>157485000000</v>
      </c>
      <c r="P2036" s="2">
        <v>160001000000</v>
      </c>
      <c r="Q2036" s="2">
        <v>162006000000</v>
      </c>
      <c r="R2036" s="2">
        <v>163712000000</v>
      </c>
      <c r="S2036" s="2">
        <v>166016000000</v>
      </c>
      <c r="T2036" s="2">
        <v>168617000000</v>
      </c>
      <c r="U2036" s="2">
        <v>170917000000</v>
      </c>
      <c r="V2036" s="2">
        <v>173517000000</v>
      </c>
      <c r="W2036" s="2">
        <v>175815000000</v>
      </c>
      <c r="X2036" s="2">
        <v>178215000000</v>
      </c>
      <c r="Y2036" s="2">
        <v>180713000000</v>
      </c>
      <c r="Z2036" s="2">
        <v>182706000000</v>
      </c>
      <c r="AA2036" s="2">
        <v>184896000000</v>
      </c>
      <c r="AB2036" s="2">
        <v>187280000000</v>
      </c>
      <c r="AC2036" s="2">
        <v>189960000000</v>
      </c>
      <c r="AD2036" s="2">
        <v>192336000000</v>
      </c>
      <c r="AE2036" s="2">
        <v>194407000000</v>
      </c>
      <c r="AF2036" s="2">
        <v>197773000000</v>
      </c>
    </row>
    <row r="2037" spans="1:32" x14ac:dyDescent="0.25">
      <c r="A2037" t="s">
        <v>3551</v>
      </c>
      <c r="B2037" t="s">
        <v>19</v>
      </c>
      <c r="C2037" s="2">
        <v>1629000000</v>
      </c>
      <c r="D2037" s="2">
        <v>1767010000</v>
      </c>
      <c r="E2037" s="2">
        <v>1750070000</v>
      </c>
      <c r="F2037" s="2">
        <v>1753160000</v>
      </c>
      <c r="G2037" s="2">
        <v>1718400000</v>
      </c>
      <c r="H2037" s="2">
        <v>1708720000</v>
      </c>
      <c r="I2037" s="2">
        <v>1714060000</v>
      </c>
      <c r="J2037" s="2">
        <v>1727470000</v>
      </c>
      <c r="K2037" s="2">
        <v>1743920000</v>
      </c>
      <c r="L2037" s="2">
        <v>1760340000</v>
      </c>
      <c r="M2037" s="2">
        <v>1776880000</v>
      </c>
      <c r="N2037" s="2">
        <v>1805110000</v>
      </c>
      <c r="O2037" s="2">
        <v>1832320000</v>
      </c>
      <c r="P2037" s="2">
        <v>1859490000</v>
      </c>
      <c r="Q2037" s="2">
        <v>1880550000</v>
      </c>
      <c r="R2037" s="2">
        <v>1898620000</v>
      </c>
      <c r="S2037" s="2">
        <v>1921660000</v>
      </c>
      <c r="T2037" s="2">
        <v>1948660000</v>
      </c>
      <c r="U2037" s="2">
        <v>1972660000</v>
      </c>
      <c r="V2037" s="2">
        <v>1998650000</v>
      </c>
      <c r="W2037" s="2">
        <v>2023630000</v>
      </c>
      <c r="X2037" s="2">
        <v>2047620000</v>
      </c>
      <c r="Y2037" s="2">
        <v>2072590000</v>
      </c>
      <c r="Z2037" s="2">
        <v>2093500000</v>
      </c>
      <c r="AA2037" s="2">
        <v>2116390000</v>
      </c>
      <c r="AB2037" s="2">
        <v>2140200000</v>
      </c>
      <c r="AC2037" s="2">
        <v>2166960000</v>
      </c>
      <c r="AD2037" s="2">
        <v>2190690000</v>
      </c>
      <c r="AE2037" s="2">
        <v>2212360000</v>
      </c>
      <c r="AF2037" s="2">
        <v>2245970000</v>
      </c>
    </row>
    <row r="2038" spans="1:32" x14ac:dyDescent="0.25">
      <c r="A2038" t="s">
        <v>3552</v>
      </c>
      <c r="B2038" t="s">
        <v>19</v>
      </c>
      <c r="C2038" s="2">
        <v>8579000000</v>
      </c>
      <c r="D2038" s="2">
        <v>9442040000</v>
      </c>
      <c r="E2038" s="2">
        <v>9338370000</v>
      </c>
      <c r="F2038" s="2">
        <v>9334860000</v>
      </c>
      <c r="G2038" s="2">
        <v>9107120000</v>
      </c>
      <c r="H2038" s="2">
        <v>9040810000</v>
      </c>
      <c r="I2038" s="2">
        <v>9061600000</v>
      </c>
      <c r="J2038" s="2">
        <v>9140760000</v>
      </c>
      <c r="K2038" s="2">
        <v>9231170000</v>
      </c>
      <c r="L2038" s="2">
        <v>9323380000</v>
      </c>
      <c r="M2038" s="2">
        <v>9419260000</v>
      </c>
      <c r="N2038" s="2">
        <v>9586520000</v>
      </c>
      <c r="O2038" s="2">
        <v>9749670000</v>
      </c>
      <c r="P2038" s="2">
        <v>9905610000</v>
      </c>
      <c r="Q2038" s="2">
        <v>10028900000</v>
      </c>
      <c r="R2038" s="2">
        <v>10129300000</v>
      </c>
      <c r="S2038" s="2">
        <v>10269500000</v>
      </c>
      <c r="T2038" s="2">
        <v>10429600000</v>
      </c>
      <c r="U2038" s="2">
        <v>10569600000</v>
      </c>
      <c r="V2038" s="2">
        <v>10729600000</v>
      </c>
      <c r="W2038" s="2">
        <v>10879500000</v>
      </c>
      <c r="X2038" s="2">
        <v>11019500000</v>
      </c>
      <c r="Y2038" s="2">
        <v>11169400000</v>
      </c>
      <c r="Z2038" s="2">
        <v>11298900000</v>
      </c>
      <c r="AA2038" s="2">
        <v>11428300000</v>
      </c>
      <c r="AB2038" s="2">
        <v>11577300000</v>
      </c>
      <c r="AC2038" s="2">
        <v>11736100000</v>
      </c>
      <c r="AD2038" s="2">
        <v>11884600000</v>
      </c>
      <c r="AE2038" s="2">
        <v>12012800000</v>
      </c>
      <c r="AF2038" s="2">
        <v>12210700000</v>
      </c>
    </row>
    <row r="2039" spans="1:32" x14ac:dyDescent="0.25">
      <c r="A2039" t="s">
        <v>3553</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x14ac:dyDescent="0.25">
      <c r="A2040" t="s">
        <v>3554</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x14ac:dyDescent="0.25">
      <c r="A2041" t="s">
        <v>3555</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x14ac:dyDescent="0.25">
      <c r="A2042" t="s">
        <v>3556</v>
      </c>
      <c r="B2042" t="s">
        <v>19</v>
      </c>
      <c r="C2042" s="2">
        <v>27000000000000</v>
      </c>
      <c r="D2042" s="2">
        <v>27000000000000</v>
      </c>
      <c r="E2042" s="2">
        <v>28570000000000</v>
      </c>
      <c r="F2042" s="2">
        <v>27530000000000</v>
      </c>
      <c r="G2042" s="2">
        <v>26470800000000</v>
      </c>
      <c r="H2042" s="2">
        <v>26221600000000</v>
      </c>
      <c r="I2042" s="2">
        <v>26142400000000</v>
      </c>
      <c r="J2042" s="2">
        <v>25703900000000</v>
      </c>
      <c r="K2042" s="2">
        <v>25555400000000</v>
      </c>
      <c r="L2042" s="2">
        <v>25437100000000</v>
      </c>
      <c r="M2042" s="2">
        <v>25209100000000</v>
      </c>
      <c r="N2042" s="2">
        <v>24970500000000</v>
      </c>
      <c r="O2042" s="2">
        <v>24852400000000</v>
      </c>
      <c r="P2042" s="2">
        <v>24781600000000</v>
      </c>
      <c r="Q2042" s="2">
        <v>24712100000000</v>
      </c>
      <c r="R2042" s="2">
        <v>24722100000000</v>
      </c>
      <c r="S2042" s="2">
        <v>24812200000000</v>
      </c>
      <c r="T2042" s="2">
        <v>24952000000000</v>
      </c>
      <c r="U2042" s="2">
        <v>25152300000000</v>
      </c>
      <c r="V2042" s="2">
        <v>25311900000000</v>
      </c>
      <c r="W2042" s="2">
        <v>25511500000000</v>
      </c>
      <c r="X2042" s="2">
        <v>25651000000000</v>
      </c>
      <c r="Y2042" s="2">
        <v>25810800000000</v>
      </c>
      <c r="Z2042" s="2">
        <v>25960600000000</v>
      </c>
      <c r="AA2042" s="2">
        <v>26070400000000</v>
      </c>
      <c r="AB2042" s="2">
        <v>26200200000000</v>
      </c>
      <c r="AC2042" s="2">
        <v>26179400000000</v>
      </c>
      <c r="AD2042" s="2">
        <v>26288400000000</v>
      </c>
      <c r="AE2042" s="2">
        <v>26467400000000</v>
      </c>
      <c r="AF2042" s="2">
        <v>26606100000000</v>
      </c>
    </row>
    <row r="2043" spans="1:32" x14ac:dyDescent="0.25">
      <c r="A2043" t="s">
        <v>3557</v>
      </c>
      <c r="B2043" t="s">
        <v>19</v>
      </c>
      <c r="C2043" s="2">
        <v>196000000000</v>
      </c>
      <c r="D2043" s="2">
        <v>196000000000</v>
      </c>
      <c r="E2043" s="2">
        <v>196000000000</v>
      </c>
      <c r="F2043" s="2">
        <v>207400000000</v>
      </c>
      <c r="G2043" s="2">
        <v>199806000000</v>
      </c>
      <c r="H2043" s="2">
        <v>192112000000</v>
      </c>
      <c r="I2043" s="2">
        <v>190317000000</v>
      </c>
      <c r="J2043" s="2">
        <v>189728000000</v>
      </c>
      <c r="K2043" s="2">
        <v>186539000000</v>
      </c>
      <c r="L2043" s="2">
        <v>185552000000</v>
      </c>
      <c r="M2043" s="2">
        <v>184566000000</v>
      </c>
      <c r="N2043" s="2">
        <v>182977000000</v>
      </c>
      <c r="O2043" s="2">
        <v>181291000000</v>
      </c>
      <c r="P2043" s="2">
        <v>180385000000</v>
      </c>
      <c r="Q2043" s="2">
        <v>179788000000</v>
      </c>
      <c r="R2043" s="2">
        <v>179388000000</v>
      </c>
      <c r="S2043" s="2">
        <v>179388000000</v>
      </c>
      <c r="T2043" s="2">
        <v>180086000000</v>
      </c>
      <c r="U2043" s="2">
        <v>181089000000</v>
      </c>
      <c r="V2043" s="2">
        <v>182486000000</v>
      </c>
      <c r="W2043" s="2">
        <v>183683000000</v>
      </c>
      <c r="X2043" s="2">
        <v>185180000000</v>
      </c>
      <c r="Y2043" s="2">
        <v>186178000000</v>
      </c>
      <c r="Z2043" s="2">
        <v>187377000000</v>
      </c>
      <c r="AA2043" s="2">
        <v>188375000000</v>
      </c>
      <c r="AB2043" s="2">
        <v>189174000000</v>
      </c>
      <c r="AC2043" s="2">
        <v>190168000000</v>
      </c>
      <c r="AD2043" s="2">
        <v>189961000000</v>
      </c>
      <c r="AE2043" s="2">
        <v>190753000000</v>
      </c>
      <c r="AF2043" s="2">
        <v>192144000000</v>
      </c>
    </row>
    <row r="2044" spans="1:32" x14ac:dyDescent="0.25">
      <c r="A2044" t="s">
        <v>3558</v>
      </c>
      <c r="B2044" t="s">
        <v>19</v>
      </c>
      <c r="C2044" s="2">
        <v>6282000000</v>
      </c>
      <c r="D2044" s="2">
        <v>6282000000</v>
      </c>
      <c r="E2044" s="2">
        <v>6282000000</v>
      </c>
      <c r="F2044" s="2">
        <v>6647000000</v>
      </c>
      <c r="G2044" s="2">
        <v>6405190000</v>
      </c>
      <c r="H2044" s="2">
        <v>6158370000</v>
      </c>
      <c r="I2044" s="2">
        <v>6099550000</v>
      </c>
      <c r="J2044" s="2">
        <v>6081910000</v>
      </c>
      <c r="K2044" s="2">
        <v>5981260000</v>
      </c>
      <c r="L2044" s="2">
        <v>5946660000</v>
      </c>
      <c r="M2044" s="2">
        <v>5917130000</v>
      </c>
      <c r="N2044" s="2">
        <v>5866460000</v>
      </c>
      <c r="O2044" s="2">
        <v>5809900000</v>
      </c>
      <c r="P2044" s="2">
        <v>5782720000</v>
      </c>
      <c r="Q2044" s="2">
        <v>5764820000</v>
      </c>
      <c r="R2044" s="2">
        <v>5750820000</v>
      </c>
      <c r="S2044" s="2">
        <v>5751820000</v>
      </c>
      <c r="T2044" s="2">
        <v>5772770000</v>
      </c>
      <c r="U2044" s="2">
        <v>5804840000</v>
      </c>
      <c r="V2044" s="2">
        <v>5850750000</v>
      </c>
      <c r="W2044" s="2">
        <v>5888650000</v>
      </c>
      <c r="X2044" s="2">
        <v>5935550000</v>
      </c>
      <c r="Y2044" s="2">
        <v>5966500000</v>
      </c>
      <c r="Z2044" s="2">
        <v>6006460000</v>
      </c>
      <c r="AA2044" s="2">
        <v>6040420000</v>
      </c>
      <c r="AB2044" s="2">
        <v>6065360000</v>
      </c>
      <c r="AC2044" s="2">
        <v>6095190000</v>
      </c>
      <c r="AD2044" s="2">
        <v>6090950000</v>
      </c>
      <c r="AE2044" s="2">
        <v>6116710000</v>
      </c>
      <c r="AF2044" s="2">
        <v>6158420000</v>
      </c>
    </row>
    <row r="2045" spans="1:32" x14ac:dyDescent="0.25">
      <c r="A2045" t="s">
        <v>3559</v>
      </c>
      <c r="B2045" t="s">
        <v>19</v>
      </c>
      <c r="C2045" s="2">
        <v>2669000000</v>
      </c>
      <c r="D2045" s="2">
        <v>2669000000</v>
      </c>
      <c r="E2045" s="2">
        <v>2669000000</v>
      </c>
      <c r="F2045" s="2">
        <v>2824000000</v>
      </c>
      <c r="G2045" s="2">
        <v>2721080000</v>
      </c>
      <c r="H2045" s="2">
        <v>2616160000</v>
      </c>
      <c r="I2045" s="2">
        <v>2592230000</v>
      </c>
      <c r="J2045" s="2">
        <v>2584390000</v>
      </c>
      <c r="K2045" s="2">
        <v>2541530000</v>
      </c>
      <c r="L2045" s="2">
        <v>2526710000</v>
      </c>
      <c r="M2045" s="2">
        <v>2513900000</v>
      </c>
      <c r="N2045" s="2">
        <v>2492050000</v>
      </c>
      <c r="O2045" s="2">
        <v>2468230000</v>
      </c>
      <c r="P2045" s="2">
        <v>2457150000</v>
      </c>
      <c r="Q2045" s="2">
        <v>2449200000</v>
      </c>
      <c r="R2045" s="2">
        <v>2443200000</v>
      </c>
      <c r="S2045" s="2">
        <v>2444200000</v>
      </c>
      <c r="T2045" s="2">
        <v>2453180000</v>
      </c>
      <c r="U2045" s="2">
        <v>2466210000</v>
      </c>
      <c r="V2045" s="2">
        <v>2486170000</v>
      </c>
      <c r="W2045" s="2">
        <v>2502130000</v>
      </c>
      <c r="X2045" s="2">
        <v>2522080000</v>
      </c>
      <c r="Y2045" s="2">
        <v>2535060000</v>
      </c>
      <c r="Z2045" s="2">
        <v>2552050000</v>
      </c>
      <c r="AA2045" s="2">
        <v>2566030000</v>
      </c>
      <c r="AB2045" s="2">
        <v>2577000000</v>
      </c>
      <c r="AC2045" s="2">
        <v>2589930000</v>
      </c>
      <c r="AD2045" s="2">
        <v>2587830000</v>
      </c>
      <c r="AE2045" s="2">
        <v>2598730000</v>
      </c>
      <c r="AF2045" s="2">
        <v>2616600000</v>
      </c>
    </row>
    <row r="2046" spans="1:32" x14ac:dyDescent="0.25">
      <c r="A2046" t="s">
        <v>3560</v>
      </c>
      <c r="B2046" t="s">
        <v>19</v>
      </c>
      <c r="C2046" s="2">
        <v>35340000000</v>
      </c>
      <c r="D2046" s="2">
        <v>35340000000</v>
      </c>
      <c r="E2046" s="2">
        <v>35340000000</v>
      </c>
      <c r="F2046" s="2">
        <v>37400000000</v>
      </c>
      <c r="G2046" s="2">
        <v>36031100000</v>
      </c>
      <c r="H2046" s="2">
        <v>34642100000</v>
      </c>
      <c r="I2046" s="2">
        <v>34323100000</v>
      </c>
      <c r="J2046" s="2">
        <v>34215100000</v>
      </c>
      <c r="K2046" s="2">
        <v>33647100000</v>
      </c>
      <c r="L2046" s="2">
        <v>33459400000</v>
      </c>
      <c r="M2046" s="2">
        <v>33292000000</v>
      </c>
      <c r="N2046" s="2">
        <v>33003900000</v>
      </c>
      <c r="O2046" s="2">
        <v>32686300000</v>
      </c>
      <c r="P2046" s="2">
        <v>32535300000</v>
      </c>
      <c r="Q2046" s="2">
        <v>32435900000</v>
      </c>
      <c r="R2046" s="2">
        <v>32355800000</v>
      </c>
      <c r="S2046" s="2">
        <v>32355800000</v>
      </c>
      <c r="T2046" s="2">
        <v>32475600000</v>
      </c>
      <c r="U2046" s="2">
        <v>32656000000</v>
      </c>
      <c r="V2046" s="2">
        <v>32915500000</v>
      </c>
      <c r="W2046" s="2">
        <v>33124900000</v>
      </c>
      <c r="X2046" s="2">
        <v>33394400000</v>
      </c>
      <c r="Y2046" s="2">
        <v>33574100000</v>
      </c>
      <c r="Z2046" s="2">
        <v>33793800000</v>
      </c>
      <c r="AA2046" s="2">
        <v>33983600000</v>
      </c>
      <c r="AB2046" s="2">
        <v>34123300000</v>
      </c>
      <c r="AC2046" s="2">
        <v>34292300000</v>
      </c>
      <c r="AD2046" s="2">
        <v>34271000000</v>
      </c>
      <c r="AE2046" s="2">
        <v>34409600000</v>
      </c>
      <c r="AF2046" s="2">
        <v>34648000000</v>
      </c>
    </row>
    <row r="2047" spans="1:32" x14ac:dyDescent="0.25">
      <c r="A2047" t="s">
        <v>3561</v>
      </c>
      <c r="B2047" t="s">
        <v>19</v>
      </c>
      <c r="C2047" s="2">
        <v>12850000000</v>
      </c>
      <c r="D2047" s="2">
        <v>12850000000</v>
      </c>
      <c r="E2047" s="2">
        <v>12850000000</v>
      </c>
      <c r="F2047" s="2">
        <v>13590000000</v>
      </c>
      <c r="G2047" s="2">
        <v>13100400000</v>
      </c>
      <c r="H2047" s="2">
        <v>12590800000</v>
      </c>
      <c r="I2047" s="2">
        <v>12471100000</v>
      </c>
      <c r="J2047" s="2">
        <v>12431900000</v>
      </c>
      <c r="K2047" s="2">
        <v>12232600000</v>
      </c>
      <c r="L2047" s="2">
        <v>12163400000</v>
      </c>
      <c r="M2047" s="2">
        <v>12104400000</v>
      </c>
      <c r="N2047" s="2">
        <v>11995000000</v>
      </c>
      <c r="O2047" s="2">
        <v>11885900000</v>
      </c>
      <c r="P2047" s="2">
        <v>11825600000</v>
      </c>
      <c r="Q2047" s="2">
        <v>11785800000</v>
      </c>
      <c r="R2047" s="2">
        <v>11755800000</v>
      </c>
      <c r="S2047" s="2">
        <v>11765800000</v>
      </c>
      <c r="T2047" s="2">
        <v>11805700000</v>
      </c>
      <c r="U2047" s="2">
        <v>11865800000</v>
      </c>
      <c r="V2047" s="2">
        <v>11965600000</v>
      </c>
      <c r="W2047" s="2">
        <v>12045400000</v>
      </c>
      <c r="X2047" s="2">
        <v>12135200000</v>
      </c>
      <c r="Y2047" s="2">
        <v>12205100000</v>
      </c>
      <c r="Z2047" s="2">
        <v>12285000000</v>
      </c>
      <c r="AA2047" s="2">
        <v>12354900000</v>
      </c>
      <c r="AB2047" s="2">
        <v>12404800000</v>
      </c>
      <c r="AC2047" s="2">
        <v>12464500000</v>
      </c>
      <c r="AD2047" s="2">
        <v>12454000000</v>
      </c>
      <c r="AE2047" s="2">
        <v>12503500000</v>
      </c>
      <c r="AF2047" s="2">
        <v>12592900000</v>
      </c>
    </row>
    <row r="2048" spans="1:32" x14ac:dyDescent="0.25">
      <c r="A2048" t="s">
        <v>3562</v>
      </c>
      <c r="B2048" t="s">
        <v>19</v>
      </c>
      <c r="C2048" s="2">
        <v>1080000000</v>
      </c>
      <c r="D2048" s="2">
        <v>1080000000</v>
      </c>
      <c r="E2048" s="2">
        <v>1080000000</v>
      </c>
      <c r="F2048" s="2">
        <v>1143000000</v>
      </c>
      <c r="G2048" s="2">
        <v>1101030000</v>
      </c>
      <c r="H2048" s="2">
        <v>1059060000</v>
      </c>
      <c r="I2048" s="2">
        <v>1049090000</v>
      </c>
      <c r="J2048" s="2">
        <v>1046160000</v>
      </c>
      <c r="K2048" s="2">
        <v>1028220000</v>
      </c>
      <c r="L2048" s="2">
        <v>1022290000</v>
      </c>
      <c r="M2048" s="2">
        <v>1017370000</v>
      </c>
      <c r="N2048" s="2">
        <v>1008420000</v>
      </c>
      <c r="O2048" s="2">
        <v>999099000</v>
      </c>
      <c r="P2048" s="2">
        <v>994367000</v>
      </c>
      <c r="Q2048" s="2">
        <v>991386000</v>
      </c>
      <c r="R2048" s="2">
        <v>988884000</v>
      </c>
      <c r="S2048" s="2">
        <v>989084000</v>
      </c>
      <c r="T2048" s="2">
        <v>992776000</v>
      </c>
      <c r="U2048" s="2">
        <v>998189000</v>
      </c>
      <c r="V2048" s="2">
        <v>1006470000</v>
      </c>
      <c r="W2048" s="2">
        <v>1012460000</v>
      </c>
      <c r="X2048" s="2">
        <v>1020440000</v>
      </c>
      <c r="Y2048" s="2">
        <v>1026430000</v>
      </c>
      <c r="Z2048" s="2">
        <v>1032420000</v>
      </c>
      <c r="AA2048" s="2">
        <v>1038420000</v>
      </c>
      <c r="AB2048" s="2">
        <v>1043410000</v>
      </c>
      <c r="AC2048" s="2">
        <v>1048380000</v>
      </c>
      <c r="AD2048" s="2">
        <v>1047340000</v>
      </c>
      <c r="AE2048" s="2">
        <v>1052290000</v>
      </c>
      <c r="AF2048" s="2">
        <v>1059240000</v>
      </c>
    </row>
    <row r="2049" spans="1:32" x14ac:dyDescent="0.25">
      <c r="A2049" t="s">
        <v>3563</v>
      </c>
      <c r="B2049" t="s">
        <v>19</v>
      </c>
      <c r="C2049" s="2">
        <v>208300000</v>
      </c>
      <c r="D2049" s="2">
        <v>208300000</v>
      </c>
      <c r="E2049" s="2">
        <v>208300000</v>
      </c>
      <c r="F2049" s="2">
        <v>220400000</v>
      </c>
      <c r="G2049" s="2">
        <v>212306000</v>
      </c>
      <c r="H2049" s="2">
        <v>204212000</v>
      </c>
      <c r="I2049" s="2">
        <v>202218000</v>
      </c>
      <c r="J2049" s="2">
        <v>201630000</v>
      </c>
      <c r="K2049" s="2">
        <v>198342000</v>
      </c>
      <c r="L2049" s="2">
        <v>197155000</v>
      </c>
      <c r="M2049" s="2">
        <v>196171000</v>
      </c>
      <c r="N2049" s="2">
        <v>194482000</v>
      </c>
      <c r="O2049" s="2">
        <v>192596000</v>
      </c>
      <c r="P2049" s="2">
        <v>191690000</v>
      </c>
      <c r="Q2049" s="2">
        <v>191094000</v>
      </c>
      <c r="R2049" s="2">
        <v>190693000</v>
      </c>
      <c r="S2049" s="2">
        <v>190693000</v>
      </c>
      <c r="T2049" s="2">
        <v>191392000</v>
      </c>
      <c r="U2049" s="2">
        <v>192494000</v>
      </c>
      <c r="V2049" s="2">
        <v>193991000</v>
      </c>
      <c r="W2049" s="2">
        <v>195188000</v>
      </c>
      <c r="X2049" s="2">
        <v>196785000</v>
      </c>
      <c r="Y2049" s="2">
        <v>197883000</v>
      </c>
      <c r="Z2049" s="2">
        <v>199082000</v>
      </c>
      <c r="AA2049" s="2">
        <v>200280000</v>
      </c>
      <c r="AB2049" s="2">
        <v>201078000</v>
      </c>
      <c r="AC2049" s="2">
        <v>202073000</v>
      </c>
      <c r="AD2049" s="2">
        <v>201965000</v>
      </c>
      <c r="AE2049" s="2">
        <v>202757000</v>
      </c>
      <c r="AF2049" s="2">
        <v>204147000</v>
      </c>
    </row>
    <row r="2050" spans="1:32" x14ac:dyDescent="0.25">
      <c r="A2050" t="s">
        <v>3564</v>
      </c>
      <c r="B2050" t="s">
        <v>19</v>
      </c>
      <c r="C2050" s="2">
        <v>1181000000</v>
      </c>
      <c r="D2050" s="2">
        <v>1181000000</v>
      </c>
      <c r="E2050" s="2">
        <v>1181000000</v>
      </c>
      <c r="F2050" s="2">
        <v>1249000000</v>
      </c>
      <c r="G2050" s="2">
        <v>1204040000</v>
      </c>
      <c r="H2050" s="2">
        <v>1157070000</v>
      </c>
      <c r="I2050" s="2">
        <v>1146100000</v>
      </c>
      <c r="J2050" s="2">
        <v>1143170000</v>
      </c>
      <c r="K2050" s="2">
        <v>1124240000</v>
      </c>
      <c r="L2050" s="2">
        <v>1118310000</v>
      </c>
      <c r="M2050" s="2">
        <v>1112400000</v>
      </c>
      <c r="N2050" s="2">
        <v>1102460000</v>
      </c>
      <c r="O2050" s="2">
        <v>1092550000</v>
      </c>
      <c r="P2050" s="2">
        <v>1086510000</v>
      </c>
      <c r="Q2050" s="2">
        <v>1083530000</v>
      </c>
      <c r="R2050" s="2">
        <v>1080530000</v>
      </c>
      <c r="S2050" s="2">
        <v>1081530000</v>
      </c>
      <c r="T2050" s="2">
        <v>1085520000</v>
      </c>
      <c r="U2050" s="2">
        <v>1091530000</v>
      </c>
      <c r="V2050" s="2">
        <v>1099520000</v>
      </c>
      <c r="W2050" s="2">
        <v>1106500000</v>
      </c>
      <c r="X2050" s="2">
        <v>1115480000</v>
      </c>
      <c r="Y2050" s="2">
        <v>1121470000</v>
      </c>
      <c r="Z2050" s="2">
        <v>1128460000</v>
      </c>
      <c r="AA2050" s="2">
        <v>1135450000</v>
      </c>
      <c r="AB2050" s="2">
        <v>1140440000</v>
      </c>
      <c r="AC2050" s="2">
        <v>1145410000</v>
      </c>
      <c r="AD2050" s="2">
        <v>1145370000</v>
      </c>
      <c r="AE2050" s="2">
        <v>1149320000</v>
      </c>
      <c r="AF2050" s="2">
        <v>1157270000</v>
      </c>
    </row>
    <row r="2051" spans="1:32" x14ac:dyDescent="0.25">
      <c r="A2051" t="s">
        <v>3565</v>
      </c>
      <c r="B2051" t="s">
        <v>19</v>
      </c>
      <c r="C2051" s="2">
        <v>2600000000000</v>
      </c>
      <c r="D2051" s="2">
        <v>2600000000000</v>
      </c>
      <c r="E2051" s="2">
        <v>2686000000000</v>
      </c>
      <c r="F2051" s="2">
        <v>2572000000000</v>
      </c>
      <c r="G2051" s="2">
        <v>2414070000000</v>
      </c>
      <c r="H2051" s="2">
        <v>2422150000000</v>
      </c>
      <c r="I2051" s="2">
        <v>2399220000000</v>
      </c>
      <c r="J2051" s="2">
        <v>2344350000000</v>
      </c>
      <c r="K2051" s="2">
        <v>2319490000000</v>
      </c>
      <c r="L2051" s="2">
        <v>2295640000000</v>
      </c>
      <c r="M2051" s="2">
        <v>2275820000000</v>
      </c>
      <c r="N2051" s="2">
        <v>2252950000000</v>
      </c>
      <c r="O2051" s="2">
        <v>2240120000000</v>
      </c>
      <c r="P2051" s="2">
        <v>2234050000000</v>
      </c>
      <c r="Q2051" s="2">
        <v>2228090000000</v>
      </c>
      <c r="R2051" s="2">
        <v>2228090000000</v>
      </c>
      <c r="S2051" s="2">
        <v>2237100000000</v>
      </c>
      <c r="T2051" s="2">
        <v>2248080000000</v>
      </c>
      <c r="U2051" s="2">
        <v>2267110000000</v>
      </c>
      <c r="V2051" s="2">
        <v>2282070000000</v>
      </c>
      <c r="W2051" s="2">
        <v>2301030000000</v>
      </c>
      <c r="X2051" s="2">
        <v>2313990000000</v>
      </c>
      <c r="Y2051" s="2">
        <v>2328980000000</v>
      </c>
      <c r="Z2051" s="2">
        <v>2343960000000</v>
      </c>
      <c r="AA2051" s="2">
        <v>2354940000000</v>
      </c>
      <c r="AB2051" s="2">
        <v>2367920000000</v>
      </c>
      <c r="AC2051" s="2">
        <v>2366850000000</v>
      </c>
      <c r="AD2051" s="2">
        <v>2377760000000</v>
      </c>
      <c r="AE2051" s="2">
        <v>2395670000000</v>
      </c>
      <c r="AF2051" s="2">
        <v>2408550000000</v>
      </c>
    </row>
    <row r="2052" spans="1:32" x14ac:dyDescent="0.25">
      <c r="A2052" t="s">
        <v>3566</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x14ac:dyDescent="0.25">
      <c r="A2053" t="s">
        <v>3567</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x14ac:dyDescent="0.25">
      <c r="A2054" t="s">
        <v>3568</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x14ac:dyDescent="0.25">
      <c r="A2055" t="s">
        <v>3569</v>
      </c>
      <c r="B2055" t="s">
        <v>19</v>
      </c>
      <c r="C2055" s="2">
        <v>172500000000</v>
      </c>
      <c r="D2055" s="2">
        <v>172520000000</v>
      </c>
      <c r="E2055" s="2">
        <v>172528000000</v>
      </c>
      <c r="F2055" s="2">
        <v>175979000000</v>
      </c>
      <c r="G2055" s="2">
        <v>177705000000</v>
      </c>
      <c r="H2055" s="2">
        <v>179404000000</v>
      </c>
      <c r="I2055" s="2">
        <v>181124000000</v>
      </c>
      <c r="J2055" s="2">
        <v>183053000000</v>
      </c>
      <c r="K2055" s="2">
        <v>184951000000</v>
      </c>
      <c r="L2055" s="2">
        <v>186898000000</v>
      </c>
      <c r="M2055" s="2">
        <v>188705000000</v>
      </c>
      <c r="N2055" s="2">
        <v>190680000000</v>
      </c>
      <c r="O2055" s="2">
        <v>192678000000</v>
      </c>
      <c r="P2055" s="2">
        <v>194782000000</v>
      </c>
      <c r="Q2055" s="2">
        <v>196788000000</v>
      </c>
      <c r="R2055" s="2">
        <v>198894000000</v>
      </c>
      <c r="S2055" s="2">
        <v>200998000000</v>
      </c>
      <c r="T2055" s="2">
        <v>203204000000</v>
      </c>
      <c r="U2055" s="2">
        <v>205309000000</v>
      </c>
      <c r="V2055" s="2">
        <v>207514000000</v>
      </c>
      <c r="W2055" s="2">
        <v>209718000000</v>
      </c>
      <c r="X2055" s="2">
        <v>211920000000</v>
      </c>
      <c r="Y2055" s="2">
        <v>214123000000</v>
      </c>
      <c r="Z2055" s="2">
        <v>216325000000</v>
      </c>
      <c r="AA2055" s="2">
        <v>218525000000</v>
      </c>
      <c r="AB2055" s="2">
        <v>220724000000</v>
      </c>
      <c r="AC2055" s="2">
        <v>222922000000</v>
      </c>
      <c r="AD2055" s="2">
        <v>225217000000</v>
      </c>
      <c r="AE2055" s="2">
        <v>227409000000</v>
      </c>
      <c r="AF2055" s="2">
        <v>229600000000</v>
      </c>
    </row>
    <row r="2056" spans="1:32" x14ac:dyDescent="0.25">
      <c r="A2056" t="s">
        <v>3570</v>
      </c>
      <c r="B2056" t="s">
        <v>19</v>
      </c>
      <c r="C2056" s="2">
        <v>1303000000000</v>
      </c>
      <c r="D2056" s="2">
        <v>1303150000000</v>
      </c>
      <c r="E2056" s="2">
        <v>1303210000000</v>
      </c>
      <c r="F2056" s="2">
        <v>1329600000000</v>
      </c>
      <c r="G2056" s="2">
        <v>1342790000000</v>
      </c>
      <c r="H2056" s="2">
        <v>1355790000000</v>
      </c>
      <c r="I2056" s="2">
        <v>1368940000000</v>
      </c>
      <c r="J2056" s="2">
        <v>1383160000000</v>
      </c>
      <c r="K2056" s="2">
        <v>1398140000000</v>
      </c>
      <c r="L2056" s="2">
        <v>1412490000000</v>
      </c>
      <c r="M2056" s="2">
        <v>1425790000000</v>
      </c>
      <c r="N2056" s="2">
        <v>1440610000000</v>
      </c>
      <c r="O2056" s="2">
        <v>1455590000000</v>
      </c>
      <c r="P2056" s="2">
        <v>1471620000000</v>
      </c>
      <c r="Q2056" s="2">
        <v>1487670000000</v>
      </c>
      <c r="R2056" s="2">
        <v>1502710000000</v>
      </c>
      <c r="S2056" s="2">
        <v>1518740000000</v>
      </c>
      <c r="T2056" s="2">
        <v>1534790000000</v>
      </c>
      <c r="U2056" s="2">
        <v>1551820000000</v>
      </c>
      <c r="V2056" s="2">
        <v>1567860000000</v>
      </c>
      <c r="W2056" s="2">
        <v>1584890000000</v>
      </c>
      <c r="X2056" s="2">
        <v>1600910000000</v>
      </c>
      <c r="Y2056" s="2">
        <v>1617930000000</v>
      </c>
      <c r="Z2056" s="2">
        <v>1633950000000</v>
      </c>
      <c r="AA2056" s="2">
        <v>1650950000000</v>
      </c>
      <c r="AB2056" s="2">
        <v>1667940000000</v>
      </c>
      <c r="AC2056" s="2">
        <v>1684920000000</v>
      </c>
      <c r="AD2056" s="2">
        <v>1701890000000</v>
      </c>
      <c r="AE2056" s="2">
        <v>1717830000000</v>
      </c>
      <c r="AF2056" s="2">
        <v>1734760000000</v>
      </c>
    </row>
    <row r="2057" spans="1:32" x14ac:dyDescent="0.25">
      <c r="A2057" t="s">
        <v>3571</v>
      </c>
      <c r="B2057" t="s">
        <v>19</v>
      </c>
      <c r="C2057" s="2">
        <v>81230000000</v>
      </c>
      <c r="D2057" s="2">
        <v>81239700000</v>
      </c>
      <c r="E2057" s="2">
        <v>81243300000</v>
      </c>
      <c r="F2057" s="2">
        <v>82877200000</v>
      </c>
      <c r="G2057" s="2">
        <v>83699400000</v>
      </c>
      <c r="H2057" s="2">
        <v>84499000000</v>
      </c>
      <c r="I2057" s="2">
        <v>85318600000</v>
      </c>
      <c r="J2057" s="2">
        <v>86232100000</v>
      </c>
      <c r="K2057" s="2">
        <v>87121200000</v>
      </c>
      <c r="L2057" s="2">
        <v>88043100000</v>
      </c>
      <c r="M2057" s="2">
        <v>88899400000</v>
      </c>
      <c r="N2057" s="2">
        <v>89777900000</v>
      </c>
      <c r="O2057" s="2">
        <v>90756600000</v>
      </c>
      <c r="P2057" s="2">
        <v>91728800000</v>
      </c>
      <c r="Q2057" s="2">
        <v>92701700000</v>
      </c>
      <c r="R2057" s="2">
        <v>93674000000</v>
      </c>
      <c r="S2057" s="2">
        <v>94656400000</v>
      </c>
      <c r="T2057" s="2">
        <v>95679200000</v>
      </c>
      <c r="U2057" s="2">
        <v>96701300000</v>
      </c>
      <c r="V2057" s="2">
        <v>97733800000</v>
      </c>
      <c r="W2057" s="2">
        <v>98755400000</v>
      </c>
      <c r="X2057" s="2">
        <v>99786400000</v>
      </c>
      <c r="Y2057" s="2">
        <v>100858000000</v>
      </c>
      <c r="Z2057" s="2">
        <v>101859000000</v>
      </c>
      <c r="AA2057" s="2">
        <v>102959000000</v>
      </c>
      <c r="AB2057" s="2">
        <v>103959000000</v>
      </c>
      <c r="AC2057" s="2">
        <v>104957000000</v>
      </c>
      <c r="AD2057" s="2">
        <v>106055000000</v>
      </c>
      <c r="AE2057" s="2">
        <v>107051000000</v>
      </c>
      <c r="AF2057" s="2">
        <v>108147000000</v>
      </c>
    </row>
    <row r="2058" spans="1:32" x14ac:dyDescent="0.25">
      <c r="A2058" t="s">
        <v>3572</v>
      </c>
      <c r="B2058" t="s">
        <v>19</v>
      </c>
      <c r="C2058" s="2">
        <v>227500000000</v>
      </c>
      <c r="D2058" s="2">
        <v>227527000000</v>
      </c>
      <c r="E2058" s="2">
        <v>227537000000</v>
      </c>
      <c r="F2058" s="2">
        <v>232104000000</v>
      </c>
      <c r="G2058" s="2">
        <v>234338000000</v>
      </c>
      <c r="H2058" s="2">
        <v>236637000000</v>
      </c>
      <c r="I2058" s="2">
        <v>238864000000</v>
      </c>
      <c r="J2058" s="2">
        <v>241402000000</v>
      </c>
      <c r="K2058" s="2">
        <v>243999000000</v>
      </c>
      <c r="L2058" s="2">
        <v>246561000000</v>
      </c>
      <c r="M2058" s="2">
        <v>248938000000</v>
      </c>
      <c r="N2058" s="2">
        <v>251406000000</v>
      </c>
      <c r="O2058" s="2">
        <v>254103000000</v>
      </c>
      <c r="P2058" s="2">
        <v>256809000000</v>
      </c>
      <c r="Q2058" s="2">
        <v>259617000000</v>
      </c>
      <c r="R2058" s="2">
        <v>262323000000</v>
      </c>
      <c r="S2058" s="2">
        <v>265030000000</v>
      </c>
      <c r="T2058" s="2">
        <v>267938000000</v>
      </c>
      <c r="U2058" s="2">
        <v>270744000000</v>
      </c>
      <c r="V2058" s="2">
        <v>273651000000</v>
      </c>
      <c r="W2058" s="2">
        <v>276555000000</v>
      </c>
      <c r="X2058" s="2">
        <v>279358000000</v>
      </c>
      <c r="Y2058" s="2">
        <v>282362000000</v>
      </c>
      <c r="Z2058" s="2">
        <v>285265000000</v>
      </c>
      <c r="AA2058" s="2">
        <v>288165000000</v>
      </c>
      <c r="AB2058" s="2">
        <v>291064000000</v>
      </c>
      <c r="AC2058" s="2">
        <v>294061000000</v>
      </c>
      <c r="AD2058" s="2">
        <v>296954000000</v>
      </c>
      <c r="AE2058" s="2">
        <v>299844000000</v>
      </c>
      <c r="AF2058" s="2">
        <v>302832000000</v>
      </c>
    </row>
    <row r="2059" spans="1:32" x14ac:dyDescent="0.25">
      <c r="A2059" t="s">
        <v>3573</v>
      </c>
      <c r="B2059" t="s">
        <v>19</v>
      </c>
      <c r="C2059" s="2">
        <v>203100000000</v>
      </c>
      <c r="D2059" s="2">
        <v>203124000000</v>
      </c>
      <c r="E2059" s="2">
        <v>203133000000</v>
      </c>
      <c r="F2059" s="2">
        <v>207193000000</v>
      </c>
      <c r="G2059" s="2">
        <v>209224000000</v>
      </c>
      <c r="H2059" s="2">
        <v>211222000000</v>
      </c>
      <c r="I2059" s="2">
        <v>213247000000</v>
      </c>
      <c r="J2059" s="2">
        <v>215580000000</v>
      </c>
      <c r="K2059" s="2">
        <v>217778000000</v>
      </c>
      <c r="L2059" s="2">
        <v>220133000000</v>
      </c>
      <c r="M2059" s="2">
        <v>222224000000</v>
      </c>
      <c r="N2059" s="2">
        <v>224395000000</v>
      </c>
      <c r="O2059" s="2">
        <v>226892000000</v>
      </c>
      <c r="P2059" s="2">
        <v>229297000000</v>
      </c>
      <c r="Q2059" s="2">
        <v>231704000000</v>
      </c>
      <c r="R2059" s="2">
        <v>234210000000</v>
      </c>
      <c r="S2059" s="2">
        <v>236616000000</v>
      </c>
      <c r="T2059" s="2">
        <v>239223000000</v>
      </c>
      <c r="U2059" s="2">
        <v>241728000000</v>
      </c>
      <c r="V2059" s="2">
        <v>244335000000</v>
      </c>
      <c r="W2059" s="2">
        <v>246838000000</v>
      </c>
      <c r="X2059" s="2">
        <v>249441000000</v>
      </c>
      <c r="Y2059" s="2">
        <v>252045000000</v>
      </c>
      <c r="Z2059" s="2">
        <v>254647000000</v>
      </c>
      <c r="AA2059" s="2">
        <v>257247000000</v>
      </c>
      <c r="AB2059" s="2">
        <v>259846000000</v>
      </c>
      <c r="AC2059" s="2">
        <v>262544000000</v>
      </c>
      <c r="AD2059" s="2">
        <v>265138000000</v>
      </c>
      <c r="AE2059" s="2">
        <v>267729000000</v>
      </c>
      <c r="AF2059" s="2">
        <v>270318000000</v>
      </c>
    </row>
    <row r="2060" spans="1:32" x14ac:dyDescent="0.25">
      <c r="A2060" t="s">
        <v>3574</v>
      </c>
      <c r="B2060" t="s">
        <v>19</v>
      </c>
      <c r="C2060" s="2">
        <v>25250000000</v>
      </c>
      <c r="D2060" s="2">
        <v>25253000000</v>
      </c>
      <c r="E2060" s="2">
        <v>25254100000</v>
      </c>
      <c r="F2060" s="2">
        <v>25761600000</v>
      </c>
      <c r="G2060" s="2">
        <v>26015400000</v>
      </c>
      <c r="H2060" s="2">
        <v>26265200000</v>
      </c>
      <c r="I2060" s="2">
        <v>26518200000</v>
      </c>
      <c r="J2060" s="2">
        <v>26802400000</v>
      </c>
      <c r="K2060" s="2">
        <v>27082100000</v>
      </c>
      <c r="L2060" s="2">
        <v>27369000000</v>
      </c>
      <c r="M2060" s="2">
        <v>27635400000</v>
      </c>
      <c r="N2060" s="2">
        <v>27911800000</v>
      </c>
      <c r="O2060" s="2">
        <v>28211400000</v>
      </c>
      <c r="P2060" s="2">
        <v>28512100000</v>
      </c>
      <c r="Q2060" s="2">
        <v>28813000000</v>
      </c>
      <c r="R2060" s="2">
        <v>29123700000</v>
      </c>
      <c r="S2060" s="2">
        <v>29424400000</v>
      </c>
      <c r="T2060" s="2">
        <v>29745300000</v>
      </c>
      <c r="U2060" s="2">
        <v>30065900000</v>
      </c>
      <c r="V2060" s="2">
        <v>30376700000</v>
      </c>
      <c r="W2060" s="2">
        <v>30697200000</v>
      </c>
      <c r="X2060" s="2">
        <v>31017500000</v>
      </c>
      <c r="Y2060" s="2">
        <v>31348000000</v>
      </c>
      <c r="Z2060" s="2">
        <v>31668300000</v>
      </c>
      <c r="AA2060" s="2">
        <v>31988300000</v>
      </c>
      <c r="AB2060" s="2">
        <v>32318200000</v>
      </c>
      <c r="AC2060" s="2">
        <v>32637800000</v>
      </c>
      <c r="AD2060" s="2">
        <v>32967100000</v>
      </c>
      <c r="AE2060" s="2">
        <v>33296000000</v>
      </c>
      <c r="AF2060" s="2">
        <v>33614700000</v>
      </c>
    </row>
    <row r="2061" spans="1:32" x14ac:dyDescent="0.25">
      <c r="A2061" t="s">
        <v>3575</v>
      </c>
      <c r="B2061" t="s">
        <v>19</v>
      </c>
      <c r="C2061" s="2">
        <v>21390000000</v>
      </c>
      <c r="D2061" s="2">
        <v>21392500000</v>
      </c>
      <c r="E2061" s="2">
        <v>21393500000</v>
      </c>
      <c r="F2061" s="2">
        <v>21819800000</v>
      </c>
      <c r="G2061" s="2">
        <v>22033000000</v>
      </c>
      <c r="H2061" s="2">
        <v>22252900000</v>
      </c>
      <c r="I2061" s="2">
        <v>22465400000</v>
      </c>
      <c r="J2061" s="2">
        <v>22699000000</v>
      </c>
      <c r="K2061" s="2">
        <v>22938700000</v>
      </c>
      <c r="L2061" s="2">
        <v>23184500000</v>
      </c>
      <c r="M2061" s="2">
        <v>23403000000</v>
      </c>
      <c r="N2061" s="2">
        <v>23640000000</v>
      </c>
      <c r="O2061" s="2">
        <v>23889600000</v>
      </c>
      <c r="P2061" s="2">
        <v>24150200000</v>
      </c>
      <c r="Q2061" s="2">
        <v>24411000000</v>
      </c>
      <c r="R2061" s="2">
        <v>24661600000</v>
      </c>
      <c r="S2061" s="2">
        <v>24922200000</v>
      </c>
      <c r="T2061" s="2">
        <v>25192900000</v>
      </c>
      <c r="U2061" s="2">
        <v>25463500000</v>
      </c>
      <c r="V2061" s="2">
        <v>25734200000</v>
      </c>
      <c r="W2061" s="2">
        <v>26004600000</v>
      </c>
      <c r="X2061" s="2">
        <v>26274900000</v>
      </c>
      <c r="Y2061" s="2">
        <v>26545300000</v>
      </c>
      <c r="Z2061" s="2">
        <v>26825500000</v>
      </c>
      <c r="AA2061" s="2">
        <v>27095500000</v>
      </c>
      <c r="AB2061" s="2">
        <v>27375400000</v>
      </c>
      <c r="AC2061" s="2">
        <v>27645100000</v>
      </c>
      <c r="AD2061" s="2">
        <v>27924500000</v>
      </c>
      <c r="AE2061" s="2">
        <v>28193600000</v>
      </c>
      <c r="AF2061" s="2">
        <v>28472400000</v>
      </c>
    </row>
    <row r="2062" spans="1:32" x14ac:dyDescent="0.25">
      <c r="A2062" t="s">
        <v>3576</v>
      </c>
      <c r="B2062" t="s">
        <v>19</v>
      </c>
      <c r="C2062" s="2">
        <v>76690000000</v>
      </c>
      <c r="D2062" s="2">
        <v>76699100000</v>
      </c>
      <c r="E2062" s="2">
        <v>76702500000</v>
      </c>
      <c r="F2062" s="2">
        <v>78245100000</v>
      </c>
      <c r="G2062" s="2">
        <v>79016700000</v>
      </c>
      <c r="H2062" s="2">
        <v>79776300000</v>
      </c>
      <c r="I2062" s="2">
        <v>80545300000</v>
      </c>
      <c r="J2062" s="2">
        <v>81408000000</v>
      </c>
      <c r="K2062" s="2">
        <v>82257200000</v>
      </c>
      <c r="L2062" s="2">
        <v>83127900000</v>
      </c>
      <c r="M2062" s="2">
        <v>83926600000</v>
      </c>
      <c r="N2062" s="2">
        <v>84765800000</v>
      </c>
      <c r="O2062" s="2">
        <v>85684600000</v>
      </c>
      <c r="P2062" s="2">
        <v>86596600000</v>
      </c>
      <c r="Q2062" s="2">
        <v>87519400000</v>
      </c>
      <c r="R2062" s="2">
        <v>88441600000</v>
      </c>
      <c r="S2062" s="2">
        <v>89363800000</v>
      </c>
      <c r="T2062" s="2">
        <v>90336400000</v>
      </c>
      <c r="U2062" s="2">
        <v>91298400000</v>
      </c>
      <c r="V2062" s="2">
        <v>92270800000</v>
      </c>
      <c r="W2062" s="2">
        <v>93242300000</v>
      </c>
      <c r="X2062" s="2">
        <v>94203300000</v>
      </c>
      <c r="Y2062" s="2">
        <v>95194800000</v>
      </c>
      <c r="Z2062" s="2">
        <v>96175700000</v>
      </c>
      <c r="AA2062" s="2">
        <v>97165700000</v>
      </c>
      <c r="AB2062" s="2">
        <v>98155300000</v>
      </c>
      <c r="AC2062" s="2">
        <v>99134200000</v>
      </c>
      <c r="AD2062" s="2">
        <v>100152000000</v>
      </c>
      <c r="AE2062" s="2">
        <v>101149000000</v>
      </c>
      <c r="AF2062" s="2">
        <v>102145000000</v>
      </c>
    </row>
    <row r="2063" spans="1:32" x14ac:dyDescent="0.25">
      <c r="A2063" t="s">
        <v>3577</v>
      </c>
      <c r="B2063" t="s">
        <v>19</v>
      </c>
      <c r="C2063" s="2">
        <v>5232000000000</v>
      </c>
      <c r="D2063" s="2">
        <v>5232620000000</v>
      </c>
      <c r="E2063" s="2">
        <v>5336870000000</v>
      </c>
      <c r="F2063" s="2">
        <v>5390420000000</v>
      </c>
      <c r="G2063" s="2">
        <v>5443210000000</v>
      </c>
      <c r="H2063" s="2">
        <v>5495190000000</v>
      </c>
      <c r="I2063" s="2">
        <v>5552810000000</v>
      </c>
      <c r="J2063" s="2">
        <v>5611690000000</v>
      </c>
      <c r="K2063" s="2">
        <v>5669630000000</v>
      </c>
      <c r="L2063" s="2">
        <v>5729060000000</v>
      </c>
      <c r="M2063" s="2">
        <v>5783210000000</v>
      </c>
      <c r="N2063" s="2">
        <v>5845470000000</v>
      </c>
      <c r="O2063" s="2">
        <v>5908390000000</v>
      </c>
      <c r="P2063" s="2">
        <v>5970530000000</v>
      </c>
      <c r="Q2063" s="2">
        <v>6033710000000</v>
      </c>
      <c r="R2063" s="2">
        <v>6096870000000</v>
      </c>
      <c r="S2063" s="2">
        <v>6162020000000</v>
      </c>
      <c r="T2063" s="2">
        <v>6228200000000</v>
      </c>
      <c r="U2063" s="2">
        <v>6294340000000</v>
      </c>
      <c r="V2063" s="2">
        <v>6360500000000</v>
      </c>
      <c r="W2063" s="2">
        <v>6426600000000</v>
      </c>
      <c r="X2063" s="2">
        <v>6494670000000</v>
      </c>
      <c r="Y2063" s="2">
        <v>6561770000000</v>
      </c>
      <c r="Z2063" s="2">
        <v>6628840000000</v>
      </c>
      <c r="AA2063" s="2">
        <v>6695840000000</v>
      </c>
      <c r="AB2063" s="2">
        <v>6762810000000</v>
      </c>
      <c r="AC2063" s="2">
        <v>6830730000000</v>
      </c>
      <c r="AD2063" s="2">
        <v>6898590000000</v>
      </c>
      <c r="AE2063" s="2">
        <v>6965350000000</v>
      </c>
      <c r="AF2063" s="2">
        <v>7033070000000</v>
      </c>
    </row>
    <row r="2064" spans="1:32" x14ac:dyDescent="0.25">
      <c r="A2064" t="s">
        <v>3578</v>
      </c>
      <c r="B2064" t="s">
        <v>19</v>
      </c>
      <c r="C2064" s="2">
        <v>85660000000</v>
      </c>
      <c r="D2064" s="2">
        <v>85670200000</v>
      </c>
      <c r="E2064" s="2">
        <v>86564100000</v>
      </c>
      <c r="F2064" s="2">
        <v>87039100000</v>
      </c>
      <c r="G2064" s="2">
        <v>87491700000</v>
      </c>
      <c r="H2064" s="2">
        <v>87941000000</v>
      </c>
      <c r="I2064" s="2">
        <v>88360700000</v>
      </c>
      <c r="J2064" s="2">
        <v>88784200000</v>
      </c>
      <c r="K2064" s="2">
        <v>89192900000</v>
      </c>
      <c r="L2064" s="2">
        <v>89624800000</v>
      </c>
      <c r="M2064" s="2">
        <v>89990000000</v>
      </c>
      <c r="N2064" s="2">
        <v>90348100000</v>
      </c>
      <c r="O2064" s="2">
        <v>90716600000</v>
      </c>
      <c r="P2064" s="2">
        <v>91078500000</v>
      </c>
      <c r="Q2064" s="2">
        <v>91451100000</v>
      </c>
      <c r="R2064" s="2">
        <v>91823200000</v>
      </c>
      <c r="S2064" s="2">
        <v>92145100000</v>
      </c>
      <c r="T2064" s="2">
        <v>92477500000</v>
      </c>
      <c r="U2064" s="2">
        <v>92809200000</v>
      </c>
      <c r="V2064" s="2">
        <v>93141300000</v>
      </c>
      <c r="W2064" s="2">
        <v>93472400000</v>
      </c>
      <c r="X2064" s="2">
        <v>93763000000</v>
      </c>
      <c r="Y2064" s="2">
        <v>94064100000</v>
      </c>
      <c r="Z2064" s="2">
        <v>94364700000</v>
      </c>
      <c r="AA2064" s="2">
        <v>94654200000</v>
      </c>
      <c r="AB2064" s="2">
        <v>94953500000</v>
      </c>
      <c r="AC2064" s="2">
        <v>95242100000</v>
      </c>
      <c r="AD2064" s="2">
        <v>95519700000</v>
      </c>
      <c r="AE2064" s="2">
        <v>95806100000</v>
      </c>
      <c r="AF2064" s="2">
        <v>96081900000</v>
      </c>
    </row>
    <row r="2065" spans="1:32" x14ac:dyDescent="0.25">
      <c r="A2065" t="s">
        <v>3579</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x14ac:dyDescent="0.25">
      <c r="A2066" t="s">
        <v>3580</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x14ac:dyDescent="0.25">
      <c r="A2067" t="s">
        <v>3581</v>
      </c>
      <c r="B2067" t="s">
        <v>19</v>
      </c>
      <c r="C2067" s="2">
        <v>753000000000</v>
      </c>
      <c r="D2067" s="2">
        <v>753011000000</v>
      </c>
      <c r="E2067" s="2">
        <v>753011000000</v>
      </c>
      <c r="F2067" s="2">
        <v>761737000000</v>
      </c>
      <c r="G2067" s="2">
        <v>765941000000</v>
      </c>
      <c r="H2067" s="2">
        <v>770236000000</v>
      </c>
      <c r="I2067" s="2">
        <v>774449000000</v>
      </c>
      <c r="J2067" s="2">
        <v>778662000000</v>
      </c>
      <c r="K2067" s="2">
        <v>782857000000</v>
      </c>
      <c r="L2067" s="2">
        <v>787087000000</v>
      </c>
      <c r="M2067" s="2">
        <v>791229000000</v>
      </c>
      <c r="N2067" s="2">
        <v>795437000000</v>
      </c>
      <c r="O2067" s="2">
        <v>799644000000</v>
      </c>
      <c r="P2067" s="2">
        <v>803848000000</v>
      </c>
      <c r="Q2067" s="2">
        <v>808051000000</v>
      </c>
      <c r="R2067" s="2">
        <v>812153000000</v>
      </c>
      <c r="S2067" s="2">
        <v>816053000000</v>
      </c>
      <c r="T2067" s="2">
        <v>819854000000</v>
      </c>
      <c r="U2067" s="2">
        <v>823554000000</v>
      </c>
      <c r="V2067" s="2">
        <v>827154000000</v>
      </c>
      <c r="W2067" s="2">
        <v>830654000000</v>
      </c>
      <c r="X2067" s="2">
        <v>834053000000</v>
      </c>
      <c r="Y2067" s="2">
        <v>837254000000</v>
      </c>
      <c r="Z2067" s="2">
        <v>840453000000</v>
      </c>
      <c r="AA2067" s="2">
        <v>843454000000</v>
      </c>
      <c r="AB2067" s="2">
        <v>846453000000</v>
      </c>
      <c r="AC2067" s="2">
        <v>849450000000</v>
      </c>
      <c r="AD2067" s="2">
        <v>852247000000</v>
      </c>
      <c r="AE2067" s="2">
        <v>855044000000</v>
      </c>
      <c r="AF2067" s="2">
        <v>857839000000</v>
      </c>
    </row>
    <row r="2068" spans="1:32" x14ac:dyDescent="0.25">
      <c r="A2068" t="s">
        <v>3582</v>
      </c>
      <c r="B2068" t="s">
        <v>19</v>
      </c>
      <c r="C2068" s="2">
        <v>7406000000000</v>
      </c>
      <c r="D2068" s="2">
        <v>7406110000000</v>
      </c>
      <c r="E2068" s="2">
        <v>7406110000000</v>
      </c>
      <c r="F2068" s="2">
        <v>7491360000000</v>
      </c>
      <c r="G2068" s="2">
        <v>7533400000000</v>
      </c>
      <c r="H2068" s="2">
        <v>7575350000000</v>
      </c>
      <c r="I2068" s="2">
        <v>7617480000000</v>
      </c>
      <c r="J2068" s="2">
        <v>7658610000000</v>
      </c>
      <c r="K2068" s="2">
        <v>7699560000000</v>
      </c>
      <c r="L2068" s="2">
        <v>7741850000000</v>
      </c>
      <c r="M2068" s="2">
        <v>7782280000000</v>
      </c>
      <c r="N2068" s="2">
        <v>7823370000000</v>
      </c>
      <c r="O2068" s="2">
        <v>7865430000000</v>
      </c>
      <c r="P2068" s="2">
        <v>7906470000000</v>
      </c>
      <c r="Q2068" s="2">
        <v>7947500000000</v>
      </c>
      <c r="R2068" s="2">
        <v>7987520000000</v>
      </c>
      <c r="S2068" s="2">
        <v>8026530000000</v>
      </c>
      <c r="T2068" s="2">
        <v>8063530000000</v>
      </c>
      <c r="U2068" s="2">
        <v>8100530000000</v>
      </c>
      <c r="V2068" s="2">
        <v>8135530000000</v>
      </c>
      <c r="W2068" s="2">
        <v>8169530000000</v>
      </c>
      <c r="X2068" s="2">
        <v>8202520000000</v>
      </c>
      <c r="Y2068" s="2">
        <v>8234530000000</v>
      </c>
      <c r="Z2068" s="2">
        <v>8265520000000</v>
      </c>
      <c r="AA2068" s="2">
        <v>8296530000000</v>
      </c>
      <c r="AB2068" s="2">
        <v>8325520000000</v>
      </c>
      <c r="AC2068" s="2">
        <v>8354500000000</v>
      </c>
      <c r="AD2068" s="2">
        <v>8382470000000</v>
      </c>
      <c r="AE2068" s="2">
        <v>8409440000000</v>
      </c>
      <c r="AF2068" s="2">
        <v>8436380000000</v>
      </c>
    </row>
    <row r="2069" spans="1:32" x14ac:dyDescent="0.25">
      <c r="A2069" t="s">
        <v>3583</v>
      </c>
      <c r="B2069" t="s">
        <v>19</v>
      </c>
      <c r="C2069" s="2">
        <v>740700000000</v>
      </c>
      <c r="D2069" s="2">
        <v>740711000000</v>
      </c>
      <c r="E2069" s="2">
        <v>740711000000</v>
      </c>
      <c r="F2069" s="2">
        <v>749236000000</v>
      </c>
      <c r="G2069" s="2">
        <v>753440000000</v>
      </c>
      <c r="H2069" s="2">
        <v>757635000000</v>
      </c>
      <c r="I2069" s="2">
        <v>761748000000</v>
      </c>
      <c r="J2069" s="2">
        <v>765961000000</v>
      </c>
      <c r="K2069" s="2">
        <v>770056000000</v>
      </c>
      <c r="L2069" s="2">
        <v>774285000000</v>
      </c>
      <c r="M2069" s="2">
        <v>778328000000</v>
      </c>
      <c r="N2069" s="2">
        <v>782437000000</v>
      </c>
      <c r="O2069" s="2">
        <v>786643000000</v>
      </c>
      <c r="P2069" s="2">
        <v>790747000000</v>
      </c>
      <c r="Q2069" s="2">
        <v>794850000000</v>
      </c>
      <c r="R2069" s="2">
        <v>798852000000</v>
      </c>
      <c r="S2069" s="2">
        <v>802753000000</v>
      </c>
      <c r="T2069" s="2">
        <v>806453000000</v>
      </c>
      <c r="U2069" s="2">
        <v>810153000000</v>
      </c>
      <c r="V2069" s="2">
        <v>813653000000</v>
      </c>
      <c r="W2069" s="2">
        <v>817053000000</v>
      </c>
      <c r="X2069" s="2">
        <v>820352000000</v>
      </c>
      <c r="Y2069" s="2">
        <v>823553000000</v>
      </c>
      <c r="Z2069" s="2">
        <v>826652000000</v>
      </c>
      <c r="AA2069" s="2">
        <v>829753000000</v>
      </c>
      <c r="AB2069" s="2">
        <v>832652000000</v>
      </c>
      <c r="AC2069" s="2">
        <v>835550000000</v>
      </c>
      <c r="AD2069" s="2">
        <v>838347000000</v>
      </c>
      <c r="AE2069" s="2">
        <v>841044000000</v>
      </c>
      <c r="AF2069" s="2">
        <v>843738000000</v>
      </c>
    </row>
    <row r="2070" spans="1:32" x14ac:dyDescent="0.25">
      <c r="A2070" t="s">
        <v>3584</v>
      </c>
      <c r="B2070" t="s">
        <v>19</v>
      </c>
      <c r="C2070" s="2">
        <v>72700000000</v>
      </c>
      <c r="D2070" s="2">
        <v>72701100000</v>
      </c>
      <c r="E2070" s="2">
        <v>72701100000</v>
      </c>
      <c r="F2070" s="2">
        <v>73543600000</v>
      </c>
      <c r="G2070" s="2">
        <v>73954000000</v>
      </c>
      <c r="H2070" s="2">
        <v>74363500000</v>
      </c>
      <c r="I2070" s="2">
        <v>74774700000</v>
      </c>
      <c r="J2070" s="2">
        <v>75186000000</v>
      </c>
      <c r="K2070" s="2">
        <v>75585500000</v>
      </c>
      <c r="L2070" s="2">
        <v>75998400000</v>
      </c>
      <c r="M2070" s="2">
        <v>76392800000</v>
      </c>
      <c r="N2070" s="2">
        <v>76803600000</v>
      </c>
      <c r="O2070" s="2">
        <v>77204200000</v>
      </c>
      <c r="P2070" s="2">
        <v>77614600000</v>
      </c>
      <c r="Q2070" s="2">
        <v>78014900000</v>
      </c>
      <c r="R2070" s="2">
        <v>78405100000</v>
      </c>
      <c r="S2070" s="2">
        <v>78795200000</v>
      </c>
      <c r="T2070" s="2">
        <v>79165200000</v>
      </c>
      <c r="U2070" s="2">
        <v>79515200000</v>
      </c>
      <c r="V2070" s="2">
        <v>79865200000</v>
      </c>
      <c r="W2070" s="2">
        <v>80195200000</v>
      </c>
      <c r="X2070" s="2">
        <v>80525100000</v>
      </c>
      <c r="Y2070" s="2">
        <v>80835200000</v>
      </c>
      <c r="Z2070" s="2">
        <v>81145100000</v>
      </c>
      <c r="AA2070" s="2">
        <v>81435200000</v>
      </c>
      <c r="AB2070" s="2">
        <v>81725200000</v>
      </c>
      <c r="AC2070" s="2">
        <v>82004900000</v>
      </c>
      <c r="AD2070" s="2">
        <v>82284600000</v>
      </c>
      <c r="AE2070" s="2">
        <v>82554300000</v>
      </c>
      <c r="AF2070" s="2">
        <v>82823700000</v>
      </c>
    </row>
    <row r="2071" spans="1:32" x14ac:dyDescent="0.25">
      <c r="A2071" t="s">
        <v>3585</v>
      </c>
      <c r="B2071" t="s">
        <v>19</v>
      </c>
      <c r="C2071" s="2">
        <v>68670000000</v>
      </c>
      <c r="D2071" s="2">
        <v>68671000000</v>
      </c>
      <c r="E2071" s="2">
        <v>68671000000</v>
      </c>
      <c r="F2071" s="2">
        <v>69463400000</v>
      </c>
      <c r="G2071" s="2">
        <v>69853700000</v>
      </c>
      <c r="H2071" s="2">
        <v>70243300000</v>
      </c>
      <c r="I2071" s="2">
        <v>70624400000</v>
      </c>
      <c r="J2071" s="2">
        <v>71015600000</v>
      </c>
      <c r="K2071" s="2">
        <v>71395200000</v>
      </c>
      <c r="L2071" s="2">
        <v>71777900000</v>
      </c>
      <c r="M2071" s="2">
        <v>72162600000</v>
      </c>
      <c r="N2071" s="2">
        <v>72543400000</v>
      </c>
      <c r="O2071" s="2">
        <v>72924000000</v>
      </c>
      <c r="P2071" s="2">
        <v>73314400000</v>
      </c>
      <c r="Q2071" s="2">
        <v>73694700000</v>
      </c>
      <c r="R2071" s="2">
        <v>74064800000</v>
      </c>
      <c r="S2071" s="2">
        <v>74424900000</v>
      </c>
      <c r="T2071" s="2">
        <v>74774900000</v>
      </c>
      <c r="U2071" s="2">
        <v>75104900000</v>
      </c>
      <c r="V2071" s="2">
        <v>75434900000</v>
      </c>
      <c r="W2071" s="2">
        <v>75754900000</v>
      </c>
      <c r="X2071" s="2">
        <v>76054900000</v>
      </c>
      <c r="Y2071" s="2">
        <v>76354900000</v>
      </c>
      <c r="Z2071" s="2">
        <v>76644800000</v>
      </c>
      <c r="AA2071" s="2">
        <v>76924900000</v>
      </c>
      <c r="AB2071" s="2">
        <v>77194900000</v>
      </c>
      <c r="AC2071" s="2">
        <v>77464600000</v>
      </c>
      <c r="AD2071" s="2">
        <v>77724300000</v>
      </c>
      <c r="AE2071" s="2">
        <v>77974000000</v>
      </c>
      <c r="AF2071" s="2">
        <v>78223500000</v>
      </c>
    </row>
    <row r="2072" spans="1:32" x14ac:dyDescent="0.25">
      <c r="A2072" t="s">
        <v>3586</v>
      </c>
      <c r="B2072" t="s">
        <v>19</v>
      </c>
      <c r="C2072" s="2">
        <v>2290000000</v>
      </c>
      <c r="D2072" s="2">
        <v>2290030000</v>
      </c>
      <c r="E2072" s="2">
        <v>2290030000</v>
      </c>
      <c r="F2072" s="2">
        <v>2317110000</v>
      </c>
      <c r="G2072" s="2">
        <v>2330120000</v>
      </c>
      <c r="H2072" s="2">
        <v>2342110000</v>
      </c>
      <c r="I2072" s="2">
        <v>2355150000</v>
      </c>
      <c r="J2072" s="2">
        <v>2368190000</v>
      </c>
      <c r="K2072" s="2">
        <v>2381170000</v>
      </c>
      <c r="L2072" s="2">
        <v>2394260000</v>
      </c>
      <c r="M2072" s="2">
        <v>2406090000</v>
      </c>
      <c r="N2072" s="2">
        <v>2419110000</v>
      </c>
      <c r="O2072" s="2">
        <v>2432130000</v>
      </c>
      <c r="P2072" s="2">
        <v>2445150000</v>
      </c>
      <c r="Q2072" s="2">
        <v>2457160000</v>
      </c>
      <c r="R2072" s="2">
        <v>2470160000</v>
      </c>
      <c r="S2072" s="2">
        <v>2482160000</v>
      </c>
      <c r="T2072" s="2">
        <v>2493160000</v>
      </c>
      <c r="U2072" s="2">
        <v>2505160000</v>
      </c>
      <c r="V2072" s="2">
        <v>2516160000</v>
      </c>
      <c r="W2072" s="2">
        <v>2526160000</v>
      </c>
      <c r="X2072" s="2">
        <v>2536160000</v>
      </c>
      <c r="Y2072" s="2">
        <v>2546160000</v>
      </c>
      <c r="Z2072" s="2">
        <v>2556160000</v>
      </c>
      <c r="AA2072" s="2">
        <v>2565160000</v>
      </c>
      <c r="AB2072" s="2">
        <v>2574160000</v>
      </c>
      <c r="AC2072" s="2">
        <v>2583150000</v>
      </c>
      <c r="AD2072" s="2">
        <v>2592140000</v>
      </c>
      <c r="AE2072" s="2">
        <v>2600130000</v>
      </c>
      <c r="AF2072" s="2">
        <v>2609120000</v>
      </c>
    </row>
    <row r="2073" spans="1:32" x14ac:dyDescent="0.25">
      <c r="A2073" t="s">
        <v>3587</v>
      </c>
      <c r="B2073" t="s">
        <v>19</v>
      </c>
      <c r="C2073" s="2">
        <v>35730000000</v>
      </c>
      <c r="D2073" s="2">
        <v>35730500000</v>
      </c>
      <c r="E2073" s="2">
        <v>35730500000</v>
      </c>
      <c r="F2073" s="2">
        <v>36151800000</v>
      </c>
      <c r="G2073" s="2">
        <v>36351900000</v>
      </c>
      <c r="H2073" s="2">
        <v>36551700000</v>
      </c>
      <c r="I2073" s="2">
        <v>36752300000</v>
      </c>
      <c r="J2073" s="2">
        <v>36952900000</v>
      </c>
      <c r="K2073" s="2">
        <v>37152700000</v>
      </c>
      <c r="L2073" s="2">
        <v>37354100000</v>
      </c>
      <c r="M2073" s="2">
        <v>37551400000</v>
      </c>
      <c r="N2073" s="2">
        <v>37751800000</v>
      </c>
      <c r="O2073" s="2">
        <v>37952100000</v>
      </c>
      <c r="P2073" s="2">
        <v>38152300000</v>
      </c>
      <c r="Q2073" s="2">
        <v>38342400000</v>
      </c>
      <c r="R2073" s="2">
        <v>38542500000</v>
      </c>
      <c r="S2073" s="2">
        <v>38722500000</v>
      </c>
      <c r="T2073" s="2">
        <v>38912600000</v>
      </c>
      <c r="U2073" s="2">
        <v>39082600000</v>
      </c>
      <c r="V2073" s="2">
        <v>39252600000</v>
      </c>
      <c r="W2073" s="2">
        <v>39412500000</v>
      </c>
      <c r="X2073" s="2">
        <v>39572500000</v>
      </c>
      <c r="Y2073" s="2">
        <v>39732500000</v>
      </c>
      <c r="Z2073" s="2">
        <v>39882500000</v>
      </c>
      <c r="AA2073" s="2">
        <v>40032600000</v>
      </c>
      <c r="AB2073" s="2">
        <v>40172500000</v>
      </c>
      <c r="AC2073" s="2">
        <v>40312400000</v>
      </c>
      <c r="AD2073" s="2">
        <v>40442300000</v>
      </c>
      <c r="AE2073" s="2">
        <v>40572100000</v>
      </c>
      <c r="AF2073" s="2">
        <v>40701800000</v>
      </c>
    </row>
    <row r="2074" spans="1:32" x14ac:dyDescent="0.25">
      <c r="A2074" t="s">
        <v>3588</v>
      </c>
      <c r="B2074" t="s">
        <v>19</v>
      </c>
      <c r="C2074" s="2">
        <v>19550000000</v>
      </c>
      <c r="D2074" s="2">
        <v>19550300000</v>
      </c>
      <c r="E2074" s="2">
        <v>19550300000</v>
      </c>
      <c r="F2074" s="2">
        <v>19781000000</v>
      </c>
      <c r="G2074" s="2">
        <v>19891100000</v>
      </c>
      <c r="H2074" s="2">
        <v>20000900000</v>
      </c>
      <c r="I2074" s="2">
        <v>20111300000</v>
      </c>
      <c r="J2074" s="2">
        <v>20221600000</v>
      </c>
      <c r="K2074" s="2">
        <v>20321500000</v>
      </c>
      <c r="L2074" s="2">
        <v>20432200000</v>
      </c>
      <c r="M2074" s="2">
        <v>20540700000</v>
      </c>
      <c r="N2074" s="2">
        <v>20651000000</v>
      </c>
      <c r="O2074" s="2">
        <v>20761100000</v>
      </c>
      <c r="P2074" s="2">
        <v>20871200000</v>
      </c>
      <c r="Q2074" s="2">
        <v>20981300000</v>
      </c>
      <c r="R2074" s="2">
        <v>21081400000</v>
      </c>
      <c r="S2074" s="2">
        <v>21191400000</v>
      </c>
      <c r="T2074" s="2">
        <v>21291400000</v>
      </c>
      <c r="U2074" s="2">
        <v>21381400000</v>
      </c>
      <c r="V2074" s="2">
        <v>21471400000</v>
      </c>
      <c r="W2074" s="2">
        <v>21561400000</v>
      </c>
      <c r="X2074" s="2">
        <v>21651400000</v>
      </c>
      <c r="Y2074" s="2">
        <v>21741400000</v>
      </c>
      <c r="Z2074" s="2">
        <v>21821400000</v>
      </c>
      <c r="AA2074" s="2">
        <v>21901400000</v>
      </c>
      <c r="AB2074" s="2">
        <v>21981400000</v>
      </c>
      <c r="AC2074" s="2">
        <v>22051300000</v>
      </c>
      <c r="AD2074" s="2">
        <v>22131200000</v>
      </c>
      <c r="AE2074" s="2">
        <v>22201100000</v>
      </c>
      <c r="AF2074" s="2">
        <v>22271000000</v>
      </c>
    </row>
    <row r="2075" spans="1:32" x14ac:dyDescent="0.25">
      <c r="A2075" t="s">
        <v>3589</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x14ac:dyDescent="0.25">
      <c r="A2076" t="s">
        <v>3590</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x14ac:dyDescent="0.25">
      <c r="A2077" t="s">
        <v>3591</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x14ac:dyDescent="0.25">
      <c r="A2078" t="s">
        <v>3592</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x14ac:dyDescent="0.25">
      <c r="A2079" t="s">
        <v>3593</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x14ac:dyDescent="0.25">
      <c r="A2080" t="s">
        <v>3594</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x14ac:dyDescent="0.25">
      <c r="A2081" t="s">
        <v>3595</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x14ac:dyDescent="0.25">
      <c r="A2082" t="s">
        <v>3596</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x14ac:dyDescent="0.25">
      <c r="A2083" t="s">
        <v>3597</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x14ac:dyDescent="0.25">
      <c r="A2084" t="s">
        <v>3598</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x14ac:dyDescent="0.25">
      <c r="A2085" t="s">
        <v>3599</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x14ac:dyDescent="0.25">
      <c r="A2086" t="s">
        <v>3600</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x14ac:dyDescent="0.25">
      <c r="A2087" t="s">
        <v>3601</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x14ac:dyDescent="0.25">
      <c r="A2088" t="s">
        <v>3602</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x14ac:dyDescent="0.25">
      <c r="A2089" t="s">
        <v>3603</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x14ac:dyDescent="0.25">
      <c r="A2090" t="s">
        <v>3604</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x14ac:dyDescent="0.25">
      <c r="A2091" t="s">
        <v>3605</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x14ac:dyDescent="0.25">
      <c r="A2092" t="s">
        <v>3606</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x14ac:dyDescent="0.25">
      <c r="A2093" t="s">
        <v>3607</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x14ac:dyDescent="0.25">
      <c r="A2094" t="s">
        <v>3608</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x14ac:dyDescent="0.25">
      <c r="A2095" t="s">
        <v>3609</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x14ac:dyDescent="0.25">
      <c r="A2096" t="s">
        <v>3610</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x14ac:dyDescent="0.25">
      <c r="A2097" t="s">
        <v>3611</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x14ac:dyDescent="0.25">
      <c r="A2098" t="s">
        <v>3612</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x14ac:dyDescent="0.25">
      <c r="A2099" t="s">
        <v>3613</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x14ac:dyDescent="0.25">
      <c r="A2100" t="s">
        <v>3614</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x14ac:dyDescent="0.25">
      <c r="A2101" t="s">
        <v>3615</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x14ac:dyDescent="0.25">
      <c r="A2102" t="s">
        <v>3616</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x14ac:dyDescent="0.25">
      <c r="A2103" t="s">
        <v>3617</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x14ac:dyDescent="0.25">
      <c r="A2104" t="s">
        <v>3618</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x14ac:dyDescent="0.25">
      <c r="A2105" t="s">
        <v>3619</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x14ac:dyDescent="0.25">
      <c r="A2106" t="s">
        <v>3620</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x14ac:dyDescent="0.25">
      <c r="A2107" t="s">
        <v>3621</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x14ac:dyDescent="0.25">
      <c r="A2108" t="s">
        <v>3622</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x14ac:dyDescent="0.25">
      <c r="A2109" t="s">
        <v>3623</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x14ac:dyDescent="0.25">
      <c r="A2110" t="s">
        <v>3624</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x14ac:dyDescent="0.25">
      <c r="A2111" t="s">
        <v>3625</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x14ac:dyDescent="0.25">
      <c r="A2112" t="s">
        <v>3626</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x14ac:dyDescent="0.25">
      <c r="A2113" t="s">
        <v>3627</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x14ac:dyDescent="0.25">
      <c r="A2114" t="s">
        <v>3628</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x14ac:dyDescent="0.25">
      <c r="A2115" t="s">
        <v>3629</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x14ac:dyDescent="0.25">
      <c r="A2116" t="s">
        <v>3630</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x14ac:dyDescent="0.25">
      <c r="A2117" t="s">
        <v>3631</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x14ac:dyDescent="0.25">
      <c r="A2118" t="s">
        <v>3632</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x14ac:dyDescent="0.25">
      <c r="A2119" t="s">
        <v>3633</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x14ac:dyDescent="0.25">
      <c r="A2120" t="s">
        <v>3634</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x14ac:dyDescent="0.25">
      <c r="A2121" t="s">
        <v>3635</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x14ac:dyDescent="0.25">
      <c r="A2122" t="s">
        <v>3636</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x14ac:dyDescent="0.25">
      <c r="A2123" t="s">
        <v>3637</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x14ac:dyDescent="0.25">
      <c r="A2124" t="s">
        <v>3638</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x14ac:dyDescent="0.25">
      <c r="A2125" t="s">
        <v>3639</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x14ac:dyDescent="0.25">
      <c r="A2126" t="s">
        <v>3640</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x14ac:dyDescent="0.25">
      <c r="A2127" t="s">
        <v>3641</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x14ac:dyDescent="0.25">
      <c r="A2128" t="s">
        <v>3642</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x14ac:dyDescent="0.25">
      <c r="A2129" t="s">
        <v>3643</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x14ac:dyDescent="0.25">
      <c r="A2130" t="s">
        <v>3644</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x14ac:dyDescent="0.25">
      <c r="A2131" t="s">
        <v>3645</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x14ac:dyDescent="0.25">
      <c r="A2132" t="s">
        <v>3646</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x14ac:dyDescent="0.25">
      <c r="A2133" t="s">
        <v>3647</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x14ac:dyDescent="0.25">
      <c r="A2134" t="s">
        <v>3648</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x14ac:dyDescent="0.25">
      <c r="A2135" t="s">
        <v>3649</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x14ac:dyDescent="0.25">
      <c r="A2136" t="s">
        <v>3650</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x14ac:dyDescent="0.25">
      <c r="A2137" t="s">
        <v>3651</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x14ac:dyDescent="0.25">
      <c r="A2138" t="s">
        <v>3652</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x14ac:dyDescent="0.25">
      <c r="A2139" t="s">
        <v>3653</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x14ac:dyDescent="0.25">
      <c r="A2140" t="s">
        <v>3654</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x14ac:dyDescent="0.25">
      <c r="A2141" t="s">
        <v>3655</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x14ac:dyDescent="0.25">
      <c r="A2142" t="s">
        <v>3656</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x14ac:dyDescent="0.25">
      <c r="A2143" t="s">
        <v>3657</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x14ac:dyDescent="0.25">
      <c r="A2144" t="s">
        <v>3658</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x14ac:dyDescent="0.25">
      <c r="A2145" t="s">
        <v>3659</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x14ac:dyDescent="0.25">
      <c r="A2146" t="s">
        <v>3660</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x14ac:dyDescent="0.25">
      <c r="A2147" t="s">
        <v>3661</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x14ac:dyDescent="0.25">
      <c r="A2148" t="s">
        <v>3662</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x14ac:dyDescent="0.25">
      <c r="A2149" t="s">
        <v>3663</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x14ac:dyDescent="0.25">
      <c r="A2150" t="s">
        <v>3664</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x14ac:dyDescent="0.25">
      <c r="A2151" t="s">
        <v>3665</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x14ac:dyDescent="0.25">
      <c r="A2152" t="s">
        <v>3666</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x14ac:dyDescent="0.25">
      <c r="A2153" t="s">
        <v>3667</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x14ac:dyDescent="0.25">
      <c r="A2154" t="s">
        <v>3668</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x14ac:dyDescent="0.25">
      <c r="A2155" t="s">
        <v>3669</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x14ac:dyDescent="0.25">
      <c r="A2156" t="s">
        <v>3670</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x14ac:dyDescent="0.25">
      <c r="A2157" t="s">
        <v>3671</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x14ac:dyDescent="0.25">
      <c r="A2158" t="s">
        <v>3672</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x14ac:dyDescent="0.25">
      <c r="A2159" t="s">
        <v>3673</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x14ac:dyDescent="0.25">
      <c r="A2160" t="s">
        <v>3674</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x14ac:dyDescent="0.25">
      <c r="A2161" t="s">
        <v>3675</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x14ac:dyDescent="0.25">
      <c r="A2162" t="s">
        <v>3676</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x14ac:dyDescent="0.25">
      <c r="A2163" t="s">
        <v>3677</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x14ac:dyDescent="0.25">
      <c r="A2164" t="s">
        <v>3678</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x14ac:dyDescent="0.25">
      <c r="A2165" t="s">
        <v>3679</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x14ac:dyDescent="0.25">
      <c r="A2166" t="s">
        <v>3680</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x14ac:dyDescent="0.25">
      <c r="A2167" t="s">
        <v>3681</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x14ac:dyDescent="0.25">
      <c r="A2168" t="s">
        <v>3682</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x14ac:dyDescent="0.25">
      <c r="A2169" t="s">
        <v>3683</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x14ac:dyDescent="0.25">
      <c r="A2170" t="s">
        <v>3684</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x14ac:dyDescent="0.25">
      <c r="A2171" t="s">
        <v>3685</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x14ac:dyDescent="0.25">
      <c r="A2172" t="s">
        <v>3686</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x14ac:dyDescent="0.25">
      <c r="A2173" t="s">
        <v>3687</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x14ac:dyDescent="0.25">
      <c r="A2174" t="s">
        <v>3688</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x14ac:dyDescent="0.25">
      <c r="A2175" t="s">
        <v>3689</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x14ac:dyDescent="0.25">
      <c r="A2176" t="s">
        <v>3690</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x14ac:dyDescent="0.25">
      <c r="A2177" t="s">
        <v>3691</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x14ac:dyDescent="0.25">
      <c r="A2178" t="s">
        <v>3692</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x14ac:dyDescent="0.25">
      <c r="A2179" t="s">
        <v>3693</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x14ac:dyDescent="0.25">
      <c r="A2180" t="s">
        <v>3694</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x14ac:dyDescent="0.25">
      <c r="A2181" t="s">
        <v>3695</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x14ac:dyDescent="0.25">
      <c r="A2182" t="s">
        <v>3696</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x14ac:dyDescent="0.25">
      <c r="A2183" t="s">
        <v>3697</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x14ac:dyDescent="0.25">
      <c r="A2184" t="s">
        <v>3698</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x14ac:dyDescent="0.25">
      <c r="A2185" t="s">
        <v>3699</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x14ac:dyDescent="0.25">
      <c r="A2186" t="s">
        <v>3700</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x14ac:dyDescent="0.25">
      <c r="A2187" t="s">
        <v>3701</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x14ac:dyDescent="0.25">
      <c r="A2188" t="s">
        <v>3702</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x14ac:dyDescent="0.25">
      <c r="A2189" t="s">
        <v>3703</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x14ac:dyDescent="0.25">
      <c r="A2190" t="s">
        <v>3704</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x14ac:dyDescent="0.25">
      <c r="A2191" t="s">
        <v>3705</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x14ac:dyDescent="0.25">
      <c r="A2192" t="s">
        <v>3706</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x14ac:dyDescent="0.25">
      <c r="A2193" t="s">
        <v>3707</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x14ac:dyDescent="0.25">
      <c r="A2194" t="s">
        <v>3708</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x14ac:dyDescent="0.25">
      <c r="A2195" t="s">
        <v>3709</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x14ac:dyDescent="0.25">
      <c r="A2196" t="s">
        <v>3710</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x14ac:dyDescent="0.25">
      <c r="A2197" t="s">
        <v>3711</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x14ac:dyDescent="0.25">
      <c r="A2198" t="s">
        <v>3712</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x14ac:dyDescent="0.25">
      <c r="A2199" t="s">
        <v>3713</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x14ac:dyDescent="0.25">
      <c r="A2200" t="s">
        <v>3714</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x14ac:dyDescent="0.25">
      <c r="A2201" t="s">
        <v>3715</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x14ac:dyDescent="0.25">
      <c r="A2202" t="s">
        <v>3716</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x14ac:dyDescent="0.25">
      <c r="A2203" t="s">
        <v>3717</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x14ac:dyDescent="0.25">
      <c r="A2204" t="s">
        <v>3718</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x14ac:dyDescent="0.25">
      <c r="A2205" t="s">
        <v>3719</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x14ac:dyDescent="0.25">
      <c r="A2206" t="s">
        <v>3720</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x14ac:dyDescent="0.25">
      <c r="A2207" t="s">
        <v>3721</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x14ac:dyDescent="0.25">
      <c r="A2208" t="s">
        <v>3722</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x14ac:dyDescent="0.25">
      <c r="A2209" t="s">
        <v>3723</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x14ac:dyDescent="0.25">
      <c r="A2210" t="s">
        <v>3724</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x14ac:dyDescent="0.25">
      <c r="A2211" t="s">
        <v>3725</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x14ac:dyDescent="0.25">
      <c r="A2212" t="s">
        <v>3726</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x14ac:dyDescent="0.25">
      <c r="A2213" t="s">
        <v>3727</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x14ac:dyDescent="0.25">
      <c r="A2214" t="s">
        <v>3728</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x14ac:dyDescent="0.25">
      <c r="A2215" t="s">
        <v>3729</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x14ac:dyDescent="0.25">
      <c r="A2216" t="s">
        <v>3730</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x14ac:dyDescent="0.25">
      <c r="A2217" t="s">
        <v>3731</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x14ac:dyDescent="0.25">
      <c r="A2218" t="s">
        <v>3732</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x14ac:dyDescent="0.25">
      <c r="A2219" t="s">
        <v>3733</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x14ac:dyDescent="0.25">
      <c r="A2220" t="s">
        <v>3734</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x14ac:dyDescent="0.25">
      <c r="A2221" t="s">
        <v>3735</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x14ac:dyDescent="0.25">
      <c r="A2222" t="s">
        <v>3736</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x14ac:dyDescent="0.25">
      <c r="A2223" t="s">
        <v>3737</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x14ac:dyDescent="0.25">
      <c r="A2224" t="s">
        <v>3738</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x14ac:dyDescent="0.25">
      <c r="A2225" t="s">
        <v>3739</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x14ac:dyDescent="0.25">
      <c r="A2226" t="s">
        <v>3740</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x14ac:dyDescent="0.25">
      <c r="A2227" t="s">
        <v>3741</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x14ac:dyDescent="0.25">
      <c r="A2228" t="s">
        <v>3742</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x14ac:dyDescent="0.25">
      <c r="A2229" t="s">
        <v>3743</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x14ac:dyDescent="0.25">
      <c r="A2230" t="s">
        <v>3744</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x14ac:dyDescent="0.25">
      <c r="A2231" t="s">
        <v>3745</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x14ac:dyDescent="0.25">
      <c r="A2232" t="s">
        <v>3746</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x14ac:dyDescent="0.25">
      <c r="A2233" t="s">
        <v>3747</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x14ac:dyDescent="0.25">
      <c r="A2234" t="s">
        <v>3748</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x14ac:dyDescent="0.25">
      <c r="A2235" t="s">
        <v>3749</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x14ac:dyDescent="0.25">
      <c r="A2236" t="s">
        <v>3750</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x14ac:dyDescent="0.25">
      <c r="A2237" t="s">
        <v>3751</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x14ac:dyDescent="0.25">
      <c r="A2238" t="s">
        <v>3752</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x14ac:dyDescent="0.25">
      <c r="A2239" t="s">
        <v>3753</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x14ac:dyDescent="0.25">
      <c r="A2240" t="s">
        <v>3754</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x14ac:dyDescent="0.25">
      <c r="A2241" t="s">
        <v>3755</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x14ac:dyDescent="0.25">
      <c r="A2242" t="s">
        <v>3756</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x14ac:dyDescent="0.25">
      <c r="A2243" t="s">
        <v>3757</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x14ac:dyDescent="0.25">
      <c r="A2244" t="s">
        <v>3758</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x14ac:dyDescent="0.25">
      <c r="A2245" t="s">
        <v>3759</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x14ac:dyDescent="0.25">
      <c r="A2246" t="s">
        <v>3760</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x14ac:dyDescent="0.25">
      <c r="A2247" t="s">
        <v>3761</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x14ac:dyDescent="0.25">
      <c r="A2248" t="s">
        <v>3762</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x14ac:dyDescent="0.25">
      <c r="A2249" t="s">
        <v>3763</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x14ac:dyDescent="0.25">
      <c r="A2250" t="s">
        <v>3764</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x14ac:dyDescent="0.25">
      <c r="A2251" t="s">
        <v>3765</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x14ac:dyDescent="0.25">
      <c r="A2252" t="s">
        <v>3766</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x14ac:dyDescent="0.25">
      <c r="A2253" t="s">
        <v>3767</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x14ac:dyDescent="0.25">
      <c r="A2254" t="s">
        <v>3768</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x14ac:dyDescent="0.25">
      <c r="A2255" t="s">
        <v>3769</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x14ac:dyDescent="0.25">
      <c r="A2256" t="s">
        <v>3770</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x14ac:dyDescent="0.25">
      <c r="A2257" t="s">
        <v>3771</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x14ac:dyDescent="0.25">
      <c r="A2258" t="s">
        <v>3772</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x14ac:dyDescent="0.25">
      <c r="A2259" t="s">
        <v>3773</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x14ac:dyDescent="0.25">
      <c r="A2260" t="s">
        <v>3774</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x14ac:dyDescent="0.25">
      <c r="A2261" t="s">
        <v>3775</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x14ac:dyDescent="0.25">
      <c r="A2262" t="s">
        <v>3776</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x14ac:dyDescent="0.25">
      <c r="A2263" t="s">
        <v>3777</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x14ac:dyDescent="0.25">
      <c r="A2264" t="s">
        <v>3778</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x14ac:dyDescent="0.25">
      <c r="A2265" t="s">
        <v>3779</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x14ac:dyDescent="0.25">
      <c r="A2266" t="s">
        <v>3780</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x14ac:dyDescent="0.25">
      <c r="A2267" t="s">
        <v>3781</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x14ac:dyDescent="0.25">
      <c r="A2268" t="s">
        <v>3782</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x14ac:dyDescent="0.25">
      <c r="A2269" t="s">
        <v>3783</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x14ac:dyDescent="0.25">
      <c r="A2270" t="s">
        <v>3784</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x14ac:dyDescent="0.25">
      <c r="A2271" t="s">
        <v>3785</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x14ac:dyDescent="0.25">
      <c r="A2272" t="s">
        <v>3786</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x14ac:dyDescent="0.25">
      <c r="A2273" t="s">
        <v>3787</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x14ac:dyDescent="0.25">
      <c r="A2274" t="s">
        <v>3788</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x14ac:dyDescent="0.25">
      <c r="A2275" t="s">
        <v>3789</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x14ac:dyDescent="0.25">
      <c r="A2276" t="s">
        <v>3790</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x14ac:dyDescent="0.25">
      <c r="A2277" t="s">
        <v>3791</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x14ac:dyDescent="0.25">
      <c r="A2278" t="s">
        <v>3792</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x14ac:dyDescent="0.25">
      <c r="A2279" t="s">
        <v>3793</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x14ac:dyDescent="0.25">
      <c r="A2280" t="s">
        <v>3794</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x14ac:dyDescent="0.25">
      <c r="A2281" t="s">
        <v>3795</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x14ac:dyDescent="0.25">
      <c r="A2282" t="s">
        <v>3796</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x14ac:dyDescent="0.25">
      <c r="A2283" t="s">
        <v>3797</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x14ac:dyDescent="0.25">
      <c r="A2284" t="s">
        <v>3798</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x14ac:dyDescent="0.25">
      <c r="A2285" t="s">
        <v>3799</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x14ac:dyDescent="0.25">
      <c r="A2286" t="s">
        <v>3800</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x14ac:dyDescent="0.25">
      <c r="A2287" t="s">
        <v>3801</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x14ac:dyDescent="0.25">
      <c r="A2288" t="s">
        <v>3802</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x14ac:dyDescent="0.25">
      <c r="A2289" t="s">
        <v>3803</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x14ac:dyDescent="0.25">
      <c r="A2290" t="s">
        <v>3804</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x14ac:dyDescent="0.25">
      <c r="A2291" t="s">
        <v>3805</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x14ac:dyDescent="0.25">
      <c r="A2292" t="s">
        <v>3806</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x14ac:dyDescent="0.25">
      <c r="A2293" t="s">
        <v>3807</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x14ac:dyDescent="0.25">
      <c r="A2294" t="s">
        <v>3808</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x14ac:dyDescent="0.25">
      <c r="A2295" t="s">
        <v>3809</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x14ac:dyDescent="0.25">
      <c r="A2296" t="s">
        <v>3810</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x14ac:dyDescent="0.25">
      <c r="A2297" t="s">
        <v>3811</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x14ac:dyDescent="0.25">
      <c r="A2298" t="s">
        <v>3812</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x14ac:dyDescent="0.25">
      <c r="A2299" t="s">
        <v>3813</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x14ac:dyDescent="0.25">
      <c r="A2300" t="s">
        <v>3814</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x14ac:dyDescent="0.25">
      <c r="A2301" t="s">
        <v>3815</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x14ac:dyDescent="0.25">
      <c r="A2302" t="s">
        <v>3816</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x14ac:dyDescent="0.25">
      <c r="A2303" t="s">
        <v>3817</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x14ac:dyDescent="0.25">
      <c r="A2304" t="s">
        <v>3818</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x14ac:dyDescent="0.25">
      <c r="A2305" t="s">
        <v>3819</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x14ac:dyDescent="0.25">
      <c r="A2306" t="s">
        <v>3820</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x14ac:dyDescent="0.25">
      <c r="A2307" t="s">
        <v>3821</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x14ac:dyDescent="0.25">
      <c r="A2308" t="s">
        <v>3822</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x14ac:dyDescent="0.25">
      <c r="A2309" t="s">
        <v>3823</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x14ac:dyDescent="0.25">
      <c r="A2310" t="s">
        <v>3824</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x14ac:dyDescent="0.25">
      <c r="A2311" t="s">
        <v>3825</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x14ac:dyDescent="0.25">
      <c r="A2312" t="s">
        <v>3826</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x14ac:dyDescent="0.25">
      <c r="A2313" t="s">
        <v>3827</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x14ac:dyDescent="0.25">
      <c r="A2314" t="s">
        <v>3828</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x14ac:dyDescent="0.25">
      <c r="A2315" t="s">
        <v>3829</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x14ac:dyDescent="0.25">
      <c r="A2316" t="s">
        <v>3830</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x14ac:dyDescent="0.25">
      <c r="A2317" t="s">
        <v>3831</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x14ac:dyDescent="0.25">
      <c r="A2318" t="s">
        <v>3832</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x14ac:dyDescent="0.25">
      <c r="A2319" t="s">
        <v>3833</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x14ac:dyDescent="0.25">
      <c r="A2320" t="s">
        <v>3834</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x14ac:dyDescent="0.25">
      <c r="A2321" t="s">
        <v>3835</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x14ac:dyDescent="0.25">
      <c r="A2322" t="s">
        <v>3836</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x14ac:dyDescent="0.25">
      <c r="A2323" t="s">
        <v>3837</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x14ac:dyDescent="0.25">
      <c r="A2324" t="s">
        <v>3838</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x14ac:dyDescent="0.25">
      <c r="A2325" t="s">
        <v>3839</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x14ac:dyDescent="0.25">
      <c r="A2326" t="s">
        <v>3840</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x14ac:dyDescent="0.25">
      <c r="A2327" t="s">
        <v>3841</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x14ac:dyDescent="0.25">
      <c r="A2328" t="s">
        <v>3842</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x14ac:dyDescent="0.25">
      <c r="A2329" t="s">
        <v>3843</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x14ac:dyDescent="0.25">
      <c r="A2330" t="s">
        <v>3844</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x14ac:dyDescent="0.25">
      <c r="A2331" t="s">
        <v>3845</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x14ac:dyDescent="0.25">
      <c r="A2332" t="s">
        <v>3846</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x14ac:dyDescent="0.25">
      <c r="A2333" t="s">
        <v>3847</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x14ac:dyDescent="0.25">
      <c r="A2334" t="s">
        <v>3848</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x14ac:dyDescent="0.25">
      <c r="A2335" t="s">
        <v>3849</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x14ac:dyDescent="0.25">
      <c r="A2336" t="s">
        <v>3850</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x14ac:dyDescent="0.25">
      <c r="A2337" t="s">
        <v>3851</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x14ac:dyDescent="0.25">
      <c r="A2338" t="s">
        <v>3852</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x14ac:dyDescent="0.25">
      <c r="A2339" t="s">
        <v>3853</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x14ac:dyDescent="0.25">
      <c r="A2340" t="s">
        <v>3854</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x14ac:dyDescent="0.25">
      <c r="A2341" t="s">
        <v>3855</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x14ac:dyDescent="0.25">
      <c r="A2342" t="s">
        <v>3856</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x14ac:dyDescent="0.25">
      <c r="A2343" t="s">
        <v>3857</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x14ac:dyDescent="0.25">
      <c r="A2344" t="s">
        <v>3858</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x14ac:dyDescent="0.25">
      <c r="A2345" t="s">
        <v>3859</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x14ac:dyDescent="0.25">
      <c r="A2346" t="s">
        <v>3860</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x14ac:dyDescent="0.25">
      <c r="A2347" t="s">
        <v>3861</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x14ac:dyDescent="0.25">
      <c r="A2348" t="s">
        <v>3862</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x14ac:dyDescent="0.25">
      <c r="A2349" t="s">
        <v>3863</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x14ac:dyDescent="0.25">
      <c r="A2350" t="s">
        <v>3864</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x14ac:dyDescent="0.25">
      <c r="A2351" t="s">
        <v>3865</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x14ac:dyDescent="0.25">
      <c r="A2352" t="s">
        <v>3866</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x14ac:dyDescent="0.25">
      <c r="A2353" t="s">
        <v>3867</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x14ac:dyDescent="0.25">
      <c r="A2354" t="s">
        <v>3868</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x14ac:dyDescent="0.25">
      <c r="A2355" t="s">
        <v>3869</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x14ac:dyDescent="0.25">
      <c r="A2356" t="s">
        <v>3870</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x14ac:dyDescent="0.25">
      <c r="A2357" t="s">
        <v>3871</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x14ac:dyDescent="0.25">
      <c r="A2358" t="s">
        <v>3872</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x14ac:dyDescent="0.25">
      <c r="A2359" t="s">
        <v>3873</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x14ac:dyDescent="0.25">
      <c r="A2360" t="s">
        <v>3874</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x14ac:dyDescent="0.25">
      <c r="A2361" t="s">
        <v>3875</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x14ac:dyDescent="0.25">
      <c r="A2362" t="s">
        <v>3876</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x14ac:dyDescent="0.25">
      <c r="A2363" t="s">
        <v>3877</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x14ac:dyDescent="0.25">
      <c r="A2364" t="s">
        <v>3878</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x14ac:dyDescent="0.25">
      <c r="A2365" t="s">
        <v>3879</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x14ac:dyDescent="0.25">
      <c r="A2366" t="s">
        <v>3880</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x14ac:dyDescent="0.25">
      <c r="A2367" t="s">
        <v>3881</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x14ac:dyDescent="0.25">
      <c r="A2368" t="s">
        <v>3882</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x14ac:dyDescent="0.25">
      <c r="A2369" t="s">
        <v>3883</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x14ac:dyDescent="0.25">
      <c r="A2370" t="s">
        <v>3884</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x14ac:dyDescent="0.25">
      <c r="A2371" t="s">
        <v>3885</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x14ac:dyDescent="0.25">
      <c r="A2372" t="s">
        <v>3886</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x14ac:dyDescent="0.25">
      <c r="A2373" t="s">
        <v>3887</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x14ac:dyDescent="0.25">
      <c r="A2374" t="s">
        <v>3888</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x14ac:dyDescent="0.25">
      <c r="A2375" t="s">
        <v>3889</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x14ac:dyDescent="0.25">
      <c r="A2376" t="s">
        <v>3890</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x14ac:dyDescent="0.25">
      <c r="A2377" t="s">
        <v>3891</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x14ac:dyDescent="0.25">
      <c r="A2378" t="s">
        <v>3892</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x14ac:dyDescent="0.25">
      <c r="A2379" t="s">
        <v>3893</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x14ac:dyDescent="0.25">
      <c r="A2380" t="s">
        <v>3894</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x14ac:dyDescent="0.25">
      <c r="A2381" t="s">
        <v>3895</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x14ac:dyDescent="0.25">
      <c r="A2382" t="s">
        <v>3896</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x14ac:dyDescent="0.25">
      <c r="A2383" t="s">
        <v>3897</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x14ac:dyDescent="0.25">
      <c r="A2384" t="s">
        <v>3898</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x14ac:dyDescent="0.25">
      <c r="A2385" t="s">
        <v>3899</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x14ac:dyDescent="0.25">
      <c r="A2386" t="s">
        <v>3900</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x14ac:dyDescent="0.25">
      <c r="A2387" t="s">
        <v>3901</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x14ac:dyDescent="0.25">
      <c r="A2388" t="s">
        <v>3902</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x14ac:dyDescent="0.25">
      <c r="A2389" t="s">
        <v>3903</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x14ac:dyDescent="0.25">
      <c r="A2390" t="s">
        <v>3904</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x14ac:dyDescent="0.25">
      <c r="A2391" t="s">
        <v>3905</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x14ac:dyDescent="0.25">
      <c r="A2392" t="s">
        <v>3906</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x14ac:dyDescent="0.25">
      <c r="A2393" t="s">
        <v>3907</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x14ac:dyDescent="0.25">
      <c r="A2394" t="s">
        <v>3908</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x14ac:dyDescent="0.25">
      <c r="A2395" t="s">
        <v>3909</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x14ac:dyDescent="0.25">
      <c r="A2396" t="s">
        <v>3910</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x14ac:dyDescent="0.25">
      <c r="A2397" t="s">
        <v>3911</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x14ac:dyDescent="0.25">
      <c r="A2398" t="s">
        <v>3912</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x14ac:dyDescent="0.25">
      <c r="A2399" t="s">
        <v>3913</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x14ac:dyDescent="0.25">
      <c r="A2400" t="s">
        <v>3914</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x14ac:dyDescent="0.25">
      <c r="A2401" t="s">
        <v>3915</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x14ac:dyDescent="0.25">
      <c r="A2402" t="s">
        <v>3916</v>
      </c>
      <c r="B2402" t="s">
        <v>19</v>
      </c>
      <c r="C2402" s="2">
        <v>12013600000</v>
      </c>
      <c r="D2402" s="2">
        <v>12307100000</v>
      </c>
      <c r="E2402" s="2">
        <v>11152200000</v>
      </c>
      <c r="F2402" s="2">
        <v>11227900000</v>
      </c>
      <c r="G2402" s="2">
        <v>11294300000</v>
      </c>
      <c r="H2402" s="2">
        <v>11559500000</v>
      </c>
      <c r="I2402" s="2">
        <v>11626000000</v>
      </c>
      <c r="J2402" s="2">
        <v>11702000000</v>
      </c>
      <c r="K2402" s="2">
        <v>11683400000</v>
      </c>
      <c r="L2402" s="2">
        <v>11750000000</v>
      </c>
      <c r="M2402" s="2">
        <v>11731500000</v>
      </c>
      <c r="N2402" s="2">
        <v>11807500000</v>
      </c>
      <c r="O2402" s="2">
        <v>11902500000</v>
      </c>
      <c r="P2402" s="2">
        <v>11902200000</v>
      </c>
      <c r="Q2402" s="2">
        <v>11817100000</v>
      </c>
      <c r="R2402" s="2">
        <v>11817100000</v>
      </c>
      <c r="S2402" s="2">
        <v>11817100000</v>
      </c>
      <c r="T2402" s="2">
        <v>11731800000</v>
      </c>
      <c r="U2402" s="2">
        <v>11731800000</v>
      </c>
      <c r="V2402" s="2">
        <v>11646600000</v>
      </c>
      <c r="W2402" s="2">
        <v>11551800000</v>
      </c>
      <c r="X2402" s="2">
        <v>11466600000</v>
      </c>
      <c r="Y2402" s="2">
        <v>11466500000</v>
      </c>
      <c r="Z2402" s="2">
        <v>11381300000</v>
      </c>
      <c r="AA2402" s="2">
        <v>11381200000</v>
      </c>
      <c r="AB2402" s="2">
        <v>11286500000</v>
      </c>
      <c r="AC2402" s="2">
        <v>11201100000</v>
      </c>
      <c r="AD2402" s="2">
        <v>11106300000</v>
      </c>
      <c r="AE2402" s="2">
        <v>11115600000</v>
      </c>
      <c r="AF2402" s="2">
        <v>11115400000</v>
      </c>
    </row>
    <row r="2403" spans="1:32" x14ac:dyDescent="0.25">
      <c r="A2403" t="s">
        <v>3917</v>
      </c>
      <c r="B2403" t="s">
        <v>19</v>
      </c>
      <c r="C2403">
        <v>132991</v>
      </c>
      <c r="D2403">
        <v>136240</v>
      </c>
      <c r="E2403">
        <v>123455</v>
      </c>
      <c r="F2403">
        <v>124293</v>
      </c>
      <c r="G2403">
        <v>125028</v>
      </c>
      <c r="H2403">
        <v>127964</v>
      </c>
      <c r="I2403">
        <v>128700</v>
      </c>
      <c r="J2403">
        <v>129542</v>
      </c>
      <c r="K2403">
        <v>129336</v>
      </c>
      <c r="L2403">
        <v>130073</v>
      </c>
      <c r="M2403">
        <v>129868</v>
      </c>
      <c r="N2403">
        <v>130709</v>
      </c>
      <c r="O2403">
        <v>131761</v>
      </c>
      <c r="P2403">
        <v>131758</v>
      </c>
      <c r="Q2403">
        <v>130815</v>
      </c>
      <c r="R2403">
        <v>130815</v>
      </c>
      <c r="S2403">
        <v>130815</v>
      </c>
      <c r="T2403">
        <v>129872</v>
      </c>
      <c r="U2403">
        <v>129872</v>
      </c>
      <c r="V2403">
        <v>128928</v>
      </c>
      <c r="W2403">
        <v>127879</v>
      </c>
      <c r="X2403">
        <v>126935</v>
      </c>
      <c r="Y2403">
        <v>126935</v>
      </c>
      <c r="Z2403">
        <v>125991</v>
      </c>
      <c r="AA2403">
        <v>125990</v>
      </c>
      <c r="AB2403">
        <v>124941</v>
      </c>
      <c r="AC2403">
        <v>123997</v>
      </c>
      <c r="AD2403">
        <v>122947</v>
      </c>
      <c r="AE2403">
        <v>123050</v>
      </c>
      <c r="AF2403">
        <v>123047</v>
      </c>
    </row>
    <row r="2404" spans="1:32" x14ac:dyDescent="0.25">
      <c r="A2404" t="s">
        <v>3918</v>
      </c>
      <c r="B2404" t="s">
        <v>19</v>
      </c>
      <c r="C2404" s="2">
        <v>5918490</v>
      </c>
      <c r="D2404" s="2">
        <v>6063070</v>
      </c>
      <c r="E2404" s="2">
        <v>5494090</v>
      </c>
      <c r="F2404" s="2">
        <v>5531410</v>
      </c>
      <c r="G2404" s="2">
        <v>5564120</v>
      </c>
      <c r="H2404" s="2">
        <v>5694780</v>
      </c>
      <c r="I2404" s="2">
        <v>5727520</v>
      </c>
      <c r="J2404" s="2">
        <v>5764980</v>
      </c>
      <c r="K2404" s="2">
        <v>5755810</v>
      </c>
      <c r="L2404" s="2">
        <v>5788620</v>
      </c>
      <c r="M2404" s="2">
        <v>5779500</v>
      </c>
      <c r="N2404" s="2">
        <v>5816930</v>
      </c>
      <c r="O2404" s="2">
        <v>5863740</v>
      </c>
      <c r="P2404" s="2">
        <v>5863610</v>
      </c>
      <c r="Q2404" s="2">
        <v>5821660</v>
      </c>
      <c r="R2404" s="2">
        <v>5821660</v>
      </c>
      <c r="S2404" s="2">
        <v>5821650</v>
      </c>
      <c r="T2404" s="2">
        <v>5779660</v>
      </c>
      <c r="U2404" s="2">
        <v>5779660</v>
      </c>
      <c r="V2404" s="2">
        <v>5737660</v>
      </c>
      <c r="W2404" s="2">
        <v>5690990</v>
      </c>
      <c r="X2404" s="2">
        <v>5648990</v>
      </c>
      <c r="Y2404" s="2">
        <v>5648960</v>
      </c>
      <c r="Z2404" s="2">
        <v>5606960</v>
      </c>
      <c r="AA2404" s="2">
        <v>5606930</v>
      </c>
      <c r="AB2404" s="2">
        <v>5560250</v>
      </c>
      <c r="AC2404" s="2">
        <v>5518210</v>
      </c>
      <c r="AD2404" s="2">
        <v>5471490</v>
      </c>
      <c r="AE2404" s="2">
        <v>5476060</v>
      </c>
      <c r="AF2404" s="2">
        <v>5475960</v>
      </c>
    </row>
    <row r="2405" spans="1:32" x14ac:dyDescent="0.25">
      <c r="A2405" t="s">
        <v>3919</v>
      </c>
      <c r="B2405" t="s">
        <v>19</v>
      </c>
      <c r="C2405" s="2">
        <v>16532900</v>
      </c>
      <c r="D2405" s="2">
        <v>16936800</v>
      </c>
      <c r="E2405" s="2">
        <v>15347400</v>
      </c>
      <c r="F2405" s="2">
        <v>15451600</v>
      </c>
      <c r="G2405" s="2">
        <v>15543000</v>
      </c>
      <c r="H2405" s="2">
        <v>15908000</v>
      </c>
      <c r="I2405" s="2">
        <v>15999500</v>
      </c>
      <c r="J2405" s="2">
        <v>16104100</v>
      </c>
      <c r="K2405" s="2">
        <v>16078500</v>
      </c>
      <c r="L2405" s="2">
        <v>16170100</v>
      </c>
      <c r="M2405" s="2">
        <v>16144600</v>
      </c>
      <c r="N2405" s="2">
        <v>16249200</v>
      </c>
      <c r="O2405" s="2">
        <v>16380000</v>
      </c>
      <c r="P2405" s="2">
        <v>16379600</v>
      </c>
      <c r="Q2405" s="2">
        <v>16262400</v>
      </c>
      <c r="R2405" s="2">
        <v>16262400</v>
      </c>
      <c r="S2405" s="2">
        <v>16262400</v>
      </c>
      <c r="T2405" s="2">
        <v>16145100</v>
      </c>
      <c r="U2405" s="2">
        <v>16145100</v>
      </c>
      <c r="V2405" s="2">
        <v>16027800</v>
      </c>
      <c r="W2405" s="2">
        <v>15897400</v>
      </c>
      <c r="X2405" s="2">
        <v>15780100</v>
      </c>
      <c r="Y2405" s="2">
        <v>15780000</v>
      </c>
      <c r="Z2405" s="2">
        <v>15662700</v>
      </c>
      <c r="AA2405" s="2">
        <v>15662600</v>
      </c>
      <c r="AB2405" s="2">
        <v>15532200</v>
      </c>
      <c r="AC2405" s="2">
        <v>15414800</v>
      </c>
      <c r="AD2405" s="2">
        <v>15284300</v>
      </c>
      <c r="AE2405" s="2">
        <v>15297000</v>
      </c>
      <c r="AF2405" s="2">
        <v>15296700</v>
      </c>
    </row>
    <row r="2406" spans="1:32" x14ac:dyDescent="0.25">
      <c r="A2406" t="s">
        <v>3920</v>
      </c>
      <c r="B2406" t="s">
        <v>19</v>
      </c>
      <c r="C2406" s="2">
        <v>8994550</v>
      </c>
      <c r="D2406" s="2">
        <v>9214270</v>
      </c>
      <c r="E2406" s="2">
        <v>8349570</v>
      </c>
      <c r="F2406" s="2">
        <v>8406290</v>
      </c>
      <c r="G2406" s="2">
        <v>8455990</v>
      </c>
      <c r="H2406" s="2">
        <v>8654560</v>
      </c>
      <c r="I2406" s="2">
        <v>8704320</v>
      </c>
      <c r="J2406" s="2">
        <v>8761250</v>
      </c>
      <c r="K2406" s="2">
        <v>8747310</v>
      </c>
      <c r="L2406" s="2">
        <v>8797180</v>
      </c>
      <c r="M2406" s="2">
        <v>8783310</v>
      </c>
      <c r="N2406" s="2">
        <v>8840200</v>
      </c>
      <c r="O2406" s="2">
        <v>8911340</v>
      </c>
      <c r="P2406" s="2">
        <v>8911150</v>
      </c>
      <c r="Q2406" s="2">
        <v>8847380</v>
      </c>
      <c r="R2406" s="2">
        <v>8847390</v>
      </c>
      <c r="S2406" s="2">
        <v>8847370</v>
      </c>
      <c r="T2406" s="2">
        <v>8783570</v>
      </c>
      <c r="U2406" s="2">
        <v>8783560</v>
      </c>
      <c r="V2406" s="2">
        <v>8719730</v>
      </c>
      <c r="W2406" s="2">
        <v>8648800</v>
      </c>
      <c r="X2406" s="2">
        <v>8584970</v>
      </c>
      <c r="Y2406" s="2">
        <v>8584930</v>
      </c>
      <c r="Z2406" s="2">
        <v>8521100</v>
      </c>
      <c r="AA2406" s="2">
        <v>8521060</v>
      </c>
      <c r="AB2406" s="2">
        <v>8450120</v>
      </c>
      <c r="AC2406" s="2">
        <v>8386230</v>
      </c>
      <c r="AD2406" s="2">
        <v>8315230</v>
      </c>
      <c r="AE2406" s="2">
        <v>8322170</v>
      </c>
      <c r="AF2406" s="2">
        <v>8322020</v>
      </c>
    </row>
    <row r="2407" spans="1:32" x14ac:dyDescent="0.25">
      <c r="A2407" t="s">
        <v>3921</v>
      </c>
      <c r="B2407" t="s">
        <v>19</v>
      </c>
      <c r="C2407" s="2">
        <v>2170240</v>
      </c>
      <c r="D2407" s="2">
        <v>2223260</v>
      </c>
      <c r="E2407" s="2">
        <v>2014620</v>
      </c>
      <c r="F2407" s="2">
        <v>2028310</v>
      </c>
      <c r="G2407" s="2">
        <v>2040300</v>
      </c>
      <c r="H2407" s="2">
        <v>2088210</v>
      </c>
      <c r="I2407" s="2">
        <v>2100220</v>
      </c>
      <c r="J2407" s="2">
        <v>2113950</v>
      </c>
      <c r="K2407" s="2">
        <v>2110590</v>
      </c>
      <c r="L2407" s="2">
        <v>2122620</v>
      </c>
      <c r="M2407" s="2">
        <v>2119280</v>
      </c>
      <c r="N2407" s="2">
        <v>2133000</v>
      </c>
      <c r="O2407" s="2">
        <v>2150170</v>
      </c>
      <c r="P2407" s="2">
        <v>2150120</v>
      </c>
      <c r="Q2407" s="2">
        <v>2134740</v>
      </c>
      <c r="R2407" s="2">
        <v>2134740</v>
      </c>
      <c r="S2407" s="2">
        <v>2134730</v>
      </c>
      <c r="T2407" s="2">
        <v>2119340</v>
      </c>
      <c r="U2407" s="2">
        <v>2119340</v>
      </c>
      <c r="V2407" s="2">
        <v>2103940</v>
      </c>
      <c r="W2407" s="2">
        <v>2086820</v>
      </c>
      <c r="X2407" s="2">
        <v>2071420</v>
      </c>
      <c r="Y2407" s="2">
        <v>2071410</v>
      </c>
      <c r="Z2407" s="2">
        <v>2056010</v>
      </c>
      <c r="AA2407" s="2">
        <v>2056000</v>
      </c>
      <c r="AB2407" s="2">
        <v>2038880</v>
      </c>
      <c r="AC2407" s="2">
        <v>2023470</v>
      </c>
      <c r="AD2407" s="2">
        <v>2006330</v>
      </c>
      <c r="AE2407" s="2">
        <v>2008010</v>
      </c>
      <c r="AF2407" s="2">
        <v>2007970</v>
      </c>
    </row>
    <row r="2408" spans="1:32" x14ac:dyDescent="0.25">
      <c r="A2408" t="s">
        <v>3922</v>
      </c>
      <c r="B2408" t="s">
        <v>19</v>
      </c>
      <c r="C2408" s="2">
        <v>39798600</v>
      </c>
      <c r="D2408" s="2">
        <v>40770900</v>
      </c>
      <c r="E2408" s="2">
        <v>36944800</v>
      </c>
      <c r="F2408" s="2">
        <v>37195700</v>
      </c>
      <c r="G2408" s="2">
        <v>37415700</v>
      </c>
      <c r="H2408" s="2">
        <v>38294300</v>
      </c>
      <c r="I2408" s="2">
        <v>38514500</v>
      </c>
      <c r="J2408" s="2">
        <v>38766400</v>
      </c>
      <c r="K2408" s="2">
        <v>38704700</v>
      </c>
      <c r="L2408" s="2">
        <v>38925300</v>
      </c>
      <c r="M2408" s="2">
        <v>38864000</v>
      </c>
      <c r="N2408" s="2">
        <v>39115700</v>
      </c>
      <c r="O2408" s="2">
        <v>39430500</v>
      </c>
      <c r="P2408" s="2">
        <v>39429600</v>
      </c>
      <c r="Q2408" s="2">
        <v>39147500</v>
      </c>
      <c r="R2408" s="2">
        <v>39147500</v>
      </c>
      <c r="S2408" s="2">
        <v>39147400</v>
      </c>
      <c r="T2408" s="2">
        <v>38865100</v>
      </c>
      <c r="U2408" s="2">
        <v>38865100</v>
      </c>
      <c r="V2408" s="2">
        <v>38582600</v>
      </c>
      <c r="W2408" s="2">
        <v>38268800</v>
      </c>
      <c r="X2408" s="2">
        <v>37986400</v>
      </c>
      <c r="Y2408" s="2">
        <v>37986200</v>
      </c>
      <c r="Z2408" s="2">
        <v>37703800</v>
      </c>
      <c r="AA2408" s="2">
        <v>37703600</v>
      </c>
      <c r="AB2408" s="2">
        <v>37389700</v>
      </c>
      <c r="AC2408" s="2">
        <v>37107000</v>
      </c>
      <c r="AD2408" s="2">
        <v>36792800</v>
      </c>
      <c r="AE2408" s="2">
        <v>36823500</v>
      </c>
      <c r="AF2408" s="2">
        <v>36822900</v>
      </c>
    </row>
    <row r="2409" spans="1:32" x14ac:dyDescent="0.25">
      <c r="A2409" t="s">
        <v>3923</v>
      </c>
      <c r="B2409" t="s">
        <v>19</v>
      </c>
      <c r="C2409">
        <v>92763.9</v>
      </c>
      <c r="D2409">
        <v>95030</v>
      </c>
      <c r="E2409">
        <v>86112</v>
      </c>
      <c r="F2409">
        <v>86697</v>
      </c>
      <c r="G2409">
        <v>87209.600000000006</v>
      </c>
      <c r="H2409">
        <v>89257.5</v>
      </c>
      <c r="I2409">
        <v>89770.7</v>
      </c>
      <c r="J2409">
        <v>90357.8</v>
      </c>
      <c r="K2409">
        <v>90214.1</v>
      </c>
      <c r="L2409">
        <v>90728.4</v>
      </c>
      <c r="M2409">
        <v>90585.4</v>
      </c>
      <c r="N2409">
        <v>91172.1</v>
      </c>
      <c r="O2409">
        <v>91905.8</v>
      </c>
      <c r="P2409">
        <v>91903.8</v>
      </c>
      <c r="Q2409">
        <v>91246.2</v>
      </c>
      <c r="R2409">
        <v>91246.2</v>
      </c>
      <c r="S2409">
        <v>91246.1</v>
      </c>
      <c r="T2409">
        <v>90588</v>
      </c>
      <c r="U2409">
        <v>90588</v>
      </c>
      <c r="V2409">
        <v>89929.600000000006</v>
      </c>
      <c r="W2409">
        <v>89198.1</v>
      </c>
      <c r="X2409">
        <v>88539.8</v>
      </c>
      <c r="Y2409">
        <v>88539.4</v>
      </c>
      <c r="Z2409">
        <v>87881.1</v>
      </c>
      <c r="AA2409">
        <v>87880.7</v>
      </c>
      <c r="AB2409">
        <v>87149.1</v>
      </c>
      <c r="AC2409">
        <v>86490.2</v>
      </c>
      <c r="AD2409">
        <v>85757.8</v>
      </c>
      <c r="AE2409">
        <v>85829.5</v>
      </c>
      <c r="AF2409">
        <v>85827.9</v>
      </c>
    </row>
    <row r="2410" spans="1:32" x14ac:dyDescent="0.25">
      <c r="A2410" t="s">
        <v>3924</v>
      </c>
      <c r="B2410" t="s">
        <v>19</v>
      </c>
      <c r="C2410">
        <v>69541.2</v>
      </c>
      <c r="D2410">
        <v>71240</v>
      </c>
      <c r="E2410">
        <v>64554.6</v>
      </c>
      <c r="F2410">
        <v>64993.1</v>
      </c>
      <c r="G2410">
        <v>65377.4</v>
      </c>
      <c r="H2410">
        <v>66912.600000000006</v>
      </c>
      <c r="I2410">
        <v>67297.399999999994</v>
      </c>
      <c r="J2410">
        <v>67737.5</v>
      </c>
      <c r="K2410">
        <v>67629.7</v>
      </c>
      <c r="L2410">
        <v>68015.199999999997</v>
      </c>
      <c r="M2410">
        <v>67908.100000000006</v>
      </c>
      <c r="N2410">
        <v>68347.899999999994</v>
      </c>
      <c r="O2410">
        <v>68897.899999999994</v>
      </c>
      <c r="P2410">
        <v>68896.399999999994</v>
      </c>
      <c r="Q2410">
        <v>68403.399999999994</v>
      </c>
      <c r="R2410">
        <v>68403.5</v>
      </c>
      <c r="S2410">
        <v>68403.3</v>
      </c>
      <c r="T2410">
        <v>67910</v>
      </c>
      <c r="U2410">
        <v>67910</v>
      </c>
      <c r="V2410">
        <v>67416.5</v>
      </c>
      <c r="W2410">
        <v>66868.100000000006</v>
      </c>
      <c r="X2410">
        <v>66374.600000000006</v>
      </c>
      <c r="Y2410">
        <v>66374.3</v>
      </c>
      <c r="Z2410">
        <v>65880.800000000003</v>
      </c>
      <c r="AA2410">
        <v>65880.5</v>
      </c>
      <c r="AB2410">
        <v>65332</v>
      </c>
      <c r="AC2410">
        <v>64838</v>
      </c>
      <c r="AD2410">
        <v>64289</v>
      </c>
      <c r="AE2410">
        <v>64342.8</v>
      </c>
      <c r="AF2410">
        <v>64341.599999999999</v>
      </c>
    </row>
    <row r="2411" spans="1:32" x14ac:dyDescent="0.25">
      <c r="A2411" t="s">
        <v>3925</v>
      </c>
      <c r="B2411" t="s">
        <v>19</v>
      </c>
      <c r="C2411" s="2">
        <v>1395900</v>
      </c>
      <c r="D2411" s="2">
        <v>1430000</v>
      </c>
      <c r="E2411" s="2">
        <v>1295800</v>
      </c>
      <c r="F2411" s="2">
        <v>1304610</v>
      </c>
      <c r="G2411" s="2">
        <v>1312320</v>
      </c>
      <c r="H2411" s="2">
        <v>1343140</v>
      </c>
      <c r="I2411" s="2">
        <v>1350860</v>
      </c>
      <c r="J2411" s="2">
        <v>1359690</v>
      </c>
      <c r="K2411" s="2">
        <v>1357530</v>
      </c>
      <c r="L2411" s="2">
        <v>1365270</v>
      </c>
      <c r="M2411" s="2">
        <v>1363120</v>
      </c>
      <c r="N2411" s="2">
        <v>1371950</v>
      </c>
      <c r="O2411" s="2">
        <v>1382990</v>
      </c>
      <c r="P2411" s="2">
        <v>1382960</v>
      </c>
      <c r="Q2411" s="2">
        <v>1373060</v>
      </c>
      <c r="R2411" s="2">
        <v>1373060</v>
      </c>
      <c r="S2411" s="2">
        <v>1373060</v>
      </c>
      <c r="T2411" s="2">
        <v>1363160</v>
      </c>
      <c r="U2411" s="2">
        <v>1363160</v>
      </c>
      <c r="V2411" s="2">
        <v>1353250</v>
      </c>
      <c r="W2411" s="2">
        <v>1342240</v>
      </c>
      <c r="X2411" s="2">
        <v>1332340</v>
      </c>
      <c r="Y2411" s="2">
        <v>1332330</v>
      </c>
      <c r="Z2411" s="2">
        <v>1322420</v>
      </c>
      <c r="AA2411" s="2">
        <v>1322420</v>
      </c>
      <c r="AB2411" s="2">
        <v>1311410</v>
      </c>
      <c r="AC2411" s="2">
        <v>1301490</v>
      </c>
      <c r="AD2411" s="2">
        <v>1290470</v>
      </c>
      <c r="AE2411" s="2">
        <v>1291550</v>
      </c>
      <c r="AF2411" s="2">
        <v>1291530</v>
      </c>
    </row>
    <row r="2412" spans="1:32" x14ac:dyDescent="0.25">
      <c r="A2412" t="s">
        <v>3926</v>
      </c>
      <c r="B2412" t="s">
        <v>19</v>
      </c>
      <c r="C2412">
        <v>203040</v>
      </c>
      <c r="D2412">
        <v>208000</v>
      </c>
      <c r="E2412">
        <v>188480</v>
      </c>
      <c r="F2412">
        <v>189761</v>
      </c>
      <c r="G2412">
        <v>190883</v>
      </c>
      <c r="H2412">
        <v>195365</v>
      </c>
      <c r="I2412">
        <v>196489</v>
      </c>
      <c r="J2412">
        <v>197774</v>
      </c>
      <c r="K2412">
        <v>197459</v>
      </c>
      <c r="L2412">
        <v>198585</v>
      </c>
      <c r="M2412">
        <v>198272</v>
      </c>
      <c r="N2412">
        <v>199556</v>
      </c>
      <c r="O2412">
        <v>201162</v>
      </c>
      <c r="P2412">
        <v>201157</v>
      </c>
      <c r="Q2412">
        <v>199718</v>
      </c>
      <c r="R2412">
        <v>199718</v>
      </c>
      <c r="S2412">
        <v>199718</v>
      </c>
      <c r="T2412">
        <v>198277</v>
      </c>
      <c r="U2412">
        <v>198277</v>
      </c>
      <c r="V2412">
        <v>196836</v>
      </c>
      <c r="W2412">
        <v>195235</v>
      </c>
      <c r="X2412">
        <v>193794</v>
      </c>
      <c r="Y2412">
        <v>193794</v>
      </c>
      <c r="Z2412">
        <v>192353</v>
      </c>
      <c r="AA2412">
        <v>192352</v>
      </c>
      <c r="AB2412">
        <v>190750</v>
      </c>
      <c r="AC2412">
        <v>189308</v>
      </c>
      <c r="AD2412">
        <v>187705</v>
      </c>
      <c r="AE2412">
        <v>187862</v>
      </c>
      <c r="AF2412">
        <v>187859</v>
      </c>
    </row>
    <row r="2413" spans="1:32" x14ac:dyDescent="0.25">
      <c r="A2413" t="s">
        <v>3927</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x14ac:dyDescent="0.25">
      <c r="A2414" t="s">
        <v>3928</v>
      </c>
      <c r="B2414" t="s">
        <v>19</v>
      </c>
      <c r="C2414" s="2">
        <v>849947000000</v>
      </c>
      <c r="D2414" s="2">
        <v>870427000000</v>
      </c>
      <c r="E2414" s="2">
        <v>812212000000</v>
      </c>
      <c r="F2414" s="2">
        <v>818195000000</v>
      </c>
      <c r="G2414" s="2">
        <v>825218000000</v>
      </c>
      <c r="H2414" s="2">
        <v>829827000000</v>
      </c>
      <c r="I2414" s="2">
        <v>833219000000</v>
      </c>
      <c r="J2414" s="2">
        <v>838066000000</v>
      </c>
      <c r="K2414" s="2">
        <v>843004000000</v>
      </c>
      <c r="L2414" s="2">
        <v>847119000000</v>
      </c>
      <c r="M2414" s="2">
        <v>849384000000</v>
      </c>
      <c r="N2414" s="2">
        <v>850820000000</v>
      </c>
      <c r="O2414" s="2">
        <v>852745000000</v>
      </c>
      <c r="P2414" s="2">
        <v>852868000000</v>
      </c>
      <c r="Q2414" s="2">
        <v>852739000000</v>
      </c>
      <c r="R2414" s="2">
        <v>852389000000</v>
      </c>
      <c r="S2414" s="2">
        <v>852595000000</v>
      </c>
      <c r="T2414" s="2">
        <v>853057000000</v>
      </c>
      <c r="U2414" s="2">
        <v>854276000000</v>
      </c>
      <c r="V2414" s="2">
        <v>855381000000</v>
      </c>
      <c r="W2414" s="2">
        <v>856676000000</v>
      </c>
      <c r="X2414" s="2">
        <v>857867000000</v>
      </c>
      <c r="Y2414" s="2">
        <v>860688000000</v>
      </c>
      <c r="Z2414" s="2">
        <v>863104000000</v>
      </c>
      <c r="AA2414" s="2">
        <v>865394000000</v>
      </c>
      <c r="AB2414" s="2">
        <v>867057000000</v>
      </c>
      <c r="AC2414" s="2">
        <v>867320000000</v>
      </c>
      <c r="AD2414" s="2">
        <v>866916000000</v>
      </c>
      <c r="AE2414" s="2">
        <v>867333000000</v>
      </c>
      <c r="AF2414" s="2">
        <v>868772000000</v>
      </c>
    </row>
    <row r="2415" spans="1:32" x14ac:dyDescent="0.25">
      <c r="A2415" t="s">
        <v>3929</v>
      </c>
      <c r="B2415" t="s">
        <v>19</v>
      </c>
      <c r="C2415" s="2">
        <v>9408940</v>
      </c>
      <c r="D2415" s="2">
        <v>9635650</v>
      </c>
      <c r="E2415" s="2">
        <v>8991220</v>
      </c>
      <c r="F2415" s="2">
        <v>9057450</v>
      </c>
      <c r="G2415" s="2">
        <v>9135190</v>
      </c>
      <c r="H2415" s="2">
        <v>9186210</v>
      </c>
      <c r="I2415" s="2">
        <v>9223770</v>
      </c>
      <c r="J2415" s="2">
        <v>9277420</v>
      </c>
      <c r="K2415" s="2">
        <v>9332080</v>
      </c>
      <c r="L2415" s="2">
        <v>9377640</v>
      </c>
      <c r="M2415" s="2">
        <v>9402710</v>
      </c>
      <c r="N2415" s="2">
        <v>9418610</v>
      </c>
      <c r="O2415" s="2">
        <v>9439920</v>
      </c>
      <c r="P2415" s="2">
        <v>9441280</v>
      </c>
      <c r="Q2415" s="2">
        <v>9439850</v>
      </c>
      <c r="R2415" s="2">
        <v>9435970</v>
      </c>
      <c r="S2415" s="2">
        <v>9438260</v>
      </c>
      <c r="T2415" s="2">
        <v>9443370</v>
      </c>
      <c r="U2415" s="2">
        <v>9456870</v>
      </c>
      <c r="V2415" s="2">
        <v>9469100</v>
      </c>
      <c r="W2415" s="2">
        <v>9483430</v>
      </c>
      <c r="X2415" s="2">
        <v>9496610</v>
      </c>
      <c r="Y2415" s="2">
        <v>9527840</v>
      </c>
      <c r="Z2415" s="2">
        <v>9554590</v>
      </c>
      <c r="AA2415" s="2">
        <v>9579940</v>
      </c>
      <c r="AB2415" s="2">
        <v>9598350</v>
      </c>
      <c r="AC2415" s="2">
        <v>9601260</v>
      </c>
      <c r="AD2415" s="2">
        <v>9596790</v>
      </c>
      <c r="AE2415" s="2">
        <v>9601400</v>
      </c>
      <c r="AF2415" s="2">
        <v>9617330</v>
      </c>
    </row>
    <row r="2416" spans="1:32" x14ac:dyDescent="0.25">
      <c r="A2416" t="s">
        <v>3930</v>
      </c>
      <c r="B2416" t="s">
        <v>19</v>
      </c>
      <c r="C2416" s="2">
        <v>418725000</v>
      </c>
      <c r="D2416" s="2">
        <v>428814000</v>
      </c>
      <c r="E2416" s="2">
        <v>400135000</v>
      </c>
      <c r="F2416" s="2">
        <v>403082000</v>
      </c>
      <c r="G2416" s="2">
        <v>406542000</v>
      </c>
      <c r="H2416" s="2">
        <v>408813000</v>
      </c>
      <c r="I2416" s="2">
        <v>410484000</v>
      </c>
      <c r="J2416" s="2">
        <v>412872000</v>
      </c>
      <c r="K2416" s="2">
        <v>415304000</v>
      </c>
      <c r="L2416" s="2">
        <v>417332000</v>
      </c>
      <c r="M2416" s="2">
        <v>418448000</v>
      </c>
      <c r="N2416" s="2">
        <v>419155000</v>
      </c>
      <c r="O2416" s="2">
        <v>420103000</v>
      </c>
      <c r="P2416" s="2">
        <v>420164000</v>
      </c>
      <c r="Q2416" s="2">
        <v>420100000</v>
      </c>
      <c r="R2416" s="2">
        <v>419928000</v>
      </c>
      <c r="S2416" s="2">
        <v>420030000</v>
      </c>
      <c r="T2416" s="2">
        <v>420257000</v>
      </c>
      <c r="U2416" s="2">
        <v>420858000</v>
      </c>
      <c r="V2416" s="2">
        <v>421402000</v>
      </c>
      <c r="W2416" s="2">
        <v>422040000</v>
      </c>
      <c r="X2416" s="2">
        <v>422627000</v>
      </c>
      <c r="Y2416" s="2">
        <v>424016000</v>
      </c>
      <c r="Z2416" s="2">
        <v>425207000</v>
      </c>
      <c r="AA2416" s="2">
        <v>426335000</v>
      </c>
      <c r="AB2416" s="2">
        <v>427154000</v>
      </c>
      <c r="AC2416" s="2">
        <v>427283000</v>
      </c>
      <c r="AD2416" s="2">
        <v>427085000</v>
      </c>
      <c r="AE2416" s="2">
        <v>427290000</v>
      </c>
      <c r="AF2416" s="2">
        <v>427999000</v>
      </c>
    </row>
    <row r="2417" spans="1:32" x14ac:dyDescent="0.25">
      <c r="A2417" t="s">
        <v>3931</v>
      </c>
      <c r="B2417" t="s">
        <v>19</v>
      </c>
      <c r="C2417" s="2">
        <v>1169680000</v>
      </c>
      <c r="D2417" s="2">
        <v>1197860000</v>
      </c>
      <c r="E2417" s="2">
        <v>1117750000</v>
      </c>
      <c r="F2417" s="2">
        <v>1125980000</v>
      </c>
      <c r="G2417" s="2">
        <v>1135650000</v>
      </c>
      <c r="H2417" s="2">
        <v>1141990000</v>
      </c>
      <c r="I2417" s="2">
        <v>1146660000</v>
      </c>
      <c r="J2417" s="2">
        <v>1153330000</v>
      </c>
      <c r="K2417" s="2">
        <v>1160130000</v>
      </c>
      <c r="L2417" s="2">
        <v>1165790000</v>
      </c>
      <c r="M2417" s="2">
        <v>1168910000</v>
      </c>
      <c r="N2417" s="2">
        <v>1170880000</v>
      </c>
      <c r="O2417" s="2">
        <v>1173530000</v>
      </c>
      <c r="P2417" s="2">
        <v>1173700000</v>
      </c>
      <c r="Q2417" s="2">
        <v>1173520000</v>
      </c>
      <c r="R2417" s="2">
        <v>1173040000</v>
      </c>
      <c r="S2417" s="2">
        <v>1173330000</v>
      </c>
      <c r="T2417" s="2">
        <v>1173960000</v>
      </c>
      <c r="U2417" s="2">
        <v>1175640000</v>
      </c>
      <c r="V2417" s="2">
        <v>1177160000</v>
      </c>
      <c r="W2417" s="2">
        <v>1178940000</v>
      </c>
      <c r="X2417" s="2">
        <v>1180580000</v>
      </c>
      <c r="Y2417" s="2">
        <v>1184460000</v>
      </c>
      <c r="Z2417" s="2">
        <v>1187790000</v>
      </c>
      <c r="AA2417" s="2">
        <v>1190940000</v>
      </c>
      <c r="AB2417" s="2">
        <v>1193230000</v>
      </c>
      <c r="AC2417" s="2">
        <v>1193590000</v>
      </c>
      <c r="AD2417" s="2">
        <v>1193030000</v>
      </c>
      <c r="AE2417" s="2">
        <v>1193610000</v>
      </c>
      <c r="AF2417" s="2">
        <v>1195590000</v>
      </c>
    </row>
    <row r="2418" spans="1:32" x14ac:dyDescent="0.25">
      <c r="A2418" t="s">
        <v>3932</v>
      </c>
      <c r="B2418" t="s">
        <v>19</v>
      </c>
      <c r="C2418" s="2">
        <v>636352000</v>
      </c>
      <c r="D2418" s="2">
        <v>651684000</v>
      </c>
      <c r="E2418" s="2">
        <v>608100000</v>
      </c>
      <c r="F2418" s="2">
        <v>612579000</v>
      </c>
      <c r="G2418" s="2">
        <v>617837000</v>
      </c>
      <c r="H2418" s="2">
        <v>621288000</v>
      </c>
      <c r="I2418" s="2">
        <v>623828000</v>
      </c>
      <c r="J2418" s="2">
        <v>627456000</v>
      </c>
      <c r="K2418" s="2">
        <v>631153000</v>
      </c>
      <c r="L2418" s="2">
        <v>634234000</v>
      </c>
      <c r="M2418" s="2">
        <v>635930000</v>
      </c>
      <c r="N2418" s="2">
        <v>637005000</v>
      </c>
      <c r="O2418" s="2">
        <v>638447000</v>
      </c>
      <c r="P2418" s="2">
        <v>638539000</v>
      </c>
      <c r="Q2418" s="2">
        <v>638442000</v>
      </c>
      <c r="R2418" s="2">
        <v>638179000</v>
      </c>
      <c r="S2418" s="2">
        <v>638334000</v>
      </c>
      <c r="T2418" s="2">
        <v>638680000</v>
      </c>
      <c r="U2418" s="2">
        <v>639593000</v>
      </c>
      <c r="V2418" s="2">
        <v>640420000</v>
      </c>
      <c r="W2418" s="2">
        <v>641390000</v>
      </c>
      <c r="X2418" s="2">
        <v>642281000</v>
      </c>
      <c r="Y2418" s="2">
        <v>644393000</v>
      </c>
      <c r="Z2418" s="2">
        <v>646202000</v>
      </c>
      <c r="AA2418" s="2">
        <v>647916000</v>
      </c>
      <c r="AB2418" s="2">
        <v>649162000</v>
      </c>
      <c r="AC2418" s="2">
        <v>649358000</v>
      </c>
      <c r="AD2418" s="2">
        <v>649056000</v>
      </c>
      <c r="AE2418" s="2">
        <v>649368000</v>
      </c>
      <c r="AF2418" s="2">
        <v>650446000</v>
      </c>
    </row>
    <row r="2419" spans="1:32" x14ac:dyDescent="0.25">
      <c r="A2419" t="s">
        <v>3933</v>
      </c>
      <c r="B2419" t="s">
        <v>19</v>
      </c>
      <c r="C2419" s="2">
        <v>153542000</v>
      </c>
      <c r="D2419" s="2">
        <v>157241000</v>
      </c>
      <c r="E2419" s="2">
        <v>146725000</v>
      </c>
      <c r="F2419" s="2">
        <v>147806000</v>
      </c>
      <c r="G2419" s="2">
        <v>149074000</v>
      </c>
      <c r="H2419" s="2">
        <v>149907000</v>
      </c>
      <c r="I2419" s="2">
        <v>150520000</v>
      </c>
      <c r="J2419" s="2">
        <v>151395000</v>
      </c>
      <c r="K2419" s="2">
        <v>152287000</v>
      </c>
      <c r="L2419" s="2">
        <v>153031000</v>
      </c>
      <c r="M2419" s="2">
        <v>153440000</v>
      </c>
      <c r="N2419" s="2">
        <v>153699000</v>
      </c>
      <c r="O2419" s="2">
        <v>154047000</v>
      </c>
      <c r="P2419" s="2">
        <v>154069000</v>
      </c>
      <c r="Q2419" s="2">
        <v>154046000</v>
      </c>
      <c r="R2419" s="2">
        <v>153983000</v>
      </c>
      <c r="S2419" s="2">
        <v>154020000</v>
      </c>
      <c r="T2419" s="2">
        <v>154104000</v>
      </c>
      <c r="U2419" s="2">
        <v>154324000</v>
      </c>
      <c r="V2419" s="2">
        <v>154523000</v>
      </c>
      <c r="W2419" s="2">
        <v>154757000</v>
      </c>
      <c r="X2419" s="2">
        <v>154972000</v>
      </c>
      <c r="Y2419" s="2">
        <v>155482000</v>
      </c>
      <c r="Z2419" s="2">
        <v>155918000</v>
      </c>
      <c r="AA2419" s="2">
        <v>156332000</v>
      </c>
      <c r="AB2419" s="2">
        <v>156633000</v>
      </c>
      <c r="AC2419" s="2">
        <v>156680000</v>
      </c>
      <c r="AD2419" s="2">
        <v>156607000</v>
      </c>
      <c r="AE2419" s="2">
        <v>156682000</v>
      </c>
      <c r="AF2419" s="2">
        <v>156942000</v>
      </c>
    </row>
    <row r="2420" spans="1:32" x14ac:dyDescent="0.25">
      <c r="A2420" t="s">
        <v>3934</v>
      </c>
      <c r="B2420" t="s">
        <v>19</v>
      </c>
      <c r="C2420" s="2">
        <v>2815700000</v>
      </c>
      <c r="D2420" s="2">
        <v>2883540000</v>
      </c>
      <c r="E2420" s="2">
        <v>2690690000</v>
      </c>
      <c r="F2420" s="2">
        <v>2710510000</v>
      </c>
      <c r="G2420" s="2">
        <v>2733770000</v>
      </c>
      <c r="H2420" s="2">
        <v>2749040000</v>
      </c>
      <c r="I2420" s="2">
        <v>2760280000</v>
      </c>
      <c r="J2420" s="2">
        <v>2776340000</v>
      </c>
      <c r="K2420" s="2">
        <v>2792700000</v>
      </c>
      <c r="L2420" s="2">
        <v>2806330000</v>
      </c>
      <c r="M2420" s="2">
        <v>2813830000</v>
      </c>
      <c r="N2420" s="2">
        <v>2818590000</v>
      </c>
      <c r="O2420" s="2">
        <v>2824970000</v>
      </c>
      <c r="P2420" s="2">
        <v>2825380000</v>
      </c>
      <c r="Q2420" s="2">
        <v>2824950000</v>
      </c>
      <c r="R2420" s="2">
        <v>2823790000</v>
      </c>
      <c r="S2420" s="2">
        <v>2824470000</v>
      </c>
      <c r="T2420" s="2">
        <v>2826000000</v>
      </c>
      <c r="U2420" s="2">
        <v>2830040000</v>
      </c>
      <c r="V2420" s="2">
        <v>2833700000</v>
      </c>
      <c r="W2420" s="2">
        <v>2837990000</v>
      </c>
      <c r="X2420" s="2">
        <v>2841930000</v>
      </c>
      <c r="Y2420" s="2">
        <v>2851280000</v>
      </c>
      <c r="Z2420" s="2">
        <v>2859280000</v>
      </c>
      <c r="AA2420" s="2">
        <v>2866870000</v>
      </c>
      <c r="AB2420" s="2">
        <v>2872380000</v>
      </c>
      <c r="AC2420" s="2">
        <v>2873250000</v>
      </c>
      <c r="AD2420" s="2">
        <v>2871910000</v>
      </c>
      <c r="AE2420" s="2">
        <v>2873290000</v>
      </c>
      <c r="AF2420" s="2">
        <v>2878060000</v>
      </c>
    </row>
    <row r="2421" spans="1:32" x14ac:dyDescent="0.25">
      <c r="A2421" t="s">
        <v>3935</v>
      </c>
      <c r="B2421" t="s">
        <v>19</v>
      </c>
      <c r="C2421" s="2">
        <v>6562920</v>
      </c>
      <c r="D2421" s="2">
        <v>6721050</v>
      </c>
      <c r="E2421" s="2">
        <v>6271550</v>
      </c>
      <c r="F2421" s="2">
        <v>6317740</v>
      </c>
      <c r="G2421" s="2">
        <v>6371970</v>
      </c>
      <c r="H2421" s="2">
        <v>6407560</v>
      </c>
      <c r="I2421" s="2">
        <v>6433750</v>
      </c>
      <c r="J2421" s="2">
        <v>6471180</v>
      </c>
      <c r="K2421" s="2">
        <v>6509300</v>
      </c>
      <c r="L2421" s="2">
        <v>6541080</v>
      </c>
      <c r="M2421" s="2">
        <v>6558570</v>
      </c>
      <c r="N2421" s="2">
        <v>6569660</v>
      </c>
      <c r="O2421" s="2">
        <v>6584520</v>
      </c>
      <c r="P2421" s="2">
        <v>6585470</v>
      </c>
      <c r="Q2421" s="2">
        <v>6584470</v>
      </c>
      <c r="R2421" s="2">
        <v>6581770</v>
      </c>
      <c r="S2421" s="2">
        <v>6583370</v>
      </c>
      <c r="T2421" s="2">
        <v>6586930</v>
      </c>
      <c r="U2421" s="2">
        <v>6596340</v>
      </c>
      <c r="V2421" s="2">
        <v>6604880</v>
      </c>
      <c r="W2421" s="2">
        <v>6614880</v>
      </c>
      <c r="X2421" s="2">
        <v>6624070</v>
      </c>
      <c r="Y2421" s="2">
        <v>6645850</v>
      </c>
      <c r="Z2421" s="2">
        <v>6664510</v>
      </c>
      <c r="AA2421" s="2">
        <v>6682190</v>
      </c>
      <c r="AB2421" s="2">
        <v>6695030</v>
      </c>
      <c r="AC2421" s="2">
        <v>6697060</v>
      </c>
      <c r="AD2421" s="2">
        <v>6693950</v>
      </c>
      <c r="AE2421" s="2">
        <v>6697160</v>
      </c>
      <c r="AF2421" s="2">
        <v>6708270</v>
      </c>
    </row>
    <row r="2422" spans="1:32" x14ac:dyDescent="0.25">
      <c r="A2422" t="s">
        <v>3936</v>
      </c>
      <c r="B2422" t="s">
        <v>19</v>
      </c>
      <c r="C2422" s="2">
        <v>4919940</v>
      </c>
      <c r="D2422" s="2">
        <v>5038490</v>
      </c>
      <c r="E2422" s="2">
        <v>4701520</v>
      </c>
      <c r="F2422" s="2">
        <v>4736150</v>
      </c>
      <c r="G2422" s="2">
        <v>4776800</v>
      </c>
      <c r="H2422" s="2">
        <v>4803480</v>
      </c>
      <c r="I2422" s="2">
        <v>4823110</v>
      </c>
      <c r="J2422" s="2">
        <v>4851170</v>
      </c>
      <c r="K2422" s="2">
        <v>4879750</v>
      </c>
      <c r="L2422" s="2">
        <v>4903570</v>
      </c>
      <c r="M2422" s="2">
        <v>4916680</v>
      </c>
      <c r="N2422" s="2">
        <v>4925000</v>
      </c>
      <c r="O2422" s="2">
        <v>4936140</v>
      </c>
      <c r="P2422" s="2">
        <v>4936850</v>
      </c>
      <c r="Q2422" s="2">
        <v>4936100</v>
      </c>
      <c r="R2422" s="2">
        <v>4934080</v>
      </c>
      <c r="S2422" s="2">
        <v>4935270</v>
      </c>
      <c r="T2422" s="2">
        <v>4937940</v>
      </c>
      <c r="U2422" s="2">
        <v>4945000</v>
      </c>
      <c r="V2422" s="2">
        <v>4951400</v>
      </c>
      <c r="W2422" s="2">
        <v>4958890</v>
      </c>
      <c r="X2422" s="2">
        <v>4965790</v>
      </c>
      <c r="Y2422" s="2">
        <v>4982110</v>
      </c>
      <c r="Z2422" s="2">
        <v>4996100</v>
      </c>
      <c r="AA2422" s="2">
        <v>5009360</v>
      </c>
      <c r="AB2422" s="2">
        <v>5018980</v>
      </c>
      <c r="AC2422" s="2">
        <v>5020500</v>
      </c>
      <c r="AD2422" s="2">
        <v>5018170</v>
      </c>
      <c r="AE2422" s="2">
        <v>5020580</v>
      </c>
      <c r="AF2422" s="2">
        <v>5028910</v>
      </c>
    </row>
    <row r="2423" spans="1:32" x14ac:dyDescent="0.25">
      <c r="A2423" t="s">
        <v>3937</v>
      </c>
      <c r="B2423" t="s">
        <v>19</v>
      </c>
      <c r="C2423" s="2">
        <v>98758000</v>
      </c>
      <c r="D2423" s="2">
        <v>101138000</v>
      </c>
      <c r="E2423" s="2">
        <v>94373500</v>
      </c>
      <c r="F2423" s="2">
        <v>95068600</v>
      </c>
      <c r="G2423" s="2">
        <v>95884600</v>
      </c>
      <c r="H2423" s="2">
        <v>96420200</v>
      </c>
      <c r="I2423" s="2">
        <v>96814300</v>
      </c>
      <c r="J2423" s="2">
        <v>97377500</v>
      </c>
      <c r="K2423" s="2">
        <v>97951200</v>
      </c>
      <c r="L2423" s="2">
        <v>98429400</v>
      </c>
      <c r="M2423" s="2">
        <v>98692600</v>
      </c>
      <c r="N2423" s="2">
        <v>98859500</v>
      </c>
      <c r="O2423" s="2">
        <v>99083100</v>
      </c>
      <c r="P2423" s="2">
        <v>99097400</v>
      </c>
      <c r="Q2423" s="2">
        <v>99082300</v>
      </c>
      <c r="R2423" s="2">
        <v>99041700</v>
      </c>
      <c r="S2423" s="2">
        <v>99065700</v>
      </c>
      <c r="T2423" s="2">
        <v>99119300</v>
      </c>
      <c r="U2423" s="2">
        <v>99261000</v>
      </c>
      <c r="V2423" s="2">
        <v>99389400</v>
      </c>
      <c r="W2423" s="2">
        <v>99539800</v>
      </c>
      <c r="X2423" s="2">
        <v>99678200</v>
      </c>
      <c r="Y2423" s="2">
        <v>100006000</v>
      </c>
      <c r="Z2423" s="2">
        <v>100287000</v>
      </c>
      <c r="AA2423" s="2">
        <v>100553000</v>
      </c>
      <c r="AB2423" s="2">
        <v>100746000</v>
      </c>
      <c r="AC2423" s="2">
        <v>100777000</v>
      </c>
      <c r="AD2423" s="2">
        <v>100730000</v>
      </c>
      <c r="AE2423" s="2">
        <v>100778000</v>
      </c>
      <c r="AF2423" s="2">
        <v>100945000</v>
      </c>
    </row>
    <row r="2424" spans="1:32" x14ac:dyDescent="0.25">
      <c r="A2424" t="s">
        <v>3938</v>
      </c>
      <c r="B2424" t="s">
        <v>19</v>
      </c>
      <c r="C2424" s="2">
        <v>14364800</v>
      </c>
      <c r="D2424" s="2">
        <v>14710900</v>
      </c>
      <c r="E2424" s="2">
        <v>13727100</v>
      </c>
      <c r="F2424" s="2">
        <v>13828200</v>
      </c>
      <c r="G2424" s="2">
        <v>13946800</v>
      </c>
      <c r="H2424" s="2">
        <v>14024800</v>
      </c>
      <c r="I2424" s="2">
        <v>14082100</v>
      </c>
      <c r="J2424" s="2">
        <v>14164000</v>
      </c>
      <c r="K2424" s="2">
        <v>14247500</v>
      </c>
      <c r="L2424" s="2">
        <v>14317000</v>
      </c>
      <c r="M2424" s="2">
        <v>14355300</v>
      </c>
      <c r="N2424" s="2">
        <v>14379600</v>
      </c>
      <c r="O2424" s="2">
        <v>14412100</v>
      </c>
      <c r="P2424" s="2">
        <v>14414200</v>
      </c>
      <c r="Q2424" s="2">
        <v>14412000</v>
      </c>
      <c r="R2424" s="2">
        <v>14406100</v>
      </c>
      <c r="S2424" s="2">
        <v>14409600</v>
      </c>
      <c r="T2424" s="2">
        <v>14417400</v>
      </c>
      <c r="U2424" s="2">
        <v>14438000</v>
      </c>
      <c r="V2424" s="2">
        <v>14456600</v>
      </c>
      <c r="W2424" s="2">
        <v>14478500</v>
      </c>
      <c r="X2424" s="2">
        <v>14498600</v>
      </c>
      <c r="Y2424" s="2">
        <v>14546300</v>
      </c>
      <c r="Z2424" s="2">
        <v>14587200</v>
      </c>
      <c r="AA2424" s="2">
        <v>14625900</v>
      </c>
      <c r="AB2424" s="2">
        <v>14654000</v>
      </c>
      <c r="AC2424" s="2">
        <v>14658400</v>
      </c>
      <c r="AD2424" s="2">
        <v>14651600</v>
      </c>
      <c r="AE2424" s="2">
        <v>14658600</v>
      </c>
      <c r="AF2424" s="2">
        <v>14683000</v>
      </c>
    </row>
    <row r="2425" spans="1:32" x14ac:dyDescent="0.25">
      <c r="A2425" t="s">
        <v>3939</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x14ac:dyDescent="0.25">
      <c r="A2426" t="s">
        <v>3940</v>
      </c>
      <c r="B2426" t="s">
        <v>19</v>
      </c>
      <c r="C2426" s="2">
        <v>12610000000000</v>
      </c>
      <c r="D2426" s="2">
        <v>12913000000000</v>
      </c>
      <c r="E2426" s="2">
        <v>12061500000000</v>
      </c>
      <c r="F2426" s="2">
        <v>12194400000000</v>
      </c>
      <c r="G2426" s="2">
        <v>12338100000000</v>
      </c>
      <c r="H2426" s="2">
        <v>12472800000000</v>
      </c>
      <c r="I2426" s="2">
        <v>12607300000000</v>
      </c>
      <c r="J2426" s="2">
        <v>12732900000000</v>
      </c>
      <c r="K2426" s="2">
        <v>12839900000000</v>
      </c>
      <c r="L2426" s="2">
        <v>12927500000000</v>
      </c>
      <c r="M2426" s="2">
        <v>12997400000000</v>
      </c>
      <c r="N2426" s="2">
        <v>13054700000000</v>
      </c>
      <c r="O2426" s="2">
        <v>13112300000000</v>
      </c>
      <c r="P2426" s="2">
        <v>13150800000000</v>
      </c>
      <c r="Q2426" s="2">
        <v>13170200000000</v>
      </c>
      <c r="R2426" s="2">
        <v>13170500000000</v>
      </c>
      <c r="S2426" s="2">
        <v>13180200000000</v>
      </c>
      <c r="T2426" s="2">
        <v>13189700000000</v>
      </c>
      <c r="U2426" s="2">
        <v>13199100000000</v>
      </c>
      <c r="V2426" s="2">
        <v>13208500000000</v>
      </c>
      <c r="W2426" s="2">
        <v>13217900000000</v>
      </c>
      <c r="X2426" s="2">
        <v>13236700000000</v>
      </c>
      <c r="Y2426" s="2">
        <v>13245900000000</v>
      </c>
      <c r="Z2426" s="2">
        <v>13254900000000</v>
      </c>
      <c r="AA2426" s="2">
        <v>13273100000000</v>
      </c>
      <c r="AB2426" s="2">
        <v>13281500000000</v>
      </c>
      <c r="AC2426" s="2">
        <v>13289600000000</v>
      </c>
      <c r="AD2426" s="2">
        <v>13307000000000</v>
      </c>
      <c r="AE2426" s="2">
        <v>13314500000000</v>
      </c>
      <c r="AF2426" s="2">
        <v>13321900000000</v>
      </c>
    </row>
    <row r="2427" spans="1:32" x14ac:dyDescent="0.25">
      <c r="A2427" t="s">
        <v>3941</v>
      </c>
      <c r="B2427" t="s">
        <v>19</v>
      </c>
      <c r="C2427" s="2">
        <v>139594000</v>
      </c>
      <c r="D2427" s="2">
        <v>142947000</v>
      </c>
      <c r="E2427" s="2">
        <v>133521000</v>
      </c>
      <c r="F2427" s="2">
        <v>134993000</v>
      </c>
      <c r="G2427" s="2">
        <v>136584000</v>
      </c>
      <c r="H2427" s="2">
        <v>138074000</v>
      </c>
      <c r="I2427" s="2">
        <v>139563000</v>
      </c>
      <c r="J2427" s="2">
        <v>140953000</v>
      </c>
      <c r="K2427" s="2">
        <v>142138000</v>
      </c>
      <c r="L2427" s="2">
        <v>143108000</v>
      </c>
      <c r="M2427" s="2">
        <v>143881000</v>
      </c>
      <c r="N2427" s="2">
        <v>144516000</v>
      </c>
      <c r="O2427" s="2">
        <v>145153000</v>
      </c>
      <c r="P2427" s="2">
        <v>145579000</v>
      </c>
      <c r="Q2427" s="2">
        <v>145794000</v>
      </c>
      <c r="R2427" s="2">
        <v>145798000</v>
      </c>
      <c r="S2427" s="2">
        <v>145905000</v>
      </c>
      <c r="T2427" s="2">
        <v>146010000</v>
      </c>
      <c r="U2427" s="2">
        <v>146115000</v>
      </c>
      <c r="V2427" s="2">
        <v>146219000</v>
      </c>
      <c r="W2427" s="2">
        <v>146323000</v>
      </c>
      <c r="X2427" s="2">
        <v>146531000</v>
      </c>
      <c r="Y2427" s="2">
        <v>146633000</v>
      </c>
      <c r="Z2427" s="2">
        <v>146733000</v>
      </c>
      <c r="AA2427" s="2">
        <v>146934000</v>
      </c>
      <c r="AB2427" s="2">
        <v>147026000</v>
      </c>
      <c r="AC2427" s="2">
        <v>147116000</v>
      </c>
      <c r="AD2427" s="2">
        <v>147308000</v>
      </c>
      <c r="AE2427" s="2">
        <v>147392000</v>
      </c>
      <c r="AF2427" s="2">
        <v>147474000</v>
      </c>
    </row>
    <row r="2428" spans="1:32" x14ac:dyDescent="0.25">
      <c r="A2428" t="s">
        <v>3942</v>
      </c>
      <c r="B2428" t="s">
        <v>19</v>
      </c>
      <c r="C2428" s="2">
        <v>6212310000</v>
      </c>
      <c r="D2428" s="2">
        <v>6361560000</v>
      </c>
      <c r="E2428" s="2">
        <v>5942050000</v>
      </c>
      <c r="F2428" s="2">
        <v>6007570000</v>
      </c>
      <c r="G2428" s="2">
        <v>6078360000</v>
      </c>
      <c r="H2428" s="2">
        <v>6144700000</v>
      </c>
      <c r="I2428" s="2">
        <v>6210950000</v>
      </c>
      <c r="J2428" s="2">
        <v>6272820000</v>
      </c>
      <c r="K2428" s="2">
        <v>6325560000</v>
      </c>
      <c r="L2428" s="2">
        <v>6368710000</v>
      </c>
      <c r="M2428" s="2">
        <v>6403120000</v>
      </c>
      <c r="N2428" s="2">
        <v>6431400000</v>
      </c>
      <c r="O2428" s="2">
        <v>6459730000</v>
      </c>
      <c r="P2428" s="2">
        <v>6478690000</v>
      </c>
      <c r="Q2428" s="2">
        <v>6488270000</v>
      </c>
      <c r="R2428" s="2">
        <v>6488440000</v>
      </c>
      <c r="S2428" s="2">
        <v>6493180000</v>
      </c>
      <c r="T2428" s="2">
        <v>6497870000</v>
      </c>
      <c r="U2428" s="2">
        <v>6502530000</v>
      </c>
      <c r="V2428" s="2">
        <v>6507160000</v>
      </c>
      <c r="W2428" s="2">
        <v>6511770000</v>
      </c>
      <c r="X2428" s="2">
        <v>6521030000</v>
      </c>
      <c r="Y2428" s="2">
        <v>6525570000</v>
      </c>
      <c r="Z2428" s="2">
        <v>6530020000</v>
      </c>
      <c r="AA2428" s="2">
        <v>6538990000</v>
      </c>
      <c r="AB2428" s="2">
        <v>6543090000</v>
      </c>
      <c r="AC2428" s="2">
        <v>6547080000</v>
      </c>
      <c r="AD2428" s="2">
        <v>6555650000</v>
      </c>
      <c r="AE2428" s="2">
        <v>6559380000</v>
      </c>
      <c r="AF2428" s="2">
        <v>6563020000</v>
      </c>
    </row>
    <row r="2429" spans="1:32" x14ac:dyDescent="0.25">
      <c r="A2429" t="s">
        <v>3943</v>
      </c>
      <c r="B2429" t="s">
        <v>19</v>
      </c>
      <c r="C2429" s="2">
        <v>17353700000</v>
      </c>
      <c r="D2429" s="2">
        <v>17770600000</v>
      </c>
      <c r="E2429" s="2">
        <v>16598700000</v>
      </c>
      <c r="F2429" s="2">
        <v>16781800000</v>
      </c>
      <c r="G2429" s="2">
        <v>16979500000</v>
      </c>
      <c r="H2429" s="2">
        <v>17164800000</v>
      </c>
      <c r="I2429" s="2">
        <v>17349900000</v>
      </c>
      <c r="J2429" s="2">
        <v>17522700000</v>
      </c>
      <c r="K2429" s="2">
        <v>17670000000</v>
      </c>
      <c r="L2429" s="2">
        <v>17790600000</v>
      </c>
      <c r="M2429" s="2">
        <v>17886700000</v>
      </c>
      <c r="N2429" s="2">
        <v>17965700000</v>
      </c>
      <c r="O2429" s="2">
        <v>18044800000</v>
      </c>
      <c r="P2429" s="2">
        <v>18097800000</v>
      </c>
      <c r="Q2429" s="2">
        <v>18124600000</v>
      </c>
      <c r="R2429" s="2">
        <v>18125000000</v>
      </c>
      <c r="S2429" s="2">
        <v>18138300000</v>
      </c>
      <c r="T2429" s="2">
        <v>18151400000</v>
      </c>
      <c r="U2429" s="2">
        <v>18164400000</v>
      </c>
      <c r="V2429" s="2">
        <v>18177300000</v>
      </c>
      <c r="W2429" s="2">
        <v>18190200000</v>
      </c>
      <c r="X2429" s="2">
        <v>18216100000</v>
      </c>
      <c r="Y2429" s="2">
        <v>18228700000</v>
      </c>
      <c r="Z2429" s="2">
        <v>18241200000</v>
      </c>
      <c r="AA2429" s="2">
        <v>18266200000</v>
      </c>
      <c r="AB2429" s="2">
        <v>18277700000</v>
      </c>
      <c r="AC2429" s="2">
        <v>18288800000</v>
      </c>
      <c r="AD2429" s="2">
        <v>18312800000</v>
      </c>
      <c r="AE2429" s="2">
        <v>18323200000</v>
      </c>
      <c r="AF2429" s="2">
        <v>18333400000</v>
      </c>
    </row>
    <row r="2430" spans="1:32" x14ac:dyDescent="0.25">
      <c r="A2430" t="s">
        <v>3944</v>
      </c>
      <c r="B2430" t="s">
        <v>19</v>
      </c>
      <c r="C2430" s="2">
        <v>9441080000</v>
      </c>
      <c r="D2430" s="2">
        <v>9667900000</v>
      </c>
      <c r="E2430" s="2">
        <v>9030360000</v>
      </c>
      <c r="F2430" s="2">
        <v>9129930000</v>
      </c>
      <c r="G2430" s="2">
        <v>9237510000</v>
      </c>
      <c r="H2430" s="2">
        <v>9338320000</v>
      </c>
      <c r="I2430" s="2">
        <v>9439010000</v>
      </c>
      <c r="J2430" s="2">
        <v>9533040000</v>
      </c>
      <c r="K2430" s="2">
        <v>9613190000</v>
      </c>
      <c r="L2430" s="2">
        <v>9678760000</v>
      </c>
      <c r="M2430" s="2">
        <v>9731060000</v>
      </c>
      <c r="N2430" s="2">
        <v>9774030000</v>
      </c>
      <c r="O2430" s="2">
        <v>9817090000</v>
      </c>
      <c r="P2430" s="2">
        <v>9845910000</v>
      </c>
      <c r="Q2430" s="2">
        <v>9860460000</v>
      </c>
      <c r="R2430" s="2">
        <v>9860720000</v>
      </c>
      <c r="S2430" s="2">
        <v>9867930000</v>
      </c>
      <c r="T2430" s="2">
        <v>9875050000</v>
      </c>
      <c r="U2430" s="2">
        <v>9882140000</v>
      </c>
      <c r="V2430" s="2">
        <v>9889170000</v>
      </c>
      <c r="W2430" s="2">
        <v>9896180000</v>
      </c>
      <c r="X2430" s="2">
        <v>9910250000</v>
      </c>
      <c r="Y2430" s="2">
        <v>9917150000</v>
      </c>
      <c r="Z2430" s="2">
        <v>9923910000</v>
      </c>
      <c r="AA2430" s="2">
        <v>9937540000</v>
      </c>
      <c r="AB2430" s="2">
        <v>9943770000</v>
      </c>
      <c r="AC2430" s="2">
        <v>9949830000</v>
      </c>
      <c r="AD2430" s="2">
        <v>9962860000</v>
      </c>
      <c r="AE2430" s="2">
        <v>9968530000</v>
      </c>
      <c r="AF2430" s="2">
        <v>9974070000</v>
      </c>
    </row>
    <row r="2431" spans="1:32" x14ac:dyDescent="0.25">
      <c r="A2431" t="s">
        <v>3945</v>
      </c>
      <c r="B2431" t="s">
        <v>19</v>
      </c>
      <c r="C2431" s="2">
        <v>2277990000</v>
      </c>
      <c r="D2431" s="2">
        <v>2332710000</v>
      </c>
      <c r="E2431" s="2">
        <v>2178880000</v>
      </c>
      <c r="F2431" s="2">
        <v>2202910000</v>
      </c>
      <c r="G2431" s="2">
        <v>2228870000</v>
      </c>
      <c r="H2431" s="2">
        <v>2253190000</v>
      </c>
      <c r="I2431" s="2">
        <v>2277490000</v>
      </c>
      <c r="J2431" s="2">
        <v>2300170000</v>
      </c>
      <c r="K2431" s="2">
        <v>2319510000</v>
      </c>
      <c r="L2431" s="2">
        <v>2335330000</v>
      </c>
      <c r="M2431" s="2">
        <v>2347950000</v>
      </c>
      <c r="N2431" s="2">
        <v>2358320000</v>
      </c>
      <c r="O2431" s="2">
        <v>2368710000</v>
      </c>
      <c r="P2431" s="2">
        <v>2375660000</v>
      </c>
      <c r="Q2431" s="2">
        <v>2379180000</v>
      </c>
      <c r="R2431" s="2">
        <v>2379240000</v>
      </c>
      <c r="S2431" s="2">
        <v>2380980000</v>
      </c>
      <c r="T2431" s="2">
        <v>2382700000</v>
      </c>
      <c r="U2431" s="2">
        <v>2384410000</v>
      </c>
      <c r="V2431" s="2">
        <v>2386100000</v>
      </c>
      <c r="W2431" s="2">
        <v>2387790000</v>
      </c>
      <c r="X2431" s="2">
        <v>2391190000</v>
      </c>
      <c r="Y2431" s="2">
        <v>2392850000</v>
      </c>
      <c r="Z2431" s="2">
        <v>2394490000</v>
      </c>
      <c r="AA2431" s="2">
        <v>2397770000</v>
      </c>
      <c r="AB2431" s="2">
        <v>2399280000</v>
      </c>
      <c r="AC2431" s="2">
        <v>2400740000</v>
      </c>
      <c r="AD2431" s="2">
        <v>2403880000</v>
      </c>
      <c r="AE2431" s="2">
        <v>2405250000</v>
      </c>
      <c r="AF2431" s="2">
        <v>2406590000</v>
      </c>
    </row>
    <row r="2432" spans="1:32" x14ac:dyDescent="0.25">
      <c r="A2432" t="s">
        <v>3946</v>
      </c>
      <c r="B2432" t="s">
        <v>19</v>
      </c>
      <c r="C2432" s="2">
        <v>41774500000</v>
      </c>
      <c r="D2432" s="2">
        <v>42778000000</v>
      </c>
      <c r="E2432" s="2">
        <v>39957100000</v>
      </c>
      <c r="F2432" s="2">
        <v>40397700000</v>
      </c>
      <c r="G2432" s="2">
        <v>40873700000</v>
      </c>
      <c r="H2432" s="2">
        <v>41319800000</v>
      </c>
      <c r="I2432" s="2">
        <v>41765300000</v>
      </c>
      <c r="J2432" s="2">
        <v>42181300000</v>
      </c>
      <c r="K2432" s="2">
        <v>42536000000</v>
      </c>
      <c r="L2432" s="2">
        <v>42826100000</v>
      </c>
      <c r="M2432" s="2">
        <v>43057500000</v>
      </c>
      <c r="N2432" s="2">
        <v>43247600000</v>
      </c>
      <c r="O2432" s="2">
        <v>43438200000</v>
      </c>
      <c r="P2432" s="2">
        <v>43565700000</v>
      </c>
      <c r="Q2432" s="2">
        <v>43630100000</v>
      </c>
      <c r="R2432" s="2">
        <v>43631300000</v>
      </c>
      <c r="S2432" s="2">
        <v>43663100000</v>
      </c>
      <c r="T2432" s="2">
        <v>43694700000</v>
      </c>
      <c r="U2432" s="2">
        <v>43726000000</v>
      </c>
      <c r="V2432" s="2">
        <v>43757100000</v>
      </c>
      <c r="W2432" s="2">
        <v>43788100000</v>
      </c>
      <c r="X2432" s="2">
        <v>43850400000</v>
      </c>
      <c r="Y2432" s="2">
        <v>43880900000</v>
      </c>
      <c r="Z2432" s="2">
        <v>43910800000</v>
      </c>
      <c r="AA2432" s="2">
        <v>43971200000</v>
      </c>
      <c r="AB2432" s="2">
        <v>43998700000</v>
      </c>
      <c r="AC2432" s="2">
        <v>44025500000</v>
      </c>
      <c r="AD2432" s="2">
        <v>44083200000</v>
      </c>
      <c r="AE2432" s="2">
        <v>44108300000</v>
      </c>
      <c r="AF2432" s="2">
        <v>44132800000</v>
      </c>
    </row>
    <row r="2433" spans="1:32" x14ac:dyDescent="0.25">
      <c r="A2433" t="s">
        <v>3947</v>
      </c>
      <c r="B2433" t="s">
        <v>19</v>
      </c>
      <c r="C2433" s="2">
        <v>97369200</v>
      </c>
      <c r="D2433" s="2">
        <v>99708400</v>
      </c>
      <c r="E2433" s="2">
        <v>93133200</v>
      </c>
      <c r="F2433" s="2">
        <v>94160100</v>
      </c>
      <c r="G2433" s="2">
        <v>95269700</v>
      </c>
      <c r="H2433" s="2">
        <v>96309400</v>
      </c>
      <c r="I2433" s="2">
        <v>97347800</v>
      </c>
      <c r="J2433" s="2">
        <v>98317600</v>
      </c>
      <c r="K2433" s="2">
        <v>99144200</v>
      </c>
      <c r="L2433" s="2">
        <v>99820500</v>
      </c>
      <c r="M2433" s="2">
        <v>100360000</v>
      </c>
      <c r="N2433" s="2">
        <v>100803000</v>
      </c>
      <c r="O2433" s="2">
        <v>101247000</v>
      </c>
      <c r="P2433" s="2">
        <v>101544000</v>
      </c>
      <c r="Q2433" s="2">
        <v>101694000</v>
      </c>
      <c r="R2433" s="2">
        <v>101697000</v>
      </c>
      <c r="S2433" s="2">
        <v>101771000</v>
      </c>
      <c r="T2433" s="2">
        <v>101845000</v>
      </c>
      <c r="U2433" s="2">
        <v>101918000</v>
      </c>
      <c r="V2433" s="2">
        <v>101990000</v>
      </c>
      <c r="W2433" s="2">
        <v>102063000</v>
      </c>
      <c r="X2433" s="2">
        <v>102208000</v>
      </c>
      <c r="Y2433" s="2">
        <v>102279000</v>
      </c>
      <c r="Z2433" s="2">
        <v>102349000</v>
      </c>
      <c r="AA2433" s="2">
        <v>102489000</v>
      </c>
      <c r="AB2433" s="2">
        <v>102554000</v>
      </c>
      <c r="AC2433" s="2">
        <v>102616000</v>
      </c>
      <c r="AD2433" s="2">
        <v>102750000</v>
      </c>
      <c r="AE2433" s="2">
        <v>102809000</v>
      </c>
      <c r="AF2433" s="2">
        <v>102866000</v>
      </c>
    </row>
    <row r="2434" spans="1:32" x14ac:dyDescent="0.25">
      <c r="A2434" t="s">
        <v>3948</v>
      </c>
      <c r="B2434" t="s">
        <v>19</v>
      </c>
      <c r="C2434" s="2">
        <v>72993600</v>
      </c>
      <c r="D2434" s="2">
        <v>74747200</v>
      </c>
      <c r="E2434" s="2">
        <v>69818100</v>
      </c>
      <c r="F2434" s="2">
        <v>70587900</v>
      </c>
      <c r="G2434" s="2">
        <v>71419700</v>
      </c>
      <c r="H2434" s="2">
        <v>72199100</v>
      </c>
      <c r="I2434" s="2">
        <v>72977500</v>
      </c>
      <c r="J2434" s="2">
        <v>73704600</v>
      </c>
      <c r="K2434" s="2">
        <v>74324200</v>
      </c>
      <c r="L2434" s="2">
        <v>74831200</v>
      </c>
      <c r="M2434" s="2">
        <v>75235600</v>
      </c>
      <c r="N2434" s="2">
        <v>75567800</v>
      </c>
      <c r="O2434" s="2">
        <v>75900700</v>
      </c>
      <c r="P2434" s="2">
        <v>76123500</v>
      </c>
      <c r="Q2434" s="2">
        <v>76236000</v>
      </c>
      <c r="R2434" s="2">
        <v>76238000</v>
      </c>
      <c r="S2434" s="2">
        <v>76293700</v>
      </c>
      <c r="T2434" s="2">
        <v>76348800</v>
      </c>
      <c r="U2434" s="2">
        <v>76403600</v>
      </c>
      <c r="V2434" s="2">
        <v>76458000</v>
      </c>
      <c r="W2434" s="2">
        <v>76512200</v>
      </c>
      <c r="X2434" s="2">
        <v>76621000</v>
      </c>
      <c r="Y2434" s="2">
        <v>76674300</v>
      </c>
      <c r="Z2434" s="2">
        <v>76726600</v>
      </c>
      <c r="AA2434" s="2">
        <v>76832000</v>
      </c>
      <c r="AB2434" s="2">
        <v>76880100</v>
      </c>
      <c r="AC2434" s="2">
        <v>76927000</v>
      </c>
      <c r="AD2434" s="2">
        <v>77027700</v>
      </c>
      <c r="AE2434" s="2">
        <v>77071600</v>
      </c>
      <c r="AF2434" s="2">
        <v>77114400</v>
      </c>
    </row>
    <row r="2435" spans="1:32" x14ac:dyDescent="0.25">
      <c r="A2435" t="s">
        <v>3949</v>
      </c>
      <c r="B2435" t="s">
        <v>19</v>
      </c>
      <c r="C2435" s="2">
        <v>1465200000</v>
      </c>
      <c r="D2435" s="2">
        <v>1500400000</v>
      </c>
      <c r="E2435" s="2">
        <v>1401460000</v>
      </c>
      <c r="F2435" s="2">
        <v>1416910000</v>
      </c>
      <c r="G2435" s="2">
        <v>1433610000</v>
      </c>
      <c r="H2435" s="2">
        <v>1449250000</v>
      </c>
      <c r="I2435" s="2">
        <v>1464880000</v>
      </c>
      <c r="J2435" s="2">
        <v>1479470000</v>
      </c>
      <c r="K2435" s="2">
        <v>1491910000</v>
      </c>
      <c r="L2435" s="2">
        <v>1502090000</v>
      </c>
      <c r="M2435" s="2">
        <v>1510200000</v>
      </c>
      <c r="N2435" s="2">
        <v>1516870000</v>
      </c>
      <c r="O2435" s="2">
        <v>1523550000</v>
      </c>
      <c r="P2435" s="2">
        <v>1528030000</v>
      </c>
      <c r="Q2435" s="2">
        <v>1530290000</v>
      </c>
      <c r="R2435" s="2">
        <v>1530330000</v>
      </c>
      <c r="S2435" s="2">
        <v>1531440000</v>
      </c>
      <c r="T2435" s="2">
        <v>1532550000</v>
      </c>
      <c r="U2435" s="2">
        <v>1533650000</v>
      </c>
      <c r="V2435" s="2">
        <v>1534740000</v>
      </c>
      <c r="W2435" s="2">
        <v>1535830000</v>
      </c>
      <c r="X2435" s="2">
        <v>1538010000</v>
      </c>
      <c r="Y2435" s="2">
        <v>1539080000</v>
      </c>
      <c r="Z2435" s="2">
        <v>1540130000</v>
      </c>
      <c r="AA2435" s="2">
        <v>1542250000</v>
      </c>
      <c r="AB2435" s="2">
        <v>1543210000</v>
      </c>
      <c r="AC2435" s="2">
        <v>1544150000</v>
      </c>
      <c r="AD2435" s="2">
        <v>1546180000</v>
      </c>
      <c r="AE2435" s="2">
        <v>1547060000</v>
      </c>
      <c r="AF2435" s="2">
        <v>1547920000</v>
      </c>
    </row>
    <row r="2436" spans="1:32" x14ac:dyDescent="0.25">
      <c r="A2436" t="s">
        <v>3950</v>
      </c>
      <c r="B2436" t="s">
        <v>19</v>
      </c>
      <c r="C2436" s="2">
        <v>213120000</v>
      </c>
      <c r="D2436" s="2">
        <v>218240000</v>
      </c>
      <c r="E2436" s="2">
        <v>203848000</v>
      </c>
      <c r="F2436" s="2">
        <v>206096000</v>
      </c>
      <c r="G2436" s="2">
        <v>208525000</v>
      </c>
      <c r="H2436" s="2">
        <v>210800000</v>
      </c>
      <c r="I2436" s="2">
        <v>213073000</v>
      </c>
      <c r="J2436" s="2">
        <v>215196000</v>
      </c>
      <c r="K2436" s="2">
        <v>217005000</v>
      </c>
      <c r="L2436" s="2">
        <v>218485000</v>
      </c>
      <c r="M2436" s="2">
        <v>219666000</v>
      </c>
      <c r="N2436" s="2">
        <v>220636000</v>
      </c>
      <c r="O2436" s="2">
        <v>221608000</v>
      </c>
      <c r="P2436" s="2">
        <v>222258000</v>
      </c>
      <c r="Q2436" s="2">
        <v>222587000</v>
      </c>
      <c r="R2436" s="2">
        <v>222593000</v>
      </c>
      <c r="S2436" s="2">
        <v>222755000</v>
      </c>
      <c r="T2436" s="2">
        <v>222916000</v>
      </c>
      <c r="U2436" s="2">
        <v>223076000</v>
      </c>
      <c r="V2436" s="2">
        <v>223235000</v>
      </c>
      <c r="W2436" s="2">
        <v>223393000</v>
      </c>
      <c r="X2436" s="2">
        <v>223711000</v>
      </c>
      <c r="Y2436" s="2">
        <v>223866000</v>
      </c>
      <c r="Z2436" s="2">
        <v>224019000</v>
      </c>
      <c r="AA2436" s="2">
        <v>224327000</v>
      </c>
      <c r="AB2436" s="2">
        <v>224468000</v>
      </c>
      <c r="AC2436" s="2">
        <v>224604000</v>
      </c>
      <c r="AD2436" s="2">
        <v>224898000</v>
      </c>
      <c r="AE2436" s="2">
        <v>225026000</v>
      </c>
      <c r="AF2436" s="2">
        <v>225151000</v>
      </c>
    </row>
    <row r="2437" spans="1:32" x14ac:dyDescent="0.25">
      <c r="A2437" t="s">
        <v>3951</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x14ac:dyDescent="0.25">
      <c r="A2438" t="s">
        <v>3952</v>
      </c>
      <c r="B2438" t="s">
        <v>19</v>
      </c>
      <c r="C2438" s="2">
        <v>358231000000</v>
      </c>
      <c r="D2438" s="2">
        <v>366846000000</v>
      </c>
      <c r="E2438" s="2">
        <v>329566000000</v>
      </c>
      <c r="F2438" s="2">
        <v>333372000000</v>
      </c>
      <c r="G2438" s="2">
        <v>337899000000</v>
      </c>
      <c r="H2438" s="2">
        <v>344635000000</v>
      </c>
      <c r="I2438" s="2">
        <v>352125000000</v>
      </c>
      <c r="J2438" s="2">
        <v>359173000000</v>
      </c>
      <c r="K2438" s="2">
        <v>365387000000</v>
      </c>
      <c r="L2438" s="2">
        <v>370440000000</v>
      </c>
      <c r="M2438" s="2">
        <v>375080000000</v>
      </c>
      <c r="N2438" s="2">
        <v>380350000000</v>
      </c>
      <c r="O2438" s="2">
        <v>385433000000</v>
      </c>
      <c r="P2438" s="2">
        <v>390126000000</v>
      </c>
      <c r="Q2438" s="2">
        <v>394518000000</v>
      </c>
      <c r="R2438" s="2">
        <v>398619000000</v>
      </c>
      <c r="S2438" s="2">
        <v>403183000000</v>
      </c>
      <c r="T2438" s="2">
        <v>408124000000</v>
      </c>
      <c r="U2438" s="2">
        <v>412970000000</v>
      </c>
      <c r="V2438" s="2">
        <v>418473000000</v>
      </c>
      <c r="W2438" s="2">
        <v>424457000000</v>
      </c>
      <c r="X2438" s="2">
        <v>430816000000</v>
      </c>
      <c r="Y2438" s="2">
        <v>437176000000</v>
      </c>
      <c r="Z2438" s="2">
        <v>443327000000</v>
      </c>
      <c r="AA2438" s="2">
        <v>449368000000</v>
      </c>
      <c r="AB2438" s="2">
        <v>455375000000</v>
      </c>
      <c r="AC2438" s="2">
        <v>461830000000</v>
      </c>
      <c r="AD2438" s="2">
        <v>467896000000</v>
      </c>
      <c r="AE2438" s="2">
        <v>473262000000</v>
      </c>
      <c r="AF2438" s="2">
        <v>480217000000</v>
      </c>
    </row>
    <row r="2439" spans="1:32" x14ac:dyDescent="0.25">
      <c r="A2439" t="s">
        <v>3953</v>
      </c>
      <c r="B2439" t="s">
        <v>19</v>
      </c>
      <c r="C2439" s="2">
        <v>3965630</v>
      </c>
      <c r="D2439" s="2">
        <v>4061000</v>
      </c>
      <c r="E2439" s="2">
        <v>3648310</v>
      </c>
      <c r="F2439" s="2">
        <v>3690440</v>
      </c>
      <c r="G2439" s="2">
        <v>3740550</v>
      </c>
      <c r="H2439" s="2">
        <v>3815120</v>
      </c>
      <c r="I2439" s="2">
        <v>3898040</v>
      </c>
      <c r="J2439" s="2">
        <v>3976050</v>
      </c>
      <c r="K2439" s="2">
        <v>4044850</v>
      </c>
      <c r="L2439" s="2">
        <v>4100780</v>
      </c>
      <c r="M2439" s="2">
        <v>4152150</v>
      </c>
      <c r="N2439" s="2">
        <v>4210490</v>
      </c>
      <c r="O2439" s="2">
        <v>4266760</v>
      </c>
      <c r="P2439" s="2">
        <v>4318710</v>
      </c>
      <c r="Q2439" s="2">
        <v>4367330</v>
      </c>
      <c r="R2439" s="2">
        <v>4412730</v>
      </c>
      <c r="S2439" s="2">
        <v>4463250</v>
      </c>
      <c r="T2439" s="2">
        <v>4517940</v>
      </c>
      <c r="U2439" s="2">
        <v>4571590</v>
      </c>
      <c r="V2439" s="2">
        <v>4632510</v>
      </c>
      <c r="W2439" s="2">
        <v>4698750</v>
      </c>
      <c r="X2439" s="2">
        <v>4769150</v>
      </c>
      <c r="Y2439" s="2">
        <v>4839560</v>
      </c>
      <c r="Z2439" s="2">
        <v>4907640</v>
      </c>
      <c r="AA2439" s="2">
        <v>4974520</v>
      </c>
      <c r="AB2439" s="2">
        <v>5041020</v>
      </c>
      <c r="AC2439" s="2">
        <v>5112470</v>
      </c>
      <c r="AD2439" s="2">
        <v>5179620</v>
      </c>
      <c r="AE2439" s="2">
        <v>5239030</v>
      </c>
      <c r="AF2439" s="2">
        <v>5316010</v>
      </c>
    </row>
    <row r="2440" spans="1:32" x14ac:dyDescent="0.25">
      <c r="A2440" t="s">
        <v>3954</v>
      </c>
      <c r="B2440" t="s">
        <v>19</v>
      </c>
      <c r="C2440" s="2">
        <v>176482000</v>
      </c>
      <c r="D2440" s="2">
        <v>180726000</v>
      </c>
      <c r="E2440" s="2">
        <v>162360000</v>
      </c>
      <c r="F2440" s="2">
        <v>164235000</v>
      </c>
      <c r="G2440" s="2">
        <v>166465000</v>
      </c>
      <c r="H2440" s="2">
        <v>169784000</v>
      </c>
      <c r="I2440" s="2">
        <v>173474000</v>
      </c>
      <c r="J2440" s="2">
        <v>176946000</v>
      </c>
      <c r="K2440" s="2">
        <v>180007000</v>
      </c>
      <c r="L2440" s="2">
        <v>182496000</v>
      </c>
      <c r="M2440" s="2">
        <v>184783000</v>
      </c>
      <c r="N2440" s="2">
        <v>187379000</v>
      </c>
      <c r="O2440" s="2">
        <v>189883000</v>
      </c>
      <c r="P2440" s="2">
        <v>192195000</v>
      </c>
      <c r="Q2440" s="2">
        <v>194358000</v>
      </c>
      <c r="R2440" s="2">
        <v>196379000</v>
      </c>
      <c r="S2440" s="2">
        <v>198628000</v>
      </c>
      <c r="T2440" s="2">
        <v>201061000</v>
      </c>
      <c r="U2440" s="2">
        <v>203449000</v>
      </c>
      <c r="V2440" s="2">
        <v>206160000</v>
      </c>
      <c r="W2440" s="2">
        <v>209108000</v>
      </c>
      <c r="X2440" s="2">
        <v>212241000</v>
      </c>
      <c r="Y2440" s="2">
        <v>215374000</v>
      </c>
      <c r="Z2440" s="2">
        <v>218404000</v>
      </c>
      <c r="AA2440" s="2">
        <v>221380000</v>
      </c>
      <c r="AB2440" s="2">
        <v>224340000</v>
      </c>
      <c r="AC2440" s="2">
        <v>227520000</v>
      </c>
      <c r="AD2440" s="2">
        <v>230508000</v>
      </c>
      <c r="AE2440" s="2">
        <v>233152000</v>
      </c>
      <c r="AF2440" s="2">
        <v>236578000</v>
      </c>
    </row>
    <row r="2441" spans="1:32" x14ac:dyDescent="0.25">
      <c r="A2441" t="s">
        <v>3955</v>
      </c>
      <c r="B2441" t="s">
        <v>19</v>
      </c>
      <c r="C2441" s="2">
        <v>492991000</v>
      </c>
      <c r="D2441" s="2">
        <v>504847000</v>
      </c>
      <c r="E2441" s="2">
        <v>453543000</v>
      </c>
      <c r="F2441" s="2">
        <v>458780000</v>
      </c>
      <c r="G2441" s="2">
        <v>465009000</v>
      </c>
      <c r="H2441" s="2">
        <v>474280000</v>
      </c>
      <c r="I2441" s="2">
        <v>484588000</v>
      </c>
      <c r="J2441" s="2">
        <v>494286000</v>
      </c>
      <c r="K2441" s="2">
        <v>502839000</v>
      </c>
      <c r="L2441" s="2">
        <v>509792000</v>
      </c>
      <c r="M2441" s="2">
        <v>516178000</v>
      </c>
      <c r="N2441" s="2">
        <v>523430000</v>
      </c>
      <c r="O2441" s="2">
        <v>530426000</v>
      </c>
      <c r="P2441" s="2">
        <v>536884000</v>
      </c>
      <c r="Q2441" s="2">
        <v>542928000</v>
      </c>
      <c r="R2441" s="2">
        <v>548572000</v>
      </c>
      <c r="S2441" s="2">
        <v>554853000</v>
      </c>
      <c r="T2441" s="2">
        <v>561652000</v>
      </c>
      <c r="U2441" s="2">
        <v>568321000</v>
      </c>
      <c r="V2441" s="2">
        <v>575895000</v>
      </c>
      <c r="W2441" s="2">
        <v>584130000</v>
      </c>
      <c r="X2441" s="2">
        <v>592881000</v>
      </c>
      <c r="Y2441" s="2">
        <v>601634000</v>
      </c>
      <c r="Z2441" s="2">
        <v>610098000</v>
      </c>
      <c r="AA2441" s="2">
        <v>618411000</v>
      </c>
      <c r="AB2441" s="2">
        <v>626679000</v>
      </c>
      <c r="AC2441" s="2">
        <v>635561000</v>
      </c>
      <c r="AD2441" s="2">
        <v>643909000</v>
      </c>
      <c r="AE2441" s="2">
        <v>651294000</v>
      </c>
      <c r="AF2441" s="2">
        <v>660865000</v>
      </c>
    </row>
    <row r="2442" spans="1:32" x14ac:dyDescent="0.25">
      <c r="A2442" t="s">
        <v>3956</v>
      </c>
      <c r="B2442" t="s">
        <v>19</v>
      </c>
      <c r="C2442" s="2">
        <v>268206000</v>
      </c>
      <c r="D2442" s="2">
        <v>274656000</v>
      </c>
      <c r="E2442" s="2">
        <v>246745000</v>
      </c>
      <c r="F2442" s="2">
        <v>249594000</v>
      </c>
      <c r="G2442" s="2">
        <v>252983000</v>
      </c>
      <c r="H2442" s="2">
        <v>258027000</v>
      </c>
      <c r="I2442" s="2">
        <v>263634000</v>
      </c>
      <c r="J2442" s="2">
        <v>268911000</v>
      </c>
      <c r="K2442" s="2">
        <v>273564000</v>
      </c>
      <c r="L2442" s="2">
        <v>277346000</v>
      </c>
      <c r="M2442" s="2">
        <v>280821000</v>
      </c>
      <c r="N2442" s="2">
        <v>284766000</v>
      </c>
      <c r="O2442" s="2">
        <v>288572000</v>
      </c>
      <c r="P2442" s="2">
        <v>292085000</v>
      </c>
      <c r="Q2442" s="2">
        <v>295374000</v>
      </c>
      <c r="R2442" s="2">
        <v>298445000</v>
      </c>
      <c r="S2442" s="2">
        <v>301862000</v>
      </c>
      <c r="T2442" s="2">
        <v>305561000</v>
      </c>
      <c r="U2442" s="2">
        <v>309189000</v>
      </c>
      <c r="V2442" s="2">
        <v>313309000</v>
      </c>
      <c r="W2442" s="2">
        <v>317789000</v>
      </c>
      <c r="X2442" s="2">
        <v>322550000</v>
      </c>
      <c r="Y2442" s="2">
        <v>327312000</v>
      </c>
      <c r="Z2442" s="2">
        <v>331917000</v>
      </c>
      <c r="AA2442" s="2">
        <v>336440000</v>
      </c>
      <c r="AB2442" s="2">
        <v>340937000</v>
      </c>
      <c r="AC2442" s="2">
        <v>345770000</v>
      </c>
      <c r="AD2442" s="2">
        <v>350312000</v>
      </c>
      <c r="AE2442" s="2">
        <v>354329000</v>
      </c>
      <c r="AF2442" s="2">
        <v>359536000</v>
      </c>
    </row>
    <row r="2443" spans="1:32" x14ac:dyDescent="0.25">
      <c r="A2443" t="s">
        <v>3957</v>
      </c>
      <c r="B2443" t="s">
        <v>19</v>
      </c>
      <c r="C2443" s="2">
        <v>64714000</v>
      </c>
      <c r="D2443" s="2">
        <v>66270200</v>
      </c>
      <c r="E2443" s="2">
        <v>59535700</v>
      </c>
      <c r="F2443" s="2">
        <v>60223200</v>
      </c>
      <c r="G2443" s="2">
        <v>61040900</v>
      </c>
      <c r="H2443" s="2">
        <v>62257900</v>
      </c>
      <c r="I2443" s="2">
        <v>63610900</v>
      </c>
      <c r="J2443" s="2">
        <v>64884000</v>
      </c>
      <c r="K2443" s="2">
        <v>66006700</v>
      </c>
      <c r="L2443" s="2">
        <v>66919400</v>
      </c>
      <c r="M2443" s="2">
        <v>67757700</v>
      </c>
      <c r="N2443" s="2">
        <v>68709700</v>
      </c>
      <c r="O2443" s="2">
        <v>69628000</v>
      </c>
      <c r="P2443" s="2">
        <v>70475700</v>
      </c>
      <c r="Q2443" s="2">
        <v>71269100</v>
      </c>
      <c r="R2443" s="2">
        <v>72010000</v>
      </c>
      <c r="S2443" s="2">
        <v>72834500</v>
      </c>
      <c r="T2443" s="2">
        <v>73727000</v>
      </c>
      <c r="U2443" s="2">
        <v>74602400</v>
      </c>
      <c r="V2443" s="2">
        <v>75596600</v>
      </c>
      <c r="W2443" s="2">
        <v>76677600</v>
      </c>
      <c r="X2443" s="2">
        <v>77826300</v>
      </c>
      <c r="Y2443" s="2">
        <v>78975300</v>
      </c>
      <c r="Z2443" s="2">
        <v>80086400</v>
      </c>
      <c r="AA2443" s="2">
        <v>81177700</v>
      </c>
      <c r="AB2443" s="2">
        <v>82262900</v>
      </c>
      <c r="AC2443" s="2">
        <v>83428900</v>
      </c>
      <c r="AD2443" s="2">
        <v>84524700</v>
      </c>
      <c r="AE2443" s="2">
        <v>85494100</v>
      </c>
      <c r="AF2443" s="2">
        <v>86750400</v>
      </c>
    </row>
    <row r="2444" spans="1:32" x14ac:dyDescent="0.25">
      <c r="A2444" t="s">
        <v>3958</v>
      </c>
      <c r="B2444" t="s">
        <v>19</v>
      </c>
      <c r="C2444" s="2">
        <v>1186750000</v>
      </c>
      <c r="D2444" s="2">
        <v>1215290000</v>
      </c>
      <c r="E2444" s="2">
        <v>1091780000</v>
      </c>
      <c r="F2444" s="2">
        <v>1104390000</v>
      </c>
      <c r="G2444" s="2">
        <v>1119390000</v>
      </c>
      <c r="H2444" s="2">
        <v>1141700000</v>
      </c>
      <c r="I2444" s="2">
        <v>1166520000</v>
      </c>
      <c r="J2444" s="2">
        <v>1189860000</v>
      </c>
      <c r="K2444" s="2">
        <v>1210450000</v>
      </c>
      <c r="L2444" s="2">
        <v>1227190000</v>
      </c>
      <c r="M2444" s="2">
        <v>1242560000</v>
      </c>
      <c r="N2444" s="2">
        <v>1260020000</v>
      </c>
      <c r="O2444" s="2">
        <v>1276860000</v>
      </c>
      <c r="P2444" s="2">
        <v>1292410000</v>
      </c>
      <c r="Q2444" s="2">
        <v>1306960000</v>
      </c>
      <c r="R2444" s="2">
        <v>1320540000</v>
      </c>
      <c r="S2444" s="2">
        <v>1335660000</v>
      </c>
      <c r="T2444" s="2">
        <v>1352030000</v>
      </c>
      <c r="U2444" s="2">
        <v>1368080000</v>
      </c>
      <c r="V2444" s="2">
        <v>1386320000</v>
      </c>
      <c r="W2444" s="2">
        <v>1406140000</v>
      </c>
      <c r="X2444" s="2">
        <v>1427200000</v>
      </c>
      <c r="Y2444" s="2">
        <v>1448270000</v>
      </c>
      <c r="Z2444" s="2">
        <v>1468650000</v>
      </c>
      <c r="AA2444" s="2">
        <v>1488660000</v>
      </c>
      <c r="AB2444" s="2">
        <v>1508560000</v>
      </c>
      <c r="AC2444" s="2">
        <v>1529950000</v>
      </c>
      <c r="AD2444" s="2">
        <v>1550040000</v>
      </c>
      <c r="AE2444" s="2">
        <v>1567820000</v>
      </c>
      <c r="AF2444" s="2">
        <v>1590860000</v>
      </c>
    </row>
    <row r="2445" spans="1:32" x14ac:dyDescent="0.25">
      <c r="A2445" t="s">
        <v>3959</v>
      </c>
      <c r="B2445" t="s">
        <v>19</v>
      </c>
      <c r="C2445" s="2">
        <v>2766100</v>
      </c>
      <c r="D2445" s="2">
        <v>2832620</v>
      </c>
      <c r="E2445" s="2">
        <v>2544770</v>
      </c>
      <c r="F2445" s="2">
        <v>2574150</v>
      </c>
      <c r="G2445" s="2">
        <v>2609100</v>
      </c>
      <c r="H2445" s="2">
        <v>2661120</v>
      </c>
      <c r="I2445" s="2">
        <v>2718950</v>
      </c>
      <c r="J2445" s="2">
        <v>2773370</v>
      </c>
      <c r="K2445" s="2">
        <v>2821360</v>
      </c>
      <c r="L2445" s="2">
        <v>2860370</v>
      </c>
      <c r="M2445" s="2">
        <v>2896200</v>
      </c>
      <c r="N2445" s="2">
        <v>2936900</v>
      </c>
      <c r="O2445" s="2">
        <v>2976150</v>
      </c>
      <c r="P2445" s="2">
        <v>3012380</v>
      </c>
      <c r="Q2445" s="2">
        <v>3046290</v>
      </c>
      <c r="R2445" s="2">
        <v>3077960</v>
      </c>
      <c r="S2445" s="2">
        <v>3113200</v>
      </c>
      <c r="T2445" s="2">
        <v>3151350</v>
      </c>
      <c r="U2445" s="2">
        <v>3188770</v>
      </c>
      <c r="V2445" s="2">
        <v>3231270</v>
      </c>
      <c r="W2445" s="2">
        <v>3277470</v>
      </c>
      <c r="X2445" s="2">
        <v>3326570</v>
      </c>
      <c r="Y2445" s="2">
        <v>3375680</v>
      </c>
      <c r="Z2445" s="2">
        <v>3423170</v>
      </c>
      <c r="AA2445" s="2">
        <v>3469820</v>
      </c>
      <c r="AB2445" s="2">
        <v>3516210</v>
      </c>
      <c r="AC2445" s="2">
        <v>3566050</v>
      </c>
      <c r="AD2445" s="2">
        <v>3612890</v>
      </c>
      <c r="AE2445" s="2">
        <v>3654320</v>
      </c>
      <c r="AF2445" s="2">
        <v>3708020</v>
      </c>
    </row>
    <row r="2446" spans="1:32" x14ac:dyDescent="0.25">
      <c r="A2446" t="s">
        <v>3960</v>
      </c>
      <c r="B2446" t="s">
        <v>19</v>
      </c>
      <c r="C2446" s="2">
        <v>2073630</v>
      </c>
      <c r="D2446" s="2">
        <v>2123500</v>
      </c>
      <c r="E2446" s="2">
        <v>1907700</v>
      </c>
      <c r="F2446" s="2">
        <v>1929730</v>
      </c>
      <c r="G2446" s="2">
        <v>1955940</v>
      </c>
      <c r="H2446" s="2">
        <v>1994930</v>
      </c>
      <c r="I2446" s="2">
        <v>2038290</v>
      </c>
      <c r="J2446" s="2">
        <v>2079080</v>
      </c>
      <c r="K2446" s="2">
        <v>2115060</v>
      </c>
      <c r="L2446" s="2">
        <v>2144300</v>
      </c>
      <c r="M2446" s="2">
        <v>2171160</v>
      </c>
      <c r="N2446" s="2">
        <v>2201670</v>
      </c>
      <c r="O2446" s="2">
        <v>2231090</v>
      </c>
      <c r="P2446" s="2">
        <v>2258250</v>
      </c>
      <c r="Q2446" s="2">
        <v>2283680</v>
      </c>
      <c r="R2446" s="2">
        <v>2307420</v>
      </c>
      <c r="S2446" s="2">
        <v>2333840</v>
      </c>
      <c r="T2446" s="2">
        <v>2362440</v>
      </c>
      <c r="U2446" s="2">
        <v>2390490</v>
      </c>
      <c r="V2446" s="2">
        <v>2422350</v>
      </c>
      <c r="W2446" s="2">
        <v>2456980</v>
      </c>
      <c r="X2446" s="2">
        <v>2493790</v>
      </c>
      <c r="Y2446" s="2">
        <v>2530610</v>
      </c>
      <c r="Z2446" s="2">
        <v>2566210</v>
      </c>
      <c r="AA2446" s="2">
        <v>2601180</v>
      </c>
      <c r="AB2446" s="2">
        <v>2635950</v>
      </c>
      <c r="AC2446" s="2">
        <v>2673320</v>
      </c>
      <c r="AD2446" s="2">
        <v>2708430</v>
      </c>
      <c r="AE2446" s="2">
        <v>2739490</v>
      </c>
      <c r="AF2446" s="2">
        <v>2779750</v>
      </c>
    </row>
    <row r="2447" spans="1:32" x14ac:dyDescent="0.25">
      <c r="A2447" t="s">
        <v>3961</v>
      </c>
      <c r="B2447" t="s">
        <v>19</v>
      </c>
      <c r="C2447" s="2">
        <v>41624000</v>
      </c>
      <c r="D2447" s="2">
        <v>42625000</v>
      </c>
      <c r="E2447" s="2">
        <v>38293300</v>
      </c>
      <c r="F2447" s="2">
        <v>38735500</v>
      </c>
      <c r="G2447" s="2">
        <v>39261500</v>
      </c>
      <c r="H2447" s="2">
        <v>40044200</v>
      </c>
      <c r="I2447" s="2">
        <v>40914500</v>
      </c>
      <c r="J2447" s="2">
        <v>41733400</v>
      </c>
      <c r="K2447" s="2">
        <v>42455500</v>
      </c>
      <c r="L2447" s="2">
        <v>43042500</v>
      </c>
      <c r="M2447" s="2">
        <v>43581700</v>
      </c>
      <c r="N2447" s="2">
        <v>44194000</v>
      </c>
      <c r="O2447" s="2">
        <v>44784700</v>
      </c>
      <c r="P2447" s="2">
        <v>45329900</v>
      </c>
      <c r="Q2447" s="2">
        <v>45840200</v>
      </c>
      <c r="R2447" s="2">
        <v>46316800</v>
      </c>
      <c r="S2447" s="2">
        <v>46847100</v>
      </c>
      <c r="T2447" s="2">
        <v>47421200</v>
      </c>
      <c r="U2447" s="2">
        <v>47984200</v>
      </c>
      <c r="V2447" s="2">
        <v>48623700</v>
      </c>
      <c r="W2447" s="2">
        <v>49319000</v>
      </c>
      <c r="X2447" s="2">
        <v>50057900</v>
      </c>
      <c r="Y2447" s="2">
        <v>50796900</v>
      </c>
      <c r="Z2447" s="2">
        <v>51511500</v>
      </c>
      <c r="AA2447" s="2">
        <v>52213500</v>
      </c>
      <c r="AB2447" s="2">
        <v>52911500</v>
      </c>
      <c r="AC2447" s="2">
        <v>53661400</v>
      </c>
      <c r="AD2447" s="2">
        <v>54366300</v>
      </c>
      <c r="AE2447" s="2">
        <v>54989800</v>
      </c>
      <c r="AF2447" s="2">
        <v>55797800</v>
      </c>
    </row>
    <row r="2448" spans="1:32" x14ac:dyDescent="0.25">
      <c r="A2448" t="s">
        <v>3962</v>
      </c>
      <c r="B2448" t="s">
        <v>19</v>
      </c>
      <c r="C2448" s="2">
        <v>6054400</v>
      </c>
      <c r="D2448" s="2">
        <v>6200000</v>
      </c>
      <c r="E2448" s="2">
        <v>5569940</v>
      </c>
      <c r="F2448" s="2">
        <v>5634260</v>
      </c>
      <c r="G2448" s="2">
        <v>5710760</v>
      </c>
      <c r="H2448" s="2">
        <v>5824610</v>
      </c>
      <c r="I2448" s="2">
        <v>5951200</v>
      </c>
      <c r="J2448" s="2">
        <v>6070310</v>
      </c>
      <c r="K2448" s="2">
        <v>6175350</v>
      </c>
      <c r="L2448" s="2">
        <v>6260730</v>
      </c>
      <c r="M2448" s="2">
        <v>6339160</v>
      </c>
      <c r="N2448" s="2">
        <v>6428220</v>
      </c>
      <c r="O2448" s="2">
        <v>6514140</v>
      </c>
      <c r="P2448" s="2">
        <v>6593440</v>
      </c>
      <c r="Q2448" s="2">
        <v>6667670</v>
      </c>
      <c r="R2448" s="2">
        <v>6736990</v>
      </c>
      <c r="S2448" s="2">
        <v>6814130</v>
      </c>
      <c r="T2448" s="2">
        <v>6897630</v>
      </c>
      <c r="U2448" s="2">
        <v>6979530</v>
      </c>
      <c r="V2448" s="2">
        <v>7072540</v>
      </c>
      <c r="W2448" s="2">
        <v>7173670</v>
      </c>
      <c r="X2448" s="2">
        <v>7281140</v>
      </c>
      <c r="Y2448" s="2">
        <v>7388640</v>
      </c>
      <c r="Z2448" s="2">
        <v>7492580</v>
      </c>
      <c r="AA2448" s="2">
        <v>7594680</v>
      </c>
      <c r="AB2448" s="2">
        <v>7696210</v>
      </c>
      <c r="AC2448" s="2">
        <v>7805300</v>
      </c>
      <c r="AD2448" s="2">
        <v>7907820</v>
      </c>
      <c r="AE2448" s="2">
        <v>7998510</v>
      </c>
      <c r="AF2448" s="2">
        <v>8116050</v>
      </c>
    </row>
    <row r="2449" spans="1:32" x14ac:dyDescent="0.25">
      <c r="A2449" t="s">
        <v>3963</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x14ac:dyDescent="0.25">
      <c r="A2450" t="s">
        <v>3964</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x14ac:dyDescent="0.25">
      <c r="A2451" t="s">
        <v>3965</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x14ac:dyDescent="0.25">
      <c r="A2452" t="s">
        <v>3966</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x14ac:dyDescent="0.25">
      <c r="A2453" t="s">
        <v>3967</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x14ac:dyDescent="0.25">
      <c r="A2454" t="s">
        <v>3968</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x14ac:dyDescent="0.25">
      <c r="A2455" t="s">
        <v>3969</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x14ac:dyDescent="0.25">
      <c r="A2456" t="s">
        <v>3970</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x14ac:dyDescent="0.25">
      <c r="A2457" t="s">
        <v>3971</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x14ac:dyDescent="0.25">
      <c r="A2458" t="s">
        <v>3972</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x14ac:dyDescent="0.25">
      <c r="A2459" t="s">
        <v>3973</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x14ac:dyDescent="0.25">
      <c r="A2460" t="s">
        <v>3974</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x14ac:dyDescent="0.25">
      <c r="A2461" t="s">
        <v>3975</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x14ac:dyDescent="0.25">
      <c r="A2462" t="s">
        <v>3976</v>
      </c>
      <c r="B2462" t="s">
        <v>19</v>
      </c>
      <c r="C2462" s="2">
        <v>3039850000000</v>
      </c>
      <c r="D2462" s="2">
        <v>3112790000000</v>
      </c>
      <c r="E2462" s="2">
        <v>2730420000000</v>
      </c>
      <c r="F2462" s="2">
        <v>2569720000000</v>
      </c>
      <c r="G2462" s="2">
        <v>2450860000000</v>
      </c>
      <c r="H2462" s="2">
        <v>2386200000000</v>
      </c>
      <c r="I2462" s="2">
        <v>2326380000000</v>
      </c>
      <c r="J2462" s="2">
        <v>2269490000000</v>
      </c>
      <c r="K2462" s="2">
        <v>2214530000000</v>
      </c>
      <c r="L2462" s="2">
        <v>2161460000000</v>
      </c>
      <c r="M2462" s="2">
        <v>2114960000000</v>
      </c>
      <c r="N2462" s="2">
        <v>2071950000000</v>
      </c>
      <c r="O2462" s="2">
        <v>2033430000000</v>
      </c>
      <c r="P2462" s="2">
        <v>1995680000000</v>
      </c>
      <c r="Q2462" s="2">
        <v>1957790000000</v>
      </c>
      <c r="R2462" s="2">
        <v>1906530000000</v>
      </c>
      <c r="S2462" s="2">
        <v>1859970000000</v>
      </c>
      <c r="T2462" s="2">
        <v>1822870000000</v>
      </c>
      <c r="U2462" s="2">
        <v>1765820000000</v>
      </c>
      <c r="V2462" s="2">
        <v>1732510000000</v>
      </c>
      <c r="W2462" s="2">
        <v>1694450000000</v>
      </c>
      <c r="X2462" s="2">
        <v>1647860000000</v>
      </c>
      <c r="Y2462" s="2">
        <v>1593650000000</v>
      </c>
      <c r="Z2462" s="2">
        <v>1537500000000</v>
      </c>
      <c r="AA2462" s="2">
        <v>1486070000000</v>
      </c>
      <c r="AB2462" s="2">
        <v>1435500000000</v>
      </c>
      <c r="AC2462" s="2">
        <v>1386770000000</v>
      </c>
      <c r="AD2462" s="2">
        <v>1333270000000</v>
      </c>
      <c r="AE2462" s="2">
        <v>1282590000000</v>
      </c>
      <c r="AF2462" s="2">
        <v>1240420000000</v>
      </c>
    </row>
    <row r="2463" spans="1:32" x14ac:dyDescent="0.25">
      <c r="A2463" t="s">
        <v>3977</v>
      </c>
      <c r="B2463" t="s">
        <v>19</v>
      </c>
      <c r="C2463" s="2">
        <v>33651300</v>
      </c>
      <c r="D2463" s="2">
        <v>34458600</v>
      </c>
      <c r="E2463" s="2">
        <v>30225800</v>
      </c>
      <c r="F2463" s="2">
        <v>28446800</v>
      </c>
      <c r="G2463" s="2">
        <v>27131100</v>
      </c>
      <c r="H2463" s="2">
        <v>26415300</v>
      </c>
      <c r="I2463" s="2">
        <v>25753100</v>
      </c>
      <c r="J2463" s="2">
        <v>25123300</v>
      </c>
      <c r="K2463" s="2">
        <v>24514900</v>
      </c>
      <c r="L2463" s="2">
        <v>23927400</v>
      </c>
      <c r="M2463" s="2">
        <v>23412700</v>
      </c>
      <c r="N2463" s="2">
        <v>22936500</v>
      </c>
      <c r="O2463" s="2">
        <v>22510100</v>
      </c>
      <c r="P2463" s="2">
        <v>22092200</v>
      </c>
      <c r="Q2463" s="2">
        <v>21672800</v>
      </c>
      <c r="R2463" s="2">
        <v>21105300</v>
      </c>
      <c r="S2463" s="2">
        <v>20589900</v>
      </c>
      <c r="T2463" s="2">
        <v>20179200</v>
      </c>
      <c r="U2463" s="2">
        <v>19547700</v>
      </c>
      <c r="V2463" s="2">
        <v>19178900</v>
      </c>
      <c r="W2463" s="2">
        <v>18757700</v>
      </c>
      <c r="X2463" s="2">
        <v>18241800</v>
      </c>
      <c r="Y2463" s="2">
        <v>17641700</v>
      </c>
      <c r="Z2463" s="2">
        <v>17020200</v>
      </c>
      <c r="AA2463" s="2">
        <v>16450900</v>
      </c>
      <c r="AB2463" s="2">
        <v>15891000</v>
      </c>
      <c r="AC2463" s="2">
        <v>15351600</v>
      </c>
      <c r="AD2463" s="2">
        <v>14759300</v>
      </c>
      <c r="AE2463" s="2">
        <v>14198300</v>
      </c>
      <c r="AF2463" s="2">
        <v>13731500</v>
      </c>
    </row>
    <row r="2464" spans="1:32" x14ac:dyDescent="0.25">
      <c r="A2464" t="s">
        <v>3978</v>
      </c>
      <c r="B2464" t="s">
        <v>19</v>
      </c>
      <c r="C2464" s="2">
        <v>1497580000</v>
      </c>
      <c r="D2464" s="2">
        <v>1533510000</v>
      </c>
      <c r="E2464" s="2">
        <v>1345130000</v>
      </c>
      <c r="F2464" s="2">
        <v>1265970000</v>
      </c>
      <c r="G2464" s="2">
        <v>1207410000</v>
      </c>
      <c r="H2464" s="2">
        <v>1175560000</v>
      </c>
      <c r="I2464" s="2">
        <v>1146080000</v>
      </c>
      <c r="J2464" s="2">
        <v>1118060000</v>
      </c>
      <c r="K2464" s="2">
        <v>1090980000</v>
      </c>
      <c r="L2464" s="2">
        <v>1064840000</v>
      </c>
      <c r="M2464" s="2">
        <v>1041930000</v>
      </c>
      <c r="N2464" s="2">
        <v>1020740000</v>
      </c>
      <c r="O2464" s="2">
        <v>1001770000</v>
      </c>
      <c r="P2464" s="2">
        <v>983166000</v>
      </c>
      <c r="Q2464" s="2">
        <v>964502000</v>
      </c>
      <c r="R2464" s="2">
        <v>939247000</v>
      </c>
      <c r="S2464" s="2">
        <v>916311000</v>
      </c>
      <c r="T2464" s="2">
        <v>898034000</v>
      </c>
      <c r="U2464" s="2">
        <v>869929000</v>
      </c>
      <c r="V2464" s="2">
        <v>853518000</v>
      </c>
      <c r="W2464" s="2">
        <v>834770000</v>
      </c>
      <c r="X2464" s="2">
        <v>811813000</v>
      </c>
      <c r="Y2464" s="2">
        <v>785107000</v>
      </c>
      <c r="Z2464" s="2">
        <v>757448000</v>
      </c>
      <c r="AA2464" s="2">
        <v>732111000</v>
      </c>
      <c r="AB2464" s="2">
        <v>707197000</v>
      </c>
      <c r="AC2464" s="2">
        <v>683189000</v>
      </c>
      <c r="AD2464" s="2">
        <v>656832000</v>
      </c>
      <c r="AE2464" s="2">
        <v>631864000</v>
      </c>
      <c r="AF2464" s="2">
        <v>611090000</v>
      </c>
    </row>
    <row r="2465" spans="1:32" x14ac:dyDescent="0.25">
      <c r="A2465" t="s">
        <v>3979</v>
      </c>
      <c r="B2465" t="s">
        <v>19</v>
      </c>
      <c r="C2465" s="2">
        <v>4183390000</v>
      </c>
      <c r="D2465" s="2">
        <v>4283750000</v>
      </c>
      <c r="E2465" s="2">
        <v>3757550000</v>
      </c>
      <c r="F2465" s="2">
        <v>3536390000</v>
      </c>
      <c r="G2465" s="2">
        <v>3372830000</v>
      </c>
      <c r="H2465" s="2">
        <v>3283840000</v>
      </c>
      <c r="I2465" s="2">
        <v>3201510000</v>
      </c>
      <c r="J2465" s="2">
        <v>3123230000</v>
      </c>
      <c r="K2465" s="2">
        <v>3047590000</v>
      </c>
      <c r="L2465" s="2">
        <v>2974560000</v>
      </c>
      <c r="M2465" s="2">
        <v>2910570000</v>
      </c>
      <c r="N2465" s="2">
        <v>2851370000</v>
      </c>
      <c r="O2465" s="2">
        <v>2798370000</v>
      </c>
      <c r="P2465" s="2">
        <v>2746410000</v>
      </c>
      <c r="Q2465" s="2">
        <v>2694270000</v>
      </c>
      <c r="R2465" s="2">
        <v>2623730000</v>
      </c>
      <c r="S2465" s="2">
        <v>2559650000</v>
      </c>
      <c r="T2465" s="2">
        <v>2508600000</v>
      </c>
      <c r="U2465" s="2">
        <v>2430090000</v>
      </c>
      <c r="V2465" s="2">
        <v>2384250000</v>
      </c>
      <c r="W2465" s="2">
        <v>2331870000</v>
      </c>
      <c r="X2465" s="2">
        <v>2267750000</v>
      </c>
      <c r="Y2465" s="2">
        <v>2193140000</v>
      </c>
      <c r="Z2465" s="2">
        <v>2115880000</v>
      </c>
      <c r="AA2465" s="2">
        <v>2045100000</v>
      </c>
      <c r="AB2465" s="2">
        <v>1975510000</v>
      </c>
      <c r="AC2465" s="2">
        <v>1908450000</v>
      </c>
      <c r="AD2465" s="2">
        <v>1834820000</v>
      </c>
      <c r="AE2465" s="2">
        <v>1765070000</v>
      </c>
      <c r="AF2465" s="2">
        <v>1707040000</v>
      </c>
    </row>
    <row r="2466" spans="1:32" x14ac:dyDescent="0.25">
      <c r="A2466" t="s">
        <v>3980</v>
      </c>
      <c r="B2466" t="s">
        <v>19</v>
      </c>
      <c r="C2466" s="2">
        <v>2275920000</v>
      </c>
      <c r="D2466" s="2">
        <v>2330530000</v>
      </c>
      <c r="E2466" s="2">
        <v>2044250000</v>
      </c>
      <c r="F2466" s="2">
        <v>1923940000</v>
      </c>
      <c r="G2466" s="2">
        <v>1834950000</v>
      </c>
      <c r="H2466" s="2">
        <v>1786530000</v>
      </c>
      <c r="I2466" s="2">
        <v>1741750000</v>
      </c>
      <c r="J2466" s="2">
        <v>1699160000</v>
      </c>
      <c r="K2466" s="2">
        <v>1658010000</v>
      </c>
      <c r="L2466" s="2">
        <v>1618280000</v>
      </c>
      <c r="M2466" s="2">
        <v>1583460000</v>
      </c>
      <c r="N2466" s="2">
        <v>1551260000</v>
      </c>
      <c r="O2466" s="2">
        <v>1522420000</v>
      </c>
      <c r="P2466" s="2">
        <v>1494150000</v>
      </c>
      <c r="Q2466" s="2">
        <v>1465790000</v>
      </c>
      <c r="R2466" s="2">
        <v>1427410000</v>
      </c>
      <c r="S2466" s="2">
        <v>1392550000</v>
      </c>
      <c r="T2466" s="2">
        <v>1364780000</v>
      </c>
      <c r="U2466" s="2">
        <v>1322060000</v>
      </c>
      <c r="V2466" s="2">
        <v>1297120000</v>
      </c>
      <c r="W2466" s="2">
        <v>1268630000</v>
      </c>
      <c r="X2466" s="2">
        <v>1233740000</v>
      </c>
      <c r="Y2466" s="2">
        <v>1193160000</v>
      </c>
      <c r="Z2466" s="2">
        <v>1151120000</v>
      </c>
      <c r="AA2466" s="2">
        <v>1112620000</v>
      </c>
      <c r="AB2466" s="2">
        <v>1074750000</v>
      </c>
      <c r="AC2466" s="2">
        <v>1038270000</v>
      </c>
      <c r="AD2466" s="2">
        <v>998212000</v>
      </c>
      <c r="AE2466" s="2">
        <v>960266000</v>
      </c>
      <c r="AF2466" s="2">
        <v>928695000</v>
      </c>
    </row>
    <row r="2467" spans="1:32" x14ac:dyDescent="0.25">
      <c r="A2467" t="s">
        <v>3981</v>
      </c>
      <c r="B2467" t="s">
        <v>19</v>
      </c>
      <c r="C2467" s="2">
        <v>549145000</v>
      </c>
      <c r="D2467" s="2">
        <v>562320000</v>
      </c>
      <c r="E2467" s="2">
        <v>493246000</v>
      </c>
      <c r="F2467" s="2">
        <v>464216000</v>
      </c>
      <c r="G2467" s="2">
        <v>442745000</v>
      </c>
      <c r="H2467" s="2">
        <v>431063000</v>
      </c>
      <c r="I2467" s="2">
        <v>420256000</v>
      </c>
      <c r="J2467" s="2">
        <v>409980000</v>
      </c>
      <c r="K2467" s="2">
        <v>400051000</v>
      </c>
      <c r="L2467" s="2">
        <v>390465000</v>
      </c>
      <c r="M2467" s="2">
        <v>382065000</v>
      </c>
      <c r="N2467" s="2">
        <v>374294000</v>
      </c>
      <c r="O2467" s="2">
        <v>367336000</v>
      </c>
      <c r="P2467" s="2">
        <v>360516000</v>
      </c>
      <c r="Q2467" s="2">
        <v>353672000</v>
      </c>
      <c r="R2467" s="2">
        <v>344411000</v>
      </c>
      <c r="S2467" s="2">
        <v>336001000</v>
      </c>
      <c r="T2467" s="2">
        <v>329299000</v>
      </c>
      <c r="U2467" s="2">
        <v>318993000</v>
      </c>
      <c r="V2467" s="2">
        <v>312976000</v>
      </c>
      <c r="W2467" s="2">
        <v>306101000</v>
      </c>
      <c r="X2467" s="2">
        <v>297683000</v>
      </c>
      <c r="Y2467" s="2">
        <v>287890000</v>
      </c>
      <c r="Z2467" s="2">
        <v>277748000</v>
      </c>
      <c r="AA2467" s="2">
        <v>268457000</v>
      </c>
      <c r="AB2467" s="2">
        <v>259321000</v>
      </c>
      <c r="AC2467" s="2">
        <v>250518000</v>
      </c>
      <c r="AD2467" s="2">
        <v>240853000</v>
      </c>
      <c r="AE2467" s="2">
        <v>231697000</v>
      </c>
      <c r="AF2467" s="2">
        <v>224080000</v>
      </c>
    </row>
    <row r="2468" spans="1:32" x14ac:dyDescent="0.25">
      <c r="A2468" t="s">
        <v>3982</v>
      </c>
      <c r="B2468" t="s">
        <v>19</v>
      </c>
      <c r="C2468" s="2">
        <v>10070400000</v>
      </c>
      <c r="D2468" s="2">
        <v>10312000000</v>
      </c>
      <c r="E2468" s="2">
        <v>9045300000</v>
      </c>
      <c r="F2468" s="2">
        <v>8512940000</v>
      </c>
      <c r="G2468" s="2">
        <v>8119190000</v>
      </c>
      <c r="H2468" s="2">
        <v>7904970000</v>
      </c>
      <c r="I2468" s="2">
        <v>7706800000</v>
      </c>
      <c r="J2468" s="2">
        <v>7518340000</v>
      </c>
      <c r="K2468" s="2">
        <v>7336260000</v>
      </c>
      <c r="L2468" s="2">
        <v>7160470000</v>
      </c>
      <c r="M2468" s="2">
        <v>7006440000</v>
      </c>
      <c r="N2468" s="2">
        <v>6863930000</v>
      </c>
      <c r="O2468" s="2">
        <v>6736330000</v>
      </c>
      <c r="P2468" s="2">
        <v>6611260000</v>
      </c>
      <c r="Q2468" s="2">
        <v>6485750000</v>
      </c>
      <c r="R2468" s="2">
        <v>6315930000</v>
      </c>
      <c r="S2468" s="2">
        <v>6161690000</v>
      </c>
      <c r="T2468" s="2">
        <v>6038790000</v>
      </c>
      <c r="U2468" s="2">
        <v>5849800000</v>
      </c>
      <c r="V2468" s="2">
        <v>5739450000</v>
      </c>
      <c r="W2468" s="2">
        <v>5613370000</v>
      </c>
      <c r="X2468" s="2">
        <v>5459000000</v>
      </c>
      <c r="Y2468" s="2">
        <v>5279420000</v>
      </c>
      <c r="Z2468" s="2">
        <v>5093430000</v>
      </c>
      <c r="AA2468" s="2">
        <v>4923050000</v>
      </c>
      <c r="AB2468" s="2">
        <v>4755520000</v>
      </c>
      <c r="AC2468" s="2">
        <v>4594080000</v>
      </c>
      <c r="AD2468" s="2">
        <v>4416840000</v>
      </c>
      <c r="AE2468" s="2">
        <v>4248940000</v>
      </c>
      <c r="AF2468" s="2">
        <v>4109250000</v>
      </c>
    </row>
    <row r="2469" spans="1:32" x14ac:dyDescent="0.25">
      <c r="A2469" t="s">
        <v>3983</v>
      </c>
      <c r="B2469" t="s">
        <v>19</v>
      </c>
      <c r="C2469" s="2">
        <v>23472400</v>
      </c>
      <c r="D2469" s="2">
        <v>24035600</v>
      </c>
      <c r="E2469" s="2">
        <v>21083100</v>
      </c>
      <c r="F2469" s="2">
        <v>19842200</v>
      </c>
      <c r="G2469" s="2">
        <v>18924500</v>
      </c>
      <c r="H2469" s="2">
        <v>18425200</v>
      </c>
      <c r="I2469" s="2">
        <v>17963200</v>
      </c>
      <c r="J2469" s="2">
        <v>17524000</v>
      </c>
      <c r="K2469" s="2">
        <v>17099600</v>
      </c>
      <c r="L2469" s="2">
        <v>16689800</v>
      </c>
      <c r="M2469" s="2">
        <v>16330800</v>
      </c>
      <c r="N2469" s="2">
        <v>15998700</v>
      </c>
      <c r="O2469" s="2">
        <v>15701300</v>
      </c>
      <c r="P2469" s="2">
        <v>15409700</v>
      </c>
      <c r="Q2469" s="2">
        <v>15117200</v>
      </c>
      <c r="R2469" s="2">
        <v>14721400</v>
      </c>
      <c r="S2469" s="2">
        <v>14361900</v>
      </c>
      <c r="T2469" s="2">
        <v>14075400</v>
      </c>
      <c r="U2469" s="2">
        <v>13634900</v>
      </c>
      <c r="V2469" s="2">
        <v>13377700</v>
      </c>
      <c r="W2469" s="2">
        <v>13083800</v>
      </c>
      <c r="X2469" s="2">
        <v>12724000</v>
      </c>
      <c r="Y2469" s="2">
        <v>12305400</v>
      </c>
      <c r="Z2469" s="2">
        <v>11871900</v>
      </c>
      <c r="AA2469" s="2">
        <v>11474800</v>
      </c>
      <c r="AB2469" s="2">
        <v>11084300</v>
      </c>
      <c r="AC2469" s="2">
        <v>10708000</v>
      </c>
      <c r="AD2469" s="2">
        <v>10294900</v>
      </c>
      <c r="AE2469" s="2">
        <v>9903570</v>
      </c>
      <c r="AF2469" s="2">
        <v>9577960</v>
      </c>
    </row>
    <row r="2470" spans="1:32" x14ac:dyDescent="0.25">
      <c r="A2470" t="s">
        <v>3984</v>
      </c>
      <c r="B2470" t="s">
        <v>19</v>
      </c>
      <c r="C2470" s="2">
        <v>17596300</v>
      </c>
      <c r="D2470" s="2">
        <v>18018400</v>
      </c>
      <c r="E2470" s="2">
        <v>15805100</v>
      </c>
      <c r="F2470" s="2">
        <v>14874900</v>
      </c>
      <c r="G2470" s="2">
        <v>14186900</v>
      </c>
      <c r="H2470" s="2">
        <v>13812600</v>
      </c>
      <c r="I2470" s="2">
        <v>13466300</v>
      </c>
      <c r="J2470" s="2">
        <v>13137000</v>
      </c>
      <c r="K2470" s="2">
        <v>12818800</v>
      </c>
      <c r="L2470" s="2">
        <v>12511700</v>
      </c>
      <c r="M2470" s="2">
        <v>12242500</v>
      </c>
      <c r="N2470" s="2">
        <v>11993500</v>
      </c>
      <c r="O2470" s="2">
        <v>11770600</v>
      </c>
      <c r="P2470" s="2">
        <v>11552000</v>
      </c>
      <c r="Q2470" s="2">
        <v>11332700</v>
      </c>
      <c r="R2470" s="2">
        <v>11036000</v>
      </c>
      <c r="S2470" s="2">
        <v>10766500</v>
      </c>
      <c r="T2470" s="2">
        <v>10551700</v>
      </c>
      <c r="U2470" s="2">
        <v>10221500</v>
      </c>
      <c r="V2470" s="2">
        <v>10028700</v>
      </c>
      <c r="W2470" s="2">
        <v>9808400</v>
      </c>
      <c r="X2470" s="2">
        <v>9538660</v>
      </c>
      <c r="Y2470" s="2">
        <v>9224870</v>
      </c>
      <c r="Z2470" s="2">
        <v>8899880</v>
      </c>
      <c r="AA2470" s="2">
        <v>8602170</v>
      </c>
      <c r="AB2470" s="2">
        <v>8309440</v>
      </c>
      <c r="AC2470" s="2">
        <v>8027360</v>
      </c>
      <c r="AD2470" s="2">
        <v>7717660</v>
      </c>
      <c r="AE2470" s="2">
        <v>7424290</v>
      </c>
      <c r="AF2470" s="2">
        <v>7180190</v>
      </c>
    </row>
    <row r="2471" spans="1:32" x14ac:dyDescent="0.25">
      <c r="A2471" t="s">
        <v>3985</v>
      </c>
      <c r="B2471" t="s">
        <v>19</v>
      </c>
      <c r="C2471" s="2">
        <v>353210000</v>
      </c>
      <c r="D2471" s="2">
        <v>361684000</v>
      </c>
      <c r="E2471" s="2">
        <v>317256000</v>
      </c>
      <c r="F2471" s="2">
        <v>298583000</v>
      </c>
      <c r="G2471" s="2">
        <v>284773000</v>
      </c>
      <c r="H2471" s="2">
        <v>277259000</v>
      </c>
      <c r="I2471" s="2">
        <v>270309000</v>
      </c>
      <c r="J2471" s="2">
        <v>263699000</v>
      </c>
      <c r="K2471" s="2">
        <v>257313000</v>
      </c>
      <c r="L2471" s="2">
        <v>251147000</v>
      </c>
      <c r="M2471" s="2">
        <v>245744000</v>
      </c>
      <c r="N2471" s="2">
        <v>240746000</v>
      </c>
      <c r="O2471" s="2">
        <v>236271000</v>
      </c>
      <c r="P2471" s="2">
        <v>231884000</v>
      </c>
      <c r="Q2471" s="2">
        <v>227482000</v>
      </c>
      <c r="R2471" s="2">
        <v>221525000</v>
      </c>
      <c r="S2471" s="2">
        <v>216116000</v>
      </c>
      <c r="T2471" s="2">
        <v>211805000</v>
      </c>
      <c r="U2471" s="2">
        <v>205176000</v>
      </c>
      <c r="V2471" s="2">
        <v>201306000</v>
      </c>
      <c r="W2471" s="2">
        <v>196884000</v>
      </c>
      <c r="X2471" s="2">
        <v>191469000</v>
      </c>
      <c r="Y2471" s="2">
        <v>185171000</v>
      </c>
      <c r="Z2471" s="2">
        <v>178647000</v>
      </c>
      <c r="AA2471" s="2">
        <v>172671000</v>
      </c>
      <c r="AB2471" s="2">
        <v>166795000</v>
      </c>
      <c r="AC2471" s="2">
        <v>161133000</v>
      </c>
      <c r="AD2471" s="2">
        <v>154917000</v>
      </c>
      <c r="AE2471" s="2">
        <v>149028000</v>
      </c>
      <c r="AF2471" s="2">
        <v>144128000</v>
      </c>
    </row>
    <row r="2472" spans="1:32" x14ac:dyDescent="0.25">
      <c r="A2472" t="s">
        <v>3986</v>
      </c>
      <c r="B2472" t="s">
        <v>19</v>
      </c>
      <c r="C2472" s="2">
        <v>51376000</v>
      </c>
      <c r="D2472" s="2">
        <v>52608600</v>
      </c>
      <c r="E2472" s="2">
        <v>46146300</v>
      </c>
      <c r="F2472" s="2">
        <v>43430300</v>
      </c>
      <c r="G2472" s="2">
        <v>41421600</v>
      </c>
      <c r="H2472" s="2">
        <v>40328700</v>
      </c>
      <c r="I2472" s="2">
        <v>39317600</v>
      </c>
      <c r="J2472" s="2">
        <v>38356200</v>
      </c>
      <c r="K2472" s="2">
        <v>37427300</v>
      </c>
      <c r="L2472" s="2">
        <v>36530400</v>
      </c>
      <c r="M2472" s="2">
        <v>35744600</v>
      </c>
      <c r="N2472" s="2">
        <v>35017600</v>
      </c>
      <c r="O2472" s="2">
        <v>34366600</v>
      </c>
      <c r="P2472" s="2">
        <v>33728600</v>
      </c>
      <c r="Q2472" s="2">
        <v>33088300</v>
      </c>
      <c r="R2472" s="2">
        <v>32221900</v>
      </c>
      <c r="S2472" s="2">
        <v>31435000</v>
      </c>
      <c r="T2472" s="2">
        <v>30808000</v>
      </c>
      <c r="U2472" s="2">
        <v>29843800</v>
      </c>
      <c r="V2472" s="2">
        <v>29280800</v>
      </c>
      <c r="W2472" s="2">
        <v>28637700</v>
      </c>
      <c r="X2472" s="2">
        <v>27850100</v>
      </c>
      <c r="Y2472" s="2">
        <v>26933900</v>
      </c>
      <c r="Z2472" s="2">
        <v>25985100</v>
      </c>
      <c r="AA2472" s="2">
        <v>25115800</v>
      </c>
      <c r="AB2472" s="2">
        <v>24261100</v>
      </c>
      <c r="AC2472" s="2">
        <v>23437500</v>
      </c>
      <c r="AD2472" s="2">
        <v>22533300</v>
      </c>
      <c r="AE2472" s="2">
        <v>21676800</v>
      </c>
      <c r="AF2472" s="2">
        <v>20964100</v>
      </c>
    </row>
    <row r="2473" spans="1:32" x14ac:dyDescent="0.25">
      <c r="A2473" t="s">
        <v>3987</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x14ac:dyDescent="0.25">
      <c r="A2474" t="s">
        <v>3988</v>
      </c>
      <c r="B2474" t="s">
        <v>19</v>
      </c>
      <c r="C2474" s="2">
        <v>2219060000000</v>
      </c>
      <c r="D2474" s="2">
        <v>2272080000000</v>
      </c>
      <c r="E2474" s="2">
        <v>2267360000000</v>
      </c>
      <c r="F2474" s="2">
        <v>16340500000</v>
      </c>
      <c r="G2474" s="2">
        <v>16312800000</v>
      </c>
      <c r="H2474" s="2">
        <v>16285200000</v>
      </c>
      <c r="I2474" s="2">
        <v>16247900000</v>
      </c>
      <c r="J2474" s="2">
        <v>16219900000</v>
      </c>
      <c r="K2474" s="2">
        <v>16192200000</v>
      </c>
      <c r="L2474" s="2">
        <v>16164300000</v>
      </c>
      <c r="M2474" s="2">
        <v>16136500000</v>
      </c>
      <c r="N2474" s="2">
        <v>16107900000</v>
      </c>
      <c r="O2474" s="2">
        <v>16106900000</v>
      </c>
      <c r="P2474" s="2">
        <v>16116100000</v>
      </c>
      <c r="Q2474" s="2">
        <v>16115900000</v>
      </c>
      <c r="R2474" s="2">
        <v>16125100000</v>
      </c>
      <c r="S2474" s="2">
        <v>16124900000</v>
      </c>
      <c r="T2474" s="2">
        <v>16134100000</v>
      </c>
      <c r="U2474" s="2">
        <v>16133800000</v>
      </c>
      <c r="V2474" s="2">
        <v>16143000000</v>
      </c>
      <c r="W2474" s="2">
        <v>16142800000</v>
      </c>
      <c r="X2474" s="2">
        <v>16142500000</v>
      </c>
      <c r="Y2474" s="2">
        <v>16151700000</v>
      </c>
      <c r="Z2474" s="2">
        <v>16151300000</v>
      </c>
      <c r="AA2474" s="2">
        <v>27587300000</v>
      </c>
      <c r="AB2474" s="2">
        <v>649995000000</v>
      </c>
      <c r="AC2474" s="2">
        <v>1379280000000</v>
      </c>
      <c r="AD2474" s="2">
        <v>2481110000000</v>
      </c>
      <c r="AE2474" s="2">
        <v>2845460000000</v>
      </c>
      <c r="AF2474" s="2">
        <v>2846300000000</v>
      </c>
    </row>
    <row r="2475" spans="1:32" x14ac:dyDescent="0.25">
      <c r="A2475" t="s">
        <v>3989</v>
      </c>
      <c r="B2475" t="s">
        <v>19</v>
      </c>
      <c r="C2475" s="2">
        <v>24565100</v>
      </c>
      <c r="D2475" s="2">
        <v>25152000</v>
      </c>
      <c r="E2475" s="2">
        <v>25099800</v>
      </c>
      <c r="F2475">
        <v>180890</v>
      </c>
      <c r="G2475">
        <v>180583</v>
      </c>
      <c r="H2475">
        <v>180278</v>
      </c>
      <c r="I2475">
        <v>179864</v>
      </c>
      <c r="J2475">
        <v>179555</v>
      </c>
      <c r="K2475">
        <v>179248</v>
      </c>
      <c r="L2475">
        <v>178939</v>
      </c>
      <c r="M2475">
        <v>178631</v>
      </c>
      <c r="N2475">
        <v>178314</v>
      </c>
      <c r="O2475">
        <v>178304</v>
      </c>
      <c r="P2475">
        <v>178406</v>
      </c>
      <c r="Q2475">
        <v>178404</v>
      </c>
      <c r="R2475">
        <v>178505</v>
      </c>
      <c r="S2475">
        <v>178503</v>
      </c>
      <c r="T2475">
        <v>178605</v>
      </c>
      <c r="U2475">
        <v>178602</v>
      </c>
      <c r="V2475">
        <v>178703</v>
      </c>
      <c r="W2475">
        <v>178701</v>
      </c>
      <c r="X2475">
        <v>178698</v>
      </c>
      <c r="Y2475">
        <v>178800</v>
      </c>
      <c r="Z2475">
        <v>178796</v>
      </c>
      <c r="AA2475">
        <v>305393</v>
      </c>
      <c r="AB2475" s="2">
        <v>7195470</v>
      </c>
      <c r="AC2475" s="2">
        <v>15268700</v>
      </c>
      <c r="AD2475" s="2">
        <v>27465900</v>
      </c>
      <c r="AE2475" s="2">
        <v>31499300</v>
      </c>
      <c r="AF2475" s="2">
        <v>31508600</v>
      </c>
    </row>
    <row r="2476" spans="1:32" x14ac:dyDescent="0.25">
      <c r="A2476" t="s">
        <v>3990</v>
      </c>
      <c r="B2476" t="s">
        <v>19</v>
      </c>
      <c r="C2476" s="2">
        <v>1093220000</v>
      </c>
      <c r="D2476" s="2">
        <v>1119340000</v>
      </c>
      <c r="E2476" s="2">
        <v>1117010000</v>
      </c>
      <c r="F2476" s="2">
        <v>8050130</v>
      </c>
      <c r="G2476" s="2">
        <v>8036450</v>
      </c>
      <c r="H2476" s="2">
        <v>8022890</v>
      </c>
      <c r="I2476" s="2">
        <v>8004480</v>
      </c>
      <c r="J2476" s="2">
        <v>7990700</v>
      </c>
      <c r="K2476" s="2">
        <v>7977070</v>
      </c>
      <c r="L2476" s="2">
        <v>7963300</v>
      </c>
      <c r="M2476" s="2">
        <v>7949610</v>
      </c>
      <c r="N2476" s="2">
        <v>7935500</v>
      </c>
      <c r="O2476" s="2">
        <v>7935030</v>
      </c>
      <c r="P2476" s="2">
        <v>7939560</v>
      </c>
      <c r="Q2476" s="2">
        <v>7939480</v>
      </c>
      <c r="R2476" s="2">
        <v>7944000</v>
      </c>
      <c r="S2476" s="2">
        <v>7943910</v>
      </c>
      <c r="T2476" s="2">
        <v>7948420</v>
      </c>
      <c r="U2476" s="2">
        <v>7948300</v>
      </c>
      <c r="V2476" s="2">
        <v>7952810</v>
      </c>
      <c r="W2476" s="2">
        <v>7952700</v>
      </c>
      <c r="X2476" s="2">
        <v>7952590</v>
      </c>
      <c r="Y2476" s="2">
        <v>7957090</v>
      </c>
      <c r="Z2476" s="2">
        <v>7956930</v>
      </c>
      <c r="AA2476" s="2">
        <v>13590900</v>
      </c>
      <c r="AB2476" s="2">
        <v>320219000</v>
      </c>
      <c r="AC2476" s="2">
        <v>679499000</v>
      </c>
      <c r="AD2476" s="2">
        <v>1222310000</v>
      </c>
      <c r="AE2476" s="2">
        <v>1401810000</v>
      </c>
      <c r="AF2476" s="2">
        <v>1402220000</v>
      </c>
    </row>
    <row r="2477" spans="1:32" x14ac:dyDescent="0.25">
      <c r="A2477" t="s">
        <v>3991</v>
      </c>
      <c r="B2477" t="s">
        <v>19</v>
      </c>
      <c r="C2477" s="2">
        <v>3053830000</v>
      </c>
      <c r="D2477" s="2">
        <v>3126790000</v>
      </c>
      <c r="E2477" s="2">
        <v>3120300000</v>
      </c>
      <c r="F2477" s="2">
        <v>22487500</v>
      </c>
      <c r="G2477" s="2">
        <v>22449300</v>
      </c>
      <c r="H2477" s="2">
        <v>22411400</v>
      </c>
      <c r="I2477" s="2">
        <v>22360000</v>
      </c>
      <c r="J2477" s="2">
        <v>22321500</v>
      </c>
      <c r="K2477" s="2">
        <v>22283400</v>
      </c>
      <c r="L2477" s="2">
        <v>22245000</v>
      </c>
      <c r="M2477" s="2">
        <v>22206700</v>
      </c>
      <c r="N2477" s="2">
        <v>22167300</v>
      </c>
      <c r="O2477" s="2">
        <v>22166000</v>
      </c>
      <c r="P2477" s="2">
        <v>22178600</v>
      </c>
      <c r="Q2477" s="2">
        <v>22178400</v>
      </c>
      <c r="R2477" s="2">
        <v>22191000</v>
      </c>
      <c r="S2477" s="2">
        <v>22190800</v>
      </c>
      <c r="T2477" s="2">
        <v>22203400</v>
      </c>
      <c r="U2477" s="2">
        <v>22203000</v>
      </c>
      <c r="V2477" s="2">
        <v>22215700</v>
      </c>
      <c r="W2477" s="2">
        <v>22215400</v>
      </c>
      <c r="X2477" s="2">
        <v>22215000</v>
      </c>
      <c r="Y2477" s="2">
        <v>22227600</v>
      </c>
      <c r="Z2477" s="2">
        <v>22227200</v>
      </c>
      <c r="AA2477" s="2">
        <v>37965200</v>
      </c>
      <c r="AB2477" s="2">
        <v>894510000</v>
      </c>
      <c r="AC2477" s="2">
        <v>1898140000</v>
      </c>
      <c r="AD2477" s="2">
        <v>3414450000</v>
      </c>
      <c r="AE2477" s="2">
        <v>3915860000</v>
      </c>
      <c r="AF2477" s="2">
        <v>3917020000</v>
      </c>
    </row>
    <row r="2478" spans="1:32" x14ac:dyDescent="0.25">
      <c r="A2478" t="s">
        <v>3992</v>
      </c>
      <c r="B2478" t="s">
        <v>19</v>
      </c>
      <c r="C2478" s="2">
        <v>1661400000</v>
      </c>
      <c r="D2478" s="2">
        <v>1701100000</v>
      </c>
      <c r="E2478" s="2">
        <v>1697560000</v>
      </c>
      <c r="F2478" s="2">
        <v>12234100</v>
      </c>
      <c r="G2478" s="2">
        <v>12213300</v>
      </c>
      <c r="H2478" s="2">
        <v>12192700</v>
      </c>
      <c r="I2478" s="2">
        <v>12164700</v>
      </c>
      <c r="J2478" s="2">
        <v>12143800</v>
      </c>
      <c r="K2478" s="2">
        <v>12123000</v>
      </c>
      <c r="L2478" s="2">
        <v>12102100</v>
      </c>
      <c r="M2478" s="2">
        <v>12081300</v>
      </c>
      <c r="N2478" s="2">
        <v>12059900</v>
      </c>
      <c r="O2478" s="2">
        <v>12059200</v>
      </c>
      <c r="P2478" s="2">
        <v>12066000</v>
      </c>
      <c r="Q2478" s="2">
        <v>12065900</v>
      </c>
      <c r="R2478" s="2">
        <v>12072800</v>
      </c>
      <c r="S2478" s="2">
        <v>12072700</v>
      </c>
      <c r="T2478" s="2">
        <v>12079500</v>
      </c>
      <c r="U2478" s="2">
        <v>12079300</v>
      </c>
      <c r="V2478" s="2">
        <v>12086200</v>
      </c>
      <c r="W2478" s="2">
        <v>12086000</v>
      </c>
      <c r="X2478" s="2">
        <v>12085800</v>
      </c>
      <c r="Y2478" s="2">
        <v>12092700</v>
      </c>
      <c r="Z2478" s="2">
        <v>12092400</v>
      </c>
      <c r="AA2478" s="2">
        <v>20654500</v>
      </c>
      <c r="AB2478" s="2">
        <v>486648000</v>
      </c>
      <c r="AC2478" s="2">
        <v>1032660000</v>
      </c>
      <c r="AD2478" s="2">
        <v>1857590000</v>
      </c>
      <c r="AE2478" s="2">
        <v>2130380000</v>
      </c>
      <c r="AF2478" s="2">
        <v>2131010000</v>
      </c>
    </row>
    <row r="2479" spans="1:32" x14ac:dyDescent="0.25">
      <c r="A2479" t="s">
        <v>3993</v>
      </c>
      <c r="B2479" t="s">
        <v>19</v>
      </c>
      <c r="C2479" s="2">
        <v>400871000</v>
      </c>
      <c r="D2479" s="2">
        <v>410448000</v>
      </c>
      <c r="E2479" s="2">
        <v>409596000</v>
      </c>
      <c r="F2479" s="2">
        <v>2951890</v>
      </c>
      <c r="G2479" s="2">
        <v>2946880</v>
      </c>
      <c r="H2479" s="2">
        <v>2941900</v>
      </c>
      <c r="I2479" s="2">
        <v>2935150</v>
      </c>
      <c r="J2479" s="2">
        <v>2930100</v>
      </c>
      <c r="K2479" s="2">
        <v>2925100</v>
      </c>
      <c r="L2479" s="2">
        <v>2920050</v>
      </c>
      <c r="M2479" s="2">
        <v>2915030</v>
      </c>
      <c r="N2479" s="2">
        <v>2909860</v>
      </c>
      <c r="O2479" s="2">
        <v>2909690</v>
      </c>
      <c r="P2479" s="2">
        <v>2911350</v>
      </c>
      <c r="Q2479" s="2">
        <v>2911320</v>
      </c>
      <c r="R2479" s="2">
        <v>2912980</v>
      </c>
      <c r="S2479" s="2">
        <v>2912940</v>
      </c>
      <c r="T2479" s="2">
        <v>2914600</v>
      </c>
      <c r="U2479" s="2">
        <v>2914550</v>
      </c>
      <c r="V2479" s="2">
        <v>2916210</v>
      </c>
      <c r="W2479" s="2">
        <v>2916170</v>
      </c>
      <c r="X2479" s="2">
        <v>2916120</v>
      </c>
      <c r="Y2479" s="2">
        <v>2917780</v>
      </c>
      <c r="Z2479" s="2">
        <v>2917720</v>
      </c>
      <c r="AA2479" s="2">
        <v>4983610</v>
      </c>
      <c r="AB2479" s="2">
        <v>117421000</v>
      </c>
      <c r="AC2479" s="2">
        <v>249165000</v>
      </c>
      <c r="AD2479" s="2">
        <v>448208000</v>
      </c>
      <c r="AE2479" s="2">
        <v>514027000</v>
      </c>
      <c r="AF2479" s="2">
        <v>514180000</v>
      </c>
    </row>
    <row r="2480" spans="1:32" x14ac:dyDescent="0.25">
      <c r="A2480" t="s">
        <v>3994</v>
      </c>
      <c r="B2480" t="s">
        <v>19</v>
      </c>
      <c r="C2480" s="2">
        <v>7351300000</v>
      </c>
      <c r="D2480" s="2">
        <v>7526930000</v>
      </c>
      <c r="E2480" s="2">
        <v>7511300000</v>
      </c>
      <c r="F2480" s="2">
        <v>54132800</v>
      </c>
      <c r="G2480" s="2">
        <v>54040800</v>
      </c>
      <c r="H2480" s="2">
        <v>53949600</v>
      </c>
      <c r="I2480" s="2">
        <v>53825800</v>
      </c>
      <c r="J2480" s="2">
        <v>53733100</v>
      </c>
      <c r="K2480" s="2">
        <v>53641500</v>
      </c>
      <c r="L2480" s="2">
        <v>53548900</v>
      </c>
      <c r="M2480" s="2">
        <v>53456800</v>
      </c>
      <c r="N2480" s="2">
        <v>53362000</v>
      </c>
      <c r="O2480" s="2">
        <v>53358800</v>
      </c>
      <c r="P2480" s="2">
        <v>53389200</v>
      </c>
      <c r="Q2480" s="2">
        <v>53388700</v>
      </c>
      <c r="R2480" s="2">
        <v>53419100</v>
      </c>
      <c r="S2480" s="2">
        <v>53418500</v>
      </c>
      <c r="T2480" s="2">
        <v>53448800</v>
      </c>
      <c r="U2480" s="2">
        <v>53448000</v>
      </c>
      <c r="V2480" s="2">
        <v>53478400</v>
      </c>
      <c r="W2480" s="2">
        <v>53477600</v>
      </c>
      <c r="X2480" s="2">
        <v>53476800</v>
      </c>
      <c r="Y2480" s="2">
        <v>53507100</v>
      </c>
      <c r="Z2480" s="2">
        <v>53506100</v>
      </c>
      <c r="AA2480" s="2">
        <v>91391100</v>
      </c>
      <c r="AB2480" s="2">
        <v>2153300000</v>
      </c>
      <c r="AC2480" s="2">
        <v>4569260000</v>
      </c>
      <c r="AD2480" s="2">
        <v>8219390000</v>
      </c>
      <c r="AE2480" s="2">
        <v>9426400000</v>
      </c>
      <c r="AF2480" s="2">
        <v>9429200000</v>
      </c>
    </row>
    <row r="2481" spans="1:32" x14ac:dyDescent="0.25">
      <c r="A2481" t="s">
        <v>3995</v>
      </c>
      <c r="B2481" t="s">
        <v>19</v>
      </c>
      <c r="C2481" s="2">
        <v>17134600</v>
      </c>
      <c r="D2481" s="2">
        <v>17544000</v>
      </c>
      <c r="E2481" s="2">
        <v>17507600</v>
      </c>
      <c r="F2481">
        <v>126174</v>
      </c>
      <c r="G2481">
        <v>125960</v>
      </c>
      <c r="H2481">
        <v>125747</v>
      </c>
      <c r="I2481">
        <v>125459</v>
      </c>
      <c r="J2481">
        <v>125243</v>
      </c>
      <c r="K2481">
        <v>125029</v>
      </c>
      <c r="L2481">
        <v>124813</v>
      </c>
      <c r="M2481">
        <v>124599</v>
      </c>
      <c r="N2481">
        <v>124378</v>
      </c>
      <c r="O2481">
        <v>124370</v>
      </c>
      <c r="P2481">
        <v>124441</v>
      </c>
      <c r="Q2481">
        <v>124440</v>
      </c>
      <c r="R2481">
        <v>124511</v>
      </c>
      <c r="S2481">
        <v>124510</v>
      </c>
      <c r="T2481">
        <v>124580</v>
      </c>
      <c r="U2481">
        <v>124578</v>
      </c>
      <c r="V2481">
        <v>124649</v>
      </c>
      <c r="W2481">
        <v>124647</v>
      </c>
      <c r="X2481">
        <v>124645</v>
      </c>
      <c r="Y2481">
        <v>124716</v>
      </c>
      <c r="Z2481">
        <v>124714</v>
      </c>
      <c r="AA2481">
        <v>213017</v>
      </c>
      <c r="AB2481" s="2">
        <v>5018970</v>
      </c>
      <c r="AC2481" s="2">
        <v>10650200</v>
      </c>
      <c r="AD2481" s="2">
        <v>19158000</v>
      </c>
      <c r="AE2481" s="2">
        <v>21971300</v>
      </c>
      <c r="AF2481" s="2">
        <v>21977900</v>
      </c>
    </row>
    <row r="2482" spans="1:32" x14ac:dyDescent="0.25">
      <c r="A2482" t="s">
        <v>3996</v>
      </c>
      <c r="B2482" t="s">
        <v>19</v>
      </c>
      <c r="C2482" s="2">
        <v>12845100</v>
      </c>
      <c r="D2482" s="2">
        <v>13152000</v>
      </c>
      <c r="E2482" s="2">
        <v>13124700</v>
      </c>
      <c r="F2482">
        <v>94587.6</v>
      </c>
      <c r="G2482">
        <v>94426.8</v>
      </c>
      <c r="H2482">
        <v>94267.6</v>
      </c>
      <c r="I2482">
        <v>94051.3</v>
      </c>
      <c r="J2482">
        <v>93889.3</v>
      </c>
      <c r="K2482">
        <v>93729.1</v>
      </c>
      <c r="L2482">
        <v>93567.4</v>
      </c>
      <c r="M2482">
        <v>93406.5</v>
      </c>
      <c r="N2482">
        <v>93240.8</v>
      </c>
      <c r="O2482">
        <v>93235.199999999997</v>
      </c>
      <c r="P2482">
        <v>93288.4</v>
      </c>
      <c r="Q2482">
        <v>93287.4</v>
      </c>
      <c r="R2482">
        <v>93340.6</v>
      </c>
      <c r="S2482">
        <v>93339.6</v>
      </c>
      <c r="T2482">
        <v>93392.5</v>
      </c>
      <c r="U2482">
        <v>93391.1</v>
      </c>
      <c r="V2482">
        <v>93444.1</v>
      </c>
      <c r="W2482">
        <v>93442.8</v>
      </c>
      <c r="X2482">
        <v>93441.5</v>
      </c>
      <c r="Y2482">
        <v>93494.399999999994</v>
      </c>
      <c r="Z2482">
        <v>93492.5</v>
      </c>
      <c r="AA2482">
        <v>159690</v>
      </c>
      <c r="AB2482" s="2">
        <v>3762510</v>
      </c>
      <c r="AC2482" s="2">
        <v>7983990</v>
      </c>
      <c r="AD2482" s="2">
        <v>14362000</v>
      </c>
      <c r="AE2482" s="2">
        <v>16471000</v>
      </c>
      <c r="AF2482" s="2">
        <v>16475900</v>
      </c>
    </row>
    <row r="2483" spans="1:32" x14ac:dyDescent="0.25">
      <c r="A2483" t="s">
        <v>3997</v>
      </c>
      <c r="B2483" t="s">
        <v>19</v>
      </c>
      <c r="C2483" s="2">
        <v>257840000</v>
      </c>
      <c r="D2483" s="2">
        <v>264000000</v>
      </c>
      <c r="E2483" s="2">
        <v>263452000</v>
      </c>
      <c r="F2483" s="2">
        <v>1898660</v>
      </c>
      <c r="G2483" s="2">
        <v>1895430</v>
      </c>
      <c r="H2483" s="2">
        <v>1892230</v>
      </c>
      <c r="I2483" s="2">
        <v>1887890</v>
      </c>
      <c r="J2483" s="2">
        <v>1884640</v>
      </c>
      <c r="K2483" s="2">
        <v>1881420</v>
      </c>
      <c r="L2483" s="2">
        <v>1878180</v>
      </c>
      <c r="M2483" s="2">
        <v>1874950</v>
      </c>
      <c r="N2483" s="2">
        <v>1871620</v>
      </c>
      <c r="O2483" s="2">
        <v>1871510</v>
      </c>
      <c r="P2483" s="2">
        <v>1872580</v>
      </c>
      <c r="Q2483" s="2">
        <v>1872560</v>
      </c>
      <c r="R2483" s="2">
        <v>1873620</v>
      </c>
      <c r="S2483" s="2">
        <v>1873600</v>
      </c>
      <c r="T2483" s="2">
        <v>1874670</v>
      </c>
      <c r="U2483" s="2">
        <v>1874640</v>
      </c>
      <c r="V2483" s="2">
        <v>1875700</v>
      </c>
      <c r="W2483" s="2">
        <v>1875680</v>
      </c>
      <c r="X2483" s="2">
        <v>1875650</v>
      </c>
      <c r="Y2483" s="2">
        <v>1876710</v>
      </c>
      <c r="Z2483" s="2">
        <v>1876680</v>
      </c>
      <c r="AA2483" s="2">
        <v>3205460</v>
      </c>
      <c r="AB2483" s="2">
        <v>75524900</v>
      </c>
      <c r="AC2483" s="2">
        <v>160263000</v>
      </c>
      <c r="AD2483" s="2">
        <v>288287000</v>
      </c>
      <c r="AE2483" s="2">
        <v>330622000</v>
      </c>
      <c r="AF2483" s="2">
        <v>330720000</v>
      </c>
    </row>
    <row r="2484" spans="1:32" x14ac:dyDescent="0.25">
      <c r="A2484" t="s">
        <v>3998</v>
      </c>
      <c r="B2484" t="s">
        <v>19</v>
      </c>
      <c r="C2484" s="2">
        <v>37504000</v>
      </c>
      <c r="D2484" s="2">
        <v>38400000</v>
      </c>
      <c r="E2484" s="2">
        <v>38320300</v>
      </c>
      <c r="F2484">
        <v>276168</v>
      </c>
      <c r="G2484">
        <v>275699</v>
      </c>
      <c r="H2484">
        <v>275234</v>
      </c>
      <c r="I2484">
        <v>274602</v>
      </c>
      <c r="J2484">
        <v>274129</v>
      </c>
      <c r="K2484">
        <v>273662</v>
      </c>
      <c r="L2484">
        <v>273190</v>
      </c>
      <c r="M2484">
        <v>272720</v>
      </c>
      <c r="N2484">
        <v>272236</v>
      </c>
      <c r="O2484">
        <v>272219</v>
      </c>
      <c r="P2484">
        <v>272375</v>
      </c>
      <c r="Q2484">
        <v>272372</v>
      </c>
      <c r="R2484">
        <v>272527</v>
      </c>
      <c r="S2484">
        <v>272524</v>
      </c>
      <c r="T2484">
        <v>272679</v>
      </c>
      <c r="U2484">
        <v>272675</v>
      </c>
      <c r="V2484">
        <v>272830</v>
      </c>
      <c r="W2484">
        <v>272826</v>
      </c>
      <c r="X2484">
        <v>272822</v>
      </c>
      <c r="Y2484">
        <v>272976</v>
      </c>
      <c r="Z2484">
        <v>272971</v>
      </c>
      <c r="AA2484">
        <v>466249</v>
      </c>
      <c r="AB2484" s="2">
        <v>10985400</v>
      </c>
      <c r="AC2484" s="2">
        <v>23310900</v>
      </c>
      <c r="AD2484" s="2">
        <v>41932700</v>
      </c>
      <c r="AE2484" s="2">
        <v>48090500</v>
      </c>
      <c r="AF2484" s="2">
        <v>48104800</v>
      </c>
    </row>
    <row r="2485" spans="1:32" x14ac:dyDescent="0.25">
      <c r="A2485" t="s">
        <v>3999</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x14ac:dyDescent="0.25">
      <c r="A2486" t="s">
        <v>4000</v>
      </c>
      <c r="B2486" t="s">
        <v>19</v>
      </c>
      <c r="C2486" s="2">
        <v>5639490000000</v>
      </c>
      <c r="D2486" s="2">
        <v>5774970000000</v>
      </c>
      <c r="E2486" s="2">
        <v>5397310000000</v>
      </c>
      <c r="F2486" s="2">
        <v>5452600000000</v>
      </c>
      <c r="G2486" s="2">
        <v>5513660000000</v>
      </c>
      <c r="H2486" s="2">
        <v>5573020000000</v>
      </c>
      <c r="I2486" s="2">
        <v>5627070000000</v>
      </c>
      <c r="J2486" s="2">
        <v>5674610000000</v>
      </c>
      <c r="K2486" s="2">
        <v>5716410000000</v>
      </c>
      <c r="L2486" s="2">
        <v>5750910000000</v>
      </c>
      <c r="M2486" s="2">
        <v>5776380000000</v>
      </c>
      <c r="N2486" s="2">
        <v>5795350000000</v>
      </c>
      <c r="O2486" s="2">
        <v>5817190000000</v>
      </c>
      <c r="P2486" s="2">
        <v>5829670000000</v>
      </c>
      <c r="Q2486" s="2">
        <v>5832200000000</v>
      </c>
      <c r="R2486" s="2">
        <v>5829130000000</v>
      </c>
      <c r="S2486" s="2">
        <v>5826130000000</v>
      </c>
      <c r="T2486" s="2">
        <v>5823070000000</v>
      </c>
      <c r="U2486" s="2">
        <v>5819960000000</v>
      </c>
      <c r="V2486" s="2">
        <v>5816870000000</v>
      </c>
      <c r="W2486" s="2">
        <v>5814730000000</v>
      </c>
      <c r="X2486" s="2">
        <v>5810720000000</v>
      </c>
      <c r="Y2486" s="2">
        <v>5807700000000</v>
      </c>
      <c r="Z2486" s="2">
        <v>5804600000000</v>
      </c>
      <c r="AA2486" s="2">
        <v>5800430000000</v>
      </c>
      <c r="AB2486" s="2">
        <v>5797020000000</v>
      </c>
      <c r="AC2486" s="2">
        <v>5793470000000</v>
      </c>
      <c r="AD2486" s="2">
        <v>5788910000000</v>
      </c>
      <c r="AE2486" s="2">
        <v>5785280000000</v>
      </c>
      <c r="AF2486" s="2">
        <v>5782630000000</v>
      </c>
    </row>
    <row r="2487" spans="1:32" x14ac:dyDescent="0.25">
      <c r="A2487" t="s">
        <v>4001</v>
      </c>
      <c r="B2487" t="s">
        <v>19</v>
      </c>
      <c r="C2487" s="2">
        <v>62429400</v>
      </c>
      <c r="D2487" s="2">
        <v>63929100</v>
      </c>
      <c r="E2487" s="2">
        <v>59748400</v>
      </c>
      <c r="F2487" s="2">
        <v>60360500</v>
      </c>
      <c r="G2487" s="2">
        <v>61036400</v>
      </c>
      <c r="H2487" s="2">
        <v>61693500</v>
      </c>
      <c r="I2487" s="2">
        <v>62291800</v>
      </c>
      <c r="J2487" s="2">
        <v>62818100</v>
      </c>
      <c r="K2487" s="2">
        <v>63280900</v>
      </c>
      <c r="L2487" s="2">
        <v>63662800</v>
      </c>
      <c r="M2487" s="2">
        <v>63944700</v>
      </c>
      <c r="N2487" s="2">
        <v>64154700</v>
      </c>
      <c r="O2487" s="2">
        <v>64396500</v>
      </c>
      <c r="P2487" s="2">
        <v>64534600</v>
      </c>
      <c r="Q2487" s="2">
        <v>64562600</v>
      </c>
      <c r="R2487" s="2">
        <v>64528700</v>
      </c>
      <c r="S2487" s="2">
        <v>64495400</v>
      </c>
      <c r="T2487" s="2">
        <v>64461600</v>
      </c>
      <c r="U2487" s="2">
        <v>64427200</v>
      </c>
      <c r="V2487" s="2">
        <v>64393000</v>
      </c>
      <c r="W2487" s="2">
        <v>64369300</v>
      </c>
      <c r="X2487" s="2">
        <v>64324900</v>
      </c>
      <c r="Y2487" s="2">
        <v>64291400</v>
      </c>
      <c r="Z2487" s="2">
        <v>64257100</v>
      </c>
      <c r="AA2487" s="2">
        <v>64210900</v>
      </c>
      <c r="AB2487" s="2">
        <v>64173200</v>
      </c>
      <c r="AC2487" s="2">
        <v>64133900</v>
      </c>
      <c r="AD2487" s="2">
        <v>64083400</v>
      </c>
      <c r="AE2487" s="2">
        <v>64043200</v>
      </c>
      <c r="AF2487" s="2">
        <v>64013900</v>
      </c>
    </row>
    <row r="2488" spans="1:32" x14ac:dyDescent="0.25">
      <c r="A2488" t="s">
        <v>4002</v>
      </c>
      <c r="B2488" t="s">
        <v>19</v>
      </c>
      <c r="C2488" s="2">
        <v>2778290000</v>
      </c>
      <c r="D2488" s="2">
        <v>2845030000</v>
      </c>
      <c r="E2488" s="2">
        <v>2658980000</v>
      </c>
      <c r="F2488" s="2">
        <v>2686210000</v>
      </c>
      <c r="G2488" s="2">
        <v>2716290000</v>
      </c>
      <c r="H2488" s="2">
        <v>2745540000</v>
      </c>
      <c r="I2488" s="2">
        <v>2772160000</v>
      </c>
      <c r="J2488" s="2">
        <v>2795580000</v>
      </c>
      <c r="K2488" s="2">
        <v>2816180000</v>
      </c>
      <c r="L2488" s="2">
        <v>2833180000</v>
      </c>
      <c r="M2488" s="2">
        <v>2845720000</v>
      </c>
      <c r="N2488" s="2">
        <v>2855070000</v>
      </c>
      <c r="O2488" s="2">
        <v>2865830000</v>
      </c>
      <c r="P2488" s="2">
        <v>2871970000</v>
      </c>
      <c r="Q2488" s="2">
        <v>2873220000</v>
      </c>
      <c r="R2488" s="2">
        <v>2871710000</v>
      </c>
      <c r="S2488" s="2">
        <v>2870230000</v>
      </c>
      <c r="T2488" s="2">
        <v>2868720000</v>
      </c>
      <c r="U2488" s="2">
        <v>2867190000</v>
      </c>
      <c r="V2488" s="2">
        <v>2865670000</v>
      </c>
      <c r="W2488" s="2">
        <v>2864620000</v>
      </c>
      <c r="X2488" s="2">
        <v>2862640000</v>
      </c>
      <c r="Y2488" s="2">
        <v>2861150000</v>
      </c>
      <c r="Z2488" s="2">
        <v>2859620000</v>
      </c>
      <c r="AA2488" s="2">
        <v>2857570000</v>
      </c>
      <c r="AB2488" s="2">
        <v>2855890000</v>
      </c>
      <c r="AC2488" s="2">
        <v>2854140000</v>
      </c>
      <c r="AD2488" s="2">
        <v>2851900000</v>
      </c>
      <c r="AE2488" s="2">
        <v>2850110000</v>
      </c>
      <c r="AF2488" s="2">
        <v>2848800000</v>
      </c>
    </row>
    <row r="2489" spans="1:32" x14ac:dyDescent="0.25">
      <c r="A2489" t="s">
        <v>4003</v>
      </c>
      <c r="B2489" t="s">
        <v>19</v>
      </c>
      <c r="C2489" s="2">
        <v>7760960000</v>
      </c>
      <c r="D2489" s="2">
        <v>7947400000</v>
      </c>
      <c r="E2489" s="2">
        <v>7427670000</v>
      </c>
      <c r="F2489" s="2">
        <v>7503760000</v>
      </c>
      <c r="G2489" s="2">
        <v>7587790000</v>
      </c>
      <c r="H2489" s="2">
        <v>7669480000</v>
      </c>
      <c r="I2489" s="2">
        <v>7743860000</v>
      </c>
      <c r="J2489" s="2">
        <v>7809280000</v>
      </c>
      <c r="K2489" s="2">
        <v>7866820000</v>
      </c>
      <c r="L2489" s="2">
        <v>7914290000</v>
      </c>
      <c r="M2489" s="2">
        <v>7949340000</v>
      </c>
      <c r="N2489" s="2">
        <v>7975450000</v>
      </c>
      <c r="O2489" s="2">
        <v>8005500000</v>
      </c>
      <c r="P2489" s="2">
        <v>8022670000</v>
      </c>
      <c r="Q2489" s="2">
        <v>8026160000</v>
      </c>
      <c r="R2489" s="2">
        <v>8021940000</v>
      </c>
      <c r="S2489" s="2">
        <v>8017800000</v>
      </c>
      <c r="T2489" s="2">
        <v>8013590000</v>
      </c>
      <c r="U2489" s="2">
        <v>8009320000</v>
      </c>
      <c r="V2489" s="2">
        <v>8005060000</v>
      </c>
      <c r="W2489" s="2">
        <v>8002120000</v>
      </c>
      <c r="X2489" s="2">
        <v>7996600000</v>
      </c>
      <c r="Y2489" s="2">
        <v>7992440000</v>
      </c>
      <c r="Z2489" s="2">
        <v>7988170000</v>
      </c>
      <c r="AA2489" s="2">
        <v>7982430000</v>
      </c>
      <c r="AB2489" s="2">
        <v>7977750000</v>
      </c>
      <c r="AC2489" s="2">
        <v>7972860000</v>
      </c>
      <c r="AD2489" s="2">
        <v>7966590000</v>
      </c>
      <c r="AE2489" s="2">
        <v>7961580000</v>
      </c>
      <c r="AF2489" s="2">
        <v>7957940000</v>
      </c>
    </row>
    <row r="2490" spans="1:32" x14ac:dyDescent="0.25">
      <c r="A2490" t="s">
        <v>4004</v>
      </c>
      <c r="B2490" t="s">
        <v>19</v>
      </c>
      <c r="C2490" s="2">
        <v>4222260000</v>
      </c>
      <c r="D2490" s="2">
        <v>4323690000</v>
      </c>
      <c r="E2490" s="2">
        <v>4040940000</v>
      </c>
      <c r="F2490" s="2">
        <v>4082340000</v>
      </c>
      <c r="G2490" s="2">
        <v>4128050000</v>
      </c>
      <c r="H2490" s="2">
        <v>4172490000</v>
      </c>
      <c r="I2490" s="2">
        <v>4212960000</v>
      </c>
      <c r="J2490" s="2">
        <v>4248550000</v>
      </c>
      <c r="K2490" s="2">
        <v>4279850000</v>
      </c>
      <c r="L2490" s="2">
        <v>4305680000</v>
      </c>
      <c r="M2490" s="2">
        <v>4324750000</v>
      </c>
      <c r="N2490" s="2">
        <v>4338950000</v>
      </c>
      <c r="O2490" s="2">
        <v>4355300000</v>
      </c>
      <c r="P2490" s="2">
        <v>4364650000</v>
      </c>
      <c r="Q2490" s="2">
        <v>4366540000</v>
      </c>
      <c r="R2490" s="2">
        <v>4364250000</v>
      </c>
      <c r="S2490" s="2">
        <v>4362000000</v>
      </c>
      <c r="T2490" s="2">
        <v>4359710000</v>
      </c>
      <c r="U2490" s="2">
        <v>4357380000</v>
      </c>
      <c r="V2490" s="2">
        <v>4355070000</v>
      </c>
      <c r="W2490" s="2">
        <v>4353470000</v>
      </c>
      <c r="X2490" s="2">
        <v>4350460000</v>
      </c>
      <c r="Y2490" s="2">
        <v>4348200000</v>
      </c>
      <c r="Z2490" s="2">
        <v>4345870000</v>
      </c>
      <c r="AA2490" s="2">
        <v>4342750000</v>
      </c>
      <c r="AB2490" s="2">
        <v>4340210000</v>
      </c>
      <c r="AC2490" s="2">
        <v>4337550000</v>
      </c>
      <c r="AD2490" s="2">
        <v>4334130000</v>
      </c>
      <c r="AE2490" s="2">
        <v>4331410000</v>
      </c>
      <c r="AF2490" s="2">
        <v>4329430000</v>
      </c>
    </row>
    <row r="2491" spans="1:32" x14ac:dyDescent="0.25">
      <c r="A2491" t="s">
        <v>4005</v>
      </c>
      <c r="B2491" t="s">
        <v>19</v>
      </c>
      <c r="C2491" s="2">
        <v>1018770000</v>
      </c>
      <c r="D2491" s="2">
        <v>1043240000</v>
      </c>
      <c r="E2491" s="2">
        <v>975017000</v>
      </c>
      <c r="F2491" s="2">
        <v>985004000</v>
      </c>
      <c r="G2491" s="2">
        <v>996034000</v>
      </c>
      <c r="H2491" s="2">
        <v>1006760000</v>
      </c>
      <c r="I2491" s="2">
        <v>1016520000</v>
      </c>
      <c r="J2491" s="2">
        <v>1025110000</v>
      </c>
      <c r="K2491" s="2">
        <v>1032660000</v>
      </c>
      <c r="L2491" s="2">
        <v>1038890000</v>
      </c>
      <c r="M2491" s="2">
        <v>1043490000</v>
      </c>
      <c r="N2491" s="2">
        <v>1046920000</v>
      </c>
      <c r="O2491" s="2">
        <v>1050870000</v>
      </c>
      <c r="P2491" s="2">
        <v>1053120000</v>
      </c>
      <c r="Q2491" s="2">
        <v>1053580000</v>
      </c>
      <c r="R2491" s="2">
        <v>1053020000</v>
      </c>
      <c r="S2491" s="2">
        <v>1052480000</v>
      </c>
      <c r="T2491" s="2">
        <v>1051930000</v>
      </c>
      <c r="U2491" s="2">
        <v>1051370000</v>
      </c>
      <c r="V2491" s="2">
        <v>1050810000</v>
      </c>
      <c r="W2491" s="2">
        <v>1050420000</v>
      </c>
      <c r="X2491" s="2">
        <v>1049700000</v>
      </c>
      <c r="Y2491" s="2">
        <v>1049150000</v>
      </c>
      <c r="Z2491" s="2">
        <v>1048590000</v>
      </c>
      <c r="AA2491" s="2">
        <v>1047840000</v>
      </c>
      <c r="AB2491" s="2">
        <v>1047220000</v>
      </c>
      <c r="AC2491" s="2">
        <v>1046580000</v>
      </c>
      <c r="AD2491" s="2">
        <v>1045760000</v>
      </c>
      <c r="AE2491" s="2">
        <v>1045100000</v>
      </c>
      <c r="AF2491" s="2">
        <v>1044620000</v>
      </c>
    </row>
    <row r="2492" spans="1:32" x14ac:dyDescent="0.25">
      <c r="A2492" t="s">
        <v>4006</v>
      </c>
      <c r="B2492" t="s">
        <v>19</v>
      </c>
      <c r="C2492" s="2">
        <v>18682500000</v>
      </c>
      <c r="D2492" s="2">
        <v>19131300000</v>
      </c>
      <c r="E2492" s="2">
        <v>17880200000</v>
      </c>
      <c r="F2492" s="2">
        <v>18063300000</v>
      </c>
      <c r="G2492" s="2">
        <v>18265600000</v>
      </c>
      <c r="H2492" s="2">
        <v>18462300000</v>
      </c>
      <c r="I2492" s="2">
        <v>18641300000</v>
      </c>
      <c r="J2492" s="2">
        <v>18798800000</v>
      </c>
      <c r="K2492" s="2">
        <v>18937300000</v>
      </c>
      <c r="L2492" s="2">
        <v>19051600000</v>
      </c>
      <c r="M2492" s="2">
        <v>19135900000</v>
      </c>
      <c r="N2492" s="2">
        <v>19198800000</v>
      </c>
      <c r="O2492" s="2">
        <v>19271100000</v>
      </c>
      <c r="P2492" s="2">
        <v>19312500000</v>
      </c>
      <c r="Q2492" s="2">
        <v>19320900000</v>
      </c>
      <c r="R2492" s="2">
        <v>19310700000</v>
      </c>
      <c r="S2492" s="2">
        <v>19300700000</v>
      </c>
      <c r="T2492" s="2">
        <v>19290600000</v>
      </c>
      <c r="U2492" s="2">
        <v>19280300000</v>
      </c>
      <c r="V2492" s="2">
        <v>19270100000</v>
      </c>
      <c r="W2492" s="2">
        <v>19263000000</v>
      </c>
      <c r="X2492" s="2">
        <v>19249700000</v>
      </c>
      <c r="Y2492" s="2">
        <v>19239700000</v>
      </c>
      <c r="Z2492" s="2">
        <v>19229400000</v>
      </c>
      <c r="AA2492" s="2">
        <v>19215600000</v>
      </c>
      <c r="AB2492" s="2">
        <v>19204300000</v>
      </c>
      <c r="AC2492" s="2">
        <v>19192600000</v>
      </c>
      <c r="AD2492" s="2">
        <v>19177500000</v>
      </c>
      <c r="AE2492" s="2">
        <v>19165400000</v>
      </c>
      <c r="AF2492" s="2">
        <v>19156600000</v>
      </c>
    </row>
    <row r="2493" spans="1:32" x14ac:dyDescent="0.25">
      <c r="A2493" t="s">
        <v>4007</v>
      </c>
      <c r="B2493" t="s">
        <v>19</v>
      </c>
      <c r="C2493" s="2">
        <v>43545700</v>
      </c>
      <c r="D2493" s="2">
        <v>44591800</v>
      </c>
      <c r="E2493" s="2">
        <v>41675700</v>
      </c>
      <c r="F2493" s="2">
        <v>42102600</v>
      </c>
      <c r="G2493" s="2">
        <v>42574000</v>
      </c>
      <c r="H2493" s="2">
        <v>43032400</v>
      </c>
      <c r="I2493" s="2">
        <v>43449700</v>
      </c>
      <c r="J2493" s="2">
        <v>43816800</v>
      </c>
      <c r="K2493" s="2">
        <v>44139600</v>
      </c>
      <c r="L2493" s="2">
        <v>44406000</v>
      </c>
      <c r="M2493" s="2">
        <v>44602700</v>
      </c>
      <c r="N2493" s="2">
        <v>44749100</v>
      </c>
      <c r="O2493" s="2">
        <v>44917800</v>
      </c>
      <c r="P2493" s="2">
        <v>45014100</v>
      </c>
      <c r="Q2493" s="2">
        <v>45033700</v>
      </c>
      <c r="R2493" s="2">
        <v>45010000</v>
      </c>
      <c r="S2493" s="2">
        <v>44986800</v>
      </c>
      <c r="T2493" s="2">
        <v>44963200</v>
      </c>
      <c r="U2493" s="2">
        <v>44939200</v>
      </c>
      <c r="V2493" s="2">
        <v>44915300</v>
      </c>
      <c r="W2493" s="2">
        <v>44898800</v>
      </c>
      <c r="X2493" s="2">
        <v>44867800</v>
      </c>
      <c r="Y2493" s="2">
        <v>44844500</v>
      </c>
      <c r="Z2493" s="2">
        <v>44820500</v>
      </c>
      <c r="AA2493" s="2">
        <v>44788300</v>
      </c>
      <c r="AB2493" s="2">
        <v>44762100</v>
      </c>
      <c r="AC2493" s="2">
        <v>44734600</v>
      </c>
      <c r="AD2493" s="2">
        <v>44699400</v>
      </c>
      <c r="AE2493" s="2">
        <v>44671300</v>
      </c>
      <c r="AF2493" s="2">
        <v>44650900</v>
      </c>
    </row>
    <row r="2494" spans="1:32" x14ac:dyDescent="0.25">
      <c r="A2494" t="s">
        <v>4008</v>
      </c>
      <c r="B2494" t="s">
        <v>19</v>
      </c>
      <c r="C2494" s="2">
        <v>32644400</v>
      </c>
      <c r="D2494" s="2">
        <v>33428600</v>
      </c>
      <c r="E2494" s="2">
        <v>31242500</v>
      </c>
      <c r="F2494" s="2">
        <v>31562500</v>
      </c>
      <c r="G2494" s="2">
        <v>31916000</v>
      </c>
      <c r="H2494" s="2">
        <v>32259600</v>
      </c>
      <c r="I2494" s="2">
        <v>32572400</v>
      </c>
      <c r="J2494" s="2">
        <v>32847600</v>
      </c>
      <c r="K2494" s="2">
        <v>33089600</v>
      </c>
      <c r="L2494" s="2">
        <v>33289300</v>
      </c>
      <c r="M2494" s="2">
        <v>33436700</v>
      </c>
      <c r="N2494" s="2">
        <v>33546500</v>
      </c>
      <c r="O2494" s="2">
        <v>33673000</v>
      </c>
      <c r="P2494" s="2">
        <v>33745200</v>
      </c>
      <c r="Q2494" s="2">
        <v>33759900</v>
      </c>
      <c r="R2494" s="2">
        <v>33742100</v>
      </c>
      <c r="S2494" s="2">
        <v>33724700</v>
      </c>
      <c r="T2494" s="2">
        <v>33707000</v>
      </c>
      <c r="U2494" s="2">
        <v>33689000</v>
      </c>
      <c r="V2494" s="2">
        <v>33671100</v>
      </c>
      <c r="W2494" s="2">
        <v>33658800</v>
      </c>
      <c r="X2494" s="2">
        <v>33635500</v>
      </c>
      <c r="Y2494" s="2">
        <v>33618000</v>
      </c>
      <c r="Z2494" s="2">
        <v>33600100</v>
      </c>
      <c r="AA2494" s="2">
        <v>33575900</v>
      </c>
      <c r="AB2494" s="2">
        <v>33556200</v>
      </c>
      <c r="AC2494" s="2">
        <v>33535700</v>
      </c>
      <c r="AD2494" s="2">
        <v>33509300</v>
      </c>
      <c r="AE2494" s="2">
        <v>33488200</v>
      </c>
      <c r="AF2494" s="2">
        <v>33472900</v>
      </c>
    </row>
    <row r="2495" spans="1:32" x14ac:dyDescent="0.25">
      <c r="A2495" t="s">
        <v>4009</v>
      </c>
      <c r="B2495" t="s">
        <v>19</v>
      </c>
      <c r="C2495" s="2">
        <v>655270000</v>
      </c>
      <c r="D2495" s="2">
        <v>671011000</v>
      </c>
      <c r="E2495" s="2">
        <v>627130000</v>
      </c>
      <c r="F2495" s="2">
        <v>633554000</v>
      </c>
      <c r="G2495" s="2">
        <v>640649000</v>
      </c>
      <c r="H2495" s="2">
        <v>647546000</v>
      </c>
      <c r="I2495" s="2">
        <v>653826000</v>
      </c>
      <c r="J2495" s="2">
        <v>659350000</v>
      </c>
      <c r="K2495" s="2">
        <v>664208000</v>
      </c>
      <c r="L2495" s="2">
        <v>668216000</v>
      </c>
      <c r="M2495" s="2">
        <v>671176000</v>
      </c>
      <c r="N2495" s="2">
        <v>673380000</v>
      </c>
      <c r="O2495" s="2">
        <v>675917000</v>
      </c>
      <c r="P2495" s="2">
        <v>677367000</v>
      </c>
      <c r="Q2495" s="2">
        <v>677661000</v>
      </c>
      <c r="R2495" s="2">
        <v>677305000</v>
      </c>
      <c r="S2495" s="2">
        <v>676956000</v>
      </c>
      <c r="T2495" s="2">
        <v>676601000</v>
      </c>
      <c r="U2495" s="2">
        <v>676240000</v>
      </c>
      <c r="V2495" s="2">
        <v>675880000</v>
      </c>
      <c r="W2495" s="2">
        <v>675632000</v>
      </c>
      <c r="X2495" s="2">
        <v>675166000</v>
      </c>
      <c r="Y2495" s="2">
        <v>674814000</v>
      </c>
      <c r="Z2495" s="2">
        <v>674454000</v>
      </c>
      <c r="AA2495" s="2">
        <v>673969000</v>
      </c>
      <c r="AB2495" s="2">
        <v>673574000</v>
      </c>
      <c r="AC2495" s="2">
        <v>673162000</v>
      </c>
      <c r="AD2495" s="2">
        <v>672632000</v>
      </c>
      <c r="AE2495" s="2">
        <v>672209000</v>
      </c>
      <c r="AF2495" s="2">
        <v>671901000</v>
      </c>
    </row>
    <row r="2496" spans="1:32" x14ac:dyDescent="0.25">
      <c r="A2496" t="s">
        <v>4010</v>
      </c>
      <c r="B2496" t="s">
        <v>19</v>
      </c>
      <c r="C2496" s="2">
        <v>95312000</v>
      </c>
      <c r="D2496" s="2">
        <v>97601700</v>
      </c>
      <c r="E2496" s="2">
        <v>91218900</v>
      </c>
      <c r="F2496" s="2">
        <v>92153400</v>
      </c>
      <c r="G2496" s="2">
        <v>93185300</v>
      </c>
      <c r="H2496" s="2">
        <v>94188600</v>
      </c>
      <c r="I2496" s="2">
        <v>95102000</v>
      </c>
      <c r="J2496" s="2">
        <v>95905500</v>
      </c>
      <c r="K2496" s="2">
        <v>96612000</v>
      </c>
      <c r="L2496" s="2">
        <v>97195100</v>
      </c>
      <c r="M2496" s="2">
        <v>97625500</v>
      </c>
      <c r="N2496" s="2">
        <v>97946100</v>
      </c>
      <c r="O2496" s="2">
        <v>98315200</v>
      </c>
      <c r="P2496" s="2">
        <v>98526100</v>
      </c>
      <c r="Q2496" s="2">
        <v>98568900</v>
      </c>
      <c r="R2496" s="2">
        <v>98517100</v>
      </c>
      <c r="S2496" s="2">
        <v>98466300</v>
      </c>
      <c r="T2496" s="2">
        <v>98414600</v>
      </c>
      <c r="U2496" s="2">
        <v>98362100</v>
      </c>
      <c r="V2496" s="2">
        <v>98309900</v>
      </c>
      <c r="W2496" s="2">
        <v>98273700</v>
      </c>
      <c r="X2496" s="2">
        <v>98205900</v>
      </c>
      <c r="Y2496" s="2">
        <v>98154800</v>
      </c>
      <c r="Z2496" s="2">
        <v>98102400</v>
      </c>
      <c r="AA2496" s="2">
        <v>98031900</v>
      </c>
      <c r="AB2496" s="2">
        <v>97974400</v>
      </c>
      <c r="AC2496" s="2">
        <v>97914400</v>
      </c>
      <c r="AD2496" s="2">
        <v>97837300</v>
      </c>
      <c r="AE2496" s="2">
        <v>97775900</v>
      </c>
      <c r="AF2496" s="2">
        <v>97731100</v>
      </c>
    </row>
    <row r="2497" spans="1:32" x14ac:dyDescent="0.25">
      <c r="A2497" t="s">
        <v>4011</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x14ac:dyDescent="0.25">
      <c r="A2498" t="s">
        <v>4012</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x14ac:dyDescent="0.25">
      <c r="A2499" t="s">
        <v>4013</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x14ac:dyDescent="0.25">
      <c r="A2500" t="s">
        <v>4014</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x14ac:dyDescent="0.25">
      <c r="A2501" t="s">
        <v>4015</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x14ac:dyDescent="0.25">
      <c r="A2502" t="s">
        <v>4016</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x14ac:dyDescent="0.25">
      <c r="A2503" t="s">
        <v>4017</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x14ac:dyDescent="0.25">
      <c r="A2504" t="s">
        <v>4018</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x14ac:dyDescent="0.25">
      <c r="A2505" t="s">
        <v>4019</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x14ac:dyDescent="0.25">
      <c r="A2506" t="s">
        <v>4020</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x14ac:dyDescent="0.25">
      <c r="A2507" t="s">
        <v>4021</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x14ac:dyDescent="0.25">
      <c r="A2508" t="s">
        <v>4022</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x14ac:dyDescent="0.25">
      <c r="A2509" t="s">
        <v>4023</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x14ac:dyDescent="0.25">
      <c r="A2510" t="s">
        <v>4024</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x14ac:dyDescent="0.25">
      <c r="A2511" t="s">
        <v>4025</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x14ac:dyDescent="0.25">
      <c r="A2512" t="s">
        <v>4026</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x14ac:dyDescent="0.25">
      <c r="A2513" t="s">
        <v>4027</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x14ac:dyDescent="0.25">
      <c r="A2514" t="s">
        <v>4028</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x14ac:dyDescent="0.25">
      <c r="A2515" t="s">
        <v>4029</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x14ac:dyDescent="0.25">
      <c r="A2516" t="s">
        <v>4030</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x14ac:dyDescent="0.25">
      <c r="A2517" t="s">
        <v>4031</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x14ac:dyDescent="0.25">
      <c r="A2518" t="s">
        <v>4032</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x14ac:dyDescent="0.25">
      <c r="A2519" t="s">
        <v>4033</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x14ac:dyDescent="0.25">
      <c r="A2520" t="s">
        <v>4034</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x14ac:dyDescent="0.25">
      <c r="A2521" t="s">
        <v>4035</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x14ac:dyDescent="0.25">
      <c r="A2522" t="s">
        <v>4036</v>
      </c>
      <c r="B2522" t="s">
        <v>19</v>
      </c>
      <c r="C2522" s="2">
        <v>11975800000000</v>
      </c>
      <c r="D2522" s="2">
        <v>12259900000000</v>
      </c>
      <c r="E2522" s="2">
        <v>10679000000000</v>
      </c>
      <c r="F2522" s="2">
        <v>10234500000000</v>
      </c>
      <c r="G2522" s="2">
        <v>9988900000000</v>
      </c>
      <c r="H2522" s="2">
        <v>9762190000000</v>
      </c>
      <c r="I2522" s="2">
        <v>9498160000000</v>
      </c>
      <c r="J2522" s="2">
        <v>9172580000000</v>
      </c>
      <c r="K2522" s="2">
        <v>8640280000000</v>
      </c>
      <c r="L2522" s="2">
        <v>8128080000000</v>
      </c>
      <c r="M2522" s="2">
        <v>7644230000000</v>
      </c>
      <c r="N2522" s="2">
        <v>7163650000000</v>
      </c>
      <c r="O2522" s="2">
        <v>7948230000000</v>
      </c>
      <c r="P2522" s="2">
        <v>7546630000000</v>
      </c>
      <c r="Q2522" s="2">
        <v>7176710000000</v>
      </c>
      <c r="R2522" s="2">
        <v>6798160000000</v>
      </c>
      <c r="S2522" s="2">
        <v>6416630000000</v>
      </c>
      <c r="T2522" s="2">
        <v>6057860000000</v>
      </c>
      <c r="U2522" s="2">
        <v>5854240000000</v>
      </c>
      <c r="V2522" s="2">
        <v>5691240000000</v>
      </c>
      <c r="W2522" s="2">
        <v>5532990000000</v>
      </c>
      <c r="X2522" s="2">
        <v>5356670000000</v>
      </c>
      <c r="Y2522" s="2">
        <v>5162270000000</v>
      </c>
      <c r="Z2522" s="2">
        <v>4967800000000</v>
      </c>
      <c r="AA2522" s="2">
        <v>4820710000000</v>
      </c>
      <c r="AB2522" s="2">
        <v>4669650000000</v>
      </c>
      <c r="AC2522" s="2">
        <v>4523280000000</v>
      </c>
      <c r="AD2522" s="2">
        <v>4379840000000</v>
      </c>
      <c r="AE2522" s="2">
        <v>4235430000000</v>
      </c>
      <c r="AF2522" s="2">
        <v>4097570000000</v>
      </c>
    </row>
    <row r="2523" spans="1:32" x14ac:dyDescent="0.25">
      <c r="A2523" t="s">
        <v>4037</v>
      </c>
      <c r="B2523" t="s">
        <v>19</v>
      </c>
      <c r="C2523" s="2">
        <v>132572000</v>
      </c>
      <c r="D2523" s="2">
        <v>135718000</v>
      </c>
      <c r="E2523" s="2">
        <v>118216000</v>
      </c>
      <c r="F2523" s="2">
        <v>113296000</v>
      </c>
      <c r="G2523" s="2">
        <v>110577000</v>
      </c>
      <c r="H2523" s="2">
        <v>108068000</v>
      </c>
      <c r="I2523" s="2">
        <v>105145000</v>
      </c>
      <c r="J2523" s="2">
        <v>101541000</v>
      </c>
      <c r="K2523" s="2">
        <v>95648200</v>
      </c>
      <c r="L2523" s="2">
        <v>89978100</v>
      </c>
      <c r="M2523" s="2">
        <v>84621900</v>
      </c>
      <c r="N2523" s="2">
        <v>79301800</v>
      </c>
      <c r="O2523" s="2">
        <v>87987200</v>
      </c>
      <c r="P2523" s="2">
        <v>83541500</v>
      </c>
      <c r="Q2523" s="2">
        <v>79446400</v>
      </c>
      <c r="R2523" s="2">
        <v>75255900</v>
      </c>
      <c r="S2523" s="2">
        <v>71032300</v>
      </c>
      <c r="T2523" s="2">
        <v>67060700</v>
      </c>
      <c r="U2523" s="2">
        <v>64806700</v>
      </c>
      <c r="V2523" s="2">
        <v>63002200</v>
      </c>
      <c r="W2523" s="2">
        <v>61250300</v>
      </c>
      <c r="X2523" s="2">
        <v>59298500</v>
      </c>
      <c r="Y2523" s="2">
        <v>57146500</v>
      </c>
      <c r="Z2523" s="2">
        <v>54993700</v>
      </c>
      <c r="AA2523" s="2">
        <v>53365400</v>
      </c>
      <c r="AB2523" s="2">
        <v>51693200</v>
      </c>
      <c r="AC2523" s="2">
        <v>50072900</v>
      </c>
      <c r="AD2523" s="2">
        <v>48484900</v>
      </c>
      <c r="AE2523" s="2">
        <v>46886300</v>
      </c>
      <c r="AF2523" s="2">
        <v>45360300</v>
      </c>
    </row>
    <row r="2524" spans="1:32" x14ac:dyDescent="0.25">
      <c r="A2524" t="s">
        <v>4038</v>
      </c>
      <c r="B2524" t="s">
        <v>19</v>
      </c>
      <c r="C2524" s="2">
        <v>5899830000</v>
      </c>
      <c r="D2524" s="2">
        <v>6039840000</v>
      </c>
      <c r="E2524" s="2">
        <v>5260970000</v>
      </c>
      <c r="F2524" s="2">
        <v>5042010000</v>
      </c>
      <c r="G2524" s="2">
        <v>4921010000</v>
      </c>
      <c r="H2524" s="2">
        <v>4809320000</v>
      </c>
      <c r="I2524" s="2">
        <v>4679250000</v>
      </c>
      <c r="J2524" s="2">
        <v>4518850000</v>
      </c>
      <c r="K2524" s="2">
        <v>4256620000</v>
      </c>
      <c r="L2524" s="2">
        <v>4004280000</v>
      </c>
      <c r="M2524" s="2">
        <v>3765920000</v>
      </c>
      <c r="N2524" s="2">
        <v>3529160000</v>
      </c>
      <c r="O2524" s="2">
        <v>3915680000</v>
      </c>
      <c r="P2524" s="2">
        <v>3717840000</v>
      </c>
      <c r="Q2524" s="2">
        <v>3535590000</v>
      </c>
      <c r="R2524" s="2">
        <v>3349100000</v>
      </c>
      <c r="S2524" s="2">
        <v>3161140000</v>
      </c>
      <c r="T2524" s="2">
        <v>2984390000</v>
      </c>
      <c r="U2524" s="2">
        <v>2884080000</v>
      </c>
      <c r="V2524" s="2">
        <v>2803780000</v>
      </c>
      <c r="W2524" s="2">
        <v>2725820000</v>
      </c>
      <c r="X2524" s="2">
        <v>2638950000</v>
      </c>
      <c r="Y2524" s="2">
        <v>2543180000</v>
      </c>
      <c r="Z2524" s="2">
        <v>2447380000</v>
      </c>
      <c r="AA2524" s="2">
        <v>2374910000</v>
      </c>
      <c r="AB2524" s="2">
        <v>2300500000</v>
      </c>
      <c r="AC2524" s="2">
        <v>2228390000</v>
      </c>
      <c r="AD2524" s="2">
        <v>2157720000</v>
      </c>
      <c r="AE2524" s="2">
        <v>2086580000</v>
      </c>
      <c r="AF2524" s="2">
        <v>2018660000</v>
      </c>
    </row>
    <row r="2525" spans="1:32" x14ac:dyDescent="0.25">
      <c r="A2525" t="s">
        <v>4039</v>
      </c>
      <c r="B2525" t="s">
        <v>19</v>
      </c>
      <c r="C2525" s="2">
        <v>16480800000</v>
      </c>
      <c r="D2525" s="2">
        <v>16871900000</v>
      </c>
      <c r="E2525" s="2">
        <v>14696200000</v>
      </c>
      <c r="F2525" s="2">
        <v>14084500000</v>
      </c>
      <c r="G2525" s="2">
        <v>13746500000</v>
      </c>
      <c r="H2525" s="2">
        <v>13434500000</v>
      </c>
      <c r="I2525" s="2">
        <v>13071200000</v>
      </c>
      <c r="J2525" s="2">
        <v>12623100000</v>
      </c>
      <c r="K2525" s="2">
        <v>11890600000</v>
      </c>
      <c r="L2525" s="2">
        <v>11185700000</v>
      </c>
      <c r="M2525" s="2">
        <v>10519800000</v>
      </c>
      <c r="N2525" s="2">
        <v>9858470000</v>
      </c>
      <c r="O2525" s="2">
        <v>10938200000</v>
      </c>
      <c r="P2525" s="2">
        <v>10385500000</v>
      </c>
      <c r="Q2525" s="2">
        <v>9876440000</v>
      </c>
      <c r="R2525" s="2">
        <v>9355500000</v>
      </c>
      <c r="S2525" s="2">
        <v>8830430000</v>
      </c>
      <c r="T2525" s="2">
        <v>8336710000</v>
      </c>
      <c r="U2525" s="2">
        <v>8056500000</v>
      </c>
      <c r="V2525" s="2">
        <v>7832170000</v>
      </c>
      <c r="W2525" s="2">
        <v>7614390000</v>
      </c>
      <c r="X2525" s="2">
        <v>7371740000</v>
      </c>
      <c r="Y2525" s="2">
        <v>7104210000</v>
      </c>
      <c r="Z2525" s="2">
        <v>6836590000</v>
      </c>
      <c r="AA2525" s="2">
        <v>6634170000</v>
      </c>
      <c r="AB2525" s="2">
        <v>6426280000</v>
      </c>
      <c r="AC2525" s="2">
        <v>6224850000</v>
      </c>
      <c r="AD2525" s="2">
        <v>6027440000</v>
      </c>
      <c r="AE2525" s="2">
        <v>5828710000</v>
      </c>
      <c r="AF2525" s="2">
        <v>5639000000</v>
      </c>
    </row>
    <row r="2526" spans="1:32" x14ac:dyDescent="0.25">
      <c r="A2526" t="s">
        <v>4040</v>
      </c>
      <c r="B2526" t="s">
        <v>19</v>
      </c>
      <c r="C2526" s="2">
        <v>8966190000</v>
      </c>
      <c r="D2526" s="2">
        <v>9178970000</v>
      </c>
      <c r="E2526" s="2">
        <v>7995290000</v>
      </c>
      <c r="F2526" s="2">
        <v>7662530000</v>
      </c>
      <c r="G2526" s="2">
        <v>7478640000</v>
      </c>
      <c r="H2526" s="2">
        <v>7308910000</v>
      </c>
      <c r="I2526" s="2">
        <v>7111230000</v>
      </c>
      <c r="J2526" s="2">
        <v>6867470000</v>
      </c>
      <c r="K2526" s="2">
        <v>6468940000</v>
      </c>
      <c r="L2526" s="2">
        <v>6085450000</v>
      </c>
      <c r="M2526" s="2">
        <v>5723200000</v>
      </c>
      <c r="N2526" s="2">
        <v>5363390000</v>
      </c>
      <c r="O2526" s="2">
        <v>5950800000</v>
      </c>
      <c r="P2526" s="2">
        <v>5650130000</v>
      </c>
      <c r="Q2526" s="2">
        <v>5373170000</v>
      </c>
      <c r="R2526" s="2">
        <v>5089760000</v>
      </c>
      <c r="S2526" s="2">
        <v>4804100000</v>
      </c>
      <c r="T2526" s="2">
        <v>4535490000</v>
      </c>
      <c r="U2526" s="2">
        <v>4383050000</v>
      </c>
      <c r="V2526" s="2">
        <v>4261010000</v>
      </c>
      <c r="W2526" s="2">
        <v>4142520000</v>
      </c>
      <c r="X2526" s="2">
        <v>4010510000</v>
      </c>
      <c r="Y2526" s="2">
        <v>3864970000</v>
      </c>
      <c r="Z2526" s="2">
        <v>3719370000</v>
      </c>
      <c r="AA2526" s="2">
        <v>3609240000</v>
      </c>
      <c r="AB2526" s="2">
        <v>3496150000</v>
      </c>
      <c r="AC2526" s="2">
        <v>3386560000</v>
      </c>
      <c r="AD2526" s="2">
        <v>3279160000</v>
      </c>
      <c r="AE2526" s="2">
        <v>3171050000</v>
      </c>
      <c r="AF2526" s="2">
        <v>3067840000</v>
      </c>
    </row>
    <row r="2527" spans="1:32" x14ac:dyDescent="0.25">
      <c r="A2527" t="s">
        <v>4041</v>
      </c>
      <c r="B2527" t="s">
        <v>19</v>
      </c>
      <c r="C2527" s="2">
        <v>2163400000</v>
      </c>
      <c r="D2527" s="2">
        <v>2214740000</v>
      </c>
      <c r="E2527" s="2">
        <v>1929140000</v>
      </c>
      <c r="F2527" s="2">
        <v>1848850000</v>
      </c>
      <c r="G2527" s="2">
        <v>1804480000</v>
      </c>
      <c r="H2527" s="2">
        <v>1763530000</v>
      </c>
      <c r="I2527" s="2">
        <v>1715830000</v>
      </c>
      <c r="J2527" s="2">
        <v>1657010000</v>
      </c>
      <c r="K2527" s="2">
        <v>1560850000</v>
      </c>
      <c r="L2527" s="2">
        <v>1468330000</v>
      </c>
      <c r="M2527" s="2">
        <v>1380920000</v>
      </c>
      <c r="N2527" s="2">
        <v>1294100000</v>
      </c>
      <c r="O2527" s="2">
        <v>1435840000</v>
      </c>
      <c r="P2527" s="2">
        <v>1363290000</v>
      </c>
      <c r="Q2527" s="2">
        <v>1296460000</v>
      </c>
      <c r="R2527" s="2">
        <v>1228080000</v>
      </c>
      <c r="S2527" s="2">
        <v>1159150000</v>
      </c>
      <c r="T2527" s="2">
        <v>1094340000</v>
      </c>
      <c r="U2527" s="2">
        <v>1057560000</v>
      </c>
      <c r="V2527" s="2">
        <v>1028110000</v>
      </c>
      <c r="W2527" s="2">
        <v>999526000</v>
      </c>
      <c r="X2527" s="2">
        <v>967674000</v>
      </c>
      <c r="Y2527" s="2">
        <v>932556000</v>
      </c>
      <c r="Z2527" s="2">
        <v>897426000</v>
      </c>
      <c r="AA2527" s="2">
        <v>870855000</v>
      </c>
      <c r="AB2527" s="2">
        <v>843566000</v>
      </c>
      <c r="AC2527" s="2">
        <v>817124000</v>
      </c>
      <c r="AD2527" s="2">
        <v>791211000</v>
      </c>
      <c r="AE2527" s="2">
        <v>765124000</v>
      </c>
      <c r="AF2527" s="2">
        <v>740221000</v>
      </c>
    </row>
    <row r="2528" spans="1:32" x14ac:dyDescent="0.25">
      <c r="A2528" t="s">
        <v>4042</v>
      </c>
      <c r="B2528" t="s">
        <v>19</v>
      </c>
      <c r="C2528" s="2">
        <v>39673200000</v>
      </c>
      <c r="D2528" s="2">
        <v>40614700000</v>
      </c>
      <c r="E2528" s="2">
        <v>35377200000</v>
      </c>
      <c r="F2528" s="2">
        <v>33904800000</v>
      </c>
      <c r="G2528" s="2">
        <v>33091100000</v>
      </c>
      <c r="H2528" s="2">
        <v>32340100000</v>
      </c>
      <c r="I2528" s="2">
        <v>31465400000</v>
      </c>
      <c r="J2528" s="2">
        <v>30386900000</v>
      </c>
      <c r="K2528" s="2">
        <v>28623400000</v>
      </c>
      <c r="L2528" s="2">
        <v>26926600000</v>
      </c>
      <c r="M2528" s="2">
        <v>25323800000</v>
      </c>
      <c r="N2528" s="2">
        <v>23731700000</v>
      </c>
      <c r="O2528" s="2">
        <v>26330800000</v>
      </c>
      <c r="P2528" s="2">
        <v>25000400000</v>
      </c>
      <c r="Q2528" s="2">
        <v>23774900000</v>
      </c>
      <c r="R2528" s="2">
        <v>22520900000</v>
      </c>
      <c r="S2528" s="2">
        <v>21256900000</v>
      </c>
      <c r="T2528" s="2">
        <v>20068400000</v>
      </c>
      <c r="U2528" s="2">
        <v>19393900000</v>
      </c>
      <c r="V2528" s="2">
        <v>18853900000</v>
      </c>
      <c r="W2528" s="2">
        <v>18329600000</v>
      </c>
      <c r="X2528" s="2">
        <v>17745500000</v>
      </c>
      <c r="Y2528" s="2">
        <v>17101500000</v>
      </c>
      <c r="Z2528" s="2">
        <v>16457300000</v>
      </c>
      <c r="AA2528" s="2">
        <v>15970000000</v>
      </c>
      <c r="AB2528" s="2">
        <v>15469600000</v>
      </c>
      <c r="AC2528" s="2">
        <v>14984700000</v>
      </c>
      <c r="AD2528" s="2">
        <v>14509500000</v>
      </c>
      <c r="AE2528" s="2">
        <v>14031100000</v>
      </c>
      <c r="AF2528" s="2">
        <v>13574400000</v>
      </c>
    </row>
    <row r="2529" spans="1:32" x14ac:dyDescent="0.25">
      <c r="A2529" t="s">
        <v>4043</v>
      </c>
      <c r="B2529" t="s">
        <v>19</v>
      </c>
      <c r="C2529" s="2">
        <v>92471500</v>
      </c>
      <c r="D2529" s="2">
        <v>94665900</v>
      </c>
      <c r="E2529" s="2">
        <v>82458200</v>
      </c>
      <c r="F2529" s="2">
        <v>79026400</v>
      </c>
      <c r="G2529" s="2">
        <v>77129800</v>
      </c>
      <c r="H2529" s="2">
        <v>75379300</v>
      </c>
      <c r="I2529" s="2">
        <v>73340600</v>
      </c>
      <c r="J2529" s="2">
        <v>70826600</v>
      </c>
      <c r="K2529" s="2">
        <v>66716400</v>
      </c>
      <c r="L2529" s="2">
        <v>62761400</v>
      </c>
      <c r="M2529" s="2">
        <v>59025400</v>
      </c>
      <c r="N2529" s="2">
        <v>55314500</v>
      </c>
      <c r="O2529" s="2">
        <v>61372700</v>
      </c>
      <c r="P2529" s="2">
        <v>58271800</v>
      </c>
      <c r="Q2529" s="2">
        <v>55415400</v>
      </c>
      <c r="R2529" s="2">
        <v>52492400</v>
      </c>
      <c r="S2529" s="2">
        <v>49546400</v>
      </c>
      <c r="T2529" s="2">
        <v>46776100</v>
      </c>
      <c r="U2529" s="2">
        <v>45203900</v>
      </c>
      <c r="V2529" s="2">
        <v>43945200</v>
      </c>
      <c r="W2529" s="2">
        <v>42723300</v>
      </c>
      <c r="X2529" s="2">
        <v>41361800</v>
      </c>
      <c r="Y2529" s="2">
        <v>39860800</v>
      </c>
      <c r="Z2529" s="2">
        <v>38359200</v>
      </c>
      <c r="AA2529" s="2">
        <v>37223400</v>
      </c>
      <c r="AB2529" s="2">
        <v>36057000</v>
      </c>
      <c r="AC2529" s="2">
        <v>34926800</v>
      </c>
      <c r="AD2529" s="2">
        <v>33819200</v>
      </c>
      <c r="AE2529" s="2">
        <v>32704100</v>
      </c>
      <c r="AF2529" s="2">
        <v>31639700</v>
      </c>
    </row>
    <row r="2530" spans="1:32" x14ac:dyDescent="0.25">
      <c r="A2530" t="s">
        <v>4044</v>
      </c>
      <c r="B2530" t="s">
        <v>19</v>
      </c>
      <c r="C2530" s="2">
        <v>69322000</v>
      </c>
      <c r="D2530" s="2">
        <v>70967100</v>
      </c>
      <c r="E2530" s="2">
        <v>61815500</v>
      </c>
      <c r="F2530" s="2">
        <v>59242700</v>
      </c>
      <c r="G2530" s="2">
        <v>57821000</v>
      </c>
      <c r="H2530" s="2">
        <v>56508700</v>
      </c>
      <c r="I2530" s="2">
        <v>54980400</v>
      </c>
      <c r="J2530" s="2">
        <v>53095700</v>
      </c>
      <c r="K2530" s="2">
        <v>50014500</v>
      </c>
      <c r="L2530" s="2">
        <v>47049600</v>
      </c>
      <c r="M2530" s="2">
        <v>44248900</v>
      </c>
      <c r="N2530" s="2">
        <v>41467000</v>
      </c>
      <c r="O2530" s="2">
        <v>46008600</v>
      </c>
      <c r="P2530" s="2">
        <v>43683900</v>
      </c>
      <c r="Q2530" s="2">
        <v>41542600</v>
      </c>
      <c r="R2530" s="2">
        <v>39351400</v>
      </c>
      <c r="S2530" s="2">
        <v>37142800</v>
      </c>
      <c r="T2530" s="2">
        <v>35066100</v>
      </c>
      <c r="U2530" s="2">
        <v>33887500</v>
      </c>
      <c r="V2530" s="2">
        <v>32943900</v>
      </c>
      <c r="W2530" s="2">
        <v>32027900</v>
      </c>
      <c r="X2530" s="2">
        <v>31007200</v>
      </c>
      <c r="Y2530" s="2">
        <v>29881900</v>
      </c>
      <c r="Z2530" s="2">
        <v>28756300</v>
      </c>
      <c r="AA2530" s="2">
        <v>27904800</v>
      </c>
      <c r="AB2530" s="2">
        <v>27030400</v>
      </c>
      <c r="AC2530" s="2">
        <v>26183100</v>
      </c>
      <c r="AD2530" s="2">
        <v>25352800</v>
      </c>
      <c r="AE2530" s="2">
        <v>24516900</v>
      </c>
      <c r="AF2530" s="2">
        <v>23718900</v>
      </c>
    </row>
    <row r="2531" spans="1:32" x14ac:dyDescent="0.25">
      <c r="A2531" t="s">
        <v>4045</v>
      </c>
      <c r="B2531" t="s">
        <v>19</v>
      </c>
      <c r="C2531" s="2">
        <v>1391500000</v>
      </c>
      <c r="D2531" s="2">
        <v>1424520000</v>
      </c>
      <c r="E2531" s="2">
        <v>1240820000</v>
      </c>
      <c r="F2531" s="2">
        <v>1189180000</v>
      </c>
      <c r="G2531" s="2">
        <v>1160640000</v>
      </c>
      <c r="H2531" s="2">
        <v>1134300000</v>
      </c>
      <c r="I2531" s="2">
        <v>1103620000</v>
      </c>
      <c r="J2531" s="2">
        <v>1065790000</v>
      </c>
      <c r="K2531" s="2">
        <v>1003940000</v>
      </c>
      <c r="L2531" s="2">
        <v>944426000</v>
      </c>
      <c r="M2531" s="2">
        <v>888207000</v>
      </c>
      <c r="N2531" s="2">
        <v>832366000</v>
      </c>
      <c r="O2531" s="2">
        <v>923530000</v>
      </c>
      <c r="P2531" s="2">
        <v>876867000</v>
      </c>
      <c r="Q2531" s="2">
        <v>833884000</v>
      </c>
      <c r="R2531" s="2">
        <v>789900000</v>
      </c>
      <c r="S2531" s="2">
        <v>745568000</v>
      </c>
      <c r="T2531" s="2">
        <v>703882000</v>
      </c>
      <c r="U2531" s="2">
        <v>680223000</v>
      </c>
      <c r="V2531" s="2">
        <v>661283000</v>
      </c>
      <c r="W2531" s="2">
        <v>642895000</v>
      </c>
      <c r="X2531" s="2">
        <v>622408000</v>
      </c>
      <c r="Y2531" s="2">
        <v>599820000</v>
      </c>
      <c r="Z2531" s="2">
        <v>577224000</v>
      </c>
      <c r="AA2531" s="2">
        <v>560133000</v>
      </c>
      <c r="AB2531" s="2">
        <v>542581000</v>
      </c>
      <c r="AC2531" s="2">
        <v>525574000</v>
      </c>
      <c r="AD2531" s="2">
        <v>508907000</v>
      </c>
      <c r="AE2531" s="2">
        <v>492127000</v>
      </c>
      <c r="AF2531" s="2">
        <v>476110000</v>
      </c>
    </row>
    <row r="2532" spans="1:32" x14ac:dyDescent="0.25">
      <c r="A2532" t="s">
        <v>4046</v>
      </c>
      <c r="B2532" t="s">
        <v>19</v>
      </c>
      <c r="C2532" s="2">
        <v>202400000</v>
      </c>
      <c r="D2532" s="2">
        <v>207203000</v>
      </c>
      <c r="E2532" s="2">
        <v>180483000</v>
      </c>
      <c r="F2532" s="2">
        <v>172972000</v>
      </c>
      <c r="G2532" s="2">
        <v>168820000</v>
      </c>
      <c r="H2532" s="2">
        <v>164989000</v>
      </c>
      <c r="I2532" s="2">
        <v>160527000</v>
      </c>
      <c r="J2532" s="2">
        <v>155024000</v>
      </c>
      <c r="K2532" s="2">
        <v>146028000</v>
      </c>
      <c r="L2532" s="2">
        <v>137371000</v>
      </c>
      <c r="M2532" s="2">
        <v>129194000</v>
      </c>
      <c r="N2532" s="2">
        <v>121071000</v>
      </c>
      <c r="O2532" s="2">
        <v>134332000</v>
      </c>
      <c r="P2532" s="2">
        <v>127544000</v>
      </c>
      <c r="Q2532" s="2">
        <v>121292000</v>
      </c>
      <c r="R2532" s="2">
        <v>114895000</v>
      </c>
      <c r="S2532" s="2">
        <v>108446000</v>
      </c>
      <c r="T2532" s="2">
        <v>102383000</v>
      </c>
      <c r="U2532" s="2">
        <v>98941500</v>
      </c>
      <c r="V2532" s="2">
        <v>96186600</v>
      </c>
      <c r="W2532" s="2">
        <v>93512000</v>
      </c>
      <c r="X2532" s="2">
        <v>90532000</v>
      </c>
      <c r="Y2532" s="2">
        <v>87246500</v>
      </c>
      <c r="Z2532" s="2">
        <v>83959900</v>
      </c>
      <c r="AA2532" s="2">
        <v>81473900</v>
      </c>
      <c r="AB2532" s="2">
        <v>78920900</v>
      </c>
      <c r="AC2532" s="2">
        <v>76447100</v>
      </c>
      <c r="AD2532" s="2">
        <v>74022800</v>
      </c>
      <c r="AE2532" s="2">
        <v>71582200</v>
      </c>
      <c r="AF2532" s="2">
        <v>69252300</v>
      </c>
    </row>
    <row r="2533" spans="1:32" x14ac:dyDescent="0.25">
      <c r="A2533" t="s">
        <v>4047</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x14ac:dyDescent="0.25">
      <c r="A2534" t="s">
        <v>4048</v>
      </c>
      <c r="B2534" t="s">
        <v>19</v>
      </c>
      <c r="C2534" s="2">
        <v>3592410000000</v>
      </c>
      <c r="D2534" s="2">
        <v>11733100000000</v>
      </c>
      <c r="E2534" s="2">
        <v>9534280000000</v>
      </c>
      <c r="F2534" s="2">
        <v>8267830000000</v>
      </c>
      <c r="G2534" s="2">
        <v>7230320000000</v>
      </c>
      <c r="H2534" s="2">
        <v>6286000000000</v>
      </c>
      <c r="I2534" s="2">
        <v>5244680000000</v>
      </c>
      <c r="J2534" s="2">
        <v>4151610000000</v>
      </c>
      <c r="K2534" s="2">
        <v>3079110000000</v>
      </c>
      <c r="L2534" s="2">
        <v>2006790000000</v>
      </c>
      <c r="M2534" s="2">
        <v>982215000000</v>
      </c>
      <c r="N2534">
        <v>0</v>
      </c>
      <c r="O2534" s="2">
        <v>9479540000000</v>
      </c>
      <c r="P2534" s="2">
        <v>9259860000000</v>
      </c>
      <c r="Q2534" s="2">
        <v>9055670000000</v>
      </c>
      <c r="R2534" s="2">
        <v>8848390000000</v>
      </c>
      <c r="S2534" s="2">
        <v>8695120000000</v>
      </c>
      <c r="T2534" s="2">
        <v>8477080000000</v>
      </c>
      <c r="U2534" s="2">
        <v>8221020000000</v>
      </c>
      <c r="V2534" s="2">
        <v>8009780000000</v>
      </c>
      <c r="W2534" s="2">
        <v>7847510000000</v>
      </c>
      <c r="X2534" s="2">
        <v>7704660000000</v>
      </c>
      <c r="Y2534" s="2">
        <v>7530710000000</v>
      </c>
      <c r="Z2534" s="2">
        <v>7340150000000</v>
      </c>
      <c r="AA2534" s="2">
        <v>7136060000000</v>
      </c>
      <c r="AB2534" s="2">
        <v>6959050000000</v>
      </c>
      <c r="AC2534" s="2">
        <v>6799540000000</v>
      </c>
      <c r="AD2534" s="2">
        <v>6610380000000</v>
      </c>
      <c r="AE2534" s="2">
        <v>6445360000000</v>
      </c>
      <c r="AF2534" s="2">
        <v>6336180000000</v>
      </c>
    </row>
    <row r="2535" spans="1:32" x14ac:dyDescent="0.25">
      <c r="A2535" t="s">
        <v>4049</v>
      </c>
      <c r="B2535" t="s">
        <v>19</v>
      </c>
      <c r="C2535" s="2">
        <v>39768100</v>
      </c>
      <c r="D2535" s="2">
        <v>129886000</v>
      </c>
      <c r="E2535" s="2">
        <v>105545000</v>
      </c>
      <c r="F2535" s="2">
        <v>91525100</v>
      </c>
      <c r="G2535" s="2">
        <v>80039900</v>
      </c>
      <c r="H2535" s="2">
        <v>69586200</v>
      </c>
      <c r="I2535" s="2">
        <v>58058800</v>
      </c>
      <c r="J2535" s="2">
        <v>45958400</v>
      </c>
      <c r="K2535" s="2">
        <v>34085800</v>
      </c>
      <c r="L2535" s="2">
        <v>22215300</v>
      </c>
      <c r="M2535" s="2">
        <v>10873200</v>
      </c>
      <c r="N2535">
        <v>0</v>
      </c>
      <c r="O2535" s="2">
        <v>104939000</v>
      </c>
      <c r="P2535" s="2">
        <v>102507000</v>
      </c>
      <c r="Q2535" s="2">
        <v>100247000</v>
      </c>
      <c r="R2535" s="2">
        <v>97952000</v>
      </c>
      <c r="S2535" s="2">
        <v>96255300</v>
      </c>
      <c r="T2535" s="2">
        <v>93841500</v>
      </c>
      <c r="U2535" s="2">
        <v>91006900</v>
      </c>
      <c r="V2535" s="2">
        <v>88668600</v>
      </c>
      <c r="W2535" s="2">
        <v>86872200</v>
      </c>
      <c r="X2535" s="2">
        <v>85290800</v>
      </c>
      <c r="Y2535" s="2">
        <v>83365200</v>
      </c>
      <c r="Z2535" s="2">
        <v>81255700</v>
      </c>
      <c r="AA2535" s="2">
        <v>78996400</v>
      </c>
      <c r="AB2535" s="2">
        <v>77037000</v>
      </c>
      <c r="AC2535" s="2">
        <v>75271100</v>
      </c>
      <c r="AD2535" s="2">
        <v>73177200</v>
      </c>
      <c r="AE2535" s="2">
        <v>71350300</v>
      </c>
      <c r="AF2535" s="2">
        <v>70141700</v>
      </c>
    </row>
    <row r="2536" spans="1:32" x14ac:dyDescent="0.25">
      <c r="A2536" t="s">
        <v>4050</v>
      </c>
      <c r="B2536" t="s">
        <v>19</v>
      </c>
      <c r="C2536" s="2">
        <v>1769790000</v>
      </c>
      <c r="D2536" s="2">
        <v>5780290000</v>
      </c>
      <c r="E2536" s="2">
        <v>4697050000</v>
      </c>
      <c r="F2536" s="2">
        <v>4073130000</v>
      </c>
      <c r="G2536" s="2">
        <v>3562000000</v>
      </c>
      <c r="H2536" s="2">
        <v>3096790000</v>
      </c>
      <c r="I2536" s="2">
        <v>2583780000</v>
      </c>
      <c r="J2536" s="2">
        <v>2045280000</v>
      </c>
      <c r="K2536" s="2">
        <v>1516920000</v>
      </c>
      <c r="L2536" s="2">
        <v>988644000</v>
      </c>
      <c r="M2536" s="2">
        <v>483886000</v>
      </c>
      <c r="N2536">
        <v>0</v>
      </c>
      <c r="O2536" s="2">
        <v>4670080000</v>
      </c>
      <c r="P2536" s="2">
        <v>4561850000</v>
      </c>
      <c r="Q2536" s="2">
        <v>4461260000</v>
      </c>
      <c r="R2536" s="2">
        <v>4359140000</v>
      </c>
      <c r="S2536" s="2">
        <v>4283640000</v>
      </c>
      <c r="T2536" s="2">
        <v>4176220000</v>
      </c>
      <c r="U2536" s="2">
        <v>4050070000</v>
      </c>
      <c r="V2536" s="2">
        <v>3946010000</v>
      </c>
      <c r="W2536" s="2">
        <v>3866060000</v>
      </c>
      <c r="X2536" s="2">
        <v>3795690000</v>
      </c>
      <c r="Y2536" s="2">
        <v>3709990000</v>
      </c>
      <c r="Z2536" s="2">
        <v>3616110000</v>
      </c>
      <c r="AA2536" s="2">
        <v>3515570000</v>
      </c>
      <c r="AB2536" s="2">
        <v>3428370000</v>
      </c>
      <c r="AC2536" s="2">
        <v>3349780000</v>
      </c>
      <c r="AD2536" s="2">
        <v>3256590000</v>
      </c>
      <c r="AE2536" s="2">
        <v>3175290000</v>
      </c>
      <c r="AF2536" s="2">
        <v>3121510000</v>
      </c>
    </row>
    <row r="2537" spans="1:32" x14ac:dyDescent="0.25">
      <c r="A2537" t="s">
        <v>4051</v>
      </c>
      <c r="B2537" t="s">
        <v>19</v>
      </c>
      <c r="C2537" s="2">
        <v>4943800000</v>
      </c>
      <c r="D2537" s="2">
        <v>16146900000</v>
      </c>
      <c r="E2537" s="2">
        <v>13120900000</v>
      </c>
      <c r="F2537" s="2">
        <v>11378000000</v>
      </c>
      <c r="G2537" s="2">
        <v>9950220000</v>
      </c>
      <c r="H2537" s="2">
        <v>8650670000</v>
      </c>
      <c r="I2537" s="2">
        <v>7217630000</v>
      </c>
      <c r="J2537" s="2">
        <v>5713360000</v>
      </c>
      <c r="K2537" s="2">
        <v>4237400000</v>
      </c>
      <c r="L2537" s="2">
        <v>2761710000</v>
      </c>
      <c r="M2537" s="2">
        <v>1351710000</v>
      </c>
      <c r="N2537">
        <v>0</v>
      </c>
      <c r="O2537" s="2">
        <v>13045600000</v>
      </c>
      <c r="P2537" s="2">
        <v>12743200000</v>
      </c>
      <c r="Q2537" s="2">
        <v>12462200000</v>
      </c>
      <c r="R2537" s="2">
        <v>12177000000</v>
      </c>
      <c r="S2537" s="2">
        <v>11966100000</v>
      </c>
      <c r="T2537" s="2">
        <v>11666000000</v>
      </c>
      <c r="U2537" s="2">
        <v>11313600000</v>
      </c>
      <c r="V2537" s="2">
        <v>11022900000</v>
      </c>
      <c r="W2537" s="2">
        <v>10799600000</v>
      </c>
      <c r="X2537" s="2">
        <v>10603000000</v>
      </c>
      <c r="Y2537" s="2">
        <v>10363600000</v>
      </c>
      <c r="Z2537" s="2">
        <v>10101400000</v>
      </c>
      <c r="AA2537" s="2">
        <v>9820510000</v>
      </c>
      <c r="AB2537" s="2">
        <v>9576910000</v>
      </c>
      <c r="AC2537" s="2">
        <v>9357390000</v>
      </c>
      <c r="AD2537" s="2">
        <v>9097080000</v>
      </c>
      <c r="AE2537" s="2">
        <v>8869980000</v>
      </c>
      <c r="AF2537" s="2">
        <v>8719730000</v>
      </c>
    </row>
    <row r="2538" spans="1:32" x14ac:dyDescent="0.25">
      <c r="A2538" t="s">
        <v>4052</v>
      </c>
      <c r="B2538" t="s">
        <v>19</v>
      </c>
      <c r="C2538" s="2">
        <v>2689620000</v>
      </c>
      <c r="D2538" s="2">
        <v>8784510000</v>
      </c>
      <c r="E2538" s="2">
        <v>7138270000</v>
      </c>
      <c r="F2538" s="2">
        <v>6190080000</v>
      </c>
      <c r="G2538" s="2">
        <v>5413310000</v>
      </c>
      <c r="H2538" s="2">
        <v>4706300000</v>
      </c>
      <c r="I2538" s="2">
        <v>3926670000</v>
      </c>
      <c r="J2538" s="2">
        <v>3108290000</v>
      </c>
      <c r="K2538" s="2">
        <v>2305310000</v>
      </c>
      <c r="L2538" s="2">
        <v>1502480000</v>
      </c>
      <c r="M2538" s="2">
        <v>735380000</v>
      </c>
      <c r="N2538">
        <v>0</v>
      </c>
      <c r="O2538" s="2">
        <v>7097290000</v>
      </c>
      <c r="P2538" s="2">
        <v>6932820000</v>
      </c>
      <c r="Q2538" s="2">
        <v>6779940000</v>
      </c>
      <c r="R2538" s="2">
        <v>6624750000</v>
      </c>
      <c r="S2538" s="2">
        <v>6510000000</v>
      </c>
      <c r="T2538" s="2">
        <v>6346750000</v>
      </c>
      <c r="U2538" s="2">
        <v>6155040000</v>
      </c>
      <c r="V2538" s="2">
        <v>5996890000</v>
      </c>
      <c r="W2538" s="2">
        <v>5875400000</v>
      </c>
      <c r="X2538" s="2">
        <v>5768440000</v>
      </c>
      <c r="Y2538" s="2">
        <v>5638210000</v>
      </c>
      <c r="Z2538" s="2">
        <v>5495540000</v>
      </c>
      <c r="AA2538" s="2">
        <v>5342740000</v>
      </c>
      <c r="AB2538" s="2">
        <v>5210210000</v>
      </c>
      <c r="AC2538" s="2">
        <v>5090780000</v>
      </c>
      <c r="AD2538" s="2">
        <v>4949160000</v>
      </c>
      <c r="AE2538" s="2">
        <v>4825610000</v>
      </c>
      <c r="AF2538" s="2">
        <v>4743870000</v>
      </c>
    </row>
    <row r="2539" spans="1:32" x14ac:dyDescent="0.25">
      <c r="A2539" t="s">
        <v>4053</v>
      </c>
      <c r="B2539" t="s">
        <v>19</v>
      </c>
      <c r="C2539" s="2">
        <v>648963000</v>
      </c>
      <c r="D2539" s="2">
        <v>2119570000</v>
      </c>
      <c r="E2539" s="2">
        <v>1722350000</v>
      </c>
      <c r="F2539" s="2">
        <v>1493570000</v>
      </c>
      <c r="G2539" s="2">
        <v>1306150000</v>
      </c>
      <c r="H2539" s="2">
        <v>1135560000</v>
      </c>
      <c r="I2539" s="2">
        <v>947444000</v>
      </c>
      <c r="J2539" s="2">
        <v>749982000</v>
      </c>
      <c r="K2539" s="2">
        <v>556236000</v>
      </c>
      <c r="L2539" s="2">
        <v>362525000</v>
      </c>
      <c r="M2539" s="2">
        <v>177436000</v>
      </c>
      <c r="N2539">
        <v>0</v>
      </c>
      <c r="O2539" s="2">
        <v>1712470000</v>
      </c>
      <c r="P2539" s="2">
        <v>1672780000</v>
      </c>
      <c r="Q2539" s="2">
        <v>1635890000</v>
      </c>
      <c r="R2539" s="2">
        <v>1598450000</v>
      </c>
      <c r="S2539" s="2">
        <v>1570760000</v>
      </c>
      <c r="T2539" s="2">
        <v>1531370000</v>
      </c>
      <c r="U2539" s="2">
        <v>1485110000</v>
      </c>
      <c r="V2539" s="2">
        <v>1446960000</v>
      </c>
      <c r="W2539" s="2">
        <v>1417640000</v>
      </c>
      <c r="X2539" s="2">
        <v>1391840000</v>
      </c>
      <c r="Y2539" s="2">
        <v>1360410000</v>
      </c>
      <c r="Z2539" s="2">
        <v>1325990000</v>
      </c>
      <c r="AA2539" s="2">
        <v>1289120000</v>
      </c>
      <c r="AB2539" s="2">
        <v>1257140000</v>
      </c>
      <c r="AC2539" s="2">
        <v>1228330000</v>
      </c>
      <c r="AD2539" s="2">
        <v>1194160000</v>
      </c>
      <c r="AE2539" s="2">
        <v>1164340000</v>
      </c>
      <c r="AF2539" s="2">
        <v>1144620000</v>
      </c>
    </row>
    <row r="2540" spans="1:32" x14ac:dyDescent="0.25">
      <c r="A2540" t="s">
        <v>4054</v>
      </c>
      <c r="B2540" t="s">
        <v>19</v>
      </c>
      <c r="C2540" s="2">
        <v>11900900000</v>
      </c>
      <c r="D2540" s="2">
        <v>38869300000</v>
      </c>
      <c r="E2540" s="2">
        <v>31585100000</v>
      </c>
      <c r="F2540" s="2">
        <v>27389600000</v>
      </c>
      <c r="G2540" s="2">
        <v>23952500000</v>
      </c>
      <c r="H2540" s="2">
        <v>20824200000</v>
      </c>
      <c r="I2540" s="2">
        <v>17374500000</v>
      </c>
      <c r="J2540" s="2">
        <v>13753400000</v>
      </c>
      <c r="K2540" s="2">
        <v>10200400000</v>
      </c>
      <c r="L2540" s="2">
        <v>6648090000</v>
      </c>
      <c r="M2540" s="2">
        <v>3253870000</v>
      </c>
      <c r="N2540">
        <v>0</v>
      </c>
      <c r="O2540" s="2">
        <v>31403800000</v>
      </c>
      <c r="P2540" s="2">
        <v>30676000000</v>
      </c>
      <c r="Q2540" s="2">
        <v>29999600000</v>
      </c>
      <c r="R2540" s="2">
        <v>29312900000</v>
      </c>
      <c r="S2540" s="2">
        <v>28805100000</v>
      </c>
      <c r="T2540" s="2">
        <v>28082800000</v>
      </c>
      <c r="U2540" s="2">
        <v>27234500000</v>
      </c>
      <c r="V2540" s="2">
        <v>26534700000</v>
      </c>
      <c r="W2540" s="2">
        <v>25997200000</v>
      </c>
      <c r="X2540" s="2">
        <v>25523900000</v>
      </c>
      <c r="Y2540" s="2">
        <v>24947700000</v>
      </c>
      <c r="Z2540" s="2">
        <v>24316400000</v>
      </c>
      <c r="AA2540" s="2">
        <v>23640300000</v>
      </c>
      <c r="AB2540" s="2">
        <v>23053900000</v>
      </c>
      <c r="AC2540" s="2">
        <v>22525500000</v>
      </c>
      <c r="AD2540" s="2">
        <v>21898800000</v>
      </c>
      <c r="AE2540" s="2">
        <v>21352100000</v>
      </c>
      <c r="AF2540" s="2">
        <v>20990400000</v>
      </c>
    </row>
    <row r="2541" spans="1:32" x14ac:dyDescent="0.25">
      <c r="A2541" t="s">
        <v>4055</v>
      </c>
      <c r="B2541" t="s">
        <v>19</v>
      </c>
      <c r="C2541" s="2">
        <v>27739000</v>
      </c>
      <c r="D2541" s="2">
        <v>90597800</v>
      </c>
      <c r="E2541" s="2">
        <v>73619500</v>
      </c>
      <c r="F2541" s="2">
        <v>63840500</v>
      </c>
      <c r="G2541" s="2">
        <v>55829300</v>
      </c>
      <c r="H2541" s="2">
        <v>48537700</v>
      </c>
      <c r="I2541" s="2">
        <v>40497100</v>
      </c>
      <c r="J2541" s="2">
        <v>32056900</v>
      </c>
      <c r="K2541" s="2">
        <v>23775500</v>
      </c>
      <c r="L2541" s="2">
        <v>15495600</v>
      </c>
      <c r="M2541" s="2">
        <v>7584230</v>
      </c>
      <c r="N2541">
        <v>0</v>
      </c>
      <c r="O2541" s="2">
        <v>73196900</v>
      </c>
      <c r="P2541" s="2">
        <v>71500600</v>
      </c>
      <c r="Q2541" s="2">
        <v>69923900</v>
      </c>
      <c r="R2541" s="2">
        <v>68323400</v>
      </c>
      <c r="S2541" s="2">
        <v>67139900</v>
      </c>
      <c r="T2541" s="2">
        <v>65456200</v>
      </c>
      <c r="U2541" s="2">
        <v>63479100</v>
      </c>
      <c r="V2541" s="2">
        <v>61848000</v>
      </c>
      <c r="W2541" s="2">
        <v>60595000</v>
      </c>
      <c r="X2541" s="2">
        <v>59492000</v>
      </c>
      <c r="Y2541" s="2">
        <v>58148800</v>
      </c>
      <c r="Z2541" s="2">
        <v>56677400</v>
      </c>
      <c r="AA2541" s="2">
        <v>55101500</v>
      </c>
      <c r="AB2541" s="2">
        <v>53734800</v>
      </c>
      <c r="AC2541" s="2">
        <v>52503000</v>
      </c>
      <c r="AD2541" s="2">
        <v>51042500</v>
      </c>
      <c r="AE2541" s="2">
        <v>49768200</v>
      </c>
      <c r="AF2541" s="2">
        <v>48925200</v>
      </c>
    </row>
    <row r="2542" spans="1:32" x14ac:dyDescent="0.25">
      <c r="A2542" t="s">
        <v>4056</v>
      </c>
      <c r="B2542" t="s">
        <v>19</v>
      </c>
      <c r="C2542" s="2">
        <v>20794800</v>
      </c>
      <c r="D2542" s="2">
        <v>67917300</v>
      </c>
      <c r="E2542" s="2">
        <v>55189500</v>
      </c>
      <c r="F2542" s="2">
        <v>47858500</v>
      </c>
      <c r="G2542" s="2">
        <v>41852900</v>
      </c>
      <c r="H2542" s="2">
        <v>36386700</v>
      </c>
      <c r="I2542" s="2">
        <v>30359000</v>
      </c>
      <c r="J2542" s="2">
        <v>24031700</v>
      </c>
      <c r="K2542" s="2">
        <v>17823500</v>
      </c>
      <c r="L2542" s="2">
        <v>11616400</v>
      </c>
      <c r="M2542" s="2">
        <v>5685580</v>
      </c>
      <c r="N2542">
        <v>0</v>
      </c>
      <c r="O2542" s="2">
        <v>54872600</v>
      </c>
      <c r="P2542" s="2">
        <v>53601000</v>
      </c>
      <c r="Q2542" s="2">
        <v>52419000</v>
      </c>
      <c r="R2542" s="2">
        <v>51219200</v>
      </c>
      <c r="S2542" s="2">
        <v>50332000</v>
      </c>
      <c r="T2542" s="2">
        <v>49069800</v>
      </c>
      <c r="U2542" s="2">
        <v>47587600</v>
      </c>
      <c r="V2542" s="2">
        <v>46364900</v>
      </c>
      <c r="W2542" s="2">
        <v>45425600</v>
      </c>
      <c r="X2542" s="2">
        <v>44598600</v>
      </c>
      <c r="Y2542" s="2">
        <v>43591700</v>
      </c>
      <c r="Z2542" s="2">
        <v>42488700</v>
      </c>
      <c r="AA2542" s="2">
        <v>41307300</v>
      </c>
      <c r="AB2542" s="2">
        <v>40282700</v>
      </c>
      <c r="AC2542" s="2">
        <v>39359300</v>
      </c>
      <c r="AD2542" s="2">
        <v>38264400</v>
      </c>
      <c r="AE2542" s="2">
        <v>37309100</v>
      </c>
      <c r="AF2542" s="2">
        <v>36677200</v>
      </c>
    </row>
    <row r="2543" spans="1:32" x14ac:dyDescent="0.25">
      <c r="A2543" t="s">
        <v>4057</v>
      </c>
      <c r="B2543" t="s">
        <v>19</v>
      </c>
      <c r="C2543" s="2">
        <v>417413000</v>
      </c>
      <c r="D2543" s="2">
        <v>1363300000</v>
      </c>
      <c r="E2543" s="2">
        <v>1107820000</v>
      </c>
      <c r="F2543" s="2">
        <v>960664000</v>
      </c>
      <c r="G2543" s="2">
        <v>840113000</v>
      </c>
      <c r="H2543" s="2">
        <v>730390000</v>
      </c>
      <c r="I2543" s="2">
        <v>609396000</v>
      </c>
      <c r="J2543" s="2">
        <v>482388000</v>
      </c>
      <c r="K2543" s="2">
        <v>357771000</v>
      </c>
      <c r="L2543" s="2">
        <v>233176000</v>
      </c>
      <c r="M2543" s="2">
        <v>114127000</v>
      </c>
      <c r="N2543">
        <v>0</v>
      </c>
      <c r="O2543" s="2">
        <v>1101460000</v>
      </c>
      <c r="P2543" s="2">
        <v>1075930000</v>
      </c>
      <c r="Q2543" s="2">
        <v>1052210000</v>
      </c>
      <c r="R2543" s="2">
        <v>1028120000</v>
      </c>
      <c r="S2543" s="2">
        <v>1010310000</v>
      </c>
      <c r="T2543" s="2">
        <v>984978000</v>
      </c>
      <c r="U2543" s="2">
        <v>955225000</v>
      </c>
      <c r="V2543" s="2">
        <v>930682000</v>
      </c>
      <c r="W2543" s="2">
        <v>911827000</v>
      </c>
      <c r="X2543" s="2">
        <v>895228000</v>
      </c>
      <c r="Y2543" s="2">
        <v>875016000</v>
      </c>
      <c r="Z2543" s="2">
        <v>852875000</v>
      </c>
      <c r="AA2543" s="2">
        <v>829161000</v>
      </c>
      <c r="AB2543" s="2">
        <v>808594000</v>
      </c>
      <c r="AC2543" s="2">
        <v>790059000</v>
      </c>
      <c r="AD2543" s="2">
        <v>768081000</v>
      </c>
      <c r="AE2543" s="2">
        <v>748906000</v>
      </c>
      <c r="AF2543" s="2">
        <v>736220000</v>
      </c>
    </row>
    <row r="2544" spans="1:32" x14ac:dyDescent="0.25">
      <c r="A2544" t="s">
        <v>4058</v>
      </c>
      <c r="B2544" t="s">
        <v>19</v>
      </c>
      <c r="C2544" s="2">
        <v>60714600</v>
      </c>
      <c r="D2544" s="2">
        <v>198299000</v>
      </c>
      <c r="E2544" s="2">
        <v>161137000</v>
      </c>
      <c r="F2544" s="2">
        <v>139733000</v>
      </c>
      <c r="G2544" s="2">
        <v>122198000</v>
      </c>
      <c r="H2544" s="2">
        <v>106238000</v>
      </c>
      <c r="I2544" s="2">
        <v>88639400</v>
      </c>
      <c r="J2544" s="2">
        <v>70165500</v>
      </c>
      <c r="K2544" s="2">
        <v>52039400</v>
      </c>
      <c r="L2544" s="2">
        <v>33916500</v>
      </c>
      <c r="M2544" s="2">
        <v>16600200</v>
      </c>
      <c r="N2544">
        <v>0</v>
      </c>
      <c r="O2544" s="2">
        <v>160212000</v>
      </c>
      <c r="P2544" s="2">
        <v>156499000</v>
      </c>
      <c r="Q2544" s="2">
        <v>153048000</v>
      </c>
      <c r="R2544" s="2">
        <v>149545000</v>
      </c>
      <c r="S2544" s="2">
        <v>146955000</v>
      </c>
      <c r="T2544" s="2">
        <v>143269000</v>
      </c>
      <c r="U2544" s="2">
        <v>138942000</v>
      </c>
      <c r="V2544" s="2">
        <v>135372000</v>
      </c>
      <c r="W2544" s="2">
        <v>132629000</v>
      </c>
      <c r="X2544" s="2">
        <v>130215000</v>
      </c>
      <c r="Y2544" s="2">
        <v>127275000</v>
      </c>
      <c r="Z2544" s="2">
        <v>124055000</v>
      </c>
      <c r="AA2544" s="2">
        <v>120605000</v>
      </c>
      <c r="AB2544" s="2">
        <v>117614000</v>
      </c>
      <c r="AC2544" s="2">
        <v>114918000</v>
      </c>
      <c r="AD2544" s="2">
        <v>111721000</v>
      </c>
      <c r="AE2544" s="2">
        <v>108932000</v>
      </c>
      <c r="AF2544" s="2">
        <v>107087000</v>
      </c>
    </row>
    <row r="2545" spans="1:32" x14ac:dyDescent="0.25">
      <c r="A2545" t="s">
        <v>4059</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x14ac:dyDescent="0.25">
      <c r="A2546" t="s">
        <v>4060</v>
      </c>
      <c r="B2546" t="s">
        <v>19</v>
      </c>
      <c r="C2546" s="2">
        <v>308246000000</v>
      </c>
      <c r="D2546" s="2">
        <v>315633000000</v>
      </c>
      <c r="E2546" s="2">
        <v>283351000000</v>
      </c>
      <c r="F2546" s="2">
        <v>286405000000</v>
      </c>
      <c r="G2546" s="2">
        <v>290138000000</v>
      </c>
      <c r="H2546" s="2">
        <v>295712000000</v>
      </c>
      <c r="I2546" s="2">
        <v>301995000000</v>
      </c>
      <c r="J2546" s="2">
        <v>307906000000</v>
      </c>
      <c r="K2546" s="2">
        <v>313078000000</v>
      </c>
      <c r="L2546" s="2">
        <v>317326000000</v>
      </c>
      <c r="M2546" s="2">
        <v>321082000000</v>
      </c>
      <c r="N2546" s="2">
        <v>325433000000</v>
      </c>
      <c r="O2546" s="2">
        <v>329998000000</v>
      </c>
      <c r="P2546" s="2">
        <v>334036000000</v>
      </c>
      <c r="Q2546" s="2">
        <v>337857000000</v>
      </c>
      <c r="R2546" s="2">
        <v>341363000000</v>
      </c>
      <c r="S2546" s="2">
        <v>345237000000</v>
      </c>
      <c r="T2546" s="2">
        <v>349484000000</v>
      </c>
      <c r="U2546" s="2">
        <v>353637000000</v>
      </c>
      <c r="V2546" s="2">
        <v>358358000000</v>
      </c>
      <c r="W2546" s="2">
        <v>363552000000</v>
      </c>
      <c r="X2546" s="2">
        <v>368935000000</v>
      </c>
      <c r="Y2546" s="2">
        <v>374415000000</v>
      </c>
      <c r="Z2546" s="2">
        <v>379784000000</v>
      </c>
      <c r="AA2546" s="2">
        <v>384860000000</v>
      </c>
      <c r="AB2546" s="2">
        <v>390090000000</v>
      </c>
      <c r="AC2546" s="2">
        <v>395586000000</v>
      </c>
      <c r="AD2546" s="2">
        <v>400877000000</v>
      </c>
      <c r="AE2546" s="2">
        <v>405490000000</v>
      </c>
      <c r="AF2546" s="2">
        <v>411405000000</v>
      </c>
    </row>
    <row r="2547" spans="1:32" x14ac:dyDescent="0.25">
      <c r="A2547" t="s">
        <v>4061</v>
      </c>
      <c r="B2547" t="s">
        <v>19</v>
      </c>
      <c r="C2547" s="2">
        <v>3412290</v>
      </c>
      <c r="D2547" s="2">
        <v>3494060</v>
      </c>
      <c r="E2547" s="2">
        <v>3136700</v>
      </c>
      <c r="F2547" s="2">
        <v>3170510</v>
      </c>
      <c r="G2547" s="2">
        <v>3211830</v>
      </c>
      <c r="H2547" s="2">
        <v>3273540</v>
      </c>
      <c r="I2547" s="2">
        <v>3343090</v>
      </c>
      <c r="J2547" s="2">
        <v>3408520</v>
      </c>
      <c r="K2547" s="2">
        <v>3465790</v>
      </c>
      <c r="L2547" s="2">
        <v>3512810</v>
      </c>
      <c r="M2547" s="2">
        <v>3554390</v>
      </c>
      <c r="N2547" s="2">
        <v>3602550</v>
      </c>
      <c r="O2547" s="2">
        <v>3653090</v>
      </c>
      <c r="P2547" s="2">
        <v>3697790</v>
      </c>
      <c r="Q2547" s="2">
        <v>3740090</v>
      </c>
      <c r="R2547" s="2">
        <v>3778900</v>
      </c>
      <c r="S2547" s="2">
        <v>3821790</v>
      </c>
      <c r="T2547" s="2">
        <v>3868800</v>
      </c>
      <c r="U2547" s="2">
        <v>3914780</v>
      </c>
      <c r="V2547" s="2">
        <v>3967040</v>
      </c>
      <c r="W2547" s="2">
        <v>4024530</v>
      </c>
      <c r="X2547" s="2">
        <v>4084120</v>
      </c>
      <c r="Y2547" s="2">
        <v>4144780</v>
      </c>
      <c r="Z2547" s="2">
        <v>4204220</v>
      </c>
      <c r="AA2547" s="2">
        <v>4260410</v>
      </c>
      <c r="AB2547" s="2">
        <v>4318310</v>
      </c>
      <c r="AC2547" s="2">
        <v>4379140</v>
      </c>
      <c r="AD2547" s="2">
        <v>4437720</v>
      </c>
      <c r="AE2547" s="2">
        <v>4488790</v>
      </c>
      <c r="AF2547" s="2">
        <v>4554270</v>
      </c>
    </row>
    <row r="2548" spans="1:32" x14ac:dyDescent="0.25">
      <c r="A2548" t="s">
        <v>4062</v>
      </c>
      <c r="B2548" t="s">
        <v>19</v>
      </c>
      <c r="C2548" s="2">
        <v>151857000</v>
      </c>
      <c r="D2548" s="2">
        <v>155496000</v>
      </c>
      <c r="E2548" s="2">
        <v>139592000</v>
      </c>
      <c r="F2548" s="2">
        <v>141097000</v>
      </c>
      <c r="G2548" s="2">
        <v>142936000</v>
      </c>
      <c r="H2548" s="2">
        <v>145682000</v>
      </c>
      <c r="I2548" s="2">
        <v>148777000</v>
      </c>
      <c r="J2548" s="2">
        <v>151689000</v>
      </c>
      <c r="K2548" s="2">
        <v>154237000</v>
      </c>
      <c r="L2548" s="2">
        <v>156330000</v>
      </c>
      <c r="M2548" s="2">
        <v>158180000</v>
      </c>
      <c r="N2548" s="2">
        <v>160324000</v>
      </c>
      <c r="O2548" s="2">
        <v>162573000</v>
      </c>
      <c r="P2548" s="2">
        <v>164562000</v>
      </c>
      <c r="Q2548" s="2">
        <v>166445000</v>
      </c>
      <c r="R2548" s="2">
        <v>168172000</v>
      </c>
      <c r="S2548" s="2">
        <v>170081000</v>
      </c>
      <c r="T2548" s="2">
        <v>172173000</v>
      </c>
      <c r="U2548" s="2">
        <v>174219000</v>
      </c>
      <c r="V2548" s="2">
        <v>176544000</v>
      </c>
      <c r="W2548" s="2">
        <v>179103000</v>
      </c>
      <c r="X2548" s="2">
        <v>181755000</v>
      </c>
      <c r="Y2548" s="2">
        <v>184455000</v>
      </c>
      <c r="Z2548" s="2">
        <v>187100000</v>
      </c>
      <c r="AA2548" s="2">
        <v>189601000</v>
      </c>
      <c r="AB2548" s="2">
        <v>192177000</v>
      </c>
      <c r="AC2548" s="2">
        <v>194884000</v>
      </c>
      <c r="AD2548" s="2">
        <v>197491000</v>
      </c>
      <c r="AE2548" s="2">
        <v>199764000</v>
      </c>
      <c r="AF2548" s="2">
        <v>202678000</v>
      </c>
    </row>
    <row r="2549" spans="1:32" x14ac:dyDescent="0.25">
      <c r="A2549" t="s">
        <v>4063</v>
      </c>
      <c r="B2549" t="s">
        <v>19</v>
      </c>
      <c r="C2549" s="2">
        <v>424201000</v>
      </c>
      <c r="D2549" s="2">
        <v>434367000</v>
      </c>
      <c r="E2549" s="2">
        <v>389942000</v>
      </c>
      <c r="F2549" s="2">
        <v>394144000</v>
      </c>
      <c r="G2549" s="2">
        <v>399282000</v>
      </c>
      <c r="H2549" s="2">
        <v>406953000</v>
      </c>
      <c r="I2549" s="2">
        <v>415599000</v>
      </c>
      <c r="J2549" s="2">
        <v>423734000</v>
      </c>
      <c r="K2549" s="2">
        <v>430852000</v>
      </c>
      <c r="L2549" s="2">
        <v>436698000</v>
      </c>
      <c r="M2549" s="2">
        <v>441867000</v>
      </c>
      <c r="N2549" s="2">
        <v>447854000</v>
      </c>
      <c r="O2549" s="2">
        <v>454137000</v>
      </c>
      <c r="P2549" s="2">
        <v>459693000</v>
      </c>
      <c r="Q2549" s="2">
        <v>464952000</v>
      </c>
      <c r="R2549" s="2">
        <v>469778000</v>
      </c>
      <c r="S2549" s="2">
        <v>475109000</v>
      </c>
      <c r="T2549" s="2">
        <v>480953000</v>
      </c>
      <c r="U2549" s="2">
        <v>486669000</v>
      </c>
      <c r="V2549" s="2">
        <v>493165000</v>
      </c>
      <c r="W2549" s="2">
        <v>500313000</v>
      </c>
      <c r="X2549" s="2">
        <v>507721000</v>
      </c>
      <c r="Y2549" s="2">
        <v>515262000</v>
      </c>
      <c r="Z2549" s="2">
        <v>522651000</v>
      </c>
      <c r="AA2549" s="2">
        <v>529637000</v>
      </c>
      <c r="AB2549" s="2">
        <v>536835000</v>
      </c>
      <c r="AC2549" s="2">
        <v>544397000</v>
      </c>
      <c r="AD2549" s="2">
        <v>551679000</v>
      </c>
      <c r="AE2549" s="2">
        <v>558028000</v>
      </c>
      <c r="AF2549" s="2">
        <v>566168000</v>
      </c>
    </row>
    <row r="2550" spans="1:32" x14ac:dyDescent="0.25">
      <c r="A2550" t="s">
        <v>4064</v>
      </c>
      <c r="B2550" t="s">
        <v>19</v>
      </c>
      <c r="C2550" s="2">
        <v>230782000</v>
      </c>
      <c r="D2550" s="2">
        <v>236313000</v>
      </c>
      <c r="E2550" s="2">
        <v>212143000</v>
      </c>
      <c r="F2550" s="2">
        <v>214430000</v>
      </c>
      <c r="G2550" s="2">
        <v>217225000</v>
      </c>
      <c r="H2550" s="2">
        <v>221398000</v>
      </c>
      <c r="I2550" s="2">
        <v>226102000</v>
      </c>
      <c r="J2550" s="2">
        <v>230527000</v>
      </c>
      <c r="K2550" s="2">
        <v>234400000</v>
      </c>
      <c r="L2550" s="2">
        <v>237580000</v>
      </c>
      <c r="M2550" s="2">
        <v>240393000</v>
      </c>
      <c r="N2550" s="2">
        <v>243650000</v>
      </c>
      <c r="O2550" s="2">
        <v>247068000</v>
      </c>
      <c r="P2550" s="2">
        <v>250091000</v>
      </c>
      <c r="Q2550" s="2">
        <v>252952000</v>
      </c>
      <c r="R2550" s="2">
        <v>255577000</v>
      </c>
      <c r="S2550" s="2">
        <v>258478000</v>
      </c>
      <c r="T2550" s="2">
        <v>261657000</v>
      </c>
      <c r="U2550" s="2">
        <v>264767000</v>
      </c>
      <c r="V2550" s="2">
        <v>268301000</v>
      </c>
      <c r="W2550" s="2">
        <v>272190000</v>
      </c>
      <c r="X2550" s="2">
        <v>276220000</v>
      </c>
      <c r="Y2550" s="2">
        <v>280322000</v>
      </c>
      <c r="Z2550" s="2">
        <v>284342000</v>
      </c>
      <c r="AA2550" s="2">
        <v>288143000</v>
      </c>
      <c r="AB2550" s="2">
        <v>292059000</v>
      </c>
      <c r="AC2550" s="2">
        <v>296173000</v>
      </c>
      <c r="AD2550" s="2">
        <v>300135000</v>
      </c>
      <c r="AE2550" s="2">
        <v>303589000</v>
      </c>
      <c r="AF2550" s="2">
        <v>308017000</v>
      </c>
    </row>
    <row r="2551" spans="1:32" x14ac:dyDescent="0.25">
      <c r="A2551" t="s">
        <v>4065</v>
      </c>
      <c r="B2551" t="s">
        <v>19</v>
      </c>
      <c r="C2551" s="2">
        <v>55684100</v>
      </c>
      <c r="D2551" s="2">
        <v>57018600</v>
      </c>
      <c r="E2551" s="2">
        <v>51186900</v>
      </c>
      <c r="F2551" s="2">
        <v>51738600</v>
      </c>
      <c r="G2551" s="2">
        <v>52413000</v>
      </c>
      <c r="H2551" s="2">
        <v>53419900</v>
      </c>
      <c r="I2551" s="2">
        <v>54554900</v>
      </c>
      <c r="J2551" s="2">
        <v>55622700</v>
      </c>
      <c r="K2551" s="2">
        <v>56557100</v>
      </c>
      <c r="L2551" s="2">
        <v>57324500</v>
      </c>
      <c r="M2551" s="2">
        <v>58003000</v>
      </c>
      <c r="N2551" s="2">
        <v>58789000</v>
      </c>
      <c r="O2551" s="2">
        <v>59613700</v>
      </c>
      <c r="P2551" s="2">
        <v>60343100</v>
      </c>
      <c r="Q2551" s="2">
        <v>61033300</v>
      </c>
      <c r="R2551" s="2">
        <v>61666800</v>
      </c>
      <c r="S2551" s="2">
        <v>62366600</v>
      </c>
      <c r="T2551" s="2">
        <v>63133800</v>
      </c>
      <c r="U2551" s="2">
        <v>63884100</v>
      </c>
      <c r="V2551" s="2">
        <v>64736900</v>
      </c>
      <c r="W2551" s="2">
        <v>65675100</v>
      </c>
      <c r="X2551" s="2">
        <v>66647600</v>
      </c>
      <c r="Y2551" s="2">
        <v>67637400</v>
      </c>
      <c r="Z2551" s="2">
        <v>68607400</v>
      </c>
      <c r="AA2551" s="2">
        <v>69524400</v>
      </c>
      <c r="AB2551" s="2">
        <v>70469300</v>
      </c>
      <c r="AC2551" s="2">
        <v>71462000</v>
      </c>
      <c r="AD2551" s="2">
        <v>72417900</v>
      </c>
      <c r="AE2551" s="2">
        <v>73251200</v>
      </c>
      <c r="AF2551" s="2">
        <v>74319800</v>
      </c>
    </row>
    <row r="2552" spans="1:32" x14ac:dyDescent="0.25">
      <c r="A2552" t="s">
        <v>4066</v>
      </c>
      <c r="B2552" t="s">
        <v>19</v>
      </c>
      <c r="C2552" s="2">
        <v>1021150000</v>
      </c>
      <c r="D2552" s="2">
        <v>1045630000</v>
      </c>
      <c r="E2552" s="2">
        <v>938682000</v>
      </c>
      <c r="F2552" s="2">
        <v>948799000</v>
      </c>
      <c r="G2552" s="2">
        <v>961166000</v>
      </c>
      <c r="H2552" s="2">
        <v>979631000</v>
      </c>
      <c r="I2552" s="2">
        <v>1000450000</v>
      </c>
      <c r="J2552" s="2">
        <v>1020030000</v>
      </c>
      <c r="K2552" s="2">
        <v>1037160000</v>
      </c>
      <c r="L2552" s="2">
        <v>1051230000</v>
      </c>
      <c r="M2552" s="2">
        <v>1063680000</v>
      </c>
      <c r="N2552" s="2">
        <v>1078090000</v>
      </c>
      <c r="O2552" s="2">
        <v>1093220000</v>
      </c>
      <c r="P2552" s="2">
        <v>1106590000</v>
      </c>
      <c r="Q2552" s="2">
        <v>1119250000</v>
      </c>
      <c r="R2552" s="2">
        <v>1130870000</v>
      </c>
      <c r="S2552" s="2">
        <v>1143700000</v>
      </c>
      <c r="T2552" s="2">
        <v>1157770000</v>
      </c>
      <c r="U2552" s="2">
        <v>1171530000</v>
      </c>
      <c r="V2552" s="2">
        <v>1187170000</v>
      </c>
      <c r="W2552" s="2">
        <v>1204370000</v>
      </c>
      <c r="X2552" s="2">
        <v>1222200000</v>
      </c>
      <c r="Y2552" s="2">
        <v>1240360000</v>
      </c>
      <c r="Z2552" s="2">
        <v>1258140000</v>
      </c>
      <c r="AA2552" s="2">
        <v>1274960000</v>
      </c>
      <c r="AB2552" s="2">
        <v>1292290000</v>
      </c>
      <c r="AC2552" s="2">
        <v>1310490000</v>
      </c>
      <c r="AD2552" s="2">
        <v>1328020000</v>
      </c>
      <c r="AE2552" s="2">
        <v>1343300000</v>
      </c>
      <c r="AF2552" s="2">
        <v>1362900000</v>
      </c>
    </row>
    <row r="2553" spans="1:32" x14ac:dyDescent="0.25">
      <c r="A2553" t="s">
        <v>4067</v>
      </c>
      <c r="B2553" t="s">
        <v>19</v>
      </c>
      <c r="C2553" s="2">
        <v>2380140</v>
      </c>
      <c r="D2553" s="2">
        <v>2437180</v>
      </c>
      <c r="E2553" s="2">
        <v>2187910</v>
      </c>
      <c r="F2553" s="2">
        <v>2211490</v>
      </c>
      <c r="G2553" s="2">
        <v>2240320</v>
      </c>
      <c r="H2553" s="2">
        <v>2283360</v>
      </c>
      <c r="I2553" s="2">
        <v>2331870</v>
      </c>
      <c r="J2553" s="2">
        <v>2377510</v>
      </c>
      <c r="K2553" s="2">
        <v>2417450</v>
      </c>
      <c r="L2553" s="2">
        <v>2450250</v>
      </c>
      <c r="M2553" s="2">
        <v>2479250</v>
      </c>
      <c r="N2553" s="2">
        <v>2512850</v>
      </c>
      <c r="O2553" s="2">
        <v>2548100</v>
      </c>
      <c r="P2553" s="2">
        <v>2579280</v>
      </c>
      <c r="Q2553" s="2">
        <v>2608780</v>
      </c>
      <c r="R2553" s="2">
        <v>2635860</v>
      </c>
      <c r="S2553" s="2">
        <v>2665770</v>
      </c>
      <c r="T2553" s="2">
        <v>2698560</v>
      </c>
      <c r="U2553" s="2">
        <v>2730630</v>
      </c>
      <c r="V2553" s="2">
        <v>2767080</v>
      </c>
      <c r="W2553" s="2">
        <v>2807190</v>
      </c>
      <c r="X2553" s="2">
        <v>2848750</v>
      </c>
      <c r="Y2553" s="2">
        <v>2891060</v>
      </c>
      <c r="Z2553" s="2">
        <v>2932520</v>
      </c>
      <c r="AA2553" s="2">
        <v>2971720</v>
      </c>
      <c r="AB2553" s="2">
        <v>3012110</v>
      </c>
      <c r="AC2553" s="2">
        <v>3054540</v>
      </c>
      <c r="AD2553" s="2">
        <v>3095400</v>
      </c>
      <c r="AE2553" s="2">
        <v>3131020</v>
      </c>
      <c r="AF2553" s="2">
        <v>3176690</v>
      </c>
    </row>
    <row r="2554" spans="1:32" x14ac:dyDescent="0.25">
      <c r="A2554" t="s">
        <v>4068</v>
      </c>
      <c r="B2554" t="s">
        <v>19</v>
      </c>
      <c r="C2554" s="2">
        <v>1784290</v>
      </c>
      <c r="D2554" s="2">
        <v>1827050</v>
      </c>
      <c r="E2554" s="2">
        <v>1640180</v>
      </c>
      <c r="F2554" s="2">
        <v>1657860</v>
      </c>
      <c r="G2554" s="2">
        <v>1679470</v>
      </c>
      <c r="H2554" s="2">
        <v>1711740</v>
      </c>
      <c r="I2554" s="2">
        <v>1748100</v>
      </c>
      <c r="J2554" s="2">
        <v>1782320</v>
      </c>
      <c r="K2554" s="2">
        <v>1812260</v>
      </c>
      <c r="L2554" s="2">
        <v>1836850</v>
      </c>
      <c r="M2554" s="2">
        <v>1858590</v>
      </c>
      <c r="N2554" s="2">
        <v>1883780</v>
      </c>
      <c r="O2554" s="2">
        <v>1910200</v>
      </c>
      <c r="P2554" s="2">
        <v>1933580</v>
      </c>
      <c r="Q2554" s="2">
        <v>1955690</v>
      </c>
      <c r="R2554" s="2">
        <v>1975990</v>
      </c>
      <c r="S2554" s="2">
        <v>1998420</v>
      </c>
      <c r="T2554" s="2">
        <v>2023000</v>
      </c>
      <c r="U2554" s="2">
        <v>2047040</v>
      </c>
      <c r="V2554" s="2">
        <v>2074370</v>
      </c>
      <c r="W2554" s="2">
        <v>2104430</v>
      </c>
      <c r="X2554" s="2">
        <v>2135590</v>
      </c>
      <c r="Y2554" s="2">
        <v>2167310</v>
      </c>
      <c r="Z2554" s="2">
        <v>2198390</v>
      </c>
      <c r="AA2554" s="2">
        <v>2227770</v>
      </c>
      <c r="AB2554" s="2">
        <v>2258050</v>
      </c>
      <c r="AC2554" s="2">
        <v>2289860</v>
      </c>
      <c r="AD2554" s="2">
        <v>2320490</v>
      </c>
      <c r="AE2554" s="2">
        <v>2347190</v>
      </c>
      <c r="AF2554" s="2">
        <v>2381430</v>
      </c>
    </row>
    <row r="2555" spans="1:32" x14ac:dyDescent="0.25">
      <c r="A2555" t="s">
        <v>4069</v>
      </c>
      <c r="B2555" t="s">
        <v>19</v>
      </c>
      <c r="C2555" s="2">
        <v>35816000</v>
      </c>
      <c r="D2555" s="2">
        <v>36674300</v>
      </c>
      <c r="E2555" s="2">
        <v>32923400</v>
      </c>
      <c r="F2555" s="2">
        <v>33278200</v>
      </c>
      <c r="G2555" s="2">
        <v>33712000</v>
      </c>
      <c r="H2555" s="2">
        <v>34359700</v>
      </c>
      <c r="I2555" s="2">
        <v>35089700</v>
      </c>
      <c r="J2555" s="2">
        <v>35776500</v>
      </c>
      <c r="K2555" s="2">
        <v>36377500</v>
      </c>
      <c r="L2555" s="2">
        <v>36871100</v>
      </c>
      <c r="M2555" s="2">
        <v>37307500</v>
      </c>
      <c r="N2555" s="2">
        <v>37813000</v>
      </c>
      <c r="O2555" s="2">
        <v>38343500</v>
      </c>
      <c r="P2555" s="2">
        <v>38812600</v>
      </c>
      <c r="Q2555" s="2">
        <v>39256600</v>
      </c>
      <c r="R2555" s="2">
        <v>39664100</v>
      </c>
      <c r="S2555" s="2">
        <v>40114200</v>
      </c>
      <c r="T2555" s="2">
        <v>40607700</v>
      </c>
      <c r="U2555" s="2">
        <v>41090200</v>
      </c>
      <c r="V2555" s="2">
        <v>41638700</v>
      </c>
      <c r="W2555" s="2">
        <v>42242200</v>
      </c>
      <c r="X2555" s="2">
        <v>42867700</v>
      </c>
      <c r="Y2555" s="2">
        <v>43504400</v>
      </c>
      <c r="Z2555" s="2">
        <v>44128300</v>
      </c>
      <c r="AA2555" s="2">
        <v>44718100</v>
      </c>
      <c r="AB2555" s="2">
        <v>45325800</v>
      </c>
      <c r="AC2555" s="2">
        <v>45964300</v>
      </c>
      <c r="AD2555" s="2">
        <v>46579200</v>
      </c>
      <c r="AE2555" s="2">
        <v>47115200</v>
      </c>
      <c r="AF2555" s="2">
        <v>47802500</v>
      </c>
    </row>
    <row r="2556" spans="1:32" x14ac:dyDescent="0.25">
      <c r="A2556" t="s">
        <v>4070</v>
      </c>
      <c r="B2556" t="s">
        <v>19</v>
      </c>
      <c r="C2556" s="2">
        <v>5209600</v>
      </c>
      <c r="D2556" s="2">
        <v>5334450</v>
      </c>
      <c r="E2556" s="2">
        <v>4788860</v>
      </c>
      <c r="F2556" s="2">
        <v>4840470</v>
      </c>
      <c r="G2556" s="2">
        <v>4903560</v>
      </c>
      <c r="H2556" s="2">
        <v>4997770</v>
      </c>
      <c r="I2556" s="2">
        <v>5103960</v>
      </c>
      <c r="J2556" s="2">
        <v>5203850</v>
      </c>
      <c r="K2556" s="2">
        <v>5291280</v>
      </c>
      <c r="L2556" s="2">
        <v>5363070</v>
      </c>
      <c r="M2556" s="2">
        <v>5426550</v>
      </c>
      <c r="N2556" s="2">
        <v>5500080</v>
      </c>
      <c r="O2556" s="2">
        <v>5577240</v>
      </c>
      <c r="P2556" s="2">
        <v>5645480</v>
      </c>
      <c r="Q2556" s="2">
        <v>5710050</v>
      </c>
      <c r="R2556" s="2">
        <v>5769320</v>
      </c>
      <c r="S2556" s="2">
        <v>5834790</v>
      </c>
      <c r="T2556" s="2">
        <v>5906570</v>
      </c>
      <c r="U2556" s="2">
        <v>5976760</v>
      </c>
      <c r="V2556" s="2">
        <v>6056540</v>
      </c>
      <c r="W2556" s="2">
        <v>6144320</v>
      </c>
      <c r="X2556" s="2">
        <v>6235300</v>
      </c>
      <c r="Y2556" s="2">
        <v>6327910</v>
      </c>
      <c r="Z2556" s="2">
        <v>6418660</v>
      </c>
      <c r="AA2556" s="2">
        <v>6504450</v>
      </c>
      <c r="AB2556" s="2">
        <v>6592850</v>
      </c>
      <c r="AC2556" s="2">
        <v>6685720</v>
      </c>
      <c r="AD2556" s="2">
        <v>6775150</v>
      </c>
      <c r="AE2556" s="2">
        <v>6853110</v>
      </c>
      <c r="AF2556" s="2">
        <v>6953090</v>
      </c>
    </row>
    <row r="2557" spans="1:32" x14ac:dyDescent="0.25">
      <c r="A2557" t="s">
        <v>4071</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x14ac:dyDescent="0.25">
      <c r="A2558" t="s">
        <v>4072</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x14ac:dyDescent="0.25">
      <c r="A2559" t="s">
        <v>4073</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x14ac:dyDescent="0.25">
      <c r="A2560" t="s">
        <v>4074</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x14ac:dyDescent="0.25">
      <c r="A2561" t="s">
        <v>4075</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x14ac:dyDescent="0.25">
      <c r="A2562" t="s">
        <v>4076</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x14ac:dyDescent="0.25">
      <c r="A2563" t="s">
        <v>4077</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x14ac:dyDescent="0.25">
      <c r="A2564" t="s">
        <v>4078</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x14ac:dyDescent="0.25">
      <c r="A2565" t="s">
        <v>4079</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x14ac:dyDescent="0.25">
      <c r="A2566" t="s">
        <v>4080</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x14ac:dyDescent="0.25">
      <c r="A2567" t="s">
        <v>4081</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x14ac:dyDescent="0.25">
      <c r="A2568" t="s">
        <v>4082</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x14ac:dyDescent="0.25">
      <c r="A2569" t="s">
        <v>4083</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x14ac:dyDescent="0.25">
      <c r="A2570" t="s">
        <v>4084</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x14ac:dyDescent="0.25">
      <c r="A2571" t="s">
        <v>4085</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x14ac:dyDescent="0.25">
      <c r="A2572" t="s">
        <v>4086</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x14ac:dyDescent="0.25">
      <c r="A2573" t="s">
        <v>4087</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x14ac:dyDescent="0.25">
      <c r="A2574" t="s">
        <v>4088</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x14ac:dyDescent="0.25">
      <c r="A2575" t="s">
        <v>4089</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x14ac:dyDescent="0.25">
      <c r="A2576" t="s">
        <v>4090</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x14ac:dyDescent="0.25">
      <c r="A2577" t="s">
        <v>4091</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x14ac:dyDescent="0.25">
      <c r="A2578" t="s">
        <v>4092</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x14ac:dyDescent="0.25">
      <c r="A2579" t="s">
        <v>4093</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x14ac:dyDescent="0.25">
      <c r="A2580" t="s">
        <v>4094</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x14ac:dyDescent="0.25">
      <c r="A2581" t="s">
        <v>4095</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x14ac:dyDescent="0.25">
      <c r="A2582" t="s">
        <v>4096</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x14ac:dyDescent="0.25">
      <c r="A2583" t="s">
        <v>4097</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x14ac:dyDescent="0.25">
      <c r="A2584" t="s">
        <v>4098</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x14ac:dyDescent="0.25">
      <c r="A2585" t="s">
        <v>4099</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x14ac:dyDescent="0.25">
      <c r="A2586" t="s">
        <v>4100</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x14ac:dyDescent="0.25">
      <c r="A2587" t="s">
        <v>4101</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x14ac:dyDescent="0.25">
      <c r="A2588" t="s">
        <v>4102</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x14ac:dyDescent="0.25">
      <c r="A2589" t="s">
        <v>4103</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x14ac:dyDescent="0.25">
      <c r="A2590" t="s">
        <v>4104</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x14ac:dyDescent="0.25">
      <c r="A2591" t="s">
        <v>4105</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x14ac:dyDescent="0.25">
      <c r="A2592" t="s">
        <v>4106</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x14ac:dyDescent="0.25">
      <c r="A2593" t="s">
        <v>4107</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x14ac:dyDescent="0.25">
      <c r="A2594" t="s">
        <v>4108</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x14ac:dyDescent="0.25">
      <c r="A2595" t="s">
        <v>4109</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x14ac:dyDescent="0.25">
      <c r="A2596" t="s">
        <v>4110</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x14ac:dyDescent="0.25">
      <c r="A2597" t="s">
        <v>4111</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x14ac:dyDescent="0.25">
      <c r="A2598" t="s">
        <v>4112</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x14ac:dyDescent="0.25">
      <c r="A2599" t="s">
        <v>4113</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x14ac:dyDescent="0.25">
      <c r="A2600" t="s">
        <v>4114</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x14ac:dyDescent="0.25">
      <c r="A2601" t="s">
        <v>4115</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x14ac:dyDescent="0.25">
      <c r="A2602" t="s">
        <v>4116</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x14ac:dyDescent="0.25">
      <c r="A2603" t="s">
        <v>4117</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x14ac:dyDescent="0.25">
      <c r="A2604" t="s">
        <v>4118</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x14ac:dyDescent="0.25">
      <c r="A2605" t="s">
        <v>4119</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x14ac:dyDescent="0.25">
      <c r="A2606" t="s">
        <v>4120</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x14ac:dyDescent="0.25">
      <c r="A2607" t="s">
        <v>4121</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x14ac:dyDescent="0.25">
      <c r="A2608" t="s">
        <v>4122</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x14ac:dyDescent="0.25">
      <c r="A2609" t="s">
        <v>4123</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x14ac:dyDescent="0.25">
      <c r="A2610" t="s">
        <v>4124</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x14ac:dyDescent="0.25">
      <c r="A2611" t="s">
        <v>4125</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x14ac:dyDescent="0.25">
      <c r="A2612" t="s">
        <v>4126</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x14ac:dyDescent="0.25">
      <c r="A2613" t="s">
        <v>4127</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x14ac:dyDescent="0.25">
      <c r="A2614" t="s">
        <v>4128</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x14ac:dyDescent="0.25">
      <c r="A2615" t="s">
        <v>4129</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x14ac:dyDescent="0.25">
      <c r="A2616" t="s">
        <v>4130</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x14ac:dyDescent="0.25">
      <c r="A2617" t="s">
        <v>4131</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x14ac:dyDescent="0.25">
      <c r="A2618" t="s">
        <v>4132</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x14ac:dyDescent="0.25">
      <c r="A2619" t="s">
        <v>4133</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x14ac:dyDescent="0.25">
      <c r="A2620" t="s">
        <v>4134</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x14ac:dyDescent="0.25">
      <c r="A2621" t="s">
        <v>4135</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x14ac:dyDescent="0.25">
      <c r="A2622" t="s">
        <v>4136</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x14ac:dyDescent="0.25">
      <c r="A2623" t="s">
        <v>4137</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x14ac:dyDescent="0.25">
      <c r="A2624" t="s">
        <v>4138</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x14ac:dyDescent="0.25">
      <c r="A2625" t="s">
        <v>4139</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x14ac:dyDescent="0.25">
      <c r="A2626" t="s">
        <v>4140</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x14ac:dyDescent="0.25">
      <c r="A2627" t="s">
        <v>4141</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x14ac:dyDescent="0.25">
      <c r="A2628" t="s">
        <v>4142</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x14ac:dyDescent="0.25">
      <c r="A2629" t="s">
        <v>4143</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x14ac:dyDescent="0.25">
      <c r="A2630" t="s">
        <v>4144</v>
      </c>
      <c r="B2630" t="s">
        <v>19</v>
      </c>
      <c r="C2630" s="2">
        <v>1119000000000</v>
      </c>
      <c r="D2630" s="2">
        <v>1145510000000</v>
      </c>
      <c r="E2630" s="2">
        <v>1029100000000</v>
      </c>
      <c r="F2630" s="2">
        <v>1041470000000</v>
      </c>
      <c r="G2630" s="2">
        <v>1054870000000</v>
      </c>
      <c r="H2630" s="2">
        <v>1075900000000</v>
      </c>
      <c r="I2630" s="2">
        <v>1098850000000</v>
      </c>
      <c r="J2630" s="2">
        <v>1120900000000</v>
      </c>
      <c r="K2630" s="2">
        <v>1140140000000</v>
      </c>
      <c r="L2630" s="2">
        <v>1156510000000</v>
      </c>
      <c r="M2630" s="2">
        <v>1170120000000</v>
      </c>
      <c r="N2630" s="2">
        <v>1186370000000</v>
      </c>
      <c r="O2630" s="2">
        <v>1202600000000</v>
      </c>
      <c r="P2630" s="2">
        <v>1216900000000</v>
      </c>
      <c r="Q2630" s="2">
        <v>1231140000000</v>
      </c>
      <c r="R2630" s="2">
        <v>1243490000000</v>
      </c>
      <c r="S2630" s="2">
        <v>1257720000000</v>
      </c>
      <c r="T2630" s="2">
        <v>1272860000000</v>
      </c>
      <c r="U2630" s="2">
        <v>1288010000000</v>
      </c>
      <c r="V2630" s="2">
        <v>1305040000000</v>
      </c>
      <c r="W2630" s="2">
        <v>1323970000000</v>
      </c>
      <c r="X2630" s="2">
        <v>1343850000000</v>
      </c>
      <c r="Y2630" s="2">
        <v>1363720000000</v>
      </c>
      <c r="Z2630" s="2">
        <v>1382600000000</v>
      </c>
      <c r="AA2630" s="2">
        <v>1401470000000</v>
      </c>
      <c r="AB2630" s="2">
        <v>1420280000000</v>
      </c>
      <c r="AC2630" s="2">
        <v>1440960000000</v>
      </c>
      <c r="AD2630" s="2">
        <v>1459710000000</v>
      </c>
      <c r="AE2630" s="2">
        <v>1476530000000</v>
      </c>
      <c r="AF2630" s="2">
        <v>1498040000000</v>
      </c>
    </row>
    <row r="2631" spans="1:32" x14ac:dyDescent="0.25">
      <c r="A2631" t="s">
        <v>4145</v>
      </c>
      <c r="B2631" t="s">
        <v>19</v>
      </c>
      <c r="C2631" s="2">
        <v>12387400</v>
      </c>
      <c r="D2631" s="2">
        <v>12680800</v>
      </c>
      <c r="E2631" s="2">
        <v>11392200</v>
      </c>
      <c r="F2631" s="2">
        <v>11529100</v>
      </c>
      <c r="G2631" s="2">
        <v>11677400</v>
      </c>
      <c r="H2631" s="2">
        <v>11910300</v>
      </c>
      <c r="I2631" s="2">
        <v>12164300</v>
      </c>
      <c r="J2631" s="2">
        <v>12408400</v>
      </c>
      <c r="K2631" s="2">
        <v>12621300</v>
      </c>
      <c r="L2631" s="2">
        <v>12802600</v>
      </c>
      <c r="M2631" s="2">
        <v>12953300</v>
      </c>
      <c r="N2631" s="2">
        <v>13133100</v>
      </c>
      <c r="O2631" s="2">
        <v>13312800</v>
      </c>
      <c r="P2631" s="2">
        <v>13471100</v>
      </c>
      <c r="Q2631" s="2">
        <v>13628800</v>
      </c>
      <c r="R2631" s="2">
        <v>13765500</v>
      </c>
      <c r="S2631" s="2">
        <v>13923000</v>
      </c>
      <c r="T2631" s="2">
        <v>14090600</v>
      </c>
      <c r="U2631" s="2">
        <v>14258300</v>
      </c>
      <c r="V2631" s="2">
        <v>14446900</v>
      </c>
      <c r="W2631" s="2">
        <v>14656400</v>
      </c>
      <c r="X2631" s="2">
        <v>14876500</v>
      </c>
      <c r="Y2631" s="2">
        <v>15096400</v>
      </c>
      <c r="Z2631" s="2">
        <v>15305500</v>
      </c>
      <c r="AA2631" s="2">
        <v>15514300</v>
      </c>
      <c r="AB2631" s="2">
        <v>15722600</v>
      </c>
      <c r="AC2631" s="2">
        <v>15951400</v>
      </c>
      <c r="AD2631" s="2">
        <v>16159100</v>
      </c>
      <c r="AE2631" s="2">
        <v>16345200</v>
      </c>
      <c r="AF2631" s="2">
        <v>16583400</v>
      </c>
    </row>
    <row r="2632" spans="1:32" x14ac:dyDescent="0.25">
      <c r="A2632" t="s">
        <v>4146</v>
      </c>
      <c r="B2632" t="s">
        <v>19</v>
      </c>
      <c r="C2632" s="2">
        <v>551273000</v>
      </c>
      <c r="D2632" s="2">
        <v>564334000</v>
      </c>
      <c r="E2632" s="2">
        <v>506986000</v>
      </c>
      <c r="F2632" s="2">
        <v>513076000</v>
      </c>
      <c r="G2632" s="2">
        <v>519680000</v>
      </c>
      <c r="H2632" s="2">
        <v>530042000</v>
      </c>
      <c r="I2632" s="2">
        <v>541347000</v>
      </c>
      <c r="J2632" s="2">
        <v>552208000</v>
      </c>
      <c r="K2632" s="2">
        <v>561686000</v>
      </c>
      <c r="L2632" s="2">
        <v>569752000</v>
      </c>
      <c r="M2632" s="2">
        <v>576459000</v>
      </c>
      <c r="N2632" s="2">
        <v>584461000</v>
      </c>
      <c r="O2632" s="2">
        <v>592456000</v>
      </c>
      <c r="P2632" s="2">
        <v>599505000</v>
      </c>
      <c r="Q2632" s="2">
        <v>606520000</v>
      </c>
      <c r="R2632" s="2">
        <v>612605000</v>
      </c>
      <c r="S2632" s="2">
        <v>619612000</v>
      </c>
      <c r="T2632" s="2">
        <v>627074000</v>
      </c>
      <c r="U2632" s="2">
        <v>634535000</v>
      </c>
      <c r="V2632" s="2">
        <v>642927000</v>
      </c>
      <c r="W2632" s="2">
        <v>652250000</v>
      </c>
      <c r="X2632" s="2">
        <v>662045000</v>
      </c>
      <c r="Y2632" s="2">
        <v>671833000</v>
      </c>
      <c r="Z2632" s="2">
        <v>681137000</v>
      </c>
      <c r="AA2632" s="2">
        <v>690430000</v>
      </c>
      <c r="AB2632" s="2">
        <v>699699000</v>
      </c>
      <c r="AC2632" s="2">
        <v>709884000</v>
      </c>
      <c r="AD2632" s="2">
        <v>719125000</v>
      </c>
      <c r="AE2632" s="2">
        <v>727410000</v>
      </c>
      <c r="AF2632" s="2">
        <v>738009000</v>
      </c>
    </row>
    <row r="2633" spans="1:32" x14ac:dyDescent="0.25">
      <c r="A2633" t="s">
        <v>4147</v>
      </c>
      <c r="B2633" t="s">
        <v>19</v>
      </c>
      <c r="C2633" s="2">
        <v>1539950000</v>
      </c>
      <c r="D2633" s="2">
        <v>1576430000</v>
      </c>
      <c r="E2633" s="2">
        <v>1416230000</v>
      </c>
      <c r="F2633" s="2">
        <v>1433250000</v>
      </c>
      <c r="G2633" s="2">
        <v>1451690000</v>
      </c>
      <c r="H2633" s="2">
        <v>1480640000</v>
      </c>
      <c r="I2633" s="2">
        <v>1512220000</v>
      </c>
      <c r="J2633" s="2">
        <v>1542560000</v>
      </c>
      <c r="K2633" s="2">
        <v>1569030000</v>
      </c>
      <c r="L2633" s="2">
        <v>1591570000</v>
      </c>
      <c r="M2633" s="2">
        <v>1610300000</v>
      </c>
      <c r="N2633" s="2">
        <v>1632650000</v>
      </c>
      <c r="O2633" s="2">
        <v>1654990000</v>
      </c>
      <c r="P2633" s="2">
        <v>1674680000</v>
      </c>
      <c r="Q2633" s="2">
        <v>1694270000</v>
      </c>
      <c r="R2633" s="2">
        <v>1711270000</v>
      </c>
      <c r="S2633" s="2">
        <v>1730850000</v>
      </c>
      <c r="T2633" s="2">
        <v>1751690000</v>
      </c>
      <c r="U2633" s="2">
        <v>1772530000</v>
      </c>
      <c r="V2633" s="2">
        <v>1795970000</v>
      </c>
      <c r="W2633" s="2">
        <v>1822020000</v>
      </c>
      <c r="X2633" s="2">
        <v>1849380000</v>
      </c>
      <c r="Y2633" s="2">
        <v>1876720000</v>
      </c>
      <c r="Z2633" s="2">
        <v>1902710000</v>
      </c>
      <c r="AA2633" s="2">
        <v>1928670000</v>
      </c>
      <c r="AB2633" s="2">
        <v>1954560000</v>
      </c>
      <c r="AC2633" s="2">
        <v>1983010000</v>
      </c>
      <c r="AD2633" s="2">
        <v>2008830000</v>
      </c>
      <c r="AE2633" s="2">
        <v>2031970000</v>
      </c>
      <c r="AF2633" s="2">
        <v>2061580000</v>
      </c>
    </row>
    <row r="2634" spans="1:32" x14ac:dyDescent="0.25">
      <c r="A2634" t="s">
        <v>4148</v>
      </c>
      <c r="B2634" t="s">
        <v>19</v>
      </c>
      <c r="C2634" s="2">
        <v>837790000</v>
      </c>
      <c r="D2634" s="2">
        <v>857639000</v>
      </c>
      <c r="E2634" s="2">
        <v>770485000</v>
      </c>
      <c r="F2634" s="2">
        <v>779741000</v>
      </c>
      <c r="G2634" s="2">
        <v>789776000</v>
      </c>
      <c r="H2634" s="2">
        <v>805525000</v>
      </c>
      <c r="I2634" s="2">
        <v>822705000</v>
      </c>
      <c r="J2634" s="2">
        <v>839211000</v>
      </c>
      <c r="K2634" s="2">
        <v>853614000</v>
      </c>
      <c r="L2634" s="2">
        <v>865874000</v>
      </c>
      <c r="M2634" s="2">
        <v>876066000</v>
      </c>
      <c r="N2634" s="2">
        <v>888227000</v>
      </c>
      <c r="O2634" s="2">
        <v>900378000</v>
      </c>
      <c r="P2634" s="2">
        <v>911089000</v>
      </c>
      <c r="Q2634" s="2">
        <v>921750000</v>
      </c>
      <c r="R2634" s="2">
        <v>930998000</v>
      </c>
      <c r="S2634" s="2">
        <v>941647000</v>
      </c>
      <c r="T2634" s="2">
        <v>952987000</v>
      </c>
      <c r="U2634" s="2">
        <v>964326000</v>
      </c>
      <c r="V2634" s="2">
        <v>977080000</v>
      </c>
      <c r="W2634" s="2">
        <v>991248000</v>
      </c>
      <c r="X2634" s="2">
        <v>1006130000</v>
      </c>
      <c r="Y2634" s="2">
        <v>1021010000</v>
      </c>
      <c r="Z2634" s="2">
        <v>1035150000</v>
      </c>
      <c r="AA2634" s="2">
        <v>1049270000</v>
      </c>
      <c r="AB2634" s="2">
        <v>1063360000</v>
      </c>
      <c r="AC2634" s="2">
        <v>1078840000</v>
      </c>
      <c r="AD2634" s="2">
        <v>1092880000</v>
      </c>
      <c r="AE2634" s="2">
        <v>1105470000</v>
      </c>
      <c r="AF2634" s="2">
        <v>1121580000</v>
      </c>
    </row>
    <row r="2635" spans="1:32" x14ac:dyDescent="0.25">
      <c r="A2635" t="s">
        <v>4149</v>
      </c>
      <c r="B2635" t="s">
        <v>19</v>
      </c>
      <c r="C2635" s="2">
        <v>202146000</v>
      </c>
      <c r="D2635" s="2">
        <v>206935000</v>
      </c>
      <c r="E2635" s="2">
        <v>185906000</v>
      </c>
      <c r="F2635" s="2">
        <v>188139000</v>
      </c>
      <c r="G2635" s="2">
        <v>190561000</v>
      </c>
      <c r="H2635" s="2">
        <v>194361000</v>
      </c>
      <c r="I2635" s="2">
        <v>198506000</v>
      </c>
      <c r="J2635" s="2">
        <v>202488000</v>
      </c>
      <c r="K2635" s="2">
        <v>205964000</v>
      </c>
      <c r="L2635" s="2">
        <v>208922000</v>
      </c>
      <c r="M2635" s="2">
        <v>211381000</v>
      </c>
      <c r="N2635" s="2">
        <v>214315000</v>
      </c>
      <c r="O2635" s="2">
        <v>217247000</v>
      </c>
      <c r="P2635" s="2">
        <v>219832000</v>
      </c>
      <c r="Q2635" s="2">
        <v>222404000</v>
      </c>
      <c r="R2635" s="2">
        <v>224635000</v>
      </c>
      <c r="S2635" s="2">
        <v>227205000</v>
      </c>
      <c r="T2635" s="2">
        <v>229941000</v>
      </c>
      <c r="U2635" s="2">
        <v>232677000</v>
      </c>
      <c r="V2635" s="2">
        <v>235754000</v>
      </c>
      <c r="W2635" s="2">
        <v>239173000</v>
      </c>
      <c r="X2635" s="2">
        <v>242764000</v>
      </c>
      <c r="Y2635" s="2">
        <v>246354000</v>
      </c>
      <c r="Z2635" s="2">
        <v>249765000</v>
      </c>
      <c r="AA2635" s="2">
        <v>253173000</v>
      </c>
      <c r="AB2635" s="2">
        <v>256572000</v>
      </c>
      <c r="AC2635" s="2">
        <v>260307000</v>
      </c>
      <c r="AD2635" s="2">
        <v>263695000</v>
      </c>
      <c r="AE2635" s="2">
        <v>266733000</v>
      </c>
      <c r="AF2635" s="2">
        <v>270620000</v>
      </c>
    </row>
    <row r="2636" spans="1:32" x14ac:dyDescent="0.25">
      <c r="A2636" t="s">
        <v>4150</v>
      </c>
      <c r="B2636" t="s">
        <v>19</v>
      </c>
      <c r="C2636" s="2">
        <v>3707010000</v>
      </c>
      <c r="D2636" s="2">
        <v>3794840000</v>
      </c>
      <c r="E2636" s="2">
        <v>3409210000</v>
      </c>
      <c r="F2636" s="2">
        <v>3450160000</v>
      </c>
      <c r="G2636" s="2">
        <v>3494560000</v>
      </c>
      <c r="H2636" s="2">
        <v>3564250000</v>
      </c>
      <c r="I2636" s="2">
        <v>3640260000</v>
      </c>
      <c r="J2636" s="2">
        <v>3713300000</v>
      </c>
      <c r="K2636" s="2">
        <v>3777030000</v>
      </c>
      <c r="L2636" s="2">
        <v>3831280000</v>
      </c>
      <c r="M2636" s="2">
        <v>3876370000</v>
      </c>
      <c r="N2636" s="2">
        <v>3930180000</v>
      </c>
      <c r="O2636" s="2">
        <v>3983950000</v>
      </c>
      <c r="P2636" s="2">
        <v>4031340000</v>
      </c>
      <c r="Q2636" s="2">
        <v>4078520000</v>
      </c>
      <c r="R2636" s="2">
        <v>4119430000</v>
      </c>
      <c r="S2636" s="2">
        <v>4166560000</v>
      </c>
      <c r="T2636" s="2">
        <v>4216730000</v>
      </c>
      <c r="U2636" s="2">
        <v>4266910000</v>
      </c>
      <c r="V2636" s="2">
        <v>4323340000</v>
      </c>
      <c r="W2636" s="2">
        <v>4386030000</v>
      </c>
      <c r="X2636" s="2">
        <v>4451890000</v>
      </c>
      <c r="Y2636" s="2">
        <v>4517710000</v>
      </c>
      <c r="Z2636" s="2">
        <v>4580280000</v>
      </c>
      <c r="AA2636" s="2">
        <v>4642770000</v>
      </c>
      <c r="AB2636" s="2">
        <v>4705100000</v>
      </c>
      <c r="AC2636" s="2">
        <v>4773580000</v>
      </c>
      <c r="AD2636" s="2">
        <v>4835720000</v>
      </c>
      <c r="AE2636" s="2">
        <v>4891440000</v>
      </c>
      <c r="AF2636" s="2">
        <v>4962710000</v>
      </c>
    </row>
    <row r="2637" spans="1:32" x14ac:dyDescent="0.25">
      <c r="A2637" t="s">
        <v>4151</v>
      </c>
      <c r="B2637" t="s">
        <v>19</v>
      </c>
      <c r="C2637" s="2">
        <v>8640420</v>
      </c>
      <c r="D2637" s="2">
        <v>8845130</v>
      </c>
      <c r="E2637" s="2">
        <v>7946280</v>
      </c>
      <c r="F2637" s="2">
        <v>8041740</v>
      </c>
      <c r="G2637" s="2">
        <v>8145240</v>
      </c>
      <c r="H2637" s="2">
        <v>8307660</v>
      </c>
      <c r="I2637" s="2">
        <v>8484840</v>
      </c>
      <c r="J2637" s="2">
        <v>8655070</v>
      </c>
      <c r="K2637" s="2">
        <v>8803630</v>
      </c>
      <c r="L2637" s="2">
        <v>8930060</v>
      </c>
      <c r="M2637" s="2">
        <v>9035170</v>
      </c>
      <c r="N2637" s="2">
        <v>9160590</v>
      </c>
      <c r="O2637" s="2">
        <v>9285910</v>
      </c>
      <c r="P2637" s="2">
        <v>9396380</v>
      </c>
      <c r="Q2637" s="2">
        <v>9506330</v>
      </c>
      <c r="R2637" s="2">
        <v>9601710</v>
      </c>
      <c r="S2637" s="2">
        <v>9711540</v>
      </c>
      <c r="T2637" s="2">
        <v>9828490</v>
      </c>
      <c r="U2637" s="2">
        <v>9945440</v>
      </c>
      <c r="V2637" s="2">
        <v>10077000</v>
      </c>
      <c r="W2637" s="2">
        <v>10223100</v>
      </c>
      <c r="X2637" s="2">
        <v>10376600</v>
      </c>
      <c r="Y2637" s="2">
        <v>10530000</v>
      </c>
      <c r="Z2637" s="2">
        <v>10675900</v>
      </c>
      <c r="AA2637" s="2">
        <v>10821500</v>
      </c>
      <c r="AB2637" s="2">
        <v>10966800</v>
      </c>
      <c r="AC2637" s="2">
        <v>11126400</v>
      </c>
      <c r="AD2637" s="2">
        <v>11271300</v>
      </c>
      <c r="AE2637" s="2">
        <v>11401100</v>
      </c>
      <c r="AF2637" s="2">
        <v>11567200</v>
      </c>
    </row>
    <row r="2638" spans="1:32" x14ac:dyDescent="0.25">
      <c r="A2638" t="s">
        <v>4152</v>
      </c>
      <c r="B2638" t="s">
        <v>19</v>
      </c>
      <c r="C2638" s="2">
        <v>6477360</v>
      </c>
      <c r="D2638" s="2">
        <v>6630830</v>
      </c>
      <c r="E2638" s="2">
        <v>5956990</v>
      </c>
      <c r="F2638" s="2">
        <v>6028560</v>
      </c>
      <c r="G2638" s="2">
        <v>6106140</v>
      </c>
      <c r="H2638" s="2">
        <v>6227900</v>
      </c>
      <c r="I2638" s="2">
        <v>6360730</v>
      </c>
      <c r="J2638" s="2">
        <v>6488350</v>
      </c>
      <c r="K2638" s="2">
        <v>6599710</v>
      </c>
      <c r="L2638" s="2">
        <v>6694490</v>
      </c>
      <c r="M2638" s="2">
        <v>6773290</v>
      </c>
      <c r="N2638" s="2">
        <v>6867310</v>
      </c>
      <c r="O2638" s="2">
        <v>6961260</v>
      </c>
      <c r="P2638" s="2">
        <v>7044070</v>
      </c>
      <c r="Q2638" s="2">
        <v>7126500</v>
      </c>
      <c r="R2638" s="2">
        <v>7198000</v>
      </c>
      <c r="S2638" s="2">
        <v>7280330</v>
      </c>
      <c r="T2638" s="2">
        <v>7368010</v>
      </c>
      <c r="U2638" s="2">
        <v>7455680</v>
      </c>
      <c r="V2638" s="2">
        <v>7554280</v>
      </c>
      <c r="W2638" s="2">
        <v>7663820</v>
      </c>
      <c r="X2638" s="2">
        <v>7778910</v>
      </c>
      <c r="Y2638" s="2">
        <v>7893920</v>
      </c>
      <c r="Z2638" s="2">
        <v>8003240</v>
      </c>
      <c r="AA2638" s="2">
        <v>8112430</v>
      </c>
      <c r="AB2638" s="2">
        <v>8221340</v>
      </c>
      <c r="AC2638" s="2">
        <v>8341010</v>
      </c>
      <c r="AD2638" s="2">
        <v>8449590</v>
      </c>
      <c r="AE2638" s="2">
        <v>8546940</v>
      </c>
      <c r="AF2638" s="2">
        <v>8671470</v>
      </c>
    </row>
    <row r="2639" spans="1:32" x14ac:dyDescent="0.25">
      <c r="A2639" t="s">
        <v>4153</v>
      </c>
      <c r="B2639" t="s">
        <v>19</v>
      </c>
      <c r="C2639" s="2">
        <v>130020000</v>
      </c>
      <c r="D2639" s="2">
        <v>133101000</v>
      </c>
      <c r="E2639" s="2">
        <v>119575000</v>
      </c>
      <c r="F2639" s="2">
        <v>121011000</v>
      </c>
      <c r="G2639" s="2">
        <v>122569000</v>
      </c>
      <c r="H2639" s="2">
        <v>125013000</v>
      </c>
      <c r="I2639" s="2">
        <v>127679000</v>
      </c>
      <c r="J2639" s="2">
        <v>130241000</v>
      </c>
      <c r="K2639" s="2">
        <v>132476000</v>
      </c>
      <c r="L2639" s="2">
        <v>134378000</v>
      </c>
      <c r="M2639" s="2">
        <v>135960000</v>
      </c>
      <c r="N2639" s="2">
        <v>137848000</v>
      </c>
      <c r="O2639" s="2">
        <v>139733000</v>
      </c>
      <c r="P2639" s="2">
        <v>141396000</v>
      </c>
      <c r="Q2639" s="2">
        <v>143050000</v>
      </c>
      <c r="R2639" s="2">
        <v>144485000</v>
      </c>
      <c r="S2639" s="2">
        <v>146138000</v>
      </c>
      <c r="T2639" s="2">
        <v>147898000</v>
      </c>
      <c r="U2639" s="2">
        <v>149658000</v>
      </c>
      <c r="V2639" s="2">
        <v>151637000</v>
      </c>
      <c r="W2639" s="2">
        <v>153836000</v>
      </c>
      <c r="X2639" s="2">
        <v>156146000</v>
      </c>
      <c r="Y2639" s="2">
        <v>158455000</v>
      </c>
      <c r="Z2639" s="2">
        <v>160649000</v>
      </c>
      <c r="AA2639" s="2">
        <v>162841000</v>
      </c>
      <c r="AB2639" s="2">
        <v>165027000</v>
      </c>
      <c r="AC2639" s="2">
        <v>167429000</v>
      </c>
      <c r="AD2639" s="2">
        <v>169608000</v>
      </c>
      <c r="AE2639" s="2">
        <v>171563000</v>
      </c>
      <c r="AF2639" s="2">
        <v>174062000</v>
      </c>
    </row>
    <row r="2640" spans="1:32" x14ac:dyDescent="0.25">
      <c r="A2640" t="s">
        <v>4154</v>
      </c>
      <c r="B2640" t="s">
        <v>19</v>
      </c>
      <c r="C2640" s="2">
        <v>18912000</v>
      </c>
      <c r="D2640" s="2">
        <v>19360100</v>
      </c>
      <c r="E2640" s="2">
        <v>17392700</v>
      </c>
      <c r="F2640" s="2">
        <v>17601600</v>
      </c>
      <c r="G2640" s="2">
        <v>17828200</v>
      </c>
      <c r="H2640" s="2">
        <v>18183700</v>
      </c>
      <c r="I2640" s="2">
        <v>18571500</v>
      </c>
      <c r="J2640" s="2">
        <v>18944100</v>
      </c>
      <c r="K2640" s="2">
        <v>19269200</v>
      </c>
      <c r="L2640" s="2">
        <v>19546000</v>
      </c>
      <c r="M2640" s="2">
        <v>19776000</v>
      </c>
      <c r="N2640" s="2">
        <v>20050500</v>
      </c>
      <c r="O2640" s="2">
        <v>20324800</v>
      </c>
      <c r="P2640" s="2">
        <v>20566600</v>
      </c>
      <c r="Q2640" s="2">
        <v>20807300</v>
      </c>
      <c r="R2640" s="2">
        <v>21016000</v>
      </c>
      <c r="S2640" s="2">
        <v>21256400</v>
      </c>
      <c r="T2640" s="2">
        <v>21512400</v>
      </c>
      <c r="U2640" s="2">
        <v>21768400</v>
      </c>
      <c r="V2640" s="2">
        <v>22056300</v>
      </c>
      <c r="W2640" s="2">
        <v>22376100</v>
      </c>
      <c r="X2640" s="2">
        <v>22712100</v>
      </c>
      <c r="Y2640" s="2">
        <v>23047900</v>
      </c>
      <c r="Z2640" s="2">
        <v>23367100</v>
      </c>
      <c r="AA2640" s="2">
        <v>23685900</v>
      </c>
      <c r="AB2640" s="2">
        <v>24003900</v>
      </c>
      <c r="AC2640" s="2">
        <v>24353300</v>
      </c>
      <c r="AD2640" s="2">
        <v>24670300</v>
      </c>
      <c r="AE2640" s="2">
        <v>24954600</v>
      </c>
      <c r="AF2640" s="2">
        <v>25318200</v>
      </c>
    </row>
    <row r="2641" spans="1:32" x14ac:dyDescent="0.25">
      <c r="A2641" t="s">
        <v>4155</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x14ac:dyDescent="0.25">
      <c r="A2642" t="s">
        <v>4156</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x14ac:dyDescent="0.25">
      <c r="A2643" t="s">
        <v>4157</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x14ac:dyDescent="0.25">
      <c r="A2644" t="s">
        <v>4158</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x14ac:dyDescent="0.25">
      <c r="A2645" t="s">
        <v>4159</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x14ac:dyDescent="0.25">
      <c r="A2646" t="s">
        <v>4160</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x14ac:dyDescent="0.25">
      <c r="A2647" t="s">
        <v>4161</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x14ac:dyDescent="0.25">
      <c r="A2648" t="s">
        <v>4162</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x14ac:dyDescent="0.25">
      <c r="A2649" t="s">
        <v>4163</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x14ac:dyDescent="0.25">
      <c r="A2650" t="s">
        <v>4164</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x14ac:dyDescent="0.25">
      <c r="A2651" t="s">
        <v>4165</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x14ac:dyDescent="0.25">
      <c r="A2652" t="s">
        <v>4166</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x14ac:dyDescent="0.25">
      <c r="A2653" t="s">
        <v>4167</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x14ac:dyDescent="0.25">
      <c r="A2654" t="s">
        <v>4168</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x14ac:dyDescent="0.25">
      <c r="A2655" t="s">
        <v>4169</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x14ac:dyDescent="0.25">
      <c r="A2656" t="s">
        <v>4170</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x14ac:dyDescent="0.25">
      <c r="A2657" t="s">
        <v>4171</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x14ac:dyDescent="0.25">
      <c r="A2658" t="s">
        <v>4172</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x14ac:dyDescent="0.25">
      <c r="A2659" t="s">
        <v>4173</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x14ac:dyDescent="0.25">
      <c r="A2660" t="s">
        <v>4174</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x14ac:dyDescent="0.25">
      <c r="A2661" t="s">
        <v>4175</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x14ac:dyDescent="0.25">
      <c r="A2662" t="s">
        <v>4176</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x14ac:dyDescent="0.25">
      <c r="A2663" t="s">
        <v>4177</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x14ac:dyDescent="0.25">
      <c r="A2664" t="s">
        <v>4178</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x14ac:dyDescent="0.25">
      <c r="A2665" t="s">
        <v>4179</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x14ac:dyDescent="0.25">
      <c r="A2666" t="s">
        <v>4180</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x14ac:dyDescent="0.25">
      <c r="A2667" t="s">
        <v>4181</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x14ac:dyDescent="0.25">
      <c r="A2668" t="s">
        <v>4182</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x14ac:dyDescent="0.25">
      <c r="A2669" t="s">
        <v>4183</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x14ac:dyDescent="0.25">
      <c r="A2670" t="s">
        <v>4184</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x14ac:dyDescent="0.25">
      <c r="A2671" t="s">
        <v>4185</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x14ac:dyDescent="0.25">
      <c r="A2672" t="s">
        <v>4186</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x14ac:dyDescent="0.25">
      <c r="A2673" t="s">
        <v>4187</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x14ac:dyDescent="0.25">
      <c r="A2674" t="s">
        <v>4188</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x14ac:dyDescent="0.25">
      <c r="A2675" t="s">
        <v>4189</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x14ac:dyDescent="0.25">
      <c r="A2676" t="s">
        <v>4190</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x14ac:dyDescent="0.25">
      <c r="A2677" t="s">
        <v>4191</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x14ac:dyDescent="0.25">
      <c r="A2678" t="s">
        <v>4192</v>
      </c>
      <c r="B2678" t="s">
        <v>19</v>
      </c>
      <c r="C2678" s="2">
        <v>6351280000000</v>
      </c>
      <c r="D2678" s="2">
        <v>6351290000000</v>
      </c>
      <c r="E2678" s="2">
        <v>6064960000000</v>
      </c>
      <c r="F2678" s="2">
        <v>6054660000000</v>
      </c>
      <c r="G2678" s="2">
        <v>6071350000000</v>
      </c>
      <c r="H2678" s="2">
        <v>6109700000000</v>
      </c>
      <c r="I2678" s="2">
        <v>6137500000000</v>
      </c>
      <c r="J2678" s="2">
        <v>6154870000000</v>
      </c>
      <c r="K2678" s="2">
        <v>6172500000000</v>
      </c>
      <c r="L2678" s="2">
        <v>6184790000000</v>
      </c>
      <c r="M2678" s="2">
        <v>6202640000000</v>
      </c>
      <c r="N2678" s="2">
        <v>6240950000000</v>
      </c>
      <c r="O2678" s="2">
        <v>6268010000000</v>
      </c>
      <c r="P2678" s="2">
        <v>6289630000000</v>
      </c>
      <c r="Q2678" s="2">
        <v>6316570000000</v>
      </c>
      <c r="R2678" s="2">
        <v>6338130000000</v>
      </c>
      <c r="S2678" s="2">
        <v>6375550000000</v>
      </c>
      <c r="T2678" s="2">
        <v>6407580000000</v>
      </c>
      <c r="U2678" s="2">
        <v>6439550000000</v>
      </c>
      <c r="V2678" s="2">
        <v>6466160000000</v>
      </c>
      <c r="W2678" s="2">
        <v>6487430000000</v>
      </c>
      <c r="X2678" s="2">
        <v>6503340000000</v>
      </c>
      <c r="Y2678" s="2">
        <v>6524510000000</v>
      </c>
      <c r="Z2678" s="2">
        <v>6545600000000</v>
      </c>
      <c r="AA2678" s="2">
        <v>6561190000000</v>
      </c>
      <c r="AB2678" s="2">
        <v>6539320000000</v>
      </c>
      <c r="AC2678" s="2">
        <v>6517240000000</v>
      </c>
      <c r="AD2678" s="2">
        <v>6495000000000</v>
      </c>
      <c r="AE2678" s="2">
        <v>6483200000000</v>
      </c>
      <c r="AF2678" s="2">
        <v>6471240000000</v>
      </c>
    </row>
    <row r="2679" spans="1:32" x14ac:dyDescent="0.25">
      <c r="A2679" t="s">
        <v>4193</v>
      </c>
      <c r="B2679" t="s">
        <v>19</v>
      </c>
      <c r="C2679" s="2">
        <v>722749000</v>
      </c>
      <c r="D2679" s="2">
        <v>722750000</v>
      </c>
      <c r="E2679" s="2">
        <v>690166000</v>
      </c>
      <c r="F2679" s="2">
        <v>688994000</v>
      </c>
      <c r="G2679" s="2">
        <v>690894000</v>
      </c>
      <c r="H2679" s="2">
        <v>695257000</v>
      </c>
      <c r="I2679" s="2">
        <v>698421000</v>
      </c>
      <c r="J2679" s="2">
        <v>700398000</v>
      </c>
      <c r="K2679" s="2">
        <v>702404000</v>
      </c>
      <c r="L2679" s="2">
        <v>703802000</v>
      </c>
      <c r="M2679" s="2">
        <v>705834000</v>
      </c>
      <c r="N2679" s="2">
        <v>710193000</v>
      </c>
      <c r="O2679" s="2">
        <v>713272000</v>
      </c>
      <c r="P2679" s="2">
        <v>715733000</v>
      </c>
      <c r="Q2679" s="2">
        <v>718798000</v>
      </c>
      <c r="R2679" s="2">
        <v>721252000</v>
      </c>
      <c r="S2679" s="2">
        <v>725510000</v>
      </c>
      <c r="T2679" s="2">
        <v>729155000</v>
      </c>
      <c r="U2679" s="2">
        <v>732794000</v>
      </c>
      <c r="V2679" s="2">
        <v>735822000</v>
      </c>
      <c r="W2679" s="2">
        <v>738241000</v>
      </c>
      <c r="X2679" s="2">
        <v>740053000</v>
      </c>
      <c r="Y2679" s="2">
        <v>742461000</v>
      </c>
      <c r="Z2679" s="2">
        <v>744862000</v>
      </c>
      <c r="AA2679" s="2">
        <v>746635000</v>
      </c>
      <c r="AB2679" s="2">
        <v>744147000</v>
      </c>
      <c r="AC2679" s="2">
        <v>741634000</v>
      </c>
      <c r="AD2679" s="2">
        <v>739103000</v>
      </c>
      <c r="AE2679" s="2">
        <v>737761000</v>
      </c>
      <c r="AF2679" s="2">
        <v>736400000</v>
      </c>
    </row>
    <row r="2680" spans="1:32" x14ac:dyDescent="0.25">
      <c r="A2680" t="s">
        <v>4194</v>
      </c>
      <c r="B2680" t="s">
        <v>19</v>
      </c>
      <c r="C2680" s="2">
        <v>3858290000</v>
      </c>
      <c r="D2680" s="2">
        <v>3858300000</v>
      </c>
      <c r="E2680" s="2">
        <v>3684350000</v>
      </c>
      <c r="F2680" s="2">
        <v>3678100000</v>
      </c>
      <c r="G2680" s="2">
        <v>3688240000</v>
      </c>
      <c r="H2680" s="2">
        <v>3711530000</v>
      </c>
      <c r="I2680" s="2">
        <v>3728420000</v>
      </c>
      <c r="J2680" s="2">
        <v>3738970000</v>
      </c>
      <c r="K2680" s="2">
        <v>3749680000</v>
      </c>
      <c r="L2680" s="2">
        <v>3757150000</v>
      </c>
      <c r="M2680" s="2">
        <v>3767990000</v>
      </c>
      <c r="N2680" s="2">
        <v>3791260000</v>
      </c>
      <c r="O2680" s="2">
        <v>3807700000</v>
      </c>
      <c r="P2680" s="2">
        <v>3820840000</v>
      </c>
      <c r="Q2680" s="2">
        <v>3837200000</v>
      </c>
      <c r="R2680" s="2">
        <v>3850300000</v>
      </c>
      <c r="S2680" s="2">
        <v>3873030000</v>
      </c>
      <c r="T2680" s="2">
        <v>3892490000</v>
      </c>
      <c r="U2680" s="2">
        <v>3911910000</v>
      </c>
      <c r="V2680" s="2">
        <v>3928080000</v>
      </c>
      <c r="W2680" s="2">
        <v>3941000000</v>
      </c>
      <c r="X2680" s="2">
        <v>3950670000</v>
      </c>
      <c r="Y2680" s="2">
        <v>3963520000</v>
      </c>
      <c r="Z2680" s="2">
        <v>3976340000</v>
      </c>
      <c r="AA2680" s="2">
        <v>3985800000</v>
      </c>
      <c r="AB2680" s="2">
        <v>3972520000</v>
      </c>
      <c r="AC2680" s="2">
        <v>3959110000</v>
      </c>
      <c r="AD2680" s="2">
        <v>3945600000</v>
      </c>
      <c r="AE2680" s="2">
        <v>3938430000</v>
      </c>
      <c r="AF2680" s="2">
        <v>3931170000</v>
      </c>
    </row>
    <row r="2681" spans="1:32" x14ac:dyDescent="0.25">
      <c r="A2681" t="s">
        <v>4195</v>
      </c>
      <c r="B2681" t="s">
        <v>19</v>
      </c>
      <c r="C2681" s="2">
        <v>6785910000</v>
      </c>
      <c r="D2681" s="2">
        <v>6785920000</v>
      </c>
      <c r="E2681" s="2">
        <v>6480000000</v>
      </c>
      <c r="F2681" s="2">
        <v>6468990000</v>
      </c>
      <c r="G2681" s="2">
        <v>6486830000</v>
      </c>
      <c r="H2681" s="2">
        <v>6527800000</v>
      </c>
      <c r="I2681" s="2">
        <v>6557500000</v>
      </c>
      <c r="J2681" s="2">
        <v>6576060000</v>
      </c>
      <c r="K2681" s="2">
        <v>6594900000</v>
      </c>
      <c r="L2681" s="2">
        <v>6608030000</v>
      </c>
      <c r="M2681" s="2">
        <v>6627100000</v>
      </c>
      <c r="N2681" s="2">
        <v>6668030000</v>
      </c>
      <c r="O2681" s="2">
        <v>6696940000</v>
      </c>
      <c r="P2681" s="2">
        <v>6720050000</v>
      </c>
      <c r="Q2681" s="2">
        <v>6748820000</v>
      </c>
      <c r="R2681" s="2">
        <v>6771860000</v>
      </c>
      <c r="S2681" s="2">
        <v>6811840000</v>
      </c>
      <c r="T2681" s="2">
        <v>6846060000</v>
      </c>
      <c r="U2681" s="2">
        <v>6880230000</v>
      </c>
      <c r="V2681" s="2">
        <v>6908660000</v>
      </c>
      <c r="W2681" s="2">
        <v>6931370000</v>
      </c>
      <c r="X2681" s="2">
        <v>6948380000</v>
      </c>
      <c r="Y2681" s="2">
        <v>6971000000</v>
      </c>
      <c r="Z2681" s="2">
        <v>6993530000</v>
      </c>
      <c r="AA2681" s="2">
        <v>7010180000</v>
      </c>
      <c r="AB2681" s="2">
        <v>6986820000</v>
      </c>
      <c r="AC2681" s="2">
        <v>6963230000</v>
      </c>
      <c r="AD2681" s="2">
        <v>6939460000</v>
      </c>
      <c r="AE2681" s="2">
        <v>6926860000</v>
      </c>
      <c r="AF2681" s="2">
        <v>6914080000</v>
      </c>
    </row>
    <row r="2682" spans="1:32" x14ac:dyDescent="0.25">
      <c r="A2682" t="s">
        <v>4196</v>
      </c>
      <c r="B2682" t="s">
        <v>19</v>
      </c>
      <c r="C2682" s="2">
        <v>267410000</v>
      </c>
      <c r="D2682" s="2">
        <v>267410000</v>
      </c>
      <c r="E2682" s="2">
        <v>255355000</v>
      </c>
      <c r="F2682" s="2">
        <v>254921000</v>
      </c>
      <c r="G2682" s="2">
        <v>255624000</v>
      </c>
      <c r="H2682" s="2">
        <v>257238000</v>
      </c>
      <c r="I2682" s="2">
        <v>258409000</v>
      </c>
      <c r="J2682" s="2">
        <v>259140000</v>
      </c>
      <c r="K2682" s="2">
        <v>259882000</v>
      </c>
      <c r="L2682" s="2">
        <v>260400000</v>
      </c>
      <c r="M2682" s="2">
        <v>261151000</v>
      </c>
      <c r="N2682" s="2">
        <v>262764000</v>
      </c>
      <c r="O2682" s="2">
        <v>263904000</v>
      </c>
      <c r="P2682" s="2">
        <v>264814000</v>
      </c>
      <c r="Q2682" s="2">
        <v>265948000</v>
      </c>
      <c r="R2682" s="2">
        <v>266856000</v>
      </c>
      <c r="S2682" s="2">
        <v>268431000</v>
      </c>
      <c r="T2682" s="2">
        <v>269780000</v>
      </c>
      <c r="U2682" s="2">
        <v>271126000</v>
      </c>
      <c r="V2682" s="2">
        <v>272247000</v>
      </c>
      <c r="W2682" s="2">
        <v>273142000</v>
      </c>
      <c r="X2682" s="2">
        <v>273812000</v>
      </c>
      <c r="Y2682" s="2">
        <v>274703000</v>
      </c>
      <c r="Z2682" s="2">
        <v>275591000</v>
      </c>
      <c r="AA2682" s="2">
        <v>276248000</v>
      </c>
      <c r="AB2682" s="2">
        <v>275327000</v>
      </c>
      <c r="AC2682" s="2">
        <v>274397000</v>
      </c>
      <c r="AD2682" s="2">
        <v>273461000</v>
      </c>
      <c r="AE2682" s="2">
        <v>272964000</v>
      </c>
      <c r="AF2682" s="2">
        <v>272461000</v>
      </c>
    </row>
    <row r="2683" spans="1:32" x14ac:dyDescent="0.25">
      <c r="A2683" t="s">
        <v>4197</v>
      </c>
      <c r="B2683" t="s">
        <v>19</v>
      </c>
      <c r="C2683" s="2">
        <v>251969000</v>
      </c>
      <c r="D2683" s="2">
        <v>251969000</v>
      </c>
      <c r="E2683" s="2">
        <v>240609000</v>
      </c>
      <c r="F2683" s="2">
        <v>240201000</v>
      </c>
      <c r="G2683" s="2">
        <v>240863000</v>
      </c>
      <c r="H2683" s="2">
        <v>242384000</v>
      </c>
      <c r="I2683" s="2">
        <v>243487000</v>
      </c>
      <c r="J2683" s="2">
        <v>244176000</v>
      </c>
      <c r="K2683" s="2">
        <v>244876000</v>
      </c>
      <c r="L2683" s="2">
        <v>245363000</v>
      </c>
      <c r="M2683" s="2">
        <v>246072000</v>
      </c>
      <c r="N2683" s="2">
        <v>247591000</v>
      </c>
      <c r="O2683" s="2">
        <v>248665000</v>
      </c>
      <c r="P2683" s="2">
        <v>249523000</v>
      </c>
      <c r="Q2683" s="2">
        <v>250591000</v>
      </c>
      <c r="R2683" s="2">
        <v>251447000</v>
      </c>
      <c r="S2683" s="2">
        <v>252931000</v>
      </c>
      <c r="T2683" s="2">
        <v>254202000</v>
      </c>
      <c r="U2683" s="2">
        <v>255470000</v>
      </c>
      <c r="V2683" s="2">
        <v>256526000</v>
      </c>
      <c r="W2683" s="2">
        <v>257370000</v>
      </c>
      <c r="X2683" s="2">
        <v>258001000</v>
      </c>
      <c r="Y2683" s="2">
        <v>258841000</v>
      </c>
      <c r="Z2683" s="2">
        <v>259678000</v>
      </c>
      <c r="AA2683" s="2">
        <v>260296000</v>
      </c>
      <c r="AB2683" s="2">
        <v>259429000</v>
      </c>
      <c r="AC2683" s="2">
        <v>258552000</v>
      </c>
      <c r="AD2683" s="2">
        <v>257670000</v>
      </c>
      <c r="AE2683" s="2">
        <v>257202000</v>
      </c>
      <c r="AF2683" s="2">
        <v>256728000</v>
      </c>
    </row>
    <row r="2684" spans="1:32" x14ac:dyDescent="0.25">
      <c r="A2684" t="s">
        <v>4198</v>
      </c>
      <c r="B2684" t="s">
        <v>19</v>
      </c>
      <c r="C2684" s="2">
        <v>179430000</v>
      </c>
      <c r="D2684" s="2">
        <v>179431000</v>
      </c>
      <c r="E2684" s="2">
        <v>171341000</v>
      </c>
      <c r="F2684" s="2">
        <v>171050000</v>
      </c>
      <c r="G2684" s="2">
        <v>171522000</v>
      </c>
      <c r="H2684" s="2">
        <v>172605000</v>
      </c>
      <c r="I2684" s="2">
        <v>173391000</v>
      </c>
      <c r="J2684" s="2">
        <v>173881000</v>
      </c>
      <c r="K2684" s="2">
        <v>174380000</v>
      </c>
      <c r="L2684" s="2">
        <v>174727000</v>
      </c>
      <c r="M2684" s="2">
        <v>175231000</v>
      </c>
      <c r="N2684" s="2">
        <v>176313000</v>
      </c>
      <c r="O2684" s="2">
        <v>177078000</v>
      </c>
      <c r="P2684" s="2">
        <v>177689000</v>
      </c>
      <c r="Q2684" s="2">
        <v>178450000</v>
      </c>
      <c r="R2684" s="2">
        <v>179059000</v>
      </c>
      <c r="S2684" s="2">
        <v>180116000</v>
      </c>
      <c r="T2684" s="2">
        <v>181021000</v>
      </c>
      <c r="U2684" s="2">
        <v>181924000</v>
      </c>
      <c r="V2684" s="2">
        <v>182676000</v>
      </c>
      <c r="W2684" s="2">
        <v>183277000</v>
      </c>
      <c r="X2684" s="2">
        <v>183726000</v>
      </c>
      <c r="Y2684" s="2">
        <v>184324000</v>
      </c>
      <c r="Z2684" s="2">
        <v>184920000</v>
      </c>
      <c r="AA2684" s="2">
        <v>185360000</v>
      </c>
      <c r="AB2684" s="2">
        <v>184743000</v>
      </c>
      <c r="AC2684" s="2">
        <v>184119000</v>
      </c>
      <c r="AD2684" s="2">
        <v>183490000</v>
      </c>
      <c r="AE2684" s="2">
        <v>183157000</v>
      </c>
      <c r="AF2684" s="2">
        <v>182819000</v>
      </c>
    </row>
    <row r="2685" spans="1:32" x14ac:dyDescent="0.25">
      <c r="A2685" t="s">
        <v>4199</v>
      </c>
      <c r="B2685" t="s">
        <v>19</v>
      </c>
      <c r="C2685" s="2">
        <v>16758000</v>
      </c>
      <c r="D2685" s="2">
        <v>16758000</v>
      </c>
      <c r="E2685" s="2">
        <v>16002500</v>
      </c>
      <c r="F2685" s="2">
        <v>15975400</v>
      </c>
      <c r="G2685" s="2">
        <v>16019400</v>
      </c>
      <c r="H2685" s="2">
        <v>16120600</v>
      </c>
      <c r="I2685" s="2">
        <v>16193900</v>
      </c>
      <c r="J2685" s="2">
        <v>16239800</v>
      </c>
      <c r="K2685" s="2">
        <v>16286300</v>
      </c>
      <c r="L2685" s="2">
        <v>16318700</v>
      </c>
      <c r="M2685" s="2">
        <v>16365800</v>
      </c>
      <c r="N2685" s="2">
        <v>16466900</v>
      </c>
      <c r="O2685" s="2">
        <v>16538300</v>
      </c>
      <c r="P2685" s="2">
        <v>16595300</v>
      </c>
      <c r="Q2685" s="2">
        <v>16666400</v>
      </c>
      <c r="R2685" s="2">
        <v>16723300</v>
      </c>
      <c r="S2685" s="2">
        <v>16822000</v>
      </c>
      <c r="T2685" s="2">
        <v>16906500</v>
      </c>
      <c r="U2685" s="2">
        <v>16990900</v>
      </c>
      <c r="V2685" s="2">
        <v>17061100</v>
      </c>
      <c r="W2685" s="2">
        <v>17117200</v>
      </c>
      <c r="X2685" s="2">
        <v>17159200</v>
      </c>
      <c r="Y2685" s="2">
        <v>17215100</v>
      </c>
      <c r="Z2685" s="2">
        <v>17270700</v>
      </c>
      <c r="AA2685" s="2">
        <v>17311800</v>
      </c>
      <c r="AB2685" s="2">
        <v>17254200</v>
      </c>
      <c r="AC2685" s="2">
        <v>17195900</v>
      </c>
      <c r="AD2685" s="2">
        <v>17137200</v>
      </c>
      <c r="AE2685" s="2">
        <v>17106100</v>
      </c>
      <c r="AF2685" s="2">
        <v>17074500</v>
      </c>
    </row>
    <row r="2686" spans="1:32" x14ac:dyDescent="0.25">
      <c r="A2686" t="s">
        <v>4200</v>
      </c>
      <c r="B2686" t="s">
        <v>19</v>
      </c>
      <c r="C2686" s="2">
        <v>112518000</v>
      </c>
      <c r="D2686" s="2">
        <v>112518000</v>
      </c>
      <c r="E2686" s="2">
        <v>107446000</v>
      </c>
      <c r="F2686" s="2">
        <v>107263000</v>
      </c>
      <c r="G2686" s="2">
        <v>107559000</v>
      </c>
      <c r="H2686" s="2">
        <v>108238000</v>
      </c>
      <c r="I2686" s="2">
        <v>108731000</v>
      </c>
      <c r="J2686" s="2">
        <v>109038000</v>
      </c>
      <c r="K2686" s="2">
        <v>109351000</v>
      </c>
      <c r="L2686" s="2">
        <v>109568000</v>
      </c>
      <c r="M2686" s="2">
        <v>109885000</v>
      </c>
      <c r="N2686" s="2">
        <v>110563000</v>
      </c>
      <c r="O2686" s="2">
        <v>111043000</v>
      </c>
      <c r="P2686" s="2">
        <v>111426000</v>
      </c>
      <c r="Q2686" s="2">
        <v>111903000</v>
      </c>
      <c r="R2686" s="2">
        <v>112285000</v>
      </c>
      <c r="S2686" s="2">
        <v>112948000</v>
      </c>
      <c r="T2686" s="2">
        <v>113515000</v>
      </c>
      <c r="U2686" s="2">
        <v>114082000</v>
      </c>
      <c r="V2686" s="2">
        <v>114553000</v>
      </c>
      <c r="W2686" s="2">
        <v>114930000</v>
      </c>
      <c r="X2686" s="2">
        <v>115212000</v>
      </c>
      <c r="Y2686" s="2">
        <v>115587000</v>
      </c>
      <c r="Z2686" s="2">
        <v>115961000</v>
      </c>
      <c r="AA2686" s="2">
        <v>116237000</v>
      </c>
      <c r="AB2686" s="2">
        <v>115849000</v>
      </c>
      <c r="AC2686" s="2">
        <v>115458000</v>
      </c>
      <c r="AD2686" s="2">
        <v>115064000</v>
      </c>
      <c r="AE2686" s="2">
        <v>114855000</v>
      </c>
      <c r="AF2686" s="2">
        <v>114643000</v>
      </c>
    </row>
    <row r="2687" spans="1:32" x14ac:dyDescent="0.25">
      <c r="A2687" t="s">
        <v>4201</v>
      </c>
      <c r="B2687" t="s">
        <v>19</v>
      </c>
      <c r="C2687" s="2">
        <v>119700000</v>
      </c>
      <c r="D2687" s="2">
        <v>119700000</v>
      </c>
      <c r="E2687" s="2">
        <v>114304000</v>
      </c>
      <c r="F2687" s="2">
        <v>114110000</v>
      </c>
      <c r="G2687" s="2">
        <v>114424000</v>
      </c>
      <c r="H2687" s="2">
        <v>115147000</v>
      </c>
      <c r="I2687" s="2">
        <v>115671000</v>
      </c>
      <c r="J2687" s="2">
        <v>115998000</v>
      </c>
      <c r="K2687" s="2">
        <v>116331000</v>
      </c>
      <c r="L2687" s="2">
        <v>116562000</v>
      </c>
      <c r="M2687" s="2">
        <v>116899000</v>
      </c>
      <c r="N2687" s="2">
        <v>117621000</v>
      </c>
      <c r="O2687" s="2">
        <v>118131000</v>
      </c>
      <c r="P2687" s="2">
        <v>118538000</v>
      </c>
      <c r="Q2687" s="2">
        <v>119046000</v>
      </c>
      <c r="R2687" s="2">
        <v>119452000</v>
      </c>
      <c r="S2687" s="2">
        <v>120157000</v>
      </c>
      <c r="T2687" s="2">
        <v>120761000</v>
      </c>
      <c r="U2687" s="2">
        <v>121364000</v>
      </c>
      <c r="V2687" s="2">
        <v>121865000</v>
      </c>
      <c r="W2687" s="2">
        <v>122266000</v>
      </c>
      <c r="X2687" s="2">
        <v>122566000</v>
      </c>
      <c r="Y2687" s="2">
        <v>122965000</v>
      </c>
      <c r="Z2687" s="2">
        <v>123362000</v>
      </c>
      <c r="AA2687" s="2">
        <v>123656000</v>
      </c>
      <c r="AB2687" s="2">
        <v>123244000</v>
      </c>
      <c r="AC2687" s="2">
        <v>122828000</v>
      </c>
      <c r="AD2687" s="2">
        <v>122409000</v>
      </c>
      <c r="AE2687" s="2">
        <v>122186000</v>
      </c>
      <c r="AF2687" s="2">
        <v>121961000</v>
      </c>
    </row>
    <row r="2688" spans="1:32" x14ac:dyDescent="0.25">
      <c r="A2688" t="s">
        <v>4202</v>
      </c>
      <c r="B2688" t="s">
        <v>19</v>
      </c>
      <c r="C2688" s="2">
        <v>11970000</v>
      </c>
      <c r="D2688" s="2">
        <v>11970000</v>
      </c>
      <c r="E2688" s="2">
        <v>11430400</v>
      </c>
      <c r="F2688" s="2">
        <v>11411000</v>
      </c>
      <c r="G2688" s="2">
        <v>11442400</v>
      </c>
      <c r="H2688" s="2">
        <v>11514700</v>
      </c>
      <c r="I2688" s="2">
        <v>11567100</v>
      </c>
      <c r="J2688" s="2">
        <v>11599800</v>
      </c>
      <c r="K2688" s="2">
        <v>11633100</v>
      </c>
      <c r="L2688" s="2">
        <v>11656200</v>
      </c>
      <c r="M2688" s="2">
        <v>11689900</v>
      </c>
      <c r="N2688" s="2">
        <v>11762100</v>
      </c>
      <c r="O2688" s="2">
        <v>11813100</v>
      </c>
      <c r="P2688" s="2">
        <v>11853800</v>
      </c>
      <c r="Q2688" s="2">
        <v>11904600</v>
      </c>
      <c r="R2688" s="2">
        <v>11945200</v>
      </c>
      <c r="S2688" s="2">
        <v>12015700</v>
      </c>
      <c r="T2688" s="2">
        <v>12076100</v>
      </c>
      <c r="U2688" s="2">
        <v>12136400</v>
      </c>
      <c r="V2688" s="2">
        <v>12186500</v>
      </c>
      <c r="W2688" s="2">
        <v>12226600</v>
      </c>
      <c r="X2688" s="2">
        <v>12256600</v>
      </c>
      <c r="Y2688" s="2">
        <v>12296500</v>
      </c>
      <c r="Z2688" s="2">
        <v>12336200</v>
      </c>
      <c r="AA2688" s="2">
        <v>12365600</v>
      </c>
      <c r="AB2688" s="2">
        <v>12324400</v>
      </c>
      <c r="AC2688" s="2">
        <v>12282800</v>
      </c>
      <c r="AD2688" s="2">
        <v>12240900</v>
      </c>
      <c r="AE2688" s="2">
        <v>12218600</v>
      </c>
      <c r="AF2688" s="2">
        <v>12196100</v>
      </c>
    </row>
    <row r="2689" spans="1:32" x14ac:dyDescent="0.25">
      <c r="A2689" t="s">
        <v>4203</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x14ac:dyDescent="0.25">
      <c r="A2690" t="s">
        <v>4204</v>
      </c>
      <c r="B2690" t="s">
        <v>19</v>
      </c>
      <c r="C2690" s="2">
        <v>557130000000</v>
      </c>
      <c r="D2690" s="2">
        <v>560844000000</v>
      </c>
      <c r="E2690" s="2">
        <v>504494000000</v>
      </c>
      <c r="F2690" s="2">
        <v>541212000000</v>
      </c>
      <c r="G2690" s="2">
        <v>504927000000</v>
      </c>
      <c r="H2690" s="2">
        <v>459351000000</v>
      </c>
      <c r="I2690" s="2">
        <v>409693000000</v>
      </c>
      <c r="J2690" s="2">
        <v>365709000000</v>
      </c>
      <c r="K2690" s="2">
        <v>324699000000</v>
      </c>
      <c r="L2690" s="2">
        <v>307301000000</v>
      </c>
      <c r="M2690" s="2">
        <v>304710000000</v>
      </c>
      <c r="N2690" s="2">
        <v>305823000000</v>
      </c>
      <c r="O2690" s="2">
        <v>304270000000</v>
      </c>
      <c r="P2690" s="2">
        <v>301647000000</v>
      </c>
      <c r="Q2690" s="2">
        <v>304003000000</v>
      </c>
      <c r="R2690" s="2">
        <v>300440000000</v>
      </c>
      <c r="S2690" s="2">
        <v>293590000000</v>
      </c>
      <c r="T2690" s="2">
        <v>289030000000</v>
      </c>
      <c r="U2690" s="2">
        <v>282336000000</v>
      </c>
      <c r="V2690" s="2">
        <v>278255000000</v>
      </c>
      <c r="W2690" s="2">
        <v>278519000000</v>
      </c>
      <c r="X2690" s="2">
        <v>279255000000</v>
      </c>
      <c r="Y2690" s="2">
        <v>275637000000</v>
      </c>
      <c r="Z2690" s="2">
        <v>271445000000</v>
      </c>
      <c r="AA2690" s="2">
        <v>268469000000</v>
      </c>
      <c r="AB2690" s="2">
        <v>265594000000</v>
      </c>
      <c r="AC2690" s="2">
        <v>263777000000</v>
      </c>
      <c r="AD2690" s="2">
        <v>261900000000</v>
      </c>
      <c r="AE2690" s="2">
        <v>259756000000</v>
      </c>
      <c r="AF2690" s="2">
        <v>255119000000</v>
      </c>
    </row>
    <row r="2691" spans="1:32" x14ac:dyDescent="0.25">
      <c r="A2691" t="s">
        <v>4205</v>
      </c>
      <c r="B2691" t="s">
        <v>19</v>
      </c>
      <c r="C2691" s="2">
        <v>63399000</v>
      </c>
      <c r="D2691" s="2">
        <v>63821700</v>
      </c>
      <c r="E2691" s="2">
        <v>57409300</v>
      </c>
      <c r="F2691" s="2">
        <v>61587600</v>
      </c>
      <c r="G2691" s="2">
        <v>57458500</v>
      </c>
      <c r="H2691" s="2">
        <v>52272200</v>
      </c>
      <c r="I2691" s="2">
        <v>46621300</v>
      </c>
      <c r="J2691" s="2">
        <v>41616100</v>
      </c>
      <c r="K2691" s="2">
        <v>36949400</v>
      </c>
      <c r="L2691" s="2">
        <v>34969600</v>
      </c>
      <c r="M2691" s="2">
        <v>34674700</v>
      </c>
      <c r="N2691" s="2">
        <v>34801400</v>
      </c>
      <c r="O2691" s="2">
        <v>34624600</v>
      </c>
      <c r="P2691" s="2">
        <v>34326100</v>
      </c>
      <c r="Q2691" s="2">
        <v>34594200</v>
      </c>
      <c r="R2691" s="2">
        <v>34188800</v>
      </c>
      <c r="S2691" s="2">
        <v>33409300</v>
      </c>
      <c r="T2691" s="2">
        <v>32890400</v>
      </c>
      <c r="U2691" s="2">
        <v>32128600</v>
      </c>
      <c r="V2691" s="2">
        <v>31664200</v>
      </c>
      <c r="W2691" s="2">
        <v>31694300</v>
      </c>
      <c r="X2691" s="2">
        <v>31778000</v>
      </c>
      <c r="Y2691" s="2">
        <v>31366300</v>
      </c>
      <c r="Z2691" s="2">
        <v>30889300</v>
      </c>
      <c r="AA2691" s="2">
        <v>30550600</v>
      </c>
      <c r="AB2691" s="2">
        <v>30223400</v>
      </c>
      <c r="AC2691" s="2">
        <v>30016700</v>
      </c>
      <c r="AD2691" s="2">
        <v>29803000</v>
      </c>
      <c r="AE2691" s="2">
        <v>29559100</v>
      </c>
      <c r="AF2691" s="2">
        <v>29031500</v>
      </c>
    </row>
    <row r="2692" spans="1:32" x14ac:dyDescent="0.25">
      <c r="A2692" t="s">
        <v>4206</v>
      </c>
      <c r="B2692" t="s">
        <v>19</v>
      </c>
      <c r="C2692" s="2">
        <v>338446000</v>
      </c>
      <c r="D2692" s="2">
        <v>340703000</v>
      </c>
      <c r="E2692" s="2">
        <v>306471000</v>
      </c>
      <c r="F2692" s="2">
        <v>328777000</v>
      </c>
      <c r="G2692" s="2">
        <v>306734000</v>
      </c>
      <c r="H2692" s="2">
        <v>279048000</v>
      </c>
      <c r="I2692" s="2">
        <v>248881000</v>
      </c>
      <c r="J2692" s="2">
        <v>222162000</v>
      </c>
      <c r="K2692" s="2">
        <v>197249000</v>
      </c>
      <c r="L2692" s="2">
        <v>186680000</v>
      </c>
      <c r="M2692" s="2">
        <v>185106000</v>
      </c>
      <c r="N2692" s="2">
        <v>185782000</v>
      </c>
      <c r="O2692" s="2">
        <v>184839000</v>
      </c>
      <c r="P2692" s="2">
        <v>183245000</v>
      </c>
      <c r="Q2692" s="2">
        <v>184676000</v>
      </c>
      <c r="R2692" s="2">
        <v>182512000</v>
      </c>
      <c r="S2692" s="2">
        <v>178351000</v>
      </c>
      <c r="T2692" s="2">
        <v>175581000</v>
      </c>
      <c r="U2692" s="2">
        <v>171514000</v>
      </c>
      <c r="V2692" s="2">
        <v>169035000</v>
      </c>
      <c r="W2692" s="2">
        <v>169195000</v>
      </c>
      <c r="X2692" s="2">
        <v>169642000</v>
      </c>
      <c r="Y2692" s="2">
        <v>167444000</v>
      </c>
      <c r="Z2692" s="2">
        <v>164898000</v>
      </c>
      <c r="AA2692" s="2">
        <v>163090000</v>
      </c>
      <c r="AB2692" s="2">
        <v>161343000</v>
      </c>
      <c r="AC2692" s="2">
        <v>160240000</v>
      </c>
      <c r="AD2692" s="2">
        <v>159099000</v>
      </c>
      <c r="AE2692" s="2">
        <v>157797000</v>
      </c>
      <c r="AF2692" s="2">
        <v>154980000</v>
      </c>
    </row>
    <row r="2693" spans="1:32" x14ac:dyDescent="0.25">
      <c r="A2693" t="s">
        <v>4207</v>
      </c>
      <c r="B2693" t="s">
        <v>19</v>
      </c>
      <c r="C2693" s="2">
        <v>595256000</v>
      </c>
      <c r="D2693" s="2">
        <v>599224000</v>
      </c>
      <c r="E2693" s="2">
        <v>539018000</v>
      </c>
      <c r="F2693" s="2">
        <v>578248000</v>
      </c>
      <c r="G2693" s="2">
        <v>539480000</v>
      </c>
      <c r="H2693" s="2">
        <v>490785000</v>
      </c>
      <c r="I2693" s="2">
        <v>437729000</v>
      </c>
      <c r="J2693" s="2">
        <v>390735000</v>
      </c>
      <c r="K2693" s="2">
        <v>346919000</v>
      </c>
      <c r="L2693" s="2">
        <v>328331000</v>
      </c>
      <c r="M2693" s="2">
        <v>325562000</v>
      </c>
      <c r="N2693" s="2">
        <v>326751000</v>
      </c>
      <c r="O2693" s="2">
        <v>325092000</v>
      </c>
      <c r="P2693" s="2">
        <v>322289000</v>
      </c>
      <c r="Q2693" s="2">
        <v>324806000</v>
      </c>
      <c r="R2693" s="2">
        <v>321000000</v>
      </c>
      <c r="S2693" s="2">
        <v>313681000</v>
      </c>
      <c r="T2693" s="2">
        <v>308809000</v>
      </c>
      <c r="U2693" s="2">
        <v>301657000</v>
      </c>
      <c r="V2693" s="2">
        <v>297296000</v>
      </c>
      <c r="W2693" s="2">
        <v>297579000</v>
      </c>
      <c r="X2693" s="2">
        <v>298365000</v>
      </c>
      <c r="Y2693" s="2">
        <v>294499000</v>
      </c>
      <c r="Z2693" s="2">
        <v>290021000</v>
      </c>
      <c r="AA2693" s="2">
        <v>286840000</v>
      </c>
      <c r="AB2693" s="2">
        <v>283769000</v>
      </c>
      <c r="AC2693" s="2">
        <v>281828000</v>
      </c>
      <c r="AD2693" s="2">
        <v>279822000</v>
      </c>
      <c r="AE2693" s="2">
        <v>277532000</v>
      </c>
      <c r="AF2693" s="2">
        <v>272578000</v>
      </c>
    </row>
    <row r="2694" spans="1:32" x14ac:dyDescent="0.25">
      <c r="A2694" t="s">
        <v>4208</v>
      </c>
      <c r="B2694" t="s">
        <v>19</v>
      </c>
      <c r="C2694" s="2">
        <v>23457000</v>
      </c>
      <c r="D2694" s="2">
        <v>23613400</v>
      </c>
      <c r="E2694" s="2">
        <v>21240900</v>
      </c>
      <c r="F2694" s="2">
        <v>22786800</v>
      </c>
      <c r="G2694" s="2">
        <v>21259100</v>
      </c>
      <c r="H2694" s="2">
        <v>19340200</v>
      </c>
      <c r="I2694" s="2">
        <v>17249400</v>
      </c>
      <c r="J2694" s="2">
        <v>15397500</v>
      </c>
      <c r="K2694" s="2">
        <v>13670900</v>
      </c>
      <c r="L2694" s="2">
        <v>12938400</v>
      </c>
      <c r="M2694" s="2">
        <v>12829300</v>
      </c>
      <c r="N2694" s="2">
        <v>12876200</v>
      </c>
      <c r="O2694" s="2">
        <v>12810800</v>
      </c>
      <c r="P2694" s="2">
        <v>12700300</v>
      </c>
      <c r="Q2694" s="2">
        <v>12799500</v>
      </c>
      <c r="R2694" s="2">
        <v>12649500</v>
      </c>
      <c r="S2694" s="2">
        <v>12361100</v>
      </c>
      <c r="T2694" s="2">
        <v>12169100</v>
      </c>
      <c r="U2694" s="2">
        <v>11887300</v>
      </c>
      <c r="V2694" s="2">
        <v>11715400</v>
      </c>
      <c r="W2694" s="2">
        <v>11726600</v>
      </c>
      <c r="X2694" s="2">
        <v>11757500</v>
      </c>
      <c r="Y2694" s="2">
        <v>11605200</v>
      </c>
      <c r="Z2694" s="2">
        <v>11428700</v>
      </c>
      <c r="AA2694" s="2">
        <v>11303400</v>
      </c>
      <c r="AB2694" s="2">
        <v>11182400</v>
      </c>
      <c r="AC2694" s="2">
        <v>11105900</v>
      </c>
      <c r="AD2694" s="2">
        <v>11026800</v>
      </c>
      <c r="AE2694" s="2">
        <v>10936600</v>
      </c>
      <c r="AF2694" s="2">
        <v>10741400</v>
      </c>
    </row>
    <row r="2695" spans="1:32" x14ac:dyDescent="0.25">
      <c r="A2695" t="s">
        <v>4209</v>
      </c>
      <c r="B2695" t="s">
        <v>19</v>
      </c>
      <c r="C2695" s="2">
        <v>22102500</v>
      </c>
      <c r="D2695" s="2">
        <v>22249800</v>
      </c>
      <c r="E2695" s="2">
        <v>20014300</v>
      </c>
      <c r="F2695" s="2">
        <v>21471000</v>
      </c>
      <c r="G2695" s="2">
        <v>20031500</v>
      </c>
      <c r="H2695" s="2">
        <v>18223400</v>
      </c>
      <c r="I2695" s="2">
        <v>16253400</v>
      </c>
      <c r="J2695" s="2">
        <v>14508400</v>
      </c>
      <c r="K2695" s="2">
        <v>12881500</v>
      </c>
      <c r="L2695" s="2">
        <v>12191300</v>
      </c>
      <c r="M2695" s="2">
        <v>12088500</v>
      </c>
      <c r="N2695" s="2">
        <v>12132600</v>
      </c>
      <c r="O2695" s="2">
        <v>12071000</v>
      </c>
      <c r="P2695" s="2">
        <v>11967000</v>
      </c>
      <c r="Q2695" s="2">
        <v>12060400</v>
      </c>
      <c r="R2695" s="2">
        <v>11919100</v>
      </c>
      <c r="S2695" s="2">
        <v>11647300</v>
      </c>
      <c r="T2695" s="2">
        <v>11466400</v>
      </c>
      <c r="U2695" s="2">
        <v>11200800</v>
      </c>
      <c r="V2695" s="2">
        <v>11038900</v>
      </c>
      <c r="W2695" s="2">
        <v>11049400</v>
      </c>
      <c r="X2695" s="2">
        <v>11078600</v>
      </c>
      <c r="Y2695" s="2">
        <v>10935100</v>
      </c>
      <c r="Z2695" s="2">
        <v>10768800</v>
      </c>
      <c r="AA2695" s="2">
        <v>10650700</v>
      </c>
      <c r="AB2695" s="2">
        <v>10536700</v>
      </c>
      <c r="AC2695" s="2">
        <v>10464600</v>
      </c>
      <c r="AD2695" s="2">
        <v>10390100</v>
      </c>
      <c r="AE2695" s="2">
        <v>10305100</v>
      </c>
      <c r="AF2695" s="2">
        <v>10121100</v>
      </c>
    </row>
    <row r="2696" spans="1:32" x14ac:dyDescent="0.25">
      <c r="A2696" t="s">
        <v>4210</v>
      </c>
      <c r="B2696" t="s">
        <v>19</v>
      </c>
      <c r="C2696" s="2">
        <v>15739500</v>
      </c>
      <c r="D2696" s="2">
        <v>15844400</v>
      </c>
      <c r="E2696" s="2">
        <v>14252500</v>
      </c>
      <c r="F2696" s="2">
        <v>15289800</v>
      </c>
      <c r="G2696" s="2">
        <v>14264700</v>
      </c>
      <c r="H2696" s="2">
        <v>12977100</v>
      </c>
      <c r="I2696" s="2">
        <v>11574200</v>
      </c>
      <c r="J2696" s="2">
        <v>10331700</v>
      </c>
      <c r="K2696" s="2">
        <v>9173090</v>
      </c>
      <c r="L2696" s="2">
        <v>8681580</v>
      </c>
      <c r="M2696" s="2">
        <v>8608390</v>
      </c>
      <c r="N2696" s="2">
        <v>8639830</v>
      </c>
      <c r="O2696" s="2">
        <v>8595940</v>
      </c>
      <c r="P2696" s="2">
        <v>8521840</v>
      </c>
      <c r="Q2696" s="2">
        <v>8588390</v>
      </c>
      <c r="R2696" s="2">
        <v>8487760</v>
      </c>
      <c r="S2696" s="2">
        <v>8294230</v>
      </c>
      <c r="T2696" s="2">
        <v>8165400</v>
      </c>
      <c r="U2696" s="2">
        <v>7976280</v>
      </c>
      <c r="V2696" s="2">
        <v>7860990</v>
      </c>
      <c r="W2696" s="2">
        <v>7868460</v>
      </c>
      <c r="X2696" s="2">
        <v>7889230</v>
      </c>
      <c r="Y2696" s="2">
        <v>7787030</v>
      </c>
      <c r="Z2696" s="2">
        <v>7668610</v>
      </c>
      <c r="AA2696" s="2">
        <v>7584520</v>
      </c>
      <c r="AB2696" s="2">
        <v>7503300</v>
      </c>
      <c r="AC2696" s="2">
        <v>7451970</v>
      </c>
      <c r="AD2696" s="2">
        <v>7398930</v>
      </c>
      <c r="AE2696" s="2">
        <v>7338380</v>
      </c>
      <c r="AF2696" s="2">
        <v>7207390</v>
      </c>
    </row>
    <row r="2697" spans="1:32" x14ac:dyDescent="0.25">
      <c r="A2697" t="s">
        <v>4211</v>
      </c>
      <c r="B2697" t="s">
        <v>19</v>
      </c>
      <c r="C2697" s="2">
        <v>1470000</v>
      </c>
      <c r="D2697" s="2">
        <v>1479800</v>
      </c>
      <c r="E2697" s="2">
        <v>1331120</v>
      </c>
      <c r="F2697" s="2">
        <v>1428000</v>
      </c>
      <c r="G2697" s="2">
        <v>1332260</v>
      </c>
      <c r="H2697" s="2">
        <v>1212010</v>
      </c>
      <c r="I2697" s="2">
        <v>1080980</v>
      </c>
      <c r="J2697">
        <v>964931</v>
      </c>
      <c r="K2697">
        <v>856726</v>
      </c>
      <c r="L2697">
        <v>810822</v>
      </c>
      <c r="M2697">
        <v>803985</v>
      </c>
      <c r="N2697">
        <v>806922</v>
      </c>
      <c r="O2697">
        <v>802823</v>
      </c>
      <c r="P2697">
        <v>795902</v>
      </c>
      <c r="Q2697">
        <v>802118</v>
      </c>
      <c r="R2697">
        <v>792719</v>
      </c>
      <c r="S2697">
        <v>774645</v>
      </c>
      <c r="T2697">
        <v>762612</v>
      </c>
      <c r="U2697">
        <v>744949</v>
      </c>
      <c r="V2697">
        <v>734182</v>
      </c>
      <c r="W2697">
        <v>734879</v>
      </c>
      <c r="X2697">
        <v>736820</v>
      </c>
      <c r="Y2697">
        <v>727274</v>
      </c>
      <c r="Z2697">
        <v>716215</v>
      </c>
      <c r="AA2697">
        <v>708360</v>
      </c>
      <c r="AB2697">
        <v>700775</v>
      </c>
      <c r="AC2697">
        <v>695981</v>
      </c>
      <c r="AD2697">
        <v>691028</v>
      </c>
      <c r="AE2697">
        <v>685373</v>
      </c>
      <c r="AF2697">
        <v>673138</v>
      </c>
    </row>
    <row r="2698" spans="1:32" x14ac:dyDescent="0.25">
      <c r="A2698" t="s">
        <v>4212</v>
      </c>
      <c r="B2698" t="s">
        <v>19</v>
      </c>
      <c r="C2698" s="2">
        <v>9870000</v>
      </c>
      <c r="D2698" s="2">
        <v>9935800</v>
      </c>
      <c r="E2698" s="2">
        <v>8937520</v>
      </c>
      <c r="F2698" s="2">
        <v>9588000</v>
      </c>
      <c r="G2698" s="2">
        <v>8945170</v>
      </c>
      <c r="H2698" s="2">
        <v>8137770</v>
      </c>
      <c r="I2698" s="2">
        <v>7258030</v>
      </c>
      <c r="J2698" s="2">
        <v>6478820</v>
      </c>
      <c r="K2698" s="2">
        <v>5752300</v>
      </c>
      <c r="L2698" s="2">
        <v>5444090</v>
      </c>
      <c r="M2698" s="2">
        <v>5398190</v>
      </c>
      <c r="N2698" s="2">
        <v>5417900</v>
      </c>
      <c r="O2698" s="2">
        <v>5390380</v>
      </c>
      <c r="P2698" s="2">
        <v>5343920</v>
      </c>
      <c r="Q2698" s="2">
        <v>5385650</v>
      </c>
      <c r="R2698" s="2">
        <v>5322540</v>
      </c>
      <c r="S2698" s="2">
        <v>5201190</v>
      </c>
      <c r="T2698" s="2">
        <v>5120390</v>
      </c>
      <c r="U2698" s="2">
        <v>5001800</v>
      </c>
      <c r="V2698" s="2">
        <v>4929510</v>
      </c>
      <c r="W2698" s="2">
        <v>4934190</v>
      </c>
      <c r="X2698" s="2">
        <v>4947220</v>
      </c>
      <c r="Y2698" s="2">
        <v>4883130</v>
      </c>
      <c r="Z2698" s="2">
        <v>4808870</v>
      </c>
      <c r="AA2698" s="2">
        <v>4756130</v>
      </c>
      <c r="AB2698" s="2">
        <v>4705210</v>
      </c>
      <c r="AC2698" s="2">
        <v>4673020</v>
      </c>
      <c r="AD2698" s="2">
        <v>4639760</v>
      </c>
      <c r="AE2698" s="2">
        <v>4601790</v>
      </c>
      <c r="AF2698" s="2">
        <v>4519640</v>
      </c>
    </row>
    <row r="2699" spans="1:32" x14ac:dyDescent="0.25">
      <c r="A2699" t="s">
        <v>4213</v>
      </c>
      <c r="B2699" t="s">
        <v>19</v>
      </c>
      <c r="C2699" s="2">
        <v>10500000</v>
      </c>
      <c r="D2699" s="2">
        <v>10570000</v>
      </c>
      <c r="E2699" s="2">
        <v>9508000</v>
      </c>
      <c r="F2699" s="2">
        <v>10200000</v>
      </c>
      <c r="G2699" s="2">
        <v>9516140</v>
      </c>
      <c r="H2699" s="2">
        <v>8657200</v>
      </c>
      <c r="I2699" s="2">
        <v>7721310</v>
      </c>
      <c r="J2699" s="2">
        <v>6892360</v>
      </c>
      <c r="K2699" s="2">
        <v>6119470</v>
      </c>
      <c r="L2699" s="2">
        <v>5791580</v>
      </c>
      <c r="M2699" s="2">
        <v>5742750</v>
      </c>
      <c r="N2699" s="2">
        <v>5763730</v>
      </c>
      <c r="O2699" s="2">
        <v>5734450</v>
      </c>
      <c r="P2699" s="2">
        <v>5685020</v>
      </c>
      <c r="Q2699" s="2">
        <v>5729410</v>
      </c>
      <c r="R2699" s="2">
        <v>5662280</v>
      </c>
      <c r="S2699" s="2">
        <v>5533180</v>
      </c>
      <c r="T2699" s="2">
        <v>5447230</v>
      </c>
      <c r="U2699" s="2">
        <v>5321070</v>
      </c>
      <c r="V2699" s="2">
        <v>5244160</v>
      </c>
      <c r="W2699" s="2">
        <v>5249140</v>
      </c>
      <c r="X2699" s="2">
        <v>5263000</v>
      </c>
      <c r="Y2699" s="2">
        <v>5194820</v>
      </c>
      <c r="Z2699" s="2">
        <v>5115820</v>
      </c>
      <c r="AA2699" s="2">
        <v>5059720</v>
      </c>
      <c r="AB2699" s="2">
        <v>5005540</v>
      </c>
      <c r="AC2699" s="2">
        <v>4971290</v>
      </c>
      <c r="AD2699" s="2">
        <v>4935910</v>
      </c>
      <c r="AE2699" s="2">
        <v>4895520</v>
      </c>
      <c r="AF2699" s="2">
        <v>4808130</v>
      </c>
    </row>
    <row r="2700" spans="1:32" x14ac:dyDescent="0.25">
      <c r="A2700" t="s">
        <v>4214</v>
      </c>
      <c r="B2700" t="s">
        <v>19</v>
      </c>
      <c r="C2700" s="2">
        <v>1050000</v>
      </c>
      <c r="D2700" s="2">
        <v>1057000</v>
      </c>
      <c r="E2700">
        <v>950800</v>
      </c>
      <c r="F2700" s="2">
        <v>1020000</v>
      </c>
      <c r="G2700">
        <v>951614</v>
      </c>
      <c r="H2700">
        <v>865720</v>
      </c>
      <c r="I2700">
        <v>772131</v>
      </c>
      <c r="J2700">
        <v>689236</v>
      </c>
      <c r="K2700">
        <v>611947</v>
      </c>
      <c r="L2700">
        <v>579158</v>
      </c>
      <c r="M2700">
        <v>574275</v>
      </c>
      <c r="N2700">
        <v>576373</v>
      </c>
      <c r="O2700">
        <v>573445</v>
      </c>
      <c r="P2700">
        <v>568502</v>
      </c>
      <c r="Q2700">
        <v>572941</v>
      </c>
      <c r="R2700">
        <v>566228</v>
      </c>
      <c r="S2700">
        <v>553318</v>
      </c>
      <c r="T2700">
        <v>544723</v>
      </c>
      <c r="U2700">
        <v>532107</v>
      </c>
      <c r="V2700">
        <v>524416</v>
      </c>
      <c r="W2700">
        <v>524914</v>
      </c>
      <c r="X2700">
        <v>526300</v>
      </c>
      <c r="Y2700">
        <v>519482</v>
      </c>
      <c r="Z2700">
        <v>511582</v>
      </c>
      <c r="AA2700">
        <v>505972</v>
      </c>
      <c r="AB2700">
        <v>500554</v>
      </c>
      <c r="AC2700">
        <v>497129</v>
      </c>
      <c r="AD2700">
        <v>493591</v>
      </c>
      <c r="AE2700">
        <v>489552</v>
      </c>
      <c r="AF2700">
        <v>480813</v>
      </c>
    </row>
    <row r="2701" spans="1:32" x14ac:dyDescent="0.25">
      <c r="A2701" t="s">
        <v>4215</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x14ac:dyDescent="0.25">
      <c r="A2702" t="s">
        <v>4216</v>
      </c>
      <c r="B2702" t="s">
        <v>19</v>
      </c>
      <c r="C2702" s="2">
        <v>119491000000000</v>
      </c>
      <c r="D2702" s="2">
        <v>128352000000000</v>
      </c>
      <c r="E2702" s="2">
        <v>129042000000000</v>
      </c>
      <c r="F2702" s="2">
        <v>128141000000000</v>
      </c>
      <c r="G2702" s="2">
        <v>128407000000000</v>
      </c>
      <c r="H2702" s="2">
        <v>129841000000000</v>
      </c>
      <c r="I2702" s="2">
        <v>129631000000000</v>
      </c>
      <c r="J2702" s="2">
        <v>131067000000000</v>
      </c>
      <c r="K2702" s="2">
        <v>131071000000000</v>
      </c>
      <c r="L2702" s="2">
        <v>131446000000000</v>
      </c>
      <c r="M2702" s="2">
        <v>131822000000000</v>
      </c>
      <c r="N2702" s="2">
        <v>133205000000000</v>
      </c>
      <c r="O2702" s="2">
        <v>134217000000000</v>
      </c>
      <c r="P2702" s="2">
        <v>135222000000000</v>
      </c>
      <c r="Q2702" s="2">
        <v>135859000000000</v>
      </c>
      <c r="R2702" s="2">
        <v>137399000000000</v>
      </c>
      <c r="S2702" s="2">
        <v>138460000000000</v>
      </c>
      <c r="T2702" s="2">
        <v>138990000000000</v>
      </c>
      <c r="U2702" s="2">
        <v>140105000000000</v>
      </c>
      <c r="V2702" s="2">
        <v>140051000000000</v>
      </c>
      <c r="W2702" s="2">
        <v>140210000000000</v>
      </c>
      <c r="X2702" s="2">
        <v>141165000000000</v>
      </c>
      <c r="Y2702" s="2">
        <v>142172000000000</v>
      </c>
      <c r="Z2702" s="2">
        <v>143552000000000</v>
      </c>
      <c r="AA2702" s="2">
        <v>144029000000000</v>
      </c>
      <c r="AB2702" s="2">
        <v>144558000000000</v>
      </c>
      <c r="AC2702" s="2">
        <v>144663000000000</v>
      </c>
      <c r="AD2702" s="2">
        <v>146253000000000</v>
      </c>
      <c r="AE2702" s="2">
        <v>147100000000000</v>
      </c>
      <c r="AF2702" s="2">
        <v>147574000000000</v>
      </c>
    </row>
    <row r="2703" spans="1:32" x14ac:dyDescent="0.25">
      <c r="A2703" t="s">
        <v>4217</v>
      </c>
      <c r="B2703" t="s">
        <v>19</v>
      </c>
      <c r="C2703" s="2">
        <v>13597600000</v>
      </c>
      <c r="D2703" s="2">
        <v>14605900000</v>
      </c>
      <c r="E2703" s="2">
        <v>14684500000</v>
      </c>
      <c r="F2703" s="2">
        <v>14581800000</v>
      </c>
      <c r="G2703" s="2">
        <v>14612200000</v>
      </c>
      <c r="H2703" s="2">
        <v>14775400000</v>
      </c>
      <c r="I2703" s="2">
        <v>14751500000</v>
      </c>
      <c r="J2703" s="2">
        <v>14914900000</v>
      </c>
      <c r="K2703" s="2">
        <v>14915300000</v>
      </c>
      <c r="L2703" s="2">
        <v>14958000000</v>
      </c>
      <c r="M2703" s="2">
        <v>15000800000</v>
      </c>
      <c r="N2703" s="2">
        <v>15158100000</v>
      </c>
      <c r="O2703" s="2">
        <v>15273300000</v>
      </c>
      <c r="P2703" s="2">
        <v>15387700000</v>
      </c>
      <c r="Q2703" s="2">
        <v>15460200000</v>
      </c>
      <c r="R2703" s="2">
        <v>15635400000</v>
      </c>
      <c r="S2703" s="2">
        <v>15756100000</v>
      </c>
      <c r="T2703" s="2">
        <v>15816500000</v>
      </c>
      <c r="U2703" s="2">
        <v>15943300000</v>
      </c>
      <c r="V2703" s="2">
        <v>15937200000</v>
      </c>
      <c r="W2703" s="2">
        <v>15955300000</v>
      </c>
      <c r="X2703" s="2">
        <v>16063900000</v>
      </c>
      <c r="Y2703" s="2">
        <v>16178600000</v>
      </c>
      <c r="Z2703" s="2">
        <v>16335600000</v>
      </c>
      <c r="AA2703" s="2">
        <v>16389800000</v>
      </c>
      <c r="AB2703" s="2">
        <v>16450100000</v>
      </c>
      <c r="AC2703" s="2">
        <v>16462000000</v>
      </c>
      <c r="AD2703" s="2">
        <v>16643000000</v>
      </c>
      <c r="AE2703" s="2">
        <v>16739300000</v>
      </c>
      <c r="AF2703" s="2">
        <v>16793300000</v>
      </c>
    </row>
    <row r="2704" spans="1:32" x14ac:dyDescent="0.25">
      <c r="A2704" t="s">
        <v>4218</v>
      </c>
      <c r="B2704" t="s">
        <v>19</v>
      </c>
      <c r="C2704" s="2">
        <v>72588700000</v>
      </c>
      <c r="D2704" s="2">
        <v>77971600000</v>
      </c>
      <c r="E2704" s="2">
        <v>78390900000</v>
      </c>
      <c r="F2704" s="2">
        <v>77843100000</v>
      </c>
      <c r="G2704" s="2">
        <v>78005000000</v>
      </c>
      <c r="H2704" s="2">
        <v>78876300000</v>
      </c>
      <c r="I2704" s="2">
        <v>78748700000</v>
      </c>
      <c r="J2704" s="2">
        <v>79621000000</v>
      </c>
      <c r="K2704" s="2">
        <v>79623200000</v>
      </c>
      <c r="L2704" s="2">
        <v>79851000000</v>
      </c>
      <c r="M2704" s="2">
        <v>80079600000</v>
      </c>
      <c r="N2704" s="2">
        <v>80919400000</v>
      </c>
      <c r="O2704" s="2">
        <v>81534200000</v>
      </c>
      <c r="P2704" s="2">
        <v>82145000000</v>
      </c>
      <c r="Q2704" s="2">
        <v>82532200000</v>
      </c>
      <c r="R2704" s="2">
        <v>83467200000</v>
      </c>
      <c r="S2704" s="2">
        <v>84111800000</v>
      </c>
      <c r="T2704" s="2">
        <v>84434200000</v>
      </c>
      <c r="U2704" s="2">
        <v>85111200000</v>
      </c>
      <c r="V2704" s="2">
        <v>85078600000</v>
      </c>
      <c r="W2704" s="2">
        <v>85175000000</v>
      </c>
      <c r="X2704" s="2">
        <v>85755000000</v>
      </c>
      <c r="Y2704" s="2">
        <v>86367200000</v>
      </c>
      <c r="Z2704" s="2">
        <v>87205100000</v>
      </c>
      <c r="AA2704" s="2">
        <v>87494800000</v>
      </c>
      <c r="AB2704" s="2">
        <v>87816700000</v>
      </c>
      <c r="AC2704" s="2">
        <v>87880200000</v>
      </c>
      <c r="AD2704" s="2">
        <v>88846100000</v>
      </c>
      <c r="AE2704" s="2">
        <v>89360400000</v>
      </c>
      <c r="AF2704" s="2">
        <v>89648900000</v>
      </c>
    </row>
    <row r="2705" spans="1:32" x14ac:dyDescent="0.25">
      <c r="A2705" t="s">
        <v>4219</v>
      </c>
      <c r="B2705" t="s">
        <v>19</v>
      </c>
      <c r="C2705" s="2">
        <v>127668000000</v>
      </c>
      <c r="D2705" s="2">
        <v>137136000000</v>
      </c>
      <c r="E2705" s="2">
        <v>137873000000</v>
      </c>
      <c r="F2705" s="2">
        <v>136909000000</v>
      </c>
      <c r="G2705" s="2">
        <v>137194000000</v>
      </c>
      <c r="H2705" s="2">
        <v>138727000000</v>
      </c>
      <c r="I2705" s="2">
        <v>138502000000</v>
      </c>
      <c r="J2705" s="2">
        <v>140036000000</v>
      </c>
      <c r="K2705" s="2">
        <v>140040000000</v>
      </c>
      <c r="L2705" s="2">
        <v>140441000000</v>
      </c>
      <c r="M2705" s="2">
        <v>140843000000</v>
      </c>
      <c r="N2705" s="2">
        <v>142320000000</v>
      </c>
      <c r="O2705" s="2">
        <v>143401000000</v>
      </c>
      <c r="P2705" s="2">
        <v>144476000000</v>
      </c>
      <c r="Q2705" s="2">
        <v>145157000000</v>
      </c>
      <c r="R2705" s="2">
        <v>146801000000</v>
      </c>
      <c r="S2705" s="2">
        <v>147935000000</v>
      </c>
      <c r="T2705" s="2">
        <v>148502000000</v>
      </c>
      <c r="U2705" s="2">
        <v>149692000000</v>
      </c>
      <c r="V2705" s="2">
        <v>149635000000</v>
      </c>
      <c r="W2705" s="2">
        <v>149805000000</v>
      </c>
      <c r="X2705" s="2">
        <v>150825000000</v>
      </c>
      <c r="Y2705" s="2">
        <v>151901000000</v>
      </c>
      <c r="Z2705" s="2">
        <v>153375000000</v>
      </c>
      <c r="AA2705" s="2">
        <v>153885000000</v>
      </c>
      <c r="AB2705" s="2">
        <v>154451000000</v>
      </c>
      <c r="AC2705" s="2">
        <v>154563000000</v>
      </c>
      <c r="AD2705" s="2">
        <v>156261000000</v>
      </c>
      <c r="AE2705" s="2">
        <v>157166000000</v>
      </c>
      <c r="AF2705" s="2">
        <v>157673000000</v>
      </c>
    </row>
    <row r="2706" spans="1:32" x14ac:dyDescent="0.25">
      <c r="A2706" t="s">
        <v>4220</v>
      </c>
      <c r="B2706" t="s">
        <v>19</v>
      </c>
      <c r="C2706" s="2">
        <v>5030970000</v>
      </c>
      <c r="D2706" s="2">
        <v>5404050000</v>
      </c>
      <c r="E2706" s="2">
        <v>5433100000</v>
      </c>
      <c r="F2706" s="2">
        <v>5395140000</v>
      </c>
      <c r="G2706" s="2">
        <v>5406360000</v>
      </c>
      <c r="H2706" s="2">
        <v>5466750000</v>
      </c>
      <c r="I2706" s="2">
        <v>5457900000</v>
      </c>
      <c r="J2706" s="2">
        <v>5518360000</v>
      </c>
      <c r="K2706" s="2">
        <v>5518510000</v>
      </c>
      <c r="L2706" s="2">
        <v>5534300000</v>
      </c>
      <c r="M2706" s="2">
        <v>5550140000</v>
      </c>
      <c r="N2706" s="2">
        <v>5608350000</v>
      </c>
      <c r="O2706" s="2">
        <v>5650960000</v>
      </c>
      <c r="P2706" s="2">
        <v>5693290000</v>
      </c>
      <c r="Q2706" s="2">
        <v>5720130000</v>
      </c>
      <c r="R2706" s="2">
        <v>5784930000</v>
      </c>
      <c r="S2706" s="2">
        <v>5829610000</v>
      </c>
      <c r="T2706" s="2">
        <v>5851950000</v>
      </c>
      <c r="U2706" s="2">
        <v>5898870000</v>
      </c>
      <c r="V2706" s="2">
        <v>5896620000</v>
      </c>
      <c r="W2706" s="2">
        <v>5903300000</v>
      </c>
      <c r="X2706" s="2">
        <v>5943490000</v>
      </c>
      <c r="Y2706" s="2">
        <v>5985920000</v>
      </c>
      <c r="Z2706" s="2">
        <v>6044000000</v>
      </c>
      <c r="AA2706" s="2">
        <v>6064080000</v>
      </c>
      <c r="AB2706" s="2">
        <v>6086380000</v>
      </c>
      <c r="AC2706" s="2">
        <v>6090790000</v>
      </c>
      <c r="AD2706" s="2">
        <v>6157730000</v>
      </c>
      <c r="AE2706" s="2">
        <v>6193380000</v>
      </c>
      <c r="AF2706" s="2">
        <v>6213370000</v>
      </c>
    </row>
    <row r="2707" spans="1:32" x14ac:dyDescent="0.25">
      <c r="A2707" t="s">
        <v>4221</v>
      </c>
      <c r="B2707" t="s">
        <v>19</v>
      </c>
      <c r="C2707" s="2">
        <v>4740460000</v>
      </c>
      <c r="D2707" s="2">
        <v>5092000000</v>
      </c>
      <c r="E2707" s="2">
        <v>5119370000</v>
      </c>
      <c r="F2707" s="2">
        <v>5083600000</v>
      </c>
      <c r="G2707" s="2">
        <v>5094180000</v>
      </c>
      <c r="H2707" s="2">
        <v>5151070000</v>
      </c>
      <c r="I2707" s="2">
        <v>5142740000</v>
      </c>
      <c r="J2707" s="2">
        <v>5199710000</v>
      </c>
      <c r="K2707" s="2">
        <v>5199850000</v>
      </c>
      <c r="L2707" s="2">
        <v>5214730000</v>
      </c>
      <c r="M2707" s="2">
        <v>5229660000</v>
      </c>
      <c r="N2707" s="2">
        <v>5284500000</v>
      </c>
      <c r="O2707" s="2">
        <v>5324650000</v>
      </c>
      <c r="P2707" s="2">
        <v>5364540000</v>
      </c>
      <c r="Q2707" s="2">
        <v>5389830000</v>
      </c>
      <c r="R2707" s="2">
        <v>5450890000</v>
      </c>
      <c r="S2707" s="2">
        <v>5492980000</v>
      </c>
      <c r="T2707" s="2">
        <v>5514040000</v>
      </c>
      <c r="U2707" s="2">
        <v>5558250000</v>
      </c>
      <c r="V2707" s="2">
        <v>5556120000</v>
      </c>
      <c r="W2707" s="2">
        <v>5562420000</v>
      </c>
      <c r="X2707" s="2">
        <v>5600290000</v>
      </c>
      <c r="Y2707" s="2">
        <v>5640270000</v>
      </c>
      <c r="Z2707" s="2">
        <v>5694990000</v>
      </c>
      <c r="AA2707" s="2">
        <v>5713910000</v>
      </c>
      <c r="AB2707" s="2">
        <v>5734930000</v>
      </c>
      <c r="AC2707" s="2">
        <v>5739080000</v>
      </c>
      <c r="AD2707" s="2">
        <v>5802160000</v>
      </c>
      <c r="AE2707" s="2">
        <v>5835750000</v>
      </c>
      <c r="AF2707" s="2">
        <v>5854590000</v>
      </c>
    </row>
    <row r="2708" spans="1:32" x14ac:dyDescent="0.25">
      <c r="A2708" t="s">
        <v>4222</v>
      </c>
      <c r="B2708" t="s">
        <v>19</v>
      </c>
      <c r="C2708" s="2">
        <v>3375750000</v>
      </c>
      <c r="D2708" s="2">
        <v>3626080000</v>
      </c>
      <c r="E2708" s="2">
        <v>3645580000</v>
      </c>
      <c r="F2708" s="2">
        <v>3620100000</v>
      </c>
      <c r="G2708" s="2">
        <v>3627630000</v>
      </c>
      <c r="H2708" s="2">
        <v>3668150000</v>
      </c>
      <c r="I2708" s="2">
        <v>3662220000</v>
      </c>
      <c r="J2708" s="2">
        <v>3702790000</v>
      </c>
      <c r="K2708" s="2">
        <v>3702890000</v>
      </c>
      <c r="L2708" s="2">
        <v>3713480000</v>
      </c>
      <c r="M2708" s="2">
        <v>3724110000</v>
      </c>
      <c r="N2708" s="2">
        <v>3763170000</v>
      </c>
      <c r="O2708" s="2">
        <v>3791760000</v>
      </c>
      <c r="P2708" s="2">
        <v>3820160000</v>
      </c>
      <c r="Q2708" s="2">
        <v>3838170000</v>
      </c>
      <c r="R2708" s="2">
        <v>3881650000</v>
      </c>
      <c r="S2708" s="2">
        <v>3911630000</v>
      </c>
      <c r="T2708" s="2">
        <v>3926620000</v>
      </c>
      <c r="U2708" s="2">
        <v>3958110000</v>
      </c>
      <c r="V2708" s="2">
        <v>3956590000</v>
      </c>
      <c r="W2708" s="2">
        <v>3961070000</v>
      </c>
      <c r="X2708" s="2">
        <v>3988050000</v>
      </c>
      <c r="Y2708" s="2">
        <v>4016520000</v>
      </c>
      <c r="Z2708" s="2">
        <v>4055480000</v>
      </c>
      <c r="AA2708" s="2">
        <v>4068960000</v>
      </c>
      <c r="AB2708" s="2">
        <v>4083930000</v>
      </c>
      <c r="AC2708" s="2">
        <v>4086880000</v>
      </c>
      <c r="AD2708" s="2">
        <v>4131800000</v>
      </c>
      <c r="AE2708" s="2">
        <v>4155720000</v>
      </c>
      <c r="AF2708" s="2">
        <v>4169130000</v>
      </c>
    </row>
    <row r="2709" spans="1:32" x14ac:dyDescent="0.25">
      <c r="A2709" t="s">
        <v>4223</v>
      </c>
      <c r="B2709" t="s">
        <v>19</v>
      </c>
      <c r="C2709" s="2">
        <v>315280000</v>
      </c>
      <c r="D2709" s="2">
        <v>338660000</v>
      </c>
      <c r="E2709" s="2">
        <v>340481000</v>
      </c>
      <c r="F2709" s="2">
        <v>338102000</v>
      </c>
      <c r="G2709" s="2">
        <v>338805000</v>
      </c>
      <c r="H2709" s="2">
        <v>342589000</v>
      </c>
      <c r="I2709" s="2">
        <v>342035000</v>
      </c>
      <c r="J2709" s="2">
        <v>345824000</v>
      </c>
      <c r="K2709" s="2">
        <v>345833000</v>
      </c>
      <c r="L2709" s="2">
        <v>346823000</v>
      </c>
      <c r="M2709" s="2">
        <v>347816000</v>
      </c>
      <c r="N2709" s="2">
        <v>351463000</v>
      </c>
      <c r="O2709" s="2">
        <v>354133000</v>
      </c>
      <c r="P2709" s="2">
        <v>356786000</v>
      </c>
      <c r="Q2709" s="2">
        <v>358468000</v>
      </c>
      <c r="R2709" s="2">
        <v>362529000</v>
      </c>
      <c r="S2709" s="2">
        <v>365329000</v>
      </c>
      <c r="T2709" s="2">
        <v>366729000</v>
      </c>
      <c r="U2709" s="2">
        <v>369670000</v>
      </c>
      <c r="V2709" s="2">
        <v>369528000</v>
      </c>
      <c r="W2709" s="2">
        <v>369947000</v>
      </c>
      <c r="X2709" s="2">
        <v>372466000</v>
      </c>
      <c r="Y2709" s="2">
        <v>375125000</v>
      </c>
      <c r="Z2709" s="2">
        <v>378764000</v>
      </c>
      <c r="AA2709" s="2">
        <v>380023000</v>
      </c>
      <c r="AB2709" s="2">
        <v>381421000</v>
      </c>
      <c r="AC2709" s="2">
        <v>381697000</v>
      </c>
      <c r="AD2709" s="2">
        <v>385892000</v>
      </c>
      <c r="AE2709" s="2">
        <v>388126000</v>
      </c>
      <c r="AF2709" s="2">
        <v>389379000</v>
      </c>
    </row>
    <row r="2710" spans="1:32" x14ac:dyDescent="0.25">
      <c r="A2710" t="s">
        <v>4224</v>
      </c>
      <c r="B2710" t="s">
        <v>19</v>
      </c>
      <c r="C2710" s="2">
        <v>2116880000</v>
      </c>
      <c r="D2710" s="2">
        <v>2273860000</v>
      </c>
      <c r="E2710" s="2">
        <v>2286090000</v>
      </c>
      <c r="F2710" s="2">
        <v>2270110000</v>
      </c>
      <c r="G2710" s="2">
        <v>2274830000</v>
      </c>
      <c r="H2710" s="2">
        <v>2300240000</v>
      </c>
      <c r="I2710" s="2">
        <v>2296520000</v>
      </c>
      <c r="J2710" s="2">
        <v>2321960000</v>
      </c>
      <c r="K2710" s="2">
        <v>2322020000</v>
      </c>
      <c r="L2710" s="2">
        <v>2328670000</v>
      </c>
      <c r="M2710" s="2">
        <v>2335330000</v>
      </c>
      <c r="N2710" s="2">
        <v>2359820000</v>
      </c>
      <c r="O2710" s="2">
        <v>2377750000</v>
      </c>
      <c r="P2710" s="2">
        <v>2395570000</v>
      </c>
      <c r="Q2710" s="2">
        <v>2406860000</v>
      </c>
      <c r="R2710" s="2">
        <v>2434120000</v>
      </c>
      <c r="S2710" s="2">
        <v>2452920000</v>
      </c>
      <c r="T2710" s="2">
        <v>2462320000</v>
      </c>
      <c r="U2710" s="2">
        <v>2482070000</v>
      </c>
      <c r="V2710" s="2">
        <v>2481120000</v>
      </c>
      <c r="W2710" s="2">
        <v>2483930000</v>
      </c>
      <c r="X2710" s="2">
        <v>2500840000</v>
      </c>
      <c r="Y2710" s="2">
        <v>2518700000</v>
      </c>
      <c r="Z2710" s="2">
        <v>2543130000</v>
      </c>
      <c r="AA2710" s="2">
        <v>2551580000</v>
      </c>
      <c r="AB2710" s="2">
        <v>2560970000</v>
      </c>
      <c r="AC2710" s="2">
        <v>2562820000</v>
      </c>
      <c r="AD2710" s="2">
        <v>2590990000</v>
      </c>
      <c r="AE2710" s="2">
        <v>2605990000</v>
      </c>
      <c r="AF2710" s="2">
        <v>2614400000</v>
      </c>
    </row>
    <row r="2711" spans="1:32" x14ac:dyDescent="0.25">
      <c r="A2711" t="s">
        <v>4225</v>
      </c>
      <c r="B2711" t="s">
        <v>19</v>
      </c>
      <c r="C2711" s="2">
        <v>2252000000</v>
      </c>
      <c r="D2711" s="2">
        <v>2419000000</v>
      </c>
      <c r="E2711" s="2">
        <v>2432010000</v>
      </c>
      <c r="F2711" s="2">
        <v>2415010000</v>
      </c>
      <c r="G2711" s="2">
        <v>2420040000</v>
      </c>
      <c r="H2711" s="2">
        <v>2447070000</v>
      </c>
      <c r="I2711" s="2">
        <v>2443110000</v>
      </c>
      <c r="J2711" s="2">
        <v>2470170000</v>
      </c>
      <c r="K2711" s="2">
        <v>2470240000</v>
      </c>
      <c r="L2711" s="2">
        <v>2477310000</v>
      </c>
      <c r="M2711" s="2">
        <v>2484400000</v>
      </c>
      <c r="N2711" s="2">
        <v>2510450000</v>
      </c>
      <c r="O2711" s="2">
        <v>2529520000</v>
      </c>
      <c r="P2711" s="2">
        <v>2548470000</v>
      </c>
      <c r="Q2711" s="2">
        <v>2560490000</v>
      </c>
      <c r="R2711" s="2">
        <v>2589490000</v>
      </c>
      <c r="S2711" s="2">
        <v>2609490000</v>
      </c>
      <c r="T2711" s="2">
        <v>2619490000</v>
      </c>
      <c r="U2711" s="2">
        <v>2640500000</v>
      </c>
      <c r="V2711" s="2">
        <v>2639490000</v>
      </c>
      <c r="W2711" s="2">
        <v>2642480000</v>
      </c>
      <c r="X2711" s="2">
        <v>2660470000</v>
      </c>
      <c r="Y2711" s="2">
        <v>2679460000</v>
      </c>
      <c r="Z2711" s="2">
        <v>2705460000</v>
      </c>
      <c r="AA2711" s="2">
        <v>2714450000</v>
      </c>
      <c r="AB2711" s="2">
        <v>2724430000</v>
      </c>
      <c r="AC2711" s="2">
        <v>2726410000</v>
      </c>
      <c r="AD2711" s="2">
        <v>2756370000</v>
      </c>
      <c r="AE2711" s="2">
        <v>2772330000</v>
      </c>
      <c r="AF2711" s="2">
        <v>2781280000</v>
      </c>
    </row>
    <row r="2712" spans="1:32" x14ac:dyDescent="0.25">
      <c r="A2712" t="s">
        <v>4226</v>
      </c>
      <c r="B2712" t="s">
        <v>19</v>
      </c>
      <c r="C2712" s="2">
        <v>225200000</v>
      </c>
      <c r="D2712" s="2">
        <v>241900000</v>
      </c>
      <c r="E2712" s="2">
        <v>243201000</v>
      </c>
      <c r="F2712" s="2">
        <v>241501000</v>
      </c>
      <c r="G2712" s="2">
        <v>242004000</v>
      </c>
      <c r="H2712" s="2">
        <v>244707000</v>
      </c>
      <c r="I2712" s="2">
        <v>244311000</v>
      </c>
      <c r="J2712" s="2">
        <v>247017000</v>
      </c>
      <c r="K2712" s="2">
        <v>247024000</v>
      </c>
      <c r="L2712" s="2">
        <v>247731000</v>
      </c>
      <c r="M2712" s="2">
        <v>248440000</v>
      </c>
      <c r="N2712" s="2">
        <v>251045000</v>
      </c>
      <c r="O2712" s="2">
        <v>252952000</v>
      </c>
      <c r="P2712" s="2">
        <v>254847000</v>
      </c>
      <c r="Q2712" s="2">
        <v>256049000</v>
      </c>
      <c r="R2712" s="2">
        <v>258949000</v>
      </c>
      <c r="S2712" s="2">
        <v>260949000</v>
      </c>
      <c r="T2712" s="2">
        <v>261949000</v>
      </c>
      <c r="U2712" s="2">
        <v>264050000</v>
      </c>
      <c r="V2712" s="2">
        <v>263949000</v>
      </c>
      <c r="W2712" s="2">
        <v>264248000</v>
      </c>
      <c r="X2712" s="2">
        <v>266047000</v>
      </c>
      <c r="Y2712" s="2">
        <v>267946000</v>
      </c>
      <c r="Z2712" s="2">
        <v>270546000</v>
      </c>
      <c r="AA2712" s="2">
        <v>271445000</v>
      </c>
      <c r="AB2712" s="2">
        <v>272443000</v>
      </c>
      <c r="AC2712" s="2">
        <v>272641000</v>
      </c>
      <c r="AD2712" s="2">
        <v>275637000</v>
      </c>
      <c r="AE2712" s="2">
        <v>277233000</v>
      </c>
      <c r="AF2712" s="2">
        <v>278128000</v>
      </c>
    </row>
    <row r="2713" spans="1:32" x14ac:dyDescent="0.25">
      <c r="A2713" t="s">
        <v>4227</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x14ac:dyDescent="0.25">
      <c r="A2714" t="s">
        <v>4228</v>
      </c>
      <c r="B2714" t="s">
        <v>19</v>
      </c>
      <c r="C2714" s="2">
        <v>9959360000000</v>
      </c>
      <c r="D2714" s="2">
        <v>10283400000000</v>
      </c>
      <c r="E2714" s="2">
        <v>9795340000000</v>
      </c>
      <c r="F2714" s="2">
        <v>9600330000000</v>
      </c>
      <c r="G2714" s="2">
        <v>9490150000000</v>
      </c>
      <c r="H2714" s="2">
        <v>9290240000000</v>
      </c>
      <c r="I2714" s="2">
        <v>9075480000000</v>
      </c>
      <c r="J2714" s="2">
        <v>8956540000000</v>
      </c>
      <c r="K2714" s="2">
        <v>8895890000000</v>
      </c>
      <c r="L2714" s="2">
        <v>8815200000000</v>
      </c>
      <c r="M2714" s="2">
        <v>8726650000000</v>
      </c>
      <c r="N2714" s="2">
        <v>8665870000000</v>
      </c>
      <c r="O2714" s="2">
        <v>8620180000000</v>
      </c>
      <c r="P2714" s="2">
        <v>8562880000000</v>
      </c>
      <c r="Q2714" s="2">
        <v>8542200000000</v>
      </c>
      <c r="R2714" s="2">
        <v>8537170000000</v>
      </c>
      <c r="S2714" s="2">
        <v>8553310000000</v>
      </c>
      <c r="T2714" s="2">
        <v>8585110000000</v>
      </c>
      <c r="U2714" s="2">
        <v>8632860000000</v>
      </c>
      <c r="V2714" s="2">
        <v>8675090000000</v>
      </c>
      <c r="W2714" s="2">
        <v>8717310000000</v>
      </c>
      <c r="X2714" s="2">
        <v>8759440000000</v>
      </c>
      <c r="Y2714" s="2">
        <v>8849620000000</v>
      </c>
      <c r="Z2714" s="2">
        <v>8928910000000</v>
      </c>
      <c r="AA2714" s="2">
        <v>9002530000000</v>
      </c>
      <c r="AB2714" s="2">
        <v>9064910000000</v>
      </c>
      <c r="AC2714" s="2">
        <v>9089290000000</v>
      </c>
      <c r="AD2714" s="2">
        <v>9092370000000</v>
      </c>
      <c r="AE2714" s="2">
        <v>9116350000000</v>
      </c>
      <c r="AF2714" s="2">
        <v>9182620000000</v>
      </c>
    </row>
    <row r="2715" spans="1:32" x14ac:dyDescent="0.25">
      <c r="A2715" t="s">
        <v>4229</v>
      </c>
      <c r="B2715" t="s">
        <v>19</v>
      </c>
      <c r="C2715" s="2">
        <v>1133330000</v>
      </c>
      <c r="D2715" s="2">
        <v>1170210000</v>
      </c>
      <c r="E2715" s="2">
        <v>1114670000</v>
      </c>
      <c r="F2715" s="2">
        <v>1092480000</v>
      </c>
      <c r="G2715" s="2">
        <v>1079940000</v>
      </c>
      <c r="H2715" s="2">
        <v>1057190000</v>
      </c>
      <c r="I2715" s="2">
        <v>1032750000</v>
      </c>
      <c r="J2715" s="2">
        <v>1019220000</v>
      </c>
      <c r="K2715" s="2">
        <v>1012310000</v>
      </c>
      <c r="L2715" s="2">
        <v>1003130000</v>
      </c>
      <c r="M2715" s="2">
        <v>993055000</v>
      </c>
      <c r="N2715" s="2">
        <v>986138000</v>
      </c>
      <c r="O2715" s="2">
        <v>980939000</v>
      </c>
      <c r="P2715" s="2">
        <v>974419000</v>
      </c>
      <c r="Q2715" s="2">
        <v>972065000</v>
      </c>
      <c r="R2715" s="2">
        <v>971493000</v>
      </c>
      <c r="S2715" s="2">
        <v>973330000</v>
      </c>
      <c r="T2715" s="2">
        <v>976949000</v>
      </c>
      <c r="U2715" s="2">
        <v>982382000</v>
      </c>
      <c r="V2715" s="2">
        <v>987188000</v>
      </c>
      <c r="W2715" s="2">
        <v>991993000</v>
      </c>
      <c r="X2715" s="2">
        <v>996787000</v>
      </c>
      <c r="Y2715" s="2">
        <v>1007050000</v>
      </c>
      <c r="Z2715" s="2">
        <v>1016070000</v>
      </c>
      <c r="AA2715" s="2">
        <v>1024450000</v>
      </c>
      <c r="AB2715" s="2">
        <v>1031550000</v>
      </c>
      <c r="AC2715" s="2">
        <v>1034320000</v>
      </c>
      <c r="AD2715" s="2">
        <v>1034670000</v>
      </c>
      <c r="AE2715" s="2">
        <v>1037400000</v>
      </c>
      <c r="AF2715" s="2">
        <v>1044940000</v>
      </c>
    </row>
    <row r="2716" spans="1:32" x14ac:dyDescent="0.25">
      <c r="A2716" t="s">
        <v>4230</v>
      </c>
      <c r="B2716" t="s">
        <v>19</v>
      </c>
      <c r="C2716" s="2">
        <v>6050130000</v>
      </c>
      <c r="D2716" s="2">
        <v>6246970000</v>
      </c>
      <c r="E2716" s="2">
        <v>5950490000</v>
      </c>
      <c r="F2716" s="2">
        <v>5832030000</v>
      </c>
      <c r="G2716" s="2">
        <v>5765100000</v>
      </c>
      <c r="H2716" s="2">
        <v>5643650000</v>
      </c>
      <c r="I2716" s="2">
        <v>5513190000</v>
      </c>
      <c r="J2716" s="2">
        <v>5440940000</v>
      </c>
      <c r="K2716" s="2">
        <v>5404090000</v>
      </c>
      <c r="L2716" s="2">
        <v>5355080000</v>
      </c>
      <c r="M2716" s="2">
        <v>5301280000</v>
      </c>
      <c r="N2716" s="2">
        <v>5264360000</v>
      </c>
      <c r="O2716" s="2">
        <v>5236600000</v>
      </c>
      <c r="P2716" s="2">
        <v>5201800000</v>
      </c>
      <c r="Q2716" s="2">
        <v>5189230000</v>
      </c>
      <c r="R2716" s="2">
        <v>5186180000</v>
      </c>
      <c r="S2716" s="2">
        <v>5195980000</v>
      </c>
      <c r="T2716" s="2">
        <v>5215300000</v>
      </c>
      <c r="U2716" s="2">
        <v>5244310000</v>
      </c>
      <c r="V2716" s="2">
        <v>5269960000</v>
      </c>
      <c r="W2716" s="2">
        <v>5295610000</v>
      </c>
      <c r="X2716" s="2">
        <v>5321200000</v>
      </c>
      <c r="Y2716" s="2">
        <v>5375990000</v>
      </c>
      <c r="Z2716" s="2">
        <v>5424150000</v>
      </c>
      <c r="AA2716" s="2">
        <v>5468880000</v>
      </c>
      <c r="AB2716" s="2">
        <v>5506770000</v>
      </c>
      <c r="AC2716" s="2">
        <v>5521580000</v>
      </c>
      <c r="AD2716" s="2">
        <v>5523450000</v>
      </c>
      <c r="AE2716" s="2">
        <v>5538020000</v>
      </c>
      <c r="AF2716" s="2">
        <v>5578280000</v>
      </c>
    </row>
    <row r="2717" spans="1:32" x14ac:dyDescent="0.25">
      <c r="A2717" t="s">
        <v>4231</v>
      </c>
      <c r="B2717" t="s">
        <v>19</v>
      </c>
      <c r="C2717" s="2">
        <v>10640900000</v>
      </c>
      <c r="D2717" s="2">
        <v>10987100000</v>
      </c>
      <c r="E2717" s="2">
        <v>10465700000</v>
      </c>
      <c r="F2717" s="2">
        <v>10257300000</v>
      </c>
      <c r="G2717" s="2">
        <v>10139600000</v>
      </c>
      <c r="H2717" s="2">
        <v>9925990000</v>
      </c>
      <c r="I2717" s="2">
        <v>9696540000</v>
      </c>
      <c r="J2717" s="2">
        <v>9569450000</v>
      </c>
      <c r="K2717" s="2">
        <v>9504650000</v>
      </c>
      <c r="L2717" s="2">
        <v>9418450000</v>
      </c>
      <c r="M2717" s="2">
        <v>9323830000</v>
      </c>
      <c r="N2717" s="2">
        <v>9258890000</v>
      </c>
      <c r="O2717" s="2">
        <v>9210070000</v>
      </c>
      <c r="P2717" s="2">
        <v>9148860000</v>
      </c>
      <c r="Q2717" s="2">
        <v>9126760000</v>
      </c>
      <c r="R2717" s="2">
        <v>9121390000</v>
      </c>
      <c r="S2717" s="2">
        <v>9138630000</v>
      </c>
      <c r="T2717" s="2">
        <v>9172610000</v>
      </c>
      <c r="U2717" s="2">
        <v>9223620000</v>
      </c>
      <c r="V2717" s="2">
        <v>9268740000</v>
      </c>
      <c r="W2717" s="2">
        <v>9313850000</v>
      </c>
      <c r="X2717" s="2">
        <v>9358870000</v>
      </c>
      <c r="Y2717" s="2">
        <v>9455220000</v>
      </c>
      <c r="Z2717" s="2">
        <v>9539930000</v>
      </c>
      <c r="AA2717" s="2">
        <v>9618590000</v>
      </c>
      <c r="AB2717" s="2">
        <v>9685240000</v>
      </c>
      <c r="AC2717" s="2">
        <v>9711290000</v>
      </c>
      <c r="AD2717" s="2">
        <v>9714580000</v>
      </c>
      <c r="AE2717" s="2">
        <v>9740200000</v>
      </c>
      <c r="AF2717" s="2">
        <v>9811010000</v>
      </c>
    </row>
    <row r="2718" spans="1:32" x14ac:dyDescent="0.25">
      <c r="A2718" t="s">
        <v>4232</v>
      </c>
      <c r="B2718" t="s">
        <v>19</v>
      </c>
      <c r="C2718" s="2">
        <v>419322000</v>
      </c>
      <c r="D2718" s="2">
        <v>432964000</v>
      </c>
      <c r="E2718" s="2">
        <v>412416000</v>
      </c>
      <c r="F2718" s="2">
        <v>404206000</v>
      </c>
      <c r="G2718" s="2">
        <v>399567000</v>
      </c>
      <c r="H2718" s="2">
        <v>391149000</v>
      </c>
      <c r="I2718" s="2">
        <v>382108000</v>
      </c>
      <c r="J2718" s="2">
        <v>377100000</v>
      </c>
      <c r="K2718" s="2">
        <v>374546000</v>
      </c>
      <c r="L2718" s="2">
        <v>371149000</v>
      </c>
      <c r="M2718" s="2">
        <v>367421000</v>
      </c>
      <c r="N2718" s="2">
        <v>364861000</v>
      </c>
      <c r="O2718" s="2">
        <v>362938000</v>
      </c>
      <c r="P2718" s="2">
        <v>360525000</v>
      </c>
      <c r="Q2718" s="2">
        <v>359654000</v>
      </c>
      <c r="R2718" s="2">
        <v>359443000</v>
      </c>
      <c r="S2718" s="2">
        <v>360122000</v>
      </c>
      <c r="T2718" s="2">
        <v>361461000</v>
      </c>
      <c r="U2718" s="2">
        <v>363472000</v>
      </c>
      <c r="V2718" s="2">
        <v>365250000</v>
      </c>
      <c r="W2718" s="2">
        <v>367027000</v>
      </c>
      <c r="X2718" s="2">
        <v>368801000</v>
      </c>
      <c r="Y2718" s="2">
        <v>372598000</v>
      </c>
      <c r="Z2718" s="2">
        <v>375936000</v>
      </c>
      <c r="AA2718" s="2">
        <v>379036000</v>
      </c>
      <c r="AB2718" s="2">
        <v>381663000</v>
      </c>
      <c r="AC2718" s="2">
        <v>382689000</v>
      </c>
      <c r="AD2718" s="2">
        <v>382818000</v>
      </c>
      <c r="AE2718" s="2">
        <v>383828000</v>
      </c>
      <c r="AF2718" s="2">
        <v>386618000</v>
      </c>
    </row>
    <row r="2719" spans="1:32" x14ac:dyDescent="0.25">
      <c r="A2719" t="s">
        <v>4233</v>
      </c>
      <c r="B2719" t="s">
        <v>19</v>
      </c>
      <c r="C2719" s="2">
        <v>395109000</v>
      </c>
      <c r="D2719" s="2">
        <v>407963000</v>
      </c>
      <c r="E2719" s="2">
        <v>388601000</v>
      </c>
      <c r="F2719" s="2">
        <v>380865000</v>
      </c>
      <c r="G2719" s="2">
        <v>376494000</v>
      </c>
      <c r="H2719" s="2">
        <v>368563000</v>
      </c>
      <c r="I2719" s="2">
        <v>360043000</v>
      </c>
      <c r="J2719" s="2">
        <v>355324000</v>
      </c>
      <c r="K2719" s="2">
        <v>352918000</v>
      </c>
      <c r="L2719" s="2">
        <v>349717000</v>
      </c>
      <c r="M2719" s="2">
        <v>346204000</v>
      </c>
      <c r="N2719" s="2">
        <v>343793000</v>
      </c>
      <c r="O2719" s="2">
        <v>341980000</v>
      </c>
      <c r="P2719" s="2">
        <v>339707000</v>
      </c>
      <c r="Q2719" s="2">
        <v>338887000</v>
      </c>
      <c r="R2719" s="2">
        <v>338687000</v>
      </c>
      <c r="S2719" s="2">
        <v>339327000</v>
      </c>
      <c r="T2719" s="2">
        <v>340589000</v>
      </c>
      <c r="U2719" s="2">
        <v>342483000</v>
      </c>
      <c r="V2719" s="2">
        <v>344159000</v>
      </c>
      <c r="W2719" s="2">
        <v>345834000</v>
      </c>
      <c r="X2719" s="2">
        <v>347505000</v>
      </c>
      <c r="Y2719" s="2">
        <v>351083000</v>
      </c>
      <c r="Z2719" s="2">
        <v>354228000</v>
      </c>
      <c r="AA2719" s="2">
        <v>357149000</v>
      </c>
      <c r="AB2719" s="2">
        <v>359624000</v>
      </c>
      <c r="AC2719" s="2">
        <v>360591000</v>
      </c>
      <c r="AD2719" s="2">
        <v>360713000</v>
      </c>
      <c r="AE2719" s="2">
        <v>361665000</v>
      </c>
      <c r="AF2719" s="2">
        <v>364294000</v>
      </c>
    </row>
    <row r="2720" spans="1:32" x14ac:dyDescent="0.25">
      <c r="A2720" t="s">
        <v>4234</v>
      </c>
      <c r="B2720" t="s">
        <v>19</v>
      </c>
      <c r="C2720" s="2">
        <v>281362000</v>
      </c>
      <c r="D2720" s="2">
        <v>290516000</v>
      </c>
      <c r="E2720" s="2">
        <v>276729000</v>
      </c>
      <c r="F2720" s="2">
        <v>271219000</v>
      </c>
      <c r="G2720" s="2">
        <v>268107000</v>
      </c>
      <c r="H2720" s="2">
        <v>262459000</v>
      </c>
      <c r="I2720" s="2">
        <v>256392000</v>
      </c>
      <c r="J2720" s="2">
        <v>253031000</v>
      </c>
      <c r="K2720" s="2">
        <v>251318000</v>
      </c>
      <c r="L2720" s="2">
        <v>249039000</v>
      </c>
      <c r="M2720" s="2">
        <v>246537000</v>
      </c>
      <c r="N2720" s="2">
        <v>244820000</v>
      </c>
      <c r="O2720" s="2">
        <v>243529000</v>
      </c>
      <c r="P2720" s="2">
        <v>241910000</v>
      </c>
      <c r="Q2720" s="2">
        <v>241326000</v>
      </c>
      <c r="R2720" s="2">
        <v>241184000</v>
      </c>
      <c r="S2720" s="2">
        <v>241640000</v>
      </c>
      <c r="T2720" s="2">
        <v>242538000</v>
      </c>
      <c r="U2720" s="2">
        <v>243887000</v>
      </c>
      <c r="V2720" s="2">
        <v>245080000</v>
      </c>
      <c r="W2720" s="2">
        <v>246273000</v>
      </c>
      <c r="X2720" s="2">
        <v>247463000</v>
      </c>
      <c r="Y2720" s="2">
        <v>250011000</v>
      </c>
      <c r="Z2720" s="2">
        <v>252251000</v>
      </c>
      <c r="AA2720" s="2">
        <v>254331000</v>
      </c>
      <c r="AB2720" s="2">
        <v>256093000</v>
      </c>
      <c r="AC2720" s="2">
        <v>256782000</v>
      </c>
      <c r="AD2720" s="2">
        <v>256869000</v>
      </c>
      <c r="AE2720" s="2">
        <v>257546000</v>
      </c>
      <c r="AF2720" s="2">
        <v>259419000</v>
      </c>
    </row>
    <row r="2721" spans="1:32" x14ac:dyDescent="0.25">
      <c r="A2721" t="s">
        <v>4235</v>
      </c>
      <c r="B2721" t="s">
        <v>19</v>
      </c>
      <c r="C2721" s="2">
        <v>26278000</v>
      </c>
      <c r="D2721" s="2">
        <v>27133000</v>
      </c>
      <c r="E2721" s="2">
        <v>25845200</v>
      </c>
      <c r="F2721" s="2">
        <v>25330700</v>
      </c>
      <c r="G2721" s="2">
        <v>25040000</v>
      </c>
      <c r="H2721" s="2">
        <v>24512500</v>
      </c>
      <c r="I2721" s="2">
        <v>23945900</v>
      </c>
      <c r="J2721" s="2">
        <v>23632000</v>
      </c>
      <c r="K2721" s="2">
        <v>23472000</v>
      </c>
      <c r="L2721" s="2">
        <v>23259100</v>
      </c>
      <c r="M2721" s="2">
        <v>23025500</v>
      </c>
      <c r="N2721" s="2">
        <v>22865100</v>
      </c>
      <c r="O2721" s="2">
        <v>22744500</v>
      </c>
      <c r="P2721" s="2">
        <v>22593400</v>
      </c>
      <c r="Q2721" s="2">
        <v>22538800</v>
      </c>
      <c r="R2721" s="2">
        <v>22525500</v>
      </c>
      <c r="S2721" s="2">
        <v>22568100</v>
      </c>
      <c r="T2721" s="2">
        <v>22652000</v>
      </c>
      <c r="U2721" s="2">
        <v>22778000</v>
      </c>
      <c r="V2721" s="2">
        <v>22889400</v>
      </c>
      <c r="W2721" s="2">
        <v>23000800</v>
      </c>
      <c r="X2721" s="2">
        <v>23112000</v>
      </c>
      <c r="Y2721" s="2">
        <v>23349900</v>
      </c>
      <c r="Z2721" s="2">
        <v>23559100</v>
      </c>
      <c r="AA2721" s="2">
        <v>23753400</v>
      </c>
      <c r="AB2721" s="2">
        <v>23918000</v>
      </c>
      <c r="AC2721" s="2">
        <v>23982300</v>
      </c>
      <c r="AD2721" s="2">
        <v>23990400</v>
      </c>
      <c r="AE2721" s="2">
        <v>24053700</v>
      </c>
      <c r="AF2721" s="2">
        <v>24228600</v>
      </c>
    </row>
    <row r="2722" spans="1:32" x14ac:dyDescent="0.25">
      <c r="A2722" t="s">
        <v>4236</v>
      </c>
      <c r="B2722" t="s">
        <v>19</v>
      </c>
      <c r="C2722" s="2">
        <v>176438000</v>
      </c>
      <c r="D2722" s="2">
        <v>182178000</v>
      </c>
      <c r="E2722" s="2">
        <v>173532000</v>
      </c>
      <c r="F2722" s="2">
        <v>170078000</v>
      </c>
      <c r="G2722" s="2">
        <v>168126000</v>
      </c>
      <c r="H2722" s="2">
        <v>164584000</v>
      </c>
      <c r="I2722" s="2">
        <v>160779000</v>
      </c>
      <c r="J2722" s="2">
        <v>158672000</v>
      </c>
      <c r="K2722" s="2">
        <v>157598000</v>
      </c>
      <c r="L2722" s="2">
        <v>156168000</v>
      </c>
      <c r="M2722" s="2">
        <v>154600000</v>
      </c>
      <c r="N2722" s="2">
        <v>153523000</v>
      </c>
      <c r="O2722" s="2">
        <v>152713000</v>
      </c>
      <c r="P2722" s="2">
        <v>151698000</v>
      </c>
      <c r="Q2722" s="2">
        <v>151332000</v>
      </c>
      <c r="R2722" s="2">
        <v>151243000</v>
      </c>
      <c r="S2722" s="2">
        <v>151529000</v>
      </c>
      <c r="T2722" s="2">
        <v>152092000</v>
      </c>
      <c r="U2722" s="2">
        <v>152938000</v>
      </c>
      <c r="V2722" s="2">
        <v>153686000</v>
      </c>
      <c r="W2722" s="2">
        <v>154434000</v>
      </c>
      <c r="X2722" s="2">
        <v>155180000</v>
      </c>
      <c r="Y2722" s="2">
        <v>156778000</v>
      </c>
      <c r="Z2722" s="2">
        <v>158183000</v>
      </c>
      <c r="AA2722" s="2">
        <v>159487000</v>
      </c>
      <c r="AB2722" s="2">
        <v>160592000</v>
      </c>
      <c r="AC2722" s="2">
        <v>161024000</v>
      </c>
      <c r="AD2722" s="2">
        <v>161079000</v>
      </c>
      <c r="AE2722" s="2">
        <v>161503000</v>
      </c>
      <c r="AF2722" s="2">
        <v>162677000</v>
      </c>
    </row>
    <row r="2723" spans="1:32" x14ac:dyDescent="0.25">
      <c r="A2723" t="s">
        <v>4237</v>
      </c>
      <c r="B2723" t="s">
        <v>19</v>
      </c>
      <c r="C2723" s="2">
        <v>187700000</v>
      </c>
      <c r="D2723" s="2">
        <v>193807000</v>
      </c>
      <c r="E2723" s="2">
        <v>184609000</v>
      </c>
      <c r="F2723" s="2">
        <v>180934000</v>
      </c>
      <c r="G2723" s="2">
        <v>178857000</v>
      </c>
      <c r="H2723" s="2">
        <v>175089000</v>
      </c>
      <c r="I2723" s="2">
        <v>171042000</v>
      </c>
      <c r="J2723" s="2">
        <v>168800000</v>
      </c>
      <c r="K2723" s="2">
        <v>167657000</v>
      </c>
      <c r="L2723" s="2">
        <v>166137000</v>
      </c>
      <c r="M2723" s="2">
        <v>164468000</v>
      </c>
      <c r="N2723" s="2">
        <v>163322000</v>
      </c>
      <c r="O2723" s="2">
        <v>162461000</v>
      </c>
      <c r="P2723" s="2">
        <v>161381000</v>
      </c>
      <c r="Q2723" s="2">
        <v>160991000</v>
      </c>
      <c r="R2723" s="2">
        <v>160897000</v>
      </c>
      <c r="S2723" s="2">
        <v>161201000</v>
      </c>
      <c r="T2723" s="2">
        <v>161800000</v>
      </c>
      <c r="U2723" s="2">
        <v>162700000</v>
      </c>
      <c r="V2723" s="2">
        <v>163496000</v>
      </c>
      <c r="W2723" s="2">
        <v>164292000</v>
      </c>
      <c r="X2723" s="2">
        <v>165086000</v>
      </c>
      <c r="Y2723" s="2">
        <v>166785000</v>
      </c>
      <c r="Z2723" s="2">
        <v>168279000</v>
      </c>
      <c r="AA2723" s="2">
        <v>169667000</v>
      </c>
      <c r="AB2723" s="2">
        <v>170843000</v>
      </c>
      <c r="AC2723" s="2">
        <v>171302000</v>
      </c>
      <c r="AD2723" s="2">
        <v>171360000</v>
      </c>
      <c r="AE2723" s="2">
        <v>171812000</v>
      </c>
      <c r="AF2723" s="2">
        <v>173061000</v>
      </c>
    </row>
    <row r="2724" spans="1:32" x14ac:dyDescent="0.25">
      <c r="A2724" t="s">
        <v>4238</v>
      </c>
      <c r="B2724" t="s">
        <v>19</v>
      </c>
      <c r="C2724" s="2">
        <v>18770000</v>
      </c>
      <c r="D2724" s="2">
        <v>19380700</v>
      </c>
      <c r="E2724" s="2">
        <v>18460900</v>
      </c>
      <c r="F2724" s="2">
        <v>18093400</v>
      </c>
      <c r="G2724" s="2">
        <v>17885700</v>
      </c>
      <c r="H2724" s="2">
        <v>17508900</v>
      </c>
      <c r="I2724" s="2">
        <v>17104200</v>
      </c>
      <c r="J2724" s="2">
        <v>16880000</v>
      </c>
      <c r="K2724" s="2">
        <v>16765700</v>
      </c>
      <c r="L2724" s="2">
        <v>16613700</v>
      </c>
      <c r="M2724" s="2">
        <v>16446800</v>
      </c>
      <c r="N2724" s="2">
        <v>16332200</v>
      </c>
      <c r="O2724" s="2">
        <v>16246100</v>
      </c>
      <c r="P2724" s="2">
        <v>16138100</v>
      </c>
      <c r="Q2724" s="2">
        <v>16099100</v>
      </c>
      <c r="R2724" s="2">
        <v>16089700</v>
      </c>
      <c r="S2724" s="2">
        <v>16120100</v>
      </c>
      <c r="T2724" s="2">
        <v>16180000</v>
      </c>
      <c r="U2724" s="2">
        <v>16270000</v>
      </c>
      <c r="V2724" s="2">
        <v>16349600</v>
      </c>
      <c r="W2724" s="2">
        <v>16429200</v>
      </c>
      <c r="X2724" s="2">
        <v>16508600</v>
      </c>
      <c r="Y2724" s="2">
        <v>16678500</v>
      </c>
      <c r="Z2724" s="2">
        <v>16827900</v>
      </c>
      <c r="AA2724" s="2">
        <v>16966700</v>
      </c>
      <c r="AB2724" s="2">
        <v>17084300</v>
      </c>
      <c r="AC2724" s="2">
        <v>17130200</v>
      </c>
      <c r="AD2724" s="2">
        <v>17136000</v>
      </c>
      <c r="AE2724" s="2">
        <v>17181200</v>
      </c>
      <c r="AF2724" s="2">
        <v>17306100</v>
      </c>
    </row>
    <row r="2725" spans="1:32" x14ac:dyDescent="0.25">
      <c r="A2725" t="s">
        <v>4239</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x14ac:dyDescent="0.25">
      <c r="A2726" t="s">
        <v>4240</v>
      </c>
      <c r="B2726" t="s">
        <v>19</v>
      </c>
      <c r="C2726" s="2">
        <v>46013600000000</v>
      </c>
      <c r="D2726" s="2">
        <v>45392800000000</v>
      </c>
      <c r="E2726" s="2">
        <v>44397100000000</v>
      </c>
      <c r="F2726" s="2">
        <v>45237200000000</v>
      </c>
      <c r="G2726" s="2">
        <v>45466200000000</v>
      </c>
      <c r="H2726" s="2">
        <v>45882500000000</v>
      </c>
      <c r="I2726" s="2">
        <v>46085900000000</v>
      </c>
      <c r="J2726" s="2">
        <v>45861100000000</v>
      </c>
      <c r="K2726" s="2">
        <v>45499500000000</v>
      </c>
      <c r="L2726" s="2">
        <v>45088000000000</v>
      </c>
      <c r="M2726" s="2">
        <v>44696300000000</v>
      </c>
      <c r="N2726" s="2">
        <v>44299500000000</v>
      </c>
      <c r="O2726" s="2">
        <v>43993500000000</v>
      </c>
      <c r="P2726" s="2">
        <v>43788100000000</v>
      </c>
      <c r="Q2726" s="2">
        <v>43672800000000</v>
      </c>
      <c r="R2726" s="2">
        <v>43716400000000</v>
      </c>
      <c r="S2726" s="2">
        <v>43748800000000</v>
      </c>
      <c r="T2726" s="2">
        <v>43748900000000</v>
      </c>
      <c r="U2726" s="2">
        <v>43956100000000</v>
      </c>
      <c r="V2726" s="2">
        <v>43993000000000</v>
      </c>
      <c r="W2726" s="2">
        <v>44088300000000</v>
      </c>
      <c r="X2726" s="2">
        <v>44310900000000</v>
      </c>
      <c r="Y2726" s="2">
        <v>44597000000000</v>
      </c>
      <c r="Z2726" s="2">
        <v>44887800000000</v>
      </c>
      <c r="AA2726" s="2">
        <v>45124300000000</v>
      </c>
      <c r="AB2726" s="2">
        <v>45040700000000</v>
      </c>
      <c r="AC2726" s="2">
        <v>45306900000000</v>
      </c>
      <c r="AD2726" s="2">
        <v>45583200000000</v>
      </c>
      <c r="AE2726" s="2">
        <v>45868800000000</v>
      </c>
      <c r="AF2726" s="2">
        <v>46137800000000</v>
      </c>
    </row>
    <row r="2727" spans="1:32" x14ac:dyDescent="0.25">
      <c r="A2727" t="s">
        <v>4241</v>
      </c>
      <c r="B2727" t="s">
        <v>19</v>
      </c>
      <c r="C2727" s="2">
        <v>5236150000</v>
      </c>
      <c r="D2727" s="2">
        <v>5165510000</v>
      </c>
      <c r="E2727" s="2">
        <v>5052200000</v>
      </c>
      <c r="F2727" s="2">
        <v>5147800000</v>
      </c>
      <c r="G2727" s="2">
        <v>5173860000</v>
      </c>
      <c r="H2727" s="2">
        <v>5221240000</v>
      </c>
      <c r="I2727" s="2">
        <v>5244370000</v>
      </c>
      <c r="J2727" s="2">
        <v>5218800000</v>
      </c>
      <c r="K2727" s="2">
        <v>5177650000</v>
      </c>
      <c r="L2727" s="2">
        <v>5130820000</v>
      </c>
      <c r="M2727" s="2">
        <v>5086250000</v>
      </c>
      <c r="N2727" s="2">
        <v>5041100000</v>
      </c>
      <c r="O2727" s="2">
        <v>5006270000</v>
      </c>
      <c r="P2727" s="2">
        <v>4982900000</v>
      </c>
      <c r="Q2727" s="2">
        <v>4969780000</v>
      </c>
      <c r="R2727" s="2">
        <v>4974740000</v>
      </c>
      <c r="S2727" s="2">
        <v>4978430000</v>
      </c>
      <c r="T2727" s="2">
        <v>4978440000</v>
      </c>
      <c r="U2727" s="2">
        <v>5002020000</v>
      </c>
      <c r="V2727" s="2">
        <v>5006220000</v>
      </c>
      <c r="W2727" s="2">
        <v>5017060000</v>
      </c>
      <c r="X2727" s="2">
        <v>5042390000</v>
      </c>
      <c r="Y2727" s="2">
        <v>5074940000</v>
      </c>
      <c r="Z2727" s="2">
        <v>5108030000</v>
      </c>
      <c r="AA2727" s="2">
        <v>5134950000</v>
      </c>
      <c r="AB2727" s="2">
        <v>5125430000</v>
      </c>
      <c r="AC2727" s="2">
        <v>5155730000</v>
      </c>
      <c r="AD2727" s="2">
        <v>5187170000</v>
      </c>
      <c r="AE2727" s="2">
        <v>5219670000</v>
      </c>
      <c r="AF2727" s="2">
        <v>5250280000</v>
      </c>
    </row>
    <row r="2728" spans="1:32" x14ac:dyDescent="0.25">
      <c r="A2728" t="s">
        <v>4242</v>
      </c>
      <c r="B2728" t="s">
        <v>19</v>
      </c>
      <c r="C2728" s="2">
        <v>27952500000</v>
      </c>
      <c r="D2728" s="2">
        <v>27575300000</v>
      </c>
      <c r="E2728" s="2">
        <v>26970500000</v>
      </c>
      <c r="F2728" s="2">
        <v>27480800000</v>
      </c>
      <c r="G2728" s="2">
        <v>27619900000</v>
      </c>
      <c r="H2728" s="2">
        <v>27872800000</v>
      </c>
      <c r="I2728" s="2">
        <v>27996300000</v>
      </c>
      <c r="J2728" s="2">
        <v>27859800000</v>
      </c>
      <c r="K2728" s="2">
        <v>27640100000</v>
      </c>
      <c r="L2728" s="2">
        <v>27390100000</v>
      </c>
      <c r="M2728" s="2">
        <v>27152200000</v>
      </c>
      <c r="N2728" s="2">
        <v>26911200000</v>
      </c>
      <c r="O2728" s="2">
        <v>26725300000</v>
      </c>
      <c r="P2728" s="2">
        <v>26600500000</v>
      </c>
      <c r="Q2728" s="2">
        <v>26530400000</v>
      </c>
      <c r="R2728" s="2">
        <v>26557000000</v>
      </c>
      <c r="S2728" s="2">
        <v>26576600000</v>
      </c>
      <c r="T2728" s="2">
        <v>26576700000</v>
      </c>
      <c r="U2728" s="2">
        <v>26702600000</v>
      </c>
      <c r="V2728" s="2">
        <v>26725000000</v>
      </c>
      <c r="W2728" s="2">
        <v>26782800000</v>
      </c>
      <c r="X2728" s="2">
        <v>26918100000</v>
      </c>
      <c r="Y2728" s="2">
        <v>27091900000</v>
      </c>
      <c r="Z2728" s="2">
        <v>27268500000</v>
      </c>
      <c r="AA2728" s="2">
        <v>27412200000</v>
      </c>
      <c r="AB2728" s="2">
        <v>27361400000</v>
      </c>
      <c r="AC2728" s="2">
        <v>27523100000</v>
      </c>
      <c r="AD2728" s="2">
        <v>27691000000</v>
      </c>
      <c r="AE2728" s="2">
        <v>27864500000</v>
      </c>
      <c r="AF2728" s="2">
        <v>28027900000</v>
      </c>
    </row>
    <row r="2729" spans="1:32" x14ac:dyDescent="0.25">
      <c r="A2729" t="s">
        <v>4243</v>
      </c>
      <c r="B2729" t="s">
        <v>19</v>
      </c>
      <c r="C2729" s="2">
        <v>49162400000</v>
      </c>
      <c r="D2729" s="2">
        <v>48499200000</v>
      </c>
      <c r="E2729" s="2">
        <v>47435300000</v>
      </c>
      <c r="F2729" s="2">
        <v>48332800000</v>
      </c>
      <c r="G2729" s="2">
        <v>48577600000</v>
      </c>
      <c r="H2729" s="2">
        <v>49022400000</v>
      </c>
      <c r="I2729" s="2">
        <v>49239600000</v>
      </c>
      <c r="J2729" s="2">
        <v>48999500000</v>
      </c>
      <c r="K2729" s="2">
        <v>48613100000</v>
      </c>
      <c r="L2729" s="2">
        <v>48173400000</v>
      </c>
      <c r="M2729" s="2">
        <v>47755000000</v>
      </c>
      <c r="N2729" s="2">
        <v>47331000000</v>
      </c>
      <c r="O2729" s="2">
        <v>47004000000</v>
      </c>
      <c r="P2729" s="2">
        <v>46784600000</v>
      </c>
      <c r="Q2729" s="2">
        <v>46661400000</v>
      </c>
      <c r="R2729" s="2">
        <v>46708100000</v>
      </c>
      <c r="S2729" s="2">
        <v>46742600000</v>
      </c>
      <c r="T2729" s="2">
        <v>46742800000</v>
      </c>
      <c r="U2729" s="2">
        <v>46964100000</v>
      </c>
      <c r="V2729" s="2">
        <v>47003600000</v>
      </c>
      <c r="W2729" s="2">
        <v>47105300000</v>
      </c>
      <c r="X2729" s="2">
        <v>47343200000</v>
      </c>
      <c r="Y2729" s="2">
        <v>47648800000</v>
      </c>
      <c r="Z2729" s="2">
        <v>47959500000</v>
      </c>
      <c r="AA2729" s="2">
        <v>48212300000</v>
      </c>
      <c r="AB2729" s="2">
        <v>48122900000</v>
      </c>
      <c r="AC2729" s="2">
        <v>48407400000</v>
      </c>
      <c r="AD2729" s="2">
        <v>48702500000</v>
      </c>
      <c r="AE2729" s="2">
        <v>49007700000</v>
      </c>
      <c r="AF2729" s="2">
        <v>49295100000</v>
      </c>
    </row>
    <row r="2730" spans="1:32" x14ac:dyDescent="0.25">
      <c r="A2730" t="s">
        <v>4244</v>
      </c>
      <c r="B2730" t="s">
        <v>19</v>
      </c>
      <c r="C2730" s="2">
        <v>1937320000</v>
      </c>
      <c r="D2730" s="2">
        <v>1911190000</v>
      </c>
      <c r="E2730" s="2">
        <v>1869260000</v>
      </c>
      <c r="F2730" s="2">
        <v>1904630000</v>
      </c>
      <c r="G2730" s="2">
        <v>1914280000</v>
      </c>
      <c r="H2730" s="2">
        <v>1931810000</v>
      </c>
      <c r="I2730" s="2">
        <v>1940370000</v>
      </c>
      <c r="J2730" s="2">
        <v>1930900000</v>
      </c>
      <c r="K2730" s="2">
        <v>1915680000</v>
      </c>
      <c r="L2730" s="2">
        <v>1898350000</v>
      </c>
      <c r="M2730" s="2">
        <v>1881860000</v>
      </c>
      <c r="N2730" s="2">
        <v>1865160000</v>
      </c>
      <c r="O2730" s="2">
        <v>1852270000</v>
      </c>
      <c r="P2730" s="2">
        <v>1843620000</v>
      </c>
      <c r="Q2730" s="2">
        <v>1838770000</v>
      </c>
      <c r="R2730" s="2">
        <v>1840610000</v>
      </c>
      <c r="S2730" s="2">
        <v>1841970000</v>
      </c>
      <c r="T2730" s="2">
        <v>1841970000</v>
      </c>
      <c r="U2730" s="2">
        <v>1850700000</v>
      </c>
      <c r="V2730" s="2">
        <v>1852250000</v>
      </c>
      <c r="W2730" s="2">
        <v>1856260000</v>
      </c>
      <c r="X2730" s="2">
        <v>1865630000</v>
      </c>
      <c r="Y2730" s="2">
        <v>1877680000</v>
      </c>
      <c r="Z2730" s="2">
        <v>1889920000</v>
      </c>
      <c r="AA2730" s="2">
        <v>1899880000</v>
      </c>
      <c r="AB2730" s="2">
        <v>1896360000</v>
      </c>
      <c r="AC2730" s="2">
        <v>1907570000</v>
      </c>
      <c r="AD2730" s="2">
        <v>1919200000</v>
      </c>
      <c r="AE2730" s="2">
        <v>1931230000</v>
      </c>
      <c r="AF2730" s="2">
        <v>1942550000</v>
      </c>
    </row>
    <row r="2731" spans="1:32" x14ac:dyDescent="0.25">
      <c r="A2731" t="s">
        <v>4245</v>
      </c>
      <c r="B2731" t="s">
        <v>19</v>
      </c>
      <c r="C2731" s="2">
        <v>1825460000</v>
      </c>
      <c r="D2731" s="2">
        <v>1800830000</v>
      </c>
      <c r="E2731" s="2">
        <v>1761330000</v>
      </c>
      <c r="F2731" s="2">
        <v>1794650000</v>
      </c>
      <c r="G2731" s="2">
        <v>1803740000</v>
      </c>
      <c r="H2731" s="2">
        <v>1820260000</v>
      </c>
      <c r="I2731" s="2">
        <v>1828320000</v>
      </c>
      <c r="J2731" s="2">
        <v>1819410000</v>
      </c>
      <c r="K2731" s="2">
        <v>1805060000</v>
      </c>
      <c r="L2731" s="2">
        <v>1788730000</v>
      </c>
      <c r="M2731" s="2">
        <v>1773200000</v>
      </c>
      <c r="N2731" s="2">
        <v>1757450000</v>
      </c>
      <c r="O2731" s="2">
        <v>1745310000</v>
      </c>
      <c r="P2731" s="2">
        <v>1737160000</v>
      </c>
      <c r="Q2731" s="2">
        <v>1732590000</v>
      </c>
      <c r="R2731" s="2">
        <v>1734320000</v>
      </c>
      <c r="S2731" s="2">
        <v>1735610000</v>
      </c>
      <c r="T2731" s="2">
        <v>1735610000</v>
      </c>
      <c r="U2731" s="2">
        <v>1743830000</v>
      </c>
      <c r="V2731" s="2">
        <v>1745290000</v>
      </c>
      <c r="W2731" s="2">
        <v>1749070000</v>
      </c>
      <c r="X2731" s="2">
        <v>1757910000</v>
      </c>
      <c r="Y2731" s="2">
        <v>1769250000</v>
      </c>
      <c r="Z2731" s="2">
        <v>1780790000</v>
      </c>
      <c r="AA2731" s="2">
        <v>1790170000</v>
      </c>
      <c r="AB2731" s="2">
        <v>1786860000</v>
      </c>
      <c r="AC2731" s="2">
        <v>1797420000</v>
      </c>
      <c r="AD2731" s="2">
        <v>1808380000</v>
      </c>
      <c r="AE2731" s="2">
        <v>1819710000</v>
      </c>
      <c r="AF2731" s="2">
        <v>1830380000</v>
      </c>
    </row>
    <row r="2732" spans="1:32" x14ac:dyDescent="0.25">
      <c r="A2732" t="s">
        <v>4246</v>
      </c>
      <c r="B2732" t="s">
        <v>19</v>
      </c>
      <c r="C2732" s="2">
        <v>1299930000</v>
      </c>
      <c r="D2732" s="2">
        <v>1282390000</v>
      </c>
      <c r="E2732" s="2">
        <v>1254260000</v>
      </c>
      <c r="F2732" s="2">
        <v>1278000000</v>
      </c>
      <c r="G2732" s="2">
        <v>1284470000</v>
      </c>
      <c r="H2732" s="2">
        <v>1296230000</v>
      </c>
      <c r="I2732" s="2">
        <v>1301970000</v>
      </c>
      <c r="J2732" s="2">
        <v>1295620000</v>
      </c>
      <c r="K2732" s="2">
        <v>1285410000</v>
      </c>
      <c r="L2732" s="2">
        <v>1273780000</v>
      </c>
      <c r="M2732" s="2">
        <v>1262720000</v>
      </c>
      <c r="N2732" s="2">
        <v>1251510000</v>
      </c>
      <c r="O2732" s="2">
        <v>1242860000</v>
      </c>
      <c r="P2732" s="2">
        <v>1237060000</v>
      </c>
      <c r="Q2732" s="2">
        <v>1233800000</v>
      </c>
      <c r="R2732" s="2">
        <v>1235030000</v>
      </c>
      <c r="S2732" s="2">
        <v>1235950000</v>
      </c>
      <c r="T2732" s="2">
        <v>1235950000</v>
      </c>
      <c r="U2732" s="2">
        <v>1241810000</v>
      </c>
      <c r="V2732" s="2">
        <v>1242850000</v>
      </c>
      <c r="W2732" s="2">
        <v>1245540000</v>
      </c>
      <c r="X2732" s="2">
        <v>1251830000</v>
      </c>
      <c r="Y2732" s="2">
        <v>1259910000</v>
      </c>
      <c r="Z2732" s="2">
        <v>1268130000</v>
      </c>
      <c r="AA2732" s="2">
        <v>1274810000</v>
      </c>
      <c r="AB2732" s="2">
        <v>1272450000</v>
      </c>
      <c r="AC2732" s="2">
        <v>1279970000</v>
      </c>
      <c r="AD2732" s="2">
        <v>1287770000</v>
      </c>
      <c r="AE2732" s="2">
        <v>1295840000</v>
      </c>
      <c r="AF2732" s="2">
        <v>1303440000</v>
      </c>
    </row>
    <row r="2733" spans="1:32" x14ac:dyDescent="0.25">
      <c r="A2733" t="s">
        <v>4247</v>
      </c>
      <c r="B2733" t="s">
        <v>19</v>
      </c>
      <c r="C2733" s="2">
        <v>121408000</v>
      </c>
      <c r="D2733" s="2">
        <v>119770000</v>
      </c>
      <c r="E2733" s="2">
        <v>117143000</v>
      </c>
      <c r="F2733" s="2">
        <v>119359000</v>
      </c>
      <c r="G2733" s="2">
        <v>119964000</v>
      </c>
      <c r="H2733" s="2">
        <v>121062000</v>
      </c>
      <c r="I2733" s="2">
        <v>121599000</v>
      </c>
      <c r="J2733" s="2">
        <v>121006000</v>
      </c>
      <c r="K2733" s="2">
        <v>120051000</v>
      </c>
      <c r="L2733" s="2">
        <v>118966000</v>
      </c>
      <c r="M2733" s="2">
        <v>117932000</v>
      </c>
      <c r="N2733" s="2">
        <v>116885000</v>
      </c>
      <c r="O2733" s="2">
        <v>116078000</v>
      </c>
      <c r="P2733" s="2">
        <v>115536000</v>
      </c>
      <c r="Q2733" s="2">
        <v>115232000</v>
      </c>
      <c r="R2733" s="2">
        <v>115347000</v>
      </c>
      <c r="S2733" s="2">
        <v>115432000</v>
      </c>
      <c r="T2733" s="2">
        <v>115433000</v>
      </c>
      <c r="U2733" s="2">
        <v>115979000</v>
      </c>
      <c r="V2733" s="2">
        <v>116077000</v>
      </c>
      <c r="W2733" s="2">
        <v>116328000</v>
      </c>
      <c r="X2733" s="2">
        <v>116915000</v>
      </c>
      <c r="Y2733" s="2">
        <v>117670000</v>
      </c>
      <c r="Z2733" s="2">
        <v>118437000</v>
      </c>
      <c r="AA2733" s="2">
        <v>119062000</v>
      </c>
      <c r="AB2733" s="2">
        <v>118841000</v>
      </c>
      <c r="AC2733" s="2">
        <v>119543000</v>
      </c>
      <c r="AD2733" s="2">
        <v>120272000</v>
      </c>
      <c r="AE2733" s="2">
        <v>121026000</v>
      </c>
      <c r="AF2733" s="2">
        <v>121736000</v>
      </c>
    </row>
    <row r="2734" spans="1:32" x14ac:dyDescent="0.25">
      <c r="A2734" t="s">
        <v>4248</v>
      </c>
      <c r="B2734" t="s">
        <v>19</v>
      </c>
      <c r="C2734" s="2">
        <v>815168000</v>
      </c>
      <c r="D2734" s="2">
        <v>804170000</v>
      </c>
      <c r="E2734" s="2">
        <v>786530000</v>
      </c>
      <c r="F2734" s="2">
        <v>801412000</v>
      </c>
      <c r="G2734" s="2">
        <v>805471000</v>
      </c>
      <c r="H2734" s="2">
        <v>812846000</v>
      </c>
      <c r="I2734" s="2">
        <v>816447000</v>
      </c>
      <c r="J2734" s="2">
        <v>812466000</v>
      </c>
      <c r="K2734" s="2">
        <v>806060000</v>
      </c>
      <c r="L2734" s="2">
        <v>798769000</v>
      </c>
      <c r="M2734" s="2">
        <v>791831000</v>
      </c>
      <c r="N2734" s="2">
        <v>784801000</v>
      </c>
      <c r="O2734" s="2">
        <v>779379000</v>
      </c>
      <c r="P2734" s="2">
        <v>775741000</v>
      </c>
      <c r="Q2734" s="2">
        <v>773698000</v>
      </c>
      <c r="R2734" s="2">
        <v>774472000</v>
      </c>
      <c r="S2734" s="2">
        <v>775045000</v>
      </c>
      <c r="T2734" s="2">
        <v>775047000</v>
      </c>
      <c r="U2734" s="2">
        <v>778717000</v>
      </c>
      <c r="V2734" s="2">
        <v>779371000</v>
      </c>
      <c r="W2734" s="2">
        <v>781059000</v>
      </c>
      <c r="X2734" s="2">
        <v>785003000</v>
      </c>
      <c r="Y2734" s="2">
        <v>790071000</v>
      </c>
      <c r="Z2734" s="2">
        <v>795222000</v>
      </c>
      <c r="AA2734" s="2">
        <v>799413000</v>
      </c>
      <c r="AB2734" s="2">
        <v>797931000</v>
      </c>
      <c r="AC2734" s="2">
        <v>802648000</v>
      </c>
      <c r="AD2734" s="2">
        <v>807542000</v>
      </c>
      <c r="AE2734" s="2">
        <v>812602000</v>
      </c>
      <c r="AF2734" s="2">
        <v>817367000</v>
      </c>
    </row>
    <row r="2735" spans="1:32" x14ac:dyDescent="0.25">
      <c r="A2735" t="s">
        <v>4249</v>
      </c>
      <c r="B2735" t="s">
        <v>19</v>
      </c>
      <c r="C2735" s="2">
        <v>867200000</v>
      </c>
      <c r="D2735" s="2">
        <v>855500000</v>
      </c>
      <c r="E2735" s="2">
        <v>836734000</v>
      </c>
      <c r="F2735" s="2">
        <v>852566000</v>
      </c>
      <c r="G2735" s="2">
        <v>856884000</v>
      </c>
      <c r="H2735" s="2">
        <v>864730000</v>
      </c>
      <c r="I2735" s="2">
        <v>868561000</v>
      </c>
      <c r="J2735" s="2">
        <v>864326000</v>
      </c>
      <c r="K2735" s="2">
        <v>857510000</v>
      </c>
      <c r="L2735" s="2">
        <v>849754000</v>
      </c>
      <c r="M2735" s="2">
        <v>842373000</v>
      </c>
      <c r="N2735" s="2">
        <v>834895000</v>
      </c>
      <c r="O2735" s="2">
        <v>829127000</v>
      </c>
      <c r="P2735" s="2">
        <v>825256000</v>
      </c>
      <c r="Q2735" s="2">
        <v>823083000</v>
      </c>
      <c r="R2735" s="2">
        <v>823906000</v>
      </c>
      <c r="S2735" s="2">
        <v>824516000</v>
      </c>
      <c r="T2735" s="2">
        <v>824518000</v>
      </c>
      <c r="U2735" s="2">
        <v>828423000</v>
      </c>
      <c r="V2735" s="2">
        <v>829118000</v>
      </c>
      <c r="W2735" s="2">
        <v>830914000</v>
      </c>
      <c r="X2735" s="2">
        <v>835110000</v>
      </c>
      <c r="Y2735" s="2">
        <v>840501000</v>
      </c>
      <c r="Z2735" s="2">
        <v>845981000</v>
      </c>
      <c r="AA2735" s="2">
        <v>850439000</v>
      </c>
      <c r="AB2735" s="2">
        <v>848863000</v>
      </c>
      <c r="AC2735" s="2">
        <v>853881000</v>
      </c>
      <c r="AD2735" s="2">
        <v>859087000</v>
      </c>
      <c r="AE2735" s="2">
        <v>864470000</v>
      </c>
      <c r="AF2735" s="2">
        <v>869539000</v>
      </c>
    </row>
    <row r="2736" spans="1:32" x14ac:dyDescent="0.25">
      <c r="A2736" t="s">
        <v>4250</v>
      </c>
      <c r="B2736" t="s">
        <v>19</v>
      </c>
      <c r="C2736" s="2">
        <v>86720000</v>
      </c>
      <c r="D2736" s="2">
        <v>85550000</v>
      </c>
      <c r="E2736" s="2">
        <v>83673400</v>
      </c>
      <c r="F2736" s="2">
        <v>85256600</v>
      </c>
      <c r="G2736" s="2">
        <v>85688400</v>
      </c>
      <c r="H2736" s="2">
        <v>86473000</v>
      </c>
      <c r="I2736" s="2">
        <v>86856100</v>
      </c>
      <c r="J2736" s="2">
        <v>86432600</v>
      </c>
      <c r="K2736" s="2">
        <v>85751000</v>
      </c>
      <c r="L2736" s="2">
        <v>84975400</v>
      </c>
      <c r="M2736" s="2">
        <v>84237300</v>
      </c>
      <c r="N2736" s="2">
        <v>83489500</v>
      </c>
      <c r="O2736" s="2">
        <v>82912700</v>
      </c>
      <c r="P2736" s="2">
        <v>82525600</v>
      </c>
      <c r="Q2736" s="2">
        <v>82308300</v>
      </c>
      <c r="R2736" s="2">
        <v>82390600</v>
      </c>
      <c r="S2736" s="2">
        <v>82451600</v>
      </c>
      <c r="T2736" s="2">
        <v>82451800</v>
      </c>
      <c r="U2736" s="2">
        <v>82842300</v>
      </c>
      <c r="V2736" s="2">
        <v>82911800</v>
      </c>
      <c r="W2736" s="2">
        <v>83091400</v>
      </c>
      <c r="X2736" s="2">
        <v>83511000</v>
      </c>
      <c r="Y2736" s="2">
        <v>84050100</v>
      </c>
      <c r="Z2736" s="2">
        <v>84598100</v>
      </c>
      <c r="AA2736" s="2">
        <v>85043900</v>
      </c>
      <c r="AB2736" s="2">
        <v>84886300</v>
      </c>
      <c r="AC2736" s="2">
        <v>85388100</v>
      </c>
      <c r="AD2736" s="2">
        <v>85908700</v>
      </c>
      <c r="AE2736" s="2">
        <v>86447000</v>
      </c>
      <c r="AF2736" s="2">
        <v>86953900</v>
      </c>
    </row>
    <row r="2737" spans="1:32" x14ac:dyDescent="0.25">
      <c r="A2737" t="s">
        <v>4251</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x14ac:dyDescent="0.25">
      <c r="A2738" t="s">
        <v>4252</v>
      </c>
      <c r="B2738" t="s">
        <v>19</v>
      </c>
      <c r="C2738" s="2">
        <v>5390900000000</v>
      </c>
      <c r="D2738" s="2">
        <v>5512930000000</v>
      </c>
      <c r="E2738" s="2">
        <v>5089830000000</v>
      </c>
      <c r="F2738" s="2">
        <v>5302910000000</v>
      </c>
      <c r="G2738" s="2">
        <v>5371520000000</v>
      </c>
      <c r="H2738" s="2">
        <v>5474070000000</v>
      </c>
      <c r="I2738" s="2">
        <v>5549990000000</v>
      </c>
      <c r="J2738" s="2">
        <v>5589200000000</v>
      </c>
      <c r="K2738" s="2">
        <v>5596780000000</v>
      </c>
      <c r="L2738" s="2">
        <v>5582650000000</v>
      </c>
      <c r="M2738" s="2">
        <v>5569400000000</v>
      </c>
      <c r="N2738" s="2">
        <v>5564810000000</v>
      </c>
      <c r="O2738" s="2">
        <v>5576210000000</v>
      </c>
      <c r="P2738" s="2">
        <v>5598080000000</v>
      </c>
      <c r="Q2738" s="2">
        <v>5625040000000</v>
      </c>
      <c r="R2738" s="2">
        <v>5678520000000</v>
      </c>
      <c r="S2738" s="2">
        <v>5726510000000</v>
      </c>
      <c r="T2738" s="2">
        <v>5774440000000</v>
      </c>
      <c r="U2738" s="2">
        <v>5854320000000</v>
      </c>
      <c r="V2738" s="2">
        <v>5907490000000</v>
      </c>
      <c r="W2738" s="2">
        <v>5976690000000</v>
      </c>
      <c r="X2738" s="2">
        <v>6061800000000</v>
      </c>
      <c r="Y2738" s="2">
        <v>6152250000000</v>
      </c>
      <c r="Z2738" s="2">
        <v>6242420000000</v>
      </c>
      <c r="AA2738" s="2">
        <v>6321740000000</v>
      </c>
      <c r="AB2738" s="2">
        <v>6363350000000</v>
      </c>
      <c r="AC2738" s="2">
        <v>6452460000000</v>
      </c>
      <c r="AD2738" s="2">
        <v>6541450000000</v>
      </c>
      <c r="AE2738" s="2">
        <v>6619300000000</v>
      </c>
      <c r="AF2738" s="2">
        <v>6707450000000</v>
      </c>
    </row>
    <row r="2739" spans="1:32" x14ac:dyDescent="0.25">
      <c r="A2739" t="s">
        <v>4253</v>
      </c>
      <c r="B2739" t="s">
        <v>19</v>
      </c>
      <c r="C2739" s="2">
        <v>613461000</v>
      </c>
      <c r="D2739" s="2">
        <v>627348000</v>
      </c>
      <c r="E2739" s="2">
        <v>579200000</v>
      </c>
      <c r="F2739" s="2">
        <v>603448000</v>
      </c>
      <c r="G2739" s="2">
        <v>611256000</v>
      </c>
      <c r="H2739" s="2">
        <v>622926000</v>
      </c>
      <c r="I2739" s="2">
        <v>631565000</v>
      </c>
      <c r="J2739" s="2">
        <v>636026000</v>
      </c>
      <c r="K2739" s="2">
        <v>636889000</v>
      </c>
      <c r="L2739" s="2">
        <v>635282000</v>
      </c>
      <c r="M2739" s="2">
        <v>633774000</v>
      </c>
      <c r="N2739" s="2">
        <v>633252000</v>
      </c>
      <c r="O2739" s="2">
        <v>634549000</v>
      </c>
      <c r="P2739" s="2">
        <v>637038000</v>
      </c>
      <c r="Q2739" s="2">
        <v>640105000</v>
      </c>
      <c r="R2739" s="2">
        <v>646191000</v>
      </c>
      <c r="S2739" s="2">
        <v>651652000</v>
      </c>
      <c r="T2739" s="2">
        <v>657107000</v>
      </c>
      <c r="U2739" s="2">
        <v>666197000</v>
      </c>
      <c r="V2739" s="2">
        <v>672246000</v>
      </c>
      <c r="W2739" s="2">
        <v>680122000</v>
      </c>
      <c r="X2739" s="2">
        <v>689807000</v>
      </c>
      <c r="Y2739" s="2">
        <v>700100000</v>
      </c>
      <c r="Z2739" s="2">
        <v>710361000</v>
      </c>
      <c r="AA2739" s="2">
        <v>719387000</v>
      </c>
      <c r="AB2739" s="2">
        <v>724122000</v>
      </c>
      <c r="AC2739" s="2">
        <v>734263000</v>
      </c>
      <c r="AD2739" s="2">
        <v>744389000</v>
      </c>
      <c r="AE2739" s="2">
        <v>753248000</v>
      </c>
      <c r="AF2739" s="2">
        <v>763279000</v>
      </c>
    </row>
    <row r="2740" spans="1:32" x14ac:dyDescent="0.25">
      <c r="A2740" t="s">
        <v>4254</v>
      </c>
      <c r="B2740" t="s">
        <v>19</v>
      </c>
      <c r="C2740" s="2">
        <v>3274870000</v>
      </c>
      <c r="D2740" s="2">
        <v>3349010000</v>
      </c>
      <c r="E2740" s="2">
        <v>3091980000</v>
      </c>
      <c r="F2740" s="2">
        <v>3221420000</v>
      </c>
      <c r="G2740" s="2">
        <v>3263100000</v>
      </c>
      <c r="H2740" s="2">
        <v>3325400000</v>
      </c>
      <c r="I2740" s="2">
        <v>3371520000</v>
      </c>
      <c r="J2740" s="2">
        <v>3395340000</v>
      </c>
      <c r="K2740" s="2">
        <v>3399940000</v>
      </c>
      <c r="L2740" s="2">
        <v>3391360000</v>
      </c>
      <c r="M2740" s="2">
        <v>3383310000</v>
      </c>
      <c r="N2740" s="2">
        <v>3380520000</v>
      </c>
      <c r="O2740" s="2">
        <v>3387450000</v>
      </c>
      <c r="P2740" s="2">
        <v>3400730000</v>
      </c>
      <c r="Q2740" s="2">
        <v>3417110000</v>
      </c>
      <c r="R2740" s="2">
        <v>3449600000</v>
      </c>
      <c r="S2740" s="2">
        <v>3478750000</v>
      </c>
      <c r="T2740" s="2">
        <v>3507870000</v>
      </c>
      <c r="U2740" s="2">
        <v>3556400000</v>
      </c>
      <c r="V2740" s="2">
        <v>3588690000</v>
      </c>
      <c r="W2740" s="2">
        <v>3630730000</v>
      </c>
      <c r="X2740" s="2">
        <v>3682440000</v>
      </c>
      <c r="Y2740" s="2">
        <v>3737380000</v>
      </c>
      <c r="Z2740" s="2">
        <v>3792160000</v>
      </c>
      <c r="AA2740" s="2">
        <v>3840350000</v>
      </c>
      <c r="AB2740" s="2">
        <v>3865620000</v>
      </c>
      <c r="AC2740" s="2">
        <v>3919760000</v>
      </c>
      <c r="AD2740" s="2">
        <v>3973820000</v>
      </c>
      <c r="AE2740" s="2">
        <v>4021110000</v>
      </c>
      <c r="AF2740" s="2">
        <v>4074660000</v>
      </c>
    </row>
    <row r="2741" spans="1:32" x14ac:dyDescent="0.25">
      <c r="A2741" t="s">
        <v>4255</v>
      </c>
      <c r="B2741" t="s">
        <v>19</v>
      </c>
      <c r="C2741" s="2">
        <v>5759810000</v>
      </c>
      <c r="D2741" s="2">
        <v>5890190000</v>
      </c>
      <c r="E2741" s="2">
        <v>5438130000</v>
      </c>
      <c r="F2741" s="2">
        <v>5665790000</v>
      </c>
      <c r="G2741" s="2">
        <v>5739100000</v>
      </c>
      <c r="H2741" s="2">
        <v>5848670000</v>
      </c>
      <c r="I2741" s="2">
        <v>5929790000</v>
      </c>
      <c r="J2741" s="2">
        <v>5971670000</v>
      </c>
      <c r="K2741" s="2">
        <v>5979770000</v>
      </c>
      <c r="L2741" s="2">
        <v>5964680000</v>
      </c>
      <c r="M2741" s="2">
        <v>5950530000</v>
      </c>
      <c r="N2741" s="2">
        <v>5945630000</v>
      </c>
      <c r="O2741" s="2">
        <v>5957800000</v>
      </c>
      <c r="P2741" s="2">
        <v>5981170000</v>
      </c>
      <c r="Q2741" s="2">
        <v>6009970000</v>
      </c>
      <c r="R2741" s="2">
        <v>6067110000</v>
      </c>
      <c r="S2741" s="2">
        <v>6118380000</v>
      </c>
      <c r="T2741" s="2">
        <v>6169600000</v>
      </c>
      <c r="U2741" s="2">
        <v>6254940000</v>
      </c>
      <c r="V2741" s="2">
        <v>6311750000</v>
      </c>
      <c r="W2741" s="2">
        <v>6385690000</v>
      </c>
      <c r="X2741" s="2">
        <v>6476620000</v>
      </c>
      <c r="Y2741" s="2">
        <v>6573260000</v>
      </c>
      <c r="Z2741" s="2">
        <v>6669600000</v>
      </c>
      <c r="AA2741" s="2">
        <v>6754350000</v>
      </c>
      <c r="AB2741" s="2">
        <v>6798810000</v>
      </c>
      <c r="AC2741" s="2">
        <v>6894020000</v>
      </c>
      <c r="AD2741" s="2">
        <v>6989100000</v>
      </c>
      <c r="AE2741" s="2">
        <v>7072280000</v>
      </c>
      <c r="AF2741" s="2">
        <v>7166460000</v>
      </c>
    </row>
    <row r="2742" spans="1:32" x14ac:dyDescent="0.25">
      <c r="A2742" t="s">
        <v>4256</v>
      </c>
      <c r="B2742" t="s">
        <v>19</v>
      </c>
      <c r="C2742" s="2">
        <v>226974000</v>
      </c>
      <c r="D2742" s="2">
        <v>232113000</v>
      </c>
      <c r="E2742" s="2">
        <v>214298000</v>
      </c>
      <c r="F2742" s="2">
        <v>223270000</v>
      </c>
      <c r="G2742" s="2">
        <v>226158000</v>
      </c>
      <c r="H2742" s="2">
        <v>230476000</v>
      </c>
      <c r="I2742" s="2">
        <v>233673000</v>
      </c>
      <c r="J2742" s="2">
        <v>235323000</v>
      </c>
      <c r="K2742" s="2">
        <v>235643000</v>
      </c>
      <c r="L2742" s="2">
        <v>235048000</v>
      </c>
      <c r="M2742" s="2">
        <v>234490000</v>
      </c>
      <c r="N2742" s="2">
        <v>234297000</v>
      </c>
      <c r="O2742" s="2">
        <v>234777000</v>
      </c>
      <c r="P2742" s="2">
        <v>235698000</v>
      </c>
      <c r="Q2742" s="2">
        <v>236833000</v>
      </c>
      <c r="R2742" s="2">
        <v>239084000</v>
      </c>
      <c r="S2742" s="2">
        <v>241105000</v>
      </c>
      <c r="T2742" s="2">
        <v>243123000</v>
      </c>
      <c r="U2742" s="2">
        <v>246486000</v>
      </c>
      <c r="V2742" s="2">
        <v>248725000</v>
      </c>
      <c r="W2742" s="2">
        <v>251638000</v>
      </c>
      <c r="X2742" s="2">
        <v>255222000</v>
      </c>
      <c r="Y2742" s="2">
        <v>259030000</v>
      </c>
      <c r="Z2742" s="2">
        <v>262826000</v>
      </c>
      <c r="AA2742" s="2">
        <v>266166000</v>
      </c>
      <c r="AB2742" s="2">
        <v>267918000</v>
      </c>
      <c r="AC2742" s="2">
        <v>271670000</v>
      </c>
      <c r="AD2742" s="2">
        <v>275417000</v>
      </c>
      <c r="AE2742" s="2">
        <v>278694000</v>
      </c>
      <c r="AF2742" s="2">
        <v>282406000</v>
      </c>
    </row>
    <row r="2743" spans="1:32" x14ac:dyDescent="0.25">
      <c r="A2743" t="s">
        <v>4257</v>
      </c>
      <c r="B2743" t="s">
        <v>19</v>
      </c>
      <c r="C2743" s="2">
        <v>213868000</v>
      </c>
      <c r="D2743" s="2">
        <v>218709000</v>
      </c>
      <c r="E2743" s="2">
        <v>201924000</v>
      </c>
      <c r="F2743" s="2">
        <v>210377000</v>
      </c>
      <c r="G2743" s="2">
        <v>213099000</v>
      </c>
      <c r="H2743" s="2">
        <v>217168000</v>
      </c>
      <c r="I2743" s="2">
        <v>220180000</v>
      </c>
      <c r="J2743" s="2">
        <v>221735000</v>
      </c>
      <c r="K2743" s="2">
        <v>222036000</v>
      </c>
      <c r="L2743" s="2">
        <v>221475000</v>
      </c>
      <c r="M2743" s="2">
        <v>220950000</v>
      </c>
      <c r="N2743" s="2">
        <v>220768000</v>
      </c>
      <c r="O2743" s="2">
        <v>221220000</v>
      </c>
      <c r="P2743" s="2">
        <v>222087000</v>
      </c>
      <c r="Q2743" s="2">
        <v>223157000</v>
      </c>
      <c r="R2743" s="2">
        <v>225279000</v>
      </c>
      <c r="S2743" s="2">
        <v>227182000</v>
      </c>
      <c r="T2743" s="2">
        <v>229084000</v>
      </c>
      <c r="U2743" s="2">
        <v>232253000</v>
      </c>
      <c r="V2743" s="2">
        <v>234362000</v>
      </c>
      <c r="W2743" s="2">
        <v>237108000</v>
      </c>
      <c r="X2743" s="2">
        <v>240484000</v>
      </c>
      <c r="Y2743" s="2">
        <v>244073000</v>
      </c>
      <c r="Z2743" s="2">
        <v>247650000</v>
      </c>
      <c r="AA2743" s="2">
        <v>250797000</v>
      </c>
      <c r="AB2743" s="2">
        <v>252447000</v>
      </c>
      <c r="AC2743" s="2">
        <v>255983000</v>
      </c>
      <c r="AD2743" s="2">
        <v>259513000</v>
      </c>
      <c r="AE2743" s="2">
        <v>262602000</v>
      </c>
      <c r="AF2743" s="2">
        <v>266099000</v>
      </c>
    </row>
    <row r="2744" spans="1:32" x14ac:dyDescent="0.25">
      <c r="A2744" t="s">
        <v>4258</v>
      </c>
      <c r="B2744" t="s">
        <v>19</v>
      </c>
      <c r="C2744" s="2">
        <v>152298000</v>
      </c>
      <c r="D2744" s="2">
        <v>155746000</v>
      </c>
      <c r="E2744" s="2">
        <v>143793000</v>
      </c>
      <c r="F2744" s="2">
        <v>149813000</v>
      </c>
      <c r="G2744" s="2">
        <v>151751000</v>
      </c>
      <c r="H2744" s="2">
        <v>154648000</v>
      </c>
      <c r="I2744" s="2">
        <v>156793000</v>
      </c>
      <c r="J2744" s="2">
        <v>157901000</v>
      </c>
      <c r="K2744" s="2">
        <v>158115000</v>
      </c>
      <c r="L2744" s="2">
        <v>157716000</v>
      </c>
      <c r="M2744" s="2">
        <v>157341000</v>
      </c>
      <c r="N2744" s="2">
        <v>157212000</v>
      </c>
      <c r="O2744" s="2">
        <v>157534000</v>
      </c>
      <c r="P2744" s="2">
        <v>158152000</v>
      </c>
      <c r="Q2744" s="2">
        <v>158913000</v>
      </c>
      <c r="R2744" s="2">
        <v>160424000</v>
      </c>
      <c r="S2744" s="2">
        <v>161780000</v>
      </c>
      <c r="T2744" s="2">
        <v>163134000</v>
      </c>
      <c r="U2744" s="2">
        <v>165391000</v>
      </c>
      <c r="V2744" s="2">
        <v>166893000</v>
      </c>
      <c r="W2744" s="2">
        <v>168848000</v>
      </c>
      <c r="X2744" s="2">
        <v>171252000</v>
      </c>
      <c r="Y2744" s="2">
        <v>173808000</v>
      </c>
      <c r="Z2744" s="2">
        <v>176355000</v>
      </c>
      <c r="AA2744" s="2">
        <v>178596000</v>
      </c>
      <c r="AB2744" s="2">
        <v>179771000</v>
      </c>
      <c r="AC2744" s="2">
        <v>182289000</v>
      </c>
      <c r="AD2744" s="2">
        <v>184803000</v>
      </c>
      <c r="AE2744" s="2">
        <v>187002000</v>
      </c>
      <c r="AF2744" s="2">
        <v>189493000</v>
      </c>
    </row>
    <row r="2745" spans="1:32" x14ac:dyDescent="0.25">
      <c r="A2745" t="s">
        <v>4259</v>
      </c>
      <c r="B2745" t="s">
        <v>19</v>
      </c>
      <c r="C2745" s="2">
        <v>14224000</v>
      </c>
      <c r="D2745" s="2">
        <v>14546000</v>
      </c>
      <c r="E2745" s="2">
        <v>13429600</v>
      </c>
      <c r="F2745" s="2">
        <v>13991800</v>
      </c>
      <c r="G2745" s="2">
        <v>14172900</v>
      </c>
      <c r="H2745" s="2">
        <v>14443500</v>
      </c>
      <c r="I2745" s="2">
        <v>14643800</v>
      </c>
      <c r="J2745" s="2">
        <v>14747200</v>
      </c>
      <c r="K2745" s="2">
        <v>14767200</v>
      </c>
      <c r="L2745" s="2">
        <v>14730000</v>
      </c>
      <c r="M2745" s="2">
        <v>14695000</v>
      </c>
      <c r="N2745" s="2">
        <v>14682900</v>
      </c>
      <c r="O2745" s="2">
        <v>14713000</v>
      </c>
      <c r="P2745" s="2">
        <v>14770700</v>
      </c>
      <c r="Q2745" s="2">
        <v>14841800</v>
      </c>
      <c r="R2745" s="2">
        <v>14982900</v>
      </c>
      <c r="S2745" s="2">
        <v>15109500</v>
      </c>
      <c r="T2745" s="2">
        <v>15236000</v>
      </c>
      <c r="U2745" s="2">
        <v>15446800</v>
      </c>
      <c r="V2745" s="2">
        <v>15587000</v>
      </c>
      <c r="W2745" s="2">
        <v>15769600</v>
      </c>
      <c r="X2745" s="2">
        <v>15994200</v>
      </c>
      <c r="Y2745" s="2">
        <v>16232900</v>
      </c>
      <c r="Z2745" s="2">
        <v>16470800</v>
      </c>
      <c r="AA2745" s="2">
        <v>16680100</v>
      </c>
      <c r="AB2745" s="2">
        <v>16789800</v>
      </c>
      <c r="AC2745" s="2">
        <v>17025000</v>
      </c>
      <c r="AD2745" s="2">
        <v>17259800</v>
      </c>
      <c r="AE2745" s="2">
        <v>17465200</v>
      </c>
      <c r="AF2745" s="2">
        <v>17697800</v>
      </c>
    </row>
    <row r="2746" spans="1:32" x14ac:dyDescent="0.25">
      <c r="A2746" t="s">
        <v>4260</v>
      </c>
      <c r="B2746" t="s">
        <v>19</v>
      </c>
      <c r="C2746" s="2">
        <v>95504000</v>
      </c>
      <c r="D2746" s="2">
        <v>97666000</v>
      </c>
      <c r="E2746" s="2">
        <v>90170300</v>
      </c>
      <c r="F2746" s="2">
        <v>93945200</v>
      </c>
      <c r="G2746" s="2">
        <v>95160700</v>
      </c>
      <c r="H2746" s="2">
        <v>96977500</v>
      </c>
      <c r="I2746" s="2">
        <v>98322500</v>
      </c>
      <c r="J2746" s="2">
        <v>99017000</v>
      </c>
      <c r="K2746" s="2">
        <v>99151300</v>
      </c>
      <c r="L2746" s="2">
        <v>98901100</v>
      </c>
      <c r="M2746" s="2">
        <v>98666400</v>
      </c>
      <c r="N2746" s="2">
        <v>98585100</v>
      </c>
      <c r="O2746" s="2">
        <v>98787000</v>
      </c>
      <c r="P2746" s="2">
        <v>99174500</v>
      </c>
      <c r="Q2746" s="2">
        <v>99652000</v>
      </c>
      <c r="R2746" s="2">
        <v>100600000</v>
      </c>
      <c r="S2746" s="2">
        <v>101450000</v>
      </c>
      <c r="T2746" s="2">
        <v>102299000</v>
      </c>
      <c r="U2746" s="2">
        <v>103714000</v>
      </c>
      <c r="V2746" s="2">
        <v>104656000</v>
      </c>
      <c r="W2746" s="2">
        <v>105882000</v>
      </c>
      <c r="X2746" s="2">
        <v>107390000</v>
      </c>
      <c r="Y2746" s="2">
        <v>108992000</v>
      </c>
      <c r="Z2746" s="2">
        <v>110589000</v>
      </c>
      <c r="AA2746" s="2">
        <v>111995000</v>
      </c>
      <c r="AB2746" s="2">
        <v>112732000</v>
      </c>
      <c r="AC2746" s="2">
        <v>114311000</v>
      </c>
      <c r="AD2746" s="2">
        <v>115887000</v>
      </c>
      <c r="AE2746" s="2">
        <v>117266000</v>
      </c>
      <c r="AF2746" s="2">
        <v>118828000</v>
      </c>
    </row>
    <row r="2747" spans="1:32" x14ac:dyDescent="0.25">
      <c r="A2747" t="s">
        <v>4261</v>
      </c>
      <c r="B2747" t="s">
        <v>19</v>
      </c>
      <c r="C2747" s="2">
        <v>101600000</v>
      </c>
      <c r="D2747" s="2">
        <v>103900000</v>
      </c>
      <c r="E2747" s="2">
        <v>95925900</v>
      </c>
      <c r="F2747" s="2">
        <v>99941700</v>
      </c>
      <c r="G2747" s="2">
        <v>101235000</v>
      </c>
      <c r="H2747" s="2">
        <v>103168000</v>
      </c>
      <c r="I2747" s="2">
        <v>104598000</v>
      </c>
      <c r="J2747" s="2">
        <v>105337000</v>
      </c>
      <c r="K2747" s="2">
        <v>105480000</v>
      </c>
      <c r="L2747" s="2">
        <v>105214000</v>
      </c>
      <c r="M2747" s="2">
        <v>104964000</v>
      </c>
      <c r="N2747" s="2">
        <v>104878000</v>
      </c>
      <c r="O2747" s="2">
        <v>105093000</v>
      </c>
      <c r="P2747" s="2">
        <v>105505000</v>
      </c>
      <c r="Q2747" s="2">
        <v>106013000</v>
      </c>
      <c r="R2747" s="2">
        <v>107021000</v>
      </c>
      <c r="S2747" s="2">
        <v>107925000</v>
      </c>
      <c r="T2747" s="2">
        <v>108829000</v>
      </c>
      <c r="U2747" s="2">
        <v>110334000</v>
      </c>
      <c r="V2747" s="2">
        <v>111336000</v>
      </c>
      <c r="W2747" s="2">
        <v>112640000</v>
      </c>
      <c r="X2747" s="2">
        <v>114244000</v>
      </c>
      <c r="Y2747" s="2">
        <v>115949000</v>
      </c>
      <c r="Z2747" s="2">
        <v>117648000</v>
      </c>
      <c r="AA2747" s="2">
        <v>119143000</v>
      </c>
      <c r="AB2747" s="2">
        <v>119927000</v>
      </c>
      <c r="AC2747" s="2">
        <v>121607000</v>
      </c>
      <c r="AD2747" s="2">
        <v>123284000</v>
      </c>
      <c r="AE2747" s="2">
        <v>124751000</v>
      </c>
      <c r="AF2747" s="2">
        <v>126413000</v>
      </c>
    </row>
    <row r="2748" spans="1:32" x14ac:dyDescent="0.25">
      <c r="A2748" t="s">
        <v>4262</v>
      </c>
      <c r="B2748" t="s">
        <v>19</v>
      </c>
      <c r="C2748" s="2">
        <v>10160000</v>
      </c>
      <c r="D2748" s="2">
        <v>10390000</v>
      </c>
      <c r="E2748" s="2">
        <v>9592590</v>
      </c>
      <c r="F2748" s="2">
        <v>9994170</v>
      </c>
      <c r="G2748" s="2">
        <v>10123500</v>
      </c>
      <c r="H2748" s="2">
        <v>10316800</v>
      </c>
      <c r="I2748" s="2">
        <v>10459800</v>
      </c>
      <c r="J2748" s="2">
        <v>10533700</v>
      </c>
      <c r="K2748" s="2">
        <v>10548000</v>
      </c>
      <c r="L2748" s="2">
        <v>10521400</v>
      </c>
      <c r="M2748" s="2">
        <v>10496400</v>
      </c>
      <c r="N2748" s="2">
        <v>10487800</v>
      </c>
      <c r="O2748" s="2">
        <v>10509300</v>
      </c>
      <c r="P2748" s="2">
        <v>10550500</v>
      </c>
      <c r="Q2748" s="2">
        <v>10601300</v>
      </c>
      <c r="R2748" s="2">
        <v>10702100</v>
      </c>
      <c r="S2748" s="2">
        <v>10792500</v>
      </c>
      <c r="T2748" s="2">
        <v>10882900</v>
      </c>
      <c r="U2748" s="2">
        <v>11033400</v>
      </c>
      <c r="V2748" s="2">
        <v>11133600</v>
      </c>
      <c r="W2748" s="2">
        <v>11264000</v>
      </c>
      <c r="X2748" s="2">
        <v>11424400</v>
      </c>
      <c r="Y2748" s="2">
        <v>11594900</v>
      </c>
      <c r="Z2748" s="2">
        <v>11764800</v>
      </c>
      <c r="AA2748" s="2">
        <v>11914300</v>
      </c>
      <c r="AB2748" s="2">
        <v>11992700</v>
      </c>
      <c r="AC2748" s="2">
        <v>12160700</v>
      </c>
      <c r="AD2748" s="2">
        <v>12328400</v>
      </c>
      <c r="AE2748" s="2">
        <v>12475100</v>
      </c>
      <c r="AF2748" s="2">
        <v>12641300</v>
      </c>
    </row>
    <row r="2749" spans="1:32" x14ac:dyDescent="0.25">
      <c r="A2749" t="s">
        <v>4263</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x14ac:dyDescent="0.25">
      <c r="A2750" t="s">
        <v>4264</v>
      </c>
      <c r="B2750" t="s">
        <v>19</v>
      </c>
      <c r="C2750" s="2">
        <v>2971360000000</v>
      </c>
      <c r="D2750" s="2">
        <v>2967700000000</v>
      </c>
      <c r="E2750" s="2">
        <v>2638260000000</v>
      </c>
      <c r="F2750" s="2">
        <v>2553070000000</v>
      </c>
      <c r="G2750" s="2">
        <v>2584260000000</v>
      </c>
      <c r="H2750" s="2">
        <v>2569440000000</v>
      </c>
      <c r="I2750" s="2">
        <v>2571330000000</v>
      </c>
      <c r="J2750" s="2">
        <v>2593610000000</v>
      </c>
      <c r="K2750" s="2">
        <v>2607480000000</v>
      </c>
      <c r="L2750" s="2">
        <v>2593850000000</v>
      </c>
      <c r="M2750" s="2">
        <v>2577830000000</v>
      </c>
      <c r="N2750" s="2">
        <v>2577100000000</v>
      </c>
      <c r="O2750" s="2">
        <v>2579340000000</v>
      </c>
      <c r="P2750" s="2">
        <v>2582950000000</v>
      </c>
      <c r="Q2750" s="2">
        <v>2573580000000</v>
      </c>
      <c r="R2750" s="2">
        <v>2544350000000</v>
      </c>
      <c r="S2750" s="2">
        <v>2541660000000</v>
      </c>
      <c r="T2750" s="2">
        <v>2532580000000</v>
      </c>
      <c r="U2750" s="2">
        <v>2533620000000</v>
      </c>
      <c r="V2750" s="2">
        <v>2536750000000</v>
      </c>
      <c r="W2750" s="2">
        <v>2548910000000</v>
      </c>
      <c r="X2750" s="2">
        <v>2558390000000</v>
      </c>
      <c r="Y2750" s="2">
        <v>2556150000000</v>
      </c>
      <c r="Z2750" s="2">
        <v>2548540000000</v>
      </c>
      <c r="AA2750" s="2">
        <v>2532320000000</v>
      </c>
      <c r="AB2750" s="2">
        <v>2513840000000</v>
      </c>
      <c r="AC2750" s="2">
        <v>2513820000000</v>
      </c>
      <c r="AD2750" s="2">
        <v>2506830000000</v>
      </c>
      <c r="AE2750" s="2">
        <v>2502940000000</v>
      </c>
      <c r="AF2750" s="2">
        <v>2516980000000</v>
      </c>
    </row>
    <row r="2751" spans="1:32" x14ac:dyDescent="0.25">
      <c r="A2751" t="s">
        <v>4265</v>
      </c>
      <c r="B2751" t="s">
        <v>19</v>
      </c>
      <c r="C2751" s="2">
        <v>338128000</v>
      </c>
      <c r="D2751" s="2">
        <v>337711000</v>
      </c>
      <c r="E2751" s="2">
        <v>300223000</v>
      </c>
      <c r="F2751" s="2">
        <v>290529000</v>
      </c>
      <c r="G2751" s="2">
        <v>294077000</v>
      </c>
      <c r="H2751" s="2">
        <v>292391000</v>
      </c>
      <c r="I2751" s="2">
        <v>292606000</v>
      </c>
      <c r="J2751" s="2">
        <v>295141000</v>
      </c>
      <c r="K2751" s="2">
        <v>296720000</v>
      </c>
      <c r="L2751" s="2">
        <v>295169000</v>
      </c>
      <c r="M2751" s="2">
        <v>293346000</v>
      </c>
      <c r="N2751" s="2">
        <v>293263000</v>
      </c>
      <c r="O2751" s="2">
        <v>293517000</v>
      </c>
      <c r="P2751" s="2">
        <v>293928000</v>
      </c>
      <c r="Q2751" s="2">
        <v>292862000</v>
      </c>
      <c r="R2751" s="2">
        <v>289536000</v>
      </c>
      <c r="S2751" s="2">
        <v>289230000</v>
      </c>
      <c r="T2751" s="2">
        <v>288197000</v>
      </c>
      <c r="U2751" s="2">
        <v>288315000</v>
      </c>
      <c r="V2751" s="2">
        <v>288671000</v>
      </c>
      <c r="W2751" s="2">
        <v>290055000</v>
      </c>
      <c r="X2751" s="2">
        <v>291134000</v>
      </c>
      <c r="Y2751" s="2">
        <v>290879000</v>
      </c>
      <c r="Z2751" s="2">
        <v>290013000</v>
      </c>
      <c r="AA2751" s="2">
        <v>288167000</v>
      </c>
      <c r="AB2751" s="2">
        <v>286064000</v>
      </c>
      <c r="AC2751" s="2">
        <v>286062000</v>
      </c>
      <c r="AD2751" s="2">
        <v>285267000</v>
      </c>
      <c r="AE2751" s="2">
        <v>284824000</v>
      </c>
      <c r="AF2751" s="2">
        <v>286421000</v>
      </c>
    </row>
    <row r="2752" spans="1:32" x14ac:dyDescent="0.25">
      <c r="A2752" t="s">
        <v>4266</v>
      </c>
      <c r="B2752" t="s">
        <v>19</v>
      </c>
      <c r="C2752" s="2">
        <v>1805050000</v>
      </c>
      <c r="D2752" s="2">
        <v>1802820000</v>
      </c>
      <c r="E2752" s="2">
        <v>1602700000</v>
      </c>
      <c r="F2752" s="2">
        <v>1550950000</v>
      </c>
      <c r="G2752" s="2">
        <v>1569890000</v>
      </c>
      <c r="H2752" s="2">
        <v>1560890000</v>
      </c>
      <c r="I2752" s="2">
        <v>1562030000</v>
      </c>
      <c r="J2752" s="2">
        <v>1575570000</v>
      </c>
      <c r="K2752" s="2">
        <v>1584000000</v>
      </c>
      <c r="L2752" s="2">
        <v>1575720000</v>
      </c>
      <c r="M2752" s="2">
        <v>1565990000</v>
      </c>
      <c r="N2752" s="2">
        <v>1565540000</v>
      </c>
      <c r="O2752" s="2">
        <v>1566900000</v>
      </c>
      <c r="P2752" s="2">
        <v>1569100000</v>
      </c>
      <c r="Q2752" s="2">
        <v>1563400000</v>
      </c>
      <c r="R2752" s="2">
        <v>1545650000</v>
      </c>
      <c r="S2752" s="2">
        <v>1544010000</v>
      </c>
      <c r="T2752" s="2">
        <v>1538500000</v>
      </c>
      <c r="U2752" s="2">
        <v>1539130000</v>
      </c>
      <c r="V2752" s="2">
        <v>1541030000</v>
      </c>
      <c r="W2752" s="2">
        <v>1548420000</v>
      </c>
      <c r="X2752" s="2">
        <v>1554180000</v>
      </c>
      <c r="Y2752" s="2">
        <v>1552820000</v>
      </c>
      <c r="Z2752" s="2">
        <v>1548190000</v>
      </c>
      <c r="AA2752" s="2">
        <v>1538340000</v>
      </c>
      <c r="AB2752" s="2">
        <v>1527110000</v>
      </c>
      <c r="AC2752" s="2">
        <v>1527100000</v>
      </c>
      <c r="AD2752" s="2">
        <v>1522860000</v>
      </c>
      <c r="AE2752" s="2">
        <v>1520490000</v>
      </c>
      <c r="AF2752" s="2">
        <v>1529020000</v>
      </c>
    </row>
    <row r="2753" spans="1:32" x14ac:dyDescent="0.25">
      <c r="A2753" t="s">
        <v>4267</v>
      </c>
      <c r="B2753" t="s">
        <v>19</v>
      </c>
      <c r="C2753" s="2">
        <v>3174700000</v>
      </c>
      <c r="D2753" s="2">
        <v>3170790000</v>
      </c>
      <c r="E2753" s="2">
        <v>2818810000</v>
      </c>
      <c r="F2753" s="2">
        <v>2727780000</v>
      </c>
      <c r="G2753" s="2">
        <v>2761100000</v>
      </c>
      <c r="H2753" s="2">
        <v>2745270000</v>
      </c>
      <c r="I2753" s="2">
        <v>2747290000</v>
      </c>
      <c r="J2753" s="2">
        <v>2771090000</v>
      </c>
      <c r="K2753" s="2">
        <v>2785910000</v>
      </c>
      <c r="L2753" s="2">
        <v>2771350000</v>
      </c>
      <c r="M2753" s="2">
        <v>2754240000</v>
      </c>
      <c r="N2753" s="2">
        <v>2753450000</v>
      </c>
      <c r="O2753" s="2">
        <v>2755840000</v>
      </c>
      <c r="P2753" s="2">
        <v>2759700000</v>
      </c>
      <c r="Q2753" s="2">
        <v>2749690000</v>
      </c>
      <c r="R2753" s="2">
        <v>2718460000</v>
      </c>
      <c r="S2753" s="2">
        <v>2715590000</v>
      </c>
      <c r="T2753" s="2">
        <v>2705890000</v>
      </c>
      <c r="U2753" s="2">
        <v>2707000000</v>
      </c>
      <c r="V2753" s="2">
        <v>2710340000</v>
      </c>
      <c r="W2753" s="2">
        <v>2723330000</v>
      </c>
      <c r="X2753" s="2">
        <v>2733470000</v>
      </c>
      <c r="Y2753" s="2">
        <v>2731070000</v>
      </c>
      <c r="Z2753" s="2">
        <v>2722950000</v>
      </c>
      <c r="AA2753" s="2">
        <v>2705610000</v>
      </c>
      <c r="AB2753" s="2">
        <v>2685860000</v>
      </c>
      <c r="AC2753" s="2">
        <v>2685850000</v>
      </c>
      <c r="AD2753" s="2">
        <v>2678380000</v>
      </c>
      <c r="AE2753" s="2">
        <v>2674220000</v>
      </c>
      <c r="AF2753" s="2">
        <v>2689220000</v>
      </c>
    </row>
    <row r="2754" spans="1:32" x14ac:dyDescent="0.25">
      <c r="A2754" t="s">
        <v>4268</v>
      </c>
      <c r="B2754" t="s">
        <v>19</v>
      </c>
      <c r="C2754" s="2">
        <v>125104000</v>
      </c>
      <c r="D2754" s="2">
        <v>124950000</v>
      </c>
      <c r="E2754" s="2">
        <v>111080000</v>
      </c>
      <c r="F2754" s="2">
        <v>107493000</v>
      </c>
      <c r="G2754" s="2">
        <v>108806000</v>
      </c>
      <c r="H2754" s="2">
        <v>108182000</v>
      </c>
      <c r="I2754" s="2">
        <v>108261000</v>
      </c>
      <c r="J2754" s="2">
        <v>109199000</v>
      </c>
      <c r="K2754" s="2">
        <v>109783000</v>
      </c>
      <c r="L2754" s="2">
        <v>109210000</v>
      </c>
      <c r="M2754" s="2">
        <v>108535000</v>
      </c>
      <c r="N2754" s="2">
        <v>108504000</v>
      </c>
      <c r="O2754" s="2">
        <v>108598000</v>
      </c>
      <c r="P2754" s="2">
        <v>108751000</v>
      </c>
      <c r="Q2754" s="2">
        <v>108356000</v>
      </c>
      <c r="R2754" s="2">
        <v>107125000</v>
      </c>
      <c r="S2754" s="2">
        <v>107012000</v>
      </c>
      <c r="T2754" s="2">
        <v>106630000</v>
      </c>
      <c r="U2754" s="2">
        <v>106674000</v>
      </c>
      <c r="V2754" s="2">
        <v>106805000</v>
      </c>
      <c r="W2754" s="2">
        <v>107317000</v>
      </c>
      <c r="X2754" s="2">
        <v>107717000</v>
      </c>
      <c r="Y2754" s="2">
        <v>107622000</v>
      </c>
      <c r="Z2754" s="2">
        <v>107302000</v>
      </c>
      <c r="AA2754" s="2">
        <v>106619000</v>
      </c>
      <c r="AB2754" s="2">
        <v>105841000</v>
      </c>
      <c r="AC2754" s="2">
        <v>105840000</v>
      </c>
      <c r="AD2754" s="2">
        <v>105546000</v>
      </c>
      <c r="AE2754" s="2">
        <v>105382000</v>
      </c>
      <c r="AF2754" s="2">
        <v>105973000</v>
      </c>
    </row>
    <row r="2755" spans="1:32" x14ac:dyDescent="0.25">
      <c r="A2755" t="s">
        <v>4269</v>
      </c>
      <c r="B2755" t="s">
        <v>19</v>
      </c>
      <c r="C2755" s="2">
        <v>117880000</v>
      </c>
      <c r="D2755" s="2">
        <v>117735000</v>
      </c>
      <c r="E2755" s="2">
        <v>104665000</v>
      </c>
      <c r="F2755" s="2">
        <v>101286000</v>
      </c>
      <c r="G2755" s="2">
        <v>102523000</v>
      </c>
      <c r="H2755" s="2">
        <v>101935000</v>
      </c>
      <c r="I2755" s="2">
        <v>102010000</v>
      </c>
      <c r="J2755" s="2">
        <v>102894000</v>
      </c>
      <c r="K2755" s="2">
        <v>103444000</v>
      </c>
      <c r="L2755" s="2">
        <v>102903000</v>
      </c>
      <c r="M2755" s="2">
        <v>102268000</v>
      </c>
      <c r="N2755" s="2">
        <v>102239000</v>
      </c>
      <c r="O2755" s="2">
        <v>102328000</v>
      </c>
      <c r="P2755" s="2">
        <v>102471000</v>
      </c>
      <c r="Q2755" s="2">
        <v>102099000</v>
      </c>
      <c r="R2755" s="2">
        <v>100940000</v>
      </c>
      <c r="S2755" s="2">
        <v>100833000</v>
      </c>
      <c r="T2755" s="2">
        <v>100473000</v>
      </c>
      <c r="U2755" s="2">
        <v>100514000</v>
      </c>
      <c r="V2755" s="2">
        <v>100638000</v>
      </c>
      <c r="W2755" s="2">
        <v>101120000</v>
      </c>
      <c r="X2755" s="2">
        <v>101497000</v>
      </c>
      <c r="Y2755" s="2">
        <v>101408000</v>
      </c>
      <c r="Z2755" s="2">
        <v>101106000</v>
      </c>
      <c r="AA2755" s="2">
        <v>100462000</v>
      </c>
      <c r="AB2755" s="2">
        <v>99729100</v>
      </c>
      <c r="AC2755" s="2">
        <v>99728600</v>
      </c>
      <c r="AD2755" s="2">
        <v>99451300</v>
      </c>
      <c r="AE2755" s="2">
        <v>99296800</v>
      </c>
      <c r="AF2755" s="2">
        <v>99853700</v>
      </c>
    </row>
    <row r="2756" spans="1:32" x14ac:dyDescent="0.25">
      <c r="A2756" t="s">
        <v>4270</v>
      </c>
      <c r="B2756" t="s">
        <v>19</v>
      </c>
      <c r="C2756" s="2">
        <v>83944000</v>
      </c>
      <c r="D2756" s="2">
        <v>83840600</v>
      </c>
      <c r="E2756" s="2">
        <v>74533700</v>
      </c>
      <c r="F2756" s="2">
        <v>72126900</v>
      </c>
      <c r="G2756" s="2">
        <v>73007900</v>
      </c>
      <c r="H2756" s="2">
        <v>72589300</v>
      </c>
      <c r="I2756" s="2">
        <v>72642600</v>
      </c>
      <c r="J2756" s="2">
        <v>73272100</v>
      </c>
      <c r="K2756" s="2">
        <v>73663900</v>
      </c>
      <c r="L2756" s="2">
        <v>73278900</v>
      </c>
      <c r="M2756" s="2">
        <v>72826400</v>
      </c>
      <c r="N2756" s="2">
        <v>72805700</v>
      </c>
      <c r="O2756" s="2">
        <v>72868900</v>
      </c>
      <c r="P2756" s="2">
        <v>72971000</v>
      </c>
      <c r="Q2756" s="2">
        <v>72706200</v>
      </c>
      <c r="R2756" s="2">
        <v>71880400</v>
      </c>
      <c r="S2756" s="2">
        <v>71804400</v>
      </c>
      <c r="T2756" s="2">
        <v>71548100</v>
      </c>
      <c r="U2756" s="2">
        <v>71577400</v>
      </c>
      <c r="V2756" s="2">
        <v>71665700</v>
      </c>
      <c r="W2756" s="2">
        <v>72009300</v>
      </c>
      <c r="X2756" s="2">
        <v>72277300</v>
      </c>
      <c r="Y2756" s="2">
        <v>72213900</v>
      </c>
      <c r="Z2756" s="2">
        <v>71999000</v>
      </c>
      <c r="AA2756" s="2">
        <v>71540500</v>
      </c>
      <c r="AB2756" s="2">
        <v>71018500</v>
      </c>
      <c r="AC2756" s="2">
        <v>71018100</v>
      </c>
      <c r="AD2756" s="2">
        <v>70820700</v>
      </c>
      <c r="AE2756" s="2">
        <v>70710700</v>
      </c>
      <c r="AF2756" s="2">
        <v>71107200</v>
      </c>
    </row>
    <row r="2757" spans="1:32" x14ac:dyDescent="0.25">
      <c r="A2757" t="s">
        <v>4271</v>
      </c>
      <c r="B2757" t="s">
        <v>19</v>
      </c>
      <c r="C2757" s="2">
        <v>7840000</v>
      </c>
      <c r="D2757" s="2">
        <v>7830340</v>
      </c>
      <c r="E2757" s="2">
        <v>6961120</v>
      </c>
      <c r="F2757" s="2">
        <v>6736340</v>
      </c>
      <c r="G2757" s="2">
        <v>6818610</v>
      </c>
      <c r="H2757" s="2">
        <v>6779520</v>
      </c>
      <c r="I2757" s="2">
        <v>6784500</v>
      </c>
      <c r="J2757" s="2">
        <v>6843290</v>
      </c>
      <c r="K2757" s="2">
        <v>6879890</v>
      </c>
      <c r="L2757" s="2">
        <v>6843930</v>
      </c>
      <c r="M2757" s="2">
        <v>6801660</v>
      </c>
      <c r="N2757" s="2">
        <v>6799730</v>
      </c>
      <c r="O2757" s="2">
        <v>6805630</v>
      </c>
      <c r="P2757" s="2">
        <v>6815170</v>
      </c>
      <c r="Q2757" s="2">
        <v>6790440</v>
      </c>
      <c r="R2757" s="2">
        <v>6713320</v>
      </c>
      <c r="S2757" s="2">
        <v>6706220</v>
      </c>
      <c r="T2757" s="2">
        <v>6682280</v>
      </c>
      <c r="U2757" s="2">
        <v>6685020</v>
      </c>
      <c r="V2757" s="2">
        <v>6693260</v>
      </c>
      <c r="W2757" s="2">
        <v>6725350</v>
      </c>
      <c r="X2757" s="2">
        <v>6750380</v>
      </c>
      <c r="Y2757" s="2">
        <v>6744460</v>
      </c>
      <c r="Z2757" s="2">
        <v>6724390</v>
      </c>
      <c r="AA2757" s="2">
        <v>6681570</v>
      </c>
      <c r="AB2757" s="2">
        <v>6632810</v>
      </c>
      <c r="AC2757" s="2">
        <v>6632780</v>
      </c>
      <c r="AD2757" s="2">
        <v>6614340</v>
      </c>
      <c r="AE2757" s="2">
        <v>6604070</v>
      </c>
      <c r="AF2757" s="2">
        <v>6641100</v>
      </c>
    </row>
    <row r="2758" spans="1:32" x14ac:dyDescent="0.25">
      <c r="A2758" t="s">
        <v>4272</v>
      </c>
      <c r="B2758" t="s">
        <v>19</v>
      </c>
      <c r="C2758" s="2">
        <v>52640000</v>
      </c>
      <c r="D2758" s="2">
        <v>52575200</v>
      </c>
      <c r="E2758" s="2">
        <v>46738900</v>
      </c>
      <c r="F2758" s="2">
        <v>45229700</v>
      </c>
      <c r="G2758" s="2">
        <v>45782100</v>
      </c>
      <c r="H2758" s="2">
        <v>45519700</v>
      </c>
      <c r="I2758" s="2">
        <v>45553100</v>
      </c>
      <c r="J2758" s="2">
        <v>45947800</v>
      </c>
      <c r="K2758" s="2">
        <v>46193500</v>
      </c>
      <c r="L2758" s="2">
        <v>45952100</v>
      </c>
      <c r="M2758" s="2">
        <v>45668300</v>
      </c>
      <c r="N2758" s="2">
        <v>45655300</v>
      </c>
      <c r="O2758" s="2">
        <v>45695000</v>
      </c>
      <c r="P2758" s="2">
        <v>45759000</v>
      </c>
      <c r="Q2758" s="2">
        <v>45593000</v>
      </c>
      <c r="R2758" s="2">
        <v>45075100</v>
      </c>
      <c r="S2758" s="2">
        <v>45027500</v>
      </c>
      <c r="T2758" s="2">
        <v>44866700</v>
      </c>
      <c r="U2758" s="2">
        <v>44885100</v>
      </c>
      <c r="V2758" s="2">
        <v>44940500</v>
      </c>
      <c r="W2758" s="2">
        <v>45155900</v>
      </c>
      <c r="X2758" s="2">
        <v>45324000</v>
      </c>
      <c r="Y2758" s="2">
        <v>45284200</v>
      </c>
      <c r="Z2758" s="2">
        <v>45149500</v>
      </c>
      <c r="AA2758" s="2">
        <v>44862000</v>
      </c>
      <c r="AB2758" s="2">
        <v>44534600</v>
      </c>
      <c r="AC2758" s="2">
        <v>44534400</v>
      </c>
      <c r="AD2758" s="2">
        <v>44410600</v>
      </c>
      <c r="AE2758" s="2">
        <v>44341600</v>
      </c>
      <c r="AF2758" s="2">
        <v>44590300</v>
      </c>
    </row>
    <row r="2759" spans="1:32" x14ac:dyDescent="0.25">
      <c r="A2759" t="s">
        <v>4273</v>
      </c>
      <c r="B2759" t="s">
        <v>19</v>
      </c>
      <c r="C2759" s="2">
        <v>56000000</v>
      </c>
      <c r="D2759" s="2">
        <v>55931000</v>
      </c>
      <c r="E2759" s="2">
        <v>49722300</v>
      </c>
      <c r="F2759" s="2">
        <v>48116700</v>
      </c>
      <c r="G2759" s="2">
        <v>48704400</v>
      </c>
      <c r="H2759" s="2">
        <v>48425200</v>
      </c>
      <c r="I2759" s="2">
        <v>48460700</v>
      </c>
      <c r="J2759" s="2">
        <v>48880700</v>
      </c>
      <c r="K2759" s="2">
        <v>49142100</v>
      </c>
      <c r="L2759" s="2">
        <v>48885200</v>
      </c>
      <c r="M2759" s="2">
        <v>48583300</v>
      </c>
      <c r="N2759" s="2">
        <v>48569500</v>
      </c>
      <c r="O2759" s="2">
        <v>48611700</v>
      </c>
      <c r="P2759" s="2">
        <v>48679800</v>
      </c>
      <c r="Q2759" s="2">
        <v>48503200</v>
      </c>
      <c r="R2759" s="2">
        <v>47952300</v>
      </c>
      <c r="S2759" s="2">
        <v>47901600</v>
      </c>
      <c r="T2759" s="2">
        <v>47730600</v>
      </c>
      <c r="U2759" s="2">
        <v>47750100</v>
      </c>
      <c r="V2759" s="2">
        <v>47809000</v>
      </c>
      <c r="W2759" s="2">
        <v>48038200</v>
      </c>
      <c r="X2759" s="2">
        <v>48217000</v>
      </c>
      <c r="Y2759" s="2">
        <v>48174700</v>
      </c>
      <c r="Z2759" s="2">
        <v>48031400</v>
      </c>
      <c r="AA2759" s="2">
        <v>47725500</v>
      </c>
      <c r="AB2759" s="2">
        <v>47377200</v>
      </c>
      <c r="AC2759" s="2">
        <v>47377000</v>
      </c>
      <c r="AD2759" s="2">
        <v>47245300</v>
      </c>
      <c r="AE2759" s="2">
        <v>47171900</v>
      </c>
      <c r="AF2759" s="2">
        <v>47436500</v>
      </c>
    </row>
    <row r="2760" spans="1:32" x14ac:dyDescent="0.25">
      <c r="A2760" t="s">
        <v>4274</v>
      </c>
      <c r="B2760" t="s">
        <v>19</v>
      </c>
      <c r="C2760" s="2">
        <v>5600000</v>
      </c>
      <c r="D2760" s="2">
        <v>5593100</v>
      </c>
      <c r="E2760" s="2">
        <v>4972230</v>
      </c>
      <c r="F2760" s="2">
        <v>4811670</v>
      </c>
      <c r="G2760" s="2">
        <v>4870440</v>
      </c>
      <c r="H2760" s="2">
        <v>4842520</v>
      </c>
      <c r="I2760" s="2">
        <v>4846070</v>
      </c>
      <c r="J2760" s="2">
        <v>4888070</v>
      </c>
      <c r="K2760" s="2">
        <v>4914210</v>
      </c>
      <c r="L2760" s="2">
        <v>4888520</v>
      </c>
      <c r="M2760" s="2">
        <v>4858330</v>
      </c>
      <c r="N2760" s="2">
        <v>4856950</v>
      </c>
      <c r="O2760" s="2">
        <v>4861170</v>
      </c>
      <c r="P2760" s="2">
        <v>4867980</v>
      </c>
      <c r="Q2760" s="2">
        <v>4850320</v>
      </c>
      <c r="R2760" s="2">
        <v>4795230</v>
      </c>
      <c r="S2760" s="2">
        <v>4790160</v>
      </c>
      <c r="T2760" s="2">
        <v>4773060</v>
      </c>
      <c r="U2760" s="2">
        <v>4775010</v>
      </c>
      <c r="V2760" s="2">
        <v>4780900</v>
      </c>
      <c r="W2760" s="2">
        <v>4803820</v>
      </c>
      <c r="X2760" s="2">
        <v>4821700</v>
      </c>
      <c r="Y2760" s="2">
        <v>4817470</v>
      </c>
      <c r="Z2760" s="2">
        <v>4803140</v>
      </c>
      <c r="AA2760" s="2">
        <v>4772550</v>
      </c>
      <c r="AB2760" s="2">
        <v>4737720</v>
      </c>
      <c r="AC2760" s="2">
        <v>4737700</v>
      </c>
      <c r="AD2760" s="2">
        <v>4724530</v>
      </c>
      <c r="AE2760" s="2">
        <v>4717190</v>
      </c>
      <c r="AF2760" s="2">
        <v>4743650</v>
      </c>
    </row>
    <row r="2761" spans="1:32" x14ac:dyDescent="0.25">
      <c r="A2761" t="s">
        <v>4275</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x14ac:dyDescent="0.25">
      <c r="A2762" t="s">
        <v>4276</v>
      </c>
      <c r="B2762" t="s">
        <v>19</v>
      </c>
      <c r="C2762" s="2">
        <v>30021300000000</v>
      </c>
      <c r="D2762" s="2">
        <v>30451500000000</v>
      </c>
      <c r="E2762" s="2">
        <v>28871400000000</v>
      </c>
      <c r="F2762" s="2">
        <v>28513300000000</v>
      </c>
      <c r="G2762" s="2">
        <v>27839100000000</v>
      </c>
      <c r="H2762" s="2">
        <v>27586800000000</v>
      </c>
      <c r="I2762" s="2">
        <v>27283000000000</v>
      </c>
      <c r="J2762" s="2">
        <v>26916800000000</v>
      </c>
      <c r="K2762" s="2">
        <v>26482100000000</v>
      </c>
      <c r="L2762" s="2">
        <v>26031600000000</v>
      </c>
      <c r="M2762" s="2">
        <v>25633600000000</v>
      </c>
      <c r="N2762" s="2">
        <v>25269100000000</v>
      </c>
      <c r="O2762" s="2">
        <v>24901600000000</v>
      </c>
      <c r="P2762" s="2">
        <v>24595800000000</v>
      </c>
      <c r="Q2762" s="2">
        <v>24320300000000</v>
      </c>
      <c r="R2762" s="2">
        <v>24086500000000</v>
      </c>
      <c r="S2762" s="2">
        <v>23857400000000</v>
      </c>
      <c r="T2762" s="2">
        <v>23542600000000</v>
      </c>
      <c r="U2762" s="2">
        <v>23398100000000</v>
      </c>
      <c r="V2762" s="2">
        <v>23131100000000</v>
      </c>
      <c r="W2762" s="2">
        <v>22906600000000</v>
      </c>
      <c r="X2762" s="2">
        <v>22778100000000</v>
      </c>
      <c r="Y2762" s="2">
        <v>22691900000000</v>
      </c>
      <c r="Z2762" s="2">
        <v>22562500000000</v>
      </c>
      <c r="AA2762" s="2">
        <v>22389900000000</v>
      </c>
      <c r="AB2762" s="2">
        <v>22290400000000</v>
      </c>
      <c r="AC2762" s="2">
        <v>22269400000000</v>
      </c>
      <c r="AD2762" s="2">
        <v>22183800000000</v>
      </c>
      <c r="AE2762" s="2">
        <v>22129300000000</v>
      </c>
      <c r="AF2762" s="2">
        <v>22137600000000</v>
      </c>
    </row>
    <row r="2763" spans="1:32" x14ac:dyDescent="0.25">
      <c r="A2763" t="s">
        <v>4277</v>
      </c>
      <c r="B2763" t="s">
        <v>19</v>
      </c>
      <c r="C2763" s="2">
        <v>3416300000</v>
      </c>
      <c r="D2763" s="2">
        <v>3465250000</v>
      </c>
      <c r="E2763" s="2">
        <v>3285440000</v>
      </c>
      <c r="F2763" s="2">
        <v>3244690000</v>
      </c>
      <c r="G2763" s="2">
        <v>3167970000</v>
      </c>
      <c r="H2763" s="2">
        <v>3139260000</v>
      </c>
      <c r="I2763" s="2">
        <v>3104690000</v>
      </c>
      <c r="J2763" s="2">
        <v>3063020000</v>
      </c>
      <c r="K2763" s="2">
        <v>3013550000</v>
      </c>
      <c r="L2763" s="2">
        <v>2962290000</v>
      </c>
      <c r="M2763" s="2">
        <v>2916990000</v>
      </c>
      <c r="N2763" s="2">
        <v>2875510000</v>
      </c>
      <c r="O2763" s="2">
        <v>2833700000</v>
      </c>
      <c r="P2763" s="2">
        <v>2798900000</v>
      </c>
      <c r="Q2763" s="2">
        <v>2767550000</v>
      </c>
      <c r="R2763" s="2">
        <v>2740940000</v>
      </c>
      <c r="S2763" s="2">
        <v>2714870000</v>
      </c>
      <c r="T2763" s="2">
        <v>2679050000</v>
      </c>
      <c r="U2763" s="2">
        <v>2662610000</v>
      </c>
      <c r="V2763" s="2">
        <v>2632220000</v>
      </c>
      <c r="W2763" s="2">
        <v>2606680000</v>
      </c>
      <c r="X2763" s="2">
        <v>2592050000</v>
      </c>
      <c r="Y2763" s="2">
        <v>2582240000</v>
      </c>
      <c r="Z2763" s="2">
        <v>2567520000</v>
      </c>
      <c r="AA2763" s="2">
        <v>2547880000</v>
      </c>
      <c r="AB2763" s="2">
        <v>2536550000</v>
      </c>
      <c r="AC2763" s="2">
        <v>2534160000</v>
      </c>
      <c r="AD2763" s="2">
        <v>2524420000</v>
      </c>
      <c r="AE2763" s="2">
        <v>2518210000</v>
      </c>
      <c r="AF2763" s="2">
        <v>2519160000</v>
      </c>
    </row>
    <row r="2764" spans="1:32" x14ac:dyDescent="0.25">
      <c r="A2764" t="s">
        <v>4278</v>
      </c>
      <c r="B2764" t="s">
        <v>19</v>
      </c>
      <c r="C2764" s="2">
        <v>18237400000</v>
      </c>
      <c r="D2764" s="2">
        <v>18498700000</v>
      </c>
      <c r="E2764" s="2">
        <v>17538800000</v>
      </c>
      <c r="F2764" s="2">
        <v>17321300000</v>
      </c>
      <c r="G2764" s="2">
        <v>16911700000</v>
      </c>
      <c r="H2764" s="2">
        <v>16758500000</v>
      </c>
      <c r="I2764" s="2">
        <v>16574000000</v>
      </c>
      <c r="J2764" s="2">
        <v>16351500000</v>
      </c>
      <c r="K2764" s="2">
        <v>16087400000</v>
      </c>
      <c r="L2764" s="2">
        <v>15813700000</v>
      </c>
      <c r="M2764" s="2">
        <v>15572000000</v>
      </c>
      <c r="N2764" s="2">
        <v>15350500000</v>
      </c>
      <c r="O2764" s="2">
        <v>15127300000</v>
      </c>
      <c r="P2764" s="2">
        <v>14941500000</v>
      </c>
      <c r="Q2764" s="2">
        <v>14774200000</v>
      </c>
      <c r="R2764" s="2">
        <v>14632100000</v>
      </c>
      <c r="S2764" s="2">
        <v>14492900000</v>
      </c>
      <c r="T2764" s="2">
        <v>14301700000</v>
      </c>
      <c r="U2764" s="2">
        <v>14214000000</v>
      </c>
      <c r="V2764" s="2">
        <v>14051700000</v>
      </c>
      <c r="W2764" s="2">
        <v>13915400000</v>
      </c>
      <c r="X2764" s="2">
        <v>13837300000</v>
      </c>
      <c r="Y2764" s="2">
        <v>13784900000</v>
      </c>
      <c r="Z2764" s="2">
        <v>13706300000</v>
      </c>
      <c r="AA2764" s="2">
        <v>13601500000</v>
      </c>
      <c r="AB2764" s="2">
        <v>13541000000</v>
      </c>
      <c r="AC2764" s="2">
        <v>13528300000</v>
      </c>
      <c r="AD2764" s="2">
        <v>13476300000</v>
      </c>
      <c r="AE2764" s="2">
        <v>13443100000</v>
      </c>
      <c r="AF2764" s="2">
        <v>13448200000</v>
      </c>
    </row>
    <row r="2765" spans="1:32" x14ac:dyDescent="0.25">
      <c r="A2765" t="s">
        <v>4279</v>
      </c>
      <c r="B2765" t="s">
        <v>19</v>
      </c>
      <c r="C2765" s="2">
        <v>32075800000</v>
      </c>
      <c r="D2765" s="2">
        <v>32535300000</v>
      </c>
      <c r="E2765" s="2">
        <v>30847100000</v>
      </c>
      <c r="F2765" s="2">
        <v>30464500000</v>
      </c>
      <c r="G2765" s="2">
        <v>29744200000</v>
      </c>
      <c r="H2765" s="2">
        <v>29474700000</v>
      </c>
      <c r="I2765" s="2">
        <v>29150100000</v>
      </c>
      <c r="J2765" s="2">
        <v>28758800000</v>
      </c>
      <c r="K2765" s="2">
        <v>28294300000</v>
      </c>
      <c r="L2765" s="2">
        <v>27813000000</v>
      </c>
      <c r="M2765" s="2">
        <v>27387800000</v>
      </c>
      <c r="N2765" s="2">
        <v>26998300000</v>
      </c>
      <c r="O2765" s="2">
        <v>26605700000</v>
      </c>
      <c r="P2765" s="2">
        <v>26278900000</v>
      </c>
      <c r="Q2765" s="2">
        <v>25984600000</v>
      </c>
      <c r="R2765" s="2">
        <v>25734800000</v>
      </c>
      <c r="S2765" s="2">
        <v>25490000000</v>
      </c>
      <c r="T2765" s="2">
        <v>25153700000</v>
      </c>
      <c r="U2765" s="2">
        <v>24999300000</v>
      </c>
      <c r="V2765" s="2">
        <v>24714000000</v>
      </c>
      <c r="W2765" s="2">
        <v>24474200000</v>
      </c>
      <c r="X2765" s="2">
        <v>24336800000</v>
      </c>
      <c r="Y2765" s="2">
        <v>24244700000</v>
      </c>
      <c r="Z2765" s="2">
        <v>24106500000</v>
      </c>
      <c r="AA2765" s="2">
        <v>23922100000</v>
      </c>
      <c r="AB2765" s="2">
        <v>23815700000</v>
      </c>
      <c r="AC2765" s="2">
        <v>23793300000</v>
      </c>
      <c r="AD2765" s="2">
        <v>23701900000</v>
      </c>
      <c r="AE2765" s="2">
        <v>23643600000</v>
      </c>
      <c r="AF2765" s="2">
        <v>23652500000</v>
      </c>
    </row>
    <row r="2766" spans="1:32" x14ac:dyDescent="0.25">
      <c r="A2766" t="s">
        <v>4280</v>
      </c>
      <c r="B2766" t="s">
        <v>19</v>
      </c>
      <c r="C2766" s="2">
        <v>1264000000</v>
      </c>
      <c r="D2766" s="2">
        <v>1282110000</v>
      </c>
      <c r="E2766" s="2">
        <v>1215580000</v>
      </c>
      <c r="F2766" s="2">
        <v>1200500000</v>
      </c>
      <c r="G2766" s="2">
        <v>1172120000</v>
      </c>
      <c r="H2766" s="2">
        <v>1161500000</v>
      </c>
      <c r="I2766" s="2">
        <v>1148710000</v>
      </c>
      <c r="J2766" s="2">
        <v>1133290000</v>
      </c>
      <c r="K2766" s="2">
        <v>1114980000</v>
      </c>
      <c r="L2766" s="2">
        <v>1096020000</v>
      </c>
      <c r="M2766" s="2">
        <v>1079260000</v>
      </c>
      <c r="N2766" s="2">
        <v>1063910000</v>
      </c>
      <c r="O2766" s="2">
        <v>1048440000</v>
      </c>
      <c r="P2766" s="2">
        <v>1035560000</v>
      </c>
      <c r="Q2766" s="2">
        <v>1023970000</v>
      </c>
      <c r="R2766" s="2">
        <v>1014120000</v>
      </c>
      <c r="S2766" s="2">
        <v>1004470000</v>
      </c>
      <c r="T2766" s="2">
        <v>991221000</v>
      </c>
      <c r="U2766" s="2">
        <v>985139000</v>
      </c>
      <c r="V2766" s="2">
        <v>973894000</v>
      </c>
      <c r="W2766" s="2">
        <v>964444000</v>
      </c>
      <c r="X2766" s="2">
        <v>959031000</v>
      </c>
      <c r="Y2766" s="2">
        <v>955402000</v>
      </c>
      <c r="Z2766" s="2">
        <v>949956000</v>
      </c>
      <c r="AA2766" s="2">
        <v>942690000</v>
      </c>
      <c r="AB2766" s="2">
        <v>938497000</v>
      </c>
      <c r="AC2766" s="2">
        <v>937614000</v>
      </c>
      <c r="AD2766" s="2">
        <v>934012000</v>
      </c>
      <c r="AE2766" s="2">
        <v>931714000</v>
      </c>
      <c r="AF2766" s="2">
        <v>932065000</v>
      </c>
    </row>
    <row r="2767" spans="1:32" x14ac:dyDescent="0.25">
      <c r="A2767" t="s">
        <v>4281</v>
      </c>
      <c r="B2767" t="s">
        <v>19</v>
      </c>
      <c r="C2767" s="2">
        <v>1191010000</v>
      </c>
      <c r="D2767" s="2">
        <v>1208070000</v>
      </c>
      <c r="E2767" s="2">
        <v>1145390000</v>
      </c>
      <c r="F2767" s="2">
        <v>1131180000</v>
      </c>
      <c r="G2767" s="2">
        <v>1104430000</v>
      </c>
      <c r="H2767" s="2">
        <v>1094430000</v>
      </c>
      <c r="I2767" s="2">
        <v>1082370000</v>
      </c>
      <c r="J2767" s="2">
        <v>1067850000</v>
      </c>
      <c r="K2767" s="2">
        <v>1050600000</v>
      </c>
      <c r="L2767" s="2">
        <v>1032730000</v>
      </c>
      <c r="M2767" s="2">
        <v>1016940000</v>
      </c>
      <c r="N2767" s="2">
        <v>1002480000</v>
      </c>
      <c r="O2767" s="2">
        <v>987899000</v>
      </c>
      <c r="P2767" s="2">
        <v>975766000</v>
      </c>
      <c r="Q2767" s="2">
        <v>964837000</v>
      </c>
      <c r="R2767" s="2">
        <v>955560000</v>
      </c>
      <c r="S2767" s="2">
        <v>946472000</v>
      </c>
      <c r="T2767" s="2">
        <v>933984000</v>
      </c>
      <c r="U2767" s="2">
        <v>928253000</v>
      </c>
      <c r="V2767" s="2">
        <v>917657000</v>
      </c>
      <c r="W2767" s="2">
        <v>908753000</v>
      </c>
      <c r="X2767" s="2">
        <v>903653000</v>
      </c>
      <c r="Y2767" s="2">
        <v>900233000</v>
      </c>
      <c r="Z2767" s="2">
        <v>895102000</v>
      </c>
      <c r="AA2767" s="2">
        <v>888255000</v>
      </c>
      <c r="AB2767" s="2">
        <v>884304000</v>
      </c>
      <c r="AC2767" s="2">
        <v>883473000</v>
      </c>
      <c r="AD2767" s="2">
        <v>880078000</v>
      </c>
      <c r="AE2767" s="2">
        <v>877913000</v>
      </c>
      <c r="AF2767" s="2">
        <v>878244000</v>
      </c>
    </row>
    <row r="2768" spans="1:32" x14ac:dyDescent="0.25">
      <c r="A2768" t="s">
        <v>4282</v>
      </c>
      <c r="B2768" t="s">
        <v>19</v>
      </c>
      <c r="C2768" s="2">
        <v>848134000</v>
      </c>
      <c r="D2768" s="2">
        <v>860286000</v>
      </c>
      <c r="E2768" s="2">
        <v>815646000</v>
      </c>
      <c r="F2768" s="2">
        <v>805530000</v>
      </c>
      <c r="G2768" s="2">
        <v>786483000</v>
      </c>
      <c r="H2768" s="2">
        <v>779357000</v>
      </c>
      <c r="I2768" s="2">
        <v>770774000</v>
      </c>
      <c r="J2768" s="2">
        <v>760428000</v>
      </c>
      <c r="K2768" s="2">
        <v>748147000</v>
      </c>
      <c r="L2768" s="2">
        <v>735420000</v>
      </c>
      <c r="M2768" s="2">
        <v>724176000</v>
      </c>
      <c r="N2768" s="2">
        <v>713877000</v>
      </c>
      <c r="O2768" s="2">
        <v>703497000</v>
      </c>
      <c r="P2768" s="2">
        <v>694857000</v>
      </c>
      <c r="Q2768" s="2">
        <v>687074000</v>
      </c>
      <c r="R2768" s="2">
        <v>680468000</v>
      </c>
      <c r="S2768" s="2">
        <v>673996000</v>
      </c>
      <c r="T2768" s="2">
        <v>665103000</v>
      </c>
      <c r="U2768" s="2">
        <v>661022000</v>
      </c>
      <c r="V2768" s="2">
        <v>653477000</v>
      </c>
      <c r="W2768" s="2">
        <v>647136000</v>
      </c>
      <c r="X2768" s="2">
        <v>643504000</v>
      </c>
      <c r="Y2768" s="2">
        <v>641069000</v>
      </c>
      <c r="Z2768" s="2">
        <v>637415000</v>
      </c>
      <c r="AA2768" s="2">
        <v>632539000</v>
      </c>
      <c r="AB2768" s="2">
        <v>629726000</v>
      </c>
      <c r="AC2768" s="2">
        <v>629133000</v>
      </c>
      <c r="AD2768" s="2">
        <v>626716000</v>
      </c>
      <c r="AE2768" s="2">
        <v>625174000</v>
      </c>
      <c r="AF2768" s="2">
        <v>625410000</v>
      </c>
    </row>
    <row r="2769" spans="1:32" x14ac:dyDescent="0.25">
      <c r="A2769" t="s">
        <v>4283</v>
      </c>
      <c r="B2769" t="s">
        <v>19</v>
      </c>
      <c r="C2769" s="2">
        <v>79212000</v>
      </c>
      <c r="D2769" s="2">
        <v>80346900</v>
      </c>
      <c r="E2769" s="2">
        <v>76177700</v>
      </c>
      <c r="F2769" s="2">
        <v>75232900</v>
      </c>
      <c r="G2769" s="2">
        <v>73454000</v>
      </c>
      <c r="H2769" s="2">
        <v>72788500</v>
      </c>
      <c r="I2769" s="2">
        <v>71986900</v>
      </c>
      <c r="J2769" s="2">
        <v>71020700</v>
      </c>
      <c r="K2769" s="2">
        <v>69873600</v>
      </c>
      <c r="L2769" s="2">
        <v>68685000</v>
      </c>
      <c r="M2769" s="2">
        <v>67634800</v>
      </c>
      <c r="N2769" s="2">
        <v>66673000</v>
      </c>
      <c r="O2769" s="2">
        <v>65703500</v>
      </c>
      <c r="P2769" s="2">
        <v>64896600</v>
      </c>
      <c r="Q2769" s="2">
        <v>64169700</v>
      </c>
      <c r="R2769" s="2">
        <v>63552700</v>
      </c>
      <c r="S2769" s="2">
        <v>62948300</v>
      </c>
      <c r="T2769" s="2">
        <v>62117700</v>
      </c>
      <c r="U2769" s="2">
        <v>61736500</v>
      </c>
      <c r="V2769" s="2">
        <v>61031800</v>
      </c>
      <c r="W2769" s="2">
        <v>60439600</v>
      </c>
      <c r="X2769" s="2">
        <v>60100400</v>
      </c>
      <c r="Y2769" s="2">
        <v>59873000</v>
      </c>
      <c r="Z2769" s="2">
        <v>59531700</v>
      </c>
      <c r="AA2769" s="2">
        <v>59076400</v>
      </c>
      <c r="AB2769" s="2">
        <v>58813600</v>
      </c>
      <c r="AC2769" s="2">
        <v>58758300</v>
      </c>
      <c r="AD2769" s="2">
        <v>58532500</v>
      </c>
      <c r="AE2769" s="2">
        <v>58388500</v>
      </c>
      <c r="AF2769" s="2">
        <v>58410500</v>
      </c>
    </row>
    <row r="2770" spans="1:32" x14ac:dyDescent="0.25">
      <c r="A2770" t="s">
        <v>4284</v>
      </c>
      <c r="B2770" t="s">
        <v>19</v>
      </c>
      <c r="C2770" s="2">
        <v>531852000</v>
      </c>
      <c r="D2770" s="2">
        <v>539472000</v>
      </c>
      <c r="E2770" s="2">
        <v>511479000</v>
      </c>
      <c r="F2770" s="2">
        <v>505135000</v>
      </c>
      <c r="G2770" s="2">
        <v>493191000</v>
      </c>
      <c r="H2770" s="2">
        <v>488723000</v>
      </c>
      <c r="I2770" s="2">
        <v>483341000</v>
      </c>
      <c r="J2770" s="2">
        <v>476853000</v>
      </c>
      <c r="K2770" s="2">
        <v>469151000</v>
      </c>
      <c r="L2770" s="2">
        <v>461171000</v>
      </c>
      <c r="M2770" s="2">
        <v>454120000</v>
      </c>
      <c r="N2770" s="2">
        <v>447662000</v>
      </c>
      <c r="O2770" s="2">
        <v>441152000</v>
      </c>
      <c r="P2770" s="2">
        <v>435734000</v>
      </c>
      <c r="Q2770" s="2">
        <v>430854000</v>
      </c>
      <c r="R2770" s="2">
        <v>426711000</v>
      </c>
      <c r="S2770" s="2">
        <v>422653000</v>
      </c>
      <c r="T2770" s="2">
        <v>417076000</v>
      </c>
      <c r="U2770" s="2">
        <v>414517000</v>
      </c>
      <c r="V2770" s="2">
        <v>409785000</v>
      </c>
      <c r="W2770" s="2">
        <v>405809000</v>
      </c>
      <c r="X2770" s="2">
        <v>403531000</v>
      </c>
      <c r="Y2770" s="2">
        <v>402004000</v>
      </c>
      <c r="Z2770" s="2">
        <v>399713000</v>
      </c>
      <c r="AA2770" s="2">
        <v>396656000</v>
      </c>
      <c r="AB2770" s="2">
        <v>394891000</v>
      </c>
      <c r="AC2770" s="2">
        <v>394520000</v>
      </c>
      <c r="AD2770" s="2">
        <v>393004000</v>
      </c>
      <c r="AE2770" s="2">
        <v>392037000</v>
      </c>
      <c r="AF2770" s="2">
        <v>392185000</v>
      </c>
    </row>
    <row r="2771" spans="1:32" x14ac:dyDescent="0.25">
      <c r="A2771" t="s">
        <v>4285</v>
      </c>
      <c r="B2771" t="s">
        <v>19</v>
      </c>
      <c r="C2771" s="2">
        <v>565800000</v>
      </c>
      <c r="D2771" s="2">
        <v>573907000</v>
      </c>
      <c r="E2771" s="2">
        <v>544127000</v>
      </c>
      <c r="F2771" s="2">
        <v>537378000</v>
      </c>
      <c r="G2771" s="2">
        <v>524672000</v>
      </c>
      <c r="H2771" s="2">
        <v>519918000</v>
      </c>
      <c r="I2771" s="2">
        <v>514192000</v>
      </c>
      <c r="J2771" s="2">
        <v>507290000</v>
      </c>
      <c r="K2771" s="2">
        <v>499097000</v>
      </c>
      <c r="L2771" s="2">
        <v>490607000</v>
      </c>
      <c r="M2771" s="2">
        <v>483106000</v>
      </c>
      <c r="N2771" s="2">
        <v>476236000</v>
      </c>
      <c r="O2771" s="2">
        <v>469311000</v>
      </c>
      <c r="P2771" s="2">
        <v>463547000</v>
      </c>
      <c r="Q2771" s="2">
        <v>458355000</v>
      </c>
      <c r="R2771" s="2">
        <v>453948000</v>
      </c>
      <c r="S2771" s="2">
        <v>449631000</v>
      </c>
      <c r="T2771" s="2">
        <v>443698000</v>
      </c>
      <c r="U2771" s="2">
        <v>440975000</v>
      </c>
      <c r="V2771" s="2">
        <v>435942000</v>
      </c>
      <c r="W2771" s="2">
        <v>431712000</v>
      </c>
      <c r="X2771" s="2">
        <v>429289000</v>
      </c>
      <c r="Y2771" s="2">
        <v>427664000</v>
      </c>
      <c r="Z2771" s="2">
        <v>425226000</v>
      </c>
      <c r="AA2771" s="2">
        <v>421974000</v>
      </c>
      <c r="AB2771" s="2">
        <v>420097000</v>
      </c>
      <c r="AC2771" s="2">
        <v>419702000</v>
      </c>
      <c r="AD2771" s="2">
        <v>418089000</v>
      </c>
      <c r="AE2771" s="2">
        <v>417061000</v>
      </c>
      <c r="AF2771" s="2">
        <v>417218000</v>
      </c>
    </row>
    <row r="2772" spans="1:32" x14ac:dyDescent="0.25">
      <c r="A2772" t="s">
        <v>4286</v>
      </c>
      <c r="B2772" t="s">
        <v>19</v>
      </c>
      <c r="C2772" s="2">
        <v>56580000</v>
      </c>
      <c r="D2772" s="2">
        <v>57390700</v>
      </c>
      <c r="E2772" s="2">
        <v>54412700</v>
      </c>
      <c r="F2772" s="2">
        <v>53737800</v>
      </c>
      <c r="G2772" s="2">
        <v>52467200</v>
      </c>
      <c r="H2772" s="2">
        <v>51991800</v>
      </c>
      <c r="I2772" s="2">
        <v>51419200</v>
      </c>
      <c r="J2772" s="2">
        <v>50729000</v>
      </c>
      <c r="K2772" s="2">
        <v>49909700</v>
      </c>
      <c r="L2772" s="2">
        <v>49060700</v>
      </c>
      <c r="M2772" s="2">
        <v>48310600</v>
      </c>
      <c r="N2772" s="2">
        <v>47623600</v>
      </c>
      <c r="O2772" s="2">
        <v>46931100</v>
      </c>
      <c r="P2772" s="2">
        <v>46354700</v>
      </c>
      <c r="Q2772" s="2">
        <v>45835500</v>
      </c>
      <c r="R2772" s="2">
        <v>45394800</v>
      </c>
      <c r="S2772" s="2">
        <v>44963100</v>
      </c>
      <c r="T2772" s="2">
        <v>44369800</v>
      </c>
      <c r="U2772" s="2">
        <v>44097500</v>
      </c>
      <c r="V2772" s="2">
        <v>43594200</v>
      </c>
      <c r="W2772" s="2">
        <v>43171200</v>
      </c>
      <c r="X2772" s="2">
        <v>42928900</v>
      </c>
      <c r="Y2772" s="2">
        <v>42766400</v>
      </c>
      <c r="Z2772" s="2">
        <v>42522600</v>
      </c>
      <c r="AA2772" s="2">
        <v>42197400</v>
      </c>
      <c r="AB2772" s="2">
        <v>42009700</v>
      </c>
      <c r="AC2772" s="2">
        <v>41970200</v>
      </c>
      <c r="AD2772" s="2">
        <v>41808900</v>
      </c>
      <c r="AE2772" s="2">
        <v>41706100</v>
      </c>
      <c r="AF2772" s="2">
        <v>41721800</v>
      </c>
    </row>
    <row r="2773" spans="1:32" x14ac:dyDescent="0.25">
      <c r="A2773" t="s">
        <v>4287</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x14ac:dyDescent="0.25">
      <c r="A2774" t="s">
        <v>4288</v>
      </c>
      <c r="B2774" t="s">
        <v>19</v>
      </c>
      <c r="C2774" s="2">
        <v>83145000000000</v>
      </c>
      <c r="D2774" s="2">
        <v>83622600000000</v>
      </c>
      <c r="E2774" s="2">
        <v>84472100000000</v>
      </c>
      <c r="F2774" s="2">
        <v>75453600000000</v>
      </c>
      <c r="G2774" s="2">
        <v>75456500000000</v>
      </c>
      <c r="H2774" s="2">
        <v>75991200000000</v>
      </c>
      <c r="I2774" s="2">
        <v>75781300000000</v>
      </c>
      <c r="J2774" s="2">
        <v>76950900000000</v>
      </c>
      <c r="K2774" s="2">
        <v>78493400000000</v>
      </c>
      <c r="L2774" s="2">
        <v>79629600000000</v>
      </c>
      <c r="M2774" s="2">
        <v>79185900000000</v>
      </c>
      <c r="N2774" s="2">
        <v>78686300000000</v>
      </c>
      <c r="O2774" s="2">
        <v>78734600000000</v>
      </c>
      <c r="P2774" s="2">
        <v>78722700000000</v>
      </c>
      <c r="Q2774" s="2">
        <v>78761900000000</v>
      </c>
      <c r="R2774" s="2">
        <v>78976400000000</v>
      </c>
      <c r="S2774" s="2">
        <v>78647700000000</v>
      </c>
      <c r="T2774" s="2">
        <v>79176800000000</v>
      </c>
      <c r="U2774" s="2">
        <v>79122500000000</v>
      </c>
      <c r="V2774" s="2">
        <v>79068000000000</v>
      </c>
      <c r="W2774" s="2">
        <v>79491400000000</v>
      </c>
      <c r="X2774" s="2">
        <v>79331100000000</v>
      </c>
      <c r="Y2774" s="2">
        <v>79223400000000</v>
      </c>
      <c r="Z2774" s="2">
        <v>79380900000000</v>
      </c>
      <c r="AA2774" s="2">
        <v>79803700000000</v>
      </c>
      <c r="AB2774" s="2">
        <v>77254300000000</v>
      </c>
      <c r="AC2774" s="2">
        <v>77464000000000</v>
      </c>
      <c r="AD2774" s="2">
        <v>79159300000000</v>
      </c>
      <c r="AE2774" s="2">
        <v>79846200000000</v>
      </c>
      <c r="AF2774" s="2">
        <v>80320800000000</v>
      </c>
    </row>
    <row r="2775" spans="1:32" x14ac:dyDescent="0.25">
      <c r="A2775" t="s">
        <v>4289</v>
      </c>
      <c r="B2775" t="s">
        <v>19</v>
      </c>
      <c r="C2775" s="2">
        <v>9461550000</v>
      </c>
      <c r="D2775" s="2">
        <v>9515890000</v>
      </c>
      <c r="E2775" s="2">
        <v>9612560000</v>
      </c>
      <c r="F2775" s="2">
        <v>8586290000</v>
      </c>
      <c r="G2775" s="2">
        <v>8586620000</v>
      </c>
      <c r="H2775" s="2">
        <v>8647480000</v>
      </c>
      <c r="I2775" s="2">
        <v>8623590000</v>
      </c>
      <c r="J2775" s="2">
        <v>8756680000</v>
      </c>
      <c r="K2775" s="2">
        <v>8932210000</v>
      </c>
      <c r="L2775" s="2">
        <v>9061500000</v>
      </c>
      <c r="M2775" s="2">
        <v>9011020000</v>
      </c>
      <c r="N2775" s="2">
        <v>8954160000</v>
      </c>
      <c r="O2775" s="2">
        <v>8959660000</v>
      </c>
      <c r="P2775" s="2">
        <v>8958300000</v>
      </c>
      <c r="Q2775" s="2">
        <v>8962760000</v>
      </c>
      <c r="R2775" s="2">
        <v>8987170000</v>
      </c>
      <c r="S2775" s="2">
        <v>8949770000</v>
      </c>
      <c r="T2775" s="2">
        <v>9009980000</v>
      </c>
      <c r="U2775" s="2">
        <v>9003800000</v>
      </c>
      <c r="V2775" s="2">
        <v>8997600000</v>
      </c>
      <c r="W2775" s="2">
        <v>9045780000</v>
      </c>
      <c r="X2775" s="2">
        <v>9027530000</v>
      </c>
      <c r="Y2775" s="2">
        <v>9015280000</v>
      </c>
      <c r="Z2775" s="2">
        <v>9033210000</v>
      </c>
      <c r="AA2775" s="2">
        <v>9081320000</v>
      </c>
      <c r="AB2775" s="2">
        <v>8791200000</v>
      </c>
      <c r="AC2775" s="2">
        <v>8815070000</v>
      </c>
      <c r="AD2775" s="2">
        <v>9007990000</v>
      </c>
      <c r="AE2775" s="2">
        <v>9086150000</v>
      </c>
      <c r="AF2775" s="2">
        <v>9140160000</v>
      </c>
    </row>
    <row r="2776" spans="1:32" x14ac:dyDescent="0.25">
      <c r="A2776" t="s">
        <v>4290</v>
      </c>
      <c r="B2776" t="s">
        <v>19</v>
      </c>
      <c r="C2776" s="2">
        <v>50509100000</v>
      </c>
      <c r="D2776" s="2">
        <v>50799200000</v>
      </c>
      <c r="E2776" s="2">
        <v>51315300000</v>
      </c>
      <c r="F2776" s="2">
        <v>45836700000</v>
      </c>
      <c r="G2776" s="2">
        <v>45838500000</v>
      </c>
      <c r="H2776" s="2">
        <v>46163300000</v>
      </c>
      <c r="I2776" s="2">
        <v>46035800000</v>
      </c>
      <c r="J2776" s="2">
        <v>46746300000</v>
      </c>
      <c r="K2776" s="2">
        <v>47683400000</v>
      </c>
      <c r="L2776" s="2">
        <v>48373500000</v>
      </c>
      <c r="M2776" s="2">
        <v>48104000000</v>
      </c>
      <c r="N2776" s="2">
        <v>47800500000</v>
      </c>
      <c r="O2776" s="2">
        <v>47829900000</v>
      </c>
      <c r="P2776" s="2">
        <v>47822600000</v>
      </c>
      <c r="Q2776" s="2">
        <v>47846400000</v>
      </c>
      <c r="R2776" s="2">
        <v>47976700000</v>
      </c>
      <c r="S2776" s="2">
        <v>47777100000</v>
      </c>
      <c r="T2776" s="2">
        <v>48098500000</v>
      </c>
      <c r="U2776" s="2">
        <v>48065500000</v>
      </c>
      <c r="V2776" s="2">
        <v>48032400000</v>
      </c>
      <c r="W2776" s="2">
        <v>48289600000</v>
      </c>
      <c r="X2776" s="2">
        <v>48192200000</v>
      </c>
      <c r="Y2776" s="2">
        <v>48126800000</v>
      </c>
      <c r="Z2776" s="2">
        <v>48222500000</v>
      </c>
      <c r="AA2776" s="2">
        <v>48479300000</v>
      </c>
      <c r="AB2776" s="2">
        <v>46930600000</v>
      </c>
      <c r="AC2776" s="2">
        <v>47058000000</v>
      </c>
      <c r="AD2776" s="2">
        <v>48087900000</v>
      </c>
      <c r="AE2776" s="2">
        <v>48505100000</v>
      </c>
      <c r="AF2776" s="2">
        <v>48793400000</v>
      </c>
    </row>
    <row r="2777" spans="1:32" x14ac:dyDescent="0.25">
      <c r="A2777" t="s">
        <v>4291</v>
      </c>
      <c r="B2777" t="s">
        <v>19</v>
      </c>
      <c r="C2777" s="2">
        <v>88834800000</v>
      </c>
      <c r="D2777" s="2">
        <v>89345000000</v>
      </c>
      <c r="E2777" s="2">
        <v>90252700000</v>
      </c>
      <c r="F2777" s="2">
        <v>80617000000</v>
      </c>
      <c r="G2777" s="2">
        <v>80620100000</v>
      </c>
      <c r="H2777" s="2">
        <v>81191500000</v>
      </c>
      <c r="I2777" s="2">
        <v>80967200000</v>
      </c>
      <c r="J2777" s="2">
        <v>82216800000</v>
      </c>
      <c r="K2777" s="2">
        <v>83864900000</v>
      </c>
      <c r="L2777" s="2">
        <v>85078800000</v>
      </c>
      <c r="M2777" s="2">
        <v>84604800000</v>
      </c>
      <c r="N2777" s="2">
        <v>84070900000</v>
      </c>
      <c r="O2777" s="2">
        <v>84122600000</v>
      </c>
      <c r="P2777" s="2">
        <v>84109800000</v>
      </c>
      <c r="Q2777" s="2">
        <v>84151700000</v>
      </c>
      <c r="R2777" s="2">
        <v>84380900000</v>
      </c>
      <c r="S2777" s="2">
        <v>84029700000</v>
      </c>
      <c r="T2777" s="2">
        <v>84595100000</v>
      </c>
      <c r="U2777" s="2">
        <v>84537000000</v>
      </c>
      <c r="V2777" s="2">
        <v>84478800000</v>
      </c>
      <c r="W2777" s="2">
        <v>84931200000</v>
      </c>
      <c r="X2777" s="2">
        <v>84759800000</v>
      </c>
      <c r="Y2777" s="2">
        <v>84644800000</v>
      </c>
      <c r="Z2777" s="2">
        <v>84813100000</v>
      </c>
      <c r="AA2777" s="2">
        <v>85264800000</v>
      </c>
      <c r="AB2777" s="2">
        <v>82540900000</v>
      </c>
      <c r="AC2777" s="2">
        <v>82765000000</v>
      </c>
      <c r="AD2777" s="2">
        <v>84576300000</v>
      </c>
      <c r="AE2777" s="2">
        <v>85310200000</v>
      </c>
      <c r="AF2777" s="2">
        <v>85817300000</v>
      </c>
    </row>
    <row r="2778" spans="1:32" x14ac:dyDescent="0.25">
      <c r="A2778" t="s">
        <v>4292</v>
      </c>
      <c r="B2778" t="s">
        <v>19</v>
      </c>
      <c r="C2778" s="2">
        <v>3500680000</v>
      </c>
      <c r="D2778" s="2">
        <v>3520780000</v>
      </c>
      <c r="E2778" s="2">
        <v>3556550000</v>
      </c>
      <c r="F2778" s="2">
        <v>3176840000</v>
      </c>
      <c r="G2778" s="2">
        <v>3176960000</v>
      </c>
      <c r="H2778" s="2">
        <v>3199480000</v>
      </c>
      <c r="I2778" s="2">
        <v>3190640000</v>
      </c>
      <c r="J2778" s="2">
        <v>3239880000</v>
      </c>
      <c r="K2778" s="2">
        <v>3304830000</v>
      </c>
      <c r="L2778" s="2">
        <v>3352670000</v>
      </c>
      <c r="M2778" s="2">
        <v>3333990000</v>
      </c>
      <c r="N2778" s="2">
        <v>3312950000</v>
      </c>
      <c r="O2778" s="2">
        <v>3314990000</v>
      </c>
      <c r="P2778" s="2">
        <v>3314480000</v>
      </c>
      <c r="Q2778" s="2">
        <v>3316130000</v>
      </c>
      <c r="R2778" s="2">
        <v>3325160000</v>
      </c>
      <c r="S2778" s="2">
        <v>3311330000</v>
      </c>
      <c r="T2778" s="2">
        <v>3333600000</v>
      </c>
      <c r="U2778" s="2">
        <v>3331320000</v>
      </c>
      <c r="V2778" s="2">
        <v>3329020000</v>
      </c>
      <c r="W2778" s="2">
        <v>3346850000</v>
      </c>
      <c r="X2778" s="2">
        <v>3340100000</v>
      </c>
      <c r="Y2778" s="2">
        <v>3335560000</v>
      </c>
      <c r="Z2778" s="2">
        <v>3342200000</v>
      </c>
      <c r="AA2778" s="2">
        <v>3360000000</v>
      </c>
      <c r="AB2778" s="2">
        <v>3252660000</v>
      </c>
      <c r="AC2778" s="2">
        <v>3261490000</v>
      </c>
      <c r="AD2778" s="2">
        <v>3332870000</v>
      </c>
      <c r="AE2778" s="2">
        <v>3361790000</v>
      </c>
      <c r="AF2778" s="2">
        <v>3381770000</v>
      </c>
    </row>
    <row r="2779" spans="1:32" x14ac:dyDescent="0.25">
      <c r="A2779" t="s">
        <v>4293</v>
      </c>
      <c r="B2779" t="s">
        <v>19</v>
      </c>
      <c r="C2779" s="2">
        <v>3298540000</v>
      </c>
      <c r="D2779" s="2">
        <v>3317480000</v>
      </c>
      <c r="E2779" s="2">
        <v>3351180000</v>
      </c>
      <c r="F2779" s="2">
        <v>2993400000</v>
      </c>
      <c r="G2779" s="2">
        <v>2993510000</v>
      </c>
      <c r="H2779" s="2">
        <v>3014730000</v>
      </c>
      <c r="I2779" s="2">
        <v>3006400000</v>
      </c>
      <c r="J2779" s="2">
        <v>3052800000</v>
      </c>
      <c r="K2779" s="2">
        <v>3114000000</v>
      </c>
      <c r="L2779" s="2">
        <v>3159070000</v>
      </c>
      <c r="M2779" s="2">
        <v>3141470000</v>
      </c>
      <c r="N2779" s="2">
        <v>3121650000</v>
      </c>
      <c r="O2779" s="2">
        <v>3123570000</v>
      </c>
      <c r="P2779" s="2">
        <v>3123090000</v>
      </c>
      <c r="Q2779" s="2">
        <v>3124650000</v>
      </c>
      <c r="R2779" s="2">
        <v>3133160000</v>
      </c>
      <c r="S2779" s="2">
        <v>3120120000</v>
      </c>
      <c r="T2779" s="2">
        <v>3141110000</v>
      </c>
      <c r="U2779" s="2">
        <v>3138950000</v>
      </c>
      <c r="V2779" s="2">
        <v>3136790000</v>
      </c>
      <c r="W2779" s="2">
        <v>3153590000</v>
      </c>
      <c r="X2779" s="2">
        <v>3147230000</v>
      </c>
      <c r="Y2779" s="2">
        <v>3142950000</v>
      </c>
      <c r="Z2779" s="2">
        <v>3149210000</v>
      </c>
      <c r="AA2779" s="2">
        <v>3165980000</v>
      </c>
      <c r="AB2779" s="2">
        <v>3064840000</v>
      </c>
      <c r="AC2779" s="2">
        <v>3073160000</v>
      </c>
      <c r="AD2779" s="2">
        <v>3140410000</v>
      </c>
      <c r="AE2779" s="2">
        <v>3167660000</v>
      </c>
      <c r="AF2779" s="2">
        <v>3186490000</v>
      </c>
    </row>
    <row r="2780" spans="1:32" x14ac:dyDescent="0.25">
      <c r="A2780" t="s">
        <v>4294</v>
      </c>
      <c r="B2780" t="s">
        <v>19</v>
      </c>
      <c r="C2780" s="2">
        <v>2348930000</v>
      </c>
      <c r="D2780" s="2">
        <v>2362420000</v>
      </c>
      <c r="E2780" s="2">
        <v>2386420000</v>
      </c>
      <c r="F2780" s="2">
        <v>2131640000</v>
      </c>
      <c r="G2780" s="2">
        <v>2131720000</v>
      </c>
      <c r="H2780" s="2">
        <v>2146830000</v>
      </c>
      <c r="I2780" s="2">
        <v>2140900000</v>
      </c>
      <c r="J2780" s="2">
        <v>2173940000</v>
      </c>
      <c r="K2780" s="2">
        <v>2217520000</v>
      </c>
      <c r="L2780" s="2">
        <v>2249620000</v>
      </c>
      <c r="M2780" s="2">
        <v>2237090000</v>
      </c>
      <c r="N2780" s="2">
        <v>2222970000</v>
      </c>
      <c r="O2780" s="2">
        <v>2224340000</v>
      </c>
      <c r="P2780" s="2">
        <v>2224000000</v>
      </c>
      <c r="Q2780" s="2">
        <v>2225100000</v>
      </c>
      <c r="R2780" s="2">
        <v>2231160000</v>
      </c>
      <c r="S2780" s="2">
        <v>2221880000</v>
      </c>
      <c r="T2780" s="2">
        <v>2236830000</v>
      </c>
      <c r="U2780" s="2">
        <v>2235290000</v>
      </c>
      <c r="V2780" s="2">
        <v>2233750000</v>
      </c>
      <c r="W2780" s="2">
        <v>2245710000</v>
      </c>
      <c r="X2780" s="2">
        <v>2241180000</v>
      </c>
      <c r="Y2780" s="2">
        <v>2238140000</v>
      </c>
      <c r="Z2780" s="2">
        <v>2242590000</v>
      </c>
      <c r="AA2780" s="2">
        <v>2254540000</v>
      </c>
      <c r="AB2780" s="2">
        <v>2182510000</v>
      </c>
      <c r="AC2780" s="2">
        <v>2188440000</v>
      </c>
      <c r="AD2780" s="2">
        <v>2236330000</v>
      </c>
      <c r="AE2780" s="2">
        <v>2255740000</v>
      </c>
      <c r="AF2780" s="2">
        <v>2269150000</v>
      </c>
    </row>
    <row r="2781" spans="1:32" x14ac:dyDescent="0.25">
      <c r="A2781" t="s">
        <v>4295</v>
      </c>
      <c r="B2781" t="s">
        <v>19</v>
      </c>
      <c r="C2781" s="2">
        <v>219380000</v>
      </c>
      <c r="D2781" s="2">
        <v>220640000</v>
      </c>
      <c r="E2781" s="2">
        <v>222882000</v>
      </c>
      <c r="F2781" s="2">
        <v>199086000</v>
      </c>
      <c r="G2781" s="2">
        <v>199094000</v>
      </c>
      <c r="H2781" s="2">
        <v>200505000</v>
      </c>
      <c r="I2781" s="2">
        <v>199951000</v>
      </c>
      <c r="J2781" s="2">
        <v>203037000</v>
      </c>
      <c r="K2781" s="2">
        <v>207107000</v>
      </c>
      <c r="L2781" s="2">
        <v>210104000</v>
      </c>
      <c r="M2781" s="2">
        <v>208934000</v>
      </c>
      <c r="N2781" s="2">
        <v>207615000</v>
      </c>
      <c r="O2781" s="2">
        <v>207743000</v>
      </c>
      <c r="P2781" s="2">
        <v>207712000</v>
      </c>
      <c r="Q2781" s="2">
        <v>207815000</v>
      </c>
      <c r="R2781" s="2">
        <v>208381000</v>
      </c>
      <c r="S2781" s="2">
        <v>207514000</v>
      </c>
      <c r="T2781" s="2">
        <v>208910000</v>
      </c>
      <c r="U2781" s="2">
        <v>208767000</v>
      </c>
      <c r="V2781" s="2">
        <v>208623000</v>
      </c>
      <c r="W2781" s="2">
        <v>209740000</v>
      </c>
      <c r="X2781" s="2">
        <v>209317000</v>
      </c>
      <c r="Y2781" s="2">
        <v>209033000</v>
      </c>
      <c r="Z2781" s="2">
        <v>209448000</v>
      </c>
      <c r="AA2781" s="2">
        <v>210564000</v>
      </c>
      <c r="AB2781" s="2">
        <v>203837000</v>
      </c>
      <c r="AC2781" s="2">
        <v>204391000</v>
      </c>
      <c r="AD2781" s="2">
        <v>208864000</v>
      </c>
      <c r="AE2781" s="2">
        <v>210676000</v>
      </c>
      <c r="AF2781" s="2">
        <v>211928000</v>
      </c>
    </row>
    <row r="2782" spans="1:32" x14ac:dyDescent="0.25">
      <c r="A2782" t="s">
        <v>4296</v>
      </c>
      <c r="B2782" t="s">
        <v>19</v>
      </c>
      <c r="C2782" s="2">
        <v>1472980000</v>
      </c>
      <c r="D2782" s="2">
        <v>1481440000</v>
      </c>
      <c r="E2782" s="2">
        <v>1496490000</v>
      </c>
      <c r="F2782" s="2">
        <v>1336720000</v>
      </c>
      <c r="G2782" s="2">
        <v>1336770000</v>
      </c>
      <c r="H2782" s="2">
        <v>1346250000</v>
      </c>
      <c r="I2782" s="2">
        <v>1342530000</v>
      </c>
      <c r="J2782" s="2">
        <v>1363250000</v>
      </c>
      <c r="K2782" s="2">
        <v>1390570000</v>
      </c>
      <c r="L2782" s="2">
        <v>1410700000</v>
      </c>
      <c r="M2782" s="2">
        <v>1402840000</v>
      </c>
      <c r="N2782" s="2">
        <v>1393990000</v>
      </c>
      <c r="O2782" s="2">
        <v>1394850000</v>
      </c>
      <c r="P2782" s="2">
        <v>1394630000</v>
      </c>
      <c r="Q2782" s="2">
        <v>1395330000</v>
      </c>
      <c r="R2782" s="2">
        <v>1399130000</v>
      </c>
      <c r="S2782" s="2">
        <v>1393310000</v>
      </c>
      <c r="T2782" s="2">
        <v>1402680000</v>
      </c>
      <c r="U2782" s="2">
        <v>1401720000</v>
      </c>
      <c r="V2782" s="2">
        <v>1400750000</v>
      </c>
      <c r="W2782" s="2">
        <v>1408250000</v>
      </c>
      <c r="X2782" s="2">
        <v>1405410000</v>
      </c>
      <c r="Y2782" s="2">
        <v>1403500000</v>
      </c>
      <c r="Z2782" s="2">
        <v>1406300000</v>
      </c>
      <c r="AA2782" s="2">
        <v>1413790000</v>
      </c>
      <c r="AB2782" s="2">
        <v>1368620000</v>
      </c>
      <c r="AC2782" s="2">
        <v>1372340000</v>
      </c>
      <c r="AD2782" s="2">
        <v>1402370000</v>
      </c>
      <c r="AE2782" s="2">
        <v>1414540000</v>
      </c>
      <c r="AF2782" s="2">
        <v>1422950000</v>
      </c>
    </row>
    <row r="2783" spans="1:32" x14ac:dyDescent="0.25">
      <c r="A2783" t="s">
        <v>4297</v>
      </c>
      <c r="B2783" t="s">
        <v>19</v>
      </c>
      <c r="C2783" s="2">
        <v>1567000000</v>
      </c>
      <c r="D2783" s="2">
        <v>1576000000</v>
      </c>
      <c r="E2783" s="2">
        <v>1592010000</v>
      </c>
      <c r="F2783" s="2">
        <v>1422040000</v>
      </c>
      <c r="G2783" s="2">
        <v>1422100000</v>
      </c>
      <c r="H2783" s="2">
        <v>1432180000</v>
      </c>
      <c r="I2783" s="2">
        <v>1428220000</v>
      </c>
      <c r="J2783" s="2">
        <v>1450260000</v>
      </c>
      <c r="K2783" s="2">
        <v>1479330000</v>
      </c>
      <c r="L2783" s="2">
        <v>1500750000</v>
      </c>
      <c r="M2783" s="2">
        <v>1492380000</v>
      </c>
      <c r="N2783" s="2">
        <v>1482970000</v>
      </c>
      <c r="O2783" s="2">
        <v>1483880000</v>
      </c>
      <c r="P2783" s="2">
        <v>1483650000</v>
      </c>
      <c r="Q2783" s="2">
        <v>1484390000</v>
      </c>
      <c r="R2783" s="2">
        <v>1488440000</v>
      </c>
      <c r="S2783" s="2">
        <v>1482240000</v>
      </c>
      <c r="T2783" s="2">
        <v>1492210000</v>
      </c>
      <c r="U2783" s="2">
        <v>1491190000</v>
      </c>
      <c r="V2783" s="2">
        <v>1490160000</v>
      </c>
      <c r="W2783" s="2">
        <v>1498140000</v>
      </c>
      <c r="X2783" s="2">
        <v>1495120000</v>
      </c>
      <c r="Y2783" s="2">
        <v>1493090000</v>
      </c>
      <c r="Z2783" s="2">
        <v>1496060000</v>
      </c>
      <c r="AA2783" s="2">
        <v>1504030000</v>
      </c>
      <c r="AB2783" s="2">
        <v>1455980000</v>
      </c>
      <c r="AC2783" s="2">
        <v>1459930000</v>
      </c>
      <c r="AD2783" s="2">
        <v>1491880000</v>
      </c>
      <c r="AE2783" s="2">
        <v>1504830000</v>
      </c>
      <c r="AF2783" s="2">
        <v>1513770000</v>
      </c>
    </row>
    <row r="2784" spans="1:32" x14ac:dyDescent="0.25">
      <c r="A2784" t="s">
        <v>4298</v>
      </c>
      <c r="B2784" t="s">
        <v>19</v>
      </c>
      <c r="C2784" s="2">
        <v>156700000</v>
      </c>
      <c r="D2784" s="2">
        <v>157600000</v>
      </c>
      <c r="E2784" s="2">
        <v>159201000</v>
      </c>
      <c r="F2784" s="2">
        <v>142204000</v>
      </c>
      <c r="G2784" s="2">
        <v>142210000</v>
      </c>
      <c r="H2784" s="2">
        <v>143218000</v>
      </c>
      <c r="I2784" s="2">
        <v>142822000</v>
      </c>
      <c r="J2784" s="2">
        <v>145026000</v>
      </c>
      <c r="K2784" s="2">
        <v>147933000</v>
      </c>
      <c r="L2784" s="2">
        <v>150075000</v>
      </c>
      <c r="M2784" s="2">
        <v>149238000</v>
      </c>
      <c r="N2784" s="2">
        <v>148297000</v>
      </c>
      <c r="O2784" s="2">
        <v>148388000</v>
      </c>
      <c r="P2784" s="2">
        <v>148365000</v>
      </c>
      <c r="Q2784" s="2">
        <v>148439000</v>
      </c>
      <c r="R2784" s="2">
        <v>148844000</v>
      </c>
      <c r="S2784" s="2">
        <v>148224000</v>
      </c>
      <c r="T2784" s="2">
        <v>149221000</v>
      </c>
      <c r="U2784" s="2">
        <v>149119000</v>
      </c>
      <c r="V2784" s="2">
        <v>149016000</v>
      </c>
      <c r="W2784" s="2">
        <v>149814000</v>
      </c>
      <c r="X2784" s="2">
        <v>149512000</v>
      </c>
      <c r="Y2784" s="2">
        <v>149309000</v>
      </c>
      <c r="Z2784" s="2">
        <v>149606000</v>
      </c>
      <c r="AA2784" s="2">
        <v>150403000</v>
      </c>
      <c r="AB2784" s="2">
        <v>145598000</v>
      </c>
      <c r="AC2784" s="2">
        <v>145993000</v>
      </c>
      <c r="AD2784" s="2">
        <v>149188000</v>
      </c>
      <c r="AE2784" s="2">
        <v>150483000</v>
      </c>
      <c r="AF2784" s="2">
        <v>151377000</v>
      </c>
    </row>
    <row r="2785" spans="1:32" x14ac:dyDescent="0.25">
      <c r="A2785" t="s">
        <v>4299</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x14ac:dyDescent="0.25">
      <c r="A2786" t="s">
        <v>4300</v>
      </c>
      <c r="B2786" t="s">
        <v>19</v>
      </c>
      <c r="C2786" s="2">
        <v>120564000000000</v>
      </c>
      <c r="D2786" s="2">
        <v>128923000000000</v>
      </c>
      <c r="E2786" s="2">
        <v>119983000000000</v>
      </c>
      <c r="F2786" s="2">
        <v>121387000000000</v>
      </c>
      <c r="G2786" s="2">
        <v>125710000000000</v>
      </c>
      <c r="H2786" s="2">
        <v>131905000000000</v>
      </c>
      <c r="I2786" s="2">
        <v>136472000000000</v>
      </c>
      <c r="J2786" s="2">
        <v>139733000000000</v>
      </c>
      <c r="K2786" s="2">
        <v>140784000000000</v>
      </c>
      <c r="L2786" s="2">
        <v>141529000000000</v>
      </c>
      <c r="M2786" s="2">
        <v>142601000000000</v>
      </c>
      <c r="N2786" s="2">
        <v>143984000000000</v>
      </c>
      <c r="O2786" s="2">
        <v>145507000000000</v>
      </c>
      <c r="P2786" s="2">
        <v>147536000000000</v>
      </c>
      <c r="Q2786" s="2">
        <v>149611000000000</v>
      </c>
      <c r="R2786" s="2">
        <v>151627000000000</v>
      </c>
      <c r="S2786" s="2">
        <v>153799000000000</v>
      </c>
      <c r="T2786" s="2">
        <v>155311000000000</v>
      </c>
      <c r="U2786" s="2">
        <v>157890000000000</v>
      </c>
      <c r="V2786" s="2">
        <v>160267000000000</v>
      </c>
      <c r="W2786" s="2">
        <v>162608000000000</v>
      </c>
      <c r="X2786" s="2">
        <v>164956000000000</v>
      </c>
      <c r="Y2786" s="2">
        <v>167578000000000</v>
      </c>
      <c r="Z2786" s="2">
        <v>169774000000000</v>
      </c>
      <c r="AA2786" s="2">
        <v>171695000000000</v>
      </c>
      <c r="AB2786" s="2">
        <v>174215000000000</v>
      </c>
      <c r="AC2786" s="2">
        <v>177184000000000</v>
      </c>
      <c r="AD2786" s="2">
        <v>179294000000000</v>
      </c>
      <c r="AE2786" s="2">
        <v>182053000000000</v>
      </c>
      <c r="AF2786" s="2">
        <v>185939000000000</v>
      </c>
    </row>
    <row r="2787" spans="1:32" x14ac:dyDescent="0.25">
      <c r="A2787" t="s">
        <v>4301</v>
      </c>
      <c r="B2787" t="s">
        <v>19</v>
      </c>
      <c r="C2787" s="2">
        <v>13719700000</v>
      </c>
      <c r="D2787" s="2">
        <v>14670900000</v>
      </c>
      <c r="E2787" s="2">
        <v>13653600000</v>
      </c>
      <c r="F2787" s="2">
        <v>13813300000</v>
      </c>
      <c r="G2787" s="2">
        <v>14305200000</v>
      </c>
      <c r="H2787" s="2">
        <v>15010200000</v>
      </c>
      <c r="I2787" s="2">
        <v>15529900000</v>
      </c>
      <c r="J2787" s="2">
        <v>15901000000</v>
      </c>
      <c r="K2787" s="2">
        <v>16020600000</v>
      </c>
      <c r="L2787" s="2">
        <v>16105400000</v>
      </c>
      <c r="M2787" s="2">
        <v>16227400000</v>
      </c>
      <c r="N2787" s="2">
        <v>16384700000</v>
      </c>
      <c r="O2787" s="2">
        <v>16558000000</v>
      </c>
      <c r="P2787" s="2">
        <v>16789000000</v>
      </c>
      <c r="Q2787" s="2">
        <v>17025100000</v>
      </c>
      <c r="R2787" s="2">
        <v>17254500000</v>
      </c>
      <c r="S2787" s="2">
        <v>17501600000</v>
      </c>
      <c r="T2787" s="2">
        <v>17673700000</v>
      </c>
      <c r="U2787" s="2">
        <v>17967200000</v>
      </c>
      <c r="V2787" s="2">
        <v>18237700000</v>
      </c>
      <c r="W2787" s="2">
        <v>18504100000</v>
      </c>
      <c r="X2787" s="2">
        <v>18771300000</v>
      </c>
      <c r="Y2787" s="2">
        <v>19069600000</v>
      </c>
      <c r="Z2787" s="2">
        <v>19319600000</v>
      </c>
      <c r="AA2787" s="2">
        <v>19538200000</v>
      </c>
      <c r="AB2787" s="2">
        <v>19824900000</v>
      </c>
      <c r="AC2787" s="2">
        <v>20162800000</v>
      </c>
      <c r="AD2787" s="2">
        <v>20402900000</v>
      </c>
      <c r="AE2787" s="2">
        <v>20716900000</v>
      </c>
      <c r="AF2787" s="2">
        <v>21159100000</v>
      </c>
    </row>
    <row r="2788" spans="1:32" x14ac:dyDescent="0.25">
      <c r="A2788" t="s">
        <v>4302</v>
      </c>
      <c r="B2788" t="s">
        <v>19</v>
      </c>
      <c r="C2788" s="2">
        <v>73240500000</v>
      </c>
      <c r="D2788" s="2">
        <v>78318500000</v>
      </c>
      <c r="E2788" s="2">
        <v>72887800000</v>
      </c>
      <c r="F2788" s="2">
        <v>73740400000</v>
      </c>
      <c r="G2788" s="2">
        <v>76366300000</v>
      </c>
      <c r="H2788" s="2">
        <v>80129900000</v>
      </c>
      <c r="I2788" s="2">
        <v>82904400000</v>
      </c>
      <c r="J2788" s="2">
        <v>84885100000</v>
      </c>
      <c r="K2788" s="2">
        <v>85523500000</v>
      </c>
      <c r="L2788" s="2">
        <v>85976600000</v>
      </c>
      <c r="M2788" s="2">
        <v>86627500000</v>
      </c>
      <c r="N2788" s="2">
        <v>87467600000</v>
      </c>
      <c r="O2788" s="2">
        <v>88392700000</v>
      </c>
      <c r="P2788" s="2">
        <v>89625500000</v>
      </c>
      <c r="Q2788" s="2">
        <v>90886200000</v>
      </c>
      <c r="R2788" s="2">
        <v>92110800000</v>
      </c>
      <c r="S2788" s="2">
        <v>93429900000</v>
      </c>
      <c r="T2788" s="2">
        <v>94348500000</v>
      </c>
      <c r="U2788" s="2">
        <v>95915200000</v>
      </c>
      <c r="V2788" s="2">
        <v>97359200000</v>
      </c>
      <c r="W2788" s="2">
        <v>98781300000</v>
      </c>
      <c r="X2788" s="2">
        <v>100208000000</v>
      </c>
      <c r="Y2788" s="2">
        <v>101800000000</v>
      </c>
      <c r="Z2788" s="2">
        <v>103135000000</v>
      </c>
      <c r="AA2788" s="2">
        <v>104302000000</v>
      </c>
      <c r="AB2788" s="2">
        <v>105832000000</v>
      </c>
      <c r="AC2788" s="2">
        <v>107636000000</v>
      </c>
      <c r="AD2788" s="2">
        <v>108918000000</v>
      </c>
      <c r="AE2788" s="2">
        <v>110594000000</v>
      </c>
      <c r="AF2788" s="2">
        <v>112955000000</v>
      </c>
    </row>
    <row r="2789" spans="1:32" x14ac:dyDescent="0.25">
      <c r="A2789" t="s">
        <v>4303</v>
      </c>
      <c r="B2789" t="s">
        <v>19</v>
      </c>
      <c r="C2789" s="2">
        <v>128814000000</v>
      </c>
      <c r="D2789" s="2">
        <v>137746000000</v>
      </c>
      <c r="E2789" s="2">
        <v>128194000000</v>
      </c>
      <c r="F2789" s="2">
        <v>129694000000</v>
      </c>
      <c r="G2789" s="2">
        <v>134312000000</v>
      </c>
      <c r="H2789" s="2">
        <v>140932000000</v>
      </c>
      <c r="I2789" s="2">
        <v>145811000000</v>
      </c>
      <c r="J2789" s="2">
        <v>149295000000</v>
      </c>
      <c r="K2789" s="2">
        <v>150418000000</v>
      </c>
      <c r="L2789" s="2">
        <v>151215000000</v>
      </c>
      <c r="M2789" s="2">
        <v>152359000000</v>
      </c>
      <c r="N2789" s="2">
        <v>153837000000</v>
      </c>
      <c r="O2789" s="2">
        <v>155464000000</v>
      </c>
      <c r="P2789" s="2">
        <v>157632000000</v>
      </c>
      <c r="Q2789" s="2">
        <v>159849000000</v>
      </c>
      <c r="R2789" s="2">
        <v>162003000000</v>
      </c>
      <c r="S2789" s="2">
        <v>164323000000</v>
      </c>
      <c r="T2789" s="2">
        <v>165939000000</v>
      </c>
      <c r="U2789" s="2">
        <v>168695000000</v>
      </c>
      <c r="V2789" s="2">
        <v>171234000000</v>
      </c>
      <c r="W2789" s="2">
        <v>173735000000</v>
      </c>
      <c r="X2789" s="2">
        <v>176245000000</v>
      </c>
      <c r="Y2789" s="2">
        <v>179045000000</v>
      </c>
      <c r="Z2789" s="2">
        <v>181392000000</v>
      </c>
      <c r="AA2789" s="2">
        <v>183444000000</v>
      </c>
      <c r="AB2789" s="2">
        <v>186137000000</v>
      </c>
      <c r="AC2789" s="2">
        <v>189309000000</v>
      </c>
      <c r="AD2789" s="2">
        <v>191563000000</v>
      </c>
      <c r="AE2789" s="2">
        <v>194511000000</v>
      </c>
      <c r="AF2789" s="2">
        <v>198663000000</v>
      </c>
    </row>
    <row r="2790" spans="1:32" x14ac:dyDescent="0.25">
      <c r="A2790" t="s">
        <v>4304</v>
      </c>
      <c r="B2790" t="s">
        <v>19</v>
      </c>
      <c r="C2790" s="2">
        <v>5076140000</v>
      </c>
      <c r="D2790" s="2">
        <v>5428090000</v>
      </c>
      <c r="E2790" s="2">
        <v>5051690000</v>
      </c>
      <c r="F2790" s="2">
        <v>5110790000</v>
      </c>
      <c r="G2790" s="2">
        <v>5292790000</v>
      </c>
      <c r="H2790" s="2">
        <v>5553630000</v>
      </c>
      <c r="I2790" s="2">
        <v>5745930000</v>
      </c>
      <c r="J2790" s="2">
        <v>5883200000</v>
      </c>
      <c r="K2790" s="2">
        <v>5927450000</v>
      </c>
      <c r="L2790" s="2">
        <v>5958860000</v>
      </c>
      <c r="M2790" s="2">
        <v>6003960000</v>
      </c>
      <c r="N2790" s="2">
        <v>6062190000</v>
      </c>
      <c r="O2790" s="2">
        <v>6126310000</v>
      </c>
      <c r="P2790" s="2">
        <v>6211750000</v>
      </c>
      <c r="Q2790" s="2">
        <v>6299130000</v>
      </c>
      <c r="R2790" s="2">
        <v>6384000000</v>
      </c>
      <c r="S2790" s="2">
        <v>6475430000</v>
      </c>
      <c r="T2790" s="2">
        <v>6539090000</v>
      </c>
      <c r="U2790" s="2">
        <v>6647680000</v>
      </c>
      <c r="V2790" s="2">
        <v>6747760000</v>
      </c>
      <c r="W2790" s="2">
        <v>6846320000</v>
      </c>
      <c r="X2790" s="2">
        <v>6945200000</v>
      </c>
      <c r="Y2790" s="2">
        <v>7055570000</v>
      </c>
      <c r="Z2790" s="2">
        <v>7148060000</v>
      </c>
      <c r="AA2790" s="2">
        <v>7228920000</v>
      </c>
      <c r="AB2790" s="2">
        <v>7335010000</v>
      </c>
      <c r="AC2790" s="2">
        <v>7460030000</v>
      </c>
      <c r="AD2790" s="2">
        <v>7548860000</v>
      </c>
      <c r="AE2790" s="2">
        <v>7665040000</v>
      </c>
      <c r="AF2790" s="2">
        <v>7828650000</v>
      </c>
    </row>
    <row r="2791" spans="1:32" x14ac:dyDescent="0.25">
      <c r="A2791" t="s">
        <v>4305</v>
      </c>
      <c r="B2791" t="s">
        <v>19</v>
      </c>
      <c r="C2791" s="2">
        <v>4783020000</v>
      </c>
      <c r="D2791" s="2">
        <v>5114650000</v>
      </c>
      <c r="E2791" s="2">
        <v>4759990000</v>
      </c>
      <c r="F2791" s="2">
        <v>4815670000</v>
      </c>
      <c r="G2791" s="2">
        <v>4987160000</v>
      </c>
      <c r="H2791" s="2">
        <v>5232940000</v>
      </c>
      <c r="I2791" s="2">
        <v>5414130000</v>
      </c>
      <c r="J2791" s="2">
        <v>5543480000</v>
      </c>
      <c r="K2791" s="2">
        <v>5585180000</v>
      </c>
      <c r="L2791" s="2">
        <v>5614770000</v>
      </c>
      <c r="M2791" s="2">
        <v>5657270000</v>
      </c>
      <c r="N2791" s="2">
        <v>5712130000</v>
      </c>
      <c r="O2791" s="2">
        <v>5772550000</v>
      </c>
      <c r="P2791" s="2">
        <v>5853060000</v>
      </c>
      <c r="Q2791" s="2">
        <v>5935390000</v>
      </c>
      <c r="R2791" s="2">
        <v>6015370000</v>
      </c>
      <c r="S2791" s="2">
        <v>6101510000</v>
      </c>
      <c r="T2791" s="2">
        <v>6161500000</v>
      </c>
      <c r="U2791" s="2">
        <v>6263820000</v>
      </c>
      <c r="V2791" s="2">
        <v>6358110000</v>
      </c>
      <c r="W2791" s="2">
        <v>6450990000</v>
      </c>
      <c r="X2791" s="2">
        <v>6544160000</v>
      </c>
      <c r="Y2791" s="2">
        <v>6648160000</v>
      </c>
      <c r="Z2791" s="2">
        <v>6735300000</v>
      </c>
      <c r="AA2791" s="2">
        <v>6811500000</v>
      </c>
      <c r="AB2791" s="2">
        <v>6911460000</v>
      </c>
      <c r="AC2791" s="2">
        <v>7029260000</v>
      </c>
      <c r="AD2791" s="2">
        <v>7112960000</v>
      </c>
      <c r="AE2791" s="2">
        <v>7222430000</v>
      </c>
      <c r="AF2791" s="2">
        <v>7376590000</v>
      </c>
    </row>
    <row r="2792" spans="1:32" x14ac:dyDescent="0.25">
      <c r="A2792" t="s">
        <v>4306</v>
      </c>
      <c r="B2792" t="s">
        <v>19</v>
      </c>
      <c r="C2792" s="2">
        <v>3406060000</v>
      </c>
      <c r="D2792" s="2">
        <v>3642210000</v>
      </c>
      <c r="E2792" s="2">
        <v>3389660000</v>
      </c>
      <c r="F2792" s="2">
        <v>3429310000</v>
      </c>
      <c r="G2792" s="2">
        <v>3551430000</v>
      </c>
      <c r="H2792" s="2">
        <v>3726450000</v>
      </c>
      <c r="I2792" s="2">
        <v>3855480000</v>
      </c>
      <c r="J2792" s="2">
        <v>3947590000</v>
      </c>
      <c r="K2792" s="2">
        <v>3977280000</v>
      </c>
      <c r="L2792" s="2">
        <v>3998350000</v>
      </c>
      <c r="M2792" s="2">
        <v>4028620000</v>
      </c>
      <c r="N2792" s="2">
        <v>4067690000</v>
      </c>
      <c r="O2792" s="2">
        <v>4110710000</v>
      </c>
      <c r="P2792" s="2">
        <v>4168050000</v>
      </c>
      <c r="Q2792" s="2">
        <v>4226670000</v>
      </c>
      <c r="R2792" s="2">
        <v>4283630000</v>
      </c>
      <c r="S2792" s="2">
        <v>4344970000</v>
      </c>
      <c r="T2792" s="2">
        <v>4387690000</v>
      </c>
      <c r="U2792" s="2">
        <v>4460550000</v>
      </c>
      <c r="V2792" s="2">
        <v>4527700000</v>
      </c>
      <c r="W2792" s="2">
        <v>4593840000</v>
      </c>
      <c r="X2792" s="2">
        <v>4660190000</v>
      </c>
      <c r="Y2792" s="2">
        <v>4734250000</v>
      </c>
      <c r="Z2792" s="2">
        <v>4796300000</v>
      </c>
      <c r="AA2792" s="2">
        <v>4850560000</v>
      </c>
      <c r="AB2792" s="2">
        <v>4921750000</v>
      </c>
      <c r="AC2792" s="2">
        <v>5005630000</v>
      </c>
      <c r="AD2792" s="2">
        <v>5065240000</v>
      </c>
      <c r="AE2792" s="2">
        <v>5143190000</v>
      </c>
      <c r="AF2792" s="2">
        <v>5252970000</v>
      </c>
    </row>
    <row r="2793" spans="1:32" x14ac:dyDescent="0.25">
      <c r="A2793" t="s">
        <v>4307</v>
      </c>
      <c r="B2793" t="s">
        <v>19</v>
      </c>
      <c r="C2793" s="2">
        <v>318111000</v>
      </c>
      <c r="D2793" s="2">
        <v>340167000</v>
      </c>
      <c r="E2793" s="2">
        <v>316579000</v>
      </c>
      <c r="F2793" s="2">
        <v>320282000</v>
      </c>
      <c r="G2793" s="2">
        <v>331688000</v>
      </c>
      <c r="H2793" s="2">
        <v>348034000</v>
      </c>
      <c r="I2793" s="2">
        <v>360085000</v>
      </c>
      <c r="J2793" s="2">
        <v>368688000</v>
      </c>
      <c r="K2793" s="2">
        <v>371461000</v>
      </c>
      <c r="L2793" s="2">
        <v>373429000</v>
      </c>
      <c r="M2793" s="2">
        <v>376256000</v>
      </c>
      <c r="N2793" s="2">
        <v>379904000</v>
      </c>
      <c r="O2793" s="2">
        <v>383923000</v>
      </c>
      <c r="P2793" s="2">
        <v>389277000</v>
      </c>
      <c r="Q2793" s="2">
        <v>394753000</v>
      </c>
      <c r="R2793" s="2">
        <v>400072000</v>
      </c>
      <c r="S2793" s="2">
        <v>405801000</v>
      </c>
      <c r="T2793" s="2">
        <v>409791000</v>
      </c>
      <c r="U2793" s="2">
        <v>416596000</v>
      </c>
      <c r="V2793" s="2">
        <v>422867000</v>
      </c>
      <c r="W2793" s="2">
        <v>429044000</v>
      </c>
      <c r="X2793" s="2">
        <v>435241000</v>
      </c>
      <c r="Y2793" s="2">
        <v>442158000</v>
      </c>
      <c r="Z2793" s="2">
        <v>447954000</v>
      </c>
      <c r="AA2793" s="2">
        <v>453021000</v>
      </c>
      <c r="AB2793" s="2">
        <v>459669000</v>
      </c>
      <c r="AC2793" s="2">
        <v>467504000</v>
      </c>
      <c r="AD2793" s="2">
        <v>473071000</v>
      </c>
      <c r="AE2793" s="2">
        <v>480352000</v>
      </c>
      <c r="AF2793" s="2">
        <v>490605000</v>
      </c>
    </row>
    <row r="2794" spans="1:32" x14ac:dyDescent="0.25">
      <c r="A2794" t="s">
        <v>4308</v>
      </c>
      <c r="B2794" t="s">
        <v>19</v>
      </c>
      <c r="C2794" s="2">
        <v>2135890000</v>
      </c>
      <c r="D2794" s="2">
        <v>2283980000</v>
      </c>
      <c r="E2794" s="2">
        <v>2125600000</v>
      </c>
      <c r="F2794" s="2">
        <v>2150470000</v>
      </c>
      <c r="G2794" s="2">
        <v>2227040000</v>
      </c>
      <c r="H2794" s="2">
        <v>2336800000</v>
      </c>
      <c r="I2794" s="2">
        <v>2417710000</v>
      </c>
      <c r="J2794" s="2">
        <v>2475470000</v>
      </c>
      <c r="K2794" s="2">
        <v>2494090000</v>
      </c>
      <c r="L2794" s="2">
        <v>2507310000</v>
      </c>
      <c r="M2794" s="2">
        <v>2526290000</v>
      </c>
      <c r="N2794" s="2">
        <v>2550790000</v>
      </c>
      <c r="O2794" s="2">
        <v>2577770000</v>
      </c>
      <c r="P2794" s="2">
        <v>2613720000</v>
      </c>
      <c r="Q2794" s="2">
        <v>2650480000</v>
      </c>
      <c r="R2794" s="2">
        <v>2686200000</v>
      </c>
      <c r="S2794" s="2">
        <v>2724660000</v>
      </c>
      <c r="T2794" s="2">
        <v>2751450000</v>
      </c>
      <c r="U2794" s="2">
        <v>2797140000</v>
      </c>
      <c r="V2794" s="2">
        <v>2839250000</v>
      </c>
      <c r="W2794" s="2">
        <v>2880730000</v>
      </c>
      <c r="X2794" s="2">
        <v>2922330000</v>
      </c>
      <c r="Y2794" s="2">
        <v>2968770000</v>
      </c>
      <c r="Z2794" s="2">
        <v>3007690000</v>
      </c>
      <c r="AA2794" s="2">
        <v>3041710000</v>
      </c>
      <c r="AB2794" s="2">
        <v>3086350000</v>
      </c>
      <c r="AC2794" s="2">
        <v>3138960000</v>
      </c>
      <c r="AD2794" s="2">
        <v>3176330000</v>
      </c>
      <c r="AE2794" s="2">
        <v>3225220000</v>
      </c>
      <c r="AF2794" s="2">
        <v>3294060000</v>
      </c>
    </row>
    <row r="2795" spans="1:32" x14ac:dyDescent="0.25">
      <c r="A2795" t="s">
        <v>4309</v>
      </c>
      <c r="B2795" t="s">
        <v>19</v>
      </c>
      <c r="C2795" s="2">
        <v>2272220000</v>
      </c>
      <c r="D2795" s="2">
        <v>2429760000</v>
      </c>
      <c r="E2795" s="2">
        <v>2261280000</v>
      </c>
      <c r="F2795" s="2">
        <v>2287730000</v>
      </c>
      <c r="G2795" s="2">
        <v>2369200000</v>
      </c>
      <c r="H2795" s="2">
        <v>2485960000</v>
      </c>
      <c r="I2795" s="2">
        <v>2572030000</v>
      </c>
      <c r="J2795" s="2">
        <v>2633480000</v>
      </c>
      <c r="K2795" s="2">
        <v>2653290000</v>
      </c>
      <c r="L2795" s="2">
        <v>2667350000</v>
      </c>
      <c r="M2795" s="2">
        <v>2687540000</v>
      </c>
      <c r="N2795" s="2">
        <v>2713600000</v>
      </c>
      <c r="O2795" s="2">
        <v>2742300000</v>
      </c>
      <c r="P2795" s="2">
        <v>2780550000</v>
      </c>
      <c r="Q2795" s="2">
        <v>2819660000</v>
      </c>
      <c r="R2795" s="2">
        <v>2857660000</v>
      </c>
      <c r="S2795" s="2">
        <v>2898580000</v>
      </c>
      <c r="T2795" s="2">
        <v>2927080000</v>
      </c>
      <c r="U2795" s="2">
        <v>2975680000</v>
      </c>
      <c r="V2795" s="2">
        <v>3020480000</v>
      </c>
      <c r="W2795" s="2">
        <v>3064600000</v>
      </c>
      <c r="X2795" s="2">
        <v>3108860000</v>
      </c>
      <c r="Y2795" s="2">
        <v>3158270000</v>
      </c>
      <c r="Z2795" s="2">
        <v>3199670000</v>
      </c>
      <c r="AA2795" s="2">
        <v>3235870000</v>
      </c>
      <c r="AB2795" s="2">
        <v>3283350000</v>
      </c>
      <c r="AC2795" s="2">
        <v>3339320000</v>
      </c>
      <c r="AD2795" s="2">
        <v>3379080000</v>
      </c>
      <c r="AE2795" s="2">
        <v>3431080000</v>
      </c>
      <c r="AF2795" s="2">
        <v>3504320000</v>
      </c>
    </row>
    <row r="2796" spans="1:32" x14ac:dyDescent="0.25">
      <c r="A2796" t="s">
        <v>4310</v>
      </c>
      <c r="B2796" t="s">
        <v>19</v>
      </c>
      <c r="C2796" s="2">
        <v>227222000</v>
      </c>
      <c r="D2796" s="2">
        <v>242976000</v>
      </c>
      <c r="E2796" s="2">
        <v>226128000</v>
      </c>
      <c r="F2796" s="2">
        <v>228773000</v>
      </c>
      <c r="G2796" s="2">
        <v>236920000</v>
      </c>
      <c r="H2796" s="2">
        <v>248596000</v>
      </c>
      <c r="I2796" s="2">
        <v>257203000</v>
      </c>
      <c r="J2796" s="2">
        <v>263348000</v>
      </c>
      <c r="K2796" s="2">
        <v>265329000</v>
      </c>
      <c r="L2796" s="2">
        <v>266735000</v>
      </c>
      <c r="M2796" s="2">
        <v>268754000</v>
      </c>
      <c r="N2796" s="2">
        <v>271360000</v>
      </c>
      <c r="O2796" s="2">
        <v>274230000</v>
      </c>
      <c r="P2796" s="2">
        <v>278055000</v>
      </c>
      <c r="Q2796" s="2">
        <v>281966000</v>
      </c>
      <c r="R2796" s="2">
        <v>285766000</v>
      </c>
      <c r="S2796" s="2">
        <v>289858000</v>
      </c>
      <c r="T2796" s="2">
        <v>292708000</v>
      </c>
      <c r="U2796" s="2">
        <v>297568000</v>
      </c>
      <c r="V2796" s="2">
        <v>302048000</v>
      </c>
      <c r="W2796" s="2">
        <v>306460000</v>
      </c>
      <c r="X2796" s="2">
        <v>310886000</v>
      </c>
      <c r="Y2796" s="2">
        <v>315827000</v>
      </c>
      <c r="Z2796" s="2">
        <v>319967000</v>
      </c>
      <c r="AA2796" s="2">
        <v>323587000</v>
      </c>
      <c r="AB2796" s="2">
        <v>328335000</v>
      </c>
      <c r="AC2796" s="2">
        <v>333932000</v>
      </c>
      <c r="AD2796" s="2">
        <v>337908000</v>
      </c>
      <c r="AE2796" s="2">
        <v>343108000</v>
      </c>
      <c r="AF2796" s="2">
        <v>350432000</v>
      </c>
    </row>
    <row r="2797" spans="1:32" x14ac:dyDescent="0.25">
      <c r="A2797" t="s">
        <v>4311</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x14ac:dyDescent="0.25">
      <c r="A2798" t="s">
        <v>4312</v>
      </c>
      <c r="B2798" t="s">
        <v>19</v>
      </c>
      <c r="C2798" s="2">
        <v>4198640000000</v>
      </c>
      <c r="D2798" s="2">
        <v>4287820000000</v>
      </c>
      <c r="E2798" s="2">
        <v>4156890000000</v>
      </c>
      <c r="F2798" s="2">
        <v>4188520000000</v>
      </c>
      <c r="G2798" s="2">
        <v>4257070000000</v>
      </c>
      <c r="H2798" s="2">
        <v>4366240000000</v>
      </c>
      <c r="I2798" s="2">
        <v>4444350000000</v>
      </c>
      <c r="J2798" s="2">
        <v>4490750000000</v>
      </c>
      <c r="K2798" s="2">
        <v>4519220000000</v>
      </c>
      <c r="L2798" s="2">
        <v>4532920000000</v>
      </c>
      <c r="M2798" s="2">
        <v>4552410000000</v>
      </c>
      <c r="N2798" s="2">
        <v>4589550000000</v>
      </c>
      <c r="O2798" s="2">
        <v>4631640000000</v>
      </c>
      <c r="P2798" s="2">
        <v>4679350000000</v>
      </c>
      <c r="Q2798" s="2">
        <v>4742820000000</v>
      </c>
      <c r="R2798" s="2">
        <v>4802440000000</v>
      </c>
      <c r="S2798" s="2">
        <v>4855610000000</v>
      </c>
      <c r="T2798" s="2">
        <v>4904460000000</v>
      </c>
      <c r="U2798" s="2">
        <v>4964390000000</v>
      </c>
      <c r="V2798" s="2">
        <v>5012110000000</v>
      </c>
      <c r="W2798" s="2">
        <v>5074660000000</v>
      </c>
      <c r="X2798" s="2">
        <v>5142030000000</v>
      </c>
      <c r="Y2798" s="2">
        <v>5220500000000</v>
      </c>
      <c r="Z2798" s="2">
        <v>5288250000000</v>
      </c>
      <c r="AA2798" s="2">
        <v>5343670000000</v>
      </c>
      <c r="AB2798" s="2">
        <v>5390800000000</v>
      </c>
      <c r="AC2798" s="2">
        <v>5464330000000</v>
      </c>
      <c r="AD2798" s="2">
        <v>5527110000000</v>
      </c>
      <c r="AE2798" s="2">
        <v>5595050000000</v>
      </c>
      <c r="AF2798" s="2">
        <v>5689360000000</v>
      </c>
    </row>
    <row r="2799" spans="1:32" x14ac:dyDescent="0.25">
      <c r="A2799" t="s">
        <v>4313</v>
      </c>
      <c r="B2799" t="s">
        <v>19</v>
      </c>
      <c r="C2799" s="2">
        <v>477787000</v>
      </c>
      <c r="D2799" s="2">
        <v>487936000</v>
      </c>
      <c r="E2799" s="2">
        <v>473036000</v>
      </c>
      <c r="F2799" s="2">
        <v>476635000</v>
      </c>
      <c r="G2799" s="2">
        <v>484436000</v>
      </c>
      <c r="H2799" s="2">
        <v>496860000</v>
      </c>
      <c r="I2799" s="2">
        <v>505748000</v>
      </c>
      <c r="J2799" s="2">
        <v>511028000</v>
      </c>
      <c r="K2799" s="2">
        <v>514267000</v>
      </c>
      <c r="L2799" s="2">
        <v>515827000</v>
      </c>
      <c r="M2799" s="2">
        <v>518045000</v>
      </c>
      <c r="N2799" s="2">
        <v>522271000</v>
      </c>
      <c r="O2799" s="2">
        <v>527061000</v>
      </c>
      <c r="P2799" s="2">
        <v>532490000</v>
      </c>
      <c r="Q2799" s="2">
        <v>539712000</v>
      </c>
      <c r="R2799" s="2">
        <v>546497000</v>
      </c>
      <c r="S2799" s="2">
        <v>552548000</v>
      </c>
      <c r="T2799" s="2">
        <v>558106000</v>
      </c>
      <c r="U2799" s="2">
        <v>564926000</v>
      </c>
      <c r="V2799" s="2">
        <v>570357000</v>
      </c>
      <c r="W2799" s="2">
        <v>577474000</v>
      </c>
      <c r="X2799" s="2">
        <v>585141000</v>
      </c>
      <c r="Y2799" s="2">
        <v>594071000</v>
      </c>
      <c r="Z2799" s="2">
        <v>601780000</v>
      </c>
      <c r="AA2799" s="2">
        <v>608087000</v>
      </c>
      <c r="AB2799" s="2">
        <v>613449000</v>
      </c>
      <c r="AC2799" s="2">
        <v>621817000</v>
      </c>
      <c r="AD2799" s="2">
        <v>628961000</v>
      </c>
      <c r="AE2799" s="2">
        <v>636692000</v>
      </c>
      <c r="AF2799" s="2">
        <v>647424000</v>
      </c>
    </row>
    <row r="2800" spans="1:32" x14ac:dyDescent="0.25">
      <c r="A2800" t="s">
        <v>4314</v>
      </c>
      <c r="B2800" t="s">
        <v>19</v>
      </c>
      <c r="C2800" s="2">
        <v>2550600000</v>
      </c>
      <c r="D2800" s="2">
        <v>2604780000</v>
      </c>
      <c r="E2800" s="2">
        <v>2525230000</v>
      </c>
      <c r="F2800" s="2">
        <v>2544450000</v>
      </c>
      <c r="G2800" s="2">
        <v>2586090000</v>
      </c>
      <c r="H2800" s="2">
        <v>2652420000</v>
      </c>
      <c r="I2800" s="2">
        <v>2699860000</v>
      </c>
      <c r="J2800" s="2">
        <v>2728050000</v>
      </c>
      <c r="K2800" s="2">
        <v>2745340000</v>
      </c>
      <c r="L2800" s="2">
        <v>2753670000</v>
      </c>
      <c r="M2800" s="2">
        <v>2765510000</v>
      </c>
      <c r="N2800" s="2">
        <v>2788070000</v>
      </c>
      <c r="O2800" s="2">
        <v>2813640000</v>
      </c>
      <c r="P2800" s="2">
        <v>2842620000</v>
      </c>
      <c r="Q2800" s="2">
        <v>2881180000</v>
      </c>
      <c r="R2800" s="2">
        <v>2917400000</v>
      </c>
      <c r="S2800" s="2">
        <v>2949700000</v>
      </c>
      <c r="T2800" s="2">
        <v>2979370000</v>
      </c>
      <c r="U2800" s="2">
        <v>3015780000</v>
      </c>
      <c r="V2800" s="2">
        <v>3044770000</v>
      </c>
      <c r="W2800" s="2">
        <v>3082760000</v>
      </c>
      <c r="X2800" s="2">
        <v>3123690000</v>
      </c>
      <c r="Y2800" s="2">
        <v>3171360000</v>
      </c>
      <c r="Z2800" s="2">
        <v>3212520000</v>
      </c>
      <c r="AA2800" s="2">
        <v>3246180000</v>
      </c>
      <c r="AB2800" s="2">
        <v>3274810000</v>
      </c>
      <c r="AC2800" s="2">
        <v>3319480000</v>
      </c>
      <c r="AD2800" s="2">
        <v>3357620000</v>
      </c>
      <c r="AE2800" s="2">
        <v>3398890000</v>
      </c>
      <c r="AF2800" s="2">
        <v>3456180000</v>
      </c>
    </row>
    <row r="2801" spans="1:32" x14ac:dyDescent="0.25">
      <c r="A2801" t="s">
        <v>4315</v>
      </c>
      <c r="B2801" t="s">
        <v>19</v>
      </c>
      <c r="C2801" s="2">
        <v>4485960000</v>
      </c>
      <c r="D2801" s="2">
        <v>4581250000</v>
      </c>
      <c r="E2801" s="2">
        <v>4441350000</v>
      </c>
      <c r="F2801" s="2">
        <v>4475150000</v>
      </c>
      <c r="G2801" s="2">
        <v>4548390000</v>
      </c>
      <c r="H2801" s="2">
        <v>4665040000</v>
      </c>
      <c r="I2801" s="2">
        <v>4748490000</v>
      </c>
      <c r="J2801" s="2">
        <v>4798060000</v>
      </c>
      <c r="K2801" s="2">
        <v>4828470000</v>
      </c>
      <c r="L2801" s="2">
        <v>4843120000</v>
      </c>
      <c r="M2801" s="2">
        <v>4863950000</v>
      </c>
      <c r="N2801" s="2">
        <v>4903620000</v>
      </c>
      <c r="O2801" s="2">
        <v>4948590000</v>
      </c>
      <c r="P2801" s="2">
        <v>4999570000</v>
      </c>
      <c r="Q2801" s="2">
        <v>5067380000</v>
      </c>
      <c r="R2801" s="2">
        <v>5131080000</v>
      </c>
      <c r="S2801" s="2">
        <v>5187890000</v>
      </c>
      <c r="T2801" s="2">
        <v>5240080000</v>
      </c>
      <c r="U2801" s="2">
        <v>5304110000</v>
      </c>
      <c r="V2801" s="2">
        <v>5355100000</v>
      </c>
      <c r="W2801" s="2">
        <v>5421930000</v>
      </c>
      <c r="X2801" s="2">
        <v>5493910000</v>
      </c>
      <c r="Y2801" s="2">
        <v>5577750000</v>
      </c>
      <c r="Z2801" s="2">
        <v>5650140000</v>
      </c>
      <c r="AA2801" s="2">
        <v>5709350000</v>
      </c>
      <c r="AB2801" s="2">
        <v>5759700000</v>
      </c>
      <c r="AC2801" s="2">
        <v>5838260000</v>
      </c>
      <c r="AD2801" s="2">
        <v>5905340000</v>
      </c>
      <c r="AE2801" s="2">
        <v>5977920000</v>
      </c>
      <c r="AF2801" s="2">
        <v>6078690000</v>
      </c>
    </row>
    <row r="2802" spans="1:32" x14ac:dyDescent="0.25">
      <c r="A2802" t="s">
        <v>4316</v>
      </c>
      <c r="B2802" t="s">
        <v>19</v>
      </c>
      <c r="C2802" s="2">
        <v>176776000</v>
      </c>
      <c r="D2802" s="2">
        <v>180531000</v>
      </c>
      <c r="E2802" s="2">
        <v>175019000</v>
      </c>
      <c r="F2802" s="2">
        <v>176350000</v>
      </c>
      <c r="G2802" s="2">
        <v>179237000</v>
      </c>
      <c r="H2802" s="2">
        <v>183833000</v>
      </c>
      <c r="I2802" s="2">
        <v>187122000</v>
      </c>
      <c r="J2802" s="2">
        <v>189075000</v>
      </c>
      <c r="K2802" s="2">
        <v>190274000</v>
      </c>
      <c r="L2802" s="2">
        <v>190851000</v>
      </c>
      <c r="M2802" s="2">
        <v>191672000</v>
      </c>
      <c r="N2802" s="2">
        <v>193235000</v>
      </c>
      <c r="O2802" s="2">
        <v>195007000</v>
      </c>
      <c r="P2802" s="2">
        <v>197016000</v>
      </c>
      <c r="Q2802" s="2">
        <v>199688000</v>
      </c>
      <c r="R2802" s="2">
        <v>202199000</v>
      </c>
      <c r="S2802" s="2">
        <v>204437000</v>
      </c>
      <c r="T2802" s="2">
        <v>206494000</v>
      </c>
      <c r="U2802" s="2">
        <v>209017000</v>
      </c>
      <c r="V2802" s="2">
        <v>211026000</v>
      </c>
      <c r="W2802" s="2">
        <v>213660000</v>
      </c>
      <c r="X2802" s="2">
        <v>216496000</v>
      </c>
      <c r="Y2802" s="2">
        <v>219800000</v>
      </c>
      <c r="Z2802" s="2">
        <v>222653000</v>
      </c>
      <c r="AA2802" s="2">
        <v>224986000</v>
      </c>
      <c r="AB2802" s="2">
        <v>226970000</v>
      </c>
      <c r="AC2802" s="2">
        <v>230066000</v>
      </c>
      <c r="AD2802" s="2">
        <v>232709000</v>
      </c>
      <c r="AE2802" s="2">
        <v>235570000</v>
      </c>
      <c r="AF2802" s="2">
        <v>239541000</v>
      </c>
    </row>
    <row r="2803" spans="1:32" x14ac:dyDescent="0.25">
      <c r="A2803" t="s">
        <v>4317</v>
      </c>
      <c r="B2803" t="s">
        <v>19</v>
      </c>
      <c r="C2803" s="2">
        <v>166569000</v>
      </c>
      <c r="D2803" s="2">
        <v>170107000</v>
      </c>
      <c r="E2803" s="2">
        <v>164912000</v>
      </c>
      <c r="F2803" s="2">
        <v>166167000</v>
      </c>
      <c r="G2803" s="2">
        <v>168887000</v>
      </c>
      <c r="H2803" s="2">
        <v>173218000</v>
      </c>
      <c r="I2803" s="2">
        <v>176317000</v>
      </c>
      <c r="J2803" s="2">
        <v>178157000</v>
      </c>
      <c r="K2803" s="2">
        <v>179287000</v>
      </c>
      <c r="L2803" s="2">
        <v>179830000</v>
      </c>
      <c r="M2803" s="2">
        <v>180604000</v>
      </c>
      <c r="N2803" s="2">
        <v>182077000</v>
      </c>
      <c r="O2803" s="2">
        <v>183747000</v>
      </c>
      <c r="P2803" s="2">
        <v>185640000</v>
      </c>
      <c r="Q2803" s="2">
        <v>188157000</v>
      </c>
      <c r="R2803" s="2">
        <v>190523000</v>
      </c>
      <c r="S2803" s="2">
        <v>192632000</v>
      </c>
      <c r="T2803" s="2">
        <v>194570000</v>
      </c>
      <c r="U2803" s="2">
        <v>196948000</v>
      </c>
      <c r="V2803" s="2">
        <v>198841000</v>
      </c>
      <c r="W2803" s="2">
        <v>201322000</v>
      </c>
      <c r="X2803" s="2">
        <v>203995000</v>
      </c>
      <c r="Y2803" s="2">
        <v>207108000</v>
      </c>
      <c r="Z2803" s="2">
        <v>209796000</v>
      </c>
      <c r="AA2803" s="2">
        <v>211994000</v>
      </c>
      <c r="AB2803" s="2">
        <v>213864000</v>
      </c>
      <c r="AC2803" s="2">
        <v>216781000</v>
      </c>
      <c r="AD2803" s="2">
        <v>219272000</v>
      </c>
      <c r="AE2803" s="2">
        <v>221967000</v>
      </c>
      <c r="AF2803" s="2">
        <v>225708000</v>
      </c>
    </row>
    <row r="2804" spans="1:32" x14ac:dyDescent="0.25">
      <c r="A2804" t="s">
        <v>4318</v>
      </c>
      <c r="B2804" t="s">
        <v>19</v>
      </c>
      <c r="C2804" s="2">
        <v>118616000</v>
      </c>
      <c r="D2804" s="2">
        <v>121135000</v>
      </c>
      <c r="E2804" s="2">
        <v>117436000</v>
      </c>
      <c r="F2804" s="2">
        <v>118330000</v>
      </c>
      <c r="G2804" s="2">
        <v>120267000</v>
      </c>
      <c r="H2804" s="2">
        <v>123351000</v>
      </c>
      <c r="I2804" s="2">
        <v>125558000</v>
      </c>
      <c r="J2804" s="2">
        <v>126868000</v>
      </c>
      <c r="K2804" s="2">
        <v>127673000</v>
      </c>
      <c r="L2804" s="2">
        <v>128060000</v>
      </c>
      <c r="M2804" s="2">
        <v>128610000</v>
      </c>
      <c r="N2804" s="2">
        <v>129660000</v>
      </c>
      <c r="O2804" s="2">
        <v>130849000</v>
      </c>
      <c r="P2804" s="2">
        <v>132197000</v>
      </c>
      <c r="Q2804" s="2">
        <v>133989000</v>
      </c>
      <c r="R2804" s="2">
        <v>135674000</v>
      </c>
      <c r="S2804" s="2">
        <v>137176000</v>
      </c>
      <c r="T2804" s="2">
        <v>138556000</v>
      </c>
      <c r="U2804" s="2">
        <v>140249000</v>
      </c>
      <c r="V2804" s="2">
        <v>141597000</v>
      </c>
      <c r="W2804" s="2">
        <v>143364000</v>
      </c>
      <c r="X2804" s="2">
        <v>145268000</v>
      </c>
      <c r="Y2804" s="2">
        <v>147485000</v>
      </c>
      <c r="Z2804" s="2">
        <v>149399000</v>
      </c>
      <c r="AA2804" s="2">
        <v>150964000</v>
      </c>
      <c r="AB2804" s="2">
        <v>152296000</v>
      </c>
      <c r="AC2804" s="2">
        <v>154373000</v>
      </c>
      <c r="AD2804" s="2">
        <v>156147000</v>
      </c>
      <c r="AE2804" s="2">
        <v>158066000</v>
      </c>
      <c r="AF2804" s="2">
        <v>160730000</v>
      </c>
    </row>
    <row r="2805" spans="1:32" x14ac:dyDescent="0.25">
      <c r="A2805" t="s">
        <v>4319</v>
      </c>
      <c r="B2805" t="s">
        <v>19</v>
      </c>
      <c r="C2805" s="2">
        <v>11078200</v>
      </c>
      <c r="D2805" s="2">
        <v>11313500</v>
      </c>
      <c r="E2805" s="2">
        <v>10968000</v>
      </c>
      <c r="F2805" s="2">
        <v>11051500</v>
      </c>
      <c r="G2805" s="2">
        <v>11232400</v>
      </c>
      <c r="H2805" s="2">
        <v>11520400</v>
      </c>
      <c r="I2805" s="2">
        <v>11726500</v>
      </c>
      <c r="J2805" s="2">
        <v>11848900</v>
      </c>
      <c r="K2805" s="2">
        <v>11924100</v>
      </c>
      <c r="L2805" s="2">
        <v>11960200</v>
      </c>
      <c r="M2805" s="2">
        <v>12011600</v>
      </c>
      <c r="N2805" s="2">
        <v>12109600</v>
      </c>
      <c r="O2805" s="2">
        <v>12220700</v>
      </c>
      <c r="P2805" s="2">
        <v>12346600</v>
      </c>
      <c r="Q2805" s="2">
        <v>12514000</v>
      </c>
      <c r="R2805" s="2">
        <v>12671400</v>
      </c>
      <c r="S2805" s="2">
        <v>12811600</v>
      </c>
      <c r="T2805" s="2">
        <v>12940500</v>
      </c>
      <c r="U2805" s="2">
        <v>13098700</v>
      </c>
      <c r="V2805" s="2">
        <v>13224600</v>
      </c>
      <c r="W2805" s="2">
        <v>13389600</v>
      </c>
      <c r="X2805" s="2">
        <v>13567400</v>
      </c>
      <c r="Y2805" s="2">
        <v>13774400</v>
      </c>
      <c r="Z2805" s="2">
        <v>13953200</v>
      </c>
      <c r="AA2805" s="2">
        <v>14099400</v>
      </c>
      <c r="AB2805" s="2">
        <v>14223700</v>
      </c>
      <c r="AC2805" s="2">
        <v>14417700</v>
      </c>
      <c r="AD2805" s="2">
        <v>14583400</v>
      </c>
      <c r="AE2805" s="2">
        <v>14762700</v>
      </c>
      <c r="AF2805" s="2">
        <v>15011500</v>
      </c>
    </row>
    <row r="2806" spans="1:32" x14ac:dyDescent="0.25">
      <c r="A2806" t="s">
        <v>4320</v>
      </c>
      <c r="B2806" t="s">
        <v>19</v>
      </c>
      <c r="C2806" s="2">
        <v>74382200</v>
      </c>
      <c r="D2806" s="2">
        <v>75962200</v>
      </c>
      <c r="E2806" s="2">
        <v>73642500</v>
      </c>
      <c r="F2806" s="2">
        <v>74202900</v>
      </c>
      <c r="G2806" s="2">
        <v>75417400</v>
      </c>
      <c r="H2806" s="2">
        <v>77351500</v>
      </c>
      <c r="I2806" s="2">
        <v>78735200</v>
      </c>
      <c r="J2806" s="2">
        <v>79557200</v>
      </c>
      <c r="K2806" s="2">
        <v>80061500</v>
      </c>
      <c r="L2806" s="2">
        <v>80304300</v>
      </c>
      <c r="M2806" s="2">
        <v>80649600</v>
      </c>
      <c r="N2806" s="2">
        <v>81307600</v>
      </c>
      <c r="O2806" s="2">
        <v>82053100</v>
      </c>
      <c r="P2806" s="2">
        <v>82898500</v>
      </c>
      <c r="Q2806" s="2">
        <v>84022700</v>
      </c>
      <c r="R2806" s="2">
        <v>85079100</v>
      </c>
      <c r="S2806" s="2">
        <v>86021100</v>
      </c>
      <c r="T2806" s="2">
        <v>86886400</v>
      </c>
      <c r="U2806" s="2">
        <v>87948100</v>
      </c>
      <c r="V2806" s="2">
        <v>88793500</v>
      </c>
      <c r="W2806" s="2">
        <v>89901600</v>
      </c>
      <c r="X2806" s="2">
        <v>91095100</v>
      </c>
      <c r="Y2806" s="2">
        <v>92485300</v>
      </c>
      <c r="Z2806" s="2">
        <v>93685600</v>
      </c>
      <c r="AA2806" s="2">
        <v>94667300</v>
      </c>
      <c r="AB2806" s="2">
        <v>95502200</v>
      </c>
      <c r="AC2806" s="2">
        <v>96804900</v>
      </c>
      <c r="AD2806" s="2">
        <v>97917100</v>
      </c>
      <c r="AE2806" s="2">
        <v>99120700</v>
      </c>
      <c r="AF2806" s="2">
        <v>100791000</v>
      </c>
    </row>
    <row r="2807" spans="1:32" x14ac:dyDescent="0.25">
      <c r="A2807" t="s">
        <v>4321</v>
      </c>
      <c r="B2807" t="s">
        <v>19</v>
      </c>
      <c r="C2807" s="2">
        <v>79130000</v>
      </c>
      <c r="D2807" s="2">
        <v>80810900</v>
      </c>
      <c r="E2807" s="2">
        <v>78343100</v>
      </c>
      <c r="F2807" s="2">
        <v>78939200</v>
      </c>
      <c r="G2807" s="2">
        <v>80231300</v>
      </c>
      <c r="H2807" s="2">
        <v>82288800</v>
      </c>
      <c r="I2807" s="2">
        <v>83760900</v>
      </c>
      <c r="J2807" s="2">
        <v>84635400</v>
      </c>
      <c r="K2807" s="2">
        <v>85171800</v>
      </c>
      <c r="L2807" s="2">
        <v>85430100</v>
      </c>
      <c r="M2807" s="2">
        <v>85797500</v>
      </c>
      <c r="N2807" s="2">
        <v>86497400</v>
      </c>
      <c r="O2807" s="2">
        <v>87290600</v>
      </c>
      <c r="P2807" s="2">
        <v>88189800</v>
      </c>
      <c r="Q2807" s="2">
        <v>89385900</v>
      </c>
      <c r="R2807" s="2">
        <v>90509700</v>
      </c>
      <c r="S2807" s="2">
        <v>91511800</v>
      </c>
      <c r="T2807" s="2">
        <v>92432300</v>
      </c>
      <c r="U2807" s="2">
        <v>93561800</v>
      </c>
      <c r="V2807" s="2">
        <v>94461200</v>
      </c>
      <c r="W2807" s="2">
        <v>95640000</v>
      </c>
      <c r="X2807" s="2">
        <v>96909700</v>
      </c>
      <c r="Y2807" s="2">
        <v>98388600</v>
      </c>
      <c r="Z2807" s="2">
        <v>99665500</v>
      </c>
      <c r="AA2807" s="2">
        <v>100710000</v>
      </c>
      <c r="AB2807" s="2">
        <v>101598000</v>
      </c>
      <c r="AC2807" s="2">
        <v>102984000</v>
      </c>
      <c r="AD2807" s="2">
        <v>104167000</v>
      </c>
      <c r="AE2807" s="2">
        <v>105448000</v>
      </c>
      <c r="AF2807" s="2">
        <v>107225000</v>
      </c>
    </row>
    <row r="2808" spans="1:32" x14ac:dyDescent="0.25">
      <c r="A2808" t="s">
        <v>4322</v>
      </c>
      <c r="B2808" t="s">
        <v>19</v>
      </c>
      <c r="C2808" s="2">
        <v>7913000</v>
      </c>
      <c r="D2808" s="2">
        <v>8081090</v>
      </c>
      <c r="E2808" s="2">
        <v>7834310</v>
      </c>
      <c r="F2808" s="2">
        <v>7893920</v>
      </c>
      <c r="G2808" s="2">
        <v>8023130</v>
      </c>
      <c r="H2808" s="2">
        <v>8228880</v>
      </c>
      <c r="I2808" s="2">
        <v>8376090</v>
      </c>
      <c r="J2808" s="2">
        <v>8463540</v>
      </c>
      <c r="K2808" s="2">
        <v>8517180</v>
      </c>
      <c r="L2808" s="2">
        <v>8543010</v>
      </c>
      <c r="M2808" s="2">
        <v>8579750</v>
      </c>
      <c r="N2808" s="2">
        <v>8649740</v>
      </c>
      <c r="O2808" s="2">
        <v>8729060</v>
      </c>
      <c r="P2808" s="2">
        <v>8818980</v>
      </c>
      <c r="Q2808" s="2">
        <v>8938590</v>
      </c>
      <c r="R2808" s="2">
        <v>9050970</v>
      </c>
      <c r="S2808" s="2">
        <v>9151180</v>
      </c>
      <c r="T2808" s="2">
        <v>9243230</v>
      </c>
      <c r="U2808" s="2">
        <v>9356180</v>
      </c>
      <c r="V2808" s="2">
        <v>9446120</v>
      </c>
      <c r="W2808" s="2">
        <v>9564000</v>
      </c>
      <c r="X2808" s="2">
        <v>9690970</v>
      </c>
      <c r="Y2808" s="2">
        <v>9838860</v>
      </c>
      <c r="Z2808" s="2">
        <v>9966550</v>
      </c>
      <c r="AA2808" s="2">
        <v>10071000</v>
      </c>
      <c r="AB2808" s="2">
        <v>10159800</v>
      </c>
      <c r="AC2808" s="2">
        <v>10298400</v>
      </c>
      <c r="AD2808" s="2">
        <v>10416700</v>
      </c>
      <c r="AE2808" s="2">
        <v>10544800</v>
      </c>
      <c r="AF2808" s="2">
        <v>10722500</v>
      </c>
    </row>
    <row r="2809" spans="1:32" x14ac:dyDescent="0.25">
      <c r="A2809" t="s">
        <v>4323</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x14ac:dyDescent="0.25">
      <c r="A2810" t="s">
        <v>4324</v>
      </c>
      <c r="B2810" t="s">
        <v>19</v>
      </c>
      <c r="C2810" s="2">
        <v>6001090000000</v>
      </c>
      <c r="D2810" s="2">
        <v>5523650000000</v>
      </c>
      <c r="E2810" s="2">
        <v>4990960000000</v>
      </c>
      <c r="F2810" s="2">
        <v>4991790000000</v>
      </c>
      <c r="G2810" s="2">
        <v>4901480000000</v>
      </c>
      <c r="H2810" s="2">
        <v>4898690000000</v>
      </c>
      <c r="I2810" s="2">
        <v>4827350000000</v>
      </c>
      <c r="J2810" s="2">
        <v>4733740000000</v>
      </c>
      <c r="K2810" s="2">
        <v>4630220000000</v>
      </c>
      <c r="L2810" s="2">
        <v>4510780000000</v>
      </c>
      <c r="M2810" s="2">
        <v>4388250000000</v>
      </c>
      <c r="N2810" s="2">
        <v>4272370000000</v>
      </c>
      <c r="O2810" s="2">
        <v>4195150000000</v>
      </c>
      <c r="P2810" s="2">
        <v>4132230000000</v>
      </c>
      <c r="Q2810" s="2">
        <v>4082910000000</v>
      </c>
      <c r="R2810" s="2">
        <v>4049830000000</v>
      </c>
      <c r="S2810" s="2">
        <v>4028530000000</v>
      </c>
      <c r="T2810" s="2">
        <v>4000600000000</v>
      </c>
      <c r="U2810" s="2">
        <v>4036200000000</v>
      </c>
      <c r="V2810" s="2">
        <v>4041230000000</v>
      </c>
      <c r="W2810" s="2">
        <v>4036630000000</v>
      </c>
      <c r="X2810" s="2">
        <v>4053480000000</v>
      </c>
      <c r="Y2810" s="2">
        <v>4036680000000</v>
      </c>
      <c r="Z2810" s="2">
        <v>4037860000000</v>
      </c>
      <c r="AA2810" s="2">
        <v>4045290000000</v>
      </c>
      <c r="AB2810" s="2">
        <v>4071700000000</v>
      </c>
      <c r="AC2810" s="2">
        <v>4078110000000</v>
      </c>
      <c r="AD2810" s="2">
        <v>4064090000000</v>
      </c>
      <c r="AE2810" s="2">
        <v>4064890000000</v>
      </c>
      <c r="AF2810" s="2">
        <v>4066070000000</v>
      </c>
    </row>
    <row r="2811" spans="1:32" x14ac:dyDescent="0.25">
      <c r="A2811" t="s">
        <v>4325</v>
      </c>
      <c r="B2811" t="s">
        <v>19</v>
      </c>
      <c r="C2811" s="2">
        <v>682898000</v>
      </c>
      <c r="D2811" s="2">
        <v>628568000</v>
      </c>
      <c r="E2811" s="2">
        <v>567949000</v>
      </c>
      <c r="F2811" s="2">
        <v>568044000</v>
      </c>
      <c r="G2811" s="2">
        <v>557767000</v>
      </c>
      <c r="H2811" s="2">
        <v>557450000</v>
      </c>
      <c r="I2811" s="2">
        <v>549332000</v>
      </c>
      <c r="J2811" s="2">
        <v>538679000</v>
      </c>
      <c r="K2811" s="2">
        <v>526899000</v>
      </c>
      <c r="L2811" s="2">
        <v>513307000</v>
      </c>
      <c r="M2811" s="2">
        <v>499364000</v>
      </c>
      <c r="N2811" s="2">
        <v>486177000</v>
      </c>
      <c r="O2811" s="2">
        <v>477390000</v>
      </c>
      <c r="P2811" s="2">
        <v>470230000</v>
      </c>
      <c r="Q2811" s="2">
        <v>464617000</v>
      </c>
      <c r="R2811" s="2">
        <v>460853000</v>
      </c>
      <c r="S2811" s="2">
        <v>458429000</v>
      </c>
      <c r="T2811" s="2">
        <v>455251000</v>
      </c>
      <c r="U2811" s="2">
        <v>459302000</v>
      </c>
      <c r="V2811" s="2">
        <v>459874000</v>
      </c>
      <c r="W2811" s="2">
        <v>459351000</v>
      </c>
      <c r="X2811" s="2">
        <v>461269000</v>
      </c>
      <c r="Y2811" s="2">
        <v>459357000</v>
      </c>
      <c r="Z2811" s="2">
        <v>459492000</v>
      </c>
      <c r="AA2811" s="2">
        <v>460336000</v>
      </c>
      <c r="AB2811" s="2">
        <v>463342000</v>
      </c>
      <c r="AC2811" s="2">
        <v>464072000</v>
      </c>
      <c r="AD2811" s="2">
        <v>462476000</v>
      </c>
      <c r="AE2811" s="2">
        <v>462567000</v>
      </c>
      <c r="AF2811" s="2">
        <v>462701000</v>
      </c>
    </row>
    <row r="2812" spans="1:32" x14ac:dyDescent="0.25">
      <c r="A2812" t="s">
        <v>4326</v>
      </c>
      <c r="B2812" t="s">
        <v>19</v>
      </c>
      <c r="C2812" s="2">
        <v>3645550000</v>
      </c>
      <c r="D2812" s="2">
        <v>3355520000</v>
      </c>
      <c r="E2812" s="2">
        <v>3031920000</v>
      </c>
      <c r="F2812" s="2">
        <v>3032420000</v>
      </c>
      <c r="G2812" s="2">
        <v>2977560000</v>
      </c>
      <c r="H2812" s="2">
        <v>2975870000</v>
      </c>
      <c r="I2812" s="2">
        <v>2932530000</v>
      </c>
      <c r="J2812" s="2">
        <v>2875660000</v>
      </c>
      <c r="K2812" s="2">
        <v>2812770000</v>
      </c>
      <c r="L2812" s="2">
        <v>2740220000</v>
      </c>
      <c r="M2812" s="2">
        <v>2665780000</v>
      </c>
      <c r="N2812" s="2">
        <v>2595390000</v>
      </c>
      <c r="O2812" s="2">
        <v>2548480000</v>
      </c>
      <c r="P2812" s="2">
        <v>2510260000</v>
      </c>
      <c r="Q2812" s="2">
        <v>2480290000</v>
      </c>
      <c r="R2812" s="2">
        <v>2460200000</v>
      </c>
      <c r="S2812" s="2">
        <v>2447260000</v>
      </c>
      <c r="T2812" s="2">
        <v>2430290000</v>
      </c>
      <c r="U2812" s="2">
        <v>2451920000</v>
      </c>
      <c r="V2812" s="2">
        <v>2454970000</v>
      </c>
      <c r="W2812" s="2">
        <v>2452180000</v>
      </c>
      <c r="X2812" s="2">
        <v>2462420000</v>
      </c>
      <c r="Y2812" s="2">
        <v>2452210000</v>
      </c>
      <c r="Z2812" s="2">
        <v>2452930000</v>
      </c>
      <c r="AA2812" s="2">
        <v>2457440000</v>
      </c>
      <c r="AB2812" s="2">
        <v>2473490000</v>
      </c>
      <c r="AC2812" s="2">
        <v>2477380000</v>
      </c>
      <c r="AD2812" s="2">
        <v>2468860000</v>
      </c>
      <c r="AE2812" s="2">
        <v>2469350000</v>
      </c>
      <c r="AF2812" s="2">
        <v>2470070000</v>
      </c>
    </row>
    <row r="2813" spans="1:32" x14ac:dyDescent="0.25">
      <c r="A2813" t="s">
        <v>4327</v>
      </c>
      <c r="B2813" t="s">
        <v>19</v>
      </c>
      <c r="C2813" s="2">
        <v>6411750000</v>
      </c>
      <c r="D2813" s="2">
        <v>5901640000</v>
      </c>
      <c r="E2813" s="2">
        <v>5332500000</v>
      </c>
      <c r="F2813" s="2">
        <v>5333390000</v>
      </c>
      <c r="G2813" s="2">
        <v>5236890000</v>
      </c>
      <c r="H2813" s="2">
        <v>5233920000</v>
      </c>
      <c r="I2813" s="2">
        <v>5157700000</v>
      </c>
      <c r="J2813" s="2">
        <v>5057680000</v>
      </c>
      <c r="K2813" s="2">
        <v>4947070000</v>
      </c>
      <c r="L2813" s="2">
        <v>4819460000</v>
      </c>
      <c r="M2813" s="2">
        <v>4688550000</v>
      </c>
      <c r="N2813" s="2">
        <v>4564730000</v>
      </c>
      <c r="O2813" s="2">
        <v>4482230000</v>
      </c>
      <c r="P2813" s="2">
        <v>4415010000</v>
      </c>
      <c r="Q2813" s="2">
        <v>4362310000</v>
      </c>
      <c r="R2813" s="2">
        <v>4326960000</v>
      </c>
      <c r="S2813" s="2">
        <v>4304210000</v>
      </c>
      <c r="T2813" s="2">
        <v>4274370000</v>
      </c>
      <c r="U2813" s="2">
        <v>4312410000</v>
      </c>
      <c r="V2813" s="2">
        <v>4317780000</v>
      </c>
      <c r="W2813" s="2">
        <v>4312860000</v>
      </c>
      <c r="X2813" s="2">
        <v>4330870000</v>
      </c>
      <c r="Y2813" s="2">
        <v>4312920000</v>
      </c>
      <c r="Z2813" s="2">
        <v>4314180000</v>
      </c>
      <c r="AA2813" s="2">
        <v>4322120000</v>
      </c>
      <c r="AB2813" s="2">
        <v>4350340000</v>
      </c>
      <c r="AC2813" s="2">
        <v>4357180000</v>
      </c>
      <c r="AD2813" s="2">
        <v>4342210000</v>
      </c>
      <c r="AE2813" s="2">
        <v>4343060000</v>
      </c>
      <c r="AF2813" s="2">
        <v>4344320000</v>
      </c>
    </row>
    <row r="2814" spans="1:32" x14ac:dyDescent="0.25">
      <c r="A2814" t="s">
        <v>4328</v>
      </c>
      <c r="B2814" t="s">
        <v>19</v>
      </c>
      <c r="C2814" s="2">
        <v>252665000</v>
      </c>
      <c r="D2814" s="2">
        <v>232564000</v>
      </c>
      <c r="E2814" s="2">
        <v>210136000</v>
      </c>
      <c r="F2814" s="2">
        <v>210171000</v>
      </c>
      <c r="G2814" s="2">
        <v>206368000</v>
      </c>
      <c r="H2814" s="2">
        <v>206251000</v>
      </c>
      <c r="I2814" s="2">
        <v>203247000</v>
      </c>
      <c r="J2814" s="2">
        <v>199306000</v>
      </c>
      <c r="K2814" s="2">
        <v>194947000</v>
      </c>
      <c r="L2814" s="2">
        <v>189919000</v>
      </c>
      <c r="M2814" s="2">
        <v>184760000</v>
      </c>
      <c r="N2814" s="2">
        <v>179881000</v>
      </c>
      <c r="O2814" s="2">
        <v>176630000</v>
      </c>
      <c r="P2814" s="2">
        <v>173981000</v>
      </c>
      <c r="Q2814" s="2">
        <v>171904000</v>
      </c>
      <c r="R2814" s="2">
        <v>170511000</v>
      </c>
      <c r="S2814" s="2">
        <v>169614000</v>
      </c>
      <c r="T2814" s="2">
        <v>168439000</v>
      </c>
      <c r="U2814" s="2">
        <v>169937000</v>
      </c>
      <c r="V2814" s="2">
        <v>170149000</v>
      </c>
      <c r="W2814" s="2">
        <v>169955000</v>
      </c>
      <c r="X2814" s="2">
        <v>170665000</v>
      </c>
      <c r="Y2814" s="2">
        <v>169957000</v>
      </c>
      <c r="Z2814" s="2">
        <v>170007000</v>
      </c>
      <c r="AA2814" s="2">
        <v>170320000</v>
      </c>
      <c r="AB2814" s="2">
        <v>171432000</v>
      </c>
      <c r="AC2814" s="2">
        <v>171702000</v>
      </c>
      <c r="AD2814" s="2">
        <v>171112000</v>
      </c>
      <c r="AE2814" s="2">
        <v>171145000</v>
      </c>
      <c r="AF2814" s="2">
        <v>171195000</v>
      </c>
    </row>
    <row r="2815" spans="1:32" x14ac:dyDescent="0.25">
      <c r="A2815" t="s">
        <v>4329</v>
      </c>
      <c r="B2815" t="s">
        <v>19</v>
      </c>
      <c r="C2815" s="2">
        <v>238076000</v>
      </c>
      <c r="D2815" s="2">
        <v>219135000</v>
      </c>
      <c r="E2815" s="2">
        <v>198002000</v>
      </c>
      <c r="F2815" s="2">
        <v>198035000</v>
      </c>
      <c r="G2815" s="2">
        <v>194452000</v>
      </c>
      <c r="H2815" s="2">
        <v>194341000</v>
      </c>
      <c r="I2815" s="2">
        <v>191511000</v>
      </c>
      <c r="J2815" s="2">
        <v>187797000</v>
      </c>
      <c r="K2815" s="2">
        <v>183690000</v>
      </c>
      <c r="L2815" s="2">
        <v>178952000</v>
      </c>
      <c r="M2815" s="2">
        <v>174091000</v>
      </c>
      <c r="N2815" s="2">
        <v>169494000</v>
      </c>
      <c r="O2815" s="2">
        <v>166430000</v>
      </c>
      <c r="P2815" s="2">
        <v>163934000</v>
      </c>
      <c r="Q2815" s="2">
        <v>161977000</v>
      </c>
      <c r="R2815" s="2">
        <v>160665000</v>
      </c>
      <c r="S2815" s="2">
        <v>159820000</v>
      </c>
      <c r="T2815" s="2">
        <v>158712000</v>
      </c>
      <c r="U2815" s="2">
        <v>160124000</v>
      </c>
      <c r="V2815" s="2">
        <v>160324000</v>
      </c>
      <c r="W2815" s="2">
        <v>160141000</v>
      </c>
      <c r="X2815" s="2">
        <v>160810000</v>
      </c>
      <c r="Y2815" s="2">
        <v>160143000</v>
      </c>
      <c r="Z2815" s="2">
        <v>160190000</v>
      </c>
      <c r="AA2815" s="2">
        <v>160485000</v>
      </c>
      <c r="AB2815" s="2">
        <v>161533000</v>
      </c>
      <c r="AC2815" s="2">
        <v>161787000</v>
      </c>
      <c r="AD2815" s="2">
        <v>161231000</v>
      </c>
      <c r="AE2815" s="2">
        <v>161263000</v>
      </c>
      <c r="AF2815" s="2">
        <v>161309000</v>
      </c>
    </row>
    <row r="2816" spans="1:32" x14ac:dyDescent="0.25">
      <c r="A2816" t="s">
        <v>4330</v>
      </c>
      <c r="B2816" t="s">
        <v>19</v>
      </c>
      <c r="C2816" s="2">
        <v>169537000</v>
      </c>
      <c r="D2816" s="2">
        <v>156049000</v>
      </c>
      <c r="E2816" s="2">
        <v>141000000</v>
      </c>
      <c r="F2816" s="2">
        <v>141023000</v>
      </c>
      <c r="G2816" s="2">
        <v>138472000</v>
      </c>
      <c r="H2816" s="2">
        <v>138393000</v>
      </c>
      <c r="I2816" s="2">
        <v>136378000</v>
      </c>
      <c r="J2816" s="2">
        <v>133733000</v>
      </c>
      <c r="K2816" s="2">
        <v>130808000</v>
      </c>
      <c r="L2816" s="2">
        <v>127434000</v>
      </c>
      <c r="M2816" s="2">
        <v>123973000</v>
      </c>
      <c r="N2816" s="2">
        <v>120699000</v>
      </c>
      <c r="O2816" s="2">
        <v>118517000</v>
      </c>
      <c r="P2816" s="2">
        <v>116740000</v>
      </c>
      <c r="Q2816" s="2">
        <v>115346000</v>
      </c>
      <c r="R2816" s="2">
        <v>114412000</v>
      </c>
      <c r="S2816" s="2">
        <v>113810000</v>
      </c>
      <c r="T2816" s="2">
        <v>113021000</v>
      </c>
      <c r="U2816" s="2">
        <v>114027000</v>
      </c>
      <c r="V2816" s="2">
        <v>114169000</v>
      </c>
      <c r="W2816" s="2">
        <v>114039000</v>
      </c>
      <c r="X2816" s="2">
        <v>114515000</v>
      </c>
      <c r="Y2816" s="2">
        <v>114040000</v>
      </c>
      <c r="Z2816" s="2">
        <v>114074000</v>
      </c>
      <c r="AA2816" s="2">
        <v>114284000</v>
      </c>
      <c r="AB2816" s="2">
        <v>115030000</v>
      </c>
      <c r="AC2816" s="2">
        <v>115211000</v>
      </c>
      <c r="AD2816" s="2">
        <v>114815000</v>
      </c>
      <c r="AE2816" s="2">
        <v>114837000</v>
      </c>
      <c r="AF2816" s="2">
        <v>114871000</v>
      </c>
    </row>
    <row r="2817" spans="1:32" x14ac:dyDescent="0.25">
      <c r="A2817" t="s">
        <v>4331</v>
      </c>
      <c r="B2817" t="s">
        <v>19</v>
      </c>
      <c r="C2817" s="2">
        <v>15834000</v>
      </c>
      <c r="D2817" s="2">
        <v>14574300</v>
      </c>
      <c r="E2817" s="2">
        <v>13168700</v>
      </c>
      <c r="F2817" s="2">
        <v>13170900</v>
      </c>
      <c r="G2817" s="2">
        <v>12932700</v>
      </c>
      <c r="H2817" s="2">
        <v>12925300</v>
      </c>
      <c r="I2817" s="2">
        <v>12737100</v>
      </c>
      <c r="J2817" s="2">
        <v>12490100</v>
      </c>
      <c r="K2817" s="2">
        <v>12216900</v>
      </c>
      <c r="L2817" s="2">
        <v>11901800</v>
      </c>
      <c r="M2817" s="2">
        <v>11578500</v>
      </c>
      <c r="N2817" s="2">
        <v>11272700</v>
      </c>
      <c r="O2817" s="2">
        <v>11069000</v>
      </c>
      <c r="P2817" s="2">
        <v>10903000</v>
      </c>
      <c r="Q2817" s="2">
        <v>10772800</v>
      </c>
      <c r="R2817" s="2">
        <v>10685600</v>
      </c>
      <c r="S2817" s="2">
        <v>10629400</v>
      </c>
      <c r="T2817" s="2">
        <v>10555700</v>
      </c>
      <c r="U2817" s="2">
        <v>10649600</v>
      </c>
      <c r="V2817" s="2">
        <v>10662900</v>
      </c>
      <c r="W2817" s="2">
        <v>10650700</v>
      </c>
      <c r="X2817" s="2">
        <v>10695200</v>
      </c>
      <c r="Y2817" s="2">
        <v>10650900</v>
      </c>
      <c r="Z2817" s="2">
        <v>10654000</v>
      </c>
      <c r="AA2817" s="2">
        <v>10673600</v>
      </c>
      <c r="AB2817" s="2">
        <v>10743300</v>
      </c>
      <c r="AC2817" s="2">
        <v>10760200</v>
      </c>
      <c r="AD2817" s="2">
        <v>10723200</v>
      </c>
      <c r="AE2817" s="2">
        <v>10725300</v>
      </c>
      <c r="AF2817" s="2">
        <v>10728400</v>
      </c>
    </row>
    <row r="2818" spans="1:32" x14ac:dyDescent="0.25">
      <c r="A2818" t="s">
        <v>4332</v>
      </c>
      <c r="B2818" t="s">
        <v>19</v>
      </c>
      <c r="C2818" s="2">
        <v>106314000</v>
      </c>
      <c r="D2818" s="2">
        <v>97855800</v>
      </c>
      <c r="E2818" s="2">
        <v>88418700</v>
      </c>
      <c r="F2818" s="2">
        <v>88433500</v>
      </c>
      <c r="G2818" s="2">
        <v>86833500</v>
      </c>
      <c r="H2818" s="2">
        <v>86784200</v>
      </c>
      <c r="I2818" s="2">
        <v>85520400</v>
      </c>
      <c r="J2818" s="2">
        <v>83862000</v>
      </c>
      <c r="K2818" s="2">
        <v>82028000</v>
      </c>
      <c r="L2818" s="2">
        <v>79912000</v>
      </c>
      <c r="M2818" s="2">
        <v>77741300</v>
      </c>
      <c r="N2818" s="2">
        <v>75688400</v>
      </c>
      <c r="O2818" s="2">
        <v>74320400</v>
      </c>
      <c r="P2818" s="2">
        <v>73205800</v>
      </c>
      <c r="Q2818" s="2">
        <v>72332000</v>
      </c>
      <c r="R2818" s="2">
        <v>71745900</v>
      </c>
      <c r="S2818" s="2">
        <v>71368600</v>
      </c>
      <c r="T2818" s="2">
        <v>70873900</v>
      </c>
      <c r="U2818" s="2">
        <v>71504500</v>
      </c>
      <c r="V2818" s="2">
        <v>71593500</v>
      </c>
      <c r="W2818" s="2">
        <v>71512100</v>
      </c>
      <c r="X2818" s="2">
        <v>71810700</v>
      </c>
      <c r="Y2818" s="2">
        <v>71513000</v>
      </c>
      <c r="Z2818" s="2">
        <v>71534000</v>
      </c>
      <c r="AA2818" s="2">
        <v>71665500</v>
      </c>
      <c r="AB2818" s="2">
        <v>72133500</v>
      </c>
      <c r="AC2818" s="2">
        <v>72247000</v>
      </c>
      <c r="AD2818" s="2">
        <v>71998600</v>
      </c>
      <c r="AE2818" s="2">
        <v>72012700</v>
      </c>
      <c r="AF2818" s="2">
        <v>72033700</v>
      </c>
    </row>
    <row r="2819" spans="1:32" x14ac:dyDescent="0.25">
      <c r="A2819" t="s">
        <v>4333</v>
      </c>
      <c r="B2819" t="s">
        <v>19</v>
      </c>
      <c r="C2819" s="2">
        <v>113100000</v>
      </c>
      <c r="D2819" s="2">
        <v>104102000</v>
      </c>
      <c r="E2819" s="2">
        <v>94062500</v>
      </c>
      <c r="F2819" s="2">
        <v>94078200</v>
      </c>
      <c r="G2819" s="2">
        <v>92376100</v>
      </c>
      <c r="H2819" s="2">
        <v>92323700</v>
      </c>
      <c r="I2819" s="2">
        <v>90979100</v>
      </c>
      <c r="J2819" s="2">
        <v>89214800</v>
      </c>
      <c r="K2819" s="2">
        <v>87263800</v>
      </c>
      <c r="L2819" s="2">
        <v>85012800</v>
      </c>
      <c r="M2819" s="2">
        <v>82703500</v>
      </c>
      <c r="N2819" s="2">
        <v>80519600</v>
      </c>
      <c r="O2819" s="2">
        <v>79064300</v>
      </c>
      <c r="P2819" s="2">
        <v>77878500</v>
      </c>
      <c r="Q2819" s="2">
        <v>76948900</v>
      </c>
      <c r="R2819" s="2">
        <v>76325400</v>
      </c>
      <c r="S2819" s="2">
        <v>75924000</v>
      </c>
      <c r="T2819" s="2">
        <v>75397700</v>
      </c>
      <c r="U2819" s="2">
        <v>76068600</v>
      </c>
      <c r="V2819" s="2">
        <v>76163300</v>
      </c>
      <c r="W2819" s="2">
        <v>76076700</v>
      </c>
      <c r="X2819" s="2">
        <v>76394300</v>
      </c>
      <c r="Y2819" s="2">
        <v>76077700</v>
      </c>
      <c r="Z2819" s="2">
        <v>76100000</v>
      </c>
      <c r="AA2819" s="2">
        <v>76239900</v>
      </c>
      <c r="AB2819" s="2">
        <v>76737700</v>
      </c>
      <c r="AC2819" s="2">
        <v>76858500</v>
      </c>
      <c r="AD2819" s="2">
        <v>76594300</v>
      </c>
      <c r="AE2819" s="2">
        <v>76609300</v>
      </c>
      <c r="AF2819" s="2">
        <v>76631600</v>
      </c>
    </row>
    <row r="2820" spans="1:32" x14ac:dyDescent="0.25">
      <c r="A2820" t="s">
        <v>4334</v>
      </c>
      <c r="B2820" t="s">
        <v>19</v>
      </c>
      <c r="C2820" s="2">
        <v>11310000</v>
      </c>
      <c r="D2820" s="2">
        <v>10410200</v>
      </c>
      <c r="E2820" s="2">
        <v>9406250</v>
      </c>
      <c r="F2820" s="2">
        <v>9407820</v>
      </c>
      <c r="G2820" s="2">
        <v>9237610</v>
      </c>
      <c r="H2820" s="2">
        <v>9232370</v>
      </c>
      <c r="I2820" s="2">
        <v>9097910</v>
      </c>
      <c r="J2820" s="2">
        <v>8921480</v>
      </c>
      <c r="K2820" s="2">
        <v>8726380</v>
      </c>
      <c r="L2820" s="2">
        <v>8501280</v>
      </c>
      <c r="M2820" s="2">
        <v>8270350</v>
      </c>
      <c r="N2820" s="2">
        <v>8051960</v>
      </c>
      <c r="O2820" s="2">
        <v>7906430</v>
      </c>
      <c r="P2820" s="2">
        <v>7787850</v>
      </c>
      <c r="Q2820" s="2">
        <v>7694890</v>
      </c>
      <c r="R2820" s="2">
        <v>7632540</v>
      </c>
      <c r="S2820" s="2">
        <v>7592400</v>
      </c>
      <c r="T2820" s="2">
        <v>7539770</v>
      </c>
      <c r="U2820" s="2">
        <v>7606860</v>
      </c>
      <c r="V2820" s="2">
        <v>7616330</v>
      </c>
      <c r="W2820" s="2">
        <v>7607670</v>
      </c>
      <c r="X2820" s="2">
        <v>7639430</v>
      </c>
      <c r="Y2820" s="2">
        <v>7607770</v>
      </c>
      <c r="Z2820" s="2">
        <v>7610000</v>
      </c>
      <c r="AA2820" s="2">
        <v>7623990</v>
      </c>
      <c r="AB2820" s="2">
        <v>7673770</v>
      </c>
      <c r="AC2820" s="2">
        <v>7685850</v>
      </c>
      <c r="AD2820" s="2">
        <v>7659430</v>
      </c>
      <c r="AE2820" s="2">
        <v>7660930</v>
      </c>
      <c r="AF2820" s="2">
        <v>7663160</v>
      </c>
    </row>
    <row r="2821" spans="1:32" x14ac:dyDescent="0.25">
      <c r="A2821" t="s">
        <v>4335</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x14ac:dyDescent="0.25">
      <c r="A2822" t="s">
        <v>4336</v>
      </c>
      <c r="B2822" t="s">
        <v>19</v>
      </c>
      <c r="C2822" s="2">
        <v>4883110000000</v>
      </c>
      <c r="D2822" s="2">
        <v>5348530000000</v>
      </c>
      <c r="E2822" s="2">
        <v>5375070000000</v>
      </c>
      <c r="F2822" s="2">
        <v>5741470000000</v>
      </c>
      <c r="G2822" s="2">
        <v>6198160000000</v>
      </c>
      <c r="H2822" s="2">
        <v>6676120000000</v>
      </c>
      <c r="I2822" s="2">
        <v>7122720000000</v>
      </c>
      <c r="J2822" s="2">
        <v>7458010000000</v>
      </c>
      <c r="K2822" s="2">
        <v>7522500000000</v>
      </c>
      <c r="L2822" s="2">
        <v>7566070000000</v>
      </c>
      <c r="M2822" s="2">
        <v>7582230000000</v>
      </c>
      <c r="N2822" s="2">
        <v>7561710000000</v>
      </c>
      <c r="O2822" s="2">
        <v>8910600000000</v>
      </c>
      <c r="P2822" s="2">
        <v>9016960000000</v>
      </c>
      <c r="Q2822" s="2">
        <v>9171640000000</v>
      </c>
      <c r="R2822" s="2">
        <v>9347550000000</v>
      </c>
      <c r="S2822" s="2">
        <v>9470220000000</v>
      </c>
      <c r="T2822" s="2">
        <v>9539900000000</v>
      </c>
      <c r="U2822" s="2">
        <v>9720740000000</v>
      </c>
      <c r="V2822" s="2">
        <v>9821680000000</v>
      </c>
      <c r="W2822" s="2">
        <v>9927950000000</v>
      </c>
      <c r="X2822" s="2">
        <v>10018200000000</v>
      </c>
      <c r="Y2822" s="2">
        <v>10071100000000</v>
      </c>
      <c r="Z2822" s="2">
        <v>10081300000000</v>
      </c>
      <c r="AA2822" s="2">
        <v>10150000000000</v>
      </c>
      <c r="AB2822" s="2">
        <v>10202300000000</v>
      </c>
      <c r="AC2822" s="2">
        <v>10243700000000</v>
      </c>
      <c r="AD2822" s="2">
        <v>10264100000000</v>
      </c>
      <c r="AE2822" s="2">
        <v>10257800000000</v>
      </c>
      <c r="AF2822" s="2">
        <v>10219400000000</v>
      </c>
    </row>
    <row r="2823" spans="1:32" x14ac:dyDescent="0.25">
      <c r="A2823" t="s">
        <v>4337</v>
      </c>
      <c r="B2823" t="s">
        <v>19</v>
      </c>
      <c r="C2823" s="2">
        <v>555677000</v>
      </c>
      <c r="D2823" s="2">
        <v>608640000</v>
      </c>
      <c r="E2823" s="2">
        <v>611660000</v>
      </c>
      <c r="F2823" s="2">
        <v>653355000</v>
      </c>
      <c r="G2823" s="2">
        <v>705324000</v>
      </c>
      <c r="H2823" s="2">
        <v>759714000</v>
      </c>
      <c r="I2823" s="2">
        <v>810535000</v>
      </c>
      <c r="J2823" s="2">
        <v>848690000</v>
      </c>
      <c r="K2823" s="2">
        <v>856029000</v>
      </c>
      <c r="L2823" s="2">
        <v>860986000</v>
      </c>
      <c r="M2823" s="2">
        <v>862826000</v>
      </c>
      <c r="N2823" s="2">
        <v>860490000</v>
      </c>
      <c r="O2823" s="2">
        <v>1013990000</v>
      </c>
      <c r="P2823" s="2">
        <v>1026090000</v>
      </c>
      <c r="Q2823" s="2">
        <v>1043690000</v>
      </c>
      <c r="R2823" s="2">
        <v>1063710000</v>
      </c>
      <c r="S2823" s="2">
        <v>1077670000</v>
      </c>
      <c r="T2823" s="2">
        <v>1085600000</v>
      </c>
      <c r="U2823" s="2">
        <v>1106180000</v>
      </c>
      <c r="V2823" s="2">
        <v>1117660000</v>
      </c>
      <c r="W2823" s="2">
        <v>1129760000</v>
      </c>
      <c r="X2823" s="2">
        <v>1140030000</v>
      </c>
      <c r="Y2823" s="2">
        <v>1146050000</v>
      </c>
      <c r="Z2823" s="2">
        <v>1147210000</v>
      </c>
      <c r="AA2823" s="2">
        <v>1155020000</v>
      </c>
      <c r="AB2823" s="2">
        <v>1160970000</v>
      </c>
      <c r="AC2823" s="2">
        <v>1165690000</v>
      </c>
      <c r="AD2823" s="2">
        <v>1168010000</v>
      </c>
      <c r="AE2823" s="2">
        <v>1167290000</v>
      </c>
      <c r="AF2823" s="2">
        <v>1162930000</v>
      </c>
    </row>
    <row r="2824" spans="1:32" x14ac:dyDescent="0.25">
      <c r="A2824" t="s">
        <v>4338</v>
      </c>
      <c r="B2824" t="s">
        <v>19</v>
      </c>
      <c r="C2824" s="2">
        <v>2966400000</v>
      </c>
      <c r="D2824" s="2">
        <v>3249140000</v>
      </c>
      <c r="E2824" s="2">
        <v>3265260000</v>
      </c>
      <c r="F2824" s="2">
        <v>3487840000</v>
      </c>
      <c r="G2824" s="2">
        <v>3765270000</v>
      </c>
      <c r="H2824" s="2">
        <v>4055620000</v>
      </c>
      <c r="I2824" s="2">
        <v>4326930000</v>
      </c>
      <c r="J2824" s="2">
        <v>4530610000</v>
      </c>
      <c r="K2824" s="2">
        <v>4569790000</v>
      </c>
      <c r="L2824" s="2">
        <v>4596250000</v>
      </c>
      <c r="M2824" s="2">
        <v>4606070000</v>
      </c>
      <c r="N2824" s="2">
        <v>4593600000</v>
      </c>
      <c r="O2824" s="2">
        <v>5413030000</v>
      </c>
      <c r="P2824" s="2">
        <v>5477640000</v>
      </c>
      <c r="Q2824" s="2">
        <v>5571610000</v>
      </c>
      <c r="R2824" s="2">
        <v>5678470000</v>
      </c>
      <c r="S2824" s="2">
        <v>5752990000</v>
      </c>
      <c r="T2824" s="2">
        <v>5795320000</v>
      </c>
      <c r="U2824" s="2">
        <v>5905170000</v>
      </c>
      <c r="V2824" s="2">
        <v>5966490000</v>
      </c>
      <c r="W2824" s="2">
        <v>6031050000</v>
      </c>
      <c r="X2824" s="2">
        <v>6085870000</v>
      </c>
      <c r="Y2824" s="2">
        <v>6118010000</v>
      </c>
      <c r="Z2824" s="2">
        <v>6124230000</v>
      </c>
      <c r="AA2824" s="2">
        <v>6165930000</v>
      </c>
      <c r="AB2824" s="2">
        <v>6197690000</v>
      </c>
      <c r="AC2824" s="2">
        <v>6222880000</v>
      </c>
      <c r="AD2824" s="2">
        <v>6235250000</v>
      </c>
      <c r="AE2824" s="2">
        <v>6231430000</v>
      </c>
      <c r="AF2824" s="2">
        <v>6208110000</v>
      </c>
    </row>
    <row r="2825" spans="1:32" x14ac:dyDescent="0.25">
      <c r="A2825" t="s">
        <v>4339</v>
      </c>
      <c r="B2825" t="s">
        <v>19</v>
      </c>
      <c r="C2825" s="2">
        <v>5217270000</v>
      </c>
      <c r="D2825" s="2">
        <v>5714540000</v>
      </c>
      <c r="E2825" s="2">
        <v>5742900000</v>
      </c>
      <c r="F2825" s="2">
        <v>6134370000</v>
      </c>
      <c r="G2825" s="2">
        <v>6622310000</v>
      </c>
      <c r="H2825" s="2">
        <v>7132980000</v>
      </c>
      <c r="I2825" s="2">
        <v>7610150000</v>
      </c>
      <c r="J2825" s="2">
        <v>7968380000</v>
      </c>
      <c r="K2825" s="2">
        <v>8037280000</v>
      </c>
      <c r="L2825" s="2">
        <v>8083830000</v>
      </c>
      <c r="M2825" s="2">
        <v>8101100000</v>
      </c>
      <c r="N2825" s="2">
        <v>8079170000</v>
      </c>
      <c r="O2825" s="2">
        <v>9520370000</v>
      </c>
      <c r="P2825" s="2">
        <v>9634010000</v>
      </c>
      <c r="Q2825" s="2">
        <v>9799280000</v>
      </c>
      <c r="R2825" s="2">
        <v>9987220000</v>
      </c>
      <c r="S2825" s="2">
        <v>10118300000</v>
      </c>
      <c r="T2825" s="2">
        <v>10192700000</v>
      </c>
      <c r="U2825" s="2">
        <v>10385900000</v>
      </c>
      <c r="V2825" s="2">
        <v>10493800000</v>
      </c>
      <c r="W2825" s="2">
        <v>10607300000</v>
      </c>
      <c r="X2825" s="2">
        <v>10703700000</v>
      </c>
      <c r="Y2825" s="2">
        <v>10760300000</v>
      </c>
      <c r="Z2825" s="2">
        <v>10771200000</v>
      </c>
      <c r="AA2825" s="2">
        <v>10844600000</v>
      </c>
      <c r="AB2825" s="2">
        <v>10900400000</v>
      </c>
      <c r="AC2825" s="2">
        <v>10944700000</v>
      </c>
      <c r="AD2825" s="2">
        <v>10966500000</v>
      </c>
      <c r="AE2825" s="2">
        <v>10959800000</v>
      </c>
      <c r="AF2825" s="2">
        <v>10918700000</v>
      </c>
    </row>
    <row r="2826" spans="1:32" x14ac:dyDescent="0.25">
      <c r="A2826" t="s">
        <v>4340</v>
      </c>
      <c r="B2826" t="s">
        <v>19</v>
      </c>
      <c r="C2826" s="2">
        <v>205595000</v>
      </c>
      <c r="D2826" s="2">
        <v>225191000</v>
      </c>
      <c r="E2826" s="2">
        <v>226308000</v>
      </c>
      <c r="F2826" s="2">
        <v>241735000</v>
      </c>
      <c r="G2826" s="2">
        <v>260963000</v>
      </c>
      <c r="H2826" s="2">
        <v>281086000</v>
      </c>
      <c r="I2826" s="2">
        <v>299890000</v>
      </c>
      <c r="J2826" s="2">
        <v>314007000</v>
      </c>
      <c r="K2826" s="2">
        <v>316722000</v>
      </c>
      <c r="L2826" s="2">
        <v>318556000</v>
      </c>
      <c r="M2826" s="2">
        <v>319237000</v>
      </c>
      <c r="N2826" s="2">
        <v>318373000</v>
      </c>
      <c r="O2826" s="2">
        <v>375166000</v>
      </c>
      <c r="P2826" s="2">
        <v>379644000</v>
      </c>
      <c r="Q2826" s="2">
        <v>386156000</v>
      </c>
      <c r="R2826" s="2">
        <v>393563000</v>
      </c>
      <c r="S2826" s="2">
        <v>398727000</v>
      </c>
      <c r="T2826" s="2">
        <v>401661000</v>
      </c>
      <c r="U2826" s="2">
        <v>409275000</v>
      </c>
      <c r="V2826" s="2">
        <v>413525000</v>
      </c>
      <c r="W2826" s="2">
        <v>417999000</v>
      </c>
      <c r="X2826" s="2">
        <v>421798000</v>
      </c>
      <c r="Y2826" s="2">
        <v>424026000</v>
      </c>
      <c r="Z2826" s="2">
        <v>424457000</v>
      </c>
      <c r="AA2826" s="2">
        <v>427347000</v>
      </c>
      <c r="AB2826" s="2">
        <v>429548000</v>
      </c>
      <c r="AC2826" s="2">
        <v>431295000</v>
      </c>
      <c r="AD2826" s="2">
        <v>432152000</v>
      </c>
      <c r="AE2826" s="2">
        <v>431887000</v>
      </c>
      <c r="AF2826" s="2">
        <v>430271000</v>
      </c>
    </row>
    <row r="2827" spans="1:32" x14ac:dyDescent="0.25">
      <c r="A2827" t="s">
        <v>4341</v>
      </c>
      <c r="B2827" t="s">
        <v>19</v>
      </c>
      <c r="C2827" s="2">
        <v>193723000</v>
      </c>
      <c r="D2827" s="2">
        <v>212187000</v>
      </c>
      <c r="E2827" s="2">
        <v>213240000</v>
      </c>
      <c r="F2827" s="2">
        <v>227776000</v>
      </c>
      <c r="G2827" s="2">
        <v>245894000</v>
      </c>
      <c r="H2827" s="2">
        <v>264855000</v>
      </c>
      <c r="I2827" s="2">
        <v>282573000</v>
      </c>
      <c r="J2827" s="2">
        <v>295875000</v>
      </c>
      <c r="K2827" s="2">
        <v>298433000</v>
      </c>
      <c r="L2827" s="2">
        <v>300162000</v>
      </c>
      <c r="M2827" s="2">
        <v>300803000</v>
      </c>
      <c r="N2827" s="2">
        <v>299989000</v>
      </c>
      <c r="O2827" s="2">
        <v>353502000</v>
      </c>
      <c r="P2827" s="2">
        <v>357721000</v>
      </c>
      <c r="Q2827" s="2">
        <v>363858000</v>
      </c>
      <c r="R2827" s="2">
        <v>370837000</v>
      </c>
      <c r="S2827" s="2">
        <v>375703000</v>
      </c>
      <c r="T2827" s="2">
        <v>378468000</v>
      </c>
      <c r="U2827" s="2">
        <v>385642000</v>
      </c>
      <c r="V2827" s="2">
        <v>389646000</v>
      </c>
      <c r="W2827" s="2">
        <v>393862000</v>
      </c>
      <c r="X2827" s="2">
        <v>397442000</v>
      </c>
      <c r="Y2827" s="2">
        <v>399541000</v>
      </c>
      <c r="Z2827" s="2">
        <v>399948000</v>
      </c>
      <c r="AA2827" s="2">
        <v>402670000</v>
      </c>
      <c r="AB2827" s="2">
        <v>404745000</v>
      </c>
      <c r="AC2827" s="2">
        <v>406390000</v>
      </c>
      <c r="AD2827" s="2">
        <v>407198000</v>
      </c>
      <c r="AE2827" s="2">
        <v>406948000</v>
      </c>
      <c r="AF2827" s="2">
        <v>405425000</v>
      </c>
    </row>
    <row r="2828" spans="1:32" x14ac:dyDescent="0.25">
      <c r="A2828" t="s">
        <v>4342</v>
      </c>
      <c r="B2828" t="s">
        <v>19</v>
      </c>
      <c r="C2828" s="2">
        <v>137953000</v>
      </c>
      <c r="D2828" s="2">
        <v>151101000</v>
      </c>
      <c r="E2828" s="2">
        <v>151851000</v>
      </c>
      <c r="F2828" s="2">
        <v>162203000</v>
      </c>
      <c r="G2828" s="2">
        <v>175104000</v>
      </c>
      <c r="H2828" s="2">
        <v>188607000</v>
      </c>
      <c r="I2828" s="2">
        <v>201224000</v>
      </c>
      <c r="J2828" s="2">
        <v>210697000</v>
      </c>
      <c r="K2828" s="2">
        <v>212519000</v>
      </c>
      <c r="L2828" s="2">
        <v>213749000</v>
      </c>
      <c r="M2828" s="2">
        <v>214206000</v>
      </c>
      <c r="N2828" s="2">
        <v>213626000</v>
      </c>
      <c r="O2828" s="2">
        <v>251734000</v>
      </c>
      <c r="P2828" s="2">
        <v>254738000</v>
      </c>
      <c r="Q2828" s="2">
        <v>259108000</v>
      </c>
      <c r="R2828" s="2">
        <v>264078000</v>
      </c>
      <c r="S2828" s="2">
        <v>267544000</v>
      </c>
      <c r="T2828" s="2">
        <v>269512000</v>
      </c>
      <c r="U2828" s="2">
        <v>274621000</v>
      </c>
      <c r="V2828" s="2">
        <v>277473000</v>
      </c>
      <c r="W2828" s="2">
        <v>280475000</v>
      </c>
      <c r="X2828" s="2">
        <v>283024000</v>
      </c>
      <c r="Y2828" s="2">
        <v>284519000</v>
      </c>
      <c r="Z2828" s="2">
        <v>284808000</v>
      </c>
      <c r="AA2828" s="2">
        <v>286747000</v>
      </c>
      <c r="AB2828" s="2">
        <v>288224000</v>
      </c>
      <c r="AC2828" s="2">
        <v>289396000</v>
      </c>
      <c r="AD2828" s="2">
        <v>289971000</v>
      </c>
      <c r="AE2828" s="2">
        <v>289794000</v>
      </c>
      <c r="AF2828" s="2">
        <v>288709000</v>
      </c>
    </row>
    <row r="2829" spans="1:32" x14ac:dyDescent="0.25">
      <c r="A2829" t="s">
        <v>4343</v>
      </c>
      <c r="B2829" t="s">
        <v>19</v>
      </c>
      <c r="C2829" s="2">
        <v>12884200</v>
      </c>
      <c r="D2829" s="2">
        <v>14112200</v>
      </c>
      <c r="E2829" s="2">
        <v>14182200</v>
      </c>
      <c r="F2829" s="2">
        <v>15149000</v>
      </c>
      <c r="G2829" s="2">
        <v>16354000</v>
      </c>
      <c r="H2829" s="2">
        <v>17615100</v>
      </c>
      <c r="I2829" s="2">
        <v>18793500</v>
      </c>
      <c r="J2829" s="2">
        <v>19678100</v>
      </c>
      <c r="K2829" s="2">
        <v>19848300</v>
      </c>
      <c r="L2829" s="2">
        <v>19963200</v>
      </c>
      <c r="M2829" s="2">
        <v>20005900</v>
      </c>
      <c r="N2829" s="2">
        <v>19951700</v>
      </c>
      <c r="O2829" s="2">
        <v>23510800</v>
      </c>
      <c r="P2829" s="2">
        <v>23791400</v>
      </c>
      <c r="Q2829" s="2">
        <v>24199600</v>
      </c>
      <c r="R2829" s="2">
        <v>24663700</v>
      </c>
      <c r="S2829" s="2">
        <v>24987400</v>
      </c>
      <c r="T2829" s="2">
        <v>25171200</v>
      </c>
      <c r="U2829" s="2">
        <v>25648400</v>
      </c>
      <c r="V2829" s="2">
        <v>25914700</v>
      </c>
      <c r="W2829" s="2">
        <v>26195100</v>
      </c>
      <c r="X2829" s="2">
        <v>26433200</v>
      </c>
      <c r="Y2829" s="2">
        <v>26572800</v>
      </c>
      <c r="Z2829" s="2">
        <v>26599800</v>
      </c>
      <c r="AA2829" s="2">
        <v>26780900</v>
      </c>
      <c r="AB2829" s="2">
        <v>26918900</v>
      </c>
      <c r="AC2829" s="2">
        <v>27028300</v>
      </c>
      <c r="AD2829" s="2">
        <v>27082000</v>
      </c>
      <c r="AE2829" s="2">
        <v>27065500</v>
      </c>
      <c r="AF2829" s="2">
        <v>26964200</v>
      </c>
    </row>
    <row r="2830" spans="1:32" x14ac:dyDescent="0.25">
      <c r="A2830" t="s">
        <v>4344</v>
      </c>
      <c r="B2830" t="s">
        <v>19</v>
      </c>
      <c r="C2830" s="2">
        <v>86508200</v>
      </c>
      <c r="D2830" s="2">
        <v>94753400</v>
      </c>
      <c r="E2830" s="2">
        <v>95223700</v>
      </c>
      <c r="F2830" s="2">
        <v>101715000</v>
      </c>
      <c r="G2830" s="2">
        <v>109805000</v>
      </c>
      <c r="H2830" s="2">
        <v>118273000</v>
      </c>
      <c r="I2830" s="2">
        <v>126185000</v>
      </c>
      <c r="J2830" s="2">
        <v>132125000</v>
      </c>
      <c r="K2830" s="2">
        <v>133267000</v>
      </c>
      <c r="L2830" s="2">
        <v>134039000</v>
      </c>
      <c r="M2830" s="2">
        <v>134325000</v>
      </c>
      <c r="N2830" s="2">
        <v>133962000</v>
      </c>
      <c r="O2830" s="2">
        <v>157858000</v>
      </c>
      <c r="P2830" s="2">
        <v>159743000</v>
      </c>
      <c r="Q2830" s="2">
        <v>162483000</v>
      </c>
      <c r="R2830" s="2">
        <v>165599000</v>
      </c>
      <c r="S2830" s="2">
        <v>167772000</v>
      </c>
      <c r="T2830" s="2">
        <v>169007000</v>
      </c>
      <c r="U2830" s="2">
        <v>172211000</v>
      </c>
      <c r="V2830" s="2">
        <v>173999000</v>
      </c>
      <c r="W2830" s="2">
        <v>175882000</v>
      </c>
      <c r="X2830" s="2">
        <v>177480000</v>
      </c>
      <c r="Y2830" s="2">
        <v>178417000</v>
      </c>
      <c r="Z2830" s="2">
        <v>178599000</v>
      </c>
      <c r="AA2830" s="2">
        <v>179815000</v>
      </c>
      <c r="AB2830" s="2">
        <v>180741000</v>
      </c>
      <c r="AC2830" s="2">
        <v>181476000</v>
      </c>
      <c r="AD2830" s="2">
        <v>181837000</v>
      </c>
      <c r="AE2830" s="2">
        <v>181725000</v>
      </c>
      <c r="AF2830" s="2">
        <v>181045000</v>
      </c>
    </row>
    <row r="2831" spans="1:32" x14ac:dyDescent="0.25">
      <c r="A2831" t="s">
        <v>4345</v>
      </c>
      <c r="B2831" t="s">
        <v>19</v>
      </c>
      <c r="C2831" s="2">
        <v>92030000</v>
      </c>
      <c r="D2831" s="2">
        <v>100802000</v>
      </c>
      <c r="E2831" s="2">
        <v>101302000</v>
      </c>
      <c r="F2831" s="2">
        <v>108207000</v>
      </c>
      <c r="G2831" s="2">
        <v>116814000</v>
      </c>
      <c r="H2831" s="2">
        <v>125822000</v>
      </c>
      <c r="I2831" s="2">
        <v>134239000</v>
      </c>
      <c r="J2831" s="2">
        <v>140558000</v>
      </c>
      <c r="K2831" s="2">
        <v>141774000</v>
      </c>
      <c r="L2831" s="2">
        <v>142595000</v>
      </c>
      <c r="M2831" s="2">
        <v>142899000</v>
      </c>
      <c r="N2831" s="2">
        <v>142512000</v>
      </c>
      <c r="O2831" s="2">
        <v>167934000</v>
      </c>
      <c r="P2831" s="2">
        <v>169939000</v>
      </c>
      <c r="Q2831" s="2">
        <v>172854000</v>
      </c>
      <c r="R2831" s="2">
        <v>176169000</v>
      </c>
      <c r="S2831" s="2">
        <v>178481000</v>
      </c>
      <c r="T2831" s="2">
        <v>179795000</v>
      </c>
      <c r="U2831" s="2">
        <v>183203000</v>
      </c>
      <c r="V2831" s="2">
        <v>185105000</v>
      </c>
      <c r="W2831" s="2">
        <v>187108000</v>
      </c>
      <c r="X2831" s="2">
        <v>188809000</v>
      </c>
      <c r="Y2831" s="2">
        <v>189806000</v>
      </c>
      <c r="Z2831" s="2">
        <v>189999000</v>
      </c>
      <c r="AA2831" s="2">
        <v>191292000</v>
      </c>
      <c r="AB2831" s="2">
        <v>192278000</v>
      </c>
      <c r="AC2831" s="2">
        <v>193059000</v>
      </c>
      <c r="AD2831" s="2">
        <v>193443000</v>
      </c>
      <c r="AE2831" s="2">
        <v>193325000</v>
      </c>
      <c r="AF2831" s="2">
        <v>192601000</v>
      </c>
    </row>
    <row r="2832" spans="1:32" x14ac:dyDescent="0.25">
      <c r="A2832" t="s">
        <v>4346</v>
      </c>
      <c r="B2832" t="s">
        <v>19</v>
      </c>
      <c r="C2832" s="2">
        <v>9203000</v>
      </c>
      <c r="D2832" s="2">
        <v>10080200</v>
      </c>
      <c r="E2832" s="2">
        <v>10130200</v>
      </c>
      <c r="F2832" s="2">
        <v>10820700</v>
      </c>
      <c r="G2832" s="2">
        <v>11681400</v>
      </c>
      <c r="H2832" s="2">
        <v>12582200</v>
      </c>
      <c r="I2832" s="2">
        <v>13423900</v>
      </c>
      <c r="J2832" s="2">
        <v>14055800</v>
      </c>
      <c r="K2832" s="2">
        <v>14177400</v>
      </c>
      <c r="L2832" s="2">
        <v>14259500</v>
      </c>
      <c r="M2832" s="2">
        <v>14289900</v>
      </c>
      <c r="N2832" s="2">
        <v>14251200</v>
      </c>
      <c r="O2832" s="2">
        <v>16793400</v>
      </c>
      <c r="P2832" s="2">
        <v>16993900</v>
      </c>
      <c r="Q2832" s="2">
        <v>17285400</v>
      </c>
      <c r="R2832" s="2">
        <v>17616900</v>
      </c>
      <c r="S2832" s="2">
        <v>17848100</v>
      </c>
      <c r="T2832" s="2">
        <v>17979500</v>
      </c>
      <c r="U2832" s="2">
        <v>18320300</v>
      </c>
      <c r="V2832" s="2">
        <v>18510500</v>
      </c>
      <c r="W2832" s="2">
        <v>18710800</v>
      </c>
      <c r="X2832" s="2">
        <v>18880900</v>
      </c>
      <c r="Y2832" s="2">
        <v>18980600</v>
      </c>
      <c r="Z2832" s="2">
        <v>18999900</v>
      </c>
      <c r="AA2832" s="2">
        <v>19129200</v>
      </c>
      <c r="AB2832" s="2">
        <v>19227800</v>
      </c>
      <c r="AC2832" s="2">
        <v>19305900</v>
      </c>
      <c r="AD2832" s="2">
        <v>19344300</v>
      </c>
      <c r="AE2832" s="2">
        <v>19332500</v>
      </c>
      <c r="AF2832" s="2">
        <v>19260100</v>
      </c>
    </row>
    <row r="2833" spans="1:32" x14ac:dyDescent="0.25">
      <c r="A2833" t="s">
        <v>4347</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x14ac:dyDescent="0.25">
      <c r="A2834" t="s">
        <v>4348</v>
      </c>
      <c r="B2834" t="s">
        <v>19</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row>
    <row r="2835" spans="1:32" x14ac:dyDescent="0.25">
      <c r="A2835" t="s">
        <v>4349</v>
      </c>
      <c r="B2835" t="s">
        <v>19</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row>
    <row r="2836" spans="1:32" x14ac:dyDescent="0.25">
      <c r="A2836" t="s">
        <v>4350</v>
      </c>
      <c r="B2836" t="s">
        <v>19</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row>
    <row r="2837" spans="1:32" x14ac:dyDescent="0.25">
      <c r="A2837" t="s">
        <v>4351</v>
      </c>
      <c r="B2837" t="s">
        <v>19</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row>
    <row r="2838" spans="1:32" x14ac:dyDescent="0.25">
      <c r="A2838" t="s">
        <v>4352</v>
      </c>
      <c r="B2838" t="s">
        <v>19</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row>
    <row r="2839" spans="1:32" x14ac:dyDescent="0.25">
      <c r="A2839" t="s">
        <v>4353</v>
      </c>
      <c r="B2839" t="s">
        <v>19</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row>
    <row r="2840" spans="1:32" x14ac:dyDescent="0.25">
      <c r="A2840" t="s">
        <v>4354</v>
      </c>
      <c r="B2840" t="s">
        <v>19</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row>
    <row r="2841" spans="1:32" x14ac:dyDescent="0.25">
      <c r="A2841" t="s">
        <v>4355</v>
      </c>
      <c r="B2841" t="s">
        <v>19</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row>
    <row r="2842" spans="1:32" x14ac:dyDescent="0.25">
      <c r="A2842" t="s">
        <v>4356</v>
      </c>
      <c r="B2842" t="s">
        <v>19</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row>
    <row r="2843" spans="1:32" x14ac:dyDescent="0.25">
      <c r="A2843" t="s">
        <v>4357</v>
      </c>
      <c r="B2843" t="s">
        <v>19</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row>
    <row r="2844" spans="1:32" x14ac:dyDescent="0.25">
      <c r="A2844" t="s">
        <v>4358</v>
      </c>
      <c r="B2844" t="s">
        <v>19</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row>
    <row r="2845" spans="1:32" x14ac:dyDescent="0.25">
      <c r="A2845" t="s">
        <v>4359</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x14ac:dyDescent="0.25">
      <c r="A2846" t="s">
        <v>4360</v>
      </c>
      <c r="B2846" t="s">
        <v>19</v>
      </c>
      <c r="C2846" s="2">
        <v>9980590000000</v>
      </c>
      <c r="D2846" s="2">
        <v>10134600000000</v>
      </c>
      <c r="E2846" s="2">
        <v>9529690000000</v>
      </c>
      <c r="F2846" s="2">
        <v>9700310000000</v>
      </c>
      <c r="G2846" s="2">
        <v>9829040000000</v>
      </c>
      <c r="H2846" s="2">
        <v>10054700000000</v>
      </c>
      <c r="I2846" s="2">
        <v>10197000000000</v>
      </c>
      <c r="J2846" s="2">
        <v>10249200000000</v>
      </c>
      <c r="K2846" s="2">
        <v>10216800000000</v>
      </c>
      <c r="L2846" s="2">
        <v>10142500000000</v>
      </c>
      <c r="M2846" s="2">
        <v>10078100000000</v>
      </c>
      <c r="N2846" s="2">
        <v>10046200000000</v>
      </c>
      <c r="O2846" s="2">
        <v>10054600000000</v>
      </c>
      <c r="P2846" s="2">
        <v>10103900000000</v>
      </c>
      <c r="Q2846" s="2">
        <v>10173800000000</v>
      </c>
      <c r="R2846" s="2">
        <v>10242700000000</v>
      </c>
      <c r="S2846" s="2">
        <v>10321900000000</v>
      </c>
      <c r="T2846" s="2">
        <v>10395600000000</v>
      </c>
      <c r="U2846" s="2">
        <v>10501300000000</v>
      </c>
      <c r="V2846" s="2">
        <v>10537700000000</v>
      </c>
      <c r="W2846" s="2">
        <v>10638000000000</v>
      </c>
      <c r="X2846" s="2">
        <v>10775500000000</v>
      </c>
      <c r="Y2846" s="2">
        <v>10897000000000</v>
      </c>
      <c r="Z2846" s="2">
        <v>10996900000000</v>
      </c>
      <c r="AA2846" s="2">
        <v>11112500000000</v>
      </c>
      <c r="AB2846" s="2">
        <v>11195100000000</v>
      </c>
      <c r="AC2846" s="2">
        <v>11325100000000</v>
      </c>
      <c r="AD2846" s="2">
        <v>11406900000000</v>
      </c>
      <c r="AE2846" s="2">
        <v>11504200000000</v>
      </c>
      <c r="AF2846" s="2">
        <v>11643300000000</v>
      </c>
    </row>
    <row r="2847" spans="1:32" x14ac:dyDescent="0.25">
      <c r="A2847" t="s">
        <v>4361</v>
      </c>
      <c r="B2847" t="s">
        <v>19</v>
      </c>
      <c r="C2847" s="2">
        <v>1135750000</v>
      </c>
      <c r="D2847" s="2">
        <v>1153270000</v>
      </c>
      <c r="E2847" s="2">
        <v>1084440000</v>
      </c>
      <c r="F2847" s="2">
        <v>1103850000</v>
      </c>
      <c r="G2847" s="2">
        <v>1118500000</v>
      </c>
      <c r="H2847" s="2">
        <v>1144190000</v>
      </c>
      <c r="I2847" s="2">
        <v>1160380000</v>
      </c>
      <c r="J2847" s="2">
        <v>1166310000</v>
      </c>
      <c r="K2847" s="2">
        <v>1162630000</v>
      </c>
      <c r="L2847" s="2">
        <v>1154170000</v>
      </c>
      <c r="M2847" s="2">
        <v>1146840000</v>
      </c>
      <c r="N2847" s="2">
        <v>1143210000</v>
      </c>
      <c r="O2847" s="2">
        <v>1144170000</v>
      </c>
      <c r="P2847" s="2">
        <v>1149780000</v>
      </c>
      <c r="Q2847" s="2">
        <v>1157730000</v>
      </c>
      <c r="R2847" s="2">
        <v>1165580000</v>
      </c>
      <c r="S2847" s="2">
        <v>1174590000</v>
      </c>
      <c r="T2847" s="2">
        <v>1182980000</v>
      </c>
      <c r="U2847" s="2">
        <v>1195000000</v>
      </c>
      <c r="V2847" s="2">
        <v>1199150000</v>
      </c>
      <c r="W2847" s="2">
        <v>1210550000</v>
      </c>
      <c r="X2847" s="2">
        <v>1226200000</v>
      </c>
      <c r="Y2847" s="2">
        <v>1240040000</v>
      </c>
      <c r="Z2847" s="2">
        <v>1251400000</v>
      </c>
      <c r="AA2847" s="2">
        <v>1264550000</v>
      </c>
      <c r="AB2847" s="2">
        <v>1273960000</v>
      </c>
      <c r="AC2847" s="2">
        <v>1288750000</v>
      </c>
      <c r="AD2847" s="2">
        <v>1298050000</v>
      </c>
      <c r="AE2847" s="2">
        <v>1309130000</v>
      </c>
      <c r="AF2847" s="2">
        <v>1324960000</v>
      </c>
    </row>
    <row r="2848" spans="1:32" x14ac:dyDescent="0.25">
      <c r="A2848" t="s">
        <v>4362</v>
      </c>
      <c r="B2848" t="s">
        <v>19</v>
      </c>
      <c r="C2848" s="2">
        <v>6063030000</v>
      </c>
      <c r="D2848" s="2">
        <v>6156560000</v>
      </c>
      <c r="E2848" s="2">
        <v>5789120000</v>
      </c>
      <c r="F2848" s="2">
        <v>5892760000</v>
      </c>
      <c r="G2848" s="2">
        <v>5970970000</v>
      </c>
      <c r="H2848" s="2">
        <v>6108070000</v>
      </c>
      <c r="I2848" s="2">
        <v>6194510000</v>
      </c>
      <c r="J2848" s="2">
        <v>6226190000</v>
      </c>
      <c r="K2848" s="2">
        <v>6206530000</v>
      </c>
      <c r="L2848" s="2">
        <v>6161380000</v>
      </c>
      <c r="M2848" s="2">
        <v>6122250000</v>
      </c>
      <c r="N2848" s="2">
        <v>6102870000</v>
      </c>
      <c r="O2848" s="2">
        <v>6107970000</v>
      </c>
      <c r="P2848" s="2">
        <v>6137950000</v>
      </c>
      <c r="Q2848" s="2">
        <v>6180370000</v>
      </c>
      <c r="R2848" s="2">
        <v>6222260000</v>
      </c>
      <c r="S2848" s="2">
        <v>6270390000</v>
      </c>
      <c r="T2848" s="2">
        <v>6315160000</v>
      </c>
      <c r="U2848" s="2">
        <v>6379360000</v>
      </c>
      <c r="V2848" s="2">
        <v>6401470000</v>
      </c>
      <c r="W2848" s="2">
        <v>6462370000</v>
      </c>
      <c r="X2848" s="2">
        <v>6545900000</v>
      </c>
      <c r="Y2848" s="2">
        <v>6619760000</v>
      </c>
      <c r="Z2848" s="2">
        <v>6680420000</v>
      </c>
      <c r="AA2848" s="2">
        <v>6750640000</v>
      </c>
      <c r="AB2848" s="2">
        <v>6800850000</v>
      </c>
      <c r="AC2848" s="2">
        <v>6879810000</v>
      </c>
      <c r="AD2848" s="2">
        <v>6929470000</v>
      </c>
      <c r="AE2848" s="2">
        <v>6988590000</v>
      </c>
      <c r="AF2848" s="2">
        <v>7073120000</v>
      </c>
    </row>
    <row r="2849" spans="1:32" x14ac:dyDescent="0.25">
      <c r="A2849" t="s">
        <v>4363</v>
      </c>
      <c r="B2849" t="s">
        <v>19</v>
      </c>
      <c r="C2849" s="2">
        <v>10663600000</v>
      </c>
      <c r="D2849" s="2">
        <v>10828100000</v>
      </c>
      <c r="E2849" s="2">
        <v>10181800000</v>
      </c>
      <c r="F2849" s="2">
        <v>10364100000</v>
      </c>
      <c r="G2849" s="2">
        <v>10501700000</v>
      </c>
      <c r="H2849" s="2">
        <v>10742800000</v>
      </c>
      <c r="I2849" s="2">
        <v>10894800000</v>
      </c>
      <c r="J2849" s="2">
        <v>10950500000</v>
      </c>
      <c r="K2849" s="2">
        <v>10916000000</v>
      </c>
      <c r="L2849" s="2">
        <v>10836600000</v>
      </c>
      <c r="M2849" s="2">
        <v>10767700000</v>
      </c>
      <c r="N2849" s="2">
        <v>10733700000</v>
      </c>
      <c r="O2849" s="2">
        <v>10742600000</v>
      </c>
      <c r="P2849" s="2">
        <v>10795300000</v>
      </c>
      <c r="Q2849" s="2">
        <v>10870000000</v>
      </c>
      <c r="R2849" s="2">
        <v>10943600000</v>
      </c>
      <c r="S2849" s="2">
        <v>11028300000</v>
      </c>
      <c r="T2849" s="2">
        <v>11107000000</v>
      </c>
      <c r="U2849" s="2">
        <v>11219900000</v>
      </c>
      <c r="V2849" s="2">
        <v>11258800000</v>
      </c>
      <c r="W2849" s="2">
        <v>11365900000</v>
      </c>
      <c r="X2849" s="2">
        <v>11512800000</v>
      </c>
      <c r="Y2849" s="2">
        <v>11642800000</v>
      </c>
      <c r="Z2849" s="2">
        <v>11749400000</v>
      </c>
      <c r="AA2849" s="2">
        <v>11872900000</v>
      </c>
      <c r="AB2849" s="2">
        <v>11961300000</v>
      </c>
      <c r="AC2849" s="2">
        <v>12100100000</v>
      </c>
      <c r="AD2849" s="2">
        <v>12187500000</v>
      </c>
      <c r="AE2849" s="2">
        <v>12291500000</v>
      </c>
      <c r="AF2849" s="2">
        <v>12440100000</v>
      </c>
    </row>
    <row r="2850" spans="1:32" x14ac:dyDescent="0.25">
      <c r="A2850" t="s">
        <v>4364</v>
      </c>
      <c r="B2850" t="s">
        <v>19</v>
      </c>
      <c r="C2850" s="2">
        <v>420215000</v>
      </c>
      <c r="D2850" s="2">
        <v>426698000</v>
      </c>
      <c r="E2850" s="2">
        <v>401231000</v>
      </c>
      <c r="F2850" s="2">
        <v>408415000</v>
      </c>
      <c r="G2850" s="2">
        <v>413835000</v>
      </c>
      <c r="H2850" s="2">
        <v>423337000</v>
      </c>
      <c r="I2850" s="2">
        <v>429328000</v>
      </c>
      <c r="J2850" s="2">
        <v>431524000</v>
      </c>
      <c r="K2850" s="2">
        <v>430161000</v>
      </c>
      <c r="L2850" s="2">
        <v>427032000</v>
      </c>
      <c r="M2850" s="2">
        <v>424320000</v>
      </c>
      <c r="N2850" s="2">
        <v>422977000</v>
      </c>
      <c r="O2850" s="2">
        <v>423331000</v>
      </c>
      <c r="P2850" s="2">
        <v>425408000</v>
      </c>
      <c r="Q2850" s="2">
        <v>428348000</v>
      </c>
      <c r="R2850" s="2">
        <v>431252000</v>
      </c>
      <c r="S2850" s="2">
        <v>434587000</v>
      </c>
      <c r="T2850" s="2">
        <v>437690000</v>
      </c>
      <c r="U2850" s="2">
        <v>442140000</v>
      </c>
      <c r="V2850" s="2">
        <v>443672000</v>
      </c>
      <c r="W2850" s="2">
        <v>447893000</v>
      </c>
      <c r="X2850" s="2">
        <v>453682000</v>
      </c>
      <c r="Y2850" s="2">
        <v>458801000</v>
      </c>
      <c r="Z2850" s="2">
        <v>463006000</v>
      </c>
      <c r="AA2850" s="2">
        <v>467872000</v>
      </c>
      <c r="AB2850" s="2">
        <v>471352000</v>
      </c>
      <c r="AC2850" s="2">
        <v>476825000</v>
      </c>
      <c r="AD2850" s="2">
        <v>480267000</v>
      </c>
      <c r="AE2850" s="2">
        <v>484364000</v>
      </c>
      <c r="AF2850" s="2">
        <v>490223000</v>
      </c>
    </row>
    <row r="2851" spans="1:32" x14ac:dyDescent="0.25">
      <c r="A2851" t="s">
        <v>4365</v>
      </c>
      <c r="B2851" t="s">
        <v>19</v>
      </c>
      <c r="C2851" s="2">
        <v>395950000</v>
      </c>
      <c r="D2851" s="2">
        <v>402059000</v>
      </c>
      <c r="E2851" s="2">
        <v>378063000</v>
      </c>
      <c r="F2851" s="2">
        <v>384831000</v>
      </c>
      <c r="G2851" s="2">
        <v>389938000</v>
      </c>
      <c r="H2851" s="2">
        <v>398892000</v>
      </c>
      <c r="I2851" s="2">
        <v>404537000</v>
      </c>
      <c r="J2851" s="2">
        <v>406606000</v>
      </c>
      <c r="K2851" s="2">
        <v>405322000</v>
      </c>
      <c r="L2851" s="2">
        <v>402374000</v>
      </c>
      <c r="M2851" s="2">
        <v>399818000</v>
      </c>
      <c r="N2851" s="2">
        <v>398552000</v>
      </c>
      <c r="O2851" s="2">
        <v>398886000</v>
      </c>
      <c r="P2851" s="2">
        <v>400843000</v>
      </c>
      <c r="Q2851" s="2">
        <v>403614000</v>
      </c>
      <c r="R2851" s="2">
        <v>406349000</v>
      </c>
      <c r="S2851" s="2">
        <v>409492000</v>
      </c>
      <c r="T2851" s="2">
        <v>412416000</v>
      </c>
      <c r="U2851" s="2">
        <v>416609000</v>
      </c>
      <c r="V2851" s="2">
        <v>418053000</v>
      </c>
      <c r="W2851" s="2">
        <v>422030000</v>
      </c>
      <c r="X2851" s="2">
        <v>427485000</v>
      </c>
      <c r="Y2851" s="2">
        <v>432308000</v>
      </c>
      <c r="Z2851" s="2">
        <v>436270000</v>
      </c>
      <c r="AA2851" s="2">
        <v>440856000</v>
      </c>
      <c r="AB2851" s="2">
        <v>444135000</v>
      </c>
      <c r="AC2851" s="2">
        <v>449291000</v>
      </c>
      <c r="AD2851" s="2">
        <v>452534000</v>
      </c>
      <c r="AE2851" s="2">
        <v>456395000</v>
      </c>
      <c r="AF2851" s="2">
        <v>461916000</v>
      </c>
    </row>
    <row r="2852" spans="1:32" x14ac:dyDescent="0.25">
      <c r="A2852" t="s">
        <v>4366</v>
      </c>
      <c r="B2852" t="s">
        <v>19</v>
      </c>
      <c r="C2852" s="2">
        <v>281962000</v>
      </c>
      <c r="D2852" s="2">
        <v>286312000</v>
      </c>
      <c r="E2852" s="2">
        <v>269224000</v>
      </c>
      <c r="F2852" s="2">
        <v>274044000</v>
      </c>
      <c r="G2852" s="2">
        <v>277681000</v>
      </c>
      <c r="H2852" s="2">
        <v>284057000</v>
      </c>
      <c r="I2852" s="2">
        <v>288076000</v>
      </c>
      <c r="J2852" s="2">
        <v>289550000</v>
      </c>
      <c r="K2852" s="2">
        <v>288636000</v>
      </c>
      <c r="L2852" s="2">
        <v>286536000</v>
      </c>
      <c r="M2852" s="2">
        <v>284716000</v>
      </c>
      <c r="N2852" s="2">
        <v>283815000</v>
      </c>
      <c r="O2852" s="2">
        <v>284052000</v>
      </c>
      <c r="P2852" s="2">
        <v>285446000</v>
      </c>
      <c r="Q2852" s="2">
        <v>287419000</v>
      </c>
      <c r="R2852" s="2">
        <v>289367000</v>
      </c>
      <c r="S2852" s="2">
        <v>291605000</v>
      </c>
      <c r="T2852" s="2">
        <v>293687000</v>
      </c>
      <c r="U2852" s="2">
        <v>296673000</v>
      </c>
      <c r="V2852" s="2">
        <v>297701000</v>
      </c>
      <c r="W2852" s="2">
        <v>300533000</v>
      </c>
      <c r="X2852" s="2">
        <v>304418000</v>
      </c>
      <c r="Y2852" s="2">
        <v>307853000</v>
      </c>
      <c r="Z2852" s="2">
        <v>310674000</v>
      </c>
      <c r="AA2852" s="2">
        <v>313939000</v>
      </c>
      <c r="AB2852" s="2">
        <v>316275000</v>
      </c>
      <c r="AC2852" s="2">
        <v>319947000</v>
      </c>
      <c r="AD2852" s="2">
        <v>322256000</v>
      </c>
      <c r="AE2852" s="2">
        <v>325006000</v>
      </c>
      <c r="AF2852" s="2">
        <v>328937000</v>
      </c>
    </row>
    <row r="2853" spans="1:32" x14ac:dyDescent="0.25">
      <c r="A2853" t="s">
        <v>4367</v>
      </c>
      <c r="B2853" t="s">
        <v>19</v>
      </c>
      <c r="C2853" s="2">
        <v>26334000</v>
      </c>
      <c r="D2853" s="2">
        <v>26740200</v>
      </c>
      <c r="E2853" s="2">
        <v>25144300</v>
      </c>
      <c r="F2853" s="2">
        <v>25594500</v>
      </c>
      <c r="G2853" s="2">
        <v>25934200</v>
      </c>
      <c r="H2853" s="2">
        <v>26529600</v>
      </c>
      <c r="I2853" s="2">
        <v>26905100</v>
      </c>
      <c r="J2853" s="2">
        <v>27042700</v>
      </c>
      <c r="K2853" s="2">
        <v>26957300</v>
      </c>
      <c r="L2853" s="2">
        <v>26761200</v>
      </c>
      <c r="M2853" s="2">
        <v>26591200</v>
      </c>
      <c r="N2853" s="2">
        <v>26507100</v>
      </c>
      <c r="O2853" s="2">
        <v>26529200</v>
      </c>
      <c r="P2853" s="2">
        <v>26659400</v>
      </c>
      <c r="Q2853" s="2">
        <v>26843700</v>
      </c>
      <c r="R2853" s="2">
        <v>27025600</v>
      </c>
      <c r="S2853" s="2">
        <v>27234700</v>
      </c>
      <c r="T2853" s="2">
        <v>27429100</v>
      </c>
      <c r="U2853" s="2">
        <v>27707900</v>
      </c>
      <c r="V2853" s="2">
        <v>27804000</v>
      </c>
      <c r="W2853" s="2">
        <v>28068500</v>
      </c>
      <c r="X2853" s="2">
        <v>28431300</v>
      </c>
      <c r="Y2853" s="2">
        <v>28752100</v>
      </c>
      <c r="Z2853" s="2">
        <v>29015600</v>
      </c>
      <c r="AA2853" s="2">
        <v>29320600</v>
      </c>
      <c r="AB2853" s="2">
        <v>29538600</v>
      </c>
      <c r="AC2853" s="2">
        <v>29881600</v>
      </c>
      <c r="AD2853" s="2">
        <v>30097300</v>
      </c>
      <c r="AE2853" s="2">
        <v>30354100</v>
      </c>
      <c r="AF2853" s="2">
        <v>30721200</v>
      </c>
    </row>
    <row r="2854" spans="1:32" x14ac:dyDescent="0.25">
      <c r="A2854" t="s">
        <v>4368</v>
      </c>
      <c r="B2854" t="s">
        <v>19</v>
      </c>
      <c r="C2854" s="2">
        <v>176814000</v>
      </c>
      <c r="D2854" s="2">
        <v>179542000</v>
      </c>
      <c r="E2854" s="2">
        <v>168826000</v>
      </c>
      <c r="F2854" s="2">
        <v>171849000</v>
      </c>
      <c r="G2854" s="2">
        <v>174129000</v>
      </c>
      <c r="H2854" s="2">
        <v>178128000</v>
      </c>
      <c r="I2854" s="2">
        <v>180648000</v>
      </c>
      <c r="J2854" s="2">
        <v>181572000</v>
      </c>
      <c r="K2854" s="2">
        <v>180999000</v>
      </c>
      <c r="L2854" s="2">
        <v>179682000</v>
      </c>
      <c r="M2854" s="2">
        <v>178541000</v>
      </c>
      <c r="N2854" s="2">
        <v>177976000</v>
      </c>
      <c r="O2854" s="2">
        <v>178125000</v>
      </c>
      <c r="P2854" s="2">
        <v>178999000</v>
      </c>
      <c r="Q2854" s="2">
        <v>180236000</v>
      </c>
      <c r="R2854" s="2">
        <v>181458000</v>
      </c>
      <c r="S2854" s="2">
        <v>182861000</v>
      </c>
      <c r="T2854" s="2">
        <v>184167000</v>
      </c>
      <c r="U2854" s="2">
        <v>186039000</v>
      </c>
      <c r="V2854" s="2">
        <v>186684000</v>
      </c>
      <c r="W2854" s="2">
        <v>188460000</v>
      </c>
      <c r="X2854" s="2">
        <v>190896000</v>
      </c>
      <c r="Y2854" s="2">
        <v>193050000</v>
      </c>
      <c r="Z2854" s="2">
        <v>194819000</v>
      </c>
      <c r="AA2854" s="2">
        <v>196867000</v>
      </c>
      <c r="AB2854" s="2">
        <v>198331000</v>
      </c>
      <c r="AC2854" s="2">
        <v>200634000</v>
      </c>
      <c r="AD2854" s="2">
        <v>202082000</v>
      </c>
      <c r="AE2854" s="2">
        <v>203806000</v>
      </c>
      <c r="AF2854" s="2">
        <v>206271000</v>
      </c>
    </row>
    <row r="2855" spans="1:32" x14ac:dyDescent="0.25">
      <c r="A2855" t="s">
        <v>4369</v>
      </c>
      <c r="B2855" t="s">
        <v>19</v>
      </c>
      <c r="C2855" s="2">
        <v>188100000</v>
      </c>
      <c r="D2855" s="2">
        <v>191002000</v>
      </c>
      <c r="E2855" s="2">
        <v>179602000</v>
      </c>
      <c r="F2855" s="2">
        <v>182818000</v>
      </c>
      <c r="G2855" s="2">
        <v>185244000</v>
      </c>
      <c r="H2855" s="2">
        <v>189497000</v>
      </c>
      <c r="I2855" s="2">
        <v>192179000</v>
      </c>
      <c r="J2855" s="2">
        <v>193162000</v>
      </c>
      <c r="K2855" s="2">
        <v>192552000</v>
      </c>
      <c r="L2855" s="2">
        <v>191151000</v>
      </c>
      <c r="M2855" s="2">
        <v>189937000</v>
      </c>
      <c r="N2855" s="2">
        <v>189336000</v>
      </c>
      <c r="O2855" s="2">
        <v>189494000</v>
      </c>
      <c r="P2855" s="2">
        <v>190424000</v>
      </c>
      <c r="Q2855" s="2">
        <v>191741000</v>
      </c>
      <c r="R2855" s="2">
        <v>193040000</v>
      </c>
      <c r="S2855" s="2">
        <v>194533000</v>
      </c>
      <c r="T2855" s="2">
        <v>195922000</v>
      </c>
      <c r="U2855" s="2">
        <v>197914000</v>
      </c>
      <c r="V2855" s="2">
        <v>198600000</v>
      </c>
      <c r="W2855" s="2">
        <v>200489000</v>
      </c>
      <c r="X2855" s="2">
        <v>203081000</v>
      </c>
      <c r="Y2855" s="2">
        <v>205372000</v>
      </c>
      <c r="Z2855" s="2">
        <v>207254000</v>
      </c>
      <c r="AA2855" s="2">
        <v>209433000</v>
      </c>
      <c r="AB2855" s="2">
        <v>210990000</v>
      </c>
      <c r="AC2855" s="2">
        <v>213440000</v>
      </c>
      <c r="AD2855" s="2">
        <v>214981000</v>
      </c>
      <c r="AE2855" s="2">
        <v>216815000</v>
      </c>
      <c r="AF2855" s="2">
        <v>219437000</v>
      </c>
    </row>
    <row r="2856" spans="1:32" x14ac:dyDescent="0.25">
      <c r="A2856" t="s">
        <v>4370</v>
      </c>
      <c r="B2856" t="s">
        <v>19</v>
      </c>
      <c r="C2856" s="2">
        <v>18810000</v>
      </c>
      <c r="D2856" s="2">
        <v>19100200</v>
      </c>
      <c r="E2856" s="2">
        <v>17960200</v>
      </c>
      <c r="F2856" s="2">
        <v>18281800</v>
      </c>
      <c r="G2856" s="2">
        <v>18524400</v>
      </c>
      <c r="H2856" s="2">
        <v>18949700</v>
      </c>
      <c r="I2856" s="2">
        <v>19217900</v>
      </c>
      <c r="J2856" s="2">
        <v>19316200</v>
      </c>
      <c r="K2856" s="2">
        <v>19255200</v>
      </c>
      <c r="L2856" s="2">
        <v>19115100</v>
      </c>
      <c r="M2856" s="2">
        <v>18993700</v>
      </c>
      <c r="N2856" s="2">
        <v>18933600</v>
      </c>
      <c r="O2856" s="2">
        <v>18949400</v>
      </c>
      <c r="P2856" s="2">
        <v>19042400</v>
      </c>
      <c r="Q2856" s="2">
        <v>19174100</v>
      </c>
      <c r="R2856" s="2">
        <v>19304000</v>
      </c>
      <c r="S2856" s="2">
        <v>19453300</v>
      </c>
      <c r="T2856" s="2">
        <v>19592200</v>
      </c>
      <c r="U2856" s="2">
        <v>19791400</v>
      </c>
      <c r="V2856" s="2">
        <v>19860000</v>
      </c>
      <c r="W2856" s="2">
        <v>20048900</v>
      </c>
      <c r="X2856" s="2">
        <v>20308100</v>
      </c>
      <c r="Y2856" s="2">
        <v>20537200</v>
      </c>
      <c r="Z2856" s="2">
        <v>20725400</v>
      </c>
      <c r="AA2856" s="2">
        <v>20943300</v>
      </c>
      <c r="AB2856" s="2">
        <v>21099000</v>
      </c>
      <c r="AC2856" s="2">
        <v>21344000</v>
      </c>
      <c r="AD2856" s="2">
        <v>21498100</v>
      </c>
      <c r="AE2856" s="2">
        <v>21681500</v>
      </c>
      <c r="AF2856" s="2">
        <v>21943700</v>
      </c>
    </row>
    <row r="2857" spans="1:32" x14ac:dyDescent="0.25">
      <c r="A2857" t="s">
        <v>4371</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x14ac:dyDescent="0.25">
      <c r="A2858" t="s">
        <v>4372</v>
      </c>
      <c r="B2858" t="s">
        <v>19</v>
      </c>
      <c r="C2858" s="2">
        <v>5518240000000</v>
      </c>
      <c r="D2858" s="2">
        <v>5443980000000</v>
      </c>
      <c r="E2858" s="2">
        <v>5283850000000</v>
      </c>
      <c r="F2858" s="2">
        <v>5338260000000</v>
      </c>
      <c r="G2858" s="2">
        <v>5450220000000</v>
      </c>
      <c r="H2858" s="2">
        <v>5636730000000</v>
      </c>
      <c r="I2858" s="2">
        <v>5775620000000</v>
      </c>
      <c r="J2858" s="2">
        <v>5829700000000</v>
      </c>
      <c r="K2858" s="2">
        <v>5836140000000</v>
      </c>
      <c r="L2858" s="2">
        <v>5816030000000</v>
      </c>
      <c r="M2858" s="2">
        <v>5806670000000</v>
      </c>
      <c r="N2858" s="2">
        <v>5855210000000</v>
      </c>
      <c r="O2858" s="2">
        <v>5908840000000</v>
      </c>
      <c r="P2858" s="2">
        <v>5962300000000</v>
      </c>
      <c r="Q2858" s="2">
        <v>6042230000000</v>
      </c>
      <c r="R2858" s="2">
        <v>6148650000000</v>
      </c>
      <c r="S2858" s="2">
        <v>6255010000000</v>
      </c>
      <c r="T2858" s="2">
        <v>6356010000000</v>
      </c>
      <c r="U2858" s="2">
        <v>6456880000000</v>
      </c>
      <c r="V2858" s="2">
        <v>6520580000000</v>
      </c>
      <c r="W2858" s="2">
        <v>6616090000000</v>
      </c>
      <c r="X2858" s="2">
        <v>6711680000000</v>
      </c>
      <c r="Y2858" s="2">
        <v>6801870000000</v>
      </c>
      <c r="Z2858" s="2">
        <v>6865410000000</v>
      </c>
      <c r="AA2858" s="2">
        <v>6897050000000</v>
      </c>
      <c r="AB2858" s="2">
        <v>6901890000000</v>
      </c>
      <c r="AC2858" s="2">
        <v>6970290000000</v>
      </c>
      <c r="AD2858" s="2">
        <v>7006740000000</v>
      </c>
      <c r="AE2858" s="2">
        <v>7027080000000</v>
      </c>
      <c r="AF2858" s="2">
        <v>7111030000000</v>
      </c>
    </row>
    <row r="2859" spans="1:32" x14ac:dyDescent="0.25">
      <c r="A2859" t="s">
        <v>4373</v>
      </c>
      <c r="B2859" t="s">
        <v>19</v>
      </c>
      <c r="C2859" s="2">
        <v>627952000</v>
      </c>
      <c r="D2859" s="2">
        <v>619502000</v>
      </c>
      <c r="E2859" s="2">
        <v>601279000</v>
      </c>
      <c r="F2859" s="2">
        <v>607471000</v>
      </c>
      <c r="G2859" s="2">
        <v>620212000</v>
      </c>
      <c r="H2859" s="2">
        <v>641436000</v>
      </c>
      <c r="I2859" s="2">
        <v>657240000</v>
      </c>
      <c r="J2859" s="2">
        <v>663395000</v>
      </c>
      <c r="K2859" s="2">
        <v>664128000</v>
      </c>
      <c r="L2859" s="2">
        <v>661840000</v>
      </c>
      <c r="M2859" s="2">
        <v>660774000</v>
      </c>
      <c r="N2859" s="2">
        <v>666298000</v>
      </c>
      <c r="O2859" s="2">
        <v>672401000</v>
      </c>
      <c r="P2859" s="2">
        <v>678484000</v>
      </c>
      <c r="Q2859" s="2">
        <v>687580000</v>
      </c>
      <c r="R2859" s="2">
        <v>699690000</v>
      </c>
      <c r="S2859" s="2">
        <v>711793000</v>
      </c>
      <c r="T2859" s="2">
        <v>723287000</v>
      </c>
      <c r="U2859" s="2">
        <v>734765000</v>
      </c>
      <c r="V2859" s="2">
        <v>742014000</v>
      </c>
      <c r="W2859" s="2">
        <v>752883000</v>
      </c>
      <c r="X2859" s="2">
        <v>763760000</v>
      </c>
      <c r="Y2859" s="2">
        <v>774024000</v>
      </c>
      <c r="Z2859" s="2">
        <v>781254000</v>
      </c>
      <c r="AA2859" s="2">
        <v>784854000</v>
      </c>
      <c r="AB2859" s="2">
        <v>785406000</v>
      </c>
      <c r="AC2859" s="2">
        <v>793189000</v>
      </c>
      <c r="AD2859" s="2">
        <v>797337000</v>
      </c>
      <c r="AE2859" s="2">
        <v>799652000</v>
      </c>
      <c r="AF2859" s="2">
        <v>809204000</v>
      </c>
    </row>
    <row r="2860" spans="1:32" x14ac:dyDescent="0.25">
      <c r="A2860" t="s">
        <v>4374</v>
      </c>
      <c r="B2860" t="s">
        <v>19</v>
      </c>
      <c r="C2860" s="2">
        <v>3352230000</v>
      </c>
      <c r="D2860" s="2">
        <v>3307120000</v>
      </c>
      <c r="E2860" s="2">
        <v>3209840000</v>
      </c>
      <c r="F2860" s="2">
        <v>3242900000</v>
      </c>
      <c r="G2860" s="2">
        <v>3310910000</v>
      </c>
      <c r="H2860" s="2">
        <v>3424210000</v>
      </c>
      <c r="I2860" s="2">
        <v>3508580000</v>
      </c>
      <c r="J2860" s="2">
        <v>3541440000</v>
      </c>
      <c r="K2860" s="2">
        <v>3545350000</v>
      </c>
      <c r="L2860" s="2">
        <v>3533140000</v>
      </c>
      <c r="M2860" s="2">
        <v>3527450000</v>
      </c>
      <c r="N2860" s="2">
        <v>3556940000</v>
      </c>
      <c r="O2860" s="2">
        <v>3589510000</v>
      </c>
      <c r="P2860" s="2">
        <v>3621990000</v>
      </c>
      <c r="Q2860" s="2">
        <v>3670550000</v>
      </c>
      <c r="R2860" s="2">
        <v>3735190000</v>
      </c>
      <c r="S2860" s="2">
        <v>3799810000</v>
      </c>
      <c r="T2860" s="2">
        <v>3861160000</v>
      </c>
      <c r="U2860" s="2">
        <v>3922440000</v>
      </c>
      <c r="V2860" s="2">
        <v>3961130000</v>
      </c>
      <c r="W2860" s="2">
        <v>4019160000</v>
      </c>
      <c r="X2860" s="2">
        <v>4077220000</v>
      </c>
      <c r="Y2860" s="2">
        <v>4132010000</v>
      </c>
      <c r="Z2860" s="2">
        <v>4170620000</v>
      </c>
      <c r="AA2860" s="2">
        <v>4189830000</v>
      </c>
      <c r="AB2860" s="2">
        <v>4192780000</v>
      </c>
      <c r="AC2860" s="2">
        <v>4234320000</v>
      </c>
      <c r="AD2860" s="2">
        <v>4256470000</v>
      </c>
      <c r="AE2860" s="2">
        <v>4268830000</v>
      </c>
      <c r="AF2860" s="2">
        <v>4319820000</v>
      </c>
    </row>
    <row r="2861" spans="1:32" x14ac:dyDescent="0.25">
      <c r="A2861" t="s">
        <v>4375</v>
      </c>
      <c r="B2861" t="s">
        <v>19</v>
      </c>
      <c r="C2861" s="2">
        <v>5895860000</v>
      </c>
      <c r="D2861" s="2">
        <v>5816530000</v>
      </c>
      <c r="E2861" s="2">
        <v>5645430000</v>
      </c>
      <c r="F2861" s="2">
        <v>5703560000</v>
      </c>
      <c r="G2861" s="2">
        <v>5823190000</v>
      </c>
      <c r="H2861" s="2">
        <v>6022460000</v>
      </c>
      <c r="I2861" s="2">
        <v>6170850000</v>
      </c>
      <c r="J2861" s="2">
        <v>6228640000</v>
      </c>
      <c r="K2861" s="2">
        <v>6235520000</v>
      </c>
      <c r="L2861" s="2">
        <v>6214040000</v>
      </c>
      <c r="M2861" s="2">
        <v>6204030000</v>
      </c>
      <c r="N2861" s="2">
        <v>6255900000</v>
      </c>
      <c r="O2861" s="2">
        <v>6313190000</v>
      </c>
      <c r="P2861" s="2">
        <v>6370310000</v>
      </c>
      <c r="Q2861" s="2">
        <v>6455710000</v>
      </c>
      <c r="R2861" s="2">
        <v>6569410000</v>
      </c>
      <c r="S2861" s="2">
        <v>6683050000</v>
      </c>
      <c r="T2861" s="2">
        <v>6790970000</v>
      </c>
      <c r="U2861" s="2">
        <v>6898730000</v>
      </c>
      <c r="V2861" s="2">
        <v>6966790000</v>
      </c>
      <c r="W2861" s="2">
        <v>7068840000</v>
      </c>
      <c r="X2861" s="2">
        <v>7170970000</v>
      </c>
      <c r="Y2861" s="2">
        <v>7267340000</v>
      </c>
      <c r="Z2861" s="2">
        <v>7335230000</v>
      </c>
      <c r="AA2861" s="2">
        <v>7369030000</v>
      </c>
      <c r="AB2861" s="2">
        <v>7374200000</v>
      </c>
      <c r="AC2861" s="2">
        <v>7447280000</v>
      </c>
      <c r="AD2861" s="2">
        <v>7486220000</v>
      </c>
      <c r="AE2861" s="2">
        <v>7507960000</v>
      </c>
      <c r="AF2861" s="2">
        <v>7597650000</v>
      </c>
    </row>
    <row r="2862" spans="1:32" x14ac:dyDescent="0.25">
      <c r="A2862" t="s">
        <v>4376</v>
      </c>
      <c r="B2862" t="s">
        <v>19</v>
      </c>
      <c r="C2862" s="2">
        <v>232336000</v>
      </c>
      <c r="D2862" s="2">
        <v>229210000</v>
      </c>
      <c r="E2862" s="2">
        <v>222467000</v>
      </c>
      <c r="F2862" s="2">
        <v>224758000</v>
      </c>
      <c r="G2862" s="2">
        <v>229472000</v>
      </c>
      <c r="H2862" s="2">
        <v>237325000</v>
      </c>
      <c r="I2862" s="2">
        <v>243172000</v>
      </c>
      <c r="J2862" s="2">
        <v>245449000</v>
      </c>
      <c r="K2862" s="2">
        <v>245721000</v>
      </c>
      <c r="L2862" s="2">
        <v>244874000</v>
      </c>
      <c r="M2862" s="2">
        <v>244480000</v>
      </c>
      <c r="N2862" s="2">
        <v>246524000</v>
      </c>
      <c r="O2862" s="2">
        <v>248782000</v>
      </c>
      <c r="P2862" s="2">
        <v>251032000</v>
      </c>
      <c r="Q2862" s="2">
        <v>254398000</v>
      </c>
      <c r="R2862" s="2">
        <v>258878000</v>
      </c>
      <c r="S2862" s="2">
        <v>263356000</v>
      </c>
      <c r="T2862" s="2">
        <v>267609000</v>
      </c>
      <c r="U2862" s="2">
        <v>271856000</v>
      </c>
      <c r="V2862" s="2">
        <v>274538000</v>
      </c>
      <c r="W2862" s="2">
        <v>278559000</v>
      </c>
      <c r="X2862" s="2">
        <v>282584000</v>
      </c>
      <c r="Y2862" s="2">
        <v>286381000</v>
      </c>
      <c r="Z2862" s="2">
        <v>289056000</v>
      </c>
      <c r="AA2862" s="2">
        <v>290388000</v>
      </c>
      <c r="AB2862" s="2">
        <v>290592000</v>
      </c>
      <c r="AC2862" s="2">
        <v>293472000</v>
      </c>
      <c r="AD2862" s="2">
        <v>295007000</v>
      </c>
      <c r="AE2862" s="2">
        <v>295863000</v>
      </c>
      <c r="AF2862" s="2">
        <v>299398000</v>
      </c>
    </row>
    <row r="2863" spans="1:32" x14ac:dyDescent="0.25">
      <c r="A2863" t="s">
        <v>4377</v>
      </c>
      <c r="B2863" t="s">
        <v>19</v>
      </c>
      <c r="C2863" s="2">
        <v>218920000</v>
      </c>
      <c r="D2863" s="2">
        <v>215974000</v>
      </c>
      <c r="E2863" s="2">
        <v>209621000</v>
      </c>
      <c r="F2863" s="2">
        <v>211780000</v>
      </c>
      <c r="G2863" s="2">
        <v>216222000</v>
      </c>
      <c r="H2863" s="2">
        <v>223621000</v>
      </c>
      <c r="I2863" s="2">
        <v>229131000</v>
      </c>
      <c r="J2863" s="2">
        <v>231276000</v>
      </c>
      <c r="K2863" s="2">
        <v>231532000</v>
      </c>
      <c r="L2863" s="2">
        <v>230734000</v>
      </c>
      <c r="M2863" s="2">
        <v>230363000</v>
      </c>
      <c r="N2863" s="2">
        <v>232288000</v>
      </c>
      <c r="O2863" s="2">
        <v>234416000</v>
      </c>
      <c r="P2863" s="2">
        <v>236537000</v>
      </c>
      <c r="Q2863" s="2">
        <v>239708000</v>
      </c>
      <c r="R2863" s="2">
        <v>243930000</v>
      </c>
      <c r="S2863" s="2">
        <v>248149000</v>
      </c>
      <c r="T2863" s="2">
        <v>252156000</v>
      </c>
      <c r="U2863" s="2">
        <v>256158000</v>
      </c>
      <c r="V2863" s="2">
        <v>258685000</v>
      </c>
      <c r="W2863" s="2">
        <v>262474000</v>
      </c>
      <c r="X2863" s="2">
        <v>266266000</v>
      </c>
      <c r="Y2863" s="2">
        <v>269844000</v>
      </c>
      <c r="Z2863" s="2">
        <v>272365000</v>
      </c>
      <c r="AA2863" s="2">
        <v>273620000</v>
      </c>
      <c r="AB2863" s="2">
        <v>273812000</v>
      </c>
      <c r="AC2863" s="2">
        <v>276526000</v>
      </c>
      <c r="AD2863" s="2">
        <v>277972000</v>
      </c>
      <c r="AE2863" s="2">
        <v>278779000</v>
      </c>
      <c r="AF2863" s="2">
        <v>282109000</v>
      </c>
    </row>
    <row r="2864" spans="1:32" x14ac:dyDescent="0.25">
      <c r="A2864" t="s">
        <v>4378</v>
      </c>
      <c r="B2864" t="s">
        <v>19</v>
      </c>
      <c r="C2864" s="2">
        <v>155896000</v>
      </c>
      <c r="D2864" s="2">
        <v>153798000</v>
      </c>
      <c r="E2864" s="2">
        <v>149274000</v>
      </c>
      <c r="F2864" s="2">
        <v>150811000</v>
      </c>
      <c r="G2864" s="2">
        <v>153974000</v>
      </c>
      <c r="H2864" s="2">
        <v>159243000</v>
      </c>
      <c r="I2864" s="2">
        <v>163167000</v>
      </c>
      <c r="J2864" s="2">
        <v>164695000</v>
      </c>
      <c r="K2864" s="2">
        <v>164877000</v>
      </c>
      <c r="L2864" s="2">
        <v>164309000</v>
      </c>
      <c r="M2864" s="2">
        <v>164044000</v>
      </c>
      <c r="N2864" s="2">
        <v>165416000</v>
      </c>
      <c r="O2864" s="2">
        <v>166931000</v>
      </c>
      <c r="P2864" s="2">
        <v>168441000</v>
      </c>
      <c r="Q2864" s="2">
        <v>170699000</v>
      </c>
      <c r="R2864" s="2">
        <v>173706000</v>
      </c>
      <c r="S2864" s="2">
        <v>176710000</v>
      </c>
      <c r="T2864" s="2">
        <v>179564000</v>
      </c>
      <c r="U2864" s="2">
        <v>182413000</v>
      </c>
      <c r="V2864" s="2">
        <v>184213000</v>
      </c>
      <c r="W2864" s="2">
        <v>186911000</v>
      </c>
      <c r="X2864" s="2">
        <v>189612000</v>
      </c>
      <c r="Y2864" s="2">
        <v>192160000</v>
      </c>
      <c r="Z2864" s="2">
        <v>193955000</v>
      </c>
      <c r="AA2864" s="2">
        <v>194849000</v>
      </c>
      <c r="AB2864" s="2">
        <v>194986000</v>
      </c>
      <c r="AC2864" s="2">
        <v>196918000</v>
      </c>
      <c r="AD2864" s="2">
        <v>197948000</v>
      </c>
      <c r="AE2864" s="2">
        <v>198522000</v>
      </c>
      <c r="AF2864" s="2">
        <v>200894000</v>
      </c>
    </row>
    <row r="2865" spans="1:32" x14ac:dyDescent="0.25">
      <c r="A2865" t="s">
        <v>4379</v>
      </c>
      <c r="B2865" t="s">
        <v>19</v>
      </c>
      <c r="C2865" s="2">
        <v>14560000</v>
      </c>
      <c r="D2865" s="2">
        <v>14364100</v>
      </c>
      <c r="E2865" s="2">
        <v>13941500</v>
      </c>
      <c r="F2865" s="2">
        <v>14085100</v>
      </c>
      <c r="G2865" s="2">
        <v>14380500</v>
      </c>
      <c r="H2865" s="2">
        <v>14872600</v>
      </c>
      <c r="I2865" s="2">
        <v>15239100</v>
      </c>
      <c r="J2865" s="2">
        <v>15381800</v>
      </c>
      <c r="K2865" s="2">
        <v>15398800</v>
      </c>
      <c r="L2865" s="2">
        <v>15345700</v>
      </c>
      <c r="M2865" s="2">
        <v>15321000</v>
      </c>
      <c r="N2865" s="2">
        <v>15449100</v>
      </c>
      <c r="O2865" s="2">
        <v>15590600</v>
      </c>
      <c r="P2865" s="2">
        <v>15731700</v>
      </c>
      <c r="Q2865" s="2">
        <v>15942600</v>
      </c>
      <c r="R2865" s="2">
        <v>16223400</v>
      </c>
      <c r="S2865" s="2">
        <v>16504000</v>
      </c>
      <c r="T2865" s="2">
        <v>16770500</v>
      </c>
      <c r="U2865" s="2">
        <v>17036600</v>
      </c>
      <c r="V2865" s="2">
        <v>17204700</v>
      </c>
      <c r="W2865" s="2">
        <v>17456700</v>
      </c>
      <c r="X2865" s="2">
        <v>17708900</v>
      </c>
      <c r="Y2865" s="2">
        <v>17946900</v>
      </c>
      <c r="Z2865" s="2">
        <v>18114500</v>
      </c>
      <c r="AA2865" s="2">
        <v>18198000</v>
      </c>
      <c r="AB2865" s="2">
        <v>18210800</v>
      </c>
      <c r="AC2865" s="2">
        <v>18391300</v>
      </c>
      <c r="AD2865" s="2">
        <v>18487400</v>
      </c>
      <c r="AE2865" s="2">
        <v>18541100</v>
      </c>
      <c r="AF2865" s="2">
        <v>18762600</v>
      </c>
    </row>
    <row r="2866" spans="1:32" x14ac:dyDescent="0.25">
      <c r="A2866" t="s">
        <v>4380</v>
      </c>
      <c r="B2866" t="s">
        <v>19</v>
      </c>
      <c r="C2866" s="2">
        <v>97760000</v>
      </c>
      <c r="D2866" s="2">
        <v>96444500</v>
      </c>
      <c r="E2866" s="2">
        <v>93607500</v>
      </c>
      <c r="F2866" s="2">
        <v>94571500</v>
      </c>
      <c r="G2866" s="2">
        <v>96555100</v>
      </c>
      <c r="H2866" s="2">
        <v>99859200</v>
      </c>
      <c r="I2866" s="2">
        <v>102320000</v>
      </c>
      <c r="J2866" s="2">
        <v>103278000</v>
      </c>
      <c r="K2866" s="2">
        <v>103392000</v>
      </c>
      <c r="L2866" s="2">
        <v>103036000</v>
      </c>
      <c r="M2866" s="2">
        <v>102870000</v>
      </c>
      <c r="N2866" s="2">
        <v>103730000</v>
      </c>
      <c r="O2866" s="2">
        <v>104680000</v>
      </c>
      <c r="P2866" s="2">
        <v>105627000</v>
      </c>
      <c r="Q2866" s="2">
        <v>107043000</v>
      </c>
      <c r="R2866" s="2">
        <v>108928000</v>
      </c>
      <c r="S2866" s="2">
        <v>110812000</v>
      </c>
      <c r="T2866" s="2">
        <v>112602000</v>
      </c>
      <c r="U2866" s="2">
        <v>114389000</v>
      </c>
      <c r="V2866" s="2">
        <v>115517000</v>
      </c>
      <c r="W2866" s="2">
        <v>117209000</v>
      </c>
      <c r="X2866" s="2">
        <v>118903000</v>
      </c>
      <c r="Y2866" s="2">
        <v>120501000</v>
      </c>
      <c r="Z2866" s="2">
        <v>121626000</v>
      </c>
      <c r="AA2866" s="2">
        <v>122187000</v>
      </c>
      <c r="AB2866" s="2">
        <v>122273000</v>
      </c>
      <c r="AC2866" s="2">
        <v>123484000</v>
      </c>
      <c r="AD2866" s="2">
        <v>124130000</v>
      </c>
      <c r="AE2866" s="2">
        <v>124490000</v>
      </c>
      <c r="AF2866" s="2">
        <v>125977000</v>
      </c>
    </row>
    <row r="2867" spans="1:32" x14ac:dyDescent="0.25">
      <c r="A2867" t="s">
        <v>4381</v>
      </c>
      <c r="B2867" t="s">
        <v>19</v>
      </c>
      <c r="C2867" s="2">
        <v>104000000</v>
      </c>
      <c r="D2867" s="2">
        <v>102601000</v>
      </c>
      <c r="E2867" s="2">
        <v>99582500</v>
      </c>
      <c r="F2867" s="2">
        <v>100608000</v>
      </c>
      <c r="G2867" s="2">
        <v>102718000</v>
      </c>
      <c r="H2867" s="2">
        <v>106233000</v>
      </c>
      <c r="I2867" s="2">
        <v>108851000</v>
      </c>
      <c r="J2867" s="2">
        <v>109870000</v>
      </c>
      <c r="K2867" s="2">
        <v>109991000</v>
      </c>
      <c r="L2867" s="2">
        <v>109612000</v>
      </c>
      <c r="M2867" s="2">
        <v>109436000</v>
      </c>
      <c r="N2867" s="2">
        <v>110351000</v>
      </c>
      <c r="O2867" s="2">
        <v>111361000</v>
      </c>
      <c r="P2867" s="2">
        <v>112369000</v>
      </c>
      <c r="Q2867" s="2">
        <v>113875000</v>
      </c>
      <c r="R2867" s="2">
        <v>115881000</v>
      </c>
      <c r="S2867" s="2">
        <v>117886000</v>
      </c>
      <c r="T2867" s="2">
        <v>119789000</v>
      </c>
      <c r="U2867" s="2">
        <v>121690000</v>
      </c>
      <c r="V2867" s="2">
        <v>122891000</v>
      </c>
      <c r="W2867" s="2">
        <v>124691000</v>
      </c>
      <c r="X2867" s="2">
        <v>126492000</v>
      </c>
      <c r="Y2867" s="2">
        <v>128192000</v>
      </c>
      <c r="Z2867" s="2">
        <v>129390000</v>
      </c>
      <c r="AA2867" s="2">
        <v>129986000</v>
      </c>
      <c r="AB2867" s="2">
        <v>130077000</v>
      </c>
      <c r="AC2867" s="2">
        <v>131366000</v>
      </c>
      <c r="AD2867" s="2">
        <v>132053000</v>
      </c>
      <c r="AE2867" s="2">
        <v>132437000</v>
      </c>
      <c r="AF2867" s="2">
        <v>134019000</v>
      </c>
    </row>
    <row r="2868" spans="1:32" x14ac:dyDescent="0.25">
      <c r="A2868" t="s">
        <v>4382</v>
      </c>
      <c r="B2868" t="s">
        <v>19</v>
      </c>
      <c r="C2868" s="2">
        <v>10400000</v>
      </c>
      <c r="D2868" s="2">
        <v>10260100</v>
      </c>
      <c r="E2868" s="2">
        <v>9958250</v>
      </c>
      <c r="F2868" s="2">
        <v>10060800</v>
      </c>
      <c r="G2868" s="2">
        <v>10271800</v>
      </c>
      <c r="H2868" s="2">
        <v>10623300</v>
      </c>
      <c r="I2868" s="2">
        <v>10885100</v>
      </c>
      <c r="J2868" s="2">
        <v>10987000</v>
      </c>
      <c r="K2868" s="2">
        <v>10999100</v>
      </c>
      <c r="L2868" s="2">
        <v>10961200</v>
      </c>
      <c r="M2868" s="2">
        <v>10943600</v>
      </c>
      <c r="N2868" s="2">
        <v>11035100</v>
      </c>
      <c r="O2868" s="2">
        <v>11136100</v>
      </c>
      <c r="P2868" s="2">
        <v>11236900</v>
      </c>
      <c r="Q2868" s="2">
        <v>11387500</v>
      </c>
      <c r="R2868" s="2">
        <v>11588100</v>
      </c>
      <c r="S2868" s="2">
        <v>11788600</v>
      </c>
      <c r="T2868" s="2">
        <v>11978900</v>
      </c>
      <c r="U2868" s="2">
        <v>12169000</v>
      </c>
      <c r="V2868" s="2">
        <v>12289100</v>
      </c>
      <c r="W2868" s="2">
        <v>12469100</v>
      </c>
      <c r="X2868" s="2">
        <v>12649200</v>
      </c>
      <c r="Y2868" s="2">
        <v>12819200</v>
      </c>
      <c r="Z2868" s="2">
        <v>12939000</v>
      </c>
      <c r="AA2868" s="2">
        <v>12998600</v>
      </c>
      <c r="AB2868" s="2">
        <v>13007700</v>
      </c>
      <c r="AC2868" s="2">
        <v>13136600</v>
      </c>
      <c r="AD2868" s="2">
        <v>13205300</v>
      </c>
      <c r="AE2868" s="2">
        <v>13243700</v>
      </c>
      <c r="AF2868" s="2">
        <v>13401900</v>
      </c>
    </row>
    <row r="2869" spans="1:32" x14ac:dyDescent="0.25">
      <c r="A2869" t="s">
        <v>4383</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x14ac:dyDescent="0.25">
      <c r="A2870" t="s">
        <v>4384</v>
      </c>
      <c r="B2870" t="s">
        <v>19</v>
      </c>
      <c r="C2870" s="2">
        <v>1474010000000</v>
      </c>
      <c r="D2870" s="2">
        <v>1349320000000</v>
      </c>
      <c r="E2870" s="2">
        <v>1408770000000</v>
      </c>
      <c r="F2870" s="2">
        <v>1530320000000</v>
      </c>
      <c r="G2870" s="2">
        <v>1614270000000</v>
      </c>
      <c r="H2870" s="2">
        <v>1689240000000</v>
      </c>
      <c r="I2870" s="2">
        <v>1732910000000</v>
      </c>
      <c r="J2870" s="2">
        <v>1744760000000</v>
      </c>
      <c r="K2870" s="2">
        <v>1734880000000</v>
      </c>
      <c r="L2870" s="2">
        <v>1717000000000</v>
      </c>
      <c r="M2870" s="2">
        <v>1701830000000</v>
      </c>
      <c r="N2870" s="2">
        <v>1692870000000</v>
      </c>
      <c r="O2870" s="2">
        <v>1684960000000</v>
      </c>
      <c r="P2870" s="2">
        <v>1682340000000</v>
      </c>
      <c r="Q2870" s="2">
        <v>1682370000000</v>
      </c>
      <c r="R2870" s="2">
        <v>1699380000000</v>
      </c>
      <c r="S2870" s="2">
        <v>1715850000000</v>
      </c>
      <c r="T2870" s="2">
        <v>1724870000000</v>
      </c>
      <c r="U2870" s="2">
        <v>1758850000000</v>
      </c>
      <c r="V2870" s="2">
        <v>1771050000000</v>
      </c>
      <c r="W2870" s="2">
        <v>1788550000000</v>
      </c>
      <c r="X2870" s="2">
        <v>1814550000000</v>
      </c>
      <c r="Y2870" s="2">
        <v>1848500000000</v>
      </c>
      <c r="Z2870" s="2">
        <v>1881380000000</v>
      </c>
      <c r="AA2870" s="2">
        <v>1904160000000</v>
      </c>
      <c r="AB2870" s="2">
        <v>1898760000000</v>
      </c>
      <c r="AC2870" s="2">
        <v>1928380000000</v>
      </c>
      <c r="AD2870" s="2">
        <v>1957990000000</v>
      </c>
      <c r="AE2870" s="2">
        <v>1988100000000</v>
      </c>
      <c r="AF2870" s="2">
        <v>2012890000000</v>
      </c>
    </row>
    <row r="2871" spans="1:32" x14ac:dyDescent="0.25">
      <c r="A2871" t="s">
        <v>4385</v>
      </c>
      <c r="B2871" t="s">
        <v>19</v>
      </c>
      <c r="C2871" s="2">
        <v>167736000</v>
      </c>
      <c r="D2871" s="2">
        <v>153546000</v>
      </c>
      <c r="E2871" s="2">
        <v>160312000</v>
      </c>
      <c r="F2871" s="2">
        <v>174144000</v>
      </c>
      <c r="G2871" s="2">
        <v>183697000</v>
      </c>
      <c r="H2871" s="2">
        <v>192229000</v>
      </c>
      <c r="I2871" s="2">
        <v>197198000</v>
      </c>
      <c r="J2871" s="2">
        <v>198547000</v>
      </c>
      <c r="K2871" s="2">
        <v>197421000</v>
      </c>
      <c r="L2871" s="2">
        <v>195387000</v>
      </c>
      <c r="M2871" s="2">
        <v>193661000</v>
      </c>
      <c r="N2871" s="2">
        <v>192641000</v>
      </c>
      <c r="O2871" s="2">
        <v>191741000</v>
      </c>
      <c r="P2871" s="2">
        <v>191444000</v>
      </c>
      <c r="Q2871" s="2">
        <v>191447000</v>
      </c>
      <c r="R2871" s="2">
        <v>193382000</v>
      </c>
      <c r="S2871" s="2">
        <v>195256000</v>
      </c>
      <c r="T2871" s="2">
        <v>196283000</v>
      </c>
      <c r="U2871" s="2">
        <v>200149000</v>
      </c>
      <c r="V2871" s="2">
        <v>201537000</v>
      </c>
      <c r="W2871" s="2">
        <v>203529000</v>
      </c>
      <c r="X2871" s="2">
        <v>206488000</v>
      </c>
      <c r="Y2871" s="2">
        <v>210351000</v>
      </c>
      <c r="Z2871" s="2">
        <v>214093000</v>
      </c>
      <c r="AA2871" s="2">
        <v>216685000</v>
      </c>
      <c r="AB2871" s="2">
        <v>216070000</v>
      </c>
      <c r="AC2871" s="2">
        <v>219441000</v>
      </c>
      <c r="AD2871" s="2">
        <v>222811000</v>
      </c>
      <c r="AE2871" s="2">
        <v>226237000</v>
      </c>
      <c r="AF2871" s="2">
        <v>229058000</v>
      </c>
    </row>
    <row r="2872" spans="1:32" x14ac:dyDescent="0.25">
      <c r="A2872" t="s">
        <v>4386</v>
      </c>
      <c r="B2872" t="s">
        <v>19</v>
      </c>
      <c r="C2872" s="2">
        <v>895433000</v>
      </c>
      <c r="D2872" s="2">
        <v>819686000</v>
      </c>
      <c r="E2872" s="2">
        <v>855804000</v>
      </c>
      <c r="F2872" s="2">
        <v>929642000</v>
      </c>
      <c r="G2872" s="2">
        <v>980641000</v>
      </c>
      <c r="H2872" s="2">
        <v>1026190000</v>
      </c>
      <c r="I2872" s="2">
        <v>1052710000</v>
      </c>
      <c r="J2872" s="2">
        <v>1059910000</v>
      </c>
      <c r="K2872" s="2">
        <v>1053910000</v>
      </c>
      <c r="L2872" s="2">
        <v>1043050000</v>
      </c>
      <c r="M2872" s="2">
        <v>1033830000</v>
      </c>
      <c r="N2872" s="2">
        <v>1028390000</v>
      </c>
      <c r="O2872" s="2">
        <v>1023580000</v>
      </c>
      <c r="P2872" s="2">
        <v>1021990000</v>
      </c>
      <c r="Q2872" s="2">
        <v>1022010000</v>
      </c>
      <c r="R2872" s="2">
        <v>1032340000</v>
      </c>
      <c r="S2872" s="2">
        <v>1042350000</v>
      </c>
      <c r="T2872" s="2">
        <v>1047830000</v>
      </c>
      <c r="U2872" s="2">
        <v>1068470000</v>
      </c>
      <c r="V2872" s="2">
        <v>1075880000</v>
      </c>
      <c r="W2872" s="2">
        <v>1086510000</v>
      </c>
      <c r="X2872" s="2">
        <v>1102310000</v>
      </c>
      <c r="Y2872" s="2">
        <v>1122930000</v>
      </c>
      <c r="Z2872" s="2">
        <v>1142910000</v>
      </c>
      <c r="AA2872" s="2">
        <v>1156740000</v>
      </c>
      <c r="AB2872" s="2">
        <v>1153460000</v>
      </c>
      <c r="AC2872" s="2">
        <v>1171460000</v>
      </c>
      <c r="AD2872" s="2">
        <v>1189440000</v>
      </c>
      <c r="AE2872" s="2">
        <v>1207730000</v>
      </c>
      <c r="AF2872" s="2">
        <v>1222790000</v>
      </c>
    </row>
    <row r="2873" spans="1:32" x14ac:dyDescent="0.25">
      <c r="A2873" t="s">
        <v>4387</v>
      </c>
      <c r="B2873" t="s">
        <v>19</v>
      </c>
      <c r="C2873" s="2">
        <v>1574880000</v>
      </c>
      <c r="D2873" s="2">
        <v>1441650000</v>
      </c>
      <c r="E2873" s="2">
        <v>1505180000</v>
      </c>
      <c r="F2873" s="2">
        <v>1635040000</v>
      </c>
      <c r="G2873" s="2">
        <v>1724740000</v>
      </c>
      <c r="H2873" s="2">
        <v>1804840000</v>
      </c>
      <c r="I2873" s="2">
        <v>1851500000</v>
      </c>
      <c r="J2873" s="2">
        <v>1864160000</v>
      </c>
      <c r="K2873" s="2">
        <v>1853600000</v>
      </c>
      <c r="L2873" s="2">
        <v>1834500000</v>
      </c>
      <c r="M2873" s="2">
        <v>1818290000</v>
      </c>
      <c r="N2873" s="2">
        <v>1808710000</v>
      </c>
      <c r="O2873" s="2">
        <v>1800260000</v>
      </c>
      <c r="P2873" s="2">
        <v>1797470000</v>
      </c>
      <c r="Q2873" s="2">
        <v>1797500000</v>
      </c>
      <c r="R2873" s="2">
        <v>1815670000</v>
      </c>
      <c r="S2873" s="2">
        <v>1833270000</v>
      </c>
      <c r="T2873" s="2">
        <v>1842910000</v>
      </c>
      <c r="U2873" s="2">
        <v>1879210000</v>
      </c>
      <c r="V2873" s="2">
        <v>1892240000</v>
      </c>
      <c r="W2873" s="2">
        <v>1910940000</v>
      </c>
      <c r="X2873" s="2">
        <v>1938720000</v>
      </c>
      <c r="Y2873" s="2">
        <v>1975000000</v>
      </c>
      <c r="Z2873" s="2">
        <v>2010130000</v>
      </c>
      <c r="AA2873" s="2">
        <v>2034460000</v>
      </c>
      <c r="AB2873" s="2">
        <v>2028690000</v>
      </c>
      <c r="AC2873" s="2">
        <v>2060340000</v>
      </c>
      <c r="AD2873" s="2">
        <v>2091980000</v>
      </c>
      <c r="AE2873" s="2">
        <v>2124150000</v>
      </c>
      <c r="AF2873" s="2">
        <v>2150630000</v>
      </c>
    </row>
    <row r="2874" spans="1:32" x14ac:dyDescent="0.25">
      <c r="A2874" t="s">
        <v>4388</v>
      </c>
      <c r="B2874" t="s">
        <v>19</v>
      </c>
      <c r="C2874" s="2">
        <v>62060500</v>
      </c>
      <c r="D2874" s="2">
        <v>56810700</v>
      </c>
      <c r="E2874" s="2">
        <v>59313900</v>
      </c>
      <c r="F2874" s="2">
        <v>64431500</v>
      </c>
      <c r="G2874" s="2">
        <v>67966100</v>
      </c>
      <c r="H2874" s="2">
        <v>71122700</v>
      </c>
      <c r="I2874" s="2">
        <v>72961200</v>
      </c>
      <c r="J2874" s="2">
        <v>73460300</v>
      </c>
      <c r="K2874" s="2">
        <v>73044000</v>
      </c>
      <c r="L2874" s="2">
        <v>72291300</v>
      </c>
      <c r="M2874" s="2">
        <v>71652800</v>
      </c>
      <c r="N2874" s="2">
        <v>71275300</v>
      </c>
      <c r="O2874" s="2">
        <v>70942200</v>
      </c>
      <c r="P2874" s="2">
        <v>70832200</v>
      </c>
      <c r="Q2874" s="2">
        <v>70833400</v>
      </c>
      <c r="R2874" s="2">
        <v>71549600</v>
      </c>
      <c r="S2874" s="2">
        <v>72242800</v>
      </c>
      <c r="T2874" s="2">
        <v>72622800</v>
      </c>
      <c r="U2874" s="2">
        <v>74053200</v>
      </c>
      <c r="V2874" s="2">
        <v>74566900</v>
      </c>
      <c r="W2874" s="2">
        <v>75303700</v>
      </c>
      <c r="X2874" s="2">
        <v>76398400</v>
      </c>
      <c r="Y2874" s="2">
        <v>77827900</v>
      </c>
      <c r="Z2874" s="2">
        <v>79212400</v>
      </c>
      <c r="AA2874" s="2">
        <v>80171300</v>
      </c>
      <c r="AB2874" s="2">
        <v>79943900</v>
      </c>
      <c r="AC2874" s="2">
        <v>81191100</v>
      </c>
      <c r="AD2874" s="2">
        <v>82437700</v>
      </c>
      <c r="AE2874" s="2">
        <v>83705500</v>
      </c>
      <c r="AF2874" s="2">
        <v>84749100</v>
      </c>
    </row>
    <row r="2875" spans="1:32" x14ac:dyDescent="0.25">
      <c r="A2875" t="s">
        <v>4389</v>
      </c>
      <c r="B2875" t="s">
        <v>19</v>
      </c>
      <c r="C2875" s="2">
        <v>58476900</v>
      </c>
      <c r="D2875" s="2">
        <v>53530200</v>
      </c>
      <c r="E2875" s="2">
        <v>55888900</v>
      </c>
      <c r="F2875" s="2">
        <v>60710900</v>
      </c>
      <c r="G2875" s="2">
        <v>64041500</v>
      </c>
      <c r="H2875" s="2">
        <v>67015800</v>
      </c>
      <c r="I2875" s="2">
        <v>68748100</v>
      </c>
      <c r="J2875" s="2">
        <v>69218400</v>
      </c>
      <c r="K2875" s="2">
        <v>68826100</v>
      </c>
      <c r="L2875" s="2">
        <v>68116900</v>
      </c>
      <c r="M2875" s="2">
        <v>67515300</v>
      </c>
      <c r="N2875" s="2">
        <v>67159600</v>
      </c>
      <c r="O2875" s="2">
        <v>66845700</v>
      </c>
      <c r="P2875" s="2">
        <v>66742100</v>
      </c>
      <c r="Q2875" s="2">
        <v>66743200</v>
      </c>
      <c r="R2875" s="2">
        <v>67418000</v>
      </c>
      <c r="S2875" s="2">
        <v>68071200</v>
      </c>
      <c r="T2875" s="2">
        <v>68429300</v>
      </c>
      <c r="U2875" s="2">
        <v>69777100</v>
      </c>
      <c r="V2875" s="2">
        <v>70261100</v>
      </c>
      <c r="W2875" s="2">
        <v>70955400</v>
      </c>
      <c r="X2875" s="2">
        <v>71986900</v>
      </c>
      <c r="Y2875" s="2">
        <v>73333900</v>
      </c>
      <c r="Z2875" s="2">
        <v>74638300</v>
      </c>
      <c r="AA2875" s="2">
        <v>75541900</v>
      </c>
      <c r="AB2875" s="2">
        <v>75327600</v>
      </c>
      <c r="AC2875" s="2">
        <v>76502800</v>
      </c>
      <c r="AD2875" s="2">
        <v>77677400</v>
      </c>
      <c r="AE2875" s="2">
        <v>78872000</v>
      </c>
      <c r="AF2875" s="2">
        <v>79855400</v>
      </c>
    </row>
    <row r="2876" spans="1:32" x14ac:dyDescent="0.25">
      <c r="A2876" t="s">
        <v>4390</v>
      </c>
      <c r="B2876" t="s">
        <v>19</v>
      </c>
      <c r="C2876" s="2">
        <v>41642200</v>
      </c>
      <c r="D2876" s="2">
        <v>38119600</v>
      </c>
      <c r="E2876" s="2">
        <v>39799300</v>
      </c>
      <c r="F2876" s="2">
        <v>43233100</v>
      </c>
      <c r="G2876" s="2">
        <v>45604900</v>
      </c>
      <c r="H2876" s="2">
        <v>47722900</v>
      </c>
      <c r="I2876" s="2">
        <v>48956500</v>
      </c>
      <c r="J2876" s="2">
        <v>49291400</v>
      </c>
      <c r="K2876" s="2">
        <v>49012000</v>
      </c>
      <c r="L2876" s="2">
        <v>48507000</v>
      </c>
      <c r="M2876" s="2">
        <v>48078600</v>
      </c>
      <c r="N2876" s="2">
        <v>47825300</v>
      </c>
      <c r="O2876" s="2">
        <v>47601800</v>
      </c>
      <c r="P2876" s="2">
        <v>47528000</v>
      </c>
      <c r="Q2876" s="2">
        <v>47528800</v>
      </c>
      <c r="R2876" s="2">
        <v>48009300</v>
      </c>
      <c r="S2876" s="2">
        <v>48474500</v>
      </c>
      <c r="T2876" s="2">
        <v>48729400</v>
      </c>
      <c r="U2876" s="2">
        <v>49689200</v>
      </c>
      <c r="V2876" s="2">
        <v>50033900</v>
      </c>
      <c r="W2876" s="2">
        <v>50528300</v>
      </c>
      <c r="X2876" s="2">
        <v>51262900</v>
      </c>
      <c r="Y2876" s="2">
        <v>52222100</v>
      </c>
      <c r="Z2876" s="2">
        <v>53151000</v>
      </c>
      <c r="AA2876" s="2">
        <v>53794500</v>
      </c>
      <c r="AB2876" s="2">
        <v>53641900</v>
      </c>
      <c r="AC2876" s="2">
        <v>54478700</v>
      </c>
      <c r="AD2876" s="2">
        <v>55315200</v>
      </c>
      <c r="AE2876" s="2">
        <v>56165900</v>
      </c>
      <c r="AF2876" s="2">
        <v>56866100</v>
      </c>
    </row>
    <row r="2877" spans="1:32" x14ac:dyDescent="0.25">
      <c r="A2877" t="s">
        <v>4391</v>
      </c>
      <c r="B2877" t="s">
        <v>19</v>
      </c>
      <c r="C2877" s="2">
        <v>3889200</v>
      </c>
      <c r="D2877" s="2">
        <v>3560200</v>
      </c>
      <c r="E2877" s="2">
        <v>3717080</v>
      </c>
      <c r="F2877" s="2">
        <v>4037780</v>
      </c>
      <c r="G2877" s="2">
        <v>4259290</v>
      </c>
      <c r="H2877" s="2">
        <v>4457110</v>
      </c>
      <c r="I2877" s="2">
        <v>4572320</v>
      </c>
      <c r="J2877" s="2">
        <v>4603600</v>
      </c>
      <c r="K2877" s="2">
        <v>4577510</v>
      </c>
      <c r="L2877" s="2">
        <v>4530340</v>
      </c>
      <c r="M2877" s="2">
        <v>4490330</v>
      </c>
      <c r="N2877" s="2">
        <v>4466670</v>
      </c>
      <c r="O2877" s="2">
        <v>4445800</v>
      </c>
      <c r="P2877" s="2">
        <v>4438900</v>
      </c>
      <c r="Q2877" s="2">
        <v>4438980</v>
      </c>
      <c r="R2877" s="2">
        <v>4483860</v>
      </c>
      <c r="S2877" s="2">
        <v>4527300</v>
      </c>
      <c r="T2877" s="2">
        <v>4551110</v>
      </c>
      <c r="U2877" s="2">
        <v>4640760</v>
      </c>
      <c r="V2877" s="2">
        <v>4672950</v>
      </c>
      <c r="W2877" s="2">
        <v>4719120</v>
      </c>
      <c r="X2877" s="2">
        <v>4787730</v>
      </c>
      <c r="Y2877" s="2">
        <v>4877310</v>
      </c>
      <c r="Z2877" s="2">
        <v>4964070</v>
      </c>
      <c r="AA2877" s="2">
        <v>5024170</v>
      </c>
      <c r="AB2877" s="2">
        <v>5009910</v>
      </c>
      <c r="AC2877" s="2">
        <v>5088070</v>
      </c>
      <c r="AD2877" s="2">
        <v>5166190</v>
      </c>
      <c r="AE2877" s="2">
        <v>5245640</v>
      </c>
      <c r="AF2877" s="2">
        <v>5311050</v>
      </c>
    </row>
    <row r="2878" spans="1:32" x14ac:dyDescent="0.25">
      <c r="A2878" t="s">
        <v>4392</v>
      </c>
      <c r="B2878" t="s">
        <v>19</v>
      </c>
      <c r="C2878" s="2">
        <v>26113200</v>
      </c>
      <c r="D2878" s="2">
        <v>23904200</v>
      </c>
      <c r="E2878" s="2">
        <v>24957500</v>
      </c>
      <c r="F2878" s="2">
        <v>27110800</v>
      </c>
      <c r="G2878" s="2">
        <v>28598100</v>
      </c>
      <c r="H2878" s="2">
        <v>29926300</v>
      </c>
      <c r="I2878" s="2">
        <v>30699900</v>
      </c>
      <c r="J2878" s="2">
        <v>30909900</v>
      </c>
      <c r="K2878" s="2">
        <v>30734700</v>
      </c>
      <c r="L2878" s="2">
        <v>30418000</v>
      </c>
      <c r="M2878" s="2">
        <v>30149300</v>
      </c>
      <c r="N2878" s="2">
        <v>29990500</v>
      </c>
      <c r="O2878" s="2">
        <v>29850400</v>
      </c>
      <c r="P2878" s="2">
        <v>29804100</v>
      </c>
      <c r="Q2878" s="2">
        <v>29804600</v>
      </c>
      <c r="R2878" s="2">
        <v>30105900</v>
      </c>
      <c r="S2878" s="2">
        <v>30397600</v>
      </c>
      <c r="T2878" s="2">
        <v>30557500</v>
      </c>
      <c r="U2878" s="2">
        <v>31159400</v>
      </c>
      <c r="V2878" s="2">
        <v>31375500</v>
      </c>
      <c r="W2878" s="2">
        <v>31685500</v>
      </c>
      <c r="X2878" s="2">
        <v>32146200</v>
      </c>
      <c r="Y2878" s="2">
        <v>32747700</v>
      </c>
      <c r="Z2878" s="2">
        <v>33330200</v>
      </c>
      <c r="AA2878" s="2">
        <v>33733700</v>
      </c>
      <c r="AB2878" s="2">
        <v>33638000</v>
      </c>
      <c r="AC2878" s="2">
        <v>34162800</v>
      </c>
      <c r="AD2878" s="2">
        <v>34687300</v>
      </c>
      <c r="AE2878" s="2">
        <v>35220800</v>
      </c>
      <c r="AF2878" s="2">
        <v>35659900</v>
      </c>
    </row>
    <row r="2879" spans="1:32" x14ac:dyDescent="0.25">
      <c r="A2879" t="s">
        <v>4393</v>
      </c>
      <c r="B2879" t="s">
        <v>19</v>
      </c>
      <c r="C2879" s="2">
        <v>27780000</v>
      </c>
      <c r="D2879" s="2">
        <v>25430000</v>
      </c>
      <c r="E2879" s="2">
        <v>26550500</v>
      </c>
      <c r="F2879" s="2">
        <v>28841300</v>
      </c>
      <c r="G2879" s="2">
        <v>30423500</v>
      </c>
      <c r="H2879" s="2">
        <v>31836500</v>
      </c>
      <c r="I2879" s="2">
        <v>32659400</v>
      </c>
      <c r="J2879" s="2">
        <v>32882800</v>
      </c>
      <c r="K2879" s="2">
        <v>32696500</v>
      </c>
      <c r="L2879" s="2">
        <v>32359600</v>
      </c>
      <c r="M2879" s="2">
        <v>32073800</v>
      </c>
      <c r="N2879" s="2">
        <v>31904800</v>
      </c>
      <c r="O2879" s="2">
        <v>31755700</v>
      </c>
      <c r="P2879" s="2">
        <v>31706500</v>
      </c>
      <c r="Q2879" s="2">
        <v>31707000</v>
      </c>
      <c r="R2879" s="2">
        <v>32027600</v>
      </c>
      <c r="S2879" s="2">
        <v>32337900</v>
      </c>
      <c r="T2879" s="2">
        <v>32508000</v>
      </c>
      <c r="U2879" s="2">
        <v>33148300</v>
      </c>
      <c r="V2879" s="2">
        <v>33378200</v>
      </c>
      <c r="W2879" s="2">
        <v>33708000</v>
      </c>
      <c r="X2879" s="2">
        <v>34198000</v>
      </c>
      <c r="Y2879" s="2">
        <v>34837900</v>
      </c>
      <c r="Z2879" s="2">
        <v>35457600</v>
      </c>
      <c r="AA2879" s="2">
        <v>35886900</v>
      </c>
      <c r="AB2879" s="2">
        <v>35785100</v>
      </c>
      <c r="AC2879" s="2">
        <v>36343400</v>
      </c>
      <c r="AD2879" s="2">
        <v>36901400</v>
      </c>
      <c r="AE2879" s="2">
        <v>37468900</v>
      </c>
      <c r="AF2879" s="2">
        <v>37936000</v>
      </c>
    </row>
    <row r="2880" spans="1:32" x14ac:dyDescent="0.25">
      <c r="A2880" t="s">
        <v>4394</v>
      </c>
      <c r="B2880" t="s">
        <v>19</v>
      </c>
      <c r="C2880" s="2">
        <v>2778000</v>
      </c>
      <c r="D2880" s="2">
        <v>2543000</v>
      </c>
      <c r="E2880" s="2">
        <v>2655050</v>
      </c>
      <c r="F2880" s="2">
        <v>2884130</v>
      </c>
      <c r="G2880" s="2">
        <v>3042350</v>
      </c>
      <c r="H2880" s="2">
        <v>3183650</v>
      </c>
      <c r="I2880" s="2">
        <v>3265940</v>
      </c>
      <c r="J2880" s="2">
        <v>3288280</v>
      </c>
      <c r="K2880" s="2">
        <v>3269650</v>
      </c>
      <c r="L2880" s="2">
        <v>3235960</v>
      </c>
      <c r="M2880" s="2">
        <v>3207380</v>
      </c>
      <c r="N2880" s="2">
        <v>3190480</v>
      </c>
      <c r="O2880" s="2">
        <v>3175570</v>
      </c>
      <c r="P2880" s="2">
        <v>3170650</v>
      </c>
      <c r="Q2880" s="2">
        <v>3170700</v>
      </c>
      <c r="R2880" s="2">
        <v>3202760</v>
      </c>
      <c r="S2880" s="2">
        <v>3233790</v>
      </c>
      <c r="T2880" s="2">
        <v>3250800</v>
      </c>
      <c r="U2880" s="2">
        <v>3314830</v>
      </c>
      <c r="V2880" s="2">
        <v>3337820</v>
      </c>
      <c r="W2880" s="2">
        <v>3370800</v>
      </c>
      <c r="X2880" s="2">
        <v>3419800</v>
      </c>
      <c r="Y2880" s="2">
        <v>3483790</v>
      </c>
      <c r="Z2880" s="2">
        <v>3545760</v>
      </c>
      <c r="AA2880" s="2">
        <v>3588690</v>
      </c>
      <c r="AB2880" s="2">
        <v>3578510</v>
      </c>
      <c r="AC2880" s="2">
        <v>3634340</v>
      </c>
      <c r="AD2880" s="2">
        <v>3690140</v>
      </c>
      <c r="AE2880" s="2">
        <v>3746890</v>
      </c>
      <c r="AF2880" s="2">
        <v>3793600</v>
      </c>
    </row>
    <row r="2881" spans="1:32" x14ac:dyDescent="0.25">
      <c r="A2881" t="s">
        <v>4395</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x14ac:dyDescent="0.25">
      <c r="A2882" t="s">
        <v>4396</v>
      </c>
      <c r="B2882" t="s">
        <v>19</v>
      </c>
      <c r="C2882" s="2">
        <v>1656530000000</v>
      </c>
      <c r="D2882" s="2">
        <v>1680420000000</v>
      </c>
      <c r="E2882" s="2">
        <v>1633230000000</v>
      </c>
      <c r="F2882" s="2">
        <v>1648670000000</v>
      </c>
      <c r="G2882" s="2">
        <v>1674820000000</v>
      </c>
      <c r="H2882" s="2">
        <v>1699450000000</v>
      </c>
      <c r="I2882" s="2">
        <v>1716650000000</v>
      </c>
      <c r="J2882" s="2">
        <v>1723800000000</v>
      </c>
      <c r="K2882" s="2">
        <v>1720370000000</v>
      </c>
      <c r="L2882" s="2">
        <v>1712130000000</v>
      </c>
      <c r="M2882" s="2">
        <v>1695990000000</v>
      </c>
      <c r="N2882" s="2">
        <v>1696090000000</v>
      </c>
      <c r="O2882" s="2">
        <v>1716910000000</v>
      </c>
      <c r="P2882" s="2">
        <v>1740370000000</v>
      </c>
      <c r="Q2882" s="2">
        <v>1766990000000</v>
      </c>
      <c r="R2882" s="2">
        <v>1799410000000</v>
      </c>
      <c r="S2882" s="2">
        <v>1833420000000</v>
      </c>
      <c r="T2882" s="2">
        <v>1866860000000</v>
      </c>
      <c r="U2882" s="2">
        <v>1909330000000</v>
      </c>
      <c r="V2882" s="2">
        <v>1945960000000</v>
      </c>
      <c r="W2882" s="2">
        <v>1985760000000</v>
      </c>
      <c r="X2882" s="2">
        <v>2026650000000</v>
      </c>
      <c r="Y2882" s="2">
        <v>2072270000000</v>
      </c>
      <c r="Z2882" s="2">
        <v>2117350000000</v>
      </c>
      <c r="AA2882" s="2">
        <v>2158170000000</v>
      </c>
      <c r="AB2882" s="2">
        <v>2193070000000</v>
      </c>
      <c r="AC2882" s="2">
        <v>2240130000000</v>
      </c>
      <c r="AD2882" s="2">
        <v>2287170000000</v>
      </c>
      <c r="AE2882" s="2">
        <v>2333660000000</v>
      </c>
      <c r="AF2882" s="2">
        <v>2386460000000</v>
      </c>
    </row>
    <row r="2883" spans="1:32" x14ac:dyDescent="0.25">
      <c r="A2883" t="s">
        <v>4397</v>
      </c>
      <c r="B2883" t="s">
        <v>19</v>
      </c>
      <c r="C2883" s="2">
        <v>188506000</v>
      </c>
      <c r="D2883" s="2">
        <v>191224000</v>
      </c>
      <c r="E2883" s="2">
        <v>185854000</v>
      </c>
      <c r="F2883" s="2">
        <v>187611000</v>
      </c>
      <c r="G2883" s="2">
        <v>190588000</v>
      </c>
      <c r="H2883" s="2">
        <v>193390000</v>
      </c>
      <c r="I2883" s="2">
        <v>195347000</v>
      </c>
      <c r="J2883" s="2">
        <v>196161000</v>
      </c>
      <c r="K2883" s="2">
        <v>195771000</v>
      </c>
      <c r="L2883" s="2">
        <v>194833000</v>
      </c>
      <c r="M2883" s="2">
        <v>192996000</v>
      </c>
      <c r="N2883" s="2">
        <v>193008000</v>
      </c>
      <c r="O2883" s="2">
        <v>195378000</v>
      </c>
      <c r="P2883" s="2">
        <v>198046000</v>
      </c>
      <c r="Q2883" s="2">
        <v>201076000</v>
      </c>
      <c r="R2883" s="2">
        <v>204765000</v>
      </c>
      <c r="S2883" s="2">
        <v>208635000</v>
      </c>
      <c r="T2883" s="2">
        <v>212440000</v>
      </c>
      <c r="U2883" s="2">
        <v>217273000</v>
      </c>
      <c r="V2883" s="2">
        <v>221442000</v>
      </c>
      <c r="W2883" s="2">
        <v>225971000</v>
      </c>
      <c r="X2883" s="2">
        <v>230624000</v>
      </c>
      <c r="Y2883" s="2">
        <v>235815000</v>
      </c>
      <c r="Z2883" s="2">
        <v>240945000</v>
      </c>
      <c r="AA2883" s="2">
        <v>245591000</v>
      </c>
      <c r="AB2883" s="2">
        <v>249562000</v>
      </c>
      <c r="AC2883" s="2">
        <v>254917000</v>
      </c>
      <c r="AD2883" s="2">
        <v>260271000</v>
      </c>
      <c r="AE2883" s="2">
        <v>265561000</v>
      </c>
      <c r="AF2883" s="2">
        <v>271569000</v>
      </c>
    </row>
    <row r="2884" spans="1:32" x14ac:dyDescent="0.25">
      <c r="A2884" t="s">
        <v>4398</v>
      </c>
      <c r="B2884" t="s">
        <v>19</v>
      </c>
      <c r="C2884" s="2">
        <v>1006310000</v>
      </c>
      <c r="D2884" s="2">
        <v>1020820000</v>
      </c>
      <c r="E2884" s="2">
        <v>992157000</v>
      </c>
      <c r="F2884" s="2">
        <v>1001530000</v>
      </c>
      <c r="G2884" s="2">
        <v>1017420000</v>
      </c>
      <c r="H2884" s="2">
        <v>1032380000</v>
      </c>
      <c r="I2884" s="2">
        <v>1042830000</v>
      </c>
      <c r="J2884" s="2">
        <v>1047180000</v>
      </c>
      <c r="K2884" s="2">
        <v>1045100000</v>
      </c>
      <c r="L2884" s="2">
        <v>1040090000</v>
      </c>
      <c r="M2884" s="2">
        <v>1030280000</v>
      </c>
      <c r="N2884" s="2">
        <v>1030350000</v>
      </c>
      <c r="O2884" s="2">
        <v>1042990000</v>
      </c>
      <c r="P2884" s="2">
        <v>1057240000</v>
      </c>
      <c r="Q2884" s="2">
        <v>1073420000</v>
      </c>
      <c r="R2884" s="2">
        <v>1093110000</v>
      </c>
      <c r="S2884" s="2">
        <v>1113770000</v>
      </c>
      <c r="T2884" s="2">
        <v>1134080000</v>
      </c>
      <c r="U2884" s="2">
        <v>1159880000</v>
      </c>
      <c r="V2884" s="2">
        <v>1182140000</v>
      </c>
      <c r="W2884" s="2">
        <v>1206310000</v>
      </c>
      <c r="X2884" s="2">
        <v>1231150000</v>
      </c>
      <c r="Y2884" s="2">
        <v>1258860000</v>
      </c>
      <c r="Z2884" s="2">
        <v>1286250000</v>
      </c>
      <c r="AA2884" s="2">
        <v>1311050000</v>
      </c>
      <c r="AB2884" s="2">
        <v>1332250000</v>
      </c>
      <c r="AC2884" s="2">
        <v>1360840000</v>
      </c>
      <c r="AD2884" s="2">
        <v>1389420000</v>
      </c>
      <c r="AE2884" s="2">
        <v>1417660000</v>
      </c>
      <c r="AF2884" s="2">
        <v>1449730000</v>
      </c>
    </row>
    <row r="2885" spans="1:32" x14ac:dyDescent="0.25">
      <c r="A2885" t="s">
        <v>4399</v>
      </c>
      <c r="B2885" t="s">
        <v>19</v>
      </c>
      <c r="C2885" s="2">
        <v>1769890000</v>
      </c>
      <c r="D2885" s="2">
        <v>1795410000</v>
      </c>
      <c r="E2885" s="2">
        <v>1744990000</v>
      </c>
      <c r="F2885" s="2">
        <v>1761490000</v>
      </c>
      <c r="G2885" s="2">
        <v>1789430000</v>
      </c>
      <c r="H2885" s="2">
        <v>1815740000</v>
      </c>
      <c r="I2885" s="2">
        <v>1834120000</v>
      </c>
      <c r="J2885" s="2">
        <v>1841760000</v>
      </c>
      <c r="K2885" s="2">
        <v>1838100000</v>
      </c>
      <c r="L2885" s="2">
        <v>1829300000</v>
      </c>
      <c r="M2885" s="2">
        <v>1812050000</v>
      </c>
      <c r="N2885" s="2">
        <v>1812160000</v>
      </c>
      <c r="O2885" s="2">
        <v>1834410000</v>
      </c>
      <c r="P2885" s="2">
        <v>1859460000</v>
      </c>
      <c r="Q2885" s="2">
        <v>1887910000</v>
      </c>
      <c r="R2885" s="2">
        <v>1922550000</v>
      </c>
      <c r="S2885" s="2">
        <v>1958880000</v>
      </c>
      <c r="T2885" s="2">
        <v>1994610000</v>
      </c>
      <c r="U2885" s="2">
        <v>2039980000</v>
      </c>
      <c r="V2885" s="2">
        <v>2079130000</v>
      </c>
      <c r="W2885" s="2">
        <v>2121650000</v>
      </c>
      <c r="X2885" s="2">
        <v>2165330000</v>
      </c>
      <c r="Y2885" s="2">
        <v>2214080000</v>
      </c>
      <c r="Z2885" s="2">
        <v>2262240000</v>
      </c>
      <c r="AA2885" s="2">
        <v>2305860000</v>
      </c>
      <c r="AB2885" s="2">
        <v>2343140000</v>
      </c>
      <c r="AC2885" s="2">
        <v>2393420000</v>
      </c>
      <c r="AD2885" s="2">
        <v>2443690000</v>
      </c>
      <c r="AE2885" s="2">
        <v>2493360000</v>
      </c>
      <c r="AF2885" s="2">
        <v>2549780000</v>
      </c>
    </row>
    <row r="2886" spans="1:32" x14ac:dyDescent="0.25">
      <c r="A2886" t="s">
        <v>4400</v>
      </c>
      <c r="B2886" t="s">
        <v>19</v>
      </c>
      <c r="C2886" s="2">
        <v>69745500</v>
      </c>
      <c r="D2886" s="2">
        <v>70751000</v>
      </c>
      <c r="E2886" s="2">
        <v>68764300</v>
      </c>
      <c r="F2886" s="2">
        <v>69414200</v>
      </c>
      <c r="G2886" s="2">
        <v>70515500</v>
      </c>
      <c r="H2886" s="2">
        <v>71552300</v>
      </c>
      <c r="I2886" s="2">
        <v>72276500</v>
      </c>
      <c r="J2886" s="2">
        <v>72577600</v>
      </c>
      <c r="K2886" s="2">
        <v>72433400</v>
      </c>
      <c r="L2886" s="2">
        <v>72086300</v>
      </c>
      <c r="M2886" s="2">
        <v>71406600</v>
      </c>
      <c r="N2886" s="2">
        <v>71411100</v>
      </c>
      <c r="O2886" s="2">
        <v>72287700</v>
      </c>
      <c r="P2886" s="2">
        <v>73275100</v>
      </c>
      <c r="Q2886" s="2">
        <v>74396200</v>
      </c>
      <c r="R2886" s="2">
        <v>75761200</v>
      </c>
      <c r="S2886" s="2">
        <v>77192900</v>
      </c>
      <c r="T2886" s="2">
        <v>78600800</v>
      </c>
      <c r="U2886" s="2">
        <v>80388900</v>
      </c>
      <c r="V2886" s="2">
        <v>81931300</v>
      </c>
      <c r="W2886" s="2">
        <v>83607000</v>
      </c>
      <c r="X2886" s="2">
        <v>85328400</v>
      </c>
      <c r="Y2886" s="2">
        <v>87249200</v>
      </c>
      <c r="Z2886" s="2">
        <v>89147200</v>
      </c>
      <c r="AA2886" s="2">
        <v>90866200</v>
      </c>
      <c r="AB2886" s="2">
        <v>92335400</v>
      </c>
      <c r="AC2886" s="2">
        <v>94316700</v>
      </c>
      <c r="AD2886" s="2">
        <v>96297500</v>
      </c>
      <c r="AE2886" s="2">
        <v>98254900</v>
      </c>
      <c r="AF2886" s="2">
        <v>100478000</v>
      </c>
    </row>
    <row r="2887" spans="1:32" x14ac:dyDescent="0.25">
      <c r="A2887" t="s">
        <v>4401</v>
      </c>
      <c r="B2887" t="s">
        <v>19</v>
      </c>
      <c r="C2887" s="2">
        <v>65718100</v>
      </c>
      <c r="D2887" s="2">
        <v>66665600</v>
      </c>
      <c r="E2887" s="2">
        <v>64793600</v>
      </c>
      <c r="F2887" s="2">
        <v>65406000</v>
      </c>
      <c r="G2887" s="2">
        <v>66443700</v>
      </c>
      <c r="H2887" s="2">
        <v>67420600</v>
      </c>
      <c r="I2887" s="2">
        <v>68103000</v>
      </c>
      <c r="J2887" s="2">
        <v>68386700</v>
      </c>
      <c r="K2887" s="2">
        <v>68250800</v>
      </c>
      <c r="L2887" s="2">
        <v>67923800</v>
      </c>
      <c r="M2887" s="2">
        <v>67283300</v>
      </c>
      <c r="N2887" s="2">
        <v>67287600</v>
      </c>
      <c r="O2887" s="2">
        <v>68113600</v>
      </c>
      <c r="P2887" s="2">
        <v>69043900</v>
      </c>
      <c r="Q2887" s="2">
        <v>70100300</v>
      </c>
      <c r="R2887" s="2">
        <v>71386400</v>
      </c>
      <c r="S2887" s="2">
        <v>72735400</v>
      </c>
      <c r="T2887" s="2">
        <v>74062100</v>
      </c>
      <c r="U2887" s="2">
        <v>75746900</v>
      </c>
      <c r="V2887" s="2">
        <v>77200300</v>
      </c>
      <c r="W2887" s="2">
        <v>78779200</v>
      </c>
      <c r="X2887" s="2">
        <v>80401200</v>
      </c>
      <c r="Y2887" s="2">
        <v>82211100</v>
      </c>
      <c r="Z2887" s="2">
        <v>83999500</v>
      </c>
      <c r="AA2887" s="2">
        <v>85619200</v>
      </c>
      <c r="AB2887" s="2">
        <v>87003500</v>
      </c>
      <c r="AC2887" s="2">
        <v>88870500</v>
      </c>
      <c r="AD2887" s="2">
        <v>90736900</v>
      </c>
      <c r="AE2887" s="2">
        <v>92581200</v>
      </c>
      <c r="AF2887" s="2">
        <v>94676000</v>
      </c>
    </row>
    <row r="2888" spans="1:32" x14ac:dyDescent="0.25">
      <c r="A2888" t="s">
        <v>4402</v>
      </c>
      <c r="B2888" t="s">
        <v>19</v>
      </c>
      <c r="C2888" s="2">
        <v>46798800</v>
      </c>
      <c r="D2888" s="2">
        <v>47473500</v>
      </c>
      <c r="E2888" s="2">
        <v>46140400</v>
      </c>
      <c r="F2888" s="2">
        <v>46576500</v>
      </c>
      <c r="G2888" s="2">
        <v>47315500</v>
      </c>
      <c r="H2888" s="2">
        <v>48011100</v>
      </c>
      <c r="I2888" s="2">
        <v>48497100</v>
      </c>
      <c r="J2888" s="2">
        <v>48699100</v>
      </c>
      <c r="K2888" s="2">
        <v>48602300</v>
      </c>
      <c r="L2888" s="2">
        <v>48369500</v>
      </c>
      <c r="M2888" s="2">
        <v>47913400</v>
      </c>
      <c r="N2888" s="2">
        <v>47916400</v>
      </c>
      <c r="O2888" s="2">
        <v>48504600</v>
      </c>
      <c r="P2888" s="2">
        <v>49167100</v>
      </c>
      <c r="Q2888" s="2">
        <v>49919400</v>
      </c>
      <c r="R2888" s="2">
        <v>50835300</v>
      </c>
      <c r="S2888" s="2">
        <v>51795900</v>
      </c>
      <c r="T2888" s="2">
        <v>52740600</v>
      </c>
      <c r="U2888" s="2">
        <v>53940400</v>
      </c>
      <c r="V2888" s="2">
        <v>54975400</v>
      </c>
      <c r="W2888" s="2">
        <v>56099800</v>
      </c>
      <c r="X2888" s="2">
        <v>57254800</v>
      </c>
      <c r="Y2888" s="2">
        <v>58543700</v>
      </c>
      <c r="Z2888" s="2">
        <v>59817200</v>
      </c>
      <c r="AA2888" s="2">
        <v>60970600</v>
      </c>
      <c r="AB2888" s="2">
        <v>61956400</v>
      </c>
      <c r="AC2888" s="2">
        <v>63285900</v>
      </c>
      <c r="AD2888" s="2">
        <v>64615100</v>
      </c>
      <c r="AE2888" s="2">
        <v>65928400</v>
      </c>
      <c r="AF2888" s="2">
        <v>67420100</v>
      </c>
    </row>
    <row r="2889" spans="1:32" x14ac:dyDescent="0.25">
      <c r="A2889" t="s">
        <v>4403</v>
      </c>
      <c r="B2889" t="s">
        <v>19</v>
      </c>
      <c r="C2889" s="2">
        <v>4370800</v>
      </c>
      <c r="D2889" s="2">
        <v>4433820</v>
      </c>
      <c r="E2889" s="2">
        <v>4309310</v>
      </c>
      <c r="F2889" s="2">
        <v>4350040</v>
      </c>
      <c r="G2889" s="2">
        <v>4419060</v>
      </c>
      <c r="H2889" s="2">
        <v>4484030</v>
      </c>
      <c r="I2889" s="2">
        <v>4529410</v>
      </c>
      <c r="J2889" s="2">
        <v>4548280</v>
      </c>
      <c r="K2889" s="2">
        <v>4539240</v>
      </c>
      <c r="L2889" s="2">
        <v>4517500</v>
      </c>
      <c r="M2889" s="2">
        <v>4474900</v>
      </c>
      <c r="N2889" s="2">
        <v>4475180</v>
      </c>
      <c r="O2889" s="2">
        <v>4530120</v>
      </c>
      <c r="P2889" s="2">
        <v>4591990</v>
      </c>
      <c r="Q2889" s="2">
        <v>4662250</v>
      </c>
      <c r="R2889" s="2">
        <v>4747790</v>
      </c>
      <c r="S2889" s="2">
        <v>4837510</v>
      </c>
      <c r="T2889" s="2">
        <v>4925740</v>
      </c>
      <c r="U2889" s="2">
        <v>5037800</v>
      </c>
      <c r="V2889" s="2">
        <v>5134460</v>
      </c>
      <c r="W2889" s="2">
        <v>5239470</v>
      </c>
      <c r="X2889" s="2">
        <v>5347350</v>
      </c>
      <c r="Y2889" s="2">
        <v>5467720</v>
      </c>
      <c r="Z2889" s="2">
        <v>5586660</v>
      </c>
      <c r="AA2889" s="2">
        <v>5694390</v>
      </c>
      <c r="AB2889" s="2">
        <v>5786460</v>
      </c>
      <c r="AC2889" s="2">
        <v>5910630</v>
      </c>
      <c r="AD2889" s="2">
        <v>6034760</v>
      </c>
      <c r="AE2889" s="2">
        <v>6157420</v>
      </c>
      <c r="AF2889" s="2">
        <v>6296740</v>
      </c>
    </row>
    <row r="2890" spans="1:32" x14ac:dyDescent="0.25">
      <c r="A2890" t="s">
        <v>4404</v>
      </c>
      <c r="B2890" t="s">
        <v>19</v>
      </c>
      <c r="C2890" s="2">
        <v>29346800</v>
      </c>
      <c r="D2890" s="2">
        <v>29769900</v>
      </c>
      <c r="E2890" s="2">
        <v>28933900</v>
      </c>
      <c r="F2890" s="2">
        <v>29207400</v>
      </c>
      <c r="G2890" s="2">
        <v>29670800</v>
      </c>
      <c r="H2890" s="2">
        <v>30107000</v>
      </c>
      <c r="I2890" s="2">
        <v>30411800</v>
      </c>
      <c r="J2890" s="2">
        <v>30538500</v>
      </c>
      <c r="K2890" s="2">
        <v>30477800</v>
      </c>
      <c r="L2890" s="2">
        <v>30331800</v>
      </c>
      <c r="M2890" s="2">
        <v>30045800</v>
      </c>
      <c r="N2890" s="2">
        <v>30047700</v>
      </c>
      <c r="O2890" s="2">
        <v>30416500</v>
      </c>
      <c r="P2890" s="2">
        <v>30831900</v>
      </c>
      <c r="Q2890" s="2">
        <v>31303700</v>
      </c>
      <c r="R2890" s="2">
        <v>31878000</v>
      </c>
      <c r="S2890" s="2">
        <v>32480400</v>
      </c>
      <c r="T2890" s="2">
        <v>33072800</v>
      </c>
      <c r="U2890" s="2">
        <v>33825200</v>
      </c>
      <c r="V2890" s="2">
        <v>34474200</v>
      </c>
      <c r="W2890" s="2">
        <v>35179300</v>
      </c>
      <c r="X2890" s="2">
        <v>35903600</v>
      </c>
      <c r="Y2890" s="2">
        <v>36711800</v>
      </c>
      <c r="Z2890" s="2">
        <v>37510400</v>
      </c>
      <c r="AA2890" s="2">
        <v>38233700</v>
      </c>
      <c r="AB2890" s="2">
        <v>38851900</v>
      </c>
      <c r="AC2890" s="2">
        <v>39685600</v>
      </c>
      <c r="AD2890" s="2">
        <v>40519100</v>
      </c>
      <c r="AE2890" s="2">
        <v>41342700</v>
      </c>
      <c r="AF2890" s="2">
        <v>42278100</v>
      </c>
    </row>
    <row r="2891" spans="1:32" x14ac:dyDescent="0.25">
      <c r="A2891" t="s">
        <v>4405</v>
      </c>
      <c r="B2891" t="s">
        <v>19</v>
      </c>
      <c r="C2891" s="2">
        <v>31220000</v>
      </c>
      <c r="D2891" s="2">
        <v>31670100</v>
      </c>
      <c r="E2891" s="2">
        <v>30780800</v>
      </c>
      <c r="F2891" s="2">
        <v>31071700</v>
      </c>
      <c r="G2891" s="2">
        <v>31564700</v>
      </c>
      <c r="H2891" s="2">
        <v>32028800</v>
      </c>
      <c r="I2891" s="2">
        <v>32353000</v>
      </c>
      <c r="J2891" s="2">
        <v>32487700</v>
      </c>
      <c r="K2891" s="2">
        <v>32423200</v>
      </c>
      <c r="L2891" s="2">
        <v>32267800</v>
      </c>
      <c r="M2891" s="2">
        <v>31963600</v>
      </c>
      <c r="N2891" s="2">
        <v>31965600</v>
      </c>
      <c r="O2891" s="2">
        <v>32358000</v>
      </c>
      <c r="P2891" s="2">
        <v>32799900</v>
      </c>
      <c r="Q2891" s="2">
        <v>33301800</v>
      </c>
      <c r="R2891" s="2">
        <v>33912800</v>
      </c>
      <c r="S2891" s="2">
        <v>34553700</v>
      </c>
      <c r="T2891" s="2">
        <v>35183900</v>
      </c>
      <c r="U2891" s="2">
        <v>35984300</v>
      </c>
      <c r="V2891" s="2">
        <v>36674700</v>
      </c>
      <c r="W2891" s="2">
        <v>37424800</v>
      </c>
      <c r="X2891" s="2">
        <v>38195400</v>
      </c>
      <c r="Y2891" s="2">
        <v>39055200</v>
      </c>
      <c r="Z2891" s="2">
        <v>39904700</v>
      </c>
      <c r="AA2891" s="2">
        <v>40674200</v>
      </c>
      <c r="AB2891" s="2">
        <v>41331900</v>
      </c>
      <c r="AC2891" s="2">
        <v>42218800</v>
      </c>
      <c r="AD2891" s="2">
        <v>43105400</v>
      </c>
      <c r="AE2891" s="2">
        <v>43981600</v>
      </c>
      <c r="AF2891" s="2">
        <v>44976700</v>
      </c>
    </row>
    <row r="2892" spans="1:32" x14ac:dyDescent="0.25">
      <c r="A2892" t="s">
        <v>4406</v>
      </c>
      <c r="B2892" t="s">
        <v>19</v>
      </c>
      <c r="C2892" s="2">
        <v>3122000</v>
      </c>
      <c r="D2892" s="2">
        <v>3167010</v>
      </c>
      <c r="E2892" s="2">
        <v>3078080</v>
      </c>
      <c r="F2892" s="2">
        <v>3107170</v>
      </c>
      <c r="G2892" s="2">
        <v>3156470</v>
      </c>
      <c r="H2892" s="2">
        <v>3202880</v>
      </c>
      <c r="I2892" s="2">
        <v>3235300</v>
      </c>
      <c r="J2892" s="2">
        <v>3248770</v>
      </c>
      <c r="K2892" s="2">
        <v>3242320</v>
      </c>
      <c r="L2892" s="2">
        <v>3226780</v>
      </c>
      <c r="M2892" s="2">
        <v>3196360</v>
      </c>
      <c r="N2892" s="2">
        <v>3196560</v>
      </c>
      <c r="O2892" s="2">
        <v>3235800</v>
      </c>
      <c r="P2892" s="2">
        <v>3279990</v>
      </c>
      <c r="Q2892" s="2">
        <v>3330180</v>
      </c>
      <c r="R2892" s="2">
        <v>3391280</v>
      </c>
      <c r="S2892" s="2">
        <v>3455370</v>
      </c>
      <c r="T2892" s="2">
        <v>3518390</v>
      </c>
      <c r="U2892" s="2">
        <v>3598430</v>
      </c>
      <c r="V2892" s="2">
        <v>3667470</v>
      </c>
      <c r="W2892" s="2">
        <v>3742480</v>
      </c>
      <c r="X2892" s="2">
        <v>3819540</v>
      </c>
      <c r="Y2892" s="2">
        <v>3905520</v>
      </c>
      <c r="Z2892" s="2">
        <v>3990470</v>
      </c>
      <c r="AA2892" s="2">
        <v>4067420</v>
      </c>
      <c r="AB2892" s="2">
        <v>4133190</v>
      </c>
      <c r="AC2892" s="2">
        <v>4221880</v>
      </c>
      <c r="AD2892" s="2">
        <v>4310540</v>
      </c>
      <c r="AE2892" s="2">
        <v>4398160</v>
      </c>
      <c r="AF2892" s="2">
        <v>4497670</v>
      </c>
    </row>
    <row r="2893" spans="1:32" x14ac:dyDescent="0.25">
      <c r="A2893" t="s">
        <v>4407</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x14ac:dyDescent="0.25">
      <c r="A2894" t="s">
        <v>4408</v>
      </c>
      <c r="B2894" t="s">
        <v>19</v>
      </c>
      <c r="C2894" s="2">
        <v>2714550000000</v>
      </c>
      <c r="D2894" s="2">
        <v>2620110000000</v>
      </c>
      <c r="E2894" s="2">
        <v>2593090000000</v>
      </c>
      <c r="F2894" s="2">
        <v>2655780000000</v>
      </c>
      <c r="G2894" s="2">
        <v>2709030000000</v>
      </c>
      <c r="H2894" s="2">
        <v>2832940000000</v>
      </c>
      <c r="I2894" s="2">
        <v>2930910000000</v>
      </c>
      <c r="J2894" s="2">
        <v>2959910000000</v>
      </c>
      <c r="K2894" s="2">
        <v>2955490000000</v>
      </c>
      <c r="L2894" s="2">
        <v>2944730000000</v>
      </c>
      <c r="M2894" s="2">
        <v>2943570000000</v>
      </c>
      <c r="N2894" s="2">
        <v>2966650000000</v>
      </c>
      <c r="O2894" s="2">
        <v>2987520000000</v>
      </c>
      <c r="P2894" s="2">
        <v>3014700000000</v>
      </c>
      <c r="Q2894" s="2">
        <v>3049820000000</v>
      </c>
      <c r="R2894" s="2">
        <v>3098730000000</v>
      </c>
      <c r="S2894" s="2">
        <v>3141230000000</v>
      </c>
      <c r="T2894" s="2">
        <v>3172060000000</v>
      </c>
      <c r="U2894" s="2">
        <v>3227280000000</v>
      </c>
      <c r="V2894" s="2">
        <v>3251700000000</v>
      </c>
      <c r="W2894" s="2">
        <v>3287780000000</v>
      </c>
      <c r="X2894" s="2">
        <v>3334510000000</v>
      </c>
      <c r="Y2894" s="2">
        <v>3379610000000</v>
      </c>
      <c r="Z2894" s="2">
        <v>3417780000000</v>
      </c>
      <c r="AA2894" s="2">
        <v>3445860000000</v>
      </c>
      <c r="AB2894" s="2">
        <v>3460570000000</v>
      </c>
      <c r="AC2894" s="2">
        <v>3510250000000</v>
      </c>
      <c r="AD2894" s="2">
        <v>3557260000000</v>
      </c>
      <c r="AE2894" s="2">
        <v>3594100000000</v>
      </c>
      <c r="AF2894" s="2">
        <v>3635680000000</v>
      </c>
    </row>
    <row r="2895" spans="1:32" x14ac:dyDescent="0.25">
      <c r="A2895" t="s">
        <v>4409</v>
      </c>
      <c r="B2895" t="s">
        <v>19</v>
      </c>
      <c r="C2895" s="2">
        <v>308904000</v>
      </c>
      <c r="D2895" s="2">
        <v>298157000</v>
      </c>
      <c r="E2895" s="2">
        <v>295082000</v>
      </c>
      <c r="F2895" s="2">
        <v>302216000</v>
      </c>
      <c r="G2895" s="2">
        <v>308276000</v>
      </c>
      <c r="H2895" s="2">
        <v>322376000</v>
      </c>
      <c r="I2895" s="2">
        <v>333524000</v>
      </c>
      <c r="J2895" s="2">
        <v>336825000</v>
      </c>
      <c r="K2895" s="2">
        <v>336322000</v>
      </c>
      <c r="L2895" s="2">
        <v>335097000</v>
      </c>
      <c r="M2895" s="2">
        <v>334966000</v>
      </c>
      <c r="N2895" s="2">
        <v>337592000</v>
      </c>
      <c r="O2895" s="2">
        <v>339967000</v>
      </c>
      <c r="P2895" s="2">
        <v>343060000</v>
      </c>
      <c r="Q2895" s="2">
        <v>347056000</v>
      </c>
      <c r="R2895" s="2">
        <v>352622000</v>
      </c>
      <c r="S2895" s="2">
        <v>357459000</v>
      </c>
      <c r="T2895" s="2">
        <v>360967000</v>
      </c>
      <c r="U2895" s="2">
        <v>367250000</v>
      </c>
      <c r="V2895" s="2">
        <v>370030000</v>
      </c>
      <c r="W2895" s="2">
        <v>374135000</v>
      </c>
      <c r="X2895" s="2">
        <v>379453000</v>
      </c>
      <c r="Y2895" s="2">
        <v>384585000</v>
      </c>
      <c r="Z2895" s="2">
        <v>388929000</v>
      </c>
      <c r="AA2895" s="2">
        <v>392124000</v>
      </c>
      <c r="AB2895" s="2">
        <v>393798000</v>
      </c>
      <c r="AC2895" s="2">
        <v>399452000</v>
      </c>
      <c r="AD2895" s="2">
        <v>404800000</v>
      </c>
      <c r="AE2895" s="2">
        <v>408993000</v>
      </c>
      <c r="AF2895" s="2">
        <v>413725000</v>
      </c>
    </row>
    <row r="2896" spans="1:32" x14ac:dyDescent="0.25">
      <c r="A2896" t="s">
        <v>4410</v>
      </c>
      <c r="B2896" t="s">
        <v>19</v>
      </c>
      <c r="C2896" s="2">
        <v>1649040000</v>
      </c>
      <c r="D2896" s="2">
        <v>1591670000</v>
      </c>
      <c r="E2896" s="2">
        <v>1575260000</v>
      </c>
      <c r="F2896" s="2">
        <v>1613340000</v>
      </c>
      <c r="G2896" s="2">
        <v>1645690000</v>
      </c>
      <c r="H2896" s="2">
        <v>1720960000</v>
      </c>
      <c r="I2896" s="2">
        <v>1780470000</v>
      </c>
      <c r="J2896" s="2">
        <v>1798090000</v>
      </c>
      <c r="K2896" s="2">
        <v>1795410000</v>
      </c>
      <c r="L2896" s="2">
        <v>1788870000</v>
      </c>
      <c r="M2896" s="2">
        <v>1788170000</v>
      </c>
      <c r="N2896" s="2">
        <v>1802190000</v>
      </c>
      <c r="O2896" s="2">
        <v>1814860000</v>
      </c>
      <c r="P2896" s="2">
        <v>1831380000</v>
      </c>
      <c r="Q2896" s="2">
        <v>1852710000</v>
      </c>
      <c r="R2896" s="2">
        <v>1882420000</v>
      </c>
      <c r="S2896" s="2">
        <v>1908240000</v>
      </c>
      <c r="T2896" s="2">
        <v>1926970000</v>
      </c>
      <c r="U2896" s="2">
        <v>1960510000</v>
      </c>
      <c r="V2896" s="2">
        <v>1975350000</v>
      </c>
      <c r="W2896" s="2">
        <v>1997270000</v>
      </c>
      <c r="X2896" s="2">
        <v>2025660000</v>
      </c>
      <c r="Y2896" s="2">
        <v>2053050000</v>
      </c>
      <c r="Z2896" s="2">
        <v>2076240000</v>
      </c>
      <c r="AA2896" s="2">
        <v>2093300000</v>
      </c>
      <c r="AB2896" s="2">
        <v>2102230000</v>
      </c>
      <c r="AC2896" s="2">
        <v>2132420000</v>
      </c>
      <c r="AD2896" s="2">
        <v>2160970000</v>
      </c>
      <c r="AE2896" s="2">
        <v>2183350000</v>
      </c>
      <c r="AF2896" s="2">
        <v>2208610000</v>
      </c>
    </row>
    <row r="2897" spans="1:32" x14ac:dyDescent="0.25">
      <c r="A2897" t="s">
        <v>4411</v>
      </c>
      <c r="B2897" t="s">
        <v>19</v>
      </c>
      <c r="C2897" s="2">
        <v>2900310000</v>
      </c>
      <c r="D2897" s="2">
        <v>2799410000</v>
      </c>
      <c r="E2897" s="2">
        <v>2770540000</v>
      </c>
      <c r="F2897" s="2">
        <v>2837520000</v>
      </c>
      <c r="G2897" s="2">
        <v>2894410000</v>
      </c>
      <c r="H2897" s="2">
        <v>3026800000</v>
      </c>
      <c r="I2897" s="2">
        <v>3131470000</v>
      </c>
      <c r="J2897" s="2">
        <v>3162460000</v>
      </c>
      <c r="K2897" s="2">
        <v>3157740000</v>
      </c>
      <c r="L2897" s="2">
        <v>3146240000</v>
      </c>
      <c r="M2897" s="2">
        <v>3145010000</v>
      </c>
      <c r="N2897" s="2">
        <v>3169670000</v>
      </c>
      <c r="O2897" s="2">
        <v>3191960000</v>
      </c>
      <c r="P2897" s="2">
        <v>3221010000</v>
      </c>
      <c r="Q2897" s="2">
        <v>3258520000</v>
      </c>
      <c r="R2897" s="2">
        <v>3310780000</v>
      </c>
      <c r="S2897" s="2">
        <v>3356190000</v>
      </c>
      <c r="T2897" s="2">
        <v>3389140000</v>
      </c>
      <c r="U2897" s="2">
        <v>3448130000</v>
      </c>
      <c r="V2897" s="2">
        <v>3474230000</v>
      </c>
      <c r="W2897" s="2">
        <v>3512770000</v>
      </c>
      <c r="X2897" s="2">
        <v>3562700000</v>
      </c>
      <c r="Y2897" s="2">
        <v>3610880000</v>
      </c>
      <c r="Z2897" s="2">
        <v>3651670000</v>
      </c>
      <c r="AA2897" s="2">
        <v>3681670000</v>
      </c>
      <c r="AB2897" s="2">
        <v>3697380000</v>
      </c>
      <c r="AC2897" s="2">
        <v>3750470000</v>
      </c>
      <c r="AD2897" s="2">
        <v>3800690000</v>
      </c>
      <c r="AE2897" s="2">
        <v>3840050000</v>
      </c>
      <c r="AF2897" s="2">
        <v>3884480000</v>
      </c>
    </row>
    <row r="2898" spans="1:32" x14ac:dyDescent="0.25">
      <c r="A2898" t="s">
        <v>4412</v>
      </c>
      <c r="B2898" t="s">
        <v>19</v>
      </c>
      <c r="C2898" s="2">
        <v>114291000</v>
      </c>
      <c r="D2898" s="2">
        <v>110315000</v>
      </c>
      <c r="E2898" s="2">
        <v>109178000</v>
      </c>
      <c r="F2898" s="2">
        <v>111817000</v>
      </c>
      <c r="G2898" s="2">
        <v>114059000</v>
      </c>
      <c r="H2898" s="2">
        <v>119276000</v>
      </c>
      <c r="I2898" s="2">
        <v>123401000</v>
      </c>
      <c r="J2898" s="2">
        <v>124622000</v>
      </c>
      <c r="K2898" s="2">
        <v>124436000</v>
      </c>
      <c r="L2898" s="2">
        <v>123983000</v>
      </c>
      <c r="M2898" s="2">
        <v>123934000</v>
      </c>
      <c r="N2898" s="2">
        <v>124906000</v>
      </c>
      <c r="O2898" s="2">
        <v>125784000</v>
      </c>
      <c r="P2898" s="2">
        <v>126929000</v>
      </c>
      <c r="Q2898" s="2">
        <v>128407000</v>
      </c>
      <c r="R2898" s="2">
        <v>130467000</v>
      </c>
      <c r="S2898" s="2">
        <v>132256000</v>
      </c>
      <c r="T2898" s="2">
        <v>133554000</v>
      </c>
      <c r="U2898" s="2">
        <v>135879000</v>
      </c>
      <c r="V2898" s="2">
        <v>136907000</v>
      </c>
      <c r="W2898" s="2">
        <v>138426000</v>
      </c>
      <c r="X2898" s="2">
        <v>140394000</v>
      </c>
      <c r="Y2898" s="2">
        <v>142293000</v>
      </c>
      <c r="Z2898" s="2">
        <v>143900000</v>
      </c>
      <c r="AA2898" s="2">
        <v>145082000</v>
      </c>
      <c r="AB2898" s="2">
        <v>145701000</v>
      </c>
      <c r="AC2898" s="2">
        <v>147793000</v>
      </c>
      <c r="AD2898" s="2">
        <v>149772000</v>
      </c>
      <c r="AE2898" s="2">
        <v>151323000</v>
      </c>
      <c r="AF2898" s="2">
        <v>153074000</v>
      </c>
    </row>
    <row r="2899" spans="1:32" x14ac:dyDescent="0.25">
      <c r="A2899" t="s">
        <v>4413</v>
      </c>
      <c r="B2899" t="s">
        <v>19</v>
      </c>
      <c r="C2899" s="2">
        <v>107692000</v>
      </c>
      <c r="D2899" s="2">
        <v>103945000</v>
      </c>
      <c r="E2899" s="2">
        <v>102873000</v>
      </c>
      <c r="F2899" s="2">
        <v>105360000</v>
      </c>
      <c r="G2899" s="2">
        <v>107473000</v>
      </c>
      <c r="H2899" s="2">
        <v>112388000</v>
      </c>
      <c r="I2899" s="2">
        <v>116275000</v>
      </c>
      <c r="J2899" s="2">
        <v>117426000</v>
      </c>
      <c r="K2899" s="2">
        <v>117250000</v>
      </c>
      <c r="L2899" s="2">
        <v>116823000</v>
      </c>
      <c r="M2899" s="2">
        <v>116778000</v>
      </c>
      <c r="N2899" s="2">
        <v>117693000</v>
      </c>
      <c r="O2899" s="2">
        <v>118521000</v>
      </c>
      <c r="P2899" s="2">
        <v>119600000</v>
      </c>
      <c r="Q2899" s="2">
        <v>120993000</v>
      </c>
      <c r="R2899" s="2">
        <v>122933000</v>
      </c>
      <c r="S2899" s="2">
        <v>124619000</v>
      </c>
      <c r="T2899" s="2">
        <v>125842000</v>
      </c>
      <c r="U2899" s="2">
        <v>128033000</v>
      </c>
      <c r="V2899" s="2">
        <v>129002000</v>
      </c>
      <c r="W2899" s="2">
        <v>130433000</v>
      </c>
      <c r="X2899" s="2">
        <v>132287000</v>
      </c>
      <c r="Y2899" s="2">
        <v>134076000</v>
      </c>
      <c r="Z2899" s="2">
        <v>135591000</v>
      </c>
      <c r="AA2899" s="2">
        <v>136705000</v>
      </c>
      <c r="AB2899" s="2">
        <v>137288000</v>
      </c>
      <c r="AC2899" s="2">
        <v>139259000</v>
      </c>
      <c r="AD2899" s="2">
        <v>141124000</v>
      </c>
      <c r="AE2899" s="2">
        <v>142585000</v>
      </c>
      <c r="AF2899" s="2">
        <v>144235000</v>
      </c>
    </row>
    <row r="2900" spans="1:32" x14ac:dyDescent="0.25">
      <c r="A2900" t="s">
        <v>4414</v>
      </c>
      <c r="B2900" t="s">
        <v>19</v>
      </c>
      <c r="C2900" s="2">
        <v>76688800</v>
      </c>
      <c r="D2900" s="2">
        <v>74020800</v>
      </c>
      <c r="E2900" s="2">
        <v>73257500</v>
      </c>
      <c r="F2900" s="2">
        <v>75028500</v>
      </c>
      <c r="G2900" s="2">
        <v>76532800</v>
      </c>
      <c r="H2900" s="2">
        <v>80033400</v>
      </c>
      <c r="I2900" s="2">
        <v>82801100</v>
      </c>
      <c r="J2900" s="2">
        <v>83620400</v>
      </c>
      <c r="K2900" s="2">
        <v>83495600</v>
      </c>
      <c r="L2900" s="2">
        <v>83191600</v>
      </c>
      <c r="M2900" s="2">
        <v>83159000</v>
      </c>
      <c r="N2900" s="2">
        <v>83811000</v>
      </c>
      <c r="O2900" s="2">
        <v>84400500</v>
      </c>
      <c r="P2900" s="2">
        <v>85168500</v>
      </c>
      <c r="Q2900" s="2">
        <v>86160500</v>
      </c>
      <c r="R2900" s="2">
        <v>87542300</v>
      </c>
      <c r="S2900" s="2">
        <v>88743000</v>
      </c>
      <c r="T2900" s="2">
        <v>89614100</v>
      </c>
      <c r="U2900" s="2">
        <v>91173900</v>
      </c>
      <c r="V2900" s="2">
        <v>91864000</v>
      </c>
      <c r="W2900" s="2">
        <v>92883200</v>
      </c>
      <c r="X2900" s="2">
        <v>94203400</v>
      </c>
      <c r="Y2900" s="2">
        <v>95477500</v>
      </c>
      <c r="Z2900" s="2">
        <v>96555900</v>
      </c>
      <c r="AA2900" s="2">
        <v>97349200</v>
      </c>
      <c r="AB2900" s="2">
        <v>97764700</v>
      </c>
      <c r="AC2900" s="2">
        <v>99168300</v>
      </c>
      <c r="AD2900" s="2">
        <v>100496000</v>
      </c>
      <c r="AE2900" s="2">
        <v>101537000</v>
      </c>
      <c r="AF2900" s="2">
        <v>102712000</v>
      </c>
    </row>
    <row r="2901" spans="1:32" x14ac:dyDescent="0.25">
      <c r="A2901" t="s">
        <v>4415</v>
      </c>
      <c r="B2901" t="s">
        <v>19</v>
      </c>
      <c r="C2901" s="2">
        <v>7162400</v>
      </c>
      <c r="D2901" s="2">
        <v>6913220</v>
      </c>
      <c r="E2901" s="2">
        <v>6841920</v>
      </c>
      <c r="F2901" s="2">
        <v>7007330</v>
      </c>
      <c r="G2901" s="2">
        <v>7147830</v>
      </c>
      <c r="H2901" s="2">
        <v>7474770</v>
      </c>
      <c r="I2901" s="2">
        <v>7733260</v>
      </c>
      <c r="J2901" s="2">
        <v>7809780</v>
      </c>
      <c r="K2901" s="2">
        <v>7798120</v>
      </c>
      <c r="L2901" s="2">
        <v>7769730</v>
      </c>
      <c r="M2901" s="2">
        <v>7766690</v>
      </c>
      <c r="N2901" s="2">
        <v>7827580</v>
      </c>
      <c r="O2901" s="2">
        <v>7882630</v>
      </c>
      <c r="P2901" s="2">
        <v>7954370</v>
      </c>
      <c r="Q2901" s="2">
        <v>8047010</v>
      </c>
      <c r="R2901" s="2">
        <v>8176060</v>
      </c>
      <c r="S2901" s="2">
        <v>8288210</v>
      </c>
      <c r="T2901" s="2">
        <v>8369560</v>
      </c>
      <c r="U2901" s="2">
        <v>8515240</v>
      </c>
      <c r="V2901" s="2">
        <v>8579700</v>
      </c>
      <c r="W2901" s="2">
        <v>8674880</v>
      </c>
      <c r="X2901" s="2">
        <v>8798190</v>
      </c>
      <c r="Y2901" s="2">
        <v>8917180</v>
      </c>
      <c r="Z2901" s="2">
        <v>9017900</v>
      </c>
      <c r="AA2901" s="2">
        <v>9091990</v>
      </c>
      <c r="AB2901" s="2">
        <v>9130790</v>
      </c>
      <c r="AC2901" s="2">
        <v>9261880</v>
      </c>
      <c r="AD2901" s="2">
        <v>9385900</v>
      </c>
      <c r="AE2901" s="2">
        <v>9483110</v>
      </c>
      <c r="AF2901" s="2">
        <v>9592830</v>
      </c>
    </row>
    <row r="2902" spans="1:32" x14ac:dyDescent="0.25">
      <c r="A2902" t="s">
        <v>4416</v>
      </c>
      <c r="B2902" t="s">
        <v>19</v>
      </c>
      <c r="C2902" s="2">
        <v>48090400</v>
      </c>
      <c r="D2902" s="2">
        <v>46417300</v>
      </c>
      <c r="E2902" s="2">
        <v>45938600</v>
      </c>
      <c r="F2902" s="2">
        <v>47049200</v>
      </c>
      <c r="G2902" s="2">
        <v>47992600</v>
      </c>
      <c r="H2902" s="2">
        <v>50187700</v>
      </c>
      <c r="I2902" s="2">
        <v>51923300</v>
      </c>
      <c r="J2902" s="2">
        <v>52437100</v>
      </c>
      <c r="K2902" s="2">
        <v>52358800</v>
      </c>
      <c r="L2902" s="2">
        <v>52168200</v>
      </c>
      <c r="M2902" s="2">
        <v>52147700</v>
      </c>
      <c r="N2902" s="2">
        <v>52556600</v>
      </c>
      <c r="O2902" s="2">
        <v>52926200</v>
      </c>
      <c r="P2902" s="2">
        <v>53407900</v>
      </c>
      <c r="Q2902" s="2">
        <v>54029900</v>
      </c>
      <c r="R2902" s="2">
        <v>54896400</v>
      </c>
      <c r="S2902" s="2">
        <v>55649400</v>
      </c>
      <c r="T2902" s="2">
        <v>56195600</v>
      </c>
      <c r="U2902" s="2">
        <v>57173800</v>
      </c>
      <c r="V2902" s="2">
        <v>57606500</v>
      </c>
      <c r="W2902" s="2">
        <v>58245600</v>
      </c>
      <c r="X2902" s="2">
        <v>59073500</v>
      </c>
      <c r="Y2902" s="2">
        <v>59872500</v>
      </c>
      <c r="Z2902" s="2">
        <v>60548800</v>
      </c>
      <c r="AA2902" s="2">
        <v>61046200</v>
      </c>
      <c r="AB2902" s="2">
        <v>61306700</v>
      </c>
      <c r="AC2902" s="2">
        <v>62186900</v>
      </c>
      <c r="AD2902" s="2">
        <v>63019600</v>
      </c>
      <c r="AE2902" s="2">
        <v>63672300</v>
      </c>
      <c r="AF2902" s="2">
        <v>64409000</v>
      </c>
    </row>
    <row r="2903" spans="1:32" x14ac:dyDescent="0.25">
      <c r="A2903" t="s">
        <v>4417</v>
      </c>
      <c r="B2903" t="s">
        <v>19</v>
      </c>
      <c r="C2903" s="2">
        <v>51160000</v>
      </c>
      <c r="D2903" s="2">
        <v>49380100</v>
      </c>
      <c r="E2903" s="2">
        <v>48870900</v>
      </c>
      <c r="F2903" s="2">
        <v>50052400</v>
      </c>
      <c r="G2903" s="2">
        <v>51055900</v>
      </c>
      <c r="H2903" s="2">
        <v>53391200</v>
      </c>
      <c r="I2903" s="2">
        <v>55237600</v>
      </c>
      <c r="J2903" s="2">
        <v>55784100</v>
      </c>
      <c r="K2903" s="2">
        <v>55700900</v>
      </c>
      <c r="L2903" s="2">
        <v>55498100</v>
      </c>
      <c r="M2903" s="2">
        <v>55476300</v>
      </c>
      <c r="N2903" s="2">
        <v>55911300</v>
      </c>
      <c r="O2903" s="2">
        <v>56304500</v>
      </c>
      <c r="P2903" s="2">
        <v>56816900</v>
      </c>
      <c r="Q2903" s="2">
        <v>57478600</v>
      </c>
      <c r="R2903" s="2">
        <v>58400400</v>
      </c>
      <c r="S2903" s="2">
        <v>59201500</v>
      </c>
      <c r="T2903" s="2">
        <v>59782600</v>
      </c>
      <c r="U2903" s="2">
        <v>60823200</v>
      </c>
      <c r="V2903" s="2">
        <v>61283500</v>
      </c>
      <c r="W2903" s="2">
        <v>61963500</v>
      </c>
      <c r="X2903" s="2">
        <v>62844200</v>
      </c>
      <c r="Y2903" s="2">
        <v>63694100</v>
      </c>
      <c r="Z2903" s="2">
        <v>64413600</v>
      </c>
      <c r="AA2903" s="2">
        <v>64942800</v>
      </c>
      <c r="AB2903" s="2">
        <v>65219900</v>
      </c>
      <c r="AC2903" s="2">
        <v>66156300</v>
      </c>
      <c r="AD2903" s="2">
        <v>67042100</v>
      </c>
      <c r="AE2903" s="2">
        <v>67736500</v>
      </c>
      <c r="AF2903" s="2">
        <v>68520200</v>
      </c>
    </row>
    <row r="2904" spans="1:32" x14ac:dyDescent="0.25">
      <c r="A2904" t="s">
        <v>4418</v>
      </c>
      <c r="B2904" t="s">
        <v>19</v>
      </c>
      <c r="C2904" s="2">
        <v>5116000</v>
      </c>
      <c r="D2904" s="2">
        <v>4938010</v>
      </c>
      <c r="E2904" s="2">
        <v>4887090</v>
      </c>
      <c r="F2904" s="2">
        <v>5005240</v>
      </c>
      <c r="G2904" s="2">
        <v>5105590</v>
      </c>
      <c r="H2904" s="2">
        <v>5339120</v>
      </c>
      <c r="I2904" s="2">
        <v>5523760</v>
      </c>
      <c r="J2904" s="2">
        <v>5578410</v>
      </c>
      <c r="K2904" s="2">
        <v>5570090</v>
      </c>
      <c r="L2904" s="2">
        <v>5549810</v>
      </c>
      <c r="M2904" s="2">
        <v>5547630</v>
      </c>
      <c r="N2904" s="2">
        <v>5591130</v>
      </c>
      <c r="O2904" s="2">
        <v>5630450</v>
      </c>
      <c r="P2904" s="2">
        <v>5681690</v>
      </c>
      <c r="Q2904" s="2">
        <v>5747860</v>
      </c>
      <c r="R2904" s="2">
        <v>5840040</v>
      </c>
      <c r="S2904" s="2">
        <v>5920150</v>
      </c>
      <c r="T2904" s="2">
        <v>5978260</v>
      </c>
      <c r="U2904" s="2">
        <v>6082320</v>
      </c>
      <c r="V2904" s="2">
        <v>6128350</v>
      </c>
      <c r="W2904" s="2">
        <v>6196350</v>
      </c>
      <c r="X2904" s="2">
        <v>6284420</v>
      </c>
      <c r="Y2904" s="2">
        <v>6369410</v>
      </c>
      <c r="Z2904" s="2">
        <v>6441360</v>
      </c>
      <c r="AA2904" s="2">
        <v>6494280</v>
      </c>
      <c r="AB2904" s="2">
        <v>6521990</v>
      </c>
      <c r="AC2904" s="2">
        <v>6615630</v>
      </c>
      <c r="AD2904" s="2">
        <v>6704210</v>
      </c>
      <c r="AE2904" s="2">
        <v>6773650</v>
      </c>
      <c r="AF2904" s="2">
        <v>6852020</v>
      </c>
    </row>
    <row r="2905" spans="1:32" x14ac:dyDescent="0.25">
      <c r="A2905" t="s">
        <v>4419</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x14ac:dyDescent="0.25">
      <c r="A2906" t="s">
        <v>4420</v>
      </c>
      <c r="B2906" t="s">
        <v>19</v>
      </c>
      <c r="C2906" s="2">
        <v>4958990000000</v>
      </c>
      <c r="D2906" s="2">
        <v>4962170000000</v>
      </c>
      <c r="E2906" s="2">
        <v>5108170000000</v>
      </c>
      <c r="F2906" s="2">
        <v>5306180000000</v>
      </c>
      <c r="G2906" s="2">
        <v>5317120000000</v>
      </c>
      <c r="H2906" s="2">
        <v>5365290000000</v>
      </c>
      <c r="I2906" s="2">
        <v>5487730000000</v>
      </c>
      <c r="J2906" s="2">
        <v>5541270000000</v>
      </c>
      <c r="K2906" s="2">
        <v>5525900000000</v>
      </c>
      <c r="L2906" s="2">
        <v>5499830000000</v>
      </c>
      <c r="M2906" s="2">
        <v>5495160000000</v>
      </c>
      <c r="N2906" s="2">
        <v>5543120000000</v>
      </c>
      <c r="O2906" s="2">
        <v>5585730000000</v>
      </c>
      <c r="P2906" s="2">
        <v>5633610000000</v>
      </c>
      <c r="Q2906" s="2">
        <v>5692080000000</v>
      </c>
      <c r="R2906" s="2">
        <v>5777070000000</v>
      </c>
      <c r="S2906" s="2">
        <v>5824880000000</v>
      </c>
      <c r="T2906" s="2">
        <v>5862030000000</v>
      </c>
      <c r="U2906" s="2">
        <v>5931040000000</v>
      </c>
      <c r="V2906" s="2">
        <v>5978800000000</v>
      </c>
      <c r="W2906" s="2">
        <v>6053110000000</v>
      </c>
      <c r="X2906" s="2">
        <v>6138040000000</v>
      </c>
      <c r="Y2906" s="2">
        <v>6217600000000</v>
      </c>
      <c r="Z2906" s="2">
        <v>6286510000000</v>
      </c>
      <c r="AA2906" s="2">
        <v>6344750000000</v>
      </c>
      <c r="AB2906" s="2">
        <v>6381680000000</v>
      </c>
      <c r="AC2906" s="2">
        <v>6471620000000</v>
      </c>
      <c r="AD2906" s="2">
        <v>6556210000000</v>
      </c>
      <c r="AE2906" s="2">
        <v>6635430000000</v>
      </c>
      <c r="AF2906" s="2">
        <v>6719880000000</v>
      </c>
    </row>
    <row r="2907" spans="1:32" x14ac:dyDescent="0.25">
      <c r="A2907" t="s">
        <v>4421</v>
      </c>
      <c r="B2907" t="s">
        <v>19</v>
      </c>
      <c r="C2907" s="2">
        <v>564311000</v>
      </c>
      <c r="D2907" s="2">
        <v>564674000</v>
      </c>
      <c r="E2907" s="2">
        <v>581288000</v>
      </c>
      <c r="F2907" s="2">
        <v>603821000</v>
      </c>
      <c r="G2907" s="2">
        <v>605065000</v>
      </c>
      <c r="H2907" s="2">
        <v>610547000</v>
      </c>
      <c r="I2907" s="2">
        <v>624480000</v>
      </c>
      <c r="J2907" s="2">
        <v>630572000</v>
      </c>
      <c r="K2907" s="2">
        <v>628824000</v>
      </c>
      <c r="L2907" s="2">
        <v>625857000</v>
      </c>
      <c r="M2907" s="2">
        <v>625326000</v>
      </c>
      <c r="N2907" s="2">
        <v>630784000</v>
      </c>
      <c r="O2907" s="2">
        <v>635632000</v>
      </c>
      <c r="P2907" s="2">
        <v>641081000</v>
      </c>
      <c r="Q2907" s="2">
        <v>647734000</v>
      </c>
      <c r="R2907" s="2">
        <v>657405000</v>
      </c>
      <c r="S2907" s="2">
        <v>662846000</v>
      </c>
      <c r="T2907" s="2">
        <v>667074000</v>
      </c>
      <c r="U2907" s="2">
        <v>674926000</v>
      </c>
      <c r="V2907" s="2">
        <v>680362000</v>
      </c>
      <c r="W2907" s="2">
        <v>688818000</v>
      </c>
      <c r="X2907" s="2">
        <v>698482000</v>
      </c>
      <c r="Y2907" s="2">
        <v>707537000</v>
      </c>
      <c r="Z2907" s="2">
        <v>715378000</v>
      </c>
      <c r="AA2907" s="2">
        <v>722006000</v>
      </c>
      <c r="AB2907" s="2">
        <v>726207000</v>
      </c>
      <c r="AC2907" s="2">
        <v>736443000</v>
      </c>
      <c r="AD2907" s="2">
        <v>746069000</v>
      </c>
      <c r="AE2907" s="2">
        <v>755083000</v>
      </c>
      <c r="AF2907" s="2">
        <v>764694000</v>
      </c>
    </row>
    <row r="2908" spans="1:32" x14ac:dyDescent="0.25">
      <c r="A2908" t="s">
        <v>4422</v>
      </c>
      <c r="B2908" t="s">
        <v>19</v>
      </c>
      <c r="C2908" s="2">
        <v>3012500000</v>
      </c>
      <c r="D2908" s="2">
        <v>3014430000</v>
      </c>
      <c r="E2908" s="2">
        <v>3103120000</v>
      </c>
      <c r="F2908" s="2">
        <v>3223410000</v>
      </c>
      <c r="G2908" s="2">
        <v>3230050000</v>
      </c>
      <c r="H2908" s="2">
        <v>3259320000</v>
      </c>
      <c r="I2908" s="2">
        <v>3333700000</v>
      </c>
      <c r="J2908" s="2">
        <v>3366220000</v>
      </c>
      <c r="K2908" s="2">
        <v>3356890000</v>
      </c>
      <c r="L2908" s="2">
        <v>3341050000</v>
      </c>
      <c r="M2908" s="2">
        <v>3338210000</v>
      </c>
      <c r="N2908" s="2">
        <v>3367350000</v>
      </c>
      <c r="O2908" s="2">
        <v>3393230000</v>
      </c>
      <c r="P2908" s="2">
        <v>3422320000</v>
      </c>
      <c r="Q2908" s="2">
        <v>3457840000</v>
      </c>
      <c r="R2908" s="2">
        <v>3509470000</v>
      </c>
      <c r="S2908" s="2">
        <v>3538510000</v>
      </c>
      <c r="T2908" s="2">
        <v>3561080000</v>
      </c>
      <c r="U2908" s="2">
        <v>3603000000</v>
      </c>
      <c r="V2908" s="2">
        <v>3632010000</v>
      </c>
      <c r="W2908" s="2">
        <v>3677160000</v>
      </c>
      <c r="X2908" s="2">
        <v>3728750000</v>
      </c>
      <c r="Y2908" s="2">
        <v>3777080000</v>
      </c>
      <c r="Z2908" s="2">
        <v>3818940000</v>
      </c>
      <c r="AA2908" s="2">
        <v>3854320000</v>
      </c>
      <c r="AB2908" s="2">
        <v>3876750000</v>
      </c>
      <c r="AC2908" s="2">
        <v>3931400000</v>
      </c>
      <c r="AD2908" s="2">
        <v>3982780000</v>
      </c>
      <c r="AE2908" s="2">
        <v>4030900000</v>
      </c>
      <c r="AF2908" s="2">
        <v>4082210000</v>
      </c>
    </row>
    <row r="2909" spans="1:32" x14ac:dyDescent="0.25">
      <c r="A2909" t="s">
        <v>4423</v>
      </c>
      <c r="B2909" t="s">
        <v>19</v>
      </c>
      <c r="C2909" s="2">
        <v>5298340000</v>
      </c>
      <c r="D2909" s="2">
        <v>5301750000</v>
      </c>
      <c r="E2909" s="2">
        <v>5457730000</v>
      </c>
      <c r="F2909" s="2">
        <v>5669300000</v>
      </c>
      <c r="G2909" s="2">
        <v>5680980000</v>
      </c>
      <c r="H2909" s="2">
        <v>5732450000</v>
      </c>
      <c r="I2909" s="2">
        <v>5863270000</v>
      </c>
      <c r="J2909" s="2">
        <v>5920470000</v>
      </c>
      <c r="K2909" s="2">
        <v>5904050000</v>
      </c>
      <c r="L2909" s="2">
        <v>5876200000</v>
      </c>
      <c r="M2909" s="2">
        <v>5871200000</v>
      </c>
      <c r="N2909" s="2">
        <v>5922450000</v>
      </c>
      <c r="O2909" s="2">
        <v>5967970000</v>
      </c>
      <c r="P2909" s="2">
        <v>6019130000</v>
      </c>
      <c r="Q2909" s="2">
        <v>6081600000</v>
      </c>
      <c r="R2909" s="2">
        <v>6172400000</v>
      </c>
      <c r="S2909" s="2">
        <v>6223490000</v>
      </c>
      <c r="T2909" s="2">
        <v>6263180000</v>
      </c>
      <c r="U2909" s="2">
        <v>6336910000</v>
      </c>
      <c r="V2909" s="2">
        <v>6387940000</v>
      </c>
      <c r="W2909" s="2">
        <v>6467340000</v>
      </c>
      <c r="X2909" s="2">
        <v>6558070000</v>
      </c>
      <c r="Y2909" s="2">
        <v>6643090000</v>
      </c>
      <c r="Z2909" s="2">
        <v>6716710000</v>
      </c>
      <c r="AA2909" s="2">
        <v>6778940000</v>
      </c>
      <c r="AB2909" s="2">
        <v>6818390000</v>
      </c>
      <c r="AC2909" s="2">
        <v>6914490000</v>
      </c>
      <c r="AD2909" s="2">
        <v>7004870000</v>
      </c>
      <c r="AE2909" s="2">
        <v>7089500000</v>
      </c>
      <c r="AF2909" s="2">
        <v>7179740000</v>
      </c>
    </row>
    <row r="2910" spans="1:32" x14ac:dyDescent="0.25">
      <c r="A2910" t="s">
        <v>4424</v>
      </c>
      <c r="B2910" t="s">
        <v>19</v>
      </c>
      <c r="C2910" s="2">
        <v>208790000</v>
      </c>
      <c r="D2910" s="2">
        <v>208924000</v>
      </c>
      <c r="E2910" s="2">
        <v>215071000</v>
      </c>
      <c r="F2910" s="2">
        <v>223408000</v>
      </c>
      <c r="G2910" s="2">
        <v>223868000</v>
      </c>
      <c r="H2910" s="2">
        <v>225896000</v>
      </c>
      <c r="I2910" s="2">
        <v>231051000</v>
      </c>
      <c r="J2910" s="2">
        <v>233306000</v>
      </c>
      <c r="K2910" s="2">
        <v>232659000</v>
      </c>
      <c r="L2910" s="2">
        <v>231561000</v>
      </c>
      <c r="M2910" s="2">
        <v>231364000</v>
      </c>
      <c r="N2910" s="2">
        <v>233384000</v>
      </c>
      <c r="O2910" s="2">
        <v>235177000</v>
      </c>
      <c r="P2910" s="2">
        <v>237194000</v>
      </c>
      <c r="Q2910" s="2">
        <v>239655000</v>
      </c>
      <c r="R2910" s="2">
        <v>243233000</v>
      </c>
      <c r="S2910" s="2">
        <v>245246000</v>
      </c>
      <c r="T2910" s="2">
        <v>246811000</v>
      </c>
      <c r="U2910" s="2">
        <v>249716000</v>
      </c>
      <c r="V2910" s="2">
        <v>251727000</v>
      </c>
      <c r="W2910" s="2">
        <v>254856000</v>
      </c>
      <c r="X2910" s="2">
        <v>258431000</v>
      </c>
      <c r="Y2910" s="2">
        <v>261781000</v>
      </c>
      <c r="Z2910" s="2">
        <v>264683000</v>
      </c>
      <c r="AA2910" s="2">
        <v>267135000</v>
      </c>
      <c r="AB2910" s="2">
        <v>268690000</v>
      </c>
      <c r="AC2910" s="2">
        <v>272477000</v>
      </c>
      <c r="AD2910" s="2">
        <v>276038000</v>
      </c>
      <c r="AE2910" s="2">
        <v>279373000</v>
      </c>
      <c r="AF2910" s="2">
        <v>282929000</v>
      </c>
    </row>
    <row r="2911" spans="1:32" x14ac:dyDescent="0.25">
      <c r="A2911" t="s">
        <v>4425</v>
      </c>
      <c r="B2911" t="s">
        <v>19</v>
      </c>
      <c r="C2911" s="2">
        <v>196733000</v>
      </c>
      <c r="D2911" s="2">
        <v>196860000</v>
      </c>
      <c r="E2911" s="2">
        <v>202652000</v>
      </c>
      <c r="F2911" s="2">
        <v>210507000</v>
      </c>
      <c r="G2911" s="2">
        <v>210941000</v>
      </c>
      <c r="H2911" s="2">
        <v>212852000</v>
      </c>
      <c r="I2911" s="2">
        <v>217710000</v>
      </c>
      <c r="J2911" s="2">
        <v>219834000</v>
      </c>
      <c r="K2911" s="2">
        <v>219224000</v>
      </c>
      <c r="L2911" s="2">
        <v>218190000</v>
      </c>
      <c r="M2911" s="2">
        <v>218004000</v>
      </c>
      <c r="N2911" s="2">
        <v>219907000</v>
      </c>
      <c r="O2911" s="2">
        <v>221597000</v>
      </c>
      <c r="P2911" s="2">
        <v>223497000</v>
      </c>
      <c r="Q2911" s="2">
        <v>225817000</v>
      </c>
      <c r="R2911" s="2">
        <v>229188000</v>
      </c>
      <c r="S2911" s="2">
        <v>231085000</v>
      </c>
      <c r="T2911" s="2">
        <v>232559000</v>
      </c>
      <c r="U2911" s="2">
        <v>235296000</v>
      </c>
      <c r="V2911" s="2">
        <v>237191000</v>
      </c>
      <c r="W2911" s="2">
        <v>240139000</v>
      </c>
      <c r="X2911" s="2">
        <v>243509000</v>
      </c>
      <c r="Y2911" s="2">
        <v>246665000</v>
      </c>
      <c r="Z2911" s="2">
        <v>249399000</v>
      </c>
      <c r="AA2911" s="2">
        <v>251710000</v>
      </c>
      <c r="AB2911" s="2">
        <v>253174000</v>
      </c>
      <c r="AC2911" s="2">
        <v>256743000</v>
      </c>
      <c r="AD2911" s="2">
        <v>260098000</v>
      </c>
      <c r="AE2911" s="2">
        <v>263241000</v>
      </c>
      <c r="AF2911" s="2">
        <v>266592000</v>
      </c>
    </row>
    <row r="2912" spans="1:32" x14ac:dyDescent="0.25">
      <c r="A2912" t="s">
        <v>4426</v>
      </c>
      <c r="B2912" t="s">
        <v>19</v>
      </c>
      <c r="C2912" s="2">
        <v>140097000</v>
      </c>
      <c r="D2912" s="2">
        <v>140187000</v>
      </c>
      <c r="E2912" s="2">
        <v>144311000</v>
      </c>
      <c r="F2912" s="2">
        <v>149905000</v>
      </c>
      <c r="G2912" s="2">
        <v>150214000</v>
      </c>
      <c r="H2912" s="2">
        <v>151575000</v>
      </c>
      <c r="I2912" s="2">
        <v>155034000</v>
      </c>
      <c r="J2912" s="2">
        <v>156547000</v>
      </c>
      <c r="K2912" s="2">
        <v>156113000</v>
      </c>
      <c r="L2912" s="2">
        <v>155376000</v>
      </c>
      <c r="M2912" s="2">
        <v>155244000</v>
      </c>
      <c r="N2912" s="2">
        <v>156599000</v>
      </c>
      <c r="O2912" s="2">
        <v>157803000</v>
      </c>
      <c r="P2912" s="2">
        <v>159155000</v>
      </c>
      <c r="Q2912" s="2">
        <v>160807000</v>
      </c>
      <c r="R2912" s="2">
        <v>163208000</v>
      </c>
      <c r="S2912" s="2">
        <v>164559000</v>
      </c>
      <c r="T2912" s="2">
        <v>165608000</v>
      </c>
      <c r="U2912" s="2">
        <v>167558000</v>
      </c>
      <c r="V2912" s="2">
        <v>168907000</v>
      </c>
      <c r="W2912" s="2">
        <v>171007000</v>
      </c>
      <c r="X2912" s="2">
        <v>173406000</v>
      </c>
      <c r="Y2912" s="2">
        <v>175654000</v>
      </c>
      <c r="Z2912" s="2">
        <v>177601000</v>
      </c>
      <c r="AA2912" s="2">
        <v>179246000</v>
      </c>
      <c r="AB2912" s="2">
        <v>180289000</v>
      </c>
      <c r="AC2912" s="2">
        <v>182830000</v>
      </c>
      <c r="AD2912" s="2">
        <v>185220000</v>
      </c>
      <c r="AE2912" s="2">
        <v>187458000</v>
      </c>
      <c r="AF2912" s="2">
        <v>189844000</v>
      </c>
    </row>
    <row r="2913" spans="1:32" x14ac:dyDescent="0.25">
      <c r="A2913" t="s">
        <v>4427</v>
      </c>
      <c r="B2913" t="s">
        <v>19</v>
      </c>
      <c r="C2913" s="2">
        <v>13084400</v>
      </c>
      <c r="D2913" s="2">
        <v>13092800</v>
      </c>
      <c r="E2913" s="2">
        <v>13478000</v>
      </c>
      <c r="F2913" s="2">
        <v>14000500</v>
      </c>
      <c r="G2913" s="2">
        <v>14029300</v>
      </c>
      <c r="H2913" s="2">
        <v>14156400</v>
      </c>
      <c r="I2913" s="2">
        <v>14479500</v>
      </c>
      <c r="J2913" s="2">
        <v>14620800</v>
      </c>
      <c r="K2913" s="2">
        <v>14580200</v>
      </c>
      <c r="L2913" s="2">
        <v>14511400</v>
      </c>
      <c r="M2913" s="2">
        <v>14499100</v>
      </c>
      <c r="N2913" s="2">
        <v>14625700</v>
      </c>
      <c r="O2913" s="2">
        <v>14738100</v>
      </c>
      <c r="P2913" s="2">
        <v>14864400</v>
      </c>
      <c r="Q2913" s="2">
        <v>15018700</v>
      </c>
      <c r="R2913" s="2">
        <v>15242900</v>
      </c>
      <c r="S2913" s="2">
        <v>15369100</v>
      </c>
      <c r="T2913" s="2">
        <v>15467100</v>
      </c>
      <c r="U2913" s="2">
        <v>15649200</v>
      </c>
      <c r="V2913" s="2">
        <v>15775200</v>
      </c>
      <c r="W2913" s="2">
        <v>15971300</v>
      </c>
      <c r="X2913" s="2">
        <v>16195300</v>
      </c>
      <c r="Y2913" s="2">
        <v>16405300</v>
      </c>
      <c r="Z2913" s="2">
        <v>16587100</v>
      </c>
      <c r="AA2913" s="2">
        <v>16740800</v>
      </c>
      <c r="AB2913" s="2">
        <v>16838200</v>
      </c>
      <c r="AC2913" s="2">
        <v>17075500</v>
      </c>
      <c r="AD2913" s="2">
        <v>17298700</v>
      </c>
      <c r="AE2913" s="2">
        <v>17507700</v>
      </c>
      <c r="AF2913" s="2">
        <v>17730600</v>
      </c>
    </row>
    <row r="2914" spans="1:32" x14ac:dyDescent="0.25">
      <c r="A2914" t="s">
        <v>4428</v>
      </c>
      <c r="B2914" t="s">
        <v>19</v>
      </c>
      <c r="C2914" s="2">
        <v>87852400</v>
      </c>
      <c r="D2914" s="2">
        <v>87908900</v>
      </c>
      <c r="E2914" s="2">
        <v>90495300</v>
      </c>
      <c r="F2914" s="2">
        <v>94003200</v>
      </c>
      <c r="G2914" s="2">
        <v>94196900</v>
      </c>
      <c r="H2914" s="2">
        <v>95050400</v>
      </c>
      <c r="I2914" s="2">
        <v>97219500</v>
      </c>
      <c r="J2914" s="2">
        <v>98167900</v>
      </c>
      <c r="K2914" s="2">
        <v>97895800</v>
      </c>
      <c r="L2914" s="2">
        <v>97433900</v>
      </c>
      <c r="M2914" s="2">
        <v>97351100</v>
      </c>
      <c r="N2914" s="2">
        <v>98200800</v>
      </c>
      <c r="O2914" s="2">
        <v>98955600</v>
      </c>
      <c r="P2914" s="2">
        <v>99803900</v>
      </c>
      <c r="Q2914" s="2">
        <v>100840000</v>
      </c>
      <c r="R2914" s="2">
        <v>102345000</v>
      </c>
      <c r="S2914" s="2">
        <v>103192000</v>
      </c>
      <c r="T2914" s="2">
        <v>103851000</v>
      </c>
      <c r="U2914" s="2">
        <v>105073000</v>
      </c>
      <c r="V2914" s="2">
        <v>105919000</v>
      </c>
      <c r="W2914" s="2">
        <v>107236000</v>
      </c>
      <c r="X2914" s="2">
        <v>108740000</v>
      </c>
      <c r="Y2914" s="2">
        <v>110150000</v>
      </c>
      <c r="Z2914" s="2">
        <v>111371000</v>
      </c>
      <c r="AA2914" s="2">
        <v>112402000</v>
      </c>
      <c r="AB2914" s="2">
        <v>113056000</v>
      </c>
      <c r="AC2914" s="2">
        <v>114650000</v>
      </c>
      <c r="AD2914" s="2">
        <v>116148000</v>
      </c>
      <c r="AE2914" s="2">
        <v>117552000</v>
      </c>
      <c r="AF2914" s="2">
        <v>119048000</v>
      </c>
    </row>
    <row r="2915" spans="1:32" x14ac:dyDescent="0.25">
      <c r="A2915" t="s">
        <v>4429</v>
      </c>
      <c r="B2915" t="s">
        <v>19</v>
      </c>
      <c r="C2915" s="2">
        <v>93460000</v>
      </c>
      <c r="D2915" s="2">
        <v>93520100</v>
      </c>
      <c r="E2915" s="2">
        <v>96271600</v>
      </c>
      <c r="F2915" s="2">
        <v>100003000</v>
      </c>
      <c r="G2915" s="2">
        <v>100209000</v>
      </c>
      <c r="H2915" s="2">
        <v>101117000</v>
      </c>
      <c r="I2915" s="2">
        <v>103425000</v>
      </c>
      <c r="J2915" s="2">
        <v>104434000</v>
      </c>
      <c r="K2915" s="2">
        <v>104144000</v>
      </c>
      <c r="L2915" s="2">
        <v>103653000</v>
      </c>
      <c r="M2915" s="2">
        <v>103565000</v>
      </c>
      <c r="N2915" s="2">
        <v>104469000</v>
      </c>
      <c r="O2915" s="2">
        <v>105272000</v>
      </c>
      <c r="P2915" s="2">
        <v>106174000</v>
      </c>
      <c r="Q2915" s="2">
        <v>107276000</v>
      </c>
      <c r="R2915" s="2">
        <v>108878000</v>
      </c>
      <c r="S2915" s="2">
        <v>109779000</v>
      </c>
      <c r="T2915" s="2">
        <v>110479000</v>
      </c>
      <c r="U2915" s="2">
        <v>111780000</v>
      </c>
      <c r="V2915" s="2">
        <v>112680000</v>
      </c>
      <c r="W2915" s="2">
        <v>114081000</v>
      </c>
      <c r="X2915" s="2">
        <v>115681000</v>
      </c>
      <c r="Y2915" s="2">
        <v>117181000</v>
      </c>
      <c r="Z2915" s="2">
        <v>118479000</v>
      </c>
      <c r="AA2915" s="2">
        <v>119577000</v>
      </c>
      <c r="AB2915" s="2">
        <v>120273000</v>
      </c>
      <c r="AC2915" s="2">
        <v>121968000</v>
      </c>
      <c r="AD2915" s="2">
        <v>123562000</v>
      </c>
      <c r="AE2915" s="2">
        <v>125055000</v>
      </c>
      <c r="AF2915" s="2">
        <v>126647000</v>
      </c>
    </row>
    <row r="2916" spans="1:32" x14ac:dyDescent="0.25">
      <c r="A2916" t="s">
        <v>4430</v>
      </c>
      <c r="B2916" t="s">
        <v>19</v>
      </c>
      <c r="C2916" s="2">
        <v>9346000</v>
      </c>
      <c r="D2916" s="2">
        <v>9352010</v>
      </c>
      <c r="E2916" s="2">
        <v>9627160</v>
      </c>
      <c r="F2916" s="2">
        <v>10000300</v>
      </c>
      <c r="G2916" s="2">
        <v>10020900</v>
      </c>
      <c r="H2916" s="2">
        <v>10111700</v>
      </c>
      <c r="I2916" s="2">
        <v>10342500</v>
      </c>
      <c r="J2916" s="2">
        <v>10443400</v>
      </c>
      <c r="K2916" s="2">
        <v>10414400</v>
      </c>
      <c r="L2916" s="2">
        <v>10365300</v>
      </c>
      <c r="M2916" s="2">
        <v>10356500</v>
      </c>
      <c r="N2916" s="2">
        <v>10446900</v>
      </c>
      <c r="O2916" s="2">
        <v>10527200</v>
      </c>
      <c r="P2916" s="2">
        <v>10617400</v>
      </c>
      <c r="Q2916" s="2">
        <v>10727600</v>
      </c>
      <c r="R2916" s="2">
        <v>10887800</v>
      </c>
      <c r="S2916" s="2">
        <v>10977900</v>
      </c>
      <c r="T2916" s="2">
        <v>11047900</v>
      </c>
      <c r="U2916" s="2">
        <v>11178000</v>
      </c>
      <c r="V2916" s="2">
        <v>11268000</v>
      </c>
      <c r="W2916" s="2">
        <v>11408100</v>
      </c>
      <c r="X2916" s="2">
        <v>11568100</v>
      </c>
      <c r="Y2916" s="2">
        <v>11718100</v>
      </c>
      <c r="Z2916" s="2">
        <v>11847900</v>
      </c>
      <c r="AA2916" s="2">
        <v>11957700</v>
      </c>
      <c r="AB2916" s="2">
        <v>12027300</v>
      </c>
      <c r="AC2916" s="2">
        <v>12196800</v>
      </c>
      <c r="AD2916" s="2">
        <v>12356200</v>
      </c>
      <c r="AE2916" s="2">
        <v>12505500</v>
      </c>
      <c r="AF2916" s="2">
        <v>12664700</v>
      </c>
    </row>
    <row r="2917" spans="1:32" x14ac:dyDescent="0.25">
      <c r="A2917" t="s">
        <v>4431</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x14ac:dyDescent="0.25">
      <c r="A2918" t="s">
        <v>4432</v>
      </c>
      <c r="B2918" t="s">
        <v>19</v>
      </c>
      <c r="C2918" s="2">
        <v>2807400000000</v>
      </c>
      <c r="D2918" s="2">
        <v>2809000000000</v>
      </c>
      <c r="E2918" s="2">
        <v>2891270000000</v>
      </c>
      <c r="F2918" s="2">
        <v>3003270000000</v>
      </c>
      <c r="G2918" s="2">
        <v>3008190000000</v>
      </c>
      <c r="H2918" s="2">
        <v>3037610000000</v>
      </c>
      <c r="I2918" s="2">
        <v>3104270000000</v>
      </c>
      <c r="J2918" s="2">
        <v>3135920000000</v>
      </c>
      <c r="K2918" s="2">
        <v>3127240000000</v>
      </c>
      <c r="L2918" s="2">
        <v>3112750000000</v>
      </c>
      <c r="M2918" s="2">
        <v>3111070000000</v>
      </c>
      <c r="N2918" s="2">
        <v>3135790000000</v>
      </c>
      <c r="O2918" s="2">
        <v>3162540000000</v>
      </c>
      <c r="P2918" s="2">
        <v>3189210000000</v>
      </c>
      <c r="Q2918" s="2">
        <v>3222160000000</v>
      </c>
      <c r="R2918" s="2">
        <v>3268380000000</v>
      </c>
      <c r="S2918" s="2">
        <v>3295460000000</v>
      </c>
      <c r="T2918" s="2">
        <v>3318300000000</v>
      </c>
      <c r="U2918" s="2">
        <v>3357520000000</v>
      </c>
      <c r="V2918" s="2">
        <v>3385130000000</v>
      </c>
      <c r="W2918" s="2">
        <v>3425410000000</v>
      </c>
      <c r="X2918" s="2">
        <v>3474790000000</v>
      </c>
      <c r="Y2918" s="2">
        <v>3520370000000</v>
      </c>
      <c r="Z2918" s="2">
        <v>3557430000000</v>
      </c>
      <c r="AA2918" s="2">
        <v>3590270000000</v>
      </c>
      <c r="AB2918" s="2">
        <v>3611310000000</v>
      </c>
      <c r="AC2918" s="2">
        <v>3663600000000</v>
      </c>
      <c r="AD2918" s="2">
        <v>3711120000000</v>
      </c>
      <c r="AE2918" s="2">
        <v>3755940000000</v>
      </c>
      <c r="AF2918" s="2">
        <v>3804430000000</v>
      </c>
    </row>
    <row r="2919" spans="1:32" x14ac:dyDescent="0.25">
      <c r="A2919" t="s">
        <v>4433</v>
      </c>
      <c r="B2919" t="s">
        <v>19</v>
      </c>
      <c r="C2919" s="2">
        <v>319471000</v>
      </c>
      <c r="D2919" s="2">
        <v>319652000</v>
      </c>
      <c r="E2919" s="2">
        <v>329014000</v>
      </c>
      <c r="F2919" s="2">
        <v>341759000</v>
      </c>
      <c r="G2919" s="2">
        <v>342319000</v>
      </c>
      <c r="H2919" s="2">
        <v>345667000</v>
      </c>
      <c r="I2919" s="2">
        <v>353252000</v>
      </c>
      <c r="J2919" s="2">
        <v>356855000</v>
      </c>
      <c r="K2919" s="2">
        <v>355867000</v>
      </c>
      <c r="L2919" s="2">
        <v>354218000</v>
      </c>
      <c r="M2919" s="2">
        <v>354026000</v>
      </c>
      <c r="N2919" s="2">
        <v>356840000</v>
      </c>
      <c r="O2919" s="2">
        <v>359884000</v>
      </c>
      <c r="P2919" s="2">
        <v>362918000</v>
      </c>
      <c r="Q2919" s="2">
        <v>366668000</v>
      </c>
      <c r="R2919" s="2">
        <v>371928000</v>
      </c>
      <c r="S2919" s="2">
        <v>375009000</v>
      </c>
      <c r="T2919" s="2">
        <v>377609000</v>
      </c>
      <c r="U2919" s="2">
        <v>382072000</v>
      </c>
      <c r="V2919" s="2">
        <v>385213000</v>
      </c>
      <c r="W2919" s="2">
        <v>389797000</v>
      </c>
      <c r="X2919" s="2">
        <v>395416000</v>
      </c>
      <c r="Y2919" s="2">
        <v>400602000</v>
      </c>
      <c r="Z2919" s="2">
        <v>404821000</v>
      </c>
      <c r="AA2919" s="2">
        <v>408558000</v>
      </c>
      <c r="AB2919" s="2">
        <v>410951000</v>
      </c>
      <c r="AC2919" s="2">
        <v>416902000</v>
      </c>
      <c r="AD2919" s="2">
        <v>422310000</v>
      </c>
      <c r="AE2919" s="2">
        <v>427409000</v>
      </c>
      <c r="AF2919" s="2">
        <v>432927000</v>
      </c>
    </row>
    <row r="2920" spans="1:32" x14ac:dyDescent="0.25">
      <c r="A2920" t="s">
        <v>4434</v>
      </c>
      <c r="B2920" t="s">
        <v>19</v>
      </c>
      <c r="C2920" s="2">
        <v>1705450000</v>
      </c>
      <c r="D2920" s="2">
        <v>1706420000</v>
      </c>
      <c r="E2920" s="2">
        <v>1756390000</v>
      </c>
      <c r="F2920" s="2">
        <v>1824430000</v>
      </c>
      <c r="G2920" s="2">
        <v>1827420000</v>
      </c>
      <c r="H2920" s="2">
        <v>1845290000</v>
      </c>
      <c r="I2920" s="2">
        <v>1885790000</v>
      </c>
      <c r="J2920" s="2">
        <v>1905020000</v>
      </c>
      <c r="K2920" s="2">
        <v>1899740000</v>
      </c>
      <c r="L2920" s="2">
        <v>1890940000</v>
      </c>
      <c r="M2920" s="2">
        <v>1889920000</v>
      </c>
      <c r="N2920" s="2">
        <v>1904940000</v>
      </c>
      <c r="O2920" s="2">
        <v>1921190000</v>
      </c>
      <c r="P2920" s="2">
        <v>1937390000</v>
      </c>
      <c r="Q2920" s="2">
        <v>1957410000</v>
      </c>
      <c r="R2920" s="2">
        <v>1985480000</v>
      </c>
      <c r="S2920" s="2">
        <v>2001930000</v>
      </c>
      <c r="T2920" s="2">
        <v>2015810000</v>
      </c>
      <c r="U2920" s="2">
        <v>2039640000</v>
      </c>
      <c r="V2920" s="2">
        <v>2056410000</v>
      </c>
      <c r="W2920" s="2">
        <v>2080870000</v>
      </c>
      <c r="X2920" s="2">
        <v>2110870000</v>
      </c>
      <c r="Y2920" s="2">
        <v>2138560000</v>
      </c>
      <c r="Z2920" s="2">
        <v>2161080000</v>
      </c>
      <c r="AA2920" s="2">
        <v>2181030000</v>
      </c>
      <c r="AB2920" s="2">
        <v>2193810000</v>
      </c>
      <c r="AC2920" s="2">
        <v>2225570000</v>
      </c>
      <c r="AD2920" s="2">
        <v>2254440000</v>
      </c>
      <c r="AE2920" s="2">
        <v>2281660000</v>
      </c>
      <c r="AF2920" s="2">
        <v>2311120000</v>
      </c>
    </row>
    <row r="2921" spans="1:32" x14ac:dyDescent="0.25">
      <c r="A2921" t="s">
        <v>4435</v>
      </c>
      <c r="B2921" t="s">
        <v>19</v>
      </c>
      <c r="C2921" s="2">
        <v>2999520000</v>
      </c>
      <c r="D2921" s="2">
        <v>3001220000</v>
      </c>
      <c r="E2921" s="2">
        <v>3089120000</v>
      </c>
      <c r="F2921" s="2">
        <v>3208790000</v>
      </c>
      <c r="G2921" s="2">
        <v>3214050000</v>
      </c>
      <c r="H2921" s="2">
        <v>3245480000</v>
      </c>
      <c r="I2921" s="2">
        <v>3316700000</v>
      </c>
      <c r="J2921" s="2">
        <v>3350520000</v>
      </c>
      <c r="K2921" s="2">
        <v>3341250000</v>
      </c>
      <c r="L2921" s="2">
        <v>3325760000</v>
      </c>
      <c r="M2921" s="2">
        <v>3323960000</v>
      </c>
      <c r="N2921" s="2">
        <v>3350380000</v>
      </c>
      <c r="O2921" s="2">
        <v>3378960000</v>
      </c>
      <c r="P2921" s="2">
        <v>3407450000</v>
      </c>
      <c r="Q2921" s="2">
        <v>3442660000</v>
      </c>
      <c r="R2921" s="2">
        <v>3492040000</v>
      </c>
      <c r="S2921" s="2">
        <v>3520970000</v>
      </c>
      <c r="T2921" s="2">
        <v>3545380000</v>
      </c>
      <c r="U2921" s="2">
        <v>3587280000</v>
      </c>
      <c r="V2921" s="2">
        <v>3616780000</v>
      </c>
      <c r="W2921" s="2">
        <v>3659810000</v>
      </c>
      <c r="X2921" s="2">
        <v>3712580000</v>
      </c>
      <c r="Y2921" s="2">
        <v>3761270000</v>
      </c>
      <c r="Z2921" s="2">
        <v>3800880000</v>
      </c>
      <c r="AA2921" s="2">
        <v>3835960000</v>
      </c>
      <c r="AB2921" s="2">
        <v>3858440000</v>
      </c>
      <c r="AC2921" s="2">
        <v>3914310000</v>
      </c>
      <c r="AD2921" s="2">
        <v>3965080000</v>
      </c>
      <c r="AE2921" s="2">
        <v>4012960000</v>
      </c>
      <c r="AF2921" s="2">
        <v>4064770000</v>
      </c>
    </row>
    <row r="2922" spans="1:32" x14ac:dyDescent="0.25">
      <c r="A2922" t="s">
        <v>4436</v>
      </c>
      <c r="B2922" t="s">
        <v>19</v>
      </c>
      <c r="C2922" s="2">
        <v>118201000</v>
      </c>
      <c r="D2922" s="2">
        <v>118268000</v>
      </c>
      <c r="E2922" s="2">
        <v>121732000</v>
      </c>
      <c r="F2922" s="2">
        <v>126447000</v>
      </c>
      <c r="G2922" s="2">
        <v>126655000</v>
      </c>
      <c r="H2922" s="2">
        <v>127893000</v>
      </c>
      <c r="I2922" s="2">
        <v>130700000</v>
      </c>
      <c r="J2922" s="2">
        <v>132033000</v>
      </c>
      <c r="K2922" s="2">
        <v>131667000</v>
      </c>
      <c r="L2922" s="2">
        <v>131057000</v>
      </c>
      <c r="M2922" s="2">
        <v>130986000</v>
      </c>
      <c r="N2922" s="2">
        <v>132027000</v>
      </c>
      <c r="O2922" s="2">
        <v>133153000</v>
      </c>
      <c r="P2922" s="2">
        <v>134276000</v>
      </c>
      <c r="Q2922" s="2">
        <v>135664000</v>
      </c>
      <c r="R2922" s="2">
        <v>137609000</v>
      </c>
      <c r="S2922" s="2">
        <v>138750000</v>
      </c>
      <c r="T2922" s="2">
        <v>139711000</v>
      </c>
      <c r="U2922" s="2">
        <v>141363000</v>
      </c>
      <c r="V2922" s="2">
        <v>142525000</v>
      </c>
      <c r="W2922" s="2">
        <v>144221000</v>
      </c>
      <c r="X2922" s="2">
        <v>146300000</v>
      </c>
      <c r="Y2922" s="2">
        <v>148219000</v>
      </c>
      <c r="Z2922" s="2">
        <v>149780000</v>
      </c>
      <c r="AA2922" s="2">
        <v>151162000</v>
      </c>
      <c r="AB2922" s="2">
        <v>152048000</v>
      </c>
      <c r="AC2922" s="2">
        <v>154250000</v>
      </c>
      <c r="AD2922" s="2">
        <v>156250000</v>
      </c>
      <c r="AE2922" s="2">
        <v>158137000</v>
      </c>
      <c r="AF2922" s="2">
        <v>160179000</v>
      </c>
    </row>
    <row r="2923" spans="1:32" x14ac:dyDescent="0.25">
      <c r="A2923" t="s">
        <v>4437</v>
      </c>
      <c r="B2923" t="s">
        <v>19</v>
      </c>
      <c r="C2923" s="2">
        <v>111376000</v>
      </c>
      <c r="D2923" s="2">
        <v>111439000</v>
      </c>
      <c r="E2923" s="2">
        <v>114703000</v>
      </c>
      <c r="F2923" s="2">
        <v>119146000</v>
      </c>
      <c r="G2923" s="2">
        <v>119341000</v>
      </c>
      <c r="H2923" s="2">
        <v>120508000</v>
      </c>
      <c r="I2923" s="2">
        <v>123153000</v>
      </c>
      <c r="J2923" s="2">
        <v>124409000</v>
      </c>
      <c r="K2923" s="2">
        <v>124064000</v>
      </c>
      <c r="L2923" s="2">
        <v>123489000</v>
      </c>
      <c r="M2923" s="2">
        <v>123422000</v>
      </c>
      <c r="N2923" s="2">
        <v>124403000</v>
      </c>
      <c r="O2923" s="2">
        <v>125465000</v>
      </c>
      <c r="P2923" s="2">
        <v>126522000</v>
      </c>
      <c r="Q2923" s="2">
        <v>127830000</v>
      </c>
      <c r="R2923" s="2">
        <v>129663000</v>
      </c>
      <c r="S2923" s="2">
        <v>130738000</v>
      </c>
      <c r="T2923" s="2">
        <v>131644000</v>
      </c>
      <c r="U2923" s="2">
        <v>133200000</v>
      </c>
      <c r="V2923" s="2">
        <v>134295000</v>
      </c>
      <c r="W2923" s="2">
        <v>135893000</v>
      </c>
      <c r="X2923" s="2">
        <v>137852000</v>
      </c>
      <c r="Y2923" s="2">
        <v>139660000</v>
      </c>
      <c r="Z2923" s="2">
        <v>141131000</v>
      </c>
      <c r="AA2923" s="2">
        <v>142434000</v>
      </c>
      <c r="AB2923" s="2">
        <v>143268000</v>
      </c>
      <c r="AC2923" s="2">
        <v>145343000</v>
      </c>
      <c r="AD2923" s="2">
        <v>147228000</v>
      </c>
      <c r="AE2923" s="2">
        <v>149006000</v>
      </c>
      <c r="AF2923" s="2">
        <v>150929000</v>
      </c>
    </row>
    <row r="2924" spans="1:32" x14ac:dyDescent="0.25">
      <c r="A2924" t="s">
        <v>4438</v>
      </c>
      <c r="B2924" t="s">
        <v>19</v>
      </c>
      <c r="C2924" s="2">
        <v>79312100</v>
      </c>
      <c r="D2924" s="2">
        <v>79357100</v>
      </c>
      <c r="E2924" s="2">
        <v>81681300</v>
      </c>
      <c r="F2924" s="2">
        <v>84845500</v>
      </c>
      <c r="G2924" s="2">
        <v>84984500</v>
      </c>
      <c r="H2924" s="2">
        <v>85815600</v>
      </c>
      <c r="I2924" s="2">
        <v>87698800</v>
      </c>
      <c r="J2924" s="2">
        <v>88593100</v>
      </c>
      <c r="K2924" s="2">
        <v>88347800</v>
      </c>
      <c r="L2924" s="2">
        <v>87938500</v>
      </c>
      <c r="M2924" s="2">
        <v>87890900</v>
      </c>
      <c r="N2924" s="2">
        <v>88589400</v>
      </c>
      <c r="O2924" s="2">
        <v>89345100</v>
      </c>
      <c r="P2924" s="2">
        <v>90098400</v>
      </c>
      <c r="Q2924" s="2">
        <v>91029400</v>
      </c>
      <c r="R2924" s="2">
        <v>92335100</v>
      </c>
      <c r="S2924" s="2">
        <v>93100100</v>
      </c>
      <c r="T2924" s="2">
        <v>93745500</v>
      </c>
      <c r="U2924" s="2">
        <v>94853500</v>
      </c>
      <c r="V2924" s="2">
        <v>95633400</v>
      </c>
      <c r="W2924" s="2">
        <v>96771300</v>
      </c>
      <c r="X2924" s="2">
        <v>98166400</v>
      </c>
      <c r="Y2924" s="2">
        <v>99454000</v>
      </c>
      <c r="Z2924" s="2">
        <v>100501000</v>
      </c>
      <c r="AA2924" s="2">
        <v>101429000</v>
      </c>
      <c r="AB2924" s="2">
        <v>102023000</v>
      </c>
      <c r="AC2924" s="2">
        <v>103501000</v>
      </c>
      <c r="AD2924" s="2">
        <v>104843000</v>
      </c>
      <c r="AE2924" s="2">
        <v>106109000</v>
      </c>
      <c r="AF2924" s="2">
        <v>107479000</v>
      </c>
    </row>
    <row r="2925" spans="1:32" x14ac:dyDescent="0.25">
      <c r="A2925" t="s">
        <v>4439</v>
      </c>
      <c r="B2925" t="s">
        <v>19</v>
      </c>
      <c r="C2925" s="2">
        <v>7407400</v>
      </c>
      <c r="D2925" s="2">
        <v>7411600</v>
      </c>
      <c r="E2925" s="2">
        <v>7628680</v>
      </c>
      <c r="F2925" s="2">
        <v>7924190</v>
      </c>
      <c r="G2925" s="2">
        <v>7937180</v>
      </c>
      <c r="H2925" s="2">
        <v>8014800</v>
      </c>
      <c r="I2925" s="2">
        <v>8190680</v>
      </c>
      <c r="J2925" s="2">
        <v>8274210</v>
      </c>
      <c r="K2925" s="2">
        <v>8251300</v>
      </c>
      <c r="L2925" s="2">
        <v>8213070</v>
      </c>
      <c r="M2925" s="2">
        <v>8208620</v>
      </c>
      <c r="N2925" s="2">
        <v>8273860</v>
      </c>
      <c r="O2925" s="2">
        <v>8344440</v>
      </c>
      <c r="P2925" s="2">
        <v>8414800</v>
      </c>
      <c r="Q2925" s="2">
        <v>8501750</v>
      </c>
      <c r="R2925" s="2">
        <v>8623690</v>
      </c>
      <c r="S2925" s="2">
        <v>8695140</v>
      </c>
      <c r="T2925" s="2">
        <v>8755420</v>
      </c>
      <c r="U2925" s="2">
        <v>8858900</v>
      </c>
      <c r="V2925" s="2">
        <v>8931740</v>
      </c>
      <c r="W2925" s="2">
        <v>9038010</v>
      </c>
      <c r="X2925" s="2">
        <v>9168310</v>
      </c>
      <c r="Y2925" s="2">
        <v>9288560</v>
      </c>
      <c r="Z2925" s="2">
        <v>9386370</v>
      </c>
      <c r="AA2925" s="2">
        <v>9473020</v>
      </c>
      <c r="AB2925" s="2">
        <v>9528520</v>
      </c>
      <c r="AC2925" s="2">
        <v>9666490</v>
      </c>
      <c r="AD2925" s="2">
        <v>9791880</v>
      </c>
      <c r="AE2925" s="2">
        <v>9910120</v>
      </c>
      <c r="AF2925" s="2">
        <v>10038100</v>
      </c>
    </row>
    <row r="2926" spans="1:32" x14ac:dyDescent="0.25">
      <c r="A2926" t="s">
        <v>4440</v>
      </c>
      <c r="B2926" t="s">
        <v>19</v>
      </c>
      <c r="C2926" s="2">
        <v>49735400</v>
      </c>
      <c r="D2926" s="2">
        <v>49763600</v>
      </c>
      <c r="E2926" s="2">
        <v>51221100</v>
      </c>
      <c r="F2926" s="2">
        <v>53205300</v>
      </c>
      <c r="G2926" s="2">
        <v>53292500</v>
      </c>
      <c r="H2926" s="2">
        <v>53813600</v>
      </c>
      <c r="I2926" s="2">
        <v>54994600</v>
      </c>
      <c r="J2926" s="2">
        <v>55555400</v>
      </c>
      <c r="K2926" s="2">
        <v>55401600</v>
      </c>
      <c r="L2926" s="2">
        <v>55144900</v>
      </c>
      <c r="M2926" s="2">
        <v>55115000</v>
      </c>
      <c r="N2926" s="2">
        <v>55553000</v>
      </c>
      <c r="O2926" s="2">
        <v>56026900</v>
      </c>
      <c r="P2926" s="2">
        <v>56499300</v>
      </c>
      <c r="Q2926" s="2">
        <v>57083200</v>
      </c>
      <c r="R2926" s="2">
        <v>57901900</v>
      </c>
      <c r="S2926" s="2">
        <v>58381600</v>
      </c>
      <c r="T2926" s="2">
        <v>58786400</v>
      </c>
      <c r="U2926" s="2">
        <v>59481200</v>
      </c>
      <c r="V2926" s="2">
        <v>59970300</v>
      </c>
      <c r="W2926" s="2">
        <v>60683800</v>
      </c>
      <c r="X2926" s="2">
        <v>61558700</v>
      </c>
      <c r="Y2926" s="2">
        <v>62366100</v>
      </c>
      <c r="Z2926" s="2">
        <v>63022800</v>
      </c>
      <c r="AA2926" s="2">
        <v>63604500</v>
      </c>
      <c r="AB2926" s="2">
        <v>63977200</v>
      </c>
      <c r="AC2926" s="2">
        <v>64903600</v>
      </c>
      <c r="AD2926" s="2">
        <v>65745500</v>
      </c>
      <c r="AE2926" s="2">
        <v>66539400</v>
      </c>
      <c r="AF2926" s="2">
        <v>67398400</v>
      </c>
    </row>
    <row r="2927" spans="1:32" x14ac:dyDescent="0.25">
      <c r="A2927" t="s">
        <v>4441</v>
      </c>
      <c r="B2927" t="s">
        <v>19</v>
      </c>
      <c r="C2927" s="2">
        <v>52910000</v>
      </c>
      <c r="D2927" s="2">
        <v>52940000</v>
      </c>
      <c r="E2927" s="2">
        <v>54490500</v>
      </c>
      <c r="F2927" s="2">
        <v>56601400</v>
      </c>
      <c r="G2927" s="2">
        <v>56694100</v>
      </c>
      <c r="H2927" s="2">
        <v>57248500</v>
      </c>
      <c r="I2927" s="2">
        <v>58504900</v>
      </c>
      <c r="J2927" s="2">
        <v>59101500</v>
      </c>
      <c r="K2927" s="2">
        <v>58937900</v>
      </c>
      <c r="L2927" s="2">
        <v>58664800</v>
      </c>
      <c r="M2927" s="2">
        <v>58633000</v>
      </c>
      <c r="N2927" s="2">
        <v>59099000</v>
      </c>
      <c r="O2927" s="2">
        <v>59603100</v>
      </c>
      <c r="P2927" s="2">
        <v>60105700</v>
      </c>
      <c r="Q2927" s="2">
        <v>60726800</v>
      </c>
      <c r="R2927" s="2">
        <v>61597800</v>
      </c>
      <c r="S2927" s="2">
        <v>62108100</v>
      </c>
      <c r="T2927" s="2">
        <v>62538700</v>
      </c>
      <c r="U2927" s="2">
        <v>63277900</v>
      </c>
      <c r="V2927" s="2">
        <v>63798200</v>
      </c>
      <c r="W2927" s="2">
        <v>64557200</v>
      </c>
      <c r="X2927" s="2">
        <v>65487900</v>
      </c>
      <c r="Y2927" s="2">
        <v>66346900</v>
      </c>
      <c r="Z2927" s="2">
        <v>67045500</v>
      </c>
      <c r="AA2927" s="2">
        <v>67664400</v>
      </c>
      <c r="AB2927" s="2">
        <v>68060900</v>
      </c>
      <c r="AC2927" s="2">
        <v>69046400</v>
      </c>
      <c r="AD2927" s="2">
        <v>69942000</v>
      </c>
      <c r="AE2927" s="2">
        <v>70786600</v>
      </c>
      <c r="AF2927" s="2">
        <v>71700500</v>
      </c>
    </row>
    <row r="2928" spans="1:32" x14ac:dyDescent="0.25">
      <c r="A2928" t="s">
        <v>4442</v>
      </c>
      <c r="B2928" t="s">
        <v>19</v>
      </c>
      <c r="C2928" s="2">
        <v>5291000</v>
      </c>
      <c r="D2928" s="2">
        <v>5294000</v>
      </c>
      <c r="E2928" s="2">
        <v>5449050</v>
      </c>
      <c r="F2928" s="2">
        <v>5660140</v>
      </c>
      <c r="G2928" s="2">
        <v>5669410</v>
      </c>
      <c r="H2928" s="2">
        <v>5724850</v>
      </c>
      <c r="I2928" s="2">
        <v>5850490</v>
      </c>
      <c r="J2928" s="2">
        <v>5910150</v>
      </c>
      <c r="K2928" s="2">
        <v>5893790</v>
      </c>
      <c r="L2928" s="2">
        <v>5866480</v>
      </c>
      <c r="M2928" s="2">
        <v>5863300</v>
      </c>
      <c r="N2928" s="2">
        <v>5909900</v>
      </c>
      <c r="O2928" s="2">
        <v>5960310</v>
      </c>
      <c r="P2928" s="2">
        <v>6010570</v>
      </c>
      <c r="Q2928" s="2">
        <v>6072680</v>
      </c>
      <c r="R2928" s="2">
        <v>6159780</v>
      </c>
      <c r="S2928" s="2">
        <v>6210810</v>
      </c>
      <c r="T2928" s="2">
        <v>6253870</v>
      </c>
      <c r="U2928" s="2">
        <v>6327790</v>
      </c>
      <c r="V2928" s="2">
        <v>6379820</v>
      </c>
      <c r="W2928" s="2">
        <v>6455720</v>
      </c>
      <c r="X2928" s="2">
        <v>6548790</v>
      </c>
      <c r="Y2928" s="2">
        <v>6634690</v>
      </c>
      <c r="Z2928" s="2">
        <v>6704550</v>
      </c>
      <c r="AA2928" s="2">
        <v>6766440</v>
      </c>
      <c r="AB2928" s="2">
        <v>6806090</v>
      </c>
      <c r="AC2928" s="2">
        <v>6904640</v>
      </c>
      <c r="AD2928" s="2">
        <v>6994200</v>
      </c>
      <c r="AE2928" s="2">
        <v>7078660</v>
      </c>
      <c r="AF2928" s="2">
        <v>7170050</v>
      </c>
    </row>
    <row r="2929" spans="1:32" x14ac:dyDescent="0.25">
      <c r="A2929" t="s">
        <v>4443</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x14ac:dyDescent="0.25">
      <c r="A2930" t="s">
        <v>4444</v>
      </c>
      <c r="B2930" t="s">
        <v>19</v>
      </c>
      <c r="C2930" s="2">
        <v>16841200000000</v>
      </c>
      <c r="D2930" s="2">
        <v>17218000000000</v>
      </c>
      <c r="E2930" s="2">
        <v>15897400000000</v>
      </c>
      <c r="F2930" s="2">
        <v>16561600000000</v>
      </c>
      <c r="G2930" s="2">
        <v>16765600000000</v>
      </c>
      <c r="H2930" s="2">
        <v>17092500000000</v>
      </c>
      <c r="I2930" s="2">
        <v>17324200000000</v>
      </c>
      <c r="J2930" s="2">
        <v>17450300000000</v>
      </c>
      <c r="K2930" s="2">
        <v>17465400000000</v>
      </c>
      <c r="L2930" s="2">
        <v>17426800000000</v>
      </c>
      <c r="M2930" s="2">
        <v>17373500000000</v>
      </c>
      <c r="N2930" s="2">
        <v>17364600000000</v>
      </c>
      <c r="O2930" s="2">
        <v>17398100000000</v>
      </c>
      <c r="P2930" s="2">
        <v>17463000000000</v>
      </c>
      <c r="Q2930" s="2">
        <v>17553600000000</v>
      </c>
      <c r="R2930" s="2">
        <v>17708000000000</v>
      </c>
      <c r="S2930" s="2">
        <v>17872800000000</v>
      </c>
      <c r="T2930" s="2">
        <v>18015900000000</v>
      </c>
      <c r="U2930" s="2">
        <v>18254700000000</v>
      </c>
      <c r="V2930" s="2">
        <v>18424200000000</v>
      </c>
      <c r="W2930" s="2">
        <v>18641600000000</v>
      </c>
      <c r="X2930" s="2">
        <v>18906900000000</v>
      </c>
      <c r="Y2930" s="2">
        <v>19193200000000</v>
      </c>
      <c r="Z2930" s="2">
        <v>19479100000000</v>
      </c>
      <c r="AA2930" s="2">
        <v>19716800000000</v>
      </c>
      <c r="AB2930" s="2">
        <v>19842300000000</v>
      </c>
      <c r="AC2930" s="2">
        <v>20126700000000</v>
      </c>
      <c r="AD2930" s="2">
        <v>20400100000000</v>
      </c>
      <c r="AE2930" s="2">
        <v>20646400000000</v>
      </c>
      <c r="AF2930" s="2">
        <v>20929300000000</v>
      </c>
    </row>
    <row r="2931" spans="1:32" x14ac:dyDescent="0.25">
      <c r="A2931" t="s">
        <v>4445</v>
      </c>
      <c r="B2931" t="s">
        <v>19</v>
      </c>
      <c r="C2931" s="2">
        <v>1916460000</v>
      </c>
      <c r="D2931" s="2">
        <v>1959340000</v>
      </c>
      <c r="E2931" s="2">
        <v>1809060000</v>
      </c>
      <c r="F2931" s="2">
        <v>1884630000</v>
      </c>
      <c r="G2931" s="2">
        <v>1907850000</v>
      </c>
      <c r="H2931" s="2">
        <v>1945050000</v>
      </c>
      <c r="I2931" s="2">
        <v>1971420000</v>
      </c>
      <c r="J2931" s="2">
        <v>1985770000</v>
      </c>
      <c r="K2931" s="2">
        <v>1987480000</v>
      </c>
      <c r="L2931" s="2">
        <v>1983100000</v>
      </c>
      <c r="M2931" s="2">
        <v>1977020000</v>
      </c>
      <c r="N2931" s="2">
        <v>1976020000</v>
      </c>
      <c r="O2931" s="2">
        <v>1979830000</v>
      </c>
      <c r="P2931" s="2">
        <v>1987220000</v>
      </c>
      <c r="Q2931" s="2">
        <v>1997520000</v>
      </c>
      <c r="R2931" s="2">
        <v>2015100000</v>
      </c>
      <c r="S2931" s="2">
        <v>2033850000</v>
      </c>
      <c r="T2931" s="2">
        <v>2050130000</v>
      </c>
      <c r="U2931" s="2">
        <v>2077300000</v>
      </c>
      <c r="V2931" s="2">
        <v>2096600000</v>
      </c>
      <c r="W2931" s="2">
        <v>2121330000</v>
      </c>
      <c r="X2931" s="2">
        <v>2151520000</v>
      </c>
      <c r="Y2931" s="2">
        <v>2184110000</v>
      </c>
      <c r="Z2931" s="2">
        <v>2216640000</v>
      </c>
      <c r="AA2931" s="2">
        <v>2243690000</v>
      </c>
      <c r="AB2931" s="2">
        <v>2257970000</v>
      </c>
      <c r="AC2931" s="2">
        <v>2290330000</v>
      </c>
      <c r="AD2931" s="2">
        <v>2321450000</v>
      </c>
      <c r="AE2931" s="2">
        <v>2349470000</v>
      </c>
      <c r="AF2931" s="2">
        <v>2381660000</v>
      </c>
    </row>
    <row r="2932" spans="1:32" x14ac:dyDescent="0.25">
      <c r="A2932" t="s">
        <v>4446</v>
      </c>
      <c r="B2932" t="s">
        <v>19</v>
      </c>
      <c r="C2932" s="2">
        <v>10230800000</v>
      </c>
      <c r="D2932" s="2">
        <v>10459600000</v>
      </c>
      <c r="E2932" s="2">
        <v>9657390000</v>
      </c>
      <c r="F2932" s="2">
        <v>10060800000</v>
      </c>
      <c r="G2932" s="2">
        <v>10184800000</v>
      </c>
      <c r="H2932" s="2">
        <v>10383400000</v>
      </c>
      <c r="I2932" s="2">
        <v>10524100000</v>
      </c>
      <c r="J2932" s="2">
        <v>10600800000</v>
      </c>
      <c r="K2932" s="2">
        <v>10609900000</v>
      </c>
      <c r="L2932" s="2">
        <v>10586500000</v>
      </c>
      <c r="M2932" s="2">
        <v>10554100000</v>
      </c>
      <c r="N2932" s="2">
        <v>10548700000</v>
      </c>
      <c r="O2932" s="2">
        <v>10569000000</v>
      </c>
      <c r="P2932" s="2">
        <v>10608500000</v>
      </c>
      <c r="Q2932" s="2">
        <v>10663500000</v>
      </c>
      <c r="R2932" s="2">
        <v>10757300000</v>
      </c>
      <c r="S2932" s="2">
        <v>10857400000</v>
      </c>
      <c r="T2932" s="2">
        <v>10944300000</v>
      </c>
      <c r="U2932" s="2">
        <v>11089400000</v>
      </c>
      <c r="V2932" s="2">
        <v>11192400000</v>
      </c>
      <c r="W2932" s="2">
        <v>11324400000</v>
      </c>
      <c r="X2932" s="2">
        <v>11485600000</v>
      </c>
      <c r="Y2932" s="2">
        <v>11659500000</v>
      </c>
      <c r="Z2932" s="2">
        <v>11833200000</v>
      </c>
      <c r="AA2932" s="2">
        <v>11977600000</v>
      </c>
      <c r="AB2932" s="2">
        <v>12053800000</v>
      </c>
      <c r="AC2932" s="2">
        <v>12226600000</v>
      </c>
      <c r="AD2932" s="2">
        <v>12392700000</v>
      </c>
      <c r="AE2932" s="2">
        <v>12542300000</v>
      </c>
      <c r="AF2932" s="2">
        <v>12714200000</v>
      </c>
    </row>
    <row r="2933" spans="1:32" x14ac:dyDescent="0.25">
      <c r="A2933" t="s">
        <v>4447</v>
      </c>
      <c r="B2933" t="s">
        <v>19</v>
      </c>
      <c r="C2933" s="2">
        <v>17993700000</v>
      </c>
      <c r="D2933" s="2">
        <v>18396300000</v>
      </c>
      <c r="E2933" s="2">
        <v>16985300000</v>
      </c>
      <c r="F2933" s="2">
        <v>17694900000</v>
      </c>
      <c r="G2933" s="2">
        <v>17912900000</v>
      </c>
      <c r="H2933" s="2">
        <v>18262200000</v>
      </c>
      <c r="I2933" s="2">
        <v>18509700000</v>
      </c>
      <c r="J2933" s="2">
        <v>18644500000</v>
      </c>
      <c r="K2933" s="2">
        <v>18660600000</v>
      </c>
      <c r="L2933" s="2">
        <v>18619400000</v>
      </c>
      <c r="M2933" s="2">
        <v>18562400000</v>
      </c>
      <c r="N2933" s="2">
        <v>18552900000</v>
      </c>
      <c r="O2933" s="2">
        <v>18588700000</v>
      </c>
      <c r="P2933" s="2">
        <v>18658000000</v>
      </c>
      <c r="Q2933" s="2">
        <v>18754800000</v>
      </c>
      <c r="R2933" s="2">
        <v>18919800000</v>
      </c>
      <c r="S2933" s="2">
        <v>19095900000</v>
      </c>
      <c r="T2933" s="2">
        <v>19248800000</v>
      </c>
      <c r="U2933" s="2">
        <v>19503900000</v>
      </c>
      <c r="V2933" s="2">
        <v>19685100000</v>
      </c>
      <c r="W2933" s="2">
        <v>19917200000</v>
      </c>
      <c r="X2933" s="2">
        <v>20200700000</v>
      </c>
      <c r="Y2933" s="2">
        <v>20506600000</v>
      </c>
      <c r="Z2933" s="2">
        <v>20812100000</v>
      </c>
      <c r="AA2933" s="2">
        <v>21066100000</v>
      </c>
      <c r="AB2933" s="2">
        <v>21200100000</v>
      </c>
      <c r="AC2933" s="2">
        <v>21504000000</v>
      </c>
      <c r="AD2933" s="2">
        <v>21796100000</v>
      </c>
      <c r="AE2933" s="2">
        <v>22059300000</v>
      </c>
      <c r="AF2933" s="2">
        <v>22361500000</v>
      </c>
    </row>
    <row r="2934" spans="1:32" x14ac:dyDescent="0.25">
      <c r="A2934" t="s">
        <v>4448</v>
      </c>
      <c r="B2934" t="s">
        <v>19</v>
      </c>
      <c r="C2934" s="2">
        <v>709072000</v>
      </c>
      <c r="D2934" s="2">
        <v>724936000</v>
      </c>
      <c r="E2934" s="2">
        <v>669333000</v>
      </c>
      <c r="F2934" s="2">
        <v>697296000</v>
      </c>
      <c r="G2934" s="2">
        <v>705885000</v>
      </c>
      <c r="H2934" s="2">
        <v>719651000</v>
      </c>
      <c r="I2934" s="2">
        <v>729405000</v>
      </c>
      <c r="J2934" s="2">
        <v>734716000</v>
      </c>
      <c r="K2934" s="2">
        <v>735349000</v>
      </c>
      <c r="L2934" s="2">
        <v>733726000</v>
      </c>
      <c r="M2934" s="2">
        <v>731479000</v>
      </c>
      <c r="N2934" s="2">
        <v>731108000</v>
      </c>
      <c r="O2934" s="2">
        <v>732516000</v>
      </c>
      <c r="P2934" s="2">
        <v>735250000</v>
      </c>
      <c r="Q2934" s="2">
        <v>739062000</v>
      </c>
      <c r="R2934" s="2">
        <v>745566000</v>
      </c>
      <c r="S2934" s="2">
        <v>752503000</v>
      </c>
      <c r="T2934" s="2">
        <v>758528000</v>
      </c>
      <c r="U2934" s="2">
        <v>768582000</v>
      </c>
      <c r="V2934" s="2">
        <v>775721000</v>
      </c>
      <c r="W2934" s="2">
        <v>784871000</v>
      </c>
      <c r="X2934" s="2">
        <v>796041000</v>
      </c>
      <c r="Y2934" s="2">
        <v>808097000</v>
      </c>
      <c r="Z2934" s="2">
        <v>820134000</v>
      </c>
      <c r="AA2934" s="2">
        <v>830144000</v>
      </c>
      <c r="AB2934" s="2">
        <v>835426000</v>
      </c>
      <c r="AC2934" s="2">
        <v>847398000</v>
      </c>
      <c r="AD2934" s="2">
        <v>858912000</v>
      </c>
      <c r="AE2934" s="2">
        <v>869281000</v>
      </c>
      <c r="AF2934" s="2">
        <v>881191000</v>
      </c>
    </row>
    <row r="2935" spans="1:32" x14ac:dyDescent="0.25">
      <c r="A2935" t="s">
        <v>4449</v>
      </c>
      <c r="B2935" t="s">
        <v>19</v>
      </c>
      <c r="C2935" s="2">
        <v>668127000</v>
      </c>
      <c r="D2935" s="2">
        <v>683075000</v>
      </c>
      <c r="E2935" s="2">
        <v>630683000</v>
      </c>
      <c r="F2935" s="2">
        <v>657031000</v>
      </c>
      <c r="G2935" s="2">
        <v>665125000</v>
      </c>
      <c r="H2935" s="2">
        <v>678095000</v>
      </c>
      <c r="I2935" s="2">
        <v>687286000</v>
      </c>
      <c r="J2935" s="2">
        <v>692290000</v>
      </c>
      <c r="K2935" s="2">
        <v>692887000</v>
      </c>
      <c r="L2935" s="2">
        <v>691358000</v>
      </c>
      <c r="M2935" s="2">
        <v>689241000</v>
      </c>
      <c r="N2935" s="2">
        <v>688890000</v>
      </c>
      <c r="O2935" s="2">
        <v>690218000</v>
      </c>
      <c r="P2935" s="2">
        <v>692794000</v>
      </c>
      <c r="Q2935" s="2">
        <v>696386000</v>
      </c>
      <c r="R2935" s="2">
        <v>702514000</v>
      </c>
      <c r="S2935" s="2">
        <v>709050000</v>
      </c>
      <c r="T2935" s="2">
        <v>714728000</v>
      </c>
      <c r="U2935" s="2">
        <v>724201000</v>
      </c>
      <c r="V2935" s="2">
        <v>730928000</v>
      </c>
      <c r="W2935" s="2">
        <v>739549000</v>
      </c>
      <c r="X2935" s="2">
        <v>750074000</v>
      </c>
      <c r="Y2935" s="2">
        <v>761435000</v>
      </c>
      <c r="Z2935" s="2">
        <v>772776000</v>
      </c>
      <c r="AA2935" s="2">
        <v>782208000</v>
      </c>
      <c r="AB2935" s="2">
        <v>787185000</v>
      </c>
      <c r="AC2935" s="2">
        <v>798466000</v>
      </c>
      <c r="AD2935" s="2">
        <v>809315000</v>
      </c>
      <c r="AE2935" s="2">
        <v>819085000</v>
      </c>
      <c r="AF2935" s="2">
        <v>830307000</v>
      </c>
    </row>
    <row r="2936" spans="1:32" x14ac:dyDescent="0.25">
      <c r="A2936" t="s">
        <v>4450</v>
      </c>
      <c r="B2936" t="s">
        <v>19</v>
      </c>
      <c r="C2936" s="2">
        <v>475783000</v>
      </c>
      <c r="D2936" s="2">
        <v>486427000</v>
      </c>
      <c r="E2936" s="2">
        <v>449118000</v>
      </c>
      <c r="F2936" s="2">
        <v>467881000</v>
      </c>
      <c r="G2936" s="2">
        <v>473645000</v>
      </c>
      <c r="H2936" s="2">
        <v>482881000</v>
      </c>
      <c r="I2936" s="2">
        <v>489426000</v>
      </c>
      <c r="J2936" s="2">
        <v>492990000</v>
      </c>
      <c r="K2936" s="2">
        <v>493415000</v>
      </c>
      <c r="L2936" s="2">
        <v>492326000</v>
      </c>
      <c r="M2936" s="2">
        <v>490818000</v>
      </c>
      <c r="N2936" s="2">
        <v>490569000</v>
      </c>
      <c r="O2936" s="2">
        <v>491514000</v>
      </c>
      <c r="P2936" s="2">
        <v>493348000</v>
      </c>
      <c r="Q2936" s="2">
        <v>495906000</v>
      </c>
      <c r="R2936" s="2">
        <v>500270000</v>
      </c>
      <c r="S2936" s="2">
        <v>504925000</v>
      </c>
      <c r="T2936" s="2">
        <v>508968000</v>
      </c>
      <c r="U2936" s="2">
        <v>515714000</v>
      </c>
      <c r="V2936" s="2">
        <v>520504000</v>
      </c>
      <c r="W2936" s="2">
        <v>526643000</v>
      </c>
      <c r="X2936" s="2">
        <v>534138000</v>
      </c>
      <c r="Y2936" s="2">
        <v>542228000</v>
      </c>
      <c r="Z2936" s="2">
        <v>550305000</v>
      </c>
      <c r="AA2936" s="2">
        <v>557021000</v>
      </c>
      <c r="AB2936" s="2">
        <v>560565000</v>
      </c>
      <c r="AC2936" s="2">
        <v>568599000</v>
      </c>
      <c r="AD2936" s="2">
        <v>576324000</v>
      </c>
      <c r="AE2936" s="2">
        <v>583282000</v>
      </c>
      <c r="AF2936" s="2">
        <v>591274000</v>
      </c>
    </row>
    <row r="2937" spans="1:32" x14ac:dyDescent="0.25">
      <c r="A2937" t="s">
        <v>4451</v>
      </c>
      <c r="B2937" t="s">
        <v>19</v>
      </c>
      <c r="C2937" s="2">
        <v>44436000</v>
      </c>
      <c r="D2937" s="2">
        <v>45430200</v>
      </c>
      <c r="E2937" s="2">
        <v>41945700</v>
      </c>
      <c r="F2937" s="2">
        <v>43698000</v>
      </c>
      <c r="G2937" s="2">
        <v>44236300</v>
      </c>
      <c r="H2937" s="2">
        <v>45099000</v>
      </c>
      <c r="I2937" s="2">
        <v>45710200</v>
      </c>
      <c r="J2937" s="2">
        <v>46043100</v>
      </c>
      <c r="K2937" s="2">
        <v>46082800</v>
      </c>
      <c r="L2937" s="2">
        <v>45981100</v>
      </c>
      <c r="M2937" s="2">
        <v>45840200</v>
      </c>
      <c r="N2937" s="2">
        <v>45816900</v>
      </c>
      <c r="O2937" s="2">
        <v>45905200</v>
      </c>
      <c r="P2937" s="2">
        <v>46076600</v>
      </c>
      <c r="Q2937" s="2">
        <v>46315500</v>
      </c>
      <c r="R2937" s="2">
        <v>46723000</v>
      </c>
      <c r="S2937" s="2">
        <v>47157700</v>
      </c>
      <c r="T2937" s="2">
        <v>47535300</v>
      </c>
      <c r="U2937" s="2">
        <v>48165400</v>
      </c>
      <c r="V2937" s="2">
        <v>48612800</v>
      </c>
      <c r="W2937" s="2">
        <v>49186200</v>
      </c>
      <c r="X2937" s="2">
        <v>49886200</v>
      </c>
      <c r="Y2937" s="2">
        <v>50641700</v>
      </c>
      <c r="Z2937" s="2">
        <v>51396000</v>
      </c>
      <c r="AA2937" s="2">
        <v>52023300</v>
      </c>
      <c r="AB2937" s="2">
        <v>52354300</v>
      </c>
      <c r="AC2937" s="2">
        <v>53104600</v>
      </c>
      <c r="AD2937" s="2">
        <v>53826200</v>
      </c>
      <c r="AE2937" s="2">
        <v>54476000</v>
      </c>
      <c r="AF2937" s="2">
        <v>55222300</v>
      </c>
    </row>
    <row r="2938" spans="1:32" x14ac:dyDescent="0.25">
      <c r="A2938" t="s">
        <v>4452</v>
      </c>
      <c r="B2938" t="s">
        <v>19</v>
      </c>
      <c r="C2938" s="2">
        <v>298356000</v>
      </c>
      <c r="D2938" s="2">
        <v>305031000</v>
      </c>
      <c r="E2938" s="2">
        <v>281635000</v>
      </c>
      <c r="F2938" s="2">
        <v>293401000</v>
      </c>
      <c r="G2938" s="2">
        <v>297015000</v>
      </c>
      <c r="H2938" s="2">
        <v>302807000</v>
      </c>
      <c r="I2938" s="2">
        <v>306912000</v>
      </c>
      <c r="J2938" s="2">
        <v>309146000</v>
      </c>
      <c r="K2938" s="2">
        <v>309413000</v>
      </c>
      <c r="L2938" s="2">
        <v>308730000</v>
      </c>
      <c r="M2938" s="2">
        <v>307785000</v>
      </c>
      <c r="N2938" s="2">
        <v>307628000</v>
      </c>
      <c r="O2938" s="2">
        <v>308221000</v>
      </c>
      <c r="P2938" s="2">
        <v>309371000</v>
      </c>
      <c r="Q2938" s="2">
        <v>310975000</v>
      </c>
      <c r="R2938" s="2">
        <v>313712000</v>
      </c>
      <c r="S2938" s="2">
        <v>316630000</v>
      </c>
      <c r="T2938" s="2">
        <v>319166000</v>
      </c>
      <c r="U2938" s="2">
        <v>323396000</v>
      </c>
      <c r="V2938" s="2">
        <v>326400000</v>
      </c>
      <c r="W2938" s="2">
        <v>330250000</v>
      </c>
      <c r="X2938" s="2">
        <v>334950000</v>
      </c>
      <c r="Y2938" s="2">
        <v>340023000</v>
      </c>
      <c r="Z2938" s="2">
        <v>345088000</v>
      </c>
      <c r="AA2938" s="2">
        <v>349300000</v>
      </c>
      <c r="AB2938" s="2">
        <v>351522000</v>
      </c>
      <c r="AC2938" s="2">
        <v>356560000</v>
      </c>
      <c r="AD2938" s="2">
        <v>361404000</v>
      </c>
      <c r="AE2938" s="2">
        <v>365767000</v>
      </c>
      <c r="AF2938" s="2">
        <v>370779000</v>
      </c>
    </row>
    <row r="2939" spans="1:32" x14ac:dyDescent="0.25">
      <c r="A2939" t="s">
        <v>4453</v>
      </c>
      <c r="B2939" t="s">
        <v>19</v>
      </c>
      <c r="C2939" s="2">
        <v>317400000</v>
      </c>
      <c r="D2939" s="2">
        <v>324501000</v>
      </c>
      <c r="E2939" s="2">
        <v>299612000</v>
      </c>
      <c r="F2939" s="2">
        <v>312129000</v>
      </c>
      <c r="G2939" s="2">
        <v>315974000</v>
      </c>
      <c r="H2939" s="2">
        <v>322136000</v>
      </c>
      <c r="I2939" s="2">
        <v>326502000</v>
      </c>
      <c r="J2939" s="2">
        <v>328879000</v>
      </c>
      <c r="K2939" s="2">
        <v>329163000</v>
      </c>
      <c r="L2939" s="2">
        <v>328436000</v>
      </c>
      <c r="M2939" s="2">
        <v>327430000</v>
      </c>
      <c r="N2939" s="2">
        <v>327264000</v>
      </c>
      <c r="O2939" s="2">
        <v>327894000</v>
      </c>
      <c r="P2939" s="2">
        <v>329118000</v>
      </c>
      <c r="Q2939" s="2">
        <v>330825000</v>
      </c>
      <c r="R2939" s="2">
        <v>333736000</v>
      </c>
      <c r="S2939" s="2">
        <v>336841000</v>
      </c>
      <c r="T2939" s="2">
        <v>339538000</v>
      </c>
      <c r="U2939" s="2">
        <v>344038000</v>
      </c>
      <c r="V2939" s="2">
        <v>347234000</v>
      </c>
      <c r="W2939" s="2">
        <v>351330000</v>
      </c>
      <c r="X2939" s="2">
        <v>356330000</v>
      </c>
      <c r="Y2939" s="2">
        <v>361727000</v>
      </c>
      <c r="Z2939" s="2">
        <v>367115000</v>
      </c>
      <c r="AA2939" s="2">
        <v>371595000</v>
      </c>
      <c r="AB2939" s="2">
        <v>373960000</v>
      </c>
      <c r="AC2939" s="2">
        <v>379319000</v>
      </c>
      <c r="AD2939" s="2">
        <v>384473000</v>
      </c>
      <c r="AE2939" s="2">
        <v>389114000</v>
      </c>
      <c r="AF2939" s="2">
        <v>394445000</v>
      </c>
    </row>
    <row r="2940" spans="1:32" x14ac:dyDescent="0.25">
      <c r="A2940" t="s">
        <v>4454</v>
      </c>
      <c r="B2940" t="s">
        <v>19</v>
      </c>
      <c r="C2940" s="2">
        <v>31740000</v>
      </c>
      <c r="D2940" s="2">
        <v>32450100</v>
      </c>
      <c r="E2940" s="2">
        <v>29961200</v>
      </c>
      <c r="F2940" s="2">
        <v>31212900</v>
      </c>
      <c r="G2940" s="2">
        <v>31597400</v>
      </c>
      <c r="H2940" s="2">
        <v>32213600</v>
      </c>
      <c r="I2940" s="2">
        <v>32650200</v>
      </c>
      <c r="J2940" s="2">
        <v>32887900</v>
      </c>
      <c r="K2940" s="2">
        <v>32916300</v>
      </c>
      <c r="L2940" s="2">
        <v>32843600</v>
      </c>
      <c r="M2940" s="2">
        <v>32743000</v>
      </c>
      <c r="N2940" s="2">
        <v>32726400</v>
      </c>
      <c r="O2940" s="2">
        <v>32789400</v>
      </c>
      <c r="P2940" s="2">
        <v>32911800</v>
      </c>
      <c r="Q2940" s="2">
        <v>33082500</v>
      </c>
      <c r="R2940" s="2">
        <v>33373600</v>
      </c>
      <c r="S2940" s="2">
        <v>33684100</v>
      </c>
      <c r="T2940" s="2">
        <v>33953800</v>
      </c>
      <c r="U2940" s="2">
        <v>34403800</v>
      </c>
      <c r="V2940" s="2">
        <v>34723400</v>
      </c>
      <c r="W2940" s="2">
        <v>35133000</v>
      </c>
      <c r="X2940" s="2">
        <v>35633000</v>
      </c>
      <c r="Y2940" s="2">
        <v>36172700</v>
      </c>
      <c r="Z2940" s="2">
        <v>36711500</v>
      </c>
      <c r="AA2940" s="2">
        <v>37159500</v>
      </c>
      <c r="AB2940" s="2">
        <v>37396000</v>
      </c>
      <c r="AC2940" s="2">
        <v>37931900</v>
      </c>
      <c r="AD2940" s="2">
        <v>38447300</v>
      </c>
      <c r="AE2940" s="2">
        <v>38911400</v>
      </c>
      <c r="AF2940" s="2">
        <v>39444500</v>
      </c>
    </row>
    <row r="2941" spans="1:32" x14ac:dyDescent="0.25">
      <c r="A2941" t="s">
        <v>4455</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x14ac:dyDescent="0.25">
      <c r="A2942" t="s">
        <v>4456</v>
      </c>
      <c r="B2942" t="s">
        <v>19</v>
      </c>
      <c r="C2942" s="2">
        <v>55659900000000</v>
      </c>
      <c r="D2942" s="2">
        <v>48056400000000</v>
      </c>
      <c r="E2942" s="2">
        <v>43456100000000</v>
      </c>
      <c r="F2942" s="2">
        <v>40224800000000</v>
      </c>
      <c r="G2942" s="2">
        <v>38347600000000</v>
      </c>
      <c r="H2942" s="2">
        <v>36650700000000</v>
      </c>
      <c r="I2942" s="2">
        <v>34380700000000</v>
      </c>
      <c r="J2942" s="2">
        <v>32217600000000</v>
      </c>
      <c r="K2942" s="2">
        <v>32060300000000</v>
      </c>
      <c r="L2942" s="2">
        <v>31913900000000</v>
      </c>
      <c r="M2942" s="2">
        <v>31937700000000</v>
      </c>
      <c r="N2942" s="2">
        <v>32189100000000</v>
      </c>
      <c r="O2942" s="2">
        <v>32642900000000</v>
      </c>
      <c r="P2942" s="2">
        <v>32886100000000</v>
      </c>
      <c r="Q2942" s="2">
        <v>33035400000000</v>
      </c>
      <c r="R2942" s="2">
        <v>33072600000000</v>
      </c>
      <c r="S2942" s="2">
        <v>33030100000000</v>
      </c>
      <c r="T2942" s="2">
        <v>33295200000000</v>
      </c>
      <c r="U2942" s="2">
        <v>33242500000000</v>
      </c>
      <c r="V2942" s="2">
        <v>33730200000000</v>
      </c>
      <c r="W2942" s="2">
        <v>34079800000000</v>
      </c>
      <c r="X2942" s="2">
        <v>34392400000000</v>
      </c>
      <c r="Y2942" s="2">
        <v>34546000000000</v>
      </c>
      <c r="Z2942" s="2">
        <v>34768500000000</v>
      </c>
      <c r="AA2942" s="2">
        <v>34996500000000</v>
      </c>
      <c r="AB2942" s="2">
        <v>35282700000000</v>
      </c>
      <c r="AC2942" s="2">
        <v>35690400000000</v>
      </c>
      <c r="AD2942" s="2">
        <v>36081700000000</v>
      </c>
      <c r="AE2942" s="2">
        <v>36213000000000</v>
      </c>
      <c r="AF2942" s="2">
        <v>36476500000000</v>
      </c>
    </row>
    <row r="2943" spans="1:32" x14ac:dyDescent="0.25">
      <c r="A2943" t="s">
        <v>4457</v>
      </c>
      <c r="B2943" t="s">
        <v>19</v>
      </c>
      <c r="C2943" s="2">
        <v>6333860000</v>
      </c>
      <c r="D2943" s="2">
        <v>5468620000</v>
      </c>
      <c r="E2943" s="2">
        <v>4945120000</v>
      </c>
      <c r="F2943" s="2">
        <v>4577410000</v>
      </c>
      <c r="G2943" s="2">
        <v>4363790000</v>
      </c>
      <c r="H2943" s="2">
        <v>4170700000</v>
      </c>
      <c r="I2943" s="2">
        <v>3912370000</v>
      </c>
      <c r="J2943" s="2">
        <v>3666220000</v>
      </c>
      <c r="K2943" s="2">
        <v>3648320000</v>
      </c>
      <c r="L2943" s="2">
        <v>3631670000</v>
      </c>
      <c r="M2943" s="2">
        <v>3634370000</v>
      </c>
      <c r="N2943" s="2">
        <v>3662980000</v>
      </c>
      <c r="O2943" s="2">
        <v>3714620000</v>
      </c>
      <c r="P2943" s="2">
        <v>3742300000</v>
      </c>
      <c r="Q2943" s="2">
        <v>3759290000</v>
      </c>
      <c r="R2943" s="2">
        <v>3763520000</v>
      </c>
      <c r="S2943" s="2">
        <v>3758680000</v>
      </c>
      <c r="T2943" s="2">
        <v>3788850000</v>
      </c>
      <c r="U2943" s="2">
        <v>3782850000</v>
      </c>
      <c r="V2943" s="2">
        <v>3838350000</v>
      </c>
      <c r="W2943" s="2">
        <v>3878140000</v>
      </c>
      <c r="X2943" s="2">
        <v>3913700000</v>
      </c>
      <c r="Y2943" s="2">
        <v>3931180000</v>
      </c>
      <c r="Z2943" s="2">
        <v>3956510000</v>
      </c>
      <c r="AA2943" s="2">
        <v>3982450000</v>
      </c>
      <c r="AB2943" s="2">
        <v>4015020000</v>
      </c>
      <c r="AC2943" s="2">
        <v>4061410000</v>
      </c>
      <c r="AD2943" s="2">
        <v>4105950000</v>
      </c>
      <c r="AE2943" s="2">
        <v>4120880000</v>
      </c>
      <c r="AF2943" s="2">
        <v>4150870000</v>
      </c>
    </row>
    <row r="2944" spans="1:32" x14ac:dyDescent="0.25">
      <c r="A2944" t="s">
        <v>4458</v>
      </c>
      <c r="B2944" t="s">
        <v>19</v>
      </c>
      <c r="C2944" s="2">
        <v>33812400000</v>
      </c>
      <c r="D2944" s="2">
        <v>29193400000</v>
      </c>
      <c r="E2944" s="2">
        <v>26398800000</v>
      </c>
      <c r="F2944" s="2">
        <v>24435800000</v>
      </c>
      <c r="G2944" s="2">
        <v>23295500000</v>
      </c>
      <c r="H2944" s="2">
        <v>22264700000</v>
      </c>
      <c r="I2944" s="2">
        <v>20885600000</v>
      </c>
      <c r="J2944" s="2">
        <v>19571600000</v>
      </c>
      <c r="K2944" s="2">
        <v>19476000000</v>
      </c>
      <c r="L2944" s="2">
        <v>19387100000</v>
      </c>
      <c r="M2944" s="2">
        <v>19401600000</v>
      </c>
      <c r="N2944" s="2">
        <v>19554300000</v>
      </c>
      <c r="O2944" s="2">
        <v>19830000000</v>
      </c>
      <c r="P2944" s="2">
        <v>19977700000</v>
      </c>
      <c r="Q2944" s="2">
        <v>20068400000</v>
      </c>
      <c r="R2944" s="2">
        <v>20091000000</v>
      </c>
      <c r="S2944" s="2">
        <v>20065200000</v>
      </c>
      <c r="T2944" s="2">
        <v>20226200000</v>
      </c>
      <c r="U2944" s="2">
        <v>20194200000</v>
      </c>
      <c r="V2944" s="2">
        <v>20490500000</v>
      </c>
      <c r="W2944" s="2">
        <v>20702900000</v>
      </c>
      <c r="X2944" s="2">
        <v>20892700000</v>
      </c>
      <c r="Y2944" s="2">
        <v>20986000000</v>
      </c>
      <c r="Z2944" s="2">
        <v>21121300000</v>
      </c>
      <c r="AA2944" s="2">
        <v>21259700000</v>
      </c>
      <c r="AB2944" s="2">
        <v>21433600000</v>
      </c>
      <c r="AC2944" s="2">
        <v>21681300000</v>
      </c>
      <c r="AD2944" s="2">
        <v>21919000000</v>
      </c>
      <c r="AE2944" s="2">
        <v>21998700000</v>
      </c>
      <c r="AF2944" s="2">
        <v>22158800000</v>
      </c>
    </row>
    <row r="2945" spans="1:32" x14ac:dyDescent="0.25">
      <c r="A2945" t="s">
        <v>4459</v>
      </c>
      <c r="B2945" t="s">
        <v>19</v>
      </c>
      <c r="C2945" s="2">
        <v>59468900000</v>
      </c>
      <c r="D2945" s="2">
        <v>51345000000</v>
      </c>
      <c r="E2945" s="2">
        <v>46429900000</v>
      </c>
      <c r="F2945" s="2">
        <v>42977400000</v>
      </c>
      <c r="G2945" s="2">
        <v>40971800000</v>
      </c>
      <c r="H2945" s="2">
        <v>39158800000</v>
      </c>
      <c r="I2945" s="2">
        <v>36733400000</v>
      </c>
      <c r="J2945" s="2">
        <v>34422300000</v>
      </c>
      <c r="K2945" s="2">
        <v>34254200000</v>
      </c>
      <c r="L2945" s="2">
        <v>34097800000</v>
      </c>
      <c r="M2945" s="2">
        <v>34123300000</v>
      </c>
      <c r="N2945" s="2">
        <v>34391900000</v>
      </c>
      <c r="O2945" s="2">
        <v>34876700000</v>
      </c>
      <c r="P2945" s="2">
        <v>35136600000</v>
      </c>
      <c r="Q2945" s="2">
        <v>35296100000</v>
      </c>
      <c r="R2945" s="2">
        <v>35335800000</v>
      </c>
      <c r="S2945" s="2">
        <v>35290400000</v>
      </c>
      <c r="T2945" s="2">
        <v>35573700000</v>
      </c>
      <c r="U2945" s="2">
        <v>35517300000</v>
      </c>
      <c r="V2945" s="2">
        <v>36038400000</v>
      </c>
      <c r="W2945" s="2">
        <v>36412000000</v>
      </c>
      <c r="X2945" s="2">
        <v>36745900000</v>
      </c>
      <c r="Y2945" s="2">
        <v>36910000000</v>
      </c>
      <c r="Z2945" s="2">
        <v>37147800000</v>
      </c>
      <c r="AA2945" s="2">
        <v>37391300000</v>
      </c>
      <c r="AB2945" s="2">
        <v>37697200000</v>
      </c>
      <c r="AC2945" s="2">
        <v>38132800000</v>
      </c>
      <c r="AD2945" s="2">
        <v>38550900000</v>
      </c>
      <c r="AE2945" s="2">
        <v>38691100000</v>
      </c>
      <c r="AF2945" s="2">
        <v>38972700000</v>
      </c>
    </row>
    <row r="2946" spans="1:32" x14ac:dyDescent="0.25">
      <c r="A2946" t="s">
        <v>4460</v>
      </c>
      <c r="B2946" t="s">
        <v>19</v>
      </c>
      <c r="C2946" s="2">
        <v>2343470000</v>
      </c>
      <c r="D2946" s="2">
        <v>2023330000</v>
      </c>
      <c r="E2946" s="2">
        <v>1829650000</v>
      </c>
      <c r="F2946" s="2">
        <v>1693600000</v>
      </c>
      <c r="G2946" s="2">
        <v>1614560000</v>
      </c>
      <c r="H2946" s="2">
        <v>1543120000</v>
      </c>
      <c r="I2946" s="2">
        <v>1447540000</v>
      </c>
      <c r="J2946" s="2">
        <v>1356460000</v>
      </c>
      <c r="K2946" s="2">
        <v>1349840000</v>
      </c>
      <c r="L2946" s="2">
        <v>1343680000</v>
      </c>
      <c r="M2946" s="2">
        <v>1344680000</v>
      </c>
      <c r="N2946" s="2">
        <v>1355270000</v>
      </c>
      <c r="O2946" s="2">
        <v>1374370000</v>
      </c>
      <c r="P2946" s="2">
        <v>1384610000</v>
      </c>
      <c r="Q2946" s="2">
        <v>1390900000</v>
      </c>
      <c r="R2946" s="2">
        <v>1392460000</v>
      </c>
      <c r="S2946" s="2">
        <v>1390680000</v>
      </c>
      <c r="T2946" s="2">
        <v>1401840000</v>
      </c>
      <c r="U2946" s="2">
        <v>1399620000</v>
      </c>
      <c r="V2946" s="2">
        <v>1420150000</v>
      </c>
      <c r="W2946" s="2">
        <v>1434870000</v>
      </c>
      <c r="X2946" s="2">
        <v>1448030000</v>
      </c>
      <c r="Y2946" s="2">
        <v>1454500000</v>
      </c>
      <c r="Z2946" s="2">
        <v>1463870000</v>
      </c>
      <c r="AA2946" s="2">
        <v>1473470000</v>
      </c>
      <c r="AB2946" s="2">
        <v>1485520000</v>
      </c>
      <c r="AC2946" s="2">
        <v>1502680000</v>
      </c>
      <c r="AD2946" s="2">
        <v>1519160000</v>
      </c>
      <c r="AE2946" s="2">
        <v>1524680000</v>
      </c>
      <c r="AF2946" s="2">
        <v>1535780000</v>
      </c>
    </row>
    <row r="2947" spans="1:32" x14ac:dyDescent="0.25">
      <c r="A2947" t="s">
        <v>4461</v>
      </c>
      <c r="B2947" t="s">
        <v>19</v>
      </c>
      <c r="C2947" s="2">
        <v>2208140000</v>
      </c>
      <c r="D2947" s="2">
        <v>1906500000</v>
      </c>
      <c r="E2947" s="2">
        <v>1724000000</v>
      </c>
      <c r="F2947" s="2">
        <v>1595800000</v>
      </c>
      <c r="G2947" s="2">
        <v>1521330000</v>
      </c>
      <c r="H2947" s="2">
        <v>1454010000</v>
      </c>
      <c r="I2947" s="2">
        <v>1363950000</v>
      </c>
      <c r="J2947" s="2">
        <v>1278140000</v>
      </c>
      <c r="K2947" s="2">
        <v>1271900000</v>
      </c>
      <c r="L2947" s="2">
        <v>1266090000</v>
      </c>
      <c r="M2947" s="2">
        <v>1267030000</v>
      </c>
      <c r="N2947" s="2">
        <v>1277010000</v>
      </c>
      <c r="O2947" s="2">
        <v>1295010000</v>
      </c>
      <c r="P2947" s="2">
        <v>1304660000</v>
      </c>
      <c r="Q2947" s="2">
        <v>1310580000</v>
      </c>
      <c r="R2947" s="2">
        <v>1312060000</v>
      </c>
      <c r="S2947" s="2">
        <v>1310370000</v>
      </c>
      <c r="T2947" s="2">
        <v>1320890000</v>
      </c>
      <c r="U2947" s="2">
        <v>1318800000</v>
      </c>
      <c r="V2947" s="2">
        <v>1338150000</v>
      </c>
      <c r="W2947" s="2">
        <v>1352020000</v>
      </c>
      <c r="X2947" s="2">
        <v>1364420000</v>
      </c>
      <c r="Y2947" s="2">
        <v>1370510000</v>
      </c>
      <c r="Z2947" s="2">
        <v>1379340000</v>
      </c>
      <c r="AA2947" s="2">
        <v>1388380000</v>
      </c>
      <c r="AB2947" s="2">
        <v>1399740000</v>
      </c>
      <c r="AC2947" s="2">
        <v>1415910000</v>
      </c>
      <c r="AD2947" s="2">
        <v>1431440000</v>
      </c>
      <c r="AE2947" s="2">
        <v>1436640000</v>
      </c>
      <c r="AF2947" s="2">
        <v>1447100000</v>
      </c>
    </row>
    <row r="2948" spans="1:32" x14ac:dyDescent="0.25">
      <c r="A2948" t="s">
        <v>4462</v>
      </c>
      <c r="B2948" t="s">
        <v>19</v>
      </c>
      <c r="C2948" s="2">
        <v>1572450000</v>
      </c>
      <c r="D2948" s="2">
        <v>1357640000</v>
      </c>
      <c r="E2948" s="2">
        <v>1227680000</v>
      </c>
      <c r="F2948" s="2">
        <v>1136390000</v>
      </c>
      <c r="G2948" s="2">
        <v>1083360000</v>
      </c>
      <c r="H2948" s="2">
        <v>1035420000</v>
      </c>
      <c r="I2948" s="2">
        <v>971290000</v>
      </c>
      <c r="J2948" s="2">
        <v>910179000</v>
      </c>
      <c r="K2948" s="2">
        <v>905736000</v>
      </c>
      <c r="L2948" s="2">
        <v>901601000</v>
      </c>
      <c r="M2948" s="2">
        <v>902273000</v>
      </c>
      <c r="N2948" s="2">
        <v>909375000</v>
      </c>
      <c r="O2948" s="2">
        <v>922196000</v>
      </c>
      <c r="P2948" s="2">
        <v>929067000</v>
      </c>
      <c r="Q2948" s="2">
        <v>933285000</v>
      </c>
      <c r="R2948" s="2">
        <v>934335000</v>
      </c>
      <c r="S2948" s="2">
        <v>933135000</v>
      </c>
      <c r="T2948" s="2">
        <v>940624000</v>
      </c>
      <c r="U2948" s="2">
        <v>939134000</v>
      </c>
      <c r="V2948" s="2">
        <v>952912000</v>
      </c>
      <c r="W2948" s="2">
        <v>962791000</v>
      </c>
      <c r="X2948" s="2">
        <v>971620000</v>
      </c>
      <c r="Y2948" s="2">
        <v>975959000</v>
      </c>
      <c r="Z2948" s="2">
        <v>982248000</v>
      </c>
      <c r="AA2948" s="2">
        <v>988686000</v>
      </c>
      <c r="AB2948" s="2">
        <v>996774000</v>
      </c>
      <c r="AC2948" s="2">
        <v>1008290000</v>
      </c>
      <c r="AD2948" s="2">
        <v>1019350000</v>
      </c>
      <c r="AE2948" s="2">
        <v>1023050000</v>
      </c>
      <c r="AF2948" s="2">
        <v>1030500000</v>
      </c>
    </row>
    <row r="2949" spans="1:32" x14ac:dyDescent="0.25">
      <c r="A2949" t="s">
        <v>4463</v>
      </c>
      <c r="B2949" t="s">
        <v>19</v>
      </c>
      <c r="C2949" s="2">
        <v>146860000</v>
      </c>
      <c r="D2949" s="2">
        <v>126798000</v>
      </c>
      <c r="E2949" s="2">
        <v>114660000</v>
      </c>
      <c r="F2949" s="2">
        <v>106134000</v>
      </c>
      <c r="G2949" s="2">
        <v>101181000</v>
      </c>
      <c r="H2949" s="2">
        <v>96703800</v>
      </c>
      <c r="I2949" s="2">
        <v>90714200</v>
      </c>
      <c r="J2949" s="2">
        <v>85006700</v>
      </c>
      <c r="K2949" s="2">
        <v>84591800</v>
      </c>
      <c r="L2949" s="2">
        <v>84205600</v>
      </c>
      <c r="M2949" s="2">
        <v>84268300</v>
      </c>
      <c r="N2949" s="2">
        <v>84931700</v>
      </c>
      <c r="O2949" s="2">
        <v>86129000</v>
      </c>
      <c r="P2949" s="2">
        <v>86770800</v>
      </c>
      <c r="Q2949" s="2">
        <v>87164700</v>
      </c>
      <c r="R2949" s="2">
        <v>87262700</v>
      </c>
      <c r="S2949" s="2">
        <v>87150700</v>
      </c>
      <c r="T2949" s="2">
        <v>87850100</v>
      </c>
      <c r="U2949" s="2">
        <v>87711000</v>
      </c>
      <c r="V2949" s="2">
        <v>88997800</v>
      </c>
      <c r="W2949" s="2">
        <v>89920400</v>
      </c>
      <c r="X2949" s="2">
        <v>90745000</v>
      </c>
      <c r="Y2949" s="2">
        <v>91150300</v>
      </c>
      <c r="Z2949" s="2">
        <v>91737600</v>
      </c>
      <c r="AA2949" s="2">
        <v>92338900</v>
      </c>
      <c r="AB2949" s="2">
        <v>93094300</v>
      </c>
      <c r="AC2949" s="2">
        <v>94169900</v>
      </c>
      <c r="AD2949" s="2">
        <v>95202500</v>
      </c>
      <c r="AE2949" s="2">
        <v>95548700</v>
      </c>
      <c r="AF2949" s="2">
        <v>96244100</v>
      </c>
    </row>
    <row r="2950" spans="1:32" x14ac:dyDescent="0.25">
      <c r="A2950" t="s">
        <v>4464</v>
      </c>
      <c r="B2950" t="s">
        <v>19</v>
      </c>
      <c r="C2950" s="2">
        <v>986060000</v>
      </c>
      <c r="D2950" s="2">
        <v>851358000</v>
      </c>
      <c r="E2950" s="2">
        <v>769860000</v>
      </c>
      <c r="F2950" s="2">
        <v>712614000</v>
      </c>
      <c r="G2950" s="2">
        <v>679358000</v>
      </c>
      <c r="H2950" s="2">
        <v>649297000</v>
      </c>
      <c r="I2950" s="2">
        <v>609081000</v>
      </c>
      <c r="J2950" s="2">
        <v>570760000</v>
      </c>
      <c r="K2950" s="2">
        <v>567973000</v>
      </c>
      <c r="L2950" s="2">
        <v>565380000</v>
      </c>
      <c r="M2950" s="2">
        <v>565802000</v>
      </c>
      <c r="N2950" s="2">
        <v>570255000</v>
      </c>
      <c r="O2950" s="2">
        <v>578295000</v>
      </c>
      <c r="P2950" s="2">
        <v>582604000</v>
      </c>
      <c r="Q2950" s="2">
        <v>585249000</v>
      </c>
      <c r="R2950" s="2">
        <v>585907000</v>
      </c>
      <c r="S2950" s="2">
        <v>585155000</v>
      </c>
      <c r="T2950" s="2">
        <v>589851000</v>
      </c>
      <c r="U2950" s="2">
        <v>588916000</v>
      </c>
      <c r="V2950" s="2">
        <v>597557000</v>
      </c>
      <c r="W2950" s="2">
        <v>603752000</v>
      </c>
      <c r="X2950" s="2">
        <v>609288000</v>
      </c>
      <c r="Y2950" s="2">
        <v>612009000</v>
      </c>
      <c r="Z2950" s="2">
        <v>615952000</v>
      </c>
      <c r="AA2950" s="2">
        <v>619990000</v>
      </c>
      <c r="AB2950" s="2">
        <v>625062000</v>
      </c>
      <c r="AC2950" s="2">
        <v>632284000</v>
      </c>
      <c r="AD2950" s="2">
        <v>639216000</v>
      </c>
      <c r="AE2950" s="2">
        <v>641542000</v>
      </c>
      <c r="AF2950" s="2">
        <v>646211000</v>
      </c>
    </row>
    <row r="2951" spans="1:32" x14ac:dyDescent="0.25">
      <c r="A2951" t="s">
        <v>4465</v>
      </c>
      <c r="B2951" t="s">
        <v>19</v>
      </c>
      <c r="C2951" s="2">
        <v>1049000000</v>
      </c>
      <c r="D2951" s="2">
        <v>905700000</v>
      </c>
      <c r="E2951" s="2">
        <v>819000000</v>
      </c>
      <c r="F2951" s="2">
        <v>758100000</v>
      </c>
      <c r="G2951" s="2">
        <v>722722000</v>
      </c>
      <c r="H2951" s="2">
        <v>690741000</v>
      </c>
      <c r="I2951" s="2">
        <v>647958000</v>
      </c>
      <c r="J2951" s="2">
        <v>607191000</v>
      </c>
      <c r="K2951" s="2">
        <v>604227000</v>
      </c>
      <c r="L2951" s="2">
        <v>601468000</v>
      </c>
      <c r="M2951" s="2">
        <v>601917000</v>
      </c>
      <c r="N2951" s="2">
        <v>606655000</v>
      </c>
      <c r="O2951" s="2">
        <v>615207000</v>
      </c>
      <c r="P2951" s="2">
        <v>619791000</v>
      </c>
      <c r="Q2951" s="2">
        <v>622605000</v>
      </c>
      <c r="R2951" s="2">
        <v>623305000</v>
      </c>
      <c r="S2951" s="2">
        <v>622505000</v>
      </c>
      <c r="T2951" s="2">
        <v>627501000</v>
      </c>
      <c r="U2951" s="2">
        <v>626507000</v>
      </c>
      <c r="V2951" s="2">
        <v>635699000</v>
      </c>
      <c r="W2951" s="2">
        <v>642289000</v>
      </c>
      <c r="X2951" s="2">
        <v>648179000</v>
      </c>
      <c r="Y2951" s="2">
        <v>651073000</v>
      </c>
      <c r="Z2951" s="2">
        <v>655269000</v>
      </c>
      <c r="AA2951" s="2">
        <v>659564000</v>
      </c>
      <c r="AB2951" s="2">
        <v>664959000</v>
      </c>
      <c r="AC2951" s="2">
        <v>672642000</v>
      </c>
      <c r="AD2951" s="2">
        <v>680018000</v>
      </c>
      <c r="AE2951" s="2">
        <v>682491000</v>
      </c>
      <c r="AF2951" s="2">
        <v>687458000</v>
      </c>
    </row>
    <row r="2952" spans="1:32" x14ac:dyDescent="0.25">
      <c r="A2952" t="s">
        <v>4466</v>
      </c>
      <c r="B2952" t="s">
        <v>19</v>
      </c>
      <c r="C2952" s="2">
        <v>104900000</v>
      </c>
      <c r="D2952" s="2">
        <v>90570000</v>
      </c>
      <c r="E2952" s="2">
        <v>81900000</v>
      </c>
      <c r="F2952" s="2">
        <v>75810000</v>
      </c>
      <c r="G2952" s="2">
        <v>72272200</v>
      </c>
      <c r="H2952" s="2">
        <v>69074100</v>
      </c>
      <c r="I2952" s="2">
        <v>64795800</v>
      </c>
      <c r="J2952" s="2">
        <v>60719100</v>
      </c>
      <c r="K2952" s="2">
        <v>60422700</v>
      </c>
      <c r="L2952" s="2">
        <v>60146800</v>
      </c>
      <c r="M2952" s="2">
        <v>60191700</v>
      </c>
      <c r="N2952" s="2">
        <v>60665500</v>
      </c>
      <c r="O2952" s="2">
        <v>61520700</v>
      </c>
      <c r="P2952" s="2">
        <v>61979100</v>
      </c>
      <c r="Q2952" s="2">
        <v>62260500</v>
      </c>
      <c r="R2952" s="2">
        <v>62330500</v>
      </c>
      <c r="S2952" s="2">
        <v>62250500</v>
      </c>
      <c r="T2952" s="2">
        <v>62750100</v>
      </c>
      <c r="U2952" s="2">
        <v>62650700</v>
      </c>
      <c r="V2952" s="2">
        <v>63569900</v>
      </c>
      <c r="W2952" s="2">
        <v>64228900</v>
      </c>
      <c r="X2952" s="2">
        <v>64817900</v>
      </c>
      <c r="Y2952" s="2">
        <v>65107300</v>
      </c>
      <c r="Z2952" s="2">
        <v>65526900</v>
      </c>
      <c r="AA2952" s="2">
        <v>65956400</v>
      </c>
      <c r="AB2952" s="2">
        <v>66495900</v>
      </c>
      <c r="AC2952" s="2">
        <v>67264200</v>
      </c>
      <c r="AD2952" s="2">
        <v>68001800</v>
      </c>
      <c r="AE2952" s="2">
        <v>68249100</v>
      </c>
      <c r="AF2952" s="2">
        <v>68745800</v>
      </c>
    </row>
    <row r="2953" spans="1:32" x14ac:dyDescent="0.25">
      <c r="A2953" t="s">
        <v>4467</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x14ac:dyDescent="0.25">
      <c r="A2954" t="s">
        <v>4468</v>
      </c>
      <c r="B2954" t="s">
        <v>19</v>
      </c>
      <c r="C2954">
        <v>0</v>
      </c>
      <c r="D2954">
        <v>5.3066299999999997E-2</v>
      </c>
      <c r="E2954">
        <v>0.10592500000000001</v>
      </c>
      <c r="F2954">
        <v>0.158668</v>
      </c>
      <c r="G2954">
        <v>0.211197</v>
      </c>
      <c r="H2954">
        <v>0.26349</v>
      </c>
      <c r="I2954">
        <v>0.31560500000000002</v>
      </c>
      <c r="J2954">
        <v>0.367589</v>
      </c>
      <c r="K2954">
        <v>0.41930400000000001</v>
      </c>
      <c r="L2954">
        <v>0.47098099999999998</v>
      </c>
      <c r="M2954">
        <v>0.52208200000000005</v>
      </c>
      <c r="N2954">
        <v>0.57328999999999997</v>
      </c>
      <c r="O2954">
        <v>0.62529900000000005</v>
      </c>
      <c r="P2954">
        <v>0.67786299999999999</v>
      </c>
      <c r="Q2954">
        <v>0.72990299999999997</v>
      </c>
      <c r="R2954">
        <v>0.78247199999999995</v>
      </c>
      <c r="S2954">
        <v>0.83504299999999998</v>
      </c>
      <c r="T2954">
        <v>0.88761900000000005</v>
      </c>
      <c r="U2954">
        <v>0.93966000000000005</v>
      </c>
      <c r="V2954">
        <v>0.99223799999999995</v>
      </c>
      <c r="W2954">
        <v>1.04481</v>
      </c>
      <c r="X2954">
        <v>1.09737</v>
      </c>
      <c r="Y2954">
        <v>1.14994</v>
      </c>
      <c r="Z2954">
        <v>1.20251</v>
      </c>
      <c r="AA2954">
        <v>1.2550600000000001</v>
      </c>
      <c r="AB2954">
        <v>1.3081400000000001</v>
      </c>
      <c r="AC2954">
        <v>1.36067</v>
      </c>
      <c r="AD2954">
        <v>1.4131899999999999</v>
      </c>
      <c r="AE2954">
        <v>1.4656899999999999</v>
      </c>
      <c r="AF2954">
        <v>1.51871</v>
      </c>
    </row>
    <row r="2955" spans="1:32" x14ac:dyDescent="0.25">
      <c r="A2955" t="s">
        <v>4469</v>
      </c>
      <c r="B2955" t="s">
        <v>19</v>
      </c>
      <c r="C2955">
        <v>0</v>
      </c>
      <c r="D2955" s="2">
        <v>6.03872E-6</v>
      </c>
      <c r="E2955" s="2">
        <v>1.20538E-5</v>
      </c>
      <c r="F2955" s="2">
        <v>1.8055700000000001E-5</v>
      </c>
      <c r="G2955" s="2">
        <v>2.4033399999999999E-5</v>
      </c>
      <c r="H2955" s="2">
        <v>2.9984E-5</v>
      </c>
      <c r="I2955" s="2">
        <v>3.5914500000000003E-5</v>
      </c>
      <c r="J2955" s="2">
        <v>4.1829999999999998E-5</v>
      </c>
      <c r="K2955" s="2">
        <v>4.7715E-5</v>
      </c>
      <c r="L2955" s="2">
        <v>5.3595599999999999E-5</v>
      </c>
      <c r="M2955" s="2">
        <v>5.9410699999999997E-5</v>
      </c>
      <c r="N2955" s="2">
        <v>6.5237899999999994E-5</v>
      </c>
      <c r="O2955" s="2">
        <v>7.1156399999999995E-5</v>
      </c>
      <c r="P2955" s="2">
        <v>7.7137899999999999E-5</v>
      </c>
      <c r="Q2955" s="2">
        <v>8.3059799999999994E-5</v>
      </c>
      <c r="R2955" s="2">
        <v>8.9042000000000006E-5</v>
      </c>
      <c r="S2955" s="2">
        <v>9.5024299999999998E-5</v>
      </c>
      <c r="T2955">
        <v>1.01007E-4</v>
      </c>
      <c r="U2955">
        <v>1.0692900000000001E-4</v>
      </c>
      <c r="V2955">
        <v>1.1291200000000001E-4</v>
      </c>
      <c r="W2955">
        <v>1.1889500000000001E-4</v>
      </c>
      <c r="X2955">
        <v>1.24876E-4</v>
      </c>
      <c r="Y2955">
        <v>1.30858E-4</v>
      </c>
      <c r="Z2955">
        <v>1.3684E-4</v>
      </c>
      <c r="AA2955">
        <v>1.4281999999999999E-4</v>
      </c>
      <c r="AB2955">
        <v>1.4886000000000001E-4</v>
      </c>
      <c r="AC2955">
        <v>1.5483900000000001E-4</v>
      </c>
      <c r="AD2955">
        <v>1.60815E-4</v>
      </c>
      <c r="AE2955">
        <v>1.6678900000000001E-4</v>
      </c>
      <c r="AF2955">
        <v>1.7282300000000001E-4</v>
      </c>
    </row>
    <row r="2956" spans="1:32" x14ac:dyDescent="0.25">
      <c r="A2956" t="s">
        <v>4470</v>
      </c>
      <c r="B2956" t="s">
        <v>19</v>
      </c>
      <c r="C2956">
        <v>0</v>
      </c>
      <c r="D2956" s="2">
        <v>3.2236800000000003E-5</v>
      </c>
      <c r="E2956" s="2">
        <v>6.43476E-5</v>
      </c>
      <c r="F2956" s="2">
        <v>9.6387700000000006E-5</v>
      </c>
      <c r="G2956">
        <v>1.2829900000000001E-4</v>
      </c>
      <c r="H2956">
        <v>1.6006500000000001E-4</v>
      </c>
      <c r="I2956">
        <v>1.9172500000000001E-4</v>
      </c>
      <c r="J2956">
        <v>2.23303E-4</v>
      </c>
      <c r="K2956">
        <v>2.5472E-4</v>
      </c>
      <c r="L2956">
        <v>2.86113E-4</v>
      </c>
      <c r="M2956">
        <v>3.1715600000000002E-4</v>
      </c>
      <c r="N2956">
        <v>3.4826300000000002E-4</v>
      </c>
      <c r="O2956">
        <v>3.7985800000000001E-4</v>
      </c>
      <c r="P2956">
        <v>4.1178999999999999E-4</v>
      </c>
      <c r="Q2956">
        <v>4.4340299999999998E-4</v>
      </c>
      <c r="R2956">
        <v>4.7533800000000001E-4</v>
      </c>
      <c r="S2956">
        <v>5.0727400000000005E-4</v>
      </c>
      <c r="T2956">
        <v>5.3921299999999998E-4</v>
      </c>
      <c r="U2956">
        <v>5.7082699999999999E-4</v>
      </c>
      <c r="V2956">
        <v>6.0276700000000004E-4</v>
      </c>
      <c r="W2956">
        <v>6.3470099999999999E-4</v>
      </c>
      <c r="X2956">
        <v>6.6663300000000003E-4</v>
      </c>
      <c r="Y2956">
        <v>6.9856900000000001E-4</v>
      </c>
      <c r="Z2956">
        <v>7.3050100000000005E-4</v>
      </c>
      <c r="AA2956">
        <v>7.6242499999999995E-4</v>
      </c>
      <c r="AB2956">
        <v>7.9466900000000002E-4</v>
      </c>
      <c r="AC2956">
        <v>8.26584E-4</v>
      </c>
      <c r="AD2956">
        <v>8.5848900000000004E-4</v>
      </c>
      <c r="AE2956">
        <v>8.9038099999999998E-4</v>
      </c>
      <c r="AF2956">
        <v>9.2258900000000003E-4</v>
      </c>
    </row>
    <row r="2957" spans="1:32" x14ac:dyDescent="0.25">
      <c r="A2957" t="s">
        <v>4471</v>
      </c>
      <c r="B2957" t="s">
        <v>19</v>
      </c>
      <c r="C2957">
        <v>0</v>
      </c>
      <c r="D2957" s="2">
        <v>5.6697699999999998E-5</v>
      </c>
      <c r="E2957">
        <v>1.13174E-4</v>
      </c>
      <c r="F2957">
        <v>1.6952499999999999E-4</v>
      </c>
      <c r="G2957">
        <v>2.2565000000000001E-4</v>
      </c>
      <c r="H2957">
        <v>2.8152100000000002E-4</v>
      </c>
      <c r="I2957">
        <v>3.37203E-4</v>
      </c>
      <c r="J2957">
        <v>3.9274299999999998E-4</v>
      </c>
      <c r="K2957">
        <v>4.4799800000000002E-4</v>
      </c>
      <c r="L2957">
        <v>5.0321100000000004E-4</v>
      </c>
      <c r="M2957">
        <v>5.5780900000000004E-4</v>
      </c>
      <c r="N2957">
        <v>6.1252099999999999E-4</v>
      </c>
      <c r="O2957">
        <v>6.6808999999999998E-4</v>
      </c>
      <c r="P2957">
        <v>7.2424999999999996E-4</v>
      </c>
      <c r="Q2957">
        <v>7.7985200000000004E-4</v>
      </c>
      <c r="R2957">
        <v>8.36018E-4</v>
      </c>
      <c r="S2957">
        <v>8.92186E-4</v>
      </c>
      <c r="T2957">
        <v>9.48361E-4</v>
      </c>
      <c r="U2957">
        <v>1.0039599999999999E-3</v>
      </c>
      <c r="V2957">
        <v>1.06014E-3</v>
      </c>
      <c r="W2957">
        <v>1.1163E-3</v>
      </c>
      <c r="X2957">
        <v>1.1724699999999999E-3</v>
      </c>
      <c r="Y2957">
        <v>1.2286300000000001E-3</v>
      </c>
      <c r="Z2957">
        <v>1.2848E-3</v>
      </c>
      <c r="AA2957">
        <v>1.3409400000000001E-3</v>
      </c>
      <c r="AB2957">
        <v>1.3976500000000001E-3</v>
      </c>
      <c r="AC2957">
        <v>1.45378E-3</v>
      </c>
      <c r="AD2957">
        <v>1.5099E-3</v>
      </c>
      <c r="AE2957">
        <v>1.56599E-3</v>
      </c>
      <c r="AF2957">
        <v>1.6226400000000001E-3</v>
      </c>
    </row>
    <row r="2958" spans="1:32" x14ac:dyDescent="0.25">
      <c r="A2958" t="s">
        <v>4472</v>
      </c>
      <c r="B2958" t="s">
        <v>19</v>
      </c>
      <c r="C2958">
        <v>0</v>
      </c>
      <c r="D2958" s="2">
        <v>2.23427E-6</v>
      </c>
      <c r="E2958" s="2">
        <v>4.4597900000000002E-6</v>
      </c>
      <c r="F2958" s="2">
        <v>6.6804200000000002E-6</v>
      </c>
      <c r="G2958" s="2">
        <v>8.8921000000000008E-6</v>
      </c>
      <c r="H2958" s="2">
        <v>1.10938E-5</v>
      </c>
      <c r="I2958" s="2">
        <v>1.3288000000000001E-5</v>
      </c>
      <c r="J2958" s="2">
        <v>1.54767E-5</v>
      </c>
      <c r="K2958" s="2">
        <v>1.7654100000000001E-5</v>
      </c>
      <c r="L2958" s="2">
        <v>1.9829900000000001E-5</v>
      </c>
      <c r="M2958" s="2">
        <v>2.1981399999999999E-5</v>
      </c>
      <c r="N2958" s="2">
        <v>2.41374E-5</v>
      </c>
      <c r="O2958" s="2">
        <v>2.6327100000000001E-5</v>
      </c>
      <c r="P2958" s="2">
        <v>2.8540299999999998E-5</v>
      </c>
      <c r="Q2958" s="2">
        <v>3.0731300000000002E-5</v>
      </c>
      <c r="R2958" s="2">
        <v>3.2944600000000003E-5</v>
      </c>
      <c r="S2958" s="2">
        <v>3.5157999999999998E-5</v>
      </c>
      <c r="T2958" s="2">
        <v>3.73717E-5</v>
      </c>
      <c r="U2958" s="2">
        <v>3.95628E-5</v>
      </c>
      <c r="V2958" s="2">
        <v>4.1776500000000002E-5</v>
      </c>
      <c r="W2958" s="2">
        <v>4.3989799999999997E-5</v>
      </c>
      <c r="X2958" s="2">
        <v>4.6202899999999998E-5</v>
      </c>
      <c r="Y2958" s="2">
        <v>4.8416299999999999E-5</v>
      </c>
      <c r="Z2958" s="2">
        <v>5.06294E-5</v>
      </c>
      <c r="AA2958" s="2">
        <v>5.2842E-5</v>
      </c>
      <c r="AB2958" s="2">
        <v>5.5076800000000001E-5</v>
      </c>
      <c r="AC2958" s="2">
        <v>5.7288699999999999E-5</v>
      </c>
      <c r="AD2958" s="2">
        <v>5.9500000000000003E-5</v>
      </c>
      <c r="AE2958" s="2">
        <v>6.1710400000000005E-5</v>
      </c>
      <c r="AF2958" s="2">
        <v>6.3942600000000007E-5</v>
      </c>
    </row>
    <row r="2959" spans="1:32" x14ac:dyDescent="0.25">
      <c r="A2959" t="s">
        <v>4473</v>
      </c>
      <c r="B2959" t="s">
        <v>19</v>
      </c>
      <c r="C2959">
        <v>0</v>
      </c>
      <c r="D2959" s="2">
        <v>2.1052499999999999E-6</v>
      </c>
      <c r="E2959" s="2">
        <v>4.20227E-6</v>
      </c>
      <c r="F2959" s="2">
        <v>6.2946699999999997E-6</v>
      </c>
      <c r="G2959" s="2">
        <v>8.3786400000000008E-6</v>
      </c>
      <c r="H2959" s="2">
        <v>1.04532E-5</v>
      </c>
      <c r="I2959" s="2">
        <v>1.25207E-5</v>
      </c>
      <c r="J2959" s="2">
        <v>1.4583000000000001E-5</v>
      </c>
      <c r="K2959" s="2">
        <v>1.6634699999999998E-5</v>
      </c>
      <c r="L2959" s="2">
        <v>1.8684800000000001E-5</v>
      </c>
      <c r="M2959" s="2">
        <v>2.0712100000000001E-5</v>
      </c>
      <c r="N2959" s="2">
        <v>2.27436E-5</v>
      </c>
      <c r="O2959" s="2">
        <v>2.4806900000000001E-5</v>
      </c>
      <c r="P2959" s="2">
        <v>2.68922E-5</v>
      </c>
      <c r="Q2959" s="2">
        <v>2.89568E-5</v>
      </c>
      <c r="R2959" s="2">
        <v>3.1042299999999999E-5</v>
      </c>
      <c r="S2959" s="2">
        <v>3.3127899999999998E-5</v>
      </c>
      <c r="T2959" s="2">
        <v>3.5213699999999998E-5</v>
      </c>
      <c r="U2959" s="2">
        <v>3.7278299999999998E-5</v>
      </c>
      <c r="V2959" s="2">
        <v>3.9364099999999998E-5</v>
      </c>
      <c r="W2959" s="2">
        <v>4.1449599999999997E-5</v>
      </c>
      <c r="X2959" s="2">
        <v>4.3535000000000002E-5</v>
      </c>
      <c r="Y2959" s="2">
        <v>4.5620500000000001E-5</v>
      </c>
      <c r="Z2959" s="2">
        <v>4.77059E-5</v>
      </c>
      <c r="AA2959" s="2">
        <v>4.9790699999999997E-5</v>
      </c>
      <c r="AB2959" s="2">
        <v>5.18964E-5</v>
      </c>
      <c r="AC2959" s="2">
        <v>5.3980700000000003E-5</v>
      </c>
      <c r="AD2959" s="2">
        <v>5.6064299999999998E-5</v>
      </c>
      <c r="AE2959" s="2">
        <v>5.8146999999999997E-5</v>
      </c>
      <c r="AF2959" s="2">
        <v>6.0250300000000001E-5</v>
      </c>
    </row>
    <row r="2960" spans="1:32" x14ac:dyDescent="0.25">
      <c r="A2960" t="s">
        <v>4474</v>
      </c>
      <c r="B2960" t="s">
        <v>19</v>
      </c>
      <c r="C2960">
        <v>0</v>
      </c>
      <c r="D2960" s="2">
        <v>1.4991800000000001E-6</v>
      </c>
      <c r="E2960" s="2">
        <v>2.9924899999999999E-6</v>
      </c>
      <c r="F2960" s="2">
        <v>4.4825200000000004E-6</v>
      </c>
      <c r="G2960" s="2">
        <v>5.9665499999999997E-6</v>
      </c>
      <c r="H2960" s="2">
        <v>7.4438499999999999E-6</v>
      </c>
      <c r="I2960" s="2">
        <v>8.9161799999999997E-6</v>
      </c>
      <c r="J2960" s="2">
        <v>1.0384799999999999E-5</v>
      </c>
      <c r="K2960" s="2">
        <v>1.1845799999999999E-5</v>
      </c>
      <c r="L2960" s="2">
        <v>1.33057E-5</v>
      </c>
      <c r="M2960" s="2">
        <v>1.47494E-5</v>
      </c>
      <c r="N2960" s="2">
        <v>1.6195999999999999E-5</v>
      </c>
      <c r="O2960" s="2">
        <v>1.7665399999999999E-5</v>
      </c>
      <c r="P2960" s="2">
        <v>1.9150299999999999E-5</v>
      </c>
      <c r="Q2960" s="2">
        <v>2.06205E-5</v>
      </c>
      <c r="R2960" s="2">
        <v>2.2105700000000001E-5</v>
      </c>
      <c r="S2960" s="2">
        <v>2.3590800000000001E-5</v>
      </c>
      <c r="T2960" s="2">
        <v>2.5076199999999999E-5</v>
      </c>
      <c r="U2960" s="2">
        <v>2.65464E-5</v>
      </c>
      <c r="V2960" s="2">
        <v>2.8031700000000001E-5</v>
      </c>
      <c r="W2960" s="2">
        <v>2.9516899999999999E-5</v>
      </c>
      <c r="X2960" s="2">
        <v>3.1001899999999999E-5</v>
      </c>
      <c r="Y2960" s="2">
        <v>3.2487000000000003E-5</v>
      </c>
      <c r="Z2960" s="2">
        <v>3.3971999999999999E-5</v>
      </c>
      <c r="AA2960" s="2">
        <v>3.5456700000000002E-5</v>
      </c>
      <c r="AB2960" s="2">
        <v>3.6956199999999997E-5</v>
      </c>
      <c r="AC2960" s="2">
        <v>3.8440399999999999E-5</v>
      </c>
      <c r="AD2960" s="2">
        <v>3.9924099999999999E-5</v>
      </c>
      <c r="AE2960" s="2">
        <v>4.1407299999999999E-5</v>
      </c>
      <c r="AF2960" s="2">
        <v>4.2905099999999997E-5</v>
      </c>
    </row>
    <row r="2961" spans="1:32" x14ac:dyDescent="0.25">
      <c r="A2961" t="s">
        <v>4475</v>
      </c>
      <c r="B2961" t="s">
        <v>19</v>
      </c>
      <c r="C2961">
        <v>0</v>
      </c>
      <c r="D2961" s="2">
        <v>1.40017E-7</v>
      </c>
      <c r="E2961" s="2">
        <v>2.7948600000000002E-7</v>
      </c>
      <c r="F2961" s="2">
        <v>4.18648E-7</v>
      </c>
      <c r="G2961" s="2">
        <v>5.5724900000000002E-7</v>
      </c>
      <c r="H2961" s="2">
        <v>6.9522300000000003E-7</v>
      </c>
      <c r="I2961" s="2">
        <v>8.3273200000000002E-7</v>
      </c>
      <c r="J2961" s="2">
        <v>9.6989099999999999E-7</v>
      </c>
      <c r="K2961" s="2">
        <v>1.1063399999999999E-6</v>
      </c>
      <c r="L2961" s="2">
        <v>1.2426899999999999E-6</v>
      </c>
      <c r="M2961" s="2">
        <v>1.3775299999999999E-6</v>
      </c>
      <c r="N2961" s="2">
        <v>1.51264E-6</v>
      </c>
      <c r="O2961" s="2">
        <v>1.6498700000000001E-6</v>
      </c>
      <c r="P2961" s="2">
        <v>1.7885600000000001E-6</v>
      </c>
      <c r="Q2961" s="2">
        <v>1.9258700000000001E-6</v>
      </c>
      <c r="R2961" s="2">
        <v>2.0645700000000001E-6</v>
      </c>
      <c r="S2961" s="2">
        <v>2.20328E-6</v>
      </c>
      <c r="T2961" s="2">
        <v>2.3420000000000002E-6</v>
      </c>
      <c r="U2961" s="2">
        <v>2.4793199999999998E-6</v>
      </c>
      <c r="V2961" s="2">
        <v>2.61804E-6</v>
      </c>
      <c r="W2961" s="2">
        <v>2.7567499999999999E-6</v>
      </c>
      <c r="X2961" s="2">
        <v>2.8954400000000001E-6</v>
      </c>
      <c r="Y2961" s="2">
        <v>3.03415E-6</v>
      </c>
      <c r="Z2961" s="2">
        <v>3.1728400000000002E-6</v>
      </c>
      <c r="AA2961" s="2">
        <v>3.3115E-6</v>
      </c>
      <c r="AB2961" s="2">
        <v>3.4515400000000002E-6</v>
      </c>
      <c r="AC2961" s="2">
        <v>3.5901600000000001E-6</v>
      </c>
      <c r="AD2961" s="2">
        <v>3.7287399999999998E-6</v>
      </c>
      <c r="AE2961" s="2">
        <v>3.86726E-6</v>
      </c>
      <c r="AF2961" s="2">
        <v>4.0071500000000003E-6</v>
      </c>
    </row>
    <row r="2962" spans="1:32" x14ac:dyDescent="0.25">
      <c r="A2962" t="s">
        <v>4476</v>
      </c>
      <c r="B2962" t="s">
        <v>19</v>
      </c>
      <c r="C2962">
        <v>0</v>
      </c>
      <c r="D2962" s="2">
        <v>9.4011200000000002E-7</v>
      </c>
      <c r="E2962" s="2">
        <v>1.8765500000000001E-6</v>
      </c>
      <c r="F2962" s="2">
        <v>2.8109200000000002E-6</v>
      </c>
      <c r="G2962" s="2">
        <v>3.7415300000000001E-6</v>
      </c>
      <c r="H2962" s="2">
        <v>4.6679300000000002E-6</v>
      </c>
      <c r="I2962" s="2">
        <v>5.5911999999999999E-6</v>
      </c>
      <c r="J2962" s="2">
        <v>6.5121199999999996E-6</v>
      </c>
      <c r="K2962" s="2">
        <v>7.4283100000000004E-6</v>
      </c>
      <c r="L2962" s="2">
        <v>8.3438100000000003E-6</v>
      </c>
      <c r="M2962" s="2">
        <v>9.2490999999999992E-6</v>
      </c>
      <c r="N2962" s="2">
        <v>1.01563E-5</v>
      </c>
      <c r="O2962" s="2">
        <v>1.1077700000000001E-5</v>
      </c>
      <c r="P2962" s="2">
        <v>1.2008899999999999E-5</v>
      </c>
      <c r="Q2962" s="2">
        <v>1.29308E-5</v>
      </c>
      <c r="R2962" s="2">
        <v>1.3862100000000001E-5</v>
      </c>
      <c r="S2962" s="2">
        <v>1.47934E-5</v>
      </c>
      <c r="T2962" s="2">
        <v>1.5724899999999999E-5</v>
      </c>
      <c r="U2962" s="2">
        <v>1.6646800000000001E-5</v>
      </c>
      <c r="V2962" s="2">
        <v>1.7578300000000001E-5</v>
      </c>
      <c r="W2962" s="2">
        <v>1.85096E-5</v>
      </c>
      <c r="X2962" s="2">
        <v>1.9440799999999999E-5</v>
      </c>
      <c r="Y2962" s="2">
        <v>2.0372100000000001E-5</v>
      </c>
      <c r="Z2962" s="2">
        <v>2.13033E-5</v>
      </c>
      <c r="AA2962" s="2">
        <v>2.2234300000000002E-5</v>
      </c>
      <c r="AB2962" s="2">
        <v>2.31747E-5</v>
      </c>
      <c r="AC2962" s="2">
        <v>2.4105400000000001E-5</v>
      </c>
      <c r="AD2962" s="2">
        <v>2.5035799999999998E-5</v>
      </c>
      <c r="AE2962" s="2">
        <v>2.5965900000000002E-5</v>
      </c>
      <c r="AF2962" s="2">
        <v>2.6905100000000001E-5</v>
      </c>
    </row>
    <row r="2963" spans="1:32" x14ac:dyDescent="0.25">
      <c r="A2963" t="s">
        <v>4477</v>
      </c>
      <c r="B2963" t="s">
        <v>19</v>
      </c>
      <c r="C2963">
        <v>0</v>
      </c>
      <c r="D2963" s="2">
        <v>1.0001200000000001E-6</v>
      </c>
      <c r="E2963" s="2">
        <v>1.9963299999999998E-6</v>
      </c>
      <c r="F2963" s="2">
        <v>2.9903399999999998E-6</v>
      </c>
      <c r="G2963" s="2">
        <v>3.9803499999999999E-6</v>
      </c>
      <c r="H2963" s="2">
        <v>4.9658799999999996E-6</v>
      </c>
      <c r="I2963" s="2">
        <v>5.94809E-6</v>
      </c>
      <c r="J2963" s="2">
        <v>6.9277900000000001E-6</v>
      </c>
      <c r="K2963" s="2">
        <v>7.9024599999999999E-6</v>
      </c>
      <c r="L2963" s="2">
        <v>8.8763899999999996E-6</v>
      </c>
      <c r="M2963" s="2">
        <v>9.8394699999999992E-6</v>
      </c>
      <c r="N2963" s="2">
        <v>1.08046E-5</v>
      </c>
      <c r="O2963" s="2">
        <v>1.1784799999999999E-5</v>
      </c>
      <c r="P2963" s="2">
        <v>1.27754E-5</v>
      </c>
      <c r="Q2963" s="2">
        <v>1.3756200000000001E-5</v>
      </c>
      <c r="R2963" s="2">
        <v>1.4746899999999999E-5</v>
      </c>
      <c r="S2963" s="2">
        <v>1.57377E-5</v>
      </c>
      <c r="T2963" s="2">
        <v>1.6728600000000001E-5</v>
      </c>
      <c r="U2963" s="2">
        <v>1.77094E-5</v>
      </c>
      <c r="V2963" s="2">
        <v>1.8700300000000001E-5</v>
      </c>
      <c r="W2963" s="2">
        <v>1.9690999999999998E-5</v>
      </c>
      <c r="X2963" s="2">
        <v>2.0681699999999999E-5</v>
      </c>
      <c r="Y2963" s="2">
        <v>2.16725E-5</v>
      </c>
      <c r="Z2963" s="2">
        <v>2.26631E-5</v>
      </c>
      <c r="AA2963" s="2">
        <v>2.36536E-5</v>
      </c>
      <c r="AB2963" s="2">
        <v>2.4653900000000001E-5</v>
      </c>
      <c r="AC2963" s="2">
        <v>2.5644E-5</v>
      </c>
      <c r="AD2963" s="2">
        <v>2.6633899999999999E-5</v>
      </c>
      <c r="AE2963" s="2">
        <v>2.76233E-5</v>
      </c>
      <c r="AF2963" s="2">
        <v>2.8622499999999999E-5</v>
      </c>
    </row>
    <row r="2964" spans="1:32" x14ac:dyDescent="0.25">
      <c r="A2964" t="s">
        <v>4478</v>
      </c>
      <c r="B2964" t="s">
        <v>19</v>
      </c>
      <c r="C2964">
        <v>0</v>
      </c>
      <c r="D2964" s="2">
        <v>1.00012E-7</v>
      </c>
      <c r="E2964" s="2">
        <v>1.99633E-7</v>
      </c>
      <c r="F2964" s="2">
        <v>2.99034E-7</v>
      </c>
      <c r="G2964" s="2">
        <v>3.98035E-7</v>
      </c>
      <c r="H2964" s="2">
        <v>4.9658800000000003E-7</v>
      </c>
      <c r="I2964" s="2">
        <v>5.9480900000000004E-7</v>
      </c>
      <c r="J2964" s="2">
        <v>6.9277900000000001E-7</v>
      </c>
      <c r="K2964" s="2">
        <v>7.9024599999999997E-7</v>
      </c>
      <c r="L2964" s="2">
        <v>8.87639E-7</v>
      </c>
      <c r="M2964" s="2">
        <v>9.8394700000000004E-7</v>
      </c>
      <c r="N2964" s="2">
        <v>1.08046E-6</v>
      </c>
      <c r="O2964" s="2">
        <v>1.1784799999999999E-6</v>
      </c>
      <c r="P2964" s="2">
        <v>1.2775400000000001E-6</v>
      </c>
      <c r="Q2964" s="2">
        <v>1.3756199999999999E-6</v>
      </c>
      <c r="R2964" s="2">
        <v>1.47469E-6</v>
      </c>
      <c r="S2964" s="2">
        <v>1.5737700000000001E-6</v>
      </c>
      <c r="T2964" s="2">
        <v>1.6728600000000001E-6</v>
      </c>
      <c r="U2964" s="2">
        <v>1.7709399999999999E-6</v>
      </c>
      <c r="V2964" s="2">
        <v>1.8700300000000001E-6</v>
      </c>
      <c r="W2964" s="2">
        <v>1.9690999999999999E-6</v>
      </c>
      <c r="X2964" s="2">
        <v>2.06817E-6</v>
      </c>
      <c r="Y2964" s="2">
        <v>2.1672499999999999E-6</v>
      </c>
      <c r="Z2964" s="2">
        <v>2.2663100000000001E-6</v>
      </c>
      <c r="AA2964" s="2">
        <v>2.36536E-6</v>
      </c>
      <c r="AB2964" s="2">
        <v>2.4653899999999999E-6</v>
      </c>
      <c r="AC2964" s="2">
        <v>2.5644E-6</v>
      </c>
      <c r="AD2964" s="2">
        <v>2.6633899999999999E-6</v>
      </c>
      <c r="AE2964" s="2">
        <v>2.7623300000000002E-6</v>
      </c>
      <c r="AF2964" s="2">
        <v>2.86225E-6</v>
      </c>
    </row>
    <row r="2965" spans="1:32" x14ac:dyDescent="0.25">
      <c r="A2965" t="s">
        <v>4479</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x14ac:dyDescent="0.25">
      <c r="A2966" t="s">
        <v>4480</v>
      </c>
      <c r="B2966" t="s">
        <v>19</v>
      </c>
      <c r="C2966" s="2">
        <v>11922600000000</v>
      </c>
      <c r="D2966" s="2">
        <v>11413400000000</v>
      </c>
      <c r="E2966" s="2">
        <v>10622800000000</v>
      </c>
      <c r="F2966" s="2">
        <v>10426800000000</v>
      </c>
      <c r="G2966" s="2">
        <v>10458700000000</v>
      </c>
      <c r="H2966" s="2">
        <v>10448000000000</v>
      </c>
      <c r="I2966" s="2">
        <v>10363300000000</v>
      </c>
      <c r="J2966" s="2">
        <v>10331600000000</v>
      </c>
      <c r="K2966" s="2">
        <v>10416400000000</v>
      </c>
      <c r="L2966" s="2">
        <v>10448700000000</v>
      </c>
      <c r="M2966" s="2">
        <v>10389500000000</v>
      </c>
      <c r="N2966" s="2">
        <v>10320700000000</v>
      </c>
      <c r="O2966" s="2">
        <v>10288900000000</v>
      </c>
      <c r="P2966" s="2">
        <v>10257100000000</v>
      </c>
      <c r="Q2966" s="2">
        <v>10246500000000</v>
      </c>
      <c r="R2966" s="2">
        <v>10273100000000</v>
      </c>
      <c r="S2966" s="2">
        <v>10320800000000</v>
      </c>
      <c r="T2966" s="2">
        <v>10373900000000</v>
      </c>
      <c r="U2966" s="2">
        <v>10416400000000</v>
      </c>
      <c r="V2966" s="2">
        <v>10458800000000</v>
      </c>
      <c r="W2966" s="2">
        <v>10517200000000</v>
      </c>
      <c r="X2966" s="2">
        <v>10543700000000</v>
      </c>
      <c r="Y2966" s="2">
        <v>10570200000000</v>
      </c>
      <c r="Z2966" s="2">
        <v>10596800000000</v>
      </c>
      <c r="AA2966" s="2">
        <v>10633900000000</v>
      </c>
      <c r="AB2966" s="2">
        <v>10564900000000</v>
      </c>
      <c r="AC2966" s="2">
        <v>10506500000000</v>
      </c>
      <c r="AD2966" s="2">
        <v>10448100000000</v>
      </c>
      <c r="AE2966" s="2">
        <v>10400300000000</v>
      </c>
      <c r="AF2966" s="2">
        <v>10394900000000</v>
      </c>
    </row>
    <row r="2967" spans="1:32" x14ac:dyDescent="0.25">
      <c r="A2967" t="s">
        <v>4481</v>
      </c>
      <c r="B2967" t="s">
        <v>19</v>
      </c>
      <c r="C2967" s="2">
        <v>1356740000</v>
      </c>
      <c r="D2967" s="2">
        <v>1298790000</v>
      </c>
      <c r="E2967" s="2">
        <v>1208830000</v>
      </c>
      <c r="F2967" s="2">
        <v>1186520000</v>
      </c>
      <c r="G2967" s="2">
        <v>1190150000</v>
      </c>
      <c r="H2967" s="2">
        <v>1188940000</v>
      </c>
      <c r="I2967" s="2">
        <v>1179300000</v>
      </c>
      <c r="J2967" s="2">
        <v>1175690000</v>
      </c>
      <c r="K2967" s="2">
        <v>1185350000</v>
      </c>
      <c r="L2967" s="2">
        <v>1189010000</v>
      </c>
      <c r="M2967" s="2">
        <v>1182280000</v>
      </c>
      <c r="N2967" s="2">
        <v>1174450000</v>
      </c>
      <c r="O2967" s="2">
        <v>1170830000</v>
      </c>
      <c r="P2967" s="2">
        <v>1167220000</v>
      </c>
      <c r="Q2967" s="2">
        <v>1166010000</v>
      </c>
      <c r="R2967" s="2">
        <v>1169030000</v>
      </c>
      <c r="S2967" s="2">
        <v>1174470000</v>
      </c>
      <c r="T2967" s="2">
        <v>1180510000</v>
      </c>
      <c r="U2967" s="2">
        <v>1185340000</v>
      </c>
      <c r="V2967" s="2">
        <v>1190170000</v>
      </c>
      <c r="W2967" s="2">
        <v>1196810000</v>
      </c>
      <c r="X2967" s="2">
        <v>1199830000</v>
      </c>
      <c r="Y2967" s="2">
        <v>1202850000</v>
      </c>
      <c r="Z2967" s="2">
        <v>1205860000</v>
      </c>
      <c r="AA2967" s="2">
        <v>1210090000</v>
      </c>
      <c r="AB2967" s="2">
        <v>1202240000</v>
      </c>
      <c r="AC2967" s="2">
        <v>1195590000</v>
      </c>
      <c r="AD2967" s="2">
        <v>1188950000</v>
      </c>
      <c r="AE2967" s="2">
        <v>1183510000</v>
      </c>
      <c r="AF2967" s="2">
        <v>1182900000</v>
      </c>
    </row>
    <row r="2968" spans="1:32" x14ac:dyDescent="0.25">
      <c r="A2968" t="s">
        <v>4482</v>
      </c>
      <c r="B2968" t="s">
        <v>19</v>
      </c>
      <c r="C2968" s="2">
        <v>7242760000</v>
      </c>
      <c r="D2968" s="2">
        <v>6933420000</v>
      </c>
      <c r="E2968" s="2">
        <v>6453150000</v>
      </c>
      <c r="F2968" s="2">
        <v>6334090000</v>
      </c>
      <c r="G2968" s="2">
        <v>6353460000</v>
      </c>
      <c r="H2968" s="2">
        <v>6346970000</v>
      </c>
      <c r="I2968" s="2">
        <v>6295500000</v>
      </c>
      <c r="J2968" s="2">
        <v>6276260000</v>
      </c>
      <c r="K2968" s="2">
        <v>6327800000</v>
      </c>
      <c r="L2968" s="2">
        <v>6347380000</v>
      </c>
      <c r="M2968" s="2">
        <v>6311450000</v>
      </c>
      <c r="N2968" s="2">
        <v>6269610000</v>
      </c>
      <c r="O2968" s="2">
        <v>6250320000</v>
      </c>
      <c r="P2968" s="2">
        <v>6231010000</v>
      </c>
      <c r="Q2968" s="2">
        <v>6224590000</v>
      </c>
      <c r="R2968" s="2">
        <v>6240710000</v>
      </c>
      <c r="S2968" s="2">
        <v>6269730000</v>
      </c>
      <c r="T2968" s="2">
        <v>6301970000</v>
      </c>
      <c r="U2968" s="2">
        <v>6327750000</v>
      </c>
      <c r="V2968" s="2">
        <v>6353540000</v>
      </c>
      <c r="W2968" s="2">
        <v>6388990000</v>
      </c>
      <c r="X2968" s="2">
        <v>6405110000</v>
      </c>
      <c r="Y2968" s="2">
        <v>6421230000</v>
      </c>
      <c r="Z2968" s="2">
        <v>6437340000</v>
      </c>
      <c r="AA2968" s="2">
        <v>6459910000</v>
      </c>
      <c r="AB2968" s="2">
        <v>6417990000</v>
      </c>
      <c r="AC2968" s="2">
        <v>6382510000</v>
      </c>
      <c r="AD2968" s="2">
        <v>6347030000</v>
      </c>
      <c r="AE2968" s="2">
        <v>6317990000</v>
      </c>
      <c r="AF2968" s="2">
        <v>6314730000</v>
      </c>
    </row>
    <row r="2969" spans="1:32" x14ac:dyDescent="0.25">
      <c r="A2969" t="s">
        <v>4483</v>
      </c>
      <c r="B2969" t="s">
        <v>19</v>
      </c>
      <c r="C2969" s="2">
        <v>12738500000</v>
      </c>
      <c r="D2969" s="2">
        <v>12194400000</v>
      </c>
      <c r="E2969" s="2">
        <v>11349700000</v>
      </c>
      <c r="F2969" s="2">
        <v>11140300000</v>
      </c>
      <c r="G2969" s="2">
        <v>11174400000</v>
      </c>
      <c r="H2969" s="2">
        <v>11163000000</v>
      </c>
      <c r="I2969" s="2">
        <v>11072400000</v>
      </c>
      <c r="J2969" s="2">
        <v>11038600000</v>
      </c>
      <c r="K2969" s="2">
        <v>11129300000</v>
      </c>
      <c r="L2969" s="2">
        <v>11163700000</v>
      </c>
      <c r="M2969" s="2">
        <v>11100500000</v>
      </c>
      <c r="N2969" s="2">
        <v>11026900000</v>
      </c>
      <c r="O2969" s="2">
        <v>10993000000</v>
      </c>
      <c r="P2969" s="2">
        <v>10959000000</v>
      </c>
      <c r="Q2969" s="2">
        <v>10947700000</v>
      </c>
      <c r="R2969" s="2">
        <v>10976100000</v>
      </c>
      <c r="S2969" s="2">
        <v>11027100000</v>
      </c>
      <c r="T2969" s="2">
        <v>11083800000</v>
      </c>
      <c r="U2969" s="2">
        <v>11129200000</v>
      </c>
      <c r="V2969" s="2">
        <v>11174500000</v>
      </c>
      <c r="W2969" s="2">
        <v>11236900000</v>
      </c>
      <c r="X2969" s="2">
        <v>11265200000</v>
      </c>
      <c r="Y2969" s="2">
        <v>11293600000</v>
      </c>
      <c r="Z2969" s="2">
        <v>11321900000</v>
      </c>
      <c r="AA2969" s="2">
        <v>11361600000</v>
      </c>
      <c r="AB2969" s="2">
        <v>11287900000</v>
      </c>
      <c r="AC2969" s="2">
        <v>11225500000</v>
      </c>
      <c r="AD2969" s="2">
        <v>11163100000</v>
      </c>
      <c r="AE2969" s="2">
        <v>11112000000</v>
      </c>
      <c r="AF2969" s="2">
        <v>11106300000</v>
      </c>
    </row>
    <row r="2970" spans="1:32" x14ac:dyDescent="0.25">
      <c r="A2970" t="s">
        <v>4484</v>
      </c>
      <c r="B2970" t="s">
        <v>19</v>
      </c>
      <c r="C2970" s="2">
        <v>501980000</v>
      </c>
      <c r="D2970" s="2">
        <v>480540000</v>
      </c>
      <c r="E2970" s="2">
        <v>447254000</v>
      </c>
      <c r="F2970" s="2">
        <v>439002000</v>
      </c>
      <c r="G2970" s="2">
        <v>440345000</v>
      </c>
      <c r="H2970" s="2">
        <v>439895000</v>
      </c>
      <c r="I2970" s="2">
        <v>436328000</v>
      </c>
      <c r="J2970" s="2">
        <v>434994000</v>
      </c>
      <c r="K2970" s="2">
        <v>438566000</v>
      </c>
      <c r="L2970" s="2">
        <v>439923000</v>
      </c>
      <c r="M2970" s="2">
        <v>437433000</v>
      </c>
      <c r="N2970" s="2">
        <v>434533000</v>
      </c>
      <c r="O2970" s="2">
        <v>433196000</v>
      </c>
      <c r="P2970" s="2">
        <v>431858000</v>
      </c>
      <c r="Q2970" s="2">
        <v>431413000</v>
      </c>
      <c r="R2970" s="2">
        <v>432531000</v>
      </c>
      <c r="S2970" s="2">
        <v>434541000</v>
      </c>
      <c r="T2970" s="2">
        <v>436776000</v>
      </c>
      <c r="U2970" s="2">
        <v>438563000</v>
      </c>
      <c r="V2970" s="2">
        <v>440350000</v>
      </c>
      <c r="W2970" s="2">
        <v>442807000</v>
      </c>
      <c r="X2970" s="2">
        <v>443924000</v>
      </c>
      <c r="Y2970" s="2">
        <v>445041000</v>
      </c>
      <c r="Z2970" s="2">
        <v>446158000</v>
      </c>
      <c r="AA2970" s="2">
        <v>447722000</v>
      </c>
      <c r="AB2970" s="2">
        <v>444817000</v>
      </c>
      <c r="AC2970" s="2">
        <v>442358000</v>
      </c>
      <c r="AD2970" s="2">
        <v>439899000</v>
      </c>
      <c r="AE2970" s="2">
        <v>437887000</v>
      </c>
      <c r="AF2970" s="2">
        <v>437660000</v>
      </c>
    </row>
    <row r="2971" spans="1:32" x14ac:dyDescent="0.25">
      <c r="A2971" t="s">
        <v>4485</v>
      </c>
      <c r="B2971" t="s">
        <v>19</v>
      </c>
      <c r="C2971" s="2">
        <v>472994000</v>
      </c>
      <c r="D2971" s="2">
        <v>452792000</v>
      </c>
      <c r="E2971" s="2">
        <v>421427000</v>
      </c>
      <c r="F2971" s="2">
        <v>413653000</v>
      </c>
      <c r="G2971" s="2">
        <v>414918000</v>
      </c>
      <c r="H2971" s="2">
        <v>414494000</v>
      </c>
      <c r="I2971" s="2">
        <v>411132000</v>
      </c>
      <c r="J2971" s="2">
        <v>409876000</v>
      </c>
      <c r="K2971" s="2">
        <v>413242000</v>
      </c>
      <c r="L2971" s="2">
        <v>414520000</v>
      </c>
      <c r="M2971" s="2">
        <v>412174000</v>
      </c>
      <c r="N2971" s="2">
        <v>409442000</v>
      </c>
      <c r="O2971" s="2">
        <v>408182000</v>
      </c>
      <c r="P2971" s="2">
        <v>406921000</v>
      </c>
      <c r="Q2971" s="2">
        <v>406501000</v>
      </c>
      <c r="R2971" s="2">
        <v>407554000</v>
      </c>
      <c r="S2971" s="2">
        <v>409449000</v>
      </c>
      <c r="T2971" s="2">
        <v>411555000</v>
      </c>
      <c r="U2971" s="2">
        <v>413239000</v>
      </c>
      <c r="V2971" s="2">
        <v>414923000</v>
      </c>
      <c r="W2971" s="2">
        <v>417238000</v>
      </c>
      <c r="X2971" s="2">
        <v>418290000</v>
      </c>
      <c r="Y2971" s="2">
        <v>419343000</v>
      </c>
      <c r="Z2971" s="2">
        <v>420395000</v>
      </c>
      <c r="AA2971" s="2">
        <v>421869000</v>
      </c>
      <c r="AB2971" s="2">
        <v>419132000</v>
      </c>
      <c r="AC2971" s="2">
        <v>416815000</v>
      </c>
      <c r="AD2971" s="2">
        <v>414498000</v>
      </c>
      <c r="AE2971" s="2">
        <v>412601000</v>
      </c>
      <c r="AF2971" s="2">
        <v>412388000</v>
      </c>
    </row>
    <row r="2972" spans="1:32" x14ac:dyDescent="0.25">
      <c r="A2972" t="s">
        <v>4486</v>
      </c>
      <c r="B2972" t="s">
        <v>19</v>
      </c>
      <c r="C2972" s="2">
        <v>336825000</v>
      </c>
      <c r="D2972" s="2">
        <v>322440000</v>
      </c>
      <c r="E2972" s="2">
        <v>300104000</v>
      </c>
      <c r="F2972" s="2">
        <v>294568000</v>
      </c>
      <c r="G2972" s="2">
        <v>295469000</v>
      </c>
      <c r="H2972" s="2">
        <v>295167000</v>
      </c>
      <c r="I2972" s="2">
        <v>292773000</v>
      </c>
      <c r="J2972" s="2">
        <v>291878000</v>
      </c>
      <c r="K2972" s="2">
        <v>294275000</v>
      </c>
      <c r="L2972" s="2">
        <v>295186000</v>
      </c>
      <c r="M2972" s="2">
        <v>293515000</v>
      </c>
      <c r="N2972" s="2">
        <v>291569000</v>
      </c>
      <c r="O2972" s="2">
        <v>290672000</v>
      </c>
      <c r="P2972" s="2">
        <v>289774000</v>
      </c>
      <c r="Q2972" s="2">
        <v>289475000</v>
      </c>
      <c r="R2972" s="2">
        <v>290225000</v>
      </c>
      <c r="S2972" s="2">
        <v>291575000</v>
      </c>
      <c r="T2972" s="2">
        <v>293074000</v>
      </c>
      <c r="U2972" s="2">
        <v>294273000</v>
      </c>
      <c r="V2972" s="2">
        <v>295472000</v>
      </c>
      <c r="W2972" s="2">
        <v>297121000</v>
      </c>
      <c r="X2972" s="2">
        <v>297870000</v>
      </c>
      <c r="Y2972" s="2">
        <v>298620000</v>
      </c>
      <c r="Z2972" s="2">
        <v>299369000</v>
      </c>
      <c r="AA2972" s="2">
        <v>300419000</v>
      </c>
      <c r="AB2972" s="2">
        <v>298470000</v>
      </c>
      <c r="AC2972" s="2">
        <v>296820000</v>
      </c>
      <c r="AD2972" s="2">
        <v>295170000</v>
      </c>
      <c r="AE2972" s="2">
        <v>293819000</v>
      </c>
      <c r="AF2972" s="2">
        <v>293667000</v>
      </c>
    </row>
    <row r="2973" spans="1:32" x14ac:dyDescent="0.25">
      <c r="A2973" t="s">
        <v>4487</v>
      </c>
      <c r="B2973" t="s">
        <v>19</v>
      </c>
      <c r="C2973" s="2">
        <v>31458000</v>
      </c>
      <c r="D2973" s="2">
        <v>30114400</v>
      </c>
      <c r="E2973" s="2">
        <v>28028400</v>
      </c>
      <c r="F2973" s="2">
        <v>27511300</v>
      </c>
      <c r="G2973" s="2">
        <v>27595500</v>
      </c>
      <c r="H2973" s="2">
        <v>27567300</v>
      </c>
      <c r="I2973" s="2">
        <v>27343700</v>
      </c>
      <c r="J2973" s="2">
        <v>27260200</v>
      </c>
      <c r="K2973" s="2">
        <v>27484000</v>
      </c>
      <c r="L2973" s="2">
        <v>27569000</v>
      </c>
      <c r="M2973" s="2">
        <v>27413000</v>
      </c>
      <c r="N2973" s="2">
        <v>27231300</v>
      </c>
      <c r="O2973" s="2">
        <v>27147500</v>
      </c>
      <c r="P2973" s="2">
        <v>27063600</v>
      </c>
      <c r="Q2973" s="2">
        <v>27035700</v>
      </c>
      <c r="R2973" s="2">
        <v>27105800</v>
      </c>
      <c r="S2973" s="2">
        <v>27231800</v>
      </c>
      <c r="T2973" s="2">
        <v>27371800</v>
      </c>
      <c r="U2973" s="2">
        <v>27483800</v>
      </c>
      <c r="V2973" s="2">
        <v>27595800</v>
      </c>
      <c r="W2973" s="2">
        <v>27749800</v>
      </c>
      <c r="X2973" s="2">
        <v>27819800</v>
      </c>
      <c r="Y2973" s="2">
        <v>27889800</v>
      </c>
      <c r="Z2973" s="2">
        <v>27959800</v>
      </c>
      <c r="AA2973" s="2">
        <v>28057800</v>
      </c>
      <c r="AB2973" s="2">
        <v>27875800</v>
      </c>
      <c r="AC2973" s="2">
        <v>27721600</v>
      </c>
      <c r="AD2973" s="2">
        <v>27567500</v>
      </c>
      <c r="AE2973" s="2">
        <v>27441400</v>
      </c>
      <c r="AF2973" s="2">
        <v>27427200</v>
      </c>
    </row>
    <row r="2974" spans="1:32" x14ac:dyDescent="0.25">
      <c r="A2974" t="s">
        <v>4488</v>
      </c>
      <c r="B2974" t="s">
        <v>19</v>
      </c>
      <c r="C2974" s="2">
        <v>211218000</v>
      </c>
      <c r="D2974" s="2">
        <v>202197000</v>
      </c>
      <c r="E2974" s="2">
        <v>188191000</v>
      </c>
      <c r="F2974" s="2">
        <v>184719000</v>
      </c>
      <c r="G2974" s="2">
        <v>185284000</v>
      </c>
      <c r="H2974" s="2">
        <v>185095000</v>
      </c>
      <c r="I2974" s="2">
        <v>183594000</v>
      </c>
      <c r="J2974" s="2">
        <v>183033000</v>
      </c>
      <c r="K2974" s="2">
        <v>184535000</v>
      </c>
      <c r="L2974" s="2">
        <v>185106000</v>
      </c>
      <c r="M2974" s="2">
        <v>184059000</v>
      </c>
      <c r="N2974" s="2">
        <v>182839000</v>
      </c>
      <c r="O2974" s="2">
        <v>182276000</v>
      </c>
      <c r="P2974" s="2">
        <v>181713000</v>
      </c>
      <c r="Q2974" s="2">
        <v>181525000</v>
      </c>
      <c r="R2974" s="2">
        <v>181996000</v>
      </c>
      <c r="S2974" s="2">
        <v>182842000</v>
      </c>
      <c r="T2974" s="2">
        <v>183782000</v>
      </c>
      <c r="U2974" s="2">
        <v>184534000</v>
      </c>
      <c r="V2974" s="2">
        <v>185286000</v>
      </c>
      <c r="W2974" s="2">
        <v>186320000</v>
      </c>
      <c r="X2974" s="2">
        <v>186790000</v>
      </c>
      <c r="Y2974" s="2">
        <v>187260000</v>
      </c>
      <c r="Z2974" s="2">
        <v>187730000</v>
      </c>
      <c r="AA2974" s="2">
        <v>188388000</v>
      </c>
      <c r="AB2974" s="2">
        <v>187166000</v>
      </c>
      <c r="AC2974" s="2">
        <v>186131000</v>
      </c>
      <c r="AD2974" s="2">
        <v>185096000</v>
      </c>
      <c r="AE2974" s="2">
        <v>184250000</v>
      </c>
      <c r="AF2974" s="2">
        <v>184154000</v>
      </c>
    </row>
    <row r="2975" spans="1:32" x14ac:dyDescent="0.25">
      <c r="A2975" t="s">
        <v>4489</v>
      </c>
      <c r="B2975" t="s">
        <v>19</v>
      </c>
      <c r="C2975" s="2">
        <v>224700000</v>
      </c>
      <c r="D2975" s="2">
        <v>215103000</v>
      </c>
      <c r="E2975" s="2">
        <v>200203000</v>
      </c>
      <c r="F2975" s="2">
        <v>196510000</v>
      </c>
      <c r="G2975" s="2">
        <v>197111000</v>
      </c>
      <c r="H2975" s="2">
        <v>196909000</v>
      </c>
      <c r="I2975" s="2">
        <v>195312000</v>
      </c>
      <c r="J2975" s="2">
        <v>194715000</v>
      </c>
      <c r="K2975" s="2">
        <v>196314000</v>
      </c>
      <c r="L2975" s="2">
        <v>196922000</v>
      </c>
      <c r="M2975" s="2">
        <v>195807000</v>
      </c>
      <c r="N2975" s="2">
        <v>194509000</v>
      </c>
      <c r="O2975" s="2">
        <v>193911000</v>
      </c>
      <c r="P2975" s="2">
        <v>193312000</v>
      </c>
      <c r="Q2975" s="2">
        <v>193112000</v>
      </c>
      <c r="R2975" s="2">
        <v>193613000</v>
      </c>
      <c r="S2975" s="2">
        <v>194513000</v>
      </c>
      <c r="T2975" s="2">
        <v>195513000</v>
      </c>
      <c r="U2975" s="2">
        <v>196313000</v>
      </c>
      <c r="V2975" s="2">
        <v>197113000</v>
      </c>
      <c r="W2975" s="2">
        <v>198213000</v>
      </c>
      <c r="X2975" s="2">
        <v>198713000</v>
      </c>
      <c r="Y2975" s="2">
        <v>199213000</v>
      </c>
      <c r="Z2975" s="2">
        <v>199713000</v>
      </c>
      <c r="AA2975" s="2">
        <v>200413000</v>
      </c>
      <c r="AB2975" s="2">
        <v>199113000</v>
      </c>
      <c r="AC2975" s="2">
        <v>198012000</v>
      </c>
      <c r="AD2975" s="2">
        <v>196911000</v>
      </c>
      <c r="AE2975" s="2">
        <v>196010000</v>
      </c>
      <c r="AF2975" s="2">
        <v>195909000</v>
      </c>
    </row>
    <row r="2976" spans="1:32" x14ac:dyDescent="0.25">
      <c r="A2976" t="s">
        <v>4490</v>
      </c>
      <c r="B2976" t="s">
        <v>19</v>
      </c>
      <c r="C2976" s="2">
        <v>22470000</v>
      </c>
      <c r="D2976" s="2">
        <v>21510300</v>
      </c>
      <c r="E2976" s="2">
        <v>20020300</v>
      </c>
      <c r="F2976" s="2">
        <v>19651000</v>
      </c>
      <c r="G2976" s="2">
        <v>19711100</v>
      </c>
      <c r="H2976" s="2">
        <v>19690900</v>
      </c>
      <c r="I2976" s="2">
        <v>19531200</v>
      </c>
      <c r="J2976" s="2">
        <v>19471500</v>
      </c>
      <c r="K2976" s="2">
        <v>19631400</v>
      </c>
      <c r="L2976" s="2">
        <v>19692200</v>
      </c>
      <c r="M2976" s="2">
        <v>19580700</v>
      </c>
      <c r="N2976" s="2">
        <v>19450900</v>
      </c>
      <c r="O2976" s="2">
        <v>19391100</v>
      </c>
      <c r="P2976" s="2">
        <v>19331200</v>
      </c>
      <c r="Q2976" s="2">
        <v>19311200</v>
      </c>
      <c r="R2976" s="2">
        <v>19361300</v>
      </c>
      <c r="S2976" s="2">
        <v>19451300</v>
      </c>
      <c r="T2976" s="2">
        <v>19551300</v>
      </c>
      <c r="U2976" s="2">
        <v>19631300</v>
      </c>
      <c r="V2976" s="2">
        <v>19711300</v>
      </c>
      <c r="W2976" s="2">
        <v>19821300</v>
      </c>
      <c r="X2976" s="2">
        <v>19871300</v>
      </c>
      <c r="Y2976" s="2">
        <v>19921300</v>
      </c>
      <c r="Z2976" s="2">
        <v>19971300</v>
      </c>
      <c r="AA2976" s="2">
        <v>20041300</v>
      </c>
      <c r="AB2976" s="2">
        <v>19911300</v>
      </c>
      <c r="AC2976" s="2">
        <v>19801200</v>
      </c>
      <c r="AD2976" s="2">
        <v>19691100</v>
      </c>
      <c r="AE2976" s="2">
        <v>19601000</v>
      </c>
      <c r="AF2976" s="2">
        <v>19590900</v>
      </c>
    </row>
    <row r="2977" spans="1:32" x14ac:dyDescent="0.25">
      <c r="A2977" t="s">
        <v>4491</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x14ac:dyDescent="0.25">
      <c r="A2978" t="s">
        <v>4492</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x14ac:dyDescent="0.25">
      <c r="A2979" t="s">
        <v>4493</v>
      </c>
      <c r="B2979" t="s">
        <v>19</v>
      </c>
      <c r="C2979" s="2">
        <v>1908160000</v>
      </c>
      <c r="D2979" s="2">
        <v>1877540000</v>
      </c>
      <c r="E2979" s="2">
        <v>1947590000</v>
      </c>
      <c r="F2979" s="2">
        <v>1964090000</v>
      </c>
      <c r="G2979" s="2">
        <v>1987310000</v>
      </c>
      <c r="H2979" s="2">
        <v>2013960000</v>
      </c>
      <c r="I2979" s="2">
        <v>2039530000</v>
      </c>
      <c r="J2979" s="2">
        <v>2060810000</v>
      </c>
      <c r="K2979" s="2">
        <v>2081080000</v>
      </c>
      <c r="L2979" s="2">
        <v>2099160000</v>
      </c>
      <c r="M2979" s="2">
        <v>2117330000</v>
      </c>
      <c r="N2979" s="2">
        <v>2135240000</v>
      </c>
      <c r="O2979" s="2">
        <v>2156220000</v>
      </c>
      <c r="P2979" s="2">
        <v>2173870000</v>
      </c>
      <c r="Q2979" s="2">
        <v>2190430000</v>
      </c>
      <c r="R2979" s="2">
        <v>2205870000</v>
      </c>
      <c r="S2979" s="2">
        <v>2224570000</v>
      </c>
      <c r="T2979" s="2">
        <v>2243240000</v>
      </c>
      <c r="U2979" s="2">
        <v>2260800000</v>
      </c>
      <c r="V2979" s="2">
        <v>2279440000</v>
      </c>
      <c r="W2979" s="2">
        <v>2298070000</v>
      </c>
      <c r="X2979" s="2">
        <v>2316680000</v>
      </c>
      <c r="Y2979" s="2">
        <v>2335280000</v>
      </c>
      <c r="Z2979" s="2">
        <v>2352750000</v>
      </c>
      <c r="AA2979" s="2">
        <v>2370150000</v>
      </c>
      <c r="AB2979" s="2">
        <v>2387460000</v>
      </c>
      <c r="AC2979" s="2">
        <v>2404690000</v>
      </c>
      <c r="AD2979" s="2">
        <v>2420760000</v>
      </c>
      <c r="AE2979" s="2">
        <v>2437850000</v>
      </c>
      <c r="AF2979" s="2">
        <v>2454870000</v>
      </c>
    </row>
    <row r="2980" spans="1:32" x14ac:dyDescent="0.25">
      <c r="A2980" t="s">
        <v>4494</v>
      </c>
      <c r="B2980" t="s">
        <v>19</v>
      </c>
      <c r="C2980" s="2">
        <v>50598200000</v>
      </c>
      <c r="D2980" s="2">
        <v>49786400000</v>
      </c>
      <c r="E2980" s="2">
        <v>51643800000</v>
      </c>
      <c r="F2980" s="2">
        <v>52081400000</v>
      </c>
      <c r="G2980" s="2">
        <v>52697100000</v>
      </c>
      <c r="H2980" s="2">
        <v>53403600000</v>
      </c>
      <c r="I2980" s="2">
        <v>54081900000</v>
      </c>
      <c r="J2980" s="2">
        <v>54646000000</v>
      </c>
      <c r="K2980" s="2">
        <v>55183500000</v>
      </c>
      <c r="L2980" s="2">
        <v>55663000000</v>
      </c>
      <c r="M2980" s="2">
        <v>56144800000</v>
      </c>
      <c r="N2980" s="2">
        <v>56619600000</v>
      </c>
      <c r="O2980" s="2">
        <v>57175900000</v>
      </c>
      <c r="P2980" s="2">
        <v>57644100000</v>
      </c>
      <c r="Q2980" s="2">
        <v>58083100000</v>
      </c>
      <c r="R2980" s="2">
        <v>58492600000</v>
      </c>
      <c r="S2980" s="2">
        <v>58988400000</v>
      </c>
      <c r="T2980" s="2">
        <v>59483600000</v>
      </c>
      <c r="U2980" s="2">
        <v>59949200000</v>
      </c>
      <c r="V2980" s="2">
        <v>60443400000</v>
      </c>
      <c r="W2980" s="2">
        <v>60937300000</v>
      </c>
      <c r="X2980" s="2">
        <v>61431000000</v>
      </c>
      <c r="Y2980" s="2">
        <v>61924000000</v>
      </c>
      <c r="Z2980" s="2">
        <v>62387300000</v>
      </c>
      <c r="AA2980" s="2">
        <v>62848700000</v>
      </c>
      <c r="AB2980" s="2">
        <v>63307800000</v>
      </c>
      <c r="AC2980" s="2">
        <v>63764700000</v>
      </c>
      <c r="AD2980" s="2">
        <v>64190800000</v>
      </c>
      <c r="AE2980" s="2">
        <v>64643900000</v>
      </c>
      <c r="AF2980" s="2">
        <v>65095100000</v>
      </c>
    </row>
    <row r="2981" spans="1:32" x14ac:dyDescent="0.25">
      <c r="A2981" t="s">
        <v>4495</v>
      </c>
      <c r="B2981" t="s">
        <v>19</v>
      </c>
      <c r="C2981" s="2">
        <v>20626800000</v>
      </c>
      <c r="D2981" s="2">
        <v>20295800000</v>
      </c>
      <c r="E2981" s="2">
        <v>21053000000</v>
      </c>
      <c r="F2981" s="2">
        <v>21231400000</v>
      </c>
      <c r="G2981" s="2">
        <v>21482400000</v>
      </c>
      <c r="H2981" s="2">
        <v>21770400000</v>
      </c>
      <c r="I2981" s="2">
        <v>22046900000</v>
      </c>
      <c r="J2981" s="2">
        <v>22276900000</v>
      </c>
      <c r="K2981" s="2">
        <v>22496000000</v>
      </c>
      <c r="L2981" s="2">
        <v>22691500000</v>
      </c>
      <c r="M2981" s="2">
        <v>22887900000</v>
      </c>
      <c r="N2981" s="2">
        <v>23081400000</v>
      </c>
      <c r="O2981" s="2">
        <v>23308200000</v>
      </c>
      <c r="P2981" s="2">
        <v>23499100000</v>
      </c>
      <c r="Q2981" s="2">
        <v>23678100000</v>
      </c>
      <c r="R2981" s="2">
        <v>23845000000</v>
      </c>
      <c r="S2981" s="2">
        <v>24047100000</v>
      </c>
      <c r="T2981" s="2">
        <v>24249000000</v>
      </c>
      <c r="U2981" s="2">
        <v>24438800000</v>
      </c>
      <c r="V2981" s="2">
        <v>24640200000</v>
      </c>
      <c r="W2981" s="2">
        <v>24841600000</v>
      </c>
      <c r="X2981" s="2">
        <v>25042900000</v>
      </c>
      <c r="Y2981" s="2">
        <v>25243800000</v>
      </c>
      <c r="Z2981" s="2">
        <v>25432700000</v>
      </c>
      <c r="AA2981" s="2">
        <v>25620800000</v>
      </c>
      <c r="AB2981" s="2">
        <v>25808000000</v>
      </c>
      <c r="AC2981" s="2">
        <v>25994200000</v>
      </c>
      <c r="AD2981" s="2">
        <v>26167900000</v>
      </c>
      <c r="AE2981" s="2">
        <v>26352600000</v>
      </c>
      <c r="AF2981" s="2">
        <v>26536600000</v>
      </c>
    </row>
    <row r="2982" spans="1:32" x14ac:dyDescent="0.25">
      <c r="A2982" t="s">
        <v>4496</v>
      </c>
      <c r="B2982" t="s">
        <v>19</v>
      </c>
      <c r="C2982" s="2">
        <v>27754400000</v>
      </c>
      <c r="D2982" s="2">
        <v>27309100000</v>
      </c>
      <c r="E2982" s="2">
        <v>28327900000</v>
      </c>
      <c r="F2982" s="2">
        <v>28568000000</v>
      </c>
      <c r="G2982" s="2">
        <v>28905700000</v>
      </c>
      <c r="H2982" s="2">
        <v>29293200000</v>
      </c>
      <c r="I2982" s="2">
        <v>29665300000</v>
      </c>
      <c r="J2982" s="2">
        <v>29974700000</v>
      </c>
      <c r="K2982" s="2">
        <v>30269600000</v>
      </c>
      <c r="L2982" s="2">
        <v>30532600000</v>
      </c>
      <c r="M2982" s="2">
        <v>30796900000</v>
      </c>
      <c r="N2982" s="2">
        <v>31057300000</v>
      </c>
      <c r="O2982" s="2">
        <v>31362400000</v>
      </c>
      <c r="P2982" s="2">
        <v>31619200000</v>
      </c>
      <c r="Q2982" s="2">
        <v>31860100000</v>
      </c>
      <c r="R2982" s="2">
        <v>32084700000</v>
      </c>
      <c r="S2982" s="2">
        <v>32356600000</v>
      </c>
      <c r="T2982" s="2">
        <v>32628300000</v>
      </c>
      <c r="U2982" s="2">
        <v>32883700000</v>
      </c>
      <c r="V2982" s="2">
        <v>33154700000</v>
      </c>
      <c r="W2982" s="2">
        <v>33425700000</v>
      </c>
      <c r="X2982" s="2">
        <v>33696500000</v>
      </c>
      <c r="Y2982" s="2">
        <v>33966900000</v>
      </c>
      <c r="Z2982" s="2">
        <v>34221000000</v>
      </c>
      <c r="AA2982" s="2">
        <v>34474100000</v>
      </c>
      <c r="AB2982" s="2">
        <v>34726000000</v>
      </c>
      <c r="AC2982" s="2">
        <v>34976500000</v>
      </c>
      <c r="AD2982" s="2">
        <v>35210300000</v>
      </c>
      <c r="AE2982" s="2">
        <v>35458800000</v>
      </c>
      <c r="AF2982" s="2">
        <v>35706300000</v>
      </c>
    </row>
    <row r="2983" spans="1:32" x14ac:dyDescent="0.25">
      <c r="A2983" t="s">
        <v>4497</v>
      </c>
      <c r="B2983" t="s">
        <v>19</v>
      </c>
      <c r="C2983" s="2">
        <v>23887700000</v>
      </c>
      <c r="D2983" s="2">
        <v>23504400000</v>
      </c>
      <c r="E2983" s="2">
        <v>24381300000</v>
      </c>
      <c r="F2983" s="2">
        <v>24587900000</v>
      </c>
      <c r="G2983" s="2">
        <v>24878600000</v>
      </c>
      <c r="H2983" s="2">
        <v>25212100000</v>
      </c>
      <c r="I2983" s="2">
        <v>25532300000</v>
      </c>
      <c r="J2983" s="2">
        <v>25798600000</v>
      </c>
      <c r="K2983" s="2">
        <v>26052400000</v>
      </c>
      <c r="L2983" s="2">
        <v>26278800000</v>
      </c>
      <c r="M2983" s="2">
        <v>26506300000</v>
      </c>
      <c r="N2983" s="2">
        <v>26730400000</v>
      </c>
      <c r="O2983" s="2">
        <v>26993000000</v>
      </c>
      <c r="P2983" s="2">
        <v>27214000000</v>
      </c>
      <c r="Q2983" s="2">
        <v>27421300000</v>
      </c>
      <c r="R2983" s="2">
        <v>27614600000</v>
      </c>
      <c r="S2983" s="2">
        <v>27848700000</v>
      </c>
      <c r="T2983" s="2">
        <v>28082500000</v>
      </c>
      <c r="U2983" s="2">
        <v>28302300000</v>
      </c>
      <c r="V2983" s="2">
        <v>28535600000</v>
      </c>
      <c r="W2983" s="2">
        <v>28768800000</v>
      </c>
      <c r="X2983" s="2">
        <v>29001900000</v>
      </c>
      <c r="Y2983" s="2">
        <v>29234600000</v>
      </c>
      <c r="Z2983" s="2">
        <v>29453300000</v>
      </c>
      <c r="AA2983" s="2">
        <v>29671200000</v>
      </c>
      <c r="AB2983" s="2">
        <v>29887900000</v>
      </c>
      <c r="AC2983" s="2">
        <v>30103600000</v>
      </c>
      <c r="AD2983" s="2">
        <v>30304800000</v>
      </c>
      <c r="AE2983" s="2">
        <v>30518700000</v>
      </c>
      <c r="AF2983" s="2">
        <v>30731700000</v>
      </c>
    </row>
    <row r="2984" spans="1:32" x14ac:dyDescent="0.25">
      <c r="A2984" t="s">
        <v>4498</v>
      </c>
      <c r="B2984" t="s">
        <v>19</v>
      </c>
      <c r="C2984" s="2">
        <v>3500820000</v>
      </c>
      <c r="D2984" s="2">
        <v>3444650000</v>
      </c>
      <c r="E2984" s="2">
        <v>3573160000</v>
      </c>
      <c r="F2984" s="2">
        <v>3603440000</v>
      </c>
      <c r="G2984" s="2">
        <v>3646040000</v>
      </c>
      <c r="H2984" s="2">
        <v>3694920000</v>
      </c>
      <c r="I2984" s="2">
        <v>3741850000</v>
      </c>
      <c r="J2984" s="2">
        <v>3780880000</v>
      </c>
      <c r="K2984" s="2">
        <v>3818070000</v>
      </c>
      <c r="L2984" s="2">
        <v>3851240000</v>
      </c>
      <c r="M2984" s="2">
        <v>3884580000</v>
      </c>
      <c r="N2984" s="2">
        <v>3917430000</v>
      </c>
      <c r="O2984" s="2">
        <v>3955920000</v>
      </c>
      <c r="P2984" s="2">
        <v>3988310000</v>
      </c>
      <c r="Q2984" s="2">
        <v>4018690000</v>
      </c>
      <c r="R2984" s="2">
        <v>4047020000</v>
      </c>
      <c r="S2984" s="2">
        <v>4081330000</v>
      </c>
      <c r="T2984" s="2">
        <v>4115590000</v>
      </c>
      <c r="U2984" s="2">
        <v>4147800000</v>
      </c>
      <c r="V2984" s="2">
        <v>4181990000</v>
      </c>
      <c r="W2984" s="2">
        <v>4216170000</v>
      </c>
      <c r="X2984" s="2">
        <v>4250330000</v>
      </c>
      <c r="Y2984" s="2">
        <v>4284440000</v>
      </c>
      <c r="Z2984" s="2">
        <v>4316490000</v>
      </c>
      <c r="AA2984" s="2">
        <v>4348410000</v>
      </c>
      <c r="AB2984" s="2">
        <v>4380180000</v>
      </c>
      <c r="AC2984" s="2">
        <v>4411790000</v>
      </c>
      <c r="AD2984" s="2">
        <v>4441270000</v>
      </c>
      <c r="AE2984" s="2">
        <v>4472620000</v>
      </c>
      <c r="AF2984" s="2">
        <v>4503840000</v>
      </c>
    </row>
    <row r="2985" spans="1:32" x14ac:dyDescent="0.25">
      <c r="A2985" t="s">
        <v>4499</v>
      </c>
      <c r="B2985" t="s">
        <v>19</v>
      </c>
      <c r="C2985" s="2">
        <v>886286000</v>
      </c>
      <c r="D2985" s="2">
        <v>872066000</v>
      </c>
      <c r="E2985" s="2">
        <v>904600000</v>
      </c>
      <c r="F2985" s="2">
        <v>912266000</v>
      </c>
      <c r="G2985" s="2">
        <v>923051000</v>
      </c>
      <c r="H2985" s="2">
        <v>935426000</v>
      </c>
      <c r="I2985" s="2">
        <v>947306000</v>
      </c>
      <c r="J2985" s="2">
        <v>957187000</v>
      </c>
      <c r="K2985" s="2">
        <v>966603000</v>
      </c>
      <c r="L2985" s="2">
        <v>975001000</v>
      </c>
      <c r="M2985" s="2">
        <v>983441000</v>
      </c>
      <c r="N2985" s="2">
        <v>991757000</v>
      </c>
      <c r="O2985" s="2">
        <v>1001500000</v>
      </c>
      <c r="P2985" s="2">
        <v>1009700000</v>
      </c>
      <c r="Q2985" s="2">
        <v>1017390000</v>
      </c>
      <c r="R2985" s="2">
        <v>1024570000</v>
      </c>
      <c r="S2985" s="2">
        <v>1033250000</v>
      </c>
      <c r="T2985" s="2">
        <v>1041920000</v>
      </c>
      <c r="U2985" s="2">
        <v>1050080000</v>
      </c>
      <c r="V2985" s="2">
        <v>1058740000</v>
      </c>
      <c r="W2985" s="2">
        <v>1067390000</v>
      </c>
      <c r="X2985" s="2">
        <v>1076030000</v>
      </c>
      <c r="Y2985" s="2">
        <v>1084670000</v>
      </c>
      <c r="Z2985" s="2">
        <v>1092790000</v>
      </c>
      <c r="AA2985" s="2">
        <v>1100870000</v>
      </c>
      <c r="AB2985" s="2">
        <v>1108910000</v>
      </c>
      <c r="AC2985" s="2">
        <v>1116910000</v>
      </c>
      <c r="AD2985" s="2">
        <v>1124370000</v>
      </c>
      <c r="AE2985" s="2">
        <v>1132310000</v>
      </c>
      <c r="AF2985" s="2">
        <v>1140220000</v>
      </c>
    </row>
    <row r="2986" spans="1:32" x14ac:dyDescent="0.25">
      <c r="A2986" t="s">
        <v>4500</v>
      </c>
      <c r="B2986" t="s">
        <v>19</v>
      </c>
      <c r="C2986" s="2">
        <v>8383850000</v>
      </c>
      <c r="D2986" s="2">
        <v>8249340000</v>
      </c>
      <c r="E2986" s="2">
        <v>8557100000</v>
      </c>
      <c r="F2986" s="2">
        <v>8629620000</v>
      </c>
      <c r="G2986" s="2">
        <v>8731630000</v>
      </c>
      <c r="H2986" s="2">
        <v>8848690000</v>
      </c>
      <c r="I2986" s="2">
        <v>8961080000</v>
      </c>
      <c r="J2986" s="2">
        <v>9054540000</v>
      </c>
      <c r="K2986" s="2">
        <v>9143620000</v>
      </c>
      <c r="L2986" s="2">
        <v>9223060000</v>
      </c>
      <c r="M2986" s="2">
        <v>9302900000</v>
      </c>
      <c r="N2986" s="2">
        <v>9381560000</v>
      </c>
      <c r="O2986" s="2">
        <v>9473750000</v>
      </c>
      <c r="P2986" s="2">
        <v>9551320000</v>
      </c>
      <c r="Q2986" s="2">
        <v>9624060000</v>
      </c>
      <c r="R2986" s="2">
        <v>9691920000</v>
      </c>
      <c r="S2986" s="2">
        <v>9774060000</v>
      </c>
      <c r="T2986" s="2">
        <v>9856120000</v>
      </c>
      <c r="U2986" s="2">
        <v>9933260000</v>
      </c>
      <c r="V2986" s="2">
        <v>10015100000</v>
      </c>
      <c r="W2986" s="2">
        <v>10097000000</v>
      </c>
      <c r="X2986" s="2">
        <v>10178800000</v>
      </c>
      <c r="Y2986" s="2">
        <v>10260500000</v>
      </c>
      <c r="Z2986" s="2">
        <v>10337200000</v>
      </c>
      <c r="AA2986" s="2">
        <v>10413700000</v>
      </c>
      <c r="AB2986" s="2">
        <v>10489800000</v>
      </c>
      <c r="AC2986" s="2">
        <v>10565500000</v>
      </c>
      <c r="AD2986" s="2">
        <v>10636100000</v>
      </c>
      <c r="AE2986" s="2">
        <v>10711100000</v>
      </c>
      <c r="AF2986" s="2">
        <v>10785900000</v>
      </c>
    </row>
    <row r="2987" spans="1:32" x14ac:dyDescent="0.25">
      <c r="A2987" t="s">
        <v>4501</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x14ac:dyDescent="0.25">
      <c r="A2988" t="s">
        <v>4502</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x14ac:dyDescent="0.25">
      <c r="A2989" t="s">
        <v>4503</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x14ac:dyDescent="0.25">
      <c r="A2990" t="s">
        <v>4504</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x14ac:dyDescent="0.25">
      <c r="A2991" t="s">
        <v>4505</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x14ac:dyDescent="0.25">
      <c r="A2992" t="s">
        <v>4506</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x14ac:dyDescent="0.25">
      <c r="A2993" t="s">
        <v>4507</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x14ac:dyDescent="0.25">
      <c r="A2994" t="s">
        <v>4508</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x14ac:dyDescent="0.25">
      <c r="A2995" t="s">
        <v>4509</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x14ac:dyDescent="0.25">
      <c r="A2996" t="s">
        <v>4510</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x14ac:dyDescent="0.25">
      <c r="A2997" t="s">
        <v>4511</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x14ac:dyDescent="0.25">
      <c r="A2998" t="s">
        <v>4512</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x14ac:dyDescent="0.25">
      <c r="A2999" t="s">
        <v>4513</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x14ac:dyDescent="0.25">
      <c r="A3000" t="s">
        <v>4514</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x14ac:dyDescent="0.25">
      <c r="A3001" t="s">
        <v>4515</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x14ac:dyDescent="0.25">
      <c r="A3002" t="s">
        <v>4516</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x14ac:dyDescent="0.25">
      <c r="A3003" t="s">
        <v>4517</v>
      </c>
      <c r="B3003" t="s">
        <v>19</v>
      </c>
      <c r="C3003" s="2">
        <v>64101000</v>
      </c>
      <c r="D3003" s="2">
        <v>65391300</v>
      </c>
      <c r="E3003" s="2">
        <v>69415600</v>
      </c>
      <c r="F3003" s="2">
        <v>69361000</v>
      </c>
      <c r="G3003" s="2">
        <v>69777300</v>
      </c>
      <c r="H3003" s="2">
        <v>70521700</v>
      </c>
      <c r="I3003" s="2">
        <v>70424500</v>
      </c>
      <c r="J3003" s="2">
        <v>70699700</v>
      </c>
      <c r="K3003" s="2">
        <v>70482900</v>
      </c>
      <c r="L3003" s="2">
        <v>70561400</v>
      </c>
      <c r="M3003" s="2">
        <v>70607600</v>
      </c>
      <c r="N3003" s="2">
        <v>71002800</v>
      </c>
      <c r="O3003" s="2">
        <v>71540700</v>
      </c>
      <c r="P3003" s="2">
        <v>71867200</v>
      </c>
      <c r="Q3003" s="2">
        <v>71966000</v>
      </c>
      <c r="R3003" s="2">
        <v>72141000</v>
      </c>
      <c r="S3003" s="2">
        <v>72359700</v>
      </c>
      <c r="T3003" s="2">
        <v>72359600</v>
      </c>
      <c r="U3003" s="2">
        <v>72479900</v>
      </c>
      <c r="V3003" s="2">
        <v>72239000</v>
      </c>
      <c r="W3003" s="2">
        <v>72052800</v>
      </c>
      <c r="X3003" s="2">
        <v>72096300</v>
      </c>
      <c r="Y3003" s="2">
        <v>72314700</v>
      </c>
      <c r="Z3003" s="2">
        <v>72522300</v>
      </c>
      <c r="AA3003" s="2">
        <v>72368800</v>
      </c>
      <c r="AB3003" s="2">
        <v>72455900</v>
      </c>
      <c r="AC3003" s="2">
        <v>72214500</v>
      </c>
      <c r="AD3003" s="2">
        <v>72366600</v>
      </c>
      <c r="AE3003" s="2">
        <v>72627900</v>
      </c>
      <c r="AF3003" s="2">
        <v>72845300</v>
      </c>
    </row>
    <row r="3004" spans="1:32" x14ac:dyDescent="0.25">
      <c r="A3004" t="s">
        <v>4518</v>
      </c>
      <c r="B3004" t="s">
        <v>19</v>
      </c>
      <c r="C3004" s="2">
        <v>1699750000</v>
      </c>
      <c r="D3004" s="2">
        <v>1733970000</v>
      </c>
      <c r="E3004" s="2">
        <v>1840680000</v>
      </c>
      <c r="F3004" s="2">
        <v>1839230000</v>
      </c>
      <c r="G3004" s="2">
        <v>1850270000</v>
      </c>
      <c r="H3004" s="2">
        <v>1870010000</v>
      </c>
      <c r="I3004" s="2">
        <v>1867430000</v>
      </c>
      <c r="J3004" s="2">
        <v>1874730000</v>
      </c>
      <c r="K3004" s="2">
        <v>1868980000</v>
      </c>
      <c r="L3004" s="2">
        <v>1871060000</v>
      </c>
      <c r="M3004" s="2">
        <v>1872290000</v>
      </c>
      <c r="N3004" s="2">
        <v>1882770000</v>
      </c>
      <c r="O3004" s="2">
        <v>1897030000</v>
      </c>
      <c r="P3004" s="2">
        <v>1905690000</v>
      </c>
      <c r="Q3004" s="2">
        <v>1908310000</v>
      </c>
      <c r="R3004" s="2">
        <v>1912950000</v>
      </c>
      <c r="S3004" s="2">
        <v>1918750000</v>
      </c>
      <c r="T3004" s="2">
        <v>1918740000</v>
      </c>
      <c r="U3004" s="2">
        <v>1921930000</v>
      </c>
      <c r="V3004" s="2">
        <v>1915550000</v>
      </c>
      <c r="W3004" s="2">
        <v>1910610000</v>
      </c>
      <c r="X3004" s="2">
        <v>1911760000</v>
      </c>
      <c r="Y3004" s="2">
        <v>1917550000</v>
      </c>
      <c r="Z3004" s="2">
        <v>1923060000</v>
      </c>
      <c r="AA3004" s="2">
        <v>1918990000</v>
      </c>
      <c r="AB3004" s="2">
        <v>1921300000</v>
      </c>
      <c r="AC3004" s="2">
        <v>1914900000</v>
      </c>
      <c r="AD3004" s="2">
        <v>1918930000</v>
      </c>
      <c r="AE3004" s="2">
        <v>1925860000</v>
      </c>
      <c r="AF3004" s="2">
        <v>1931620000</v>
      </c>
    </row>
    <row r="3005" spans="1:32" x14ac:dyDescent="0.25">
      <c r="A3005" t="s">
        <v>4519</v>
      </c>
      <c r="B3005" t="s">
        <v>19</v>
      </c>
      <c r="C3005" s="2">
        <v>692918000</v>
      </c>
      <c r="D3005" s="2">
        <v>706866000</v>
      </c>
      <c r="E3005" s="2">
        <v>750367000</v>
      </c>
      <c r="F3005" s="2">
        <v>749778000</v>
      </c>
      <c r="G3005" s="2">
        <v>754277000</v>
      </c>
      <c r="H3005" s="2">
        <v>762325000</v>
      </c>
      <c r="I3005" s="2">
        <v>761274000</v>
      </c>
      <c r="J3005" s="2">
        <v>764248000</v>
      </c>
      <c r="K3005" s="2">
        <v>761905000</v>
      </c>
      <c r="L3005" s="2">
        <v>762753000</v>
      </c>
      <c r="M3005" s="2">
        <v>763253000</v>
      </c>
      <c r="N3005" s="2">
        <v>767525000</v>
      </c>
      <c r="O3005" s="2">
        <v>773339000</v>
      </c>
      <c r="P3005" s="2">
        <v>776869000</v>
      </c>
      <c r="Q3005" s="2">
        <v>777937000</v>
      </c>
      <c r="R3005" s="2">
        <v>779829000</v>
      </c>
      <c r="S3005" s="2">
        <v>782192000</v>
      </c>
      <c r="T3005" s="2">
        <v>782192000</v>
      </c>
      <c r="U3005" s="2">
        <v>783492000</v>
      </c>
      <c r="V3005" s="2">
        <v>780889000</v>
      </c>
      <c r="W3005" s="2">
        <v>778875000</v>
      </c>
      <c r="X3005" s="2">
        <v>779346000</v>
      </c>
      <c r="Y3005" s="2">
        <v>781707000</v>
      </c>
      <c r="Z3005" s="2">
        <v>783951000</v>
      </c>
      <c r="AA3005" s="2">
        <v>782291000</v>
      </c>
      <c r="AB3005" s="2">
        <v>783233000</v>
      </c>
      <c r="AC3005" s="2">
        <v>780624000</v>
      </c>
      <c r="AD3005" s="2">
        <v>782268000</v>
      </c>
      <c r="AE3005" s="2">
        <v>785092000</v>
      </c>
      <c r="AF3005" s="2">
        <v>787442000</v>
      </c>
    </row>
    <row r="3006" spans="1:32" x14ac:dyDescent="0.25">
      <c r="A3006" t="s">
        <v>4520</v>
      </c>
      <c r="B3006" t="s">
        <v>19</v>
      </c>
      <c r="C3006" s="2">
        <v>932357000</v>
      </c>
      <c r="D3006" s="2">
        <v>951125000</v>
      </c>
      <c r="E3006" s="2">
        <v>1009660000</v>
      </c>
      <c r="F3006" s="2">
        <v>1008870000</v>
      </c>
      <c r="G3006" s="2">
        <v>1014920000</v>
      </c>
      <c r="H3006" s="2">
        <v>1025750000</v>
      </c>
      <c r="I3006" s="2">
        <v>1024330000</v>
      </c>
      <c r="J3006" s="2">
        <v>1028340000</v>
      </c>
      <c r="K3006" s="2">
        <v>1025180000</v>
      </c>
      <c r="L3006" s="2">
        <v>1026320000</v>
      </c>
      <c r="M3006" s="2">
        <v>1027000000</v>
      </c>
      <c r="N3006" s="2">
        <v>1032740000</v>
      </c>
      <c r="O3006" s="2">
        <v>1040570000</v>
      </c>
      <c r="P3006" s="2">
        <v>1045320000</v>
      </c>
      <c r="Q3006" s="2">
        <v>1046750000</v>
      </c>
      <c r="R3006" s="2">
        <v>1049300000</v>
      </c>
      <c r="S3006" s="2">
        <v>1052480000</v>
      </c>
      <c r="T3006" s="2">
        <v>1052480000</v>
      </c>
      <c r="U3006" s="2">
        <v>1054230000</v>
      </c>
      <c r="V3006" s="2">
        <v>1050730000</v>
      </c>
      <c r="W3006" s="2">
        <v>1048020000</v>
      </c>
      <c r="X3006" s="2">
        <v>1048650000</v>
      </c>
      <c r="Y3006" s="2">
        <v>1051830000</v>
      </c>
      <c r="Z3006" s="2">
        <v>1054850000</v>
      </c>
      <c r="AA3006" s="2">
        <v>1052610000</v>
      </c>
      <c r="AB3006" s="2">
        <v>1053880000</v>
      </c>
      <c r="AC3006" s="2">
        <v>1050370000</v>
      </c>
      <c r="AD3006" s="2">
        <v>1052580000</v>
      </c>
      <c r="AE3006" s="2">
        <v>1056380000</v>
      </c>
      <c r="AF3006" s="2">
        <v>1059540000</v>
      </c>
    </row>
    <row r="3007" spans="1:32" x14ac:dyDescent="0.25">
      <c r="A3007" t="s">
        <v>4521</v>
      </c>
      <c r="B3007" t="s">
        <v>19</v>
      </c>
      <c r="C3007" s="2">
        <v>802461000</v>
      </c>
      <c r="D3007" s="2">
        <v>818614000</v>
      </c>
      <c r="E3007" s="2">
        <v>868993000</v>
      </c>
      <c r="F3007" s="2">
        <v>868310000</v>
      </c>
      <c r="G3007" s="2">
        <v>873521000</v>
      </c>
      <c r="H3007" s="2">
        <v>882840000</v>
      </c>
      <c r="I3007" s="2">
        <v>881623000</v>
      </c>
      <c r="J3007" s="2">
        <v>885068000</v>
      </c>
      <c r="K3007" s="2">
        <v>882354000</v>
      </c>
      <c r="L3007" s="2">
        <v>883337000</v>
      </c>
      <c r="M3007" s="2">
        <v>883916000</v>
      </c>
      <c r="N3007" s="2">
        <v>888863000</v>
      </c>
      <c r="O3007" s="2">
        <v>895596000</v>
      </c>
      <c r="P3007" s="2">
        <v>899685000</v>
      </c>
      <c r="Q3007" s="2">
        <v>900921000</v>
      </c>
      <c r="R3007" s="2">
        <v>903112000</v>
      </c>
      <c r="S3007" s="2">
        <v>905849000</v>
      </c>
      <c r="T3007" s="2">
        <v>905848000</v>
      </c>
      <c r="U3007" s="2">
        <v>907354000</v>
      </c>
      <c r="V3007" s="2">
        <v>904339000</v>
      </c>
      <c r="W3007" s="2">
        <v>902008000</v>
      </c>
      <c r="X3007" s="2">
        <v>902552000</v>
      </c>
      <c r="Y3007" s="2">
        <v>905287000</v>
      </c>
      <c r="Z3007" s="2">
        <v>907885000</v>
      </c>
      <c r="AA3007" s="2">
        <v>905964000</v>
      </c>
      <c r="AB3007" s="2">
        <v>907054000</v>
      </c>
      <c r="AC3007" s="2">
        <v>904032000</v>
      </c>
      <c r="AD3007" s="2">
        <v>905936000</v>
      </c>
      <c r="AE3007" s="2">
        <v>909207000</v>
      </c>
      <c r="AF3007" s="2">
        <v>911928000</v>
      </c>
    </row>
    <row r="3008" spans="1:32" x14ac:dyDescent="0.25">
      <c r="A3008" t="s">
        <v>4522</v>
      </c>
      <c r="B3008" t="s">
        <v>19</v>
      </c>
      <c r="C3008" s="2">
        <v>117603000</v>
      </c>
      <c r="D3008" s="2">
        <v>119971000</v>
      </c>
      <c r="E3008" s="2">
        <v>127354000</v>
      </c>
      <c r="F3008" s="2">
        <v>127254000</v>
      </c>
      <c r="G3008" s="2">
        <v>128018000</v>
      </c>
      <c r="H3008" s="2">
        <v>129383000</v>
      </c>
      <c r="I3008" s="2">
        <v>129205000</v>
      </c>
      <c r="J3008" s="2">
        <v>129710000</v>
      </c>
      <c r="K3008" s="2">
        <v>129312000</v>
      </c>
      <c r="L3008" s="2">
        <v>129456000</v>
      </c>
      <c r="M3008" s="2">
        <v>129541000</v>
      </c>
      <c r="N3008" s="2">
        <v>130266000</v>
      </c>
      <c r="O3008" s="2">
        <v>131253000</v>
      </c>
      <c r="P3008" s="2">
        <v>131852000</v>
      </c>
      <c r="Q3008" s="2">
        <v>132033000</v>
      </c>
      <c r="R3008" s="2">
        <v>132354000</v>
      </c>
      <c r="S3008" s="2">
        <v>132755000</v>
      </c>
      <c r="T3008" s="2">
        <v>132755000</v>
      </c>
      <c r="U3008" s="2">
        <v>132976000</v>
      </c>
      <c r="V3008" s="2">
        <v>132534000</v>
      </c>
      <c r="W3008" s="2">
        <v>132192000</v>
      </c>
      <c r="X3008" s="2">
        <v>132272000</v>
      </c>
      <c r="Y3008" s="2">
        <v>132673000</v>
      </c>
      <c r="Z3008" s="2">
        <v>133054000</v>
      </c>
      <c r="AA3008" s="2">
        <v>132772000</v>
      </c>
      <c r="AB3008" s="2">
        <v>132932000</v>
      </c>
      <c r="AC3008" s="2">
        <v>132489000</v>
      </c>
      <c r="AD3008" s="2">
        <v>132768000</v>
      </c>
      <c r="AE3008" s="2">
        <v>133247000</v>
      </c>
      <c r="AF3008" s="2">
        <v>133646000</v>
      </c>
    </row>
    <row r="3009" spans="1:32" x14ac:dyDescent="0.25">
      <c r="A3009" t="s">
        <v>4523</v>
      </c>
      <c r="B3009" t="s">
        <v>19</v>
      </c>
      <c r="C3009" s="2">
        <v>29773100</v>
      </c>
      <c r="D3009" s="2">
        <v>30372400</v>
      </c>
      <c r="E3009" s="2">
        <v>32241600</v>
      </c>
      <c r="F3009" s="2">
        <v>32216300</v>
      </c>
      <c r="G3009" s="2">
        <v>32409600</v>
      </c>
      <c r="H3009" s="2">
        <v>32755400</v>
      </c>
      <c r="I3009" s="2">
        <v>32710200</v>
      </c>
      <c r="J3009" s="2">
        <v>32838000</v>
      </c>
      <c r="K3009" s="2">
        <v>32737300</v>
      </c>
      <c r="L3009" s="2">
        <v>32773800</v>
      </c>
      <c r="M3009" s="2">
        <v>32795300</v>
      </c>
      <c r="N3009" s="2">
        <v>32978800</v>
      </c>
      <c r="O3009" s="2">
        <v>33228600</v>
      </c>
      <c r="P3009" s="2">
        <v>33380300</v>
      </c>
      <c r="Q3009" s="2">
        <v>33426200</v>
      </c>
      <c r="R3009" s="2">
        <v>33507500</v>
      </c>
      <c r="S3009" s="2">
        <v>33609000</v>
      </c>
      <c r="T3009" s="2">
        <v>33609000</v>
      </c>
      <c r="U3009" s="2">
        <v>33664900</v>
      </c>
      <c r="V3009" s="2">
        <v>33553000</v>
      </c>
      <c r="W3009" s="2">
        <v>33466500</v>
      </c>
      <c r="X3009" s="2">
        <v>33486700</v>
      </c>
      <c r="Y3009" s="2">
        <v>33588200</v>
      </c>
      <c r="Z3009" s="2">
        <v>33684600</v>
      </c>
      <c r="AA3009" s="2">
        <v>33613300</v>
      </c>
      <c r="AB3009" s="2">
        <v>33653700</v>
      </c>
      <c r="AC3009" s="2">
        <v>33541600</v>
      </c>
      <c r="AD3009" s="2">
        <v>33612300</v>
      </c>
      <c r="AE3009" s="2">
        <v>33733600</v>
      </c>
      <c r="AF3009" s="2">
        <v>33834600</v>
      </c>
    </row>
    <row r="3010" spans="1:32" x14ac:dyDescent="0.25">
      <c r="A3010" t="s">
        <v>4524</v>
      </c>
      <c r="B3010" t="s">
        <v>19</v>
      </c>
      <c r="C3010" s="2">
        <v>281640000</v>
      </c>
      <c r="D3010" s="2">
        <v>287309000</v>
      </c>
      <c r="E3010" s="2">
        <v>304990000</v>
      </c>
      <c r="F3010" s="2">
        <v>304751000</v>
      </c>
      <c r="G3010" s="2">
        <v>306580000</v>
      </c>
      <c r="H3010" s="2">
        <v>309851000</v>
      </c>
      <c r="I3010" s="2">
        <v>309423000</v>
      </c>
      <c r="J3010" s="2">
        <v>310632000</v>
      </c>
      <c r="K3010" s="2">
        <v>309680000</v>
      </c>
      <c r="L3010" s="2">
        <v>310025000</v>
      </c>
      <c r="M3010" s="2">
        <v>310228000</v>
      </c>
      <c r="N3010" s="2">
        <v>311964000</v>
      </c>
      <c r="O3010" s="2">
        <v>314328000</v>
      </c>
      <c r="P3010" s="2">
        <v>315762000</v>
      </c>
      <c r="Q3010" s="2">
        <v>316196000</v>
      </c>
      <c r="R3010" s="2">
        <v>316965000</v>
      </c>
      <c r="S3010" s="2">
        <v>317926000</v>
      </c>
      <c r="T3010" s="2">
        <v>317926000</v>
      </c>
      <c r="U3010" s="2">
        <v>318454000</v>
      </c>
      <c r="V3010" s="2">
        <v>317396000</v>
      </c>
      <c r="W3010" s="2">
        <v>316578000</v>
      </c>
      <c r="X3010" s="2">
        <v>316769000</v>
      </c>
      <c r="Y3010" s="2">
        <v>317729000</v>
      </c>
      <c r="Z3010" s="2">
        <v>318641000</v>
      </c>
      <c r="AA3010" s="2">
        <v>317966000</v>
      </c>
      <c r="AB3010" s="2">
        <v>318349000</v>
      </c>
      <c r="AC3010" s="2">
        <v>317288000</v>
      </c>
      <c r="AD3010" s="2">
        <v>317957000</v>
      </c>
      <c r="AE3010" s="2">
        <v>319104000</v>
      </c>
      <c r="AF3010" s="2">
        <v>320059000</v>
      </c>
    </row>
    <row r="3011" spans="1:32" x14ac:dyDescent="0.25">
      <c r="A3011" t="s">
        <v>4525</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x14ac:dyDescent="0.25">
      <c r="A3012" t="s">
        <v>4526</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x14ac:dyDescent="0.25">
      <c r="A3013" t="s">
        <v>4527</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x14ac:dyDescent="0.25">
      <c r="A3014" t="s">
        <v>4528</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x14ac:dyDescent="0.25">
      <c r="A3015" t="s">
        <v>4529</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x14ac:dyDescent="0.25">
      <c r="A3016" t="s">
        <v>4530</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x14ac:dyDescent="0.25">
      <c r="A3017" t="s">
        <v>4531</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x14ac:dyDescent="0.25">
      <c r="A3018" t="s">
        <v>4532</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x14ac:dyDescent="0.25">
      <c r="A3019" t="s">
        <v>4533</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x14ac:dyDescent="0.25">
      <c r="A3020" t="s">
        <v>4534</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x14ac:dyDescent="0.25">
      <c r="A3021" t="s">
        <v>4535</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x14ac:dyDescent="0.25">
      <c r="A3022" t="s">
        <v>4536</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x14ac:dyDescent="0.25">
      <c r="A3023" t="s">
        <v>4537</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x14ac:dyDescent="0.25">
      <c r="A3024" t="s">
        <v>4538</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x14ac:dyDescent="0.25">
      <c r="A3025" t="s">
        <v>4539</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x14ac:dyDescent="0.25">
      <c r="A3026" t="s">
        <v>4540</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x14ac:dyDescent="0.25">
      <c r="A3027" t="s">
        <v>4541</v>
      </c>
      <c r="B3027" t="s">
        <v>19</v>
      </c>
      <c r="C3027" s="2">
        <v>521600000</v>
      </c>
      <c r="D3027" s="2">
        <v>517116000</v>
      </c>
      <c r="E3027" s="2">
        <v>574330000</v>
      </c>
      <c r="F3027" s="2">
        <v>581350000</v>
      </c>
      <c r="G3027" s="2">
        <v>588101000</v>
      </c>
      <c r="H3027" s="2">
        <v>598263000</v>
      </c>
      <c r="I3027" s="2">
        <v>610059000</v>
      </c>
      <c r="J3027" s="2">
        <v>621448000</v>
      </c>
      <c r="K3027" s="2">
        <v>631108000</v>
      </c>
      <c r="L3027" s="2">
        <v>640745000</v>
      </c>
      <c r="M3027" s="2">
        <v>652197000</v>
      </c>
      <c r="N3027" s="2">
        <v>662187000</v>
      </c>
      <c r="O3027" s="2">
        <v>670980000</v>
      </c>
      <c r="P3027" s="2">
        <v>679661000</v>
      </c>
      <c r="Q3027" s="2">
        <v>689323000</v>
      </c>
      <c r="R3027" s="2">
        <v>699308000</v>
      </c>
      <c r="S3027" s="2">
        <v>708844000</v>
      </c>
      <c r="T3027" s="2">
        <v>718813000</v>
      </c>
      <c r="U3027" s="2">
        <v>729326000</v>
      </c>
      <c r="V3027" s="2">
        <v>739726000</v>
      </c>
      <c r="W3027" s="2">
        <v>750233000</v>
      </c>
      <c r="X3027" s="2">
        <v>761395000</v>
      </c>
      <c r="Y3027" s="2">
        <v>772551000</v>
      </c>
      <c r="Z3027" s="2">
        <v>783695000</v>
      </c>
      <c r="AA3027" s="2">
        <v>794711000</v>
      </c>
      <c r="AB3027" s="2">
        <v>805263000</v>
      </c>
      <c r="AC3027" s="2">
        <v>816347000</v>
      </c>
      <c r="AD3027" s="2">
        <v>827637000</v>
      </c>
      <c r="AE3027" s="2">
        <v>838574000</v>
      </c>
      <c r="AF3027" s="2">
        <v>849825000</v>
      </c>
    </row>
    <row r="3028" spans="1:32" x14ac:dyDescent="0.25">
      <c r="A3028" t="s">
        <v>4542</v>
      </c>
      <c r="B3028" t="s">
        <v>19</v>
      </c>
      <c r="C3028" s="2">
        <v>13831100000</v>
      </c>
      <c r="D3028" s="2">
        <v>13712300000</v>
      </c>
      <c r="E3028" s="2">
        <v>15229400000</v>
      </c>
      <c r="F3028" s="2">
        <v>15415500000</v>
      </c>
      <c r="G3028" s="2">
        <v>15594500000</v>
      </c>
      <c r="H3028" s="2">
        <v>15864000000</v>
      </c>
      <c r="I3028" s="2">
        <v>16176800000</v>
      </c>
      <c r="J3028" s="2">
        <v>16478800000</v>
      </c>
      <c r="K3028" s="2">
        <v>16735000000</v>
      </c>
      <c r="L3028" s="2">
        <v>16990500000</v>
      </c>
      <c r="M3028" s="2">
        <v>17294200000</v>
      </c>
      <c r="N3028" s="2">
        <v>17559100000</v>
      </c>
      <c r="O3028" s="2">
        <v>17792200000</v>
      </c>
      <c r="P3028" s="2">
        <v>18022400000</v>
      </c>
      <c r="Q3028" s="2">
        <v>18278600000</v>
      </c>
      <c r="R3028" s="2">
        <v>18543400000</v>
      </c>
      <c r="S3028" s="2">
        <v>18796300000</v>
      </c>
      <c r="T3028" s="2">
        <v>19060600000</v>
      </c>
      <c r="U3028" s="2">
        <v>19339400000</v>
      </c>
      <c r="V3028" s="2">
        <v>19615200000</v>
      </c>
      <c r="W3028" s="2">
        <v>19893800000</v>
      </c>
      <c r="X3028" s="2">
        <v>20189700000</v>
      </c>
      <c r="Y3028" s="2">
        <v>20485600000</v>
      </c>
      <c r="Z3028" s="2">
        <v>20781100000</v>
      </c>
      <c r="AA3028" s="2">
        <v>21073200000</v>
      </c>
      <c r="AB3028" s="2">
        <v>21353000000</v>
      </c>
      <c r="AC3028" s="2">
        <v>21646900000</v>
      </c>
      <c r="AD3028" s="2">
        <v>21946300000</v>
      </c>
      <c r="AE3028" s="2">
        <v>22236300000</v>
      </c>
      <c r="AF3028" s="2">
        <v>22534600000</v>
      </c>
    </row>
    <row r="3029" spans="1:32" x14ac:dyDescent="0.25">
      <c r="A3029" t="s">
        <v>4543</v>
      </c>
      <c r="B3029" t="s">
        <v>19</v>
      </c>
      <c r="C3029" s="2">
        <v>5638380000</v>
      </c>
      <c r="D3029" s="2">
        <v>5589910000</v>
      </c>
      <c r="E3029" s="2">
        <v>6208380000</v>
      </c>
      <c r="F3029" s="2">
        <v>6284270000</v>
      </c>
      <c r="G3029" s="2">
        <v>6357250000</v>
      </c>
      <c r="H3029" s="2">
        <v>6467100000</v>
      </c>
      <c r="I3029" s="2">
        <v>6594610000</v>
      </c>
      <c r="J3029" s="2">
        <v>6717720000</v>
      </c>
      <c r="K3029" s="2">
        <v>6822150000</v>
      </c>
      <c r="L3029" s="2">
        <v>6926320000</v>
      </c>
      <c r="M3029" s="2">
        <v>7050110000</v>
      </c>
      <c r="N3029" s="2">
        <v>7158100000</v>
      </c>
      <c r="O3029" s="2">
        <v>7253150000</v>
      </c>
      <c r="P3029" s="2">
        <v>7346990000</v>
      </c>
      <c r="Q3029" s="2">
        <v>7451440000</v>
      </c>
      <c r="R3029" s="2">
        <v>7559370000</v>
      </c>
      <c r="S3029" s="2">
        <v>7662460000</v>
      </c>
      <c r="T3029" s="2">
        <v>7770220000</v>
      </c>
      <c r="U3029" s="2">
        <v>7883860000</v>
      </c>
      <c r="V3029" s="2">
        <v>7996280000</v>
      </c>
      <c r="W3029" s="2">
        <v>8109860000</v>
      </c>
      <c r="X3029" s="2">
        <v>8230520000</v>
      </c>
      <c r="Y3029" s="2">
        <v>8351110000</v>
      </c>
      <c r="Z3029" s="2">
        <v>8471580000</v>
      </c>
      <c r="AA3029" s="2">
        <v>8590660000</v>
      </c>
      <c r="AB3029" s="2">
        <v>8704720000</v>
      </c>
      <c r="AC3029" s="2">
        <v>8824540000</v>
      </c>
      <c r="AD3029" s="2">
        <v>8946580000</v>
      </c>
      <c r="AE3029" s="2">
        <v>9064810000</v>
      </c>
      <c r="AF3029" s="2">
        <v>9186430000</v>
      </c>
    </row>
    <row r="3030" spans="1:32" x14ac:dyDescent="0.25">
      <c r="A3030" t="s">
        <v>4544</v>
      </c>
      <c r="B3030" t="s">
        <v>19</v>
      </c>
      <c r="C3030" s="2">
        <v>7586730000</v>
      </c>
      <c r="D3030" s="2">
        <v>7521520000</v>
      </c>
      <c r="E3030" s="2">
        <v>8353700000</v>
      </c>
      <c r="F3030" s="2">
        <v>8455810000</v>
      </c>
      <c r="G3030" s="2">
        <v>8554010000</v>
      </c>
      <c r="H3030" s="2">
        <v>8701820000</v>
      </c>
      <c r="I3030" s="2">
        <v>8873390000</v>
      </c>
      <c r="J3030" s="2">
        <v>9039050000</v>
      </c>
      <c r="K3030" s="2">
        <v>9179550000</v>
      </c>
      <c r="L3030" s="2">
        <v>9319720000</v>
      </c>
      <c r="M3030" s="2">
        <v>9486290000</v>
      </c>
      <c r="N3030" s="2">
        <v>9631600000</v>
      </c>
      <c r="O3030" s="2">
        <v>9759500000</v>
      </c>
      <c r="P3030" s="2">
        <v>9885760000</v>
      </c>
      <c r="Q3030" s="2">
        <v>10026300000</v>
      </c>
      <c r="R3030" s="2">
        <v>10171500000</v>
      </c>
      <c r="S3030" s="2">
        <v>10310200000</v>
      </c>
      <c r="T3030" s="2">
        <v>10455200000</v>
      </c>
      <c r="U3030" s="2">
        <v>10608100000</v>
      </c>
      <c r="V3030" s="2">
        <v>10759400000</v>
      </c>
      <c r="W3030" s="2">
        <v>10912200000</v>
      </c>
      <c r="X3030" s="2">
        <v>11074600000</v>
      </c>
      <c r="Y3030" s="2">
        <v>11236800000</v>
      </c>
      <c r="Z3030" s="2">
        <v>11398900000</v>
      </c>
      <c r="AA3030" s="2">
        <v>11559200000</v>
      </c>
      <c r="AB3030" s="2">
        <v>11712700000</v>
      </c>
      <c r="AC3030" s="2">
        <v>11873900000</v>
      </c>
      <c r="AD3030" s="2">
        <v>12038100000</v>
      </c>
      <c r="AE3030" s="2">
        <v>12197200000</v>
      </c>
      <c r="AF3030" s="2">
        <v>12360800000</v>
      </c>
    </row>
    <row r="3031" spans="1:32" x14ac:dyDescent="0.25">
      <c r="A3031" t="s">
        <v>4545</v>
      </c>
      <c r="B3031" t="s">
        <v>19</v>
      </c>
      <c r="C3031" s="2">
        <v>6529750000</v>
      </c>
      <c r="D3031" s="2">
        <v>6473620000</v>
      </c>
      <c r="E3031" s="2">
        <v>7189860000</v>
      </c>
      <c r="F3031" s="2">
        <v>7277750000</v>
      </c>
      <c r="G3031" s="2">
        <v>7362260000</v>
      </c>
      <c r="H3031" s="2">
        <v>7489480000</v>
      </c>
      <c r="I3031" s="2">
        <v>7637150000</v>
      </c>
      <c r="J3031" s="2">
        <v>7779730000</v>
      </c>
      <c r="K3031" s="2">
        <v>7900660000</v>
      </c>
      <c r="L3031" s="2">
        <v>8021300000</v>
      </c>
      <c r="M3031" s="2">
        <v>8164660000</v>
      </c>
      <c r="N3031" s="2">
        <v>8289720000</v>
      </c>
      <c r="O3031" s="2">
        <v>8399800000</v>
      </c>
      <c r="P3031" s="2">
        <v>8508470000</v>
      </c>
      <c r="Q3031" s="2">
        <v>8629430000</v>
      </c>
      <c r="R3031" s="2">
        <v>8754430000</v>
      </c>
      <c r="S3031" s="2">
        <v>8873810000</v>
      </c>
      <c r="T3031" s="2">
        <v>8998610000</v>
      </c>
      <c r="U3031" s="2">
        <v>9130220000</v>
      </c>
      <c r="V3031" s="2">
        <v>9260410000</v>
      </c>
      <c r="W3031" s="2">
        <v>9391950000</v>
      </c>
      <c r="X3031" s="2">
        <v>9531680000</v>
      </c>
      <c r="Y3031" s="2">
        <v>9671330000</v>
      </c>
      <c r="Z3031" s="2">
        <v>9810850000</v>
      </c>
      <c r="AA3031" s="2">
        <v>9948750000</v>
      </c>
      <c r="AB3031" s="2">
        <v>10080800000</v>
      </c>
      <c r="AC3031" s="2">
        <v>10219600000</v>
      </c>
      <c r="AD3031" s="2">
        <v>10360900000</v>
      </c>
      <c r="AE3031" s="2">
        <v>10497900000</v>
      </c>
      <c r="AF3031" s="2">
        <v>10638700000</v>
      </c>
    </row>
    <row r="3032" spans="1:32" x14ac:dyDescent="0.25">
      <c r="A3032" t="s">
        <v>4546</v>
      </c>
      <c r="B3032" t="s">
        <v>19</v>
      </c>
      <c r="C3032" s="2">
        <v>956957000</v>
      </c>
      <c r="D3032" s="2">
        <v>948732000</v>
      </c>
      <c r="E3032" s="2">
        <v>1053700000</v>
      </c>
      <c r="F3032" s="2">
        <v>1066580000</v>
      </c>
      <c r="G3032" s="2">
        <v>1078970000</v>
      </c>
      <c r="H3032" s="2">
        <v>1097610000</v>
      </c>
      <c r="I3032" s="2">
        <v>1119250000</v>
      </c>
      <c r="J3032" s="2">
        <v>1140150000</v>
      </c>
      <c r="K3032" s="2">
        <v>1157870000</v>
      </c>
      <c r="L3032" s="2">
        <v>1175550000</v>
      </c>
      <c r="M3032" s="2">
        <v>1196560000</v>
      </c>
      <c r="N3032" s="2">
        <v>1214890000</v>
      </c>
      <c r="O3032" s="2">
        <v>1231020000</v>
      </c>
      <c r="P3032" s="2">
        <v>1246950000</v>
      </c>
      <c r="Q3032" s="2">
        <v>1264670000</v>
      </c>
      <c r="R3032" s="2">
        <v>1282990000</v>
      </c>
      <c r="S3032" s="2">
        <v>1300490000</v>
      </c>
      <c r="T3032" s="2">
        <v>1318780000</v>
      </c>
      <c r="U3032" s="2">
        <v>1338070000</v>
      </c>
      <c r="V3032" s="2">
        <v>1357150000</v>
      </c>
      <c r="W3032" s="2">
        <v>1376420000</v>
      </c>
      <c r="X3032" s="2">
        <v>1396900000</v>
      </c>
      <c r="Y3032" s="2">
        <v>1417370000</v>
      </c>
      <c r="Z3032" s="2">
        <v>1437810000</v>
      </c>
      <c r="AA3032" s="2">
        <v>1458020000</v>
      </c>
      <c r="AB3032" s="2">
        <v>1477380000</v>
      </c>
      <c r="AC3032" s="2">
        <v>1497720000</v>
      </c>
      <c r="AD3032" s="2">
        <v>1518430000</v>
      </c>
      <c r="AE3032" s="2">
        <v>1538500000</v>
      </c>
      <c r="AF3032" s="2">
        <v>1559140000</v>
      </c>
    </row>
    <row r="3033" spans="1:32" x14ac:dyDescent="0.25">
      <c r="A3033" t="s">
        <v>4547</v>
      </c>
      <c r="B3033" t="s">
        <v>19</v>
      </c>
      <c r="C3033" s="2">
        <v>242268000</v>
      </c>
      <c r="D3033" s="2">
        <v>240186000</v>
      </c>
      <c r="E3033" s="2">
        <v>266760000</v>
      </c>
      <c r="F3033" s="2">
        <v>270021000</v>
      </c>
      <c r="G3033" s="2">
        <v>273156000</v>
      </c>
      <c r="H3033" s="2">
        <v>277876000</v>
      </c>
      <c r="I3033" s="2">
        <v>283355000</v>
      </c>
      <c r="J3033" s="2">
        <v>288645000</v>
      </c>
      <c r="K3033" s="2">
        <v>293132000</v>
      </c>
      <c r="L3033" s="2">
        <v>297608000</v>
      </c>
      <c r="M3033" s="2">
        <v>302927000</v>
      </c>
      <c r="N3033" s="2">
        <v>307567000</v>
      </c>
      <c r="O3033" s="2">
        <v>311652000</v>
      </c>
      <c r="P3033" s="2">
        <v>315683000</v>
      </c>
      <c r="Q3033" s="2">
        <v>320171000</v>
      </c>
      <c r="R3033" s="2">
        <v>324809000</v>
      </c>
      <c r="S3033" s="2">
        <v>329238000</v>
      </c>
      <c r="T3033" s="2">
        <v>333868000</v>
      </c>
      <c r="U3033" s="2">
        <v>338752000</v>
      </c>
      <c r="V3033" s="2">
        <v>343582000</v>
      </c>
      <c r="W3033" s="2">
        <v>348462000</v>
      </c>
      <c r="X3033" s="2">
        <v>353647000</v>
      </c>
      <c r="Y3033" s="2">
        <v>358828000</v>
      </c>
      <c r="Z3033" s="2">
        <v>364004000</v>
      </c>
      <c r="AA3033" s="2">
        <v>369121000</v>
      </c>
      <c r="AB3033" s="2">
        <v>374022000</v>
      </c>
      <c r="AC3033" s="2">
        <v>379170000</v>
      </c>
      <c r="AD3033" s="2">
        <v>384414000</v>
      </c>
      <c r="AE3033" s="2">
        <v>389494000</v>
      </c>
      <c r="AF3033" s="2">
        <v>394720000</v>
      </c>
    </row>
    <row r="3034" spans="1:32" x14ac:dyDescent="0.25">
      <c r="A3034" t="s">
        <v>4548</v>
      </c>
      <c r="B3034" t="s">
        <v>19</v>
      </c>
      <c r="C3034" s="2">
        <v>2291750000</v>
      </c>
      <c r="D3034" s="2">
        <v>2272050000</v>
      </c>
      <c r="E3034" s="2">
        <v>2523430000</v>
      </c>
      <c r="F3034" s="2">
        <v>2554270000</v>
      </c>
      <c r="G3034" s="2">
        <v>2583930000</v>
      </c>
      <c r="H3034" s="2">
        <v>2628580000</v>
      </c>
      <c r="I3034" s="2">
        <v>2680410000</v>
      </c>
      <c r="J3034" s="2">
        <v>2730450000</v>
      </c>
      <c r="K3034" s="2">
        <v>2772890000</v>
      </c>
      <c r="L3034" s="2">
        <v>2815230000</v>
      </c>
      <c r="M3034" s="2">
        <v>2865550000</v>
      </c>
      <c r="N3034" s="2">
        <v>2909450000</v>
      </c>
      <c r="O3034" s="2">
        <v>2948080000</v>
      </c>
      <c r="P3034" s="2">
        <v>2986220000</v>
      </c>
      <c r="Q3034" s="2">
        <v>3028670000</v>
      </c>
      <c r="R3034" s="2">
        <v>3072540000</v>
      </c>
      <c r="S3034" s="2">
        <v>3114440000</v>
      </c>
      <c r="T3034" s="2">
        <v>3158240000</v>
      </c>
      <c r="U3034" s="2">
        <v>3204430000</v>
      </c>
      <c r="V3034" s="2">
        <v>3250130000</v>
      </c>
      <c r="W3034" s="2">
        <v>3296290000</v>
      </c>
      <c r="X3034" s="2">
        <v>3345330000</v>
      </c>
      <c r="Y3034" s="2">
        <v>3394350000</v>
      </c>
      <c r="Z3034" s="2">
        <v>3443310000</v>
      </c>
      <c r="AA3034" s="2">
        <v>3491710000</v>
      </c>
      <c r="AB3034" s="2">
        <v>3538080000</v>
      </c>
      <c r="AC3034" s="2">
        <v>3586780000</v>
      </c>
      <c r="AD3034" s="2">
        <v>3636380000</v>
      </c>
      <c r="AE3034" s="2">
        <v>3684430000</v>
      </c>
      <c r="AF3034" s="2">
        <v>3733870000</v>
      </c>
    </row>
    <row r="3035" spans="1:32" x14ac:dyDescent="0.25">
      <c r="A3035" t="s">
        <v>4549</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x14ac:dyDescent="0.25">
      <c r="A3036" t="s">
        <v>4550</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x14ac:dyDescent="0.25">
      <c r="A3037" t="s">
        <v>4551</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x14ac:dyDescent="0.25">
      <c r="A3038" t="s">
        <v>4552</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x14ac:dyDescent="0.25">
      <c r="A3039" t="s">
        <v>4553</v>
      </c>
      <c r="B3039" t="s">
        <v>19</v>
      </c>
      <c r="C3039" s="2">
        <v>20175100</v>
      </c>
      <c r="D3039" s="2">
        <v>20175100</v>
      </c>
      <c r="E3039" s="2">
        <v>21084000</v>
      </c>
      <c r="F3039" s="2">
        <v>21139800</v>
      </c>
      <c r="G3039" s="2">
        <v>21243100</v>
      </c>
      <c r="H3039" s="2">
        <v>21534200</v>
      </c>
      <c r="I3039" s="2">
        <v>21912500</v>
      </c>
      <c r="J3039" s="2">
        <v>22292700</v>
      </c>
      <c r="K3039" s="2">
        <v>22630400</v>
      </c>
      <c r="L3039" s="2">
        <v>22900700</v>
      </c>
      <c r="M3039" s="2">
        <v>23174900</v>
      </c>
      <c r="N3039" s="2">
        <v>23550800</v>
      </c>
      <c r="O3039" s="2">
        <v>23970600</v>
      </c>
      <c r="P3039" s="2">
        <v>24400900</v>
      </c>
      <c r="Q3039" s="2">
        <v>24852000</v>
      </c>
      <c r="R3039" s="2">
        <v>25313900</v>
      </c>
      <c r="S3039" s="2">
        <v>25796800</v>
      </c>
      <c r="T3039" s="2">
        <v>26323500</v>
      </c>
      <c r="U3039" s="2">
        <v>26861100</v>
      </c>
      <c r="V3039" s="2">
        <v>27464100</v>
      </c>
      <c r="W3039" s="2">
        <v>28111300</v>
      </c>
      <c r="X3039" s="2">
        <v>28791100</v>
      </c>
      <c r="Y3039" s="2">
        <v>29493000</v>
      </c>
      <c r="Z3039" s="2">
        <v>30193400</v>
      </c>
      <c r="AA3039" s="2">
        <v>30871000</v>
      </c>
      <c r="AB3039" s="2">
        <v>31568100</v>
      </c>
      <c r="AC3039" s="2">
        <v>32317900</v>
      </c>
      <c r="AD3039" s="2">
        <v>33056100</v>
      </c>
      <c r="AE3039" s="2">
        <v>33747800</v>
      </c>
      <c r="AF3039" s="2">
        <v>34558000</v>
      </c>
    </row>
    <row r="3040" spans="1:32" x14ac:dyDescent="0.25">
      <c r="A3040" t="s">
        <v>4554</v>
      </c>
      <c r="B3040" t="s">
        <v>19</v>
      </c>
      <c r="C3040" s="2">
        <v>534978000</v>
      </c>
      <c r="D3040" s="2">
        <v>534978000</v>
      </c>
      <c r="E3040" s="2">
        <v>559079000</v>
      </c>
      <c r="F3040" s="2">
        <v>560560000</v>
      </c>
      <c r="G3040" s="2">
        <v>563298000</v>
      </c>
      <c r="H3040" s="2">
        <v>571017000</v>
      </c>
      <c r="I3040" s="2">
        <v>581049000</v>
      </c>
      <c r="J3040" s="2">
        <v>591131000</v>
      </c>
      <c r="K3040" s="2">
        <v>600084000</v>
      </c>
      <c r="L3040" s="2">
        <v>607253000</v>
      </c>
      <c r="M3040" s="2">
        <v>614525000</v>
      </c>
      <c r="N3040" s="2">
        <v>624490000</v>
      </c>
      <c r="O3040" s="2">
        <v>635624000</v>
      </c>
      <c r="P3040" s="2">
        <v>647032000</v>
      </c>
      <c r="Q3040" s="2">
        <v>658996000</v>
      </c>
      <c r="R3040" s="2">
        <v>671242000</v>
      </c>
      <c r="S3040" s="2">
        <v>684049000</v>
      </c>
      <c r="T3040" s="2">
        <v>698014000</v>
      </c>
      <c r="U3040" s="2">
        <v>712271000</v>
      </c>
      <c r="V3040" s="2">
        <v>728260000</v>
      </c>
      <c r="W3040" s="2">
        <v>745422000</v>
      </c>
      <c r="X3040" s="2">
        <v>763449000</v>
      </c>
      <c r="Y3040" s="2">
        <v>782059000</v>
      </c>
      <c r="Z3040" s="2">
        <v>800633000</v>
      </c>
      <c r="AA3040" s="2">
        <v>818599000</v>
      </c>
      <c r="AB3040" s="2">
        <v>837083000</v>
      </c>
      <c r="AC3040" s="2">
        <v>856968000</v>
      </c>
      <c r="AD3040" s="2">
        <v>876542000</v>
      </c>
      <c r="AE3040" s="2">
        <v>894883000</v>
      </c>
      <c r="AF3040" s="2">
        <v>916368000</v>
      </c>
    </row>
    <row r="3041" spans="1:32" x14ac:dyDescent="0.25">
      <c r="A3041" t="s">
        <v>4555</v>
      </c>
      <c r="B3041" t="s">
        <v>19</v>
      </c>
      <c r="C3041" s="2">
        <v>218088000</v>
      </c>
      <c r="D3041" s="2">
        <v>218088000</v>
      </c>
      <c r="E3041" s="2">
        <v>227913000</v>
      </c>
      <c r="F3041" s="2">
        <v>228517000</v>
      </c>
      <c r="G3041" s="2">
        <v>229633000</v>
      </c>
      <c r="H3041" s="2">
        <v>232780000</v>
      </c>
      <c r="I3041" s="2">
        <v>236869000</v>
      </c>
      <c r="J3041" s="2">
        <v>240979000</v>
      </c>
      <c r="K3041" s="2">
        <v>244629000</v>
      </c>
      <c r="L3041" s="2">
        <v>247552000</v>
      </c>
      <c r="M3041" s="2">
        <v>250516000</v>
      </c>
      <c r="N3041" s="2">
        <v>254579000</v>
      </c>
      <c r="O3041" s="2">
        <v>259118000</v>
      </c>
      <c r="P3041" s="2">
        <v>263768000</v>
      </c>
      <c r="Q3041" s="2">
        <v>268645000</v>
      </c>
      <c r="R3041" s="2">
        <v>273637000</v>
      </c>
      <c r="S3041" s="2">
        <v>278858000</v>
      </c>
      <c r="T3041" s="2">
        <v>284551000</v>
      </c>
      <c r="U3041" s="2">
        <v>290363000</v>
      </c>
      <c r="V3041" s="2">
        <v>296881000</v>
      </c>
      <c r="W3041" s="2">
        <v>303877000</v>
      </c>
      <c r="X3041" s="2">
        <v>311226000</v>
      </c>
      <c r="Y3041" s="2">
        <v>318813000</v>
      </c>
      <c r="Z3041" s="2">
        <v>326385000</v>
      </c>
      <c r="AA3041" s="2">
        <v>333709000</v>
      </c>
      <c r="AB3041" s="2">
        <v>341244000</v>
      </c>
      <c r="AC3041" s="2">
        <v>349350000</v>
      </c>
      <c r="AD3041" s="2">
        <v>357330000</v>
      </c>
      <c r="AE3041" s="2">
        <v>364806000</v>
      </c>
      <c r="AF3041" s="2">
        <v>373565000</v>
      </c>
    </row>
    <row r="3042" spans="1:32" x14ac:dyDescent="0.25">
      <c r="A3042" t="s">
        <v>4556</v>
      </c>
      <c r="B3042" t="s">
        <v>19</v>
      </c>
      <c r="C3042" s="2">
        <v>293449000</v>
      </c>
      <c r="D3042" s="2">
        <v>293449000</v>
      </c>
      <c r="E3042" s="2">
        <v>306669000</v>
      </c>
      <c r="F3042" s="2">
        <v>307482000</v>
      </c>
      <c r="G3042" s="2">
        <v>308983000</v>
      </c>
      <c r="H3042" s="2">
        <v>313218000</v>
      </c>
      <c r="I3042" s="2">
        <v>318720000</v>
      </c>
      <c r="J3042" s="2">
        <v>324250000</v>
      </c>
      <c r="K3042" s="2">
        <v>329161000</v>
      </c>
      <c r="L3042" s="2">
        <v>333094000</v>
      </c>
      <c r="M3042" s="2">
        <v>337083000</v>
      </c>
      <c r="N3042" s="2">
        <v>342549000</v>
      </c>
      <c r="O3042" s="2">
        <v>348656000</v>
      </c>
      <c r="P3042" s="2">
        <v>354914000</v>
      </c>
      <c r="Q3042" s="2">
        <v>361476000</v>
      </c>
      <c r="R3042" s="2">
        <v>368193000</v>
      </c>
      <c r="S3042" s="2">
        <v>375218000</v>
      </c>
      <c r="T3042" s="2">
        <v>382878000</v>
      </c>
      <c r="U3042" s="2">
        <v>390699000</v>
      </c>
      <c r="V3042" s="2">
        <v>399469000</v>
      </c>
      <c r="W3042" s="2">
        <v>408883000</v>
      </c>
      <c r="X3042" s="2">
        <v>418771000</v>
      </c>
      <c r="Y3042" s="2">
        <v>428979000</v>
      </c>
      <c r="Z3042" s="2">
        <v>439168000</v>
      </c>
      <c r="AA3042" s="2">
        <v>449022000</v>
      </c>
      <c r="AB3042" s="2">
        <v>459162000</v>
      </c>
      <c r="AC3042" s="2">
        <v>470069000</v>
      </c>
      <c r="AD3042" s="2">
        <v>480806000</v>
      </c>
      <c r="AE3042" s="2">
        <v>490866000</v>
      </c>
      <c r="AF3042" s="2">
        <v>502651000</v>
      </c>
    </row>
    <row r="3043" spans="1:32" x14ac:dyDescent="0.25">
      <c r="A3043" t="s">
        <v>4557</v>
      </c>
      <c r="B3043" t="s">
        <v>19</v>
      </c>
      <c r="C3043" s="2">
        <v>252566000</v>
      </c>
      <c r="D3043" s="2">
        <v>252566000</v>
      </c>
      <c r="E3043" s="2">
        <v>263944000</v>
      </c>
      <c r="F3043" s="2">
        <v>264643000</v>
      </c>
      <c r="G3043" s="2">
        <v>265936000</v>
      </c>
      <c r="H3043" s="2">
        <v>269580000</v>
      </c>
      <c r="I3043" s="2">
        <v>274316000</v>
      </c>
      <c r="J3043" s="2">
        <v>279076000</v>
      </c>
      <c r="K3043" s="2">
        <v>283303000</v>
      </c>
      <c r="L3043" s="2">
        <v>286687000</v>
      </c>
      <c r="M3043" s="2">
        <v>290120000</v>
      </c>
      <c r="N3043" s="2">
        <v>294825000</v>
      </c>
      <c r="O3043" s="2">
        <v>300081000</v>
      </c>
      <c r="P3043" s="2">
        <v>305467000</v>
      </c>
      <c r="Q3043" s="2">
        <v>311115000</v>
      </c>
      <c r="R3043" s="2">
        <v>316897000</v>
      </c>
      <c r="S3043" s="2">
        <v>322943000</v>
      </c>
      <c r="T3043" s="2">
        <v>329536000</v>
      </c>
      <c r="U3043" s="2">
        <v>336266000</v>
      </c>
      <c r="V3043" s="2">
        <v>343815000</v>
      </c>
      <c r="W3043" s="2">
        <v>351917000</v>
      </c>
      <c r="X3043" s="2">
        <v>360428000</v>
      </c>
      <c r="Y3043" s="2">
        <v>369214000</v>
      </c>
      <c r="Z3043" s="2">
        <v>377983000</v>
      </c>
      <c r="AA3043" s="2">
        <v>386465000</v>
      </c>
      <c r="AB3043" s="2">
        <v>395191000</v>
      </c>
      <c r="AC3043" s="2">
        <v>404579000</v>
      </c>
      <c r="AD3043" s="2">
        <v>413820000</v>
      </c>
      <c r="AE3043" s="2">
        <v>422478000</v>
      </c>
      <c r="AF3043" s="2">
        <v>432622000</v>
      </c>
    </row>
    <row r="3044" spans="1:32" x14ac:dyDescent="0.25">
      <c r="A3044" t="s">
        <v>4558</v>
      </c>
      <c r="B3044" t="s">
        <v>19</v>
      </c>
      <c r="C3044" s="2">
        <v>37014400</v>
      </c>
      <c r="D3044" s="2">
        <v>37014400</v>
      </c>
      <c r="E3044" s="2">
        <v>38681900</v>
      </c>
      <c r="F3044" s="2">
        <v>38784400</v>
      </c>
      <c r="G3044" s="2">
        <v>38973800</v>
      </c>
      <c r="H3044" s="2">
        <v>39507900</v>
      </c>
      <c r="I3044" s="2">
        <v>40202000</v>
      </c>
      <c r="J3044" s="2">
        <v>40899500</v>
      </c>
      <c r="K3044" s="2">
        <v>41519000</v>
      </c>
      <c r="L3044" s="2">
        <v>42015000</v>
      </c>
      <c r="M3044" s="2">
        <v>42518100</v>
      </c>
      <c r="N3044" s="2">
        <v>43207600</v>
      </c>
      <c r="O3044" s="2">
        <v>43978000</v>
      </c>
      <c r="P3044" s="2">
        <v>44767300</v>
      </c>
      <c r="Q3044" s="2">
        <v>45595000</v>
      </c>
      <c r="R3044" s="2">
        <v>46442300</v>
      </c>
      <c r="S3044" s="2">
        <v>47328400</v>
      </c>
      <c r="T3044" s="2">
        <v>48294600</v>
      </c>
      <c r="U3044" s="2">
        <v>49281000</v>
      </c>
      <c r="V3044" s="2">
        <v>50387300</v>
      </c>
      <c r="W3044" s="2">
        <v>51574700</v>
      </c>
      <c r="X3044" s="2">
        <v>52822000</v>
      </c>
      <c r="Y3044" s="2">
        <v>54109600</v>
      </c>
      <c r="Z3044" s="2">
        <v>55394700</v>
      </c>
      <c r="AA3044" s="2">
        <v>56637700</v>
      </c>
      <c r="AB3044" s="2">
        <v>57916600</v>
      </c>
      <c r="AC3044" s="2">
        <v>59292400</v>
      </c>
      <c r="AD3044" s="2">
        <v>60646700</v>
      </c>
      <c r="AE3044" s="2">
        <v>61915700</v>
      </c>
      <c r="AF3044" s="2">
        <v>63402200</v>
      </c>
    </row>
    <row r="3045" spans="1:32" x14ac:dyDescent="0.25">
      <c r="A3045" t="s">
        <v>4559</v>
      </c>
      <c r="B3045" t="s">
        <v>19</v>
      </c>
      <c r="C3045" s="2">
        <v>9370750</v>
      </c>
      <c r="D3045" s="2">
        <v>9370750</v>
      </c>
      <c r="E3045" s="2">
        <v>9792910</v>
      </c>
      <c r="F3045" s="2">
        <v>9818850</v>
      </c>
      <c r="G3045" s="2">
        <v>9866810</v>
      </c>
      <c r="H3045" s="2">
        <v>10002000</v>
      </c>
      <c r="I3045" s="2">
        <v>10177700</v>
      </c>
      <c r="J3045" s="2">
        <v>10354300</v>
      </c>
      <c r="K3045" s="2">
        <v>10511200</v>
      </c>
      <c r="L3045" s="2">
        <v>10636700</v>
      </c>
      <c r="M3045" s="2">
        <v>10764100</v>
      </c>
      <c r="N3045" s="2">
        <v>10938700</v>
      </c>
      <c r="O3045" s="2">
        <v>11133700</v>
      </c>
      <c r="P3045" s="2">
        <v>11333500</v>
      </c>
      <c r="Q3045" s="2">
        <v>11543100</v>
      </c>
      <c r="R3045" s="2">
        <v>11757600</v>
      </c>
      <c r="S3045" s="2">
        <v>11981900</v>
      </c>
      <c r="T3045" s="2">
        <v>12226500</v>
      </c>
      <c r="U3045" s="2">
        <v>12476200</v>
      </c>
      <c r="V3045" s="2">
        <v>12756300</v>
      </c>
      <c r="W3045" s="2">
        <v>13056900</v>
      </c>
      <c r="X3045" s="2">
        <v>13372700</v>
      </c>
      <c r="Y3045" s="2">
        <v>13698700</v>
      </c>
      <c r="Z3045" s="2">
        <v>14024000</v>
      </c>
      <c r="AA3045" s="2">
        <v>14338700</v>
      </c>
      <c r="AB3045" s="2">
        <v>14662500</v>
      </c>
      <c r="AC3045" s="2">
        <v>15010800</v>
      </c>
      <c r="AD3045" s="2">
        <v>15353600</v>
      </c>
      <c r="AE3045" s="2">
        <v>15674900</v>
      </c>
      <c r="AF3045" s="2">
        <v>16051200</v>
      </c>
    </row>
    <row r="3046" spans="1:32" x14ac:dyDescent="0.25">
      <c r="A3046" t="s">
        <v>4560</v>
      </c>
      <c r="B3046" t="s">
        <v>19</v>
      </c>
      <c r="C3046" s="2">
        <v>88643000</v>
      </c>
      <c r="D3046" s="2">
        <v>88643000</v>
      </c>
      <c r="E3046" s="2">
        <v>92636400</v>
      </c>
      <c r="F3046" s="2">
        <v>92881800</v>
      </c>
      <c r="G3046" s="2">
        <v>93335400</v>
      </c>
      <c r="H3046" s="2">
        <v>94614500</v>
      </c>
      <c r="I3046" s="2">
        <v>96276700</v>
      </c>
      <c r="J3046" s="2">
        <v>97947300</v>
      </c>
      <c r="K3046" s="2">
        <v>99430800</v>
      </c>
      <c r="L3046" s="2">
        <v>100619000</v>
      </c>
      <c r="M3046" s="2">
        <v>101824000</v>
      </c>
      <c r="N3046" s="2">
        <v>103475000</v>
      </c>
      <c r="O3046" s="2">
        <v>105320000</v>
      </c>
      <c r="P3046" s="2">
        <v>107210000</v>
      </c>
      <c r="Q3046" s="2">
        <v>109192000</v>
      </c>
      <c r="R3046" s="2">
        <v>111221000</v>
      </c>
      <c r="S3046" s="2">
        <v>113343000</v>
      </c>
      <c r="T3046" s="2">
        <v>115657000</v>
      </c>
      <c r="U3046" s="2">
        <v>118019000</v>
      </c>
      <c r="V3046" s="2">
        <v>120669000</v>
      </c>
      <c r="W3046" s="2">
        <v>123512000</v>
      </c>
      <c r="X3046" s="2">
        <v>126499000</v>
      </c>
      <c r="Y3046" s="2">
        <v>129583000</v>
      </c>
      <c r="Z3046" s="2">
        <v>132661000</v>
      </c>
      <c r="AA3046" s="2">
        <v>135638000</v>
      </c>
      <c r="AB3046" s="2">
        <v>138700000</v>
      </c>
      <c r="AC3046" s="2">
        <v>141995000</v>
      </c>
      <c r="AD3046" s="2">
        <v>145238000</v>
      </c>
      <c r="AE3046" s="2">
        <v>148277000</v>
      </c>
      <c r="AF3046" s="2">
        <v>151837000</v>
      </c>
    </row>
    <row r="3047" spans="1:32" x14ac:dyDescent="0.25">
      <c r="A3047" t="s">
        <v>4561</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x14ac:dyDescent="0.25">
      <c r="A3048" t="s">
        <v>4562</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x14ac:dyDescent="0.25">
      <c r="A3049" t="s">
        <v>4563</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x14ac:dyDescent="0.25">
      <c r="A3050" t="s">
        <v>4564</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x14ac:dyDescent="0.25">
      <c r="A3051" t="s">
        <v>4565</v>
      </c>
      <c r="B3051" t="s">
        <v>19</v>
      </c>
      <c r="C3051" s="2">
        <v>3373450000</v>
      </c>
      <c r="D3051" s="2">
        <v>3249940000</v>
      </c>
      <c r="E3051" s="2">
        <v>3234720000</v>
      </c>
      <c r="F3051" s="2">
        <v>3160660000</v>
      </c>
      <c r="G3051" s="2">
        <v>3231150000</v>
      </c>
      <c r="H3051" s="2">
        <v>3201240000</v>
      </c>
      <c r="I3051" s="2">
        <v>3195710000</v>
      </c>
      <c r="J3051" s="2">
        <v>3247350000</v>
      </c>
      <c r="K3051" s="2">
        <v>3312270000</v>
      </c>
      <c r="L3051" s="2">
        <v>3346750000</v>
      </c>
      <c r="M3051" s="2">
        <v>3369970000</v>
      </c>
      <c r="N3051" s="2">
        <v>3421550000</v>
      </c>
      <c r="O3051" s="2">
        <v>3488210000</v>
      </c>
      <c r="P3051" s="2">
        <v>3564480000</v>
      </c>
      <c r="Q3051" s="2">
        <v>3614150000</v>
      </c>
      <c r="R3051" s="2">
        <v>3617510000</v>
      </c>
      <c r="S3051" s="2">
        <v>3650390000</v>
      </c>
      <c r="T3051" s="2">
        <v>3678880000</v>
      </c>
      <c r="U3051" s="2">
        <v>3712850000</v>
      </c>
      <c r="V3051" s="2">
        <v>3757740000</v>
      </c>
      <c r="W3051" s="2">
        <v>3815760000</v>
      </c>
      <c r="X3051" s="2">
        <v>3866080000</v>
      </c>
      <c r="Y3051" s="2">
        <v>3904310000</v>
      </c>
      <c r="Z3051" s="2">
        <v>3923810000</v>
      </c>
      <c r="AA3051" s="2">
        <v>3916830000</v>
      </c>
      <c r="AB3051" s="2">
        <v>3917330000</v>
      </c>
      <c r="AC3051" s="2">
        <v>3937310000</v>
      </c>
      <c r="AD3051" s="2">
        <v>3945130000</v>
      </c>
      <c r="AE3051" s="2">
        <v>3963750000</v>
      </c>
      <c r="AF3051" s="2">
        <v>4020470000</v>
      </c>
    </row>
    <row r="3052" spans="1:32" x14ac:dyDescent="0.25">
      <c r="A3052" t="s">
        <v>4566</v>
      </c>
      <c r="B3052" t="s">
        <v>19</v>
      </c>
      <c r="C3052" s="2">
        <v>89453000000</v>
      </c>
      <c r="D3052" s="2">
        <v>86178000000</v>
      </c>
      <c r="E3052" s="2">
        <v>85774400000</v>
      </c>
      <c r="F3052" s="2">
        <v>83810400000</v>
      </c>
      <c r="G3052" s="2">
        <v>85679800000</v>
      </c>
      <c r="H3052" s="2">
        <v>84886700000</v>
      </c>
      <c r="I3052" s="2">
        <v>84739800000</v>
      </c>
      <c r="J3052" s="2">
        <v>86109300000</v>
      </c>
      <c r="K3052" s="2">
        <v>87830900000</v>
      </c>
      <c r="L3052" s="2">
        <v>88745000000</v>
      </c>
      <c r="M3052" s="2">
        <v>89360800000</v>
      </c>
      <c r="N3052" s="2">
        <v>90728500000</v>
      </c>
      <c r="O3052" s="2">
        <v>92496200000</v>
      </c>
      <c r="P3052" s="2">
        <v>94518500000</v>
      </c>
      <c r="Q3052" s="2">
        <v>95835500000</v>
      </c>
      <c r="R3052" s="2">
        <v>95924700000</v>
      </c>
      <c r="S3052" s="2">
        <v>96796500000</v>
      </c>
      <c r="T3052" s="2">
        <v>97552100000</v>
      </c>
      <c r="U3052" s="2">
        <v>98453000000</v>
      </c>
      <c r="V3052" s="2">
        <v>99643100000</v>
      </c>
      <c r="W3052" s="2">
        <v>101182000000</v>
      </c>
      <c r="X3052" s="2">
        <v>102516000000</v>
      </c>
      <c r="Y3052" s="2">
        <v>103530000000</v>
      </c>
      <c r="Z3052" s="2">
        <v>104047000000</v>
      </c>
      <c r="AA3052" s="2">
        <v>103862000000</v>
      </c>
      <c r="AB3052" s="2">
        <v>103875000000</v>
      </c>
      <c r="AC3052" s="2">
        <v>104405000000</v>
      </c>
      <c r="AD3052" s="2">
        <v>104612000000</v>
      </c>
      <c r="AE3052" s="2">
        <v>105106000000</v>
      </c>
      <c r="AF3052" s="2">
        <v>106610000000</v>
      </c>
    </row>
    <row r="3053" spans="1:32" x14ac:dyDescent="0.25">
      <c r="A3053" t="s">
        <v>4567</v>
      </c>
      <c r="B3053" t="s">
        <v>19</v>
      </c>
      <c r="C3053" s="2">
        <v>36466200000</v>
      </c>
      <c r="D3053" s="2">
        <v>35131200000</v>
      </c>
      <c r="E3053" s="2">
        <v>34966600000</v>
      </c>
      <c r="F3053" s="2">
        <v>34166000000</v>
      </c>
      <c r="G3053" s="2">
        <v>34928100000</v>
      </c>
      <c r="H3053" s="2">
        <v>34604800000</v>
      </c>
      <c r="I3053" s="2">
        <v>34544900000</v>
      </c>
      <c r="J3053" s="2">
        <v>35103200000</v>
      </c>
      <c r="K3053" s="2">
        <v>35805000000</v>
      </c>
      <c r="L3053" s="2">
        <v>36177700000</v>
      </c>
      <c r="M3053" s="2">
        <v>36428700000</v>
      </c>
      <c r="N3053" s="2">
        <v>36986200000</v>
      </c>
      <c r="O3053" s="2">
        <v>37706800000</v>
      </c>
      <c r="P3053" s="2">
        <v>38531300000</v>
      </c>
      <c r="Q3053" s="2">
        <v>39068100000</v>
      </c>
      <c r="R3053" s="2">
        <v>39104500000</v>
      </c>
      <c r="S3053" s="2">
        <v>39459900000</v>
      </c>
      <c r="T3053" s="2">
        <v>39767900000</v>
      </c>
      <c r="U3053" s="2">
        <v>40135200000</v>
      </c>
      <c r="V3053" s="2">
        <v>40620300000</v>
      </c>
      <c r="W3053" s="2">
        <v>41247600000</v>
      </c>
      <c r="X3053" s="2">
        <v>41791500000</v>
      </c>
      <c r="Y3053" s="2">
        <v>42204700000</v>
      </c>
      <c r="Z3053" s="2">
        <v>42415600000</v>
      </c>
      <c r="AA3053" s="2">
        <v>42340100000</v>
      </c>
      <c r="AB3053" s="2">
        <v>42345500000</v>
      </c>
      <c r="AC3053" s="2">
        <v>42561500000</v>
      </c>
      <c r="AD3053" s="2">
        <v>42646000000</v>
      </c>
      <c r="AE3053" s="2">
        <v>42847300000</v>
      </c>
      <c r="AF3053" s="2">
        <v>43460400000</v>
      </c>
    </row>
    <row r="3054" spans="1:32" x14ac:dyDescent="0.25">
      <c r="A3054" t="s">
        <v>4568</v>
      </c>
      <c r="B3054" t="s">
        <v>19</v>
      </c>
      <c r="C3054" s="2">
        <v>49067200000</v>
      </c>
      <c r="D3054" s="2">
        <v>47270800000</v>
      </c>
      <c r="E3054" s="2">
        <v>47049400000</v>
      </c>
      <c r="F3054" s="2">
        <v>45972100000</v>
      </c>
      <c r="G3054" s="2">
        <v>46997600000</v>
      </c>
      <c r="H3054" s="2">
        <v>46562500000</v>
      </c>
      <c r="I3054" s="2">
        <v>46481900000</v>
      </c>
      <c r="J3054" s="2">
        <v>47233100000</v>
      </c>
      <c r="K3054" s="2">
        <v>48177500000</v>
      </c>
      <c r="L3054" s="2">
        <v>48678900000</v>
      </c>
      <c r="M3054" s="2">
        <v>49016700000</v>
      </c>
      <c r="N3054" s="2">
        <v>49766900000</v>
      </c>
      <c r="O3054" s="2">
        <v>50736500000</v>
      </c>
      <c r="P3054" s="2">
        <v>51845800000</v>
      </c>
      <c r="Q3054" s="2">
        <v>52568200000</v>
      </c>
      <c r="R3054" s="2">
        <v>52617200000</v>
      </c>
      <c r="S3054" s="2">
        <v>53095400000</v>
      </c>
      <c r="T3054" s="2">
        <v>53509800000</v>
      </c>
      <c r="U3054" s="2">
        <v>54004000000</v>
      </c>
      <c r="V3054" s="2">
        <v>54656800000</v>
      </c>
      <c r="W3054" s="2">
        <v>55500700000</v>
      </c>
      <c r="X3054" s="2">
        <v>56232700000</v>
      </c>
      <c r="Y3054" s="2">
        <v>56788600000</v>
      </c>
      <c r="Z3054" s="2">
        <v>57072400000</v>
      </c>
      <c r="AA3054" s="2">
        <v>56970800000</v>
      </c>
      <c r="AB3054" s="2">
        <v>56978100000</v>
      </c>
      <c r="AC3054" s="2">
        <v>57268700000</v>
      </c>
      <c r="AD3054" s="2">
        <v>57382500000</v>
      </c>
      <c r="AE3054" s="2">
        <v>57653300000</v>
      </c>
      <c r="AF3054" s="2">
        <v>58478300000</v>
      </c>
    </row>
    <row r="3055" spans="1:32" x14ac:dyDescent="0.25">
      <c r="A3055" t="s">
        <v>4569</v>
      </c>
      <c r="B3055" t="s">
        <v>19</v>
      </c>
      <c r="C3055" s="2">
        <v>42231200000</v>
      </c>
      <c r="D3055" s="2">
        <v>40685000000</v>
      </c>
      <c r="E3055" s="2">
        <v>40494500000</v>
      </c>
      <c r="F3055" s="2">
        <v>39567300000</v>
      </c>
      <c r="G3055" s="2">
        <v>40449800000</v>
      </c>
      <c r="H3055" s="2">
        <v>40075400000</v>
      </c>
      <c r="I3055" s="2">
        <v>40006100000</v>
      </c>
      <c r="J3055" s="2">
        <v>40652600000</v>
      </c>
      <c r="K3055" s="2">
        <v>41465400000</v>
      </c>
      <c r="L3055" s="2">
        <v>41897000000</v>
      </c>
      <c r="M3055" s="2">
        <v>42187700000</v>
      </c>
      <c r="N3055" s="2">
        <v>42833300000</v>
      </c>
      <c r="O3055" s="2">
        <v>43667900000</v>
      </c>
      <c r="P3055" s="2">
        <v>44622700000</v>
      </c>
      <c r="Q3055" s="2">
        <v>45244400000</v>
      </c>
      <c r="R3055" s="2">
        <v>45286500000</v>
      </c>
      <c r="S3055" s="2">
        <v>45698100000</v>
      </c>
      <c r="T3055" s="2">
        <v>46054800000</v>
      </c>
      <c r="U3055" s="2">
        <v>46480100000</v>
      </c>
      <c r="V3055" s="2">
        <v>47042000000</v>
      </c>
      <c r="W3055" s="2">
        <v>47768400000</v>
      </c>
      <c r="X3055" s="2">
        <v>48398300000</v>
      </c>
      <c r="Y3055" s="2">
        <v>48876800000</v>
      </c>
      <c r="Z3055" s="2">
        <v>49121100000</v>
      </c>
      <c r="AA3055" s="2">
        <v>49033600000</v>
      </c>
      <c r="AB3055" s="2">
        <v>49039900000</v>
      </c>
      <c r="AC3055" s="2">
        <v>49290000000</v>
      </c>
      <c r="AD3055" s="2">
        <v>49387900000</v>
      </c>
      <c r="AE3055" s="2">
        <v>49621000000</v>
      </c>
      <c r="AF3055" s="2">
        <v>50331100000</v>
      </c>
    </row>
    <row r="3056" spans="1:32" x14ac:dyDescent="0.25">
      <c r="A3056" t="s">
        <v>4570</v>
      </c>
      <c r="B3056" t="s">
        <v>19</v>
      </c>
      <c r="C3056" s="2">
        <v>6189130000</v>
      </c>
      <c r="D3056" s="2">
        <v>5962530000</v>
      </c>
      <c r="E3056" s="2">
        <v>5934610000</v>
      </c>
      <c r="F3056" s="2">
        <v>5798730000</v>
      </c>
      <c r="G3056" s="2">
        <v>5928070000</v>
      </c>
      <c r="H3056" s="2">
        <v>5873190000</v>
      </c>
      <c r="I3056" s="2">
        <v>5863030000</v>
      </c>
      <c r="J3056" s="2">
        <v>5957780000</v>
      </c>
      <c r="K3056" s="2">
        <v>6076900000</v>
      </c>
      <c r="L3056" s="2">
        <v>6140150000</v>
      </c>
      <c r="M3056" s="2">
        <v>6182750000</v>
      </c>
      <c r="N3056" s="2">
        <v>6277380000</v>
      </c>
      <c r="O3056" s="2">
        <v>6399680000</v>
      </c>
      <c r="P3056" s="2">
        <v>6539610000</v>
      </c>
      <c r="Q3056" s="2">
        <v>6630730000</v>
      </c>
      <c r="R3056" s="2">
        <v>6636900000</v>
      </c>
      <c r="S3056" s="2">
        <v>6697220000</v>
      </c>
      <c r="T3056" s="2">
        <v>6749490000</v>
      </c>
      <c r="U3056" s="2">
        <v>6811820000</v>
      </c>
      <c r="V3056" s="2">
        <v>6894160000</v>
      </c>
      <c r="W3056" s="2">
        <v>7000620000</v>
      </c>
      <c r="X3056" s="2">
        <v>7092940000</v>
      </c>
      <c r="Y3056" s="2">
        <v>7163070000</v>
      </c>
      <c r="Z3056" s="2">
        <v>7198860000</v>
      </c>
      <c r="AA3056" s="2">
        <v>7186050000</v>
      </c>
      <c r="AB3056" s="2">
        <v>7186960000</v>
      </c>
      <c r="AC3056" s="2">
        <v>7223630000</v>
      </c>
      <c r="AD3056" s="2">
        <v>7237970000</v>
      </c>
      <c r="AE3056" s="2">
        <v>7272130000</v>
      </c>
      <c r="AF3056" s="2">
        <v>7376200000</v>
      </c>
    </row>
    <row r="3057" spans="1:32" x14ac:dyDescent="0.25">
      <c r="A3057" t="s">
        <v>4571</v>
      </c>
      <c r="B3057" t="s">
        <v>19</v>
      </c>
      <c r="C3057" s="2">
        <v>1566870000</v>
      </c>
      <c r="D3057" s="2">
        <v>1509510000</v>
      </c>
      <c r="E3057" s="2">
        <v>1502440000</v>
      </c>
      <c r="F3057" s="2">
        <v>1468040000</v>
      </c>
      <c r="G3057" s="2">
        <v>1500780000</v>
      </c>
      <c r="H3057" s="2">
        <v>1486890000</v>
      </c>
      <c r="I3057" s="2">
        <v>1484320000</v>
      </c>
      <c r="J3057" s="2">
        <v>1508300000</v>
      </c>
      <c r="K3057" s="2">
        <v>1538460000</v>
      </c>
      <c r="L3057" s="2">
        <v>1554470000</v>
      </c>
      <c r="M3057" s="2">
        <v>1565260000</v>
      </c>
      <c r="N3057" s="2">
        <v>1589210000</v>
      </c>
      <c r="O3057" s="2">
        <v>1620180000</v>
      </c>
      <c r="P3057" s="2">
        <v>1655600000</v>
      </c>
      <c r="Q3057" s="2">
        <v>1678670000</v>
      </c>
      <c r="R3057" s="2">
        <v>1680230000</v>
      </c>
      <c r="S3057" s="2">
        <v>1695500000</v>
      </c>
      <c r="T3057" s="2">
        <v>1708740000</v>
      </c>
      <c r="U3057" s="2">
        <v>1724520000</v>
      </c>
      <c r="V3057" s="2">
        <v>1745360000</v>
      </c>
      <c r="W3057" s="2">
        <v>1772310000</v>
      </c>
      <c r="X3057" s="2">
        <v>1795690000</v>
      </c>
      <c r="Y3057" s="2">
        <v>1813440000</v>
      </c>
      <c r="Z3057" s="2">
        <v>1822500000</v>
      </c>
      <c r="AA3057" s="2">
        <v>1819260000</v>
      </c>
      <c r="AB3057" s="2">
        <v>1819490000</v>
      </c>
      <c r="AC3057" s="2">
        <v>1828770000</v>
      </c>
      <c r="AD3057" s="2">
        <v>1832400000</v>
      </c>
      <c r="AE3057" s="2">
        <v>1841050000</v>
      </c>
      <c r="AF3057" s="2">
        <v>1867400000</v>
      </c>
    </row>
    <row r="3058" spans="1:32" x14ac:dyDescent="0.25">
      <c r="A3058" t="s">
        <v>4572</v>
      </c>
      <c r="B3058" t="s">
        <v>19</v>
      </c>
      <c r="C3058" s="2">
        <v>14821900000</v>
      </c>
      <c r="D3058" s="2">
        <v>14279200000</v>
      </c>
      <c r="E3058" s="2">
        <v>14212400000</v>
      </c>
      <c r="F3058" s="2">
        <v>13886900000</v>
      </c>
      <c r="G3058" s="2">
        <v>14196700000</v>
      </c>
      <c r="H3058" s="2">
        <v>14065300000</v>
      </c>
      <c r="I3058" s="2">
        <v>14040900000</v>
      </c>
      <c r="J3058" s="2">
        <v>14267900000</v>
      </c>
      <c r="K3058" s="2">
        <v>14553100000</v>
      </c>
      <c r="L3058" s="2">
        <v>14704600000</v>
      </c>
      <c r="M3058" s="2">
        <v>14806600000</v>
      </c>
      <c r="N3058" s="2">
        <v>15033200000</v>
      </c>
      <c r="O3058" s="2">
        <v>15326100000</v>
      </c>
      <c r="P3058" s="2">
        <v>15661200000</v>
      </c>
      <c r="Q3058" s="2">
        <v>15879400000</v>
      </c>
      <c r="R3058" s="2">
        <v>15894200000</v>
      </c>
      <c r="S3058" s="2">
        <v>16038700000</v>
      </c>
      <c r="T3058" s="2">
        <v>16163900000</v>
      </c>
      <c r="U3058" s="2">
        <v>16313100000</v>
      </c>
      <c r="V3058" s="2">
        <v>16510300000</v>
      </c>
      <c r="W3058" s="2">
        <v>16765300000</v>
      </c>
      <c r="X3058" s="2">
        <v>16986400000</v>
      </c>
      <c r="Y3058" s="2">
        <v>17154300000</v>
      </c>
      <c r="Z3058" s="2">
        <v>17240000000</v>
      </c>
      <c r="AA3058" s="2">
        <v>17209300000</v>
      </c>
      <c r="AB3058" s="2">
        <v>17211500000</v>
      </c>
      <c r="AC3058" s="2">
        <v>17299300000</v>
      </c>
      <c r="AD3058" s="2">
        <v>17333700000</v>
      </c>
      <c r="AE3058" s="2">
        <v>17415500000</v>
      </c>
      <c r="AF3058" s="2">
        <v>17664700000</v>
      </c>
    </row>
    <row r="3059" spans="1:32" x14ac:dyDescent="0.25">
      <c r="A3059" t="s">
        <v>4573</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x14ac:dyDescent="0.25">
      <c r="A3060" t="s">
        <v>4574</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x14ac:dyDescent="0.25">
      <c r="A3061" t="s">
        <v>4575</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x14ac:dyDescent="0.25">
      <c r="A3062" t="s">
        <v>4576</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x14ac:dyDescent="0.25">
      <c r="A3063" t="s">
        <v>4577</v>
      </c>
      <c r="B3063" t="s">
        <v>19</v>
      </c>
      <c r="C3063" s="2">
        <v>9960690000</v>
      </c>
      <c r="D3063" s="2">
        <v>9960810000</v>
      </c>
      <c r="E3063" s="2">
        <v>10627200000</v>
      </c>
      <c r="F3063" s="2">
        <v>10332900000</v>
      </c>
      <c r="G3063" s="2">
        <v>10286600000</v>
      </c>
      <c r="H3063" s="2">
        <v>10298300000</v>
      </c>
      <c r="I3063" s="2">
        <v>10323800000</v>
      </c>
      <c r="J3063" s="2">
        <v>10350900000</v>
      </c>
      <c r="K3063" s="2">
        <v>10368600000</v>
      </c>
      <c r="L3063" s="2">
        <v>10381100000</v>
      </c>
      <c r="M3063" s="2">
        <v>10424100000</v>
      </c>
      <c r="N3063" s="2">
        <v>10476700000</v>
      </c>
      <c r="O3063" s="2">
        <v>10541400000</v>
      </c>
      <c r="P3063" s="2">
        <v>10607400000</v>
      </c>
      <c r="Q3063" s="2">
        <v>10672700000</v>
      </c>
      <c r="R3063" s="2">
        <v>10717900000</v>
      </c>
      <c r="S3063" s="2">
        <v>10773700000</v>
      </c>
      <c r="T3063" s="2">
        <v>10816200000</v>
      </c>
      <c r="U3063" s="2">
        <v>10867500000</v>
      </c>
      <c r="V3063" s="2">
        <v>10928500000</v>
      </c>
      <c r="W3063" s="2">
        <v>10981800000</v>
      </c>
      <c r="X3063" s="2">
        <v>11036300000</v>
      </c>
      <c r="Y3063" s="2">
        <v>11090700000</v>
      </c>
      <c r="Z3063" s="2">
        <v>11111800000</v>
      </c>
      <c r="AA3063" s="2">
        <v>11132600000</v>
      </c>
      <c r="AB3063" s="2">
        <v>11174600000</v>
      </c>
      <c r="AC3063" s="2">
        <v>11248800000</v>
      </c>
      <c r="AD3063" s="2">
        <v>11267800000</v>
      </c>
      <c r="AE3063" s="2">
        <v>11308300000</v>
      </c>
      <c r="AF3063" s="2">
        <v>11392000000</v>
      </c>
    </row>
    <row r="3064" spans="1:32" x14ac:dyDescent="0.25">
      <c r="A3064" t="s">
        <v>4578</v>
      </c>
      <c r="B3064" t="s">
        <v>19</v>
      </c>
      <c r="C3064" s="2">
        <v>264125000000</v>
      </c>
      <c r="D3064" s="2">
        <v>264129000000</v>
      </c>
      <c r="E3064" s="2">
        <v>281798000000</v>
      </c>
      <c r="F3064" s="2">
        <v>273995000000</v>
      </c>
      <c r="G3064" s="2">
        <v>272769000000</v>
      </c>
      <c r="H3064" s="2">
        <v>273078000000</v>
      </c>
      <c r="I3064" s="2">
        <v>273753000000</v>
      </c>
      <c r="J3064" s="2">
        <v>274474000000</v>
      </c>
      <c r="K3064" s="2">
        <v>274942000000</v>
      </c>
      <c r="L3064" s="2">
        <v>275272000000</v>
      </c>
      <c r="M3064" s="2">
        <v>276413000000</v>
      </c>
      <c r="N3064" s="2">
        <v>277808000000</v>
      </c>
      <c r="O3064" s="2">
        <v>279523000000</v>
      </c>
      <c r="P3064" s="2">
        <v>281273000000</v>
      </c>
      <c r="Q3064" s="2">
        <v>283005000000</v>
      </c>
      <c r="R3064" s="2">
        <v>284203000000</v>
      </c>
      <c r="S3064" s="2">
        <v>285685000000</v>
      </c>
      <c r="T3064" s="2">
        <v>286812000000</v>
      </c>
      <c r="U3064" s="2">
        <v>288170000000</v>
      </c>
      <c r="V3064" s="2">
        <v>289789000000</v>
      </c>
      <c r="W3064" s="2">
        <v>291203000000</v>
      </c>
      <c r="X3064" s="2">
        <v>292647000000</v>
      </c>
      <c r="Y3064" s="2">
        <v>294089000000</v>
      </c>
      <c r="Z3064" s="2">
        <v>294650000000</v>
      </c>
      <c r="AA3064" s="2">
        <v>295202000000</v>
      </c>
      <c r="AB3064" s="2">
        <v>296315000000</v>
      </c>
      <c r="AC3064" s="2">
        <v>298283000000</v>
      </c>
      <c r="AD3064" s="2">
        <v>298787000000</v>
      </c>
      <c r="AE3064" s="2">
        <v>299859000000</v>
      </c>
      <c r="AF3064" s="2">
        <v>302079000000</v>
      </c>
    </row>
    <row r="3065" spans="1:32" x14ac:dyDescent="0.25">
      <c r="A3065" t="s">
        <v>4579</v>
      </c>
      <c r="B3065" t="s">
        <v>19</v>
      </c>
      <c r="C3065" s="2">
        <v>107673000000</v>
      </c>
      <c r="D3065" s="2">
        <v>107674000000</v>
      </c>
      <c r="E3065" s="2">
        <v>114877000000</v>
      </c>
      <c r="F3065" s="2">
        <v>111696000000</v>
      </c>
      <c r="G3065" s="2">
        <v>111196000000</v>
      </c>
      <c r="H3065" s="2">
        <v>111323000000</v>
      </c>
      <c r="I3065" s="2">
        <v>111598000000</v>
      </c>
      <c r="J3065" s="2">
        <v>111891000000</v>
      </c>
      <c r="K3065" s="2">
        <v>112083000000</v>
      </c>
      <c r="L3065" s="2">
        <v>112217000000</v>
      </c>
      <c r="M3065" s="2">
        <v>112682000000</v>
      </c>
      <c r="N3065" s="2">
        <v>113251000000</v>
      </c>
      <c r="O3065" s="2">
        <v>113950000000</v>
      </c>
      <c r="P3065" s="2">
        <v>114663000000</v>
      </c>
      <c r="Q3065" s="2">
        <v>115369000000</v>
      </c>
      <c r="R3065" s="2">
        <v>115858000000</v>
      </c>
      <c r="S3065" s="2">
        <v>116462000000</v>
      </c>
      <c r="T3065" s="2">
        <v>116921000000</v>
      </c>
      <c r="U3065" s="2">
        <v>117475000000</v>
      </c>
      <c r="V3065" s="2">
        <v>118135000000</v>
      </c>
      <c r="W3065" s="2">
        <v>118711000000</v>
      </c>
      <c r="X3065" s="2">
        <v>119300000000</v>
      </c>
      <c r="Y3065" s="2">
        <v>119888000000</v>
      </c>
      <c r="Z3065" s="2">
        <v>120116000000</v>
      </c>
      <c r="AA3065" s="2">
        <v>120341000000</v>
      </c>
      <c r="AB3065" s="2">
        <v>120795000000</v>
      </c>
      <c r="AC3065" s="2">
        <v>121598000000</v>
      </c>
      <c r="AD3065" s="2">
        <v>121803000000</v>
      </c>
      <c r="AE3065" s="2">
        <v>122240000000</v>
      </c>
      <c r="AF3065" s="2">
        <v>123145000000</v>
      </c>
    </row>
    <row r="3066" spans="1:32" x14ac:dyDescent="0.25">
      <c r="A3066" t="s">
        <v>4580</v>
      </c>
      <c r="B3066" t="s">
        <v>19</v>
      </c>
      <c r="C3066" s="2">
        <v>144880000000</v>
      </c>
      <c r="D3066" s="2">
        <v>144881000000</v>
      </c>
      <c r="E3066" s="2">
        <v>154573000000</v>
      </c>
      <c r="F3066" s="2">
        <v>150293000000</v>
      </c>
      <c r="G3066" s="2">
        <v>149621000000</v>
      </c>
      <c r="H3066" s="2">
        <v>149790000000</v>
      </c>
      <c r="I3066" s="2">
        <v>150161000000</v>
      </c>
      <c r="J3066" s="2">
        <v>150556000000</v>
      </c>
      <c r="K3066" s="2">
        <v>150813000000</v>
      </c>
      <c r="L3066" s="2">
        <v>150994000000</v>
      </c>
      <c r="M3066" s="2">
        <v>151620000000</v>
      </c>
      <c r="N3066" s="2">
        <v>152385000000</v>
      </c>
      <c r="O3066" s="2">
        <v>153326000000</v>
      </c>
      <c r="P3066" s="2">
        <v>154285000000</v>
      </c>
      <c r="Q3066" s="2">
        <v>155236000000</v>
      </c>
      <c r="R3066" s="2">
        <v>155893000000</v>
      </c>
      <c r="S3066" s="2">
        <v>156706000000</v>
      </c>
      <c r="T3066" s="2">
        <v>157324000000</v>
      </c>
      <c r="U3066" s="2">
        <v>158069000000</v>
      </c>
      <c r="V3066" s="2">
        <v>158956000000</v>
      </c>
      <c r="W3066" s="2">
        <v>159732000000</v>
      </c>
      <c r="X3066" s="2">
        <v>160525000000</v>
      </c>
      <c r="Y3066" s="2">
        <v>161315000000</v>
      </c>
      <c r="Z3066" s="2">
        <v>161623000000</v>
      </c>
      <c r="AA3066" s="2">
        <v>161926000000</v>
      </c>
      <c r="AB3066" s="2">
        <v>162536000000</v>
      </c>
      <c r="AC3066" s="2">
        <v>163616000000</v>
      </c>
      <c r="AD3066" s="2">
        <v>163892000000</v>
      </c>
      <c r="AE3066" s="2">
        <v>164480000000</v>
      </c>
      <c r="AF3066" s="2">
        <v>165698000000</v>
      </c>
    </row>
    <row r="3067" spans="1:32" x14ac:dyDescent="0.25">
      <c r="A3067" t="s">
        <v>4581</v>
      </c>
      <c r="B3067" t="s">
        <v>19</v>
      </c>
      <c r="C3067" s="2">
        <v>124695000000</v>
      </c>
      <c r="D3067" s="2">
        <v>124696000000</v>
      </c>
      <c r="E3067" s="2">
        <v>133038000000</v>
      </c>
      <c r="F3067" s="2">
        <v>129354000000</v>
      </c>
      <c r="G3067" s="2">
        <v>128775000000</v>
      </c>
      <c r="H3067" s="2">
        <v>128922000000</v>
      </c>
      <c r="I3067" s="2">
        <v>129240000000</v>
      </c>
      <c r="J3067" s="2">
        <v>129580000000</v>
      </c>
      <c r="K3067" s="2">
        <v>129802000000</v>
      </c>
      <c r="L3067" s="2">
        <v>129957000000</v>
      </c>
      <c r="M3067" s="2">
        <v>130496000000</v>
      </c>
      <c r="N3067" s="2">
        <v>131155000000</v>
      </c>
      <c r="O3067" s="2">
        <v>131964000000</v>
      </c>
      <c r="P3067" s="2">
        <v>132790000000</v>
      </c>
      <c r="Q3067" s="2">
        <v>133608000000</v>
      </c>
      <c r="R3067" s="2">
        <v>134174000000</v>
      </c>
      <c r="S3067" s="2">
        <v>134873000000</v>
      </c>
      <c r="T3067" s="2">
        <v>135405000000</v>
      </c>
      <c r="U3067" s="2">
        <v>136047000000</v>
      </c>
      <c r="V3067" s="2">
        <v>136811000000</v>
      </c>
      <c r="W3067" s="2">
        <v>137478000000</v>
      </c>
      <c r="X3067" s="2">
        <v>138160000000</v>
      </c>
      <c r="Y3067" s="2">
        <v>138841000000</v>
      </c>
      <c r="Z3067" s="2">
        <v>139106000000</v>
      </c>
      <c r="AA3067" s="2">
        <v>139366000000</v>
      </c>
      <c r="AB3067" s="2">
        <v>139892000000</v>
      </c>
      <c r="AC3067" s="2">
        <v>140821000000</v>
      </c>
      <c r="AD3067" s="2">
        <v>141059000000</v>
      </c>
      <c r="AE3067" s="2">
        <v>141565000000</v>
      </c>
      <c r="AF3067" s="2">
        <v>142613000000</v>
      </c>
    </row>
    <row r="3068" spans="1:32" x14ac:dyDescent="0.25">
      <c r="A3068" t="s">
        <v>4582</v>
      </c>
      <c r="B3068" t="s">
        <v>19</v>
      </c>
      <c r="C3068" s="2">
        <v>18274500000</v>
      </c>
      <c r="D3068" s="2">
        <v>18274700000</v>
      </c>
      <c r="E3068" s="2">
        <v>19497200000</v>
      </c>
      <c r="F3068" s="2">
        <v>18957300000</v>
      </c>
      <c r="G3068" s="2">
        <v>18872500000</v>
      </c>
      <c r="H3068" s="2">
        <v>18893900000</v>
      </c>
      <c r="I3068" s="2">
        <v>18940600000</v>
      </c>
      <c r="J3068" s="2">
        <v>18990500000</v>
      </c>
      <c r="K3068" s="2">
        <v>19022900000</v>
      </c>
      <c r="L3068" s="2">
        <v>19045700000</v>
      </c>
      <c r="M3068" s="2">
        <v>19124600000</v>
      </c>
      <c r="N3068" s="2">
        <v>19221200000</v>
      </c>
      <c r="O3068" s="2">
        <v>19339800000</v>
      </c>
      <c r="P3068" s="2">
        <v>19460900000</v>
      </c>
      <c r="Q3068" s="2">
        <v>19580700000</v>
      </c>
      <c r="R3068" s="2">
        <v>19663600000</v>
      </c>
      <c r="S3068" s="2">
        <v>19766200000</v>
      </c>
      <c r="T3068" s="2">
        <v>19844100000</v>
      </c>
      <c r="U3068" s="2">
        <v>19938100000</v>
      </c>
      <c r="V3068" s="2">
        <v>20050100000</v>
      </c>
      <c r="W3068" s="2">
        <v>20147900000</v>
      </c>
      <c r="X3068" s="2">
        <v>20247900000</v>
      </c>
      <c r="Y3068" s="2">
        <v>20347600000</v>
      </c>
      <c r="Z3068" s="2">
        <v>20386400000</v>
      </c>
      <c r="AA3068" s="2">
        <v>20424600000</v>
      </c>
      <c r="AB3068" s="2">
        <v>20501600000</v>
      </c>
      <c r="AC3068" s="2">
        <v>20637800000</v>
      </c>
      <c r="AD3068" s="2">
        <v>20672700000</v>
      </c>
      <c r="AE3068" s="2">
        <v>20746800000</v>
      </c>
      <c r="AF3068" s="2">
        <v>20900400000</v>
      </c>
    </row>
    <row r="3069" spans="1:32" x14ac:dyDescent="0.25">
      <c r="A3069" t="s">
        <v>4583</v>
      </c>
      <c r="B3069" t="s">
        <v>19</v>
      </c>
      <c r="C3069" s="2">
        <v>4626460000</v>
      </c>
      <c r="D3069" s="2">
        <v>4626510000</v>
      </c>
      <c r="E3069" s="2">
        <v>4936010000</v>
      </c>
      <c r="F3069" s="2">
        <v>4799340000</v>
      </c>
      <c r="G3069" s="2">
        <v>4777850000</v>
      </c>
      <c r="H3069" s="2">
        <v>4783280000</v>
      </c>
      <c r="I3069" s="2">
        <v>4795100000</v>
      </c>
      <c r="J3069" s="2">
        <v>4807720000</v>
      </c>
      <c r="K3069" s="2">
        <v>4815930000</v>
      </c>
      <c r="L3069" s="2">
        <v>4821710000</v>
      </c>
      <c r="M3069" s="2">
        <v>4841690000</v>
      </c>
      <c r="N3069" s="2">
        <v>4866130000</v>
      </c>
      <c r="O3069" s="2">
        <v>4896170000</v>
      </c>
      <c r="P3069" s="2">
        <v>4926820000</v>
      </c>
      <c r="Q3069" s="2">
        <v>4957160000</v>
      </c>
      <c r="R3069" s="2">
        <v>4978140000</v>
      </c>
      <c r="S3069" s="2">
        <v>5004100000</v>
      </c>
      <c r="T3069" s="2">
        <v>5023840000</v>
      </c>
      <c r="U3069" s="2">
        <v>5047640000</v>
      </c>
      <c r="V3069" s="2">
        <v>5075980000</v>
      </c>
      <c r="W3069" s="2">
        <v>5100760000</v>
      </c>
      <c r="X3069" s="2">
        <v>5126060000</v>
      </c>
      <c r="Y3069" s="2">
        <v>5151300000</v>
      </c>
      <c r="Z3069" s="2">
        <v>5161130000</v>
      </c>
      <c r="AA3069" s="2">
        <v>5170800000</v>
      </c>
      <c r="AB3069" s="2">
        <v>5190290000</v>
      </c>
      <c r="AC3069" s="2">
        <v>5224770000</v>
      </c>
      <c r="AD3069" s="2">
        <v>5233600000</v>
      </c>
      <c r="AE3069" s="2">
        <v>5252370000</v>
      </c>
      <c r="AF3069" s="2">
        <v>5291260000</v>
      </c>
    </row>
    <row r="3070" spans="1:32" x14ac:dyDescent="0.25">
      <c r="A3070" t="s">
        <v>4584</v>
      </c>
      <c r="B3070" t="s">
        <v>19</v>
      </c>
      <c r="C3070" s="2">
        <v>43764200000</v>
      </c>
      <c r="D3070" s="2">
        <v>43764700000</v>
      </c>
      <c r="E3070" s="2">
        <v>46692400000</v>
      </c>
      <c r="F3070" s="2">
        <v>45399500000</v>
      </c>
      <c r="G3070" s="2">
        <v>45196300000</v>
      </c>
      <c r="H3070" s="2">
        <v>45247600000</v>
      </c>
      <c r="I3070" s="2">
        <v>45359500000</v>
      </c>
      <c r="J3070" s="2">
        <v>45478800000</v>
      </c>
      <c r="K3070" s="2">
        <v>45556500000</v>
      </c>
      <c r="L3070" s="2">
        <v>45611200000</v>
      </c>
      <c r="M3070" s="2">
        <v>45800200000</v>
      </c>
      <c r="N3070" s="2">
        <v>46031400000</v>
      </c>
      <c r="O3070" s="2">
        <v>46315500000</v>
      </c>
      <c r="P3070" s="2">
        <v>46605400000</v>
      </c>
      <c r="Q3070" s="2">
        <v>46892500000</v>
      </c>
      <c r="R3070" s="2">
        <v>47090900000</v>
      </c>
      <c r="S3070" s="2">
        <v>47336500000</v>
      </c>
      <c r="T3070" s="2">
        <v>47523200000</v>
      </c>
      <c r="U3070" s="2">
        <v>47748300000</v>
      </c>
      <c r="V3070" s="2">
        <v>48016400000</v>
      </c>
      <c r="W3070" s="2">
        <v>48250800000</v>
      </c>
      <c r="X3070" s="2">
        <v>48490100000</v>
      </c>
      <c r="Y3070" s="2">
        <v>48728900000</v>
      </c>
      <c r="Z3070" s="2">
        <v>48821900000</v>
      </c>
      <c r="AA3070" s="2">
        <v>48913400000</v>
      </c>
      <c r="AB3070" s="2">
        <v>49097800000</v>
      </c>
      <c r="AC3070" s="2">
        <v>49423900000</v>
      </c>
      <c r="AD3070" s="2">
        <v>49507400000</v>
      </c>
      <c r="AE3070" s="2">
        <v>49685000000</v>
      </c>
      <c r="AF3070" s="2">
        <v>50052900000</v>
      </c>
    </row>
    <row r="3071" spans="1:32" x14ac:dyDescent="0.25">
      <c r="A3071" t="s">
        <v>4585</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x14ac:dyDescent="0.25">
      <c r="A3072" t="s">
        <v>4586</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x14ac:dyDescent="0.25">
      <c r="A3073" t="s">
        <v>4587</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x14ac:dyDescent="0.25">
      <c r="A3074" t="s">
        <v>4588</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x14ac:dyDescent="0.25">
      <c r="A3075" t="s">
        <v>4589</v>
      </c>
      <c r="B3075" t="s">
        <v>19</v>
      </c>
      <c r="C3075" s="2">
        <v>10295300000</v>
      </c>
      <c r="D3075" s="2">
        <v>10039400000</v>
      </c>
      <c r="E3075" s="2">
        <v>10745900000</v>
      </c>
      <c r="F3075" s="2">
        <v>9917250000</v>
      </c>
      <c r="G3075" s="2">
        <v>9858580000</v>
      </c>
      <c r="H3075" s="2">
        <v>9821930000</v>
      </c>
      <c r="I3075" s="2">
        <v>9791610000</v>
      </c>
      <c r="J3075" s="2">
        <v>9807180000</v>
      </c>
      <c r="K3075" s="2">
        <v>9751840000</v>
      </c>
      <c r="L3075" s="2">
        <v>9686500000</v>
      </c>
      <c r="M3075" s="2">
        <v>9627800000</v>
      </c>
      <c r="N3075" s="2">
        <v>9569700000</v>
      </c>
      <c r="O3075" s="2">
        <v>9559280000</v>
      </c>
      <c r="P3075" s="2">
        <v>9562400000</v>
      </c>
      <c r="Q3075" s="2">
        <v>9641050000</v>
      </c>
      <c r="R3075" s="2">
        <v>9637590000</v>
      </c>
      <c r="S3075" s="2">
        <v>9649520000</v>
      </c>
      <c r="T3075" s="2">
        <v>9670110000</v>
      </c>
      <c r="U3075" s="2">
        <v>9699480000</v>
      </c>
      <c r="V3075" s="2">
        <v>9746330000</v>
      </c>
      <c r="W3075" s="2">
        <v>9885080000</v>
      </c>
      <c r="X3075" s="2">
        <v>9952740000</v>
      </c>
      <c r="Y3075" s="2">
        <v>10026900000</v>
      </c>
      <c r="Z3075" s="2">
        <v>10037600000</v>
      </c>
      <c r="AA3075" s="2">
        <v>10111800000</v>
      </c>
      <c r="AB3075" s="2">
        <v>10224100000</v>
      </c>
      <c r="AC3075" s="2">
        <v>10351700000</v>
      </c>
      <c r="AD3075" s="2">
        <v>10581000000</v>
      </c>
      <c r="AE3075" s="2">
        <v>10681200000</v>
      </c>
      <c r="AF3075" s="2">
        <v>10750800000</v>
      </c>
    </row>
    <row r="3076" spans="1:32" x14ac:dyDescent="0.25">
      <c r="A3076" t="s">
        <v>4590</v>
      </c>
      <c r="B3076" t="s">
        <v>19</v>
      </c>
      <c r="C3076" s="2">
        <v>272998000000</v>
      </c>
      <c r="D3076" s="2">
        <v>266213000000</v>
      </c>
      <c r="E3076" s="2">
        <v>284947000000</v>
      </c>
      <c r="F3076" s="2">
        <v>262974000000</v>
      </c>
      <c r="G3076" s="2">
        <v>261418000000</v>
      </c>
      <c r="H3076" s="2">
        <v>260446000000</v>
      </c>
      <c r="I3076" s="2">
        <v>259642000000</v>
      </c>
      <c r="J3076" s="2">
        <v>260055000000</v>
      </c>
      <c r="K3076" s="2">
        <v>258588000000</v>
      </c>
      <c r="L3076" s="2">
        <v>256855000000</v>
      </c>
      <c r="M3076" s="2">
        <v>255298000000</v>
      </c>
      <c r="N3076" s="2">
        <v>253758000000</v>
      </c>
      <c r="O3076" s="2">
        <v>253481000000</v>
      </c>
      <c r="P3076" s="2">
        <v>253564000000</v>
      </c>
      <c r="Q3076" s="2">
        <v>255650000000</v>
      </c>
      <c r="R3076" s="2">
        <v>255558000000</v>
      </c>
      <c r="S3076" s="2">
        <v>255874000000</v>
      </c>
      <c r="T3076" s="2">
        <v>256420000000</v>
      </c>
      <c r="U3076" s="2">
        <v>257199000000</v>
      </c>
      <c r="V3076" s="2">
        <v>258441000000</v>
      </c>
      <c r="W3076" s="2">
        <v>262121000000</v>
      </c>
      <c r="X3076" s="2">
        <v>263915000000</v>
      </c>
      <c r="Y3076" s="2">
        <v>265881000000</v>
      </c>
      <c r="Z3076" s="2">
        <v>266166000000</v>
      </c>
      <c r="AA3076" s="2">
        <v>268132000000</v>
      </c>
      <c r="AB3076" s="2">
        <v>271110000000</v>
      </c>
      <c r="AC3076" s="2">
        <v>274493000000</v>
      </c>
      <c r="AD3076" s="2">
        <v>280573000000</v>
      </c>
      <c r="AE3076" s="2">
        <v>283231000000</v>
      </c>
      <c r="AF3076" s="2">
        <v>285076000000</v>
      </c>
    </row>
    <row r="3077" spans="1:32" x14ac:dyDescent="0.25">
      <c r="A3077" t="s">
        <v>4591</v>
      </c>
      <c r="B3077" t="s">
        <v>19</v>
      </c>
      <c r="C3077" s="2">
        <v>111290000000</v>
      </c>
      <c r="D3077" s="2">
        <v>108524000000</v>
      </c>
      <c r="E3077" s="2">
        <v>116161000000</v>
      </c>
      <c r="F3077" s="2">
        <v>107203000000</v>
      </c>
      <c r="G3077" s="2">
        <v>106569000000</v>
      </c>
      <c r="H3077" s="2">
        <v>106173000000</v>
      </c>
      <c r="I3077" s="2">
        <v>105845000000</v>
      </c>
      <c r="J3077" s="2">
        <v>106014000000</v>
      </c>
      <c r="K3077" s="2">
        <v>105415000000</v>
      </c>
      <c r="L3077" s="2">
        <v>104709000000</v>
      </c>
      <c r="M3077" s="2">
        <v>104074000000</v>
      </c>
      <c r="N3077" s="2">
        <v>103446000000</v>
      </c>
      <c r="O3077" s="2">
        <v>103334000000</v>
      </c>
      <c r="P3077" s="2">
        <v>103368000000</v>
      </c>
      <c r="Q3077" s="2">
        <v>104218000000</v>
      </c>
      <c r="R3077" s="2">
        <v>104180000000</v>
      </c>
      <c r="S3077" s="2">
        <v>104309000000</v>
      </c>
      <c r="T3077" s="2">
        <v>104532000000</v>
      </c>
      <c r="U3077" s="2">
        <v>104849000000</v>
      </c>
      <c r="V3077" s="2">
        <v>105356000000</v>
      </c>
      <c r="W3077" s="2">
        <v>106856000000</v>
      </c>
      <c r="X3077" s="2">
        <v>107587000000</v>
      </c>
      <c r="Y3077" s="2">
        <v>108389000000</v>
      </c>
      <c r="Z3077" s="2">
        <v>108505000000</v>
      </c>
      <c r="AA3077" s="2">
        <v>109306000000</v>
      </c>
      <c r="AB3077" s="2">
        <v>110520000000</v>
      </c>
      <c r="AC3077" s="2">
        <v>111900000000</v>
      </c>
      <c r="AD3077" s="2">
        <v>114378000000</v>
      </c>
      <c r="AE3077" s="2">
        <v>115461000000</v>
      </c>
      <c r="AF3077" s="2">
        <v>116214000000</v>
      </c>
    </row>
    <row r="3078" spans="1:32" x14ac:dyDescent="0.25">
      <c r="A3078" t="s">
        <v>4592</v>
      </c>
      <c r="B3078" t="s">
        <v>19</v>
      </c>
      <c r="C3078" s="2">
        <v>149747000000</v>
      </c>
      <c r="D3078" s="2">
        <v>146025000000</v>
      </c>
      <c r="E3078" s="2">
        <v>156300000000</v>
      </c>
      <c r="F3078" s="2">
        <v>144248000000</v>
      </c>
      <c r="G3078" s="2">
        <v>143394000000</v>
      </c>
      <c r="H3078" s="2">
        <v>142861000000</v>
      </c>
      <c r="I3078" s="2">
        <v>142420000000</v>
      </c>
      <c r="J3078" s="2">
        <v>142647000000</v>
      </c>
      <c r="K3078" s="2">
        <v>141842000000</v>
      </c>
      <c r="L3078" s="2">
        <v>140891000000</v>
      </c>
      <c r="M3078" s="2">
        <v>140038000000</v>
      </c>
      <c r="N3078" s="2">
        <v>139192000000</v>
      </c>
      <c r="O3078" s="2">
        <v>139041000000</v>
      </c>
      <c r="P3078" s="2">
        <v>139086000000</v>
      </c>
      <c r="Q3078" s="2">
        <v>140230000000</v>
      </c>
      <c r="R3078" s="2">
        <v>140180000000</v>
      </c>
      <c r="S3078" s="2">
        <v>140354000000</v>
      </c>
      <c r="T3078" s="2">
        <v>140653000000</v>
      </c>
      <c r="U3078" s="2">
        <v>141080000000</v>
      </c>
      <c r="V3078" s="2">
        <v>141762000000</v>
      </c>
      <c r="W3078" s="2">
        <v>143780000000</v>
      </c>
      <c r="X3078" s="2">
        <v>144764000000</v>
      </c>
      <c r="Y3078" s="2">
        <v>145843000000</v>
      </c>
      <c r="Z3078" s="2">
        <v>145999000000</v>
      </c>
      <c r="AA3078" s="2">
        <v>147077000000</v>
      </c>
      <c r="AB3078" s="2">
        <v>148711000000</v>
      </c>
      <c r="AC3078" s="2">
        <v>150567000000</v>
      </c>
      <c r="AD3078" s="2">
        <v>153902000000</v>
      </c>
      <c r="AE3078" s="2">
        <v>155359000000</v>
      </c>
      <c r="AF3078" s="2">
        <v>156371000000</v>
      </c>
    </row>
    <row r="3079" spans="1:32" x14ac:dyDescent="0.25">
      <c r="A3079" t="s">
        <v>4593</v>
      </c>
      <c r="B3079" t="s">
        <v>19</v>
      </c>
      <c r="C3079" s="2">
        <v>128884000000</v>
      </c>
      <c r="D3079" s="2">
        <v>125681000000</v>
      </c>
      <c r="E3079" s="2">
        <v>134525000000</v>
      </c>
      <c r="F3079" s="2">
        <v>124151000000</v>
      </c>
      <c r="G3079" s="2">
        <v>123417000000</v>
      </c>
      <c r="H3079" s="2">
        <v>122958000000</v>
      </c>
      <c r="I3079" s="2">
        <v>122578000000</v>
      </c>
      <c r="J3079" s="2">
        <v>122773000000</v>
      </c>
      <c r="K3079" s="2">
        <v>122080000000</v>
      </c>
      <c r="L3079" s="2">
        <v>121262000000</v>
      </c>
      <c r="M3079" s="2">
        <v>120528000000</v>
      </c>
      <c r="N3079" s="2">
        <v>119800000000</v>
      </c>
      <c r="O3079" s="2">
        <v>119670000000</v>
      </c>
      <c r="P3079" s="2">
        <v>119709000000</v>
      </c>
      <c r="Q3079" s="2">
        <v>120693000000</v>
      </c>
      <c r="R3079" s="2">
        <v>120650000000</v>
      </c>
      <c r="S3079" s="2">
        <v>120799000000</v>
      </c>
      <c r="T3079" s="2">
        <v>121057000000</v>
      </c>
      <c r="U3079" s="2">
        <v>121425000000</v>
      </c>
      <c r="V3079" s="2">
        <v>122011000000</v>
      </c>
      <c r="W3079" s="2">
        <v>123748000000</v>
      </c>
      <c r="X3079" s="2">
        <v>124595000000</v>
      </c>
      <c r="Y3079" s="2">
        <v>125524000000</v>
      </c>
      <c r="Z3079" s="2">
        <v>125658000000</v>
      </c>
      <c r="AA3079" s="2">
        <v>126586000000</v>
      </c>
      <c r="AB3079" s="2">
        <v>127992000000</v>
      </c>
      <c r="AC3079" s="2">
        <v>129590000000</v>
      </c>
      <c r="AD3079" s="2">
        <v>132460000000</v>
      </c>
      <c r="AE3079" s="2">
        <v>133715000000</v>
      </c>
      <c r="AF3079" s="2">
        <v>134586000000</v>
      </c>
    </row>
    <row r="3080" spans="1:32" x14ac:dyDescent="0.25">
      <c r="A3080" t="s">
        <v>4594</v>
      </c>
      <c r="B3080" t="s">
        <v>19</v>
      </c>
      <c r="C3080" s="2">
        <v>18888400000</v>
      </c>
      <c r="D3080" s="2">
        <v>18418900000</v>
      </c>
      <c r="E3080" s="2">
        <v>19715100000</v>
      </c>
      <c r="F3080" s="2">
        <v>18194800000</v>
      </c>
      <c r="G3080" s="2">
        <v>18087100000</v>
      </c>
      <c r="H3080" s="2">
        <v>18019900000</v>
      </c>
      <c r="I3080" s="2">
        <v>17964300000</v>
      </c>
      <c r="J3080" s="2">
        <v>17992800000</v>
      </c>
      <c r="K3080" s="2">
        <v>17891300000</v>
      </c>
      <c r="L3080" s="2">
        <v>17771400000</v>
      </c>
      <c r="M3080" s="2">
        <v>17663700000</v>
      </c>
      <c r="N3080" s="2">
        <v>17557100000</v>
      </c>
      <c r="O3080" s="2">
        <v>17538000000</v>
      </c>
      <c r="P3080" s="2">
        <v>17543800000</v>
      </c>
      <c r="Q3080" s="2">
        <v>17688000000</v>
      </c>
      <c r="R3080" s="2">
        <v>17681700000</v>
      </c>
      <c r="S3080" s="2">
        <v>17703600000</v>
      </c>
      <c r="T3080" s="2">
        <v>17741400000</v>
      </c>
      <c r="U3080" s="2">
        <v>17795300000</v>
      </c>
      <c r="V3080" s="2">
        <v>17881200000</v>
      </c>
      <c r="W3080" s="2">
        <v>18135800000</v>
      </c>
      <c r="X3080" s="2">
        <v>18259900000</v>
      </c>
      <c r="Y3080" s="2">
        <v>18396000000</v>
      </c>
      <c r="Z3080" s="2">
        <v>18415600000</v>
      </c>
      <c r="AA3080" s="2">
        <v>18551700000</v>
      </c>
      <c r="AB3080" s="2">
        <v>18757700000</v>
      </c>
      <c r="AC3080" s="2">
        <v>18991800000</v>
      </c>
      <c r="AD3080" s="2">
        <v>19412500000</v>
      </c>
      <c r="AE3080" s="2">
        <v>19596300000</v>
      </c>
      <c r="AF3080" s="2">
        <v>19724000000</v>
      </c>
    </row>
    <row r="3081" spans="1:32" x14ac:dyDescent="0.25">
      <c r="A3081" t="s">
        <v>4595</v>
      </c>
      <c r="B3081" t="s">
        <v>19</v>
      </c>
      <c r="C3081" s="2">
        <v>4781880000</v>
      </c>
      <c r="D3081" s="2">
        <v>4663030000</v>
      </c>
      <c r="E3081" s="2">
        <v>4991170000</v>
      </c>
      <c r="F3081" s="2">
        <v>4606280000</v>
      </c>
      <c r="G3081" s="2">
        <v>4579030000</v>
      </c>
      <c r="H3081" s="2">
        <v>4562010000</v>
      </c>
      <c r="I3081" s="2">
        <v>4547930000</v>
      </c>
      <c r="J3081" s="2">
        <v>4555160000</v>
      </c>
      <c r="K3081" s="2">
        <v>4529460000</v>
      </c>
      <c r="L3081" s="2">
        <v>4499110000</v>
      </c>
      <c r="M3081" s="2">
        <v>4471840000</v>
      </c>
      <c r="N3081" s="2">
        <v>4444860000</v>
      </c>
      <c r="O3081" s="2">
        <v>4440020000</v>
      </c>
      <c r="P3081" s="2">
        <v>4441470000</v>
      </c>
      <c r="Q3081" s="2">
        <v>4477990000</v>
      </c>
      <c r="R3081" s="2">
        <v>4476390000</v>
      </c>
      <c r="S3081" s="2">
        <v>4481930000</v>
      </c>
      <c r="T3081" s="2">
        <v>4491490000</v>
      </c>
      <c r="U3081" s="2">
        <v>4505140000</v>
      </c>
      <c r="V3081" s="2">
        <v>4526900000</v>
      </c>
      <c r="W3081" s="2">
        <v>4591340000</v>
      </c>
      <c r="X3081" s="2">
        <v>4622770000</v>
      </c>
      <c r="Y3081" s="2">
        <v>4657220000</v>
      </c>
      <c r="Z3081" s="2">
        <v>4662200000</v>
      </c>
      <c r="AA3081" s="2">
        <v>4696640000</v>
      </c>
      <c r="AB3081" s="2">
        <v>4748800000</v>
      </c>
      <c r="AC3081" s="2">
        <v>4808070000</v>
      </c>
      <c r="AD3081" s="2">
        <v>4914560000</v>
      </c>
      <c r="AE3081" s="2">
        <v>4961110000</v>
      </c>
      <c r="AF3081" s="2">
        <v>4993430000</v>
      </c>
    </row>
    <row r="3082" spans="1:32" x14ac:dyDescent="0.25">
      <c r="A3082" t="s">
        <v>4596</v>
      </c>
      <c r="B3082" t="s">
        <v>19</v>
      </c>
      <c r="C3082" s="2">
        <v>45234400000</v>
      </c>
      <c r="D3082" s="2">
        <v>44110100000</v>
      </c>
      <c r="E3082" s="2">
        <v>47214100000</v>
      </c>
      <c r="F3082" s="2">
        <v>43573300000</v>
      </c>
      <c r="G3082" s="2">
        <v>43315500000</v>
      </c>
      <c r="H3082" s="2">
        <v>43154500000</v>
      </c>
      <c r="I3082" s="2">
        <v>43021300000</v>
      </c>
      <c r="J3082" s="2">
        <v>43089700000</v>
      </c>
      <c r="K3082" s="2">
        <v>42846600000</v>
      </c>
      <c r="L3082" s="2">
        <v>42559500000</v>
      </c>
      <c r="M3082" s="2">
        <v>42301600000</v>
      </c>
      <c r="N3082" s="2">
        <v>42046300000</v>
      </c>
      <c r="O3082" s="2">
        <v>42000500000</v>
      </c>
      <c r="P3082" s="2">
        <v>42014200000</v>
      </c>
      <c r="Q3082" s="2">
        <v>42359800000</v>
      </c>
      <c r="R3082" s="2">
        <v>42344600000</v>
      </c>
      <c r="S3082" s="2">
        <v>42397000000</v>
      </c>
      <c r="T3082" s="2">
        <v>42487500000</v>
      </c>
      <c r="U3082" s="2">
        <v>42616500000</v>
      </c>
      <c r="V3082" s="2">
        <v>42822400000</v>
      </c>
      <c r="W3082" s="2">
        <v>43432000000</v>
      </c>
      <c r="X3082" s="2">
        <v>43729300000</v>
      </c>
      <c r="Y3082" s="2">
        <v>44055100000</v>
      </c>
      <c r="Z3082" s="2">
        <v>44102300000</v>
      </c>
      <c r="AA3082" s="2">
        <v>44428000000</v>
      </c>
      <c r="AB3082" s="2">
        <v>44921400000</v>
      </c>
      <c r="AC3082" s="2">
        <v>45482100000</v>
      </c>
      <c r="AD3082" s="2">
        <v>46489500000</v>
      </c>
      <c r="AE3082" s="2">
        <v>46929800000</v>
      </c>
      <c r="AF3082" s="2">
        <v>47235600000</v>
      </c>
    </row>
    <row r="3083" spans="1:32" x14ac:dyDescent="0.25">
      <c r="A3083" t="s">
        <v>4597</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x14ac:dyDescent="0.25">
      <c r="A3084" t="s">
        <v>4598</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x14ac:dyDescent="0.25">
      <c r="A3085" t="s">
        <v>4599</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x14ac:dyDescent="0.25">
      <c r="A3086" t="s">
        <v>4600</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x14ac:dyDescent="0.25">
      <c r="A3087" t="s">
        <v>4601</v>
      </c>
      <c r="B3087" t="s">
        <v>19</v>
      </c>
      <c r="C3087">
        <v>76545</v>
      </c>
      <c r="D3087">
        <v>76546.3</v>
      </c>
      <c r="E3087">
        <v>76394.399999999994</v>
      </c>
      <c r="F3087">
        <v>76246.600000000006</v>
      </c>
      <c r="G3087">
        <v>76110.8</v>
      </c>
      <c r="H3087">
        <v>75977.5</v>
      </c>
      <c r="I3087">
        <v>75849</v>
      </c>
      <c r="J3087">
        <v>75721.899999999994</v>
      </c>
      <c r="K3087">
        <v>75582.899999999994</v>
      </c>
      <c r="L3087">
        <v>75458.100000000006</v>
      </c>
      <c r="M3087">
        <v>75337.5</v>
      </c>
      <c r="N3087">
        <v>75207.600000000006</v>
      </c>
      <c r="O3087">
        <v>75242.3</v>
      </c>
      <c r="P3087">
        <v>75266.100000000006</v>
      </c>
      <c r="Q3087">
        <v>75284</v>
      </c>
      <c r="R3087">
        <v>75303</v>
      </c>
      <c r="S3087">
        <v>75322.8</v>
      </c>
      <c r="T3087">
        <v>75342</v>
      </c>
      <c r="U3087">
        <v>75360.5</v>
      </c>
      <c r="V3087">
        <v>75379.199999999997</v>
      </c>
      <c r="W3087">
        <v>75397.899999999994</v>
      </c>
      <c r="X3087">
        <v>75417</v>
      </c>
      <c r="Y3087">
        <v>75436.600000000006</v>
      </c>
      <c r="Z3087">
        <v>75455.100000000006</v>
      </c>
      <c r="AA3087">
        <v>75472.100000000006</v>
      </c>
      <c r="AB3087">
        <v>75475.7</v>
      </c>
      <c r="AC3087">
        <v>75488.399999999994</v>
      </c>
      <c r="AD3087">
        <v>75500.2</v>
      </c>
      <c r="AE3087">
        <v>75511.8</v>
      </c>
      <c r="AF3087">
        <v>75523.8</v>
      </c>
    </row>
    <row r="3088" spans="1:32" x14ac:dyDescent="0.25">
      <c r="A3088" t="s">
        <v>4602</v>
      </c>
      <c r="B3088" t="s">
        <v>19</v>
      </c>
      <c r="C3088" s="2">
        <v>2029730</v>
      </c>
      <c r="D3088" s="2">
        <v>2029760</v>
      </c>
      <c r="E3088" s="2">
        <v>2025730</v>
      </c>
      <c r="F3088" s="2">
        <v>2021810</v>
      </c>
      <c r="G3088" s="2">
        <v>2018210</v>
      </c>
      <c r="H3088" s="2">
        <v>2014680</v>
      </c>
      <c r="I3088" s="2">
        <v>2011270</v>
      </c>
      <c r="J3088" s="2">
        <v>2007900</v>
      </c>
      <c r="K3088" s="2">
        <v>2004210</v>
      </c>
      <c r="L3088" s="2">
        <v>2000910</v>
      </c>
      <c r="M3088" s="2">
        <v>1997710</v>
      </c>
      <c r="N3088" s="2">
        <v>1994260</v>
      </c>
      <c r="O3088" s="2">
        <v>1995180</v>
      </c>
      <c r="P3088" s="2">
        <v>1995810</v>
      </c>
      <c r="Q3088" s="2">
        <v>1996290</v>
      </c>
      <c r="R3088" s="2">
        <v>1996790</v>
      </c>
      <c r="S3088" s="2">
        <v>1997320</v>
      </c>
      <c r="T3088" s="2">
        <v>1997830</v>
      </c>
      <c r="U3088" s="2">
        <v>1998320</v>
      </c>
      <c r="V3088" s="2">
        <v>1998810</v>
      </c>
      <c r="W3088" s="2">
        <v>1999310</v>
      </c>
      <c r="X3088" s="2">
        <v>1999820</v>
      </c>
      <c r="Y3088" s="2">
        <v>2000330</v>
      </c>
      <c r="Z3088" s="2">
        <v>2000830</v>
      </c>
      <c r="AA3088" s="2">
        <v>2001280</v>
      </c>
      <c r="AB3088" s="2">
        <v>2001370</v>
      </c>
      <c r="AC3088" s="2">
        <v>2001710</v>
      </c>
      <c r="AD3088" s="2">
        <v>2002020</v>
      </c>
      <c r="AE3088" s="2">
        <v>2002330</v>
      </c>
      <c r="AF3088" s="2">
        <v>2002650</v>
      </c>
    </row>
    <row r="3089" spans="1:32" x14ac:dyDescent="0.25">
      <c r="A3089" t="s">
        <v>4603</v>
      </c>
      <c r="B3089" t="s">
        <v>19</v>
      </c>
      <c r="C3089">
        <v>827435</v>
      </c>
      <c r="D3089">
        <v>827449</v>
      </c>
      <c r="E3089">
        <v>825807</v>
      </c>
      <c r="F3089">
        <v>824209</v>
      </c>
      <c r="G3089">
        <v>822741</v>
      </c>
      <c r="H3089">
        <v>821301</v>
      </c>
      <c r="I3089">
        <v>819912</v>
      </c>
      <c r="J3089">
        <v>818538</v>
      </c>
      <c r="K3089">
        <v>817034</v>
      </c>
      <c r="L3089">
        <v>815686</v>
      </c>
      <c r="M3089">
        <v>814382</v>
      </c>
      <c r="N3089">
        <v>812978</v>
      </c>
      <c r="O3089">
        <v>813353</v>
      </c>
      <c r="P3089">
        <v>813610</v>
      </c>
      <c r="Q3089">
        <v>813804</v>
      </c>
      <c r="R3089">
        <v>814010</v>
      </c>
      <c r="S3089">
        <v>814224</v>
      </c>
      <c r="T3089">
        <v>814431</v>
      </c>
      <c r="U3089">
        <v>814631</v>
      </c>
      <c r="V3089">
        <v>814833</v>
      </c>
      <c r="W3089">
        <v>815036</v>
      </c>
      <c r="X3089">
        <v>815241</v>
      </c>
      <c r="Y3089">
        <v>815453</v>
      </c>
      <c r="Z3089">
        <v>815653</v>
      </c>
      <c r="AA3089">
        <v>815837</v>
      </c>
      <c r="AB3089">
        <v>815876</v>
      </c>
      <c r="AC3089">
        <v>816013</v>
      </c>
      <c r="AD3089">
        <v>816141</v>
      </c>
      <c r="AE3089">
        <v>816266</v>
      </c>
      <c r="AF3089">
        <v>816396</v>
      </c>
    </row>
    <row r="3090" spans="1:32" x14ac:dyDescent="0.25">
      <c r="A3090" t="s">
        <v>4604</v>
      </c>
      <c r="B3090" t="s">
        <v>19</v>
      </c>
      <c r="C3090" s="2">
        <v>1113360</v>
      </c>
      <c r="D3090" s="2">
        <v>1113380</v>
      </c>
      <c r="E3090" s="2">
        <v>1111170</v>
      </c>
      <c r="F3090" s="2">
        <v>1109020</v>
      </c>
      <c r="G3090" s="2">
        <v>1107040</v>
      </c>
      <c r="H3090" s="2">
        <v>1105100</v>
      </c>
      <c r="I3090" s="2">
        <v>1103230</v>
      </c>
      <c r="J3090" s="2">
        <v>1101380</v>
      </c>
      <c r="K3090" s="2">
        <v>1099360</v>
      </c>
      <c r="L3090" s="2">
        <v>1097550</v>
      </c>
      <c r="M3090" s="2">
        <v>1095790</v>
      </c>
      <c r="N3090" s="2">
        <v>1093900</v>
      </c>
      <c r="O3090" s="2">
        <v>1094410</v>
      </c>
      <c r="P3090" s="2">
        <v>1094760</v>
      </c>
      <c r="Q3090" s="2">
        <v>1095020</v>
      </c>
      <c r="R3090" s="2">
        <v>1095290</v>
      </c>
      <c r="S3090" s="2">
        <v>1095580</v>
      </c>
      <c r="T3090" s="2">
        <v>1095860</v>
      </c>
      <c r="U3090" s="2">
        <v>1096130</v>
      </c>
      <c r="V3090" s="2">
        <v>1096400</v>
      </c>
      <c r="W3090" s="2">
        <v>1096670</v>
      </c>
      <c r="X3090" s="2">
        <v>1096950</v>
      </c>
      <c r="Y3090" s="2">
        <v>1097230</v>
      </c>
      <c r="Z3090" s="2">
        <v>1097500</v>
      </c>
      <c r="AA3090" s="2">
        <v>1097750</v>
      </c>
      <c r="AB3090" s="2">
        <v>1097800</v>
      </c>
      <c r="AC3090" s="2">
        <v>1097990</v>
      </c>
      <c r="AD3090" s="2">
        <v>1098160</v>
      </c>
      <c r="AE3090" s="2">
        <v>1098330</v>
      </c>
      <c r="AF3090" s="2">
        <v>1098500</v>
      </c>
    </row>
    <row r="3091" spans="1:32" x14ac:dyDescent="0.25">
      <c r="A3091" t="s">
        <v>4605</v>
      </c>
      <c r="B3091" t="s">
        <v>19</v>
      </c>
      <c r="C3091">
        <v>958244</v>
      </c>
      <c r="D3091">
        <v>958260</v>
      </c>
      <c r="E3091">
        <v>956358</v>
      </c>
      <c r="F3091">
        <v>954508</v>
      </c>
      <c r="G3091">
        <v>952808</v>
      </c>
      <c r="H3091">
        <v>951140</v>
      </c>
      <c r="I3091">
        <v>949531</v>
      </c>
      <c r="J3091">
        <v>947940</v>
      </c>
      <c r="K3091">
        <v>946199</v>
      </c>
      <c r="L3091">
        <v>944638</v>
      </c>
      <c r="M3091">
        <v>943128</v>
      </c>
      <c r="N3091">
        <v>941502</v>
      </c>
      <c r="O3091">
        <v>941935</v>
      </c>
      <c r="P3091">
        <v>942234</v>
      </c>
      <c r="Q3091">
        <v>942458</v>
      </c>
      <c r="R3091">
        <v>942696</v>
      </c>
      <c r="S3091">
        <v>942944</v>
      </c>
      <c r="T3091">
        <v>943184</v>
      </c>
      <c r="U3091">
        <v>943416</v>
      </c>
      <c r="V3091">
        <v>943649</v>
      </c>
      <c r="W3091">
        <v>943884</v>
      </c>
      <c r="X3091">
        <v>944123</v>
      </c>
      <c r="Y3091">
        <v>944368</v>
      </c>
      <c r="Z3091">
        <v>944599</v>
      </c>
      <c r="AA3091">
        <v>944812</v>
      </c>
      <c r="AB3091">
        <v>944858</v>
      </c>
      <c r="AC3091">
        <v>945017</v>
      </c>
      <c r="AD3091">
        <v>945165</v>
      </c>
      <c r="AE3091">
        <v>945309</v>
      </c>
      <c r="AF3091">
        <v>945460</v>
      </c>
    </row>
    <row r="3092" spans="1:32" x14ac:dyDescent="0.25">
      <c r="A3092" t="s">
        <v>4606</v>
      </c>
      <c r="B3092" t="s">
        <v>19</v>
      </c>
      <c r="C3092">
        <v>140434</v>
      </c>
      <c r="D3092">
        <v>140436</v>
      </c>
      <c r="E3092">
        <v>140158</v>
      </c>
      <c r="F3092">
        <v>139887</v>
      </c>
      <c r="G3092">
        <v>139637</v>
      </c>
      <c r="H3092">
        <v>139393</v>
      </c>
      <c r="I3092">
        <v>139157</v>
      </c>
      <c r="J3092">
        <v>138924</v>
      </c>
      <c r="K3092">
        <v>138669</v>
      </c>
      <c r="L3092">
        <v>138440</v>
      </c>
      <c r="M3092">
        <v>138219</v>
      </c>
      <c r="N3092">
        <v>137980</v>
      </c>
      <c r="O3092">
        <v>138044</v>
      </c>
      <c r="P3092">
        <v>138088</v>
      </c>
      <c r="Q3092">
        <v>138120</v>
      </c>
      <c r="R3092">
        <v>138155</v>
      </c>
      <c r="S3092">
        <v>138192</v>
      </c>
      <c r="T3092">
        <v>138227</v>
      </c>
      <c r="U3092">
        <v>138261</v>
      </c>
      <c r="V3092">
        <v>138295</v>
      </c>
      <c r="W3092">
        <v>138330</v>
      </c>
      <c r="X3092">
        <v>138364</v>
      </c>
      <c r="Y3092">
        <v>138400</v>
      </c>
      <c r="Z3092">
        <v>138434</v>
      </c>
      <c r="AA3092">
        <v>138466</v>
      </c>
      <c r="AB3092">
        <v>138472</v>
      </c>
      <c r="AC3092">
        <v>138496</v>
      </c>
      <c r="AD3092">
        <v>138517</v>
      </c>
      <c r="AE3092">
        <v>138538</v>
      </c>
      <c r="AF3092">
        <v>138560</v>
      </c>
    </row>
    <row r="3093" spans="1:32" x14ac:dyDescent="0.25">
      <c r="A3093" t="s">
        <v>4607</v>
      </c>
      <c r="B3093" t="s">
        <v>19</v>
      </c>
      <c r="C3093">
        <v>35553</v>
      </c>
      <c r="D3093">
        <v>35553.599999999999</v>
      </c>
      <c r="E3093">
        <v>35483</v>
      </c>
      <c r="F3093">
        <v>35414.400000000001</v>
      </c>
      <c r="G3093">
        <v>35351.300000000003</v>
      </c>
      <c r="H3093">
        <v>35289.4</v>
      </c>
      <c r="I3093">
        <v>35229.699999999997</v>
      </c>
      <c r="J3093">
        <v>35170.699999999997</v>
      </c>
      <c r="K3093">
        <v>35106.1</v>
      </c>
      <c r="L3093">
        <v>35048.199999999997</v>
      </c>
      <c r="M3093">
        <v>34992.199999999997</v>
      </c>
      <c r="N3093">
        <v>34931.800000000003</v>
      </c>
      <c r="O3093">
        <v>34947.9</v>
      </c>
      <c r="P3093">
        <v>34959</v>
      </c>
      <c r="Q3093">
        <v>34967.300000000003</v>
      </c>
      <c r="R3093">
        <v>34976.1</v>
      </c>
      <c r="S3093">
        <v>34985.300000000003</v>
      </c>
      <c r="T3093">
        <v>34994.199999999997</v>
      </c>
      <c r="U3093">
        <v>35002.800000000003</v>
      </c>
      <c r="V3093">
        <v>35011.5</v>
      </c>
      <c r="W3093">
        <v>35020.199999999997</v>
      </c>
      <c r="X3093">
        <v>35029.1</v>
      </c>
      <c r="Y3093">
        <v>35038.199999999997</v>
      </c>
      <c r="Z3093">
        <v>35046.800000000003</v>
      </c>
      <c r="AA3093">
        <v>35054.6</v>
      </c>
      <c r="AB3093">
        <v>35056.400000000001</v>
      </c>
      <c r="AC3093">
        <v>35062.199999999997</v>
      </c>
      <c r="AD3093">
        <v>35067.699999999997</v>
      </c>
      <c r="AE3093">
        <v>35073.1</v>
      </c>
      <c r="AF3093">
        <v>35078.699999999997</v>
      </c>
    </row>
    <row r="3094" spans="1:32" x14ac:dyDescent="0.25">
      <c r="A3094" t="s">
        <v>4608</v>
      </c>
      <c r="B3094" t="s">
        <v>19</v>
      </c>
      <c r="C3094">
        <v>336315</v>
      </c>
      <c r="D3094">
        <v>336321</v>
      </c>
      <c r="E3094">
        <v>335653</v>
      </c>
      <c r="F3094">
        <v>335004</v>
      </c>
      <c r="G3094">
        <v>334407</v>
      </c>
      <c r="H3094">
        <v>333822</v>
      </c>
      <c r="I3094">
        <v>333257</v>
      </c>
      <c r="J3094">
        <v>332699</v>
      </c>
      <c r="K3094">
        <v>332088</v>
      </c>
      <c r="L3094">
        <v>331540</v>
      </c>
      <c r="M3094">
        <v>331010</v>
      </c>
      <c r="N3094">
        <v>330439</v>
      </c>
      <c r="O3094">
        <v>330591</v>
      </c>
      <c r="P3094">
        <v>330696</v>
      </c>
      <c r="Q3094">
        <v>330774</v>
      </c>
      <c r="R3094">
        <v>330858</v>
      </c>
      <c r="S3094">
        <v>330945</v>
      </c>
      <c r="T3094">
        <v>331029</v>
      </c>
      <c r="U3094">
        <v>331111</v>
      </c>
      <c r="V3094">
        <v>331193</v>
      </c>
      <c r="W3094">
        <v>331275</v>
      </c>
      <c r="X3094">
        <v>331359</v>
      </c>
      <c r="Y3094">
        <v>331445</v>
      </c>
      <c r="Z3094">
        <v>331526</v>
      </c>
      <c r="AA3094">
        <v>331601</v>
      </c>
      <c r="AB3094">
        <v>331617</v>
      </c>
      <c r="AC3094">
        <v>331673</v>
      </c>
      <c r="AD3094">
        <v>331725</v>
      </c>
      <c r="AE3094">
        <v>331775</v>
      </c>
      <c r="AF3094">
        <v>331828</v>
      </c>
    </row>
    <row r="3095" spans="1:32" x14ac:dyDescent="0.25">
      <c r="A3095" t="s">
        <v>4609</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x14ac:dyDescent="0.25">
      <c r="A3096" t="s">
        <v>4610</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x14ac:dyDescent="0.25">
      <c r="A3097" t="s">
        <v>4611</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x14ac:dyDescent="0.25">
      <c r="A3098" t="s">
        <v>4612</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x14ac:dyDescent="0.25">
      <c r="A3099" t="s">
        <v>4613</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x14ac:dyDescent="0.25">
      <c r="A3100" t="s">
        <v>4614</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x14ac:dyDescent="0.25">
      <c r="A3101" t="s">
        <v>4615</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x14ac:dyDescent="0.25">
      <c r="A3102" t="s">
        <v>4616</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x14ac:dyDescent="0.25">
      <c r="A3103" t="s">
        <v>4617</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x14ac:dyDescent="0.25">
      <c r="A3104" t="s">
        <v>4618</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x14ac:dyDescent="0.25">
      <c r="A3105" t="s">
        <v>4619</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x14ac:dyDescent="0.25">
      <c r="A3106" t="s">
        <v>4620</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x14ac:dyDescent="0.25">
      <c r="A3107" t="s">
        <v>4621</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x14ac:dyDescent="0.25">
      <c r="A3108" t="s">
        <v>4622</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x14ac:dyDescent="0.25">
      <c r="A3109" t="s">
        <v>4623</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x14ac:dyDescent="0.25">
      <c r="A3110" t="s">
        <v>4624</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x14ac:dyDescent="0.25">
      <c r="A3111" t="s">
        <v>4625</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x14ac:dyDescent="0.25">
      <c r="A3112" t="s">
        <v>4626</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x14ac:dyDescent="0.25">
      <c r="A3113" t="s">
        <v>4627</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x14ac:dyDescent="0.25">
      <c r="A3114" t="s">
        <v>4628</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x14ac:dyDescent="0.25">
      <c r="A3115" t="s">
        <v>4629</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x14ac:dyDescent="0.25">
      <c r="A3116" t="s">
        <v>4630</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x14ac:dyDescent="0.25">
      <c r="A3117" t="s">
        <v>4631</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x14ac:dyDescent="0.25">
      <c r="A3118" t="s">
        <v>4632</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x14ac:dyDescent="0.25">
      <c r="A3119" t="s">
        <v>4633</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x14ac:dyDescent="0.25">
      <c r="A3120" t="s">
        <v>4634</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x14ac:dyDescent="0.25">
      <c r="A3121" t="s">
        <v>4635</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x14ac:dyDescent="0.25">
      <c r="A3122" t="s">
        <v>4636</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x14ac:dyDescent="0.25">
      <c r="A3123" t="s">
        <v>4637</v>
      </c>
      <c r="B3123" t="s">
        <v>19</v>
      </c>
      <c r="C3123" s="2">
        <v>499620000</v>
      </c>
      <c r="D3123" s="2">
        <v>522154000</v>
      </c>
      <c r="E3123" s="2">
        <v>490881000</v>
      </c>
      <c r="F3123" s="2">
        <v>474829000</v>
      </c>
      <c r="G3123" s="2">
        <v>471574000</v>
      </c>
      <c r="H3123" s="2">
        <v>470069000</v>
      </c>
      <c r="I3123" s="2">
        <v>466185000</v>
      </c>
      <c r="J3123" s="2">
        <v>456287000</v>
      </c>
      <c r="K3123" s="2">
        <v>429640000</v>
      </c>
      <c r="L3123" s="2">
        <v>405082000</v>
      </c>
      <c r="M3123" s="2">
        <v>382553000</v>
      </c>
      <c r="N3123" s="2">
        <v>359717000</v>
      </c>
      <c r="O3123" s="2">
        <v>401308000</v>
      </c>
      <c r="P3123" s="2">
        <v>383804000</v>
      </c>
      <c r="Q3123" s="2">
        <v>367744000</v>
      </c>
      <c r="R3123" s="2">
        <v>350585000</v>
      </c>
      <c r="S3123" s="2">
        <v>332543000</v>
      </c>
      <c r="T3123" s="2">
        <v>315379000</v>
      </c>
      <c r="U3123" s="2">
        <v>309256000</v>
      </c>
      <c r="V3123" s="2">
        <v>305206000</v>
      </c>
      <c r="W3123" s="2">
        <v>300938000</v>
      </c>
      <c r="X3123" s="2">
        <v>294805000</v>
      </c>
      <c r="Y3123" s="2">
        <v>286808000</v>
      </c>
      <c r="Z3123" s="2">
        <v>278040000</v>
      </c>
      <c r="AA3123" s="2">
        <v>272993000</v>
      </c>
      <c r="AB3123" s="2">
        <v>267280000</v>
      </c>
      <c r="AC3123" s="2">
        <v>261562000</v>
      </c>
      <c r="AD3123" s="2">
        <v>256069000</v>
      </c>
      <c r="AE3123" s="2">
        <v>249917000</v>
      </c>
      <c r="AF3123" s="2">
        <v>244088000</v>
      </c>
    </row>
    <row r="3124" spans="1:32" x14ac:dyDescent="0.25">
      <c r="A3124" t="s">
        <v>4638</v>
      </c>
      <c r="B3124" t="s">
        <v>19</v>
      </c>
      <c r="C3124" s="2">
        <v>13248300000</v>
      </c>
      <c r="D3124" s="2">
        <v>13845800000</v>
      </c>
      <c r="E3124" s="2">
        <v>13016600000</v>
      </c>
      <c r="F3124" s="2">
        <v>12590900000</v>
      </c>
      <c r="G3124" s="2">
        <v>12504600000</v>
      </c>
      <c r="H3124" s="2">
        <v>12464700000</v>
      </c>
      <c r="I3124" s="2">
        <v>12361700000</v>
      </c>
      <c r="J3124" s="2">
        <v>12099300000</v>
      </c>
      <c r="K3124" s="2">
        <v>11392700000</v>
      </c>
      <c r="L3124" s="2">
        <v>10741500000</v>
      </c>
      <c r="M3124" s="2">
        <v>10144100000</v>
      </c>
      <c r="N3124" s="2">
        <v>9538540000</v>
      </c>
      <c r="O3124" s="2">
        <v>10641400000</v>
      </c>
      <c r="P3124" s="2">
        <v>10177300000</v>
      </c>
      <c r="Q3124" s="2">
        <v>9751390000</v>
      </c>
      <c r="R3124" s="2">
        <v>9296390000</v>
      </c>
      <c r="S3124" s="2">
        <v>8817970000</v>
      </c>
      <c r="T3124" s="2">
        <v>8362830000</v>
      </c>
      <c r="U3124" s="2">
        <v>8200470000</v>
      </c>
      <c r="V3124" s="2">
        <v>8093080000</v>
      </c>
      <c r="W3124" s="2">
        <v>7979900000</v>
      </c>
      <c r="X3124" s="2">
        <v>7817290000</v>
      </c>
      <c r="Y3124" s="2">
        <v>7605220000</v>
      </c>
      <c r="Z3124" s="2">
        <v>7372720000</v>
      </c>
      <c r="AA3124" s="2">
        <v>7238910000</v>
      </c>
      <c r="AB3124" s="2">
        <v>7087400000</v>
      </c>
      <c r="AC3124" s="2">
        <v>6935790000</v>
      </c>
      <c r="AD3124" s="2">
        <v>6790110000</v>
      </c>
      <c r="AE3124" s="2">
        <v>6626980000</v>
      </c>
      <c r="AF3124" s="2">
        <v>6472430000</v>
      </c>
    </row>
    <row r="3125" spans="1:32" x14ac:dyDescent="0.25">
      <c r="A3125" t="s">
        <v>4639</v>
      </c>
      <c r="B3125" t="s">
        <v>19</v>
      </c>
      <c r="C3125" s="2">
        <v>5400790000</v>
      </c>
      <c r="D3125" s="2">
        <v>5644370000</v>
      </c>
      <c r="E3125" s="2">
        <v>5306320000</v>
      </c>
      <c r="F3125" s="2">
        <v>5132800000</v>
      </c>
      <c r="G3125" s="2">
        <v>5097620000</v>
      </c>
      <c r="H3125" s="2">
        <v>5081340000</v>
      </c>
      <c r="I3125" s="2">
        <v>5039360000</v>
      </c>
      <c r="J3125" s="2">
        <v>4932370000</v>
      </c>
      <c r="K3125" s="2">
        <v>4644320000</v>
      </c>
      <c r="L3125" s="2">
        <v>4378850000</v>
      </c>
      <c r="M3125" s="2">
        <v>4135320000</v>
      </c>
      <c r="N3125" s="2">
        <v>3888460000</v>
      </c>
      <c r="O3125" s="2">
        <v>4338050000</v>
      </c>
      <c r="P3125" s="2">
        <v>4148840000</v>
      </c>
      <c r="Q3125" s="2">
        <v>3975230000</v>
      </c>
      <c r="R3125" s="2">
        <v>3789750000</v>
      </c>
      <c r="S3125" s="2">
        <v>3594720000</v>
      </c>
      <c r="T3125" s="2">
        <v>3409180000</v>
      </c>
      <c r="U3125" s="2">
        <v>3342990000</v>
      </c>
      <c r="V3125" s="2">
        <v>3299210000</v>
      </c>
      <c r="W3125" s="2">
        <v>3253070000</v>
      </c>
      <c r="X3125" s="2">
        <v>3186780000</v>
      </c>
      <c r="Y3125" s="2">
        <v>3100330000</v>
      </c>
      <c r="Z3125" s="2">
        <v>3005550000</v>
      </c>
      <c r="AA3125" s="2">
        <v>2951000000</v>
      </c>
      <c r="AB3125" s="2">
        <v>2889240000</v>
      </c>
      <c r="AC3125" s="2">
        <v>2827430000</v>
      </c>
      <c r="AD3125" s="2">
        <v>2768050000</v>
      </c>
      <c r="AE3125" s="2">
        <v>2701540000</v>
      </c>
      <c r="AF3125" s="2">
        <v>2638540000</v>
      </c>
    </row>
    <row r="3126" spans="1:32" x14ac:dyDescent="0.25">
      <c r="A3126" t="s">
        <v>4640</v>
      </c>
      <c r="B3126" t="s">
        <v>19</v>
      </c>
      <c r="C3126" s="2">
        <v>7267040000</v>
      </c>
      <c r="D3126" s="2">
        <v>7594800000</v>
      </c>
      <c r="E3126" s="2">
        <v>7139920000</v>
      </c>
      <c r="F3126" s="2">
        <v>6906450000</v>
      </c>
      <c r="G3126" s="2">
        <v>6859110000</v>
      </c>
      <c r="H3126" s="2">
        <v>6837210000</v>
      </c>
      <c r="I3126" s="2">
        <v>6780730000</v>
      </c>
      <c r="J3126" s="2">
        <v>6636760000</v>
      </c>
      <c r="K3126" s="2">
        <v>6249170000</v>
      </c>
      <c r="L3126" s="2">
        <v>5891980000</v>
      </c>
      <c r="M3126" s="2">
        <v>5564290000</v>
      </c>
      <c r="N3126" s="2">
        <v>5232130000</v>
      </c>
      <c r="O3126" s="2">
        <v>5837070000</v>
      </c>
      <c r="P3126" s="2">
        <v>5582480000</v>
      </c>
      <c r="Q3126" s="2">
        <v>5348880000</v>
      </c>
      <c r="R3126" s="2">
        <v>5099310000</v>
      </c>
      <c r="S3126" s="2">
        <v>4836880000</v>
      </c>
      <c r="T3126" s="2">
        <v>4587220000</v>
      </c>
      <c r="U3126" s="2">
        <v>4498170000</v>
      </c>
      <c r="V3126" s="2">
        <v>4439260000</v>
      </c>
      <c r="W3126" s="2">
        <v>4377180000</v>
      </c>
      <c r="X3126" s="2">
        <v>4287980000</v>
      </c>
      <c r="Y3126" s="2">
        <v>4171660000</v>
      </c>
      <c r="Z3126" s="2">
        <v>4044130000</v>
      </c>
      <c r="AA3126" s="2">
        <v>3970730000</v>
      </c>
      <c r="AB3126" s="2">
        <v>3887620000</v>
      </c>
      <c r="AC3126" s="2">
        <v>3804460000</v>
      </c>
      <c r="AD3126" s="2">
        <v>3724550000</v>
      </c>
      <c r="AE3126" s="2">
        <v>3635070000</v>
      </c>
      <c r="AF3126" s="2">
        <v>3550290000</v>
      </c>
    </row>
    <row r="3127" spans="1:32" x14ac:dyDescent="0.25">
      <c r="A3127" t="s">
        <v>4641</v>
      </c>
      <c r="B3127" t="s">
        <v>19</v>
      </c>
      <c r="C3127" s="2">
        <v>6254600000</v>
      </c>
      <c r="D3127" s="2">
        <v>6536690000</v>
      </c>
      <c r="E3127" s="2">
        <v>6145190000</v>
      </c>
      <c r="F3127" s="2">
        <v>5944250000</v>
      </c>
      <c r="G3127" s="2">
        <v>5903500000</v>
      </c>
      <c r="H3127" s="2">
        <v>5884650000</v>
      </c>
      <c r="I3127" s="2">
        <v>5836030000</v>
      </c>
      <c r="J3127" s="2">
        <v>5712130000</v>
      </c>
      <c r="K3127" s="2">
        <v>5378540000</v>
      </c>
      <c r="L3127" s="2">
        <v>5071110000</v>
      </c>
      <c r="M3127" s="2">
        <v>4789070000</v>
      </c>
      <c r="N3127" s="2">
        <v>4503190000</v>
      </c>
      <c r="O3127" s="2">
        <v>5023850000</v>
      </c>
      <c r="P3127" s="2">
        <v>4804730000</v>
      </c>
      <c r="Q3127" s="2">
        <v>4603680000</v>
      </c>
      <c r="R3127" s="2">
        <v>4388870000</v>
      </c>
      <c r="S3127" s="2">
        <v>4163010000</v>
      </c>
      <c r="T3127" s="2">
        <v>3948130000</v>
      </c>
      <c r="U3127" s="2">
        <v>3871480000</v>
      </c>
      <c r="V3127" s="2">
        <v>3820780000</v>
      </c>
      <c r="W3127" s="2">
        <v>3767350000</v>
      </c>
      <c r="X3127" s="2">
        <v>3690580000</v>
      </c>
      <c r="Y3127" s="2">
        <v>3590460000</v>
      </c>
      <c r="Z3127" s="2">
        <v>3480700000</v>
      </c>
      <c r="AA3127" s="2">
        <v>3417520000</v>
      </c>
      <c r="AB3127" s="2">
        <v>3345990000</v>
      </c>
      <c r="AC3127" s="2">
        <v>3274420000</v>
      </c>
      <c r="AD3127" s="2">
        <v>3205650000</v>
      </c>
      <c r="AE3127" s="2">
        <v>3128630000</v>
      </c>
      <c r="AF3127" s="2">
        <v>3055660000</v>
      </c>
    </row>
    <row r="3128" spans="1:32" x14ac:dyDescent="0.25">
      <c r="A3128" t="s">
        <v>4642</v>
      </c>
      <c r="B3128" t="s">
        <v>19</v>
      </c>
      <c r="C3128" s="2">
        <v>916633000</v>
      </c>
      <c r="D3128" s="2">
        <v>957975000</v>
      </c>
      <c r="E3128" s="2">
        <v>900599000</v>
      </c>
      <c r="F3128" s="2">
        <v>871150000</v>
      </c>
      <c r="G3128" s="2">
        <v>865178000</v>
      </c>
      <c r="H3128" s="2">
        <v>862416000</v>
      </c>
      <c r="I3128" s="2">
        <v>855291000</v>
      </c>
      <c r="J3128" s="2">
        <v>837132000</v>
      </c>
      <c r="K3128" s="2">
        <v>788244000</v>
      </c>
      <c r="L3128" s="2">
        <v>743188000</v>
      </c>
      <c r="M3128" s="2">
        <v>701855000</v>
      </c>
      <c r="N3128" s="2">
        <v>659958000</v>
      </c>
      <c r="O3128" s="2">
        <v>736263000</v>
      </c>
      <c r="P3128" s="2">
        <v>704150000</v>
      </c>
      <c r="Q3128" s="2">
        <v>674685000</v>
      </c>
      <c r="R3128" s="2">
        <v>643205000</v>
      </c>
      <c r="S3128" s="2">
        <v>610103000</v>
      </c>
      <c r="T3128" s="2">
        <v>578612000</v>
      </c>
      <c r="U3128" s="2">
        <v>567379000</v>
      </c>
      <c r="V3128" s="2">
        <v>559949000</v>
      </c>
      <c r="W3128" s="2">
        <v>552118000</v>
      </c>
      <c r="X3128" s="2">
        <v>540867000</v>
      </c>
      <c r="Y3128" s="2">
        <v>526195000</v>
      </c>
      <c r="Z3128" s="2">
        <v>510109000</v>
      </c>
      <c r="AA3128" s="2">
        <v>500850000</v>
      </c>
      <c r="AB3128" s="2">
        <v>490367000</v>
      </c>
      <c r="AC3128" s="2">
        <v>479878000</v>
      </c>
      <c r="AD3128" s="2">
        <v>469799000</v>
      </c>
      <c r="AE3128" s="2">
        <v>458512000</v>
      </c>
      <c r="AF3128" s="2">
        <v>447818000</v>
      </c>
    </row>
    <row r="3129" spans="1:32" x14ac:dyDescent="0.25">
      <c r="A3129" t="s">
        <v>4643</v>
      </c>
      <c r="B3129" t="s">
        <v>19</v>
      </c>
      <c r="C3129" s="2">
        <v>232060000</v>
      </c>
      <c r="D3129" s="2">
        <v>242526000</v>
      </c>
      <c r="E3129" s="2">
        <v>228000000</v>
      </c>
      <c r="F3129" s="2">
        <v>220545000</v>
      </c>
      <c r="G3129" s="2">
        <v>219033000</v>
      </c>
      <c r="H3129" s="2">
        <v>218334000</v>
      </c>
      <c r="I3129" s="2">
        <v>216530000</v>
      </c>
      <c r="J3129" s="2">
        <v>211933000</v>
      </c>
      <c r="K3129" s="2">
        <v>199556000</v>
      </c>
      <c r="L3129" s="2">
        <v>188149000</v>
      </c>
      <c r="M3129" s="2">
        <v>177685000</v>
      </c>
      <c r="N3129" s="2">
        <v>167078000</v>
      </c>
      <c r="O3129" s="2">
        <v>186396000</v>
      </c>
      <c r="P3129" s="2">
        <v>178266000</v>
      </c>
      <c r="Q3129" s="2">
        <v>170807000</v>
      </c>
      <c r="R3129" s="2">
        <v>162837000</v>
      </c>
      <c r="S3129" s="2">
        <v>154457000</v>
      </c>
      <c r="T3129" s="2">
        <v>146484000</v>
      </c>
      <c r="U3129" s="2">
        <v>143641000</v>
      </c>
      <c r="V3129" s="2">
        <v>141760000</v>
      </c>
      <c r="W3129" s="2">
        <v>139777000</v>
      </c>
      <c r="X3129" s="2">
        <v>136929000</v>
      </c>
      <c r="Y3129" s="2">
        <v>133214000</v>
      </c>
      <c r="Z3129" s="2">
        <v>129142000</v>
      </c>
      <c r="AA3129" s="2">
        <v>126798000</v>
      </c>
      <c r="AB3129" s="2">
        <v>124144000</v>
      </c>
      <c r="AC3129" s="2">
        <v>121488000</v>
      </c>
      <c r="AD3129" s="2">
        <v>118937000</v>
      </c>
      <c r="AE3129" s="2">
        <v>116079000</v>
      </c>
      <c r="AF3129" s="2">
        <v>113372000</v>
      </c>
    </row>
    <row r="3130" spans="1:32" x14ac:dyDescent="0.25">
      <c r="A3130" t="s">
        <v>4644</v>
      </c>
      <c r="B3130" t="s">
        <v>19</v>
      </c>
      <c r="C3130" s="2">
        <v>2195180000</v>
      </c>
      <c r="D3130" s="2">
        <v>2294180000</v>
      </c>
      <c r="E3130" s="2">
        <v>2156780000</v>
      </c>
      <c r="F3130" s="2">
        <v>2086250000</v>
      </c>
      <c r="G3130" s="2">
        <v>2071950000</v>
      </c>
      <c r="H3130" s="2">
        <v>2065340000</v>
      </c>
      <c r="I3130" s="2">
        <v>2048270000</v>
      </c>
      <c r="J3130" s="2">
        <v>2004790000</v>
      </c>
      <c r="K3130" s="2">
        <v>1887710000</v>
      </c>
      <c r="L3130" s="2">
        <v>1779810000</v>
      </c>
      <c r="M3130" s="2">
        <v>1680820000</v>
      </c>
      <c r="N3130" s="2">
        <v>1580490000</v>
      </c>
      <c r="O3130" s="2">
        <v>1763220000</v>
      </c>
      <c r="P3130" s="2">
        <v>1686320000</v>
      </c>
      <c r="Q3130" s="2">
        <v>1615750000</v>
      </c>
      <c r="R3130" s="2">
        <v>1540360000</v>
      </c>
      <c r="S3130" s="2">
        <v>1461090000</v>
      </c>
      <c r="T3130" s="2">
        <v>1385680000</v>
      </c>
      <c r="U3130" s="2">
        <v>1358770000</v>
      </c>
      <c r="V3130" s="2">
        <v>1340980000</v>
      </c>
      <c r="W3130" s="2">
        <v>1322230000</v>
      </c>
      <c r="X3130" s="2">
        <v>1295280000</v>
      </c>
      <c r="Y3130" s="2">
        <v>1260140000</v>
      </c>
      <c r="Z3130" s="2">
        <v>1221620000</v>
      </c>
      <c r="AA3130" s="2">
        <v>1199450000</v>
      </c>
      <c r="AB3130" s="2">
        <v>1174340000</v>
      </c>
      <c r="AC3130" s="2">
        <v>1149220000</v>
      </c>
      <c r="AD3130" s="2">
        <v>1125090000</v>
      </c>
      <c r="AE3130" s="2">
        <v>1098060000</v>
      </c>
      <c r="AF3130" s="2">
        <v>1072450000</v>
      </c>
    </row>
    <row r="3131" spans="1:32" x14ac:dyDescent="0.25">
      <c r="A3131" t="s">
        <v>4645</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x14ac:dyDescent="0.25">
      <c r="A3132" t="s">
        <v>4646</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x14ac:dyDescent="0.25">
      <c r="A3133" t="s">
        <v>4647</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x14ac:dyDescent="0.25">
      <c r="A3134" t="s">
        <v>4648</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x14ac:dyDescent="0.25">
      <c r="A3135" t="s">
        <v>4649</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x14ac:dyDescent="0.25">
      <c r="A3136" t="s">
        <v>4650</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x14ac:dyDescent="0.25">
      <c r="A3137" t="s">
        <v>4651</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x14ac:dyDescent="0.25">
      <c r="A3138" t="s">
        <v>4652</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x14ac:dyDescent="0.25">
      <c r="A3139" t="s">
        <v>4653</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x14ac:dyDescent="0.25">
      <c r="A3140" t="s">
        <v>4654</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x14ac:dyDescent="0.25">
      <c r="A3141" t="s">
        <v>4655</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x14ac:dyDescent="0.25">
      <c r="A3142" t="s">
        <v>4656</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x14ac:dyDescent="0.25">
      <c r="A3143" t="s">
        <v>4657</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x14ac:dyDescent="0.25">
      <c r="A3144" t="s">
        <v>4658</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x14ac:dyDescent="0.25">
      <c r="A3145" t="s">
        <v>4659</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x14ac:dyDescent="0.25">
      <c r="A3146" t="s">
        <v>4660</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x14ac:dyDescent="0.25">
      <c r="A3147" t="s">
        <v>4661</v>
      </c>
      <c r="B3147" t="s">
        <v>19</v>
      </c>
      <c r="C3147" s="2">
        <v>17353800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row>
    <row r="3148" spans="1:32" x14ac:dyDescent="0.25">
      <c r="A3148" t="s">
        <v>4662</v>
      </c>
      <c r="B3148" t="s">
        <v>19</v>
      </c>
      <c r="C3148" s="2">
        <v>460168000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row>
    <row r="3149" spans="1:32" x14ac:dyDescent="0.25">
      <c r="A3149" t="s">
        <v>4663</v>
      </c>
      <c r="B3149" t="s">
        <v>19</v>
      </c>
      <c r="C3149" s="2">
        <v>187591000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row>
    <row r="3150" spans="1:32" x14ac:dyDescent="0.25">
      <c r="A3150" t="s">
        <v>4664</v>
      </c>
      <c r="B3150" t="s">
        <v>19</v>
      </c>
      <c r="C3150" s="2">
        <v>252414000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row>
    <row r="3151" spans="1:32" x14ac:dyDescent="0.25">
      <c r="A3151" t="s">
        <v>4665</v>
      </c>
      <c r="B3151" t="s">
        <v>19</v>
      </c>
      <c r="C3151" s="2">
        <v>217248000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x14ac:dyDescent="0.25">
      <c r="A3152" t="s">
        <v>4666</v>
      </c>
      <c r="B3152" t="s">
        <v>19</v>
      </c>
      <c r="C3152" s="2">
        <v>31838400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x14ac:dyDescent="0.25">
      <c r="A3153" t="s">
        <v>4667</v>
      </c>
      <c r="B3153" t="s">
        <v>19</v>
      </c>
      <c r="C3153" s="2">
        <v>8060370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x14ac:dyDescent="0.25">
      <c r="A3154" t="s">
        <v>4668</v>
      </c>
      <c r="B3154" t="s">
        <v>19</v>
      </c>
      <c r="C3154" s="2">
        <v>76247400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row>
    <row r="3155" spans="1:32" x14ac:dyDescent="0.25">
      <c r="A3155" t="s">
        <v>4669</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x14ac:dyDescent="0.25">
      <c r="A3156" t="s">
        <v>4670</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x14ac:dyDescent="0.25">
      <c r="A3157" t="s">
        <v>4671</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x14ac:dyDescent="0.25">
      <c r="A3158" t="s">
        <v>4672</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x14ac:dyDescent="0.25">
      <c r="A3159" t="s">
        <v>4673</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x14ac:dyDescent="0.25">
      <c r="A3160" t="s">
        <v>4674</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x14ac:dyDescent="0.25">
      <c r="A3161" t="s">
        <v>4675</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x14ac:dyDescent="0.25">
      <c r="A3162" t="s">
        <v>4676</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x14ac:dyDescent="0.25">
      <c r="A3163" t="s">
        <v>4677</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x14ac:dyDescent="0.25">
      <c r="A3164" t="s">
        <v>4678</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x14ac:dyDescent="0.25">
      <c r="A3165" t="s">
        <v>4679</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x14ac:dyDescent="0.25">
      <c r="A3166" t="s">
        <v>4680</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x14ac:dyDescent="0.25">
      <c r="A3167" t="s">
        <v>4681</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x14ac:dyDescent="0.25">
      <c r="A3168" t="s">
        <v>4682</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x14ac:dyDescent="0.25">
      <c r="A3169" t="s">
        <v>4683</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x14ac:dyDescent="0.25">
      <c r="A3170" t="s">
        <v>4684</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x14ac:dyDescent="0.25">
      <c r="A3171" t="s">
        <v>4685</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x14ac:dyDescent="0.25">
      <c r="A3172" t="s">
        <v>4686</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x14ac:dyDescent="0.25">
      <c r="A3173" t="s">
        <v>4687</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x14ac:dyDescent="0.25">
      <c r="A3174" t="s">
        <v>4688</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x14ac:dyDescent="0.25">
      <c r="A3175" t="s">
        <v>4689</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x14ac:dyDescent="0.25">
      <c r="A3176" t="s">
        <v>4690</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x14ac:dyDescent="0.25">
      <c r="A3177" t="s">
        <v>4691</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x14ac:dyDescent="0.25">
      <c r="A3178" t="s">
        <v>4692</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x14ac:dyDescent="0.25">
      <c r="A3179" t="s">
        <v>4693</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x14ac:dyDescent="0.25">
      <c r="A3180" t="s">
        <v>4694</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x14ac:dyDescent="0.25">
      <c r="A3181" t="s">
        <v>4695</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x14ac:dyDescent="0.25">
      <c r="A3182" t="s">
        <v>4696</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x14ac:dyDescent="0.25">
      <c r="A3183" t="s">
        <v>4697</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x14ac:dyDescent="0.25">
      <c r="A3184" t="s">
        <v>4698</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x14ac:dyDescent="0.25">
      <c r="A3185" t="s">
        <v>4699</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x14ac:dyDescent="0.25">
      <c r="A3186" t="s">
        <v>4700</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x14ac:dyDescent="0.25">
      <c r="A3187" t="s">
        <v>4701</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x14ac:dyDescent="0.25">
      <c r="A3188" t="s">
        <v>4702</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x14ac:dyDescent="0.25">
      <c r="A3189" t="s">
        <v>4703</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x14ac:dyDescent="0.25">
      <c r="A3190" t="s">
        <v>4704</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x14ac:dyDescent="0.25">
      <c r="A3191" t="s">
        <v>4705</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x14ac:dyDescent="0.25">
      <c r="A3192" t="s">
        <v>4706</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x14ac:dyDescent="0.25">
      <c r="A3193" t="s">
        <v>4707</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x14ac:dyDescent="0.25">
      <c r="A3194" t="s">
        <v>4708</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x14ac:dyDescent="0.25">
      <c r="A3195" t="s">
        <v>4709</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x14ac:dyDescent="0.25">
      <c r="A3196" t="s">
        <v>4710</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x14ac:dyDescent="0.25">
      <c r="A3197" t="s">
        <v>4711</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x14ac:dyDescent="0.25">
      <c r="A3198" t="s">
        <v>4712</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x14ac:dyDescent="0.25">
      <c r="A3199" t="s">
        <v>4713</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x14ac:dyDescent="0.25">
      <c r="A3200" t="s">
        <v>4714</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x14ac:dyDescent="0.25">
      <c r="A3201" t="s">
        <v>4715</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x14ac:dyDescent="0.25">
      <c r="A3202" t="s">
        <v>4716</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x14ac:dyDescent="0.25">
      <c r="A3203" t="s">
        <v>4717</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x14ac:dyDescent="0.25">
      <c r="A3204" t="s">
        <v>4718</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x14ac:dyDescent="0.25">
      <c r="A3205" t="s">
        <v>4719</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x14ac:dyDescent="0.25">
      <c r="A3206" t="s">
        <v>4720</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x14ac:dyDescent="0.25">
      <c r="A3207" t="s">
        <v>4721</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x14ac:dyDescent="0.25">
      <c r="A3208" t="s">
        <v>4722</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x14ac:dyDescent="0.25">
      <c r="A3209" t="s">
        <v>4723</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x14ac:dyDescent="0.25">
      <c r="A3210" t="s">
        <v>4724</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x14ac:dyDescent="0.25">
      <c r="A3211" t="s">
        <v>4725</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x14ac:dyDescent="0.25">
      <c r="A3212" t="s">
        <v>4726</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x14ac:dyDescent="0.25">
      <c r="A3213" t="s">
        <v>4727</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x14ac:dyDescent="0.25">
      <c r="A3214" t="s">
        <v>4728</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x14ac:dyDescent="0.25">
      <c r="A3215" t="s">
        <v>4729</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x14ac:dyDescent="0.25">
      <c r="A3216" t="s">
        <v>4730</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x14ac:dyDescent="0.25">
      <c r="A3217" t="s">
        <v>4731</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x14ac:dyDescent="0.25">
      <c r="A3218" t="s">
        <v>4732</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x14ac:dyDescent="0.25">
      <c r="A3219" t="s">
        <v>4733</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x14ac:dyDescent="0.25">
      <c r="A3220" t="s">
        <v>4734</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x14ac:dyDescent="0.25">
      <c r="A3221" t="s">
        <v>4735</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x14ac:dyDescent="0.25">
      <c r="A3222" t="s">
        <v>4736</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x14ac:dyDescent="0.25">
      <c r="A3223" t="s">
        <v>4737</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x14ac:dyDescent="0.25">
      <c r="A3224" t="s">
        <v>4738</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x14ac:dyDescent="0.25">
      <c r="A3225" t="s">
        <v>4739</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x14ac:dyDescent="0.25">
      <c r="A3226" t="s">
        <v>4740</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x14ac:dyDescent="0.25">
      <c r="A3227" t="s">
        <v>4741</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x14ac:dyDescent="0.25">
      <c r="A3228" t="s">
        <v>4742</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x14ac:dyDescent="0.25">
      <c r="A3229" t="s">
        <v>4743</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x14ac:dyDescent="0.25">
      <c r="A3230" t="s">
        <v>4744</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x14ac:dyDescent="0.25">
      <c r="A3231" t="s">
        <v>4745</v>
      </c>
      <c r="B3231" t="s">
        <v>19</v>
      </c>
      <c r="C3231" s="2">
        <v>62996500</v>
      </c>
      <c r="D3231" s="2">
        <v>63018700</v>
      </c>
      <c r="E3231" s="2">
        <v>65842200</v>
      </c>
      <c r="F3231" s="2">
        <v>66009800</v>
      </c>
      <c r="G3231" s="2">
        <v>66347200</v>
      </c>
      <c r="H3231" s="2">
        <v>67234800</v>
      </c>
      <c r="I3231" s="2">
        <v>68418800</v>
      </c>
      <c r="J3231" s="2">
        <v>69572800</v>
      </c>
      <c r="K3231" s="2">
        <v>70619500</v>
      </c>
      <c r="L3231" s="2">
        <v>71456700</v>
      </c>
      <c r="M3231" s="2">
        <v>72299000</v>
      </c>
      <c r="N3231" s="2">
        <v>73467600</v>
      </c>
      <c r="O3231" s="2">
        <v>74777900</v>
      </c>
      <c r="P3231" s="2">
        <v>76108400</v>
      </c>
      <c r="Q3231" s="2">
        <v>77533400</v>
      </c>
      <c r="R3231" s="2">
        <v>78959000</v>
      </c>
      <c r="S3231" s="2">
        <v>80459700</v>
      </c>
      <c r="T3231" s="2">
        <v>82112100</v>
      </c>
      <c r="U3231" s="2">
        <v>83797300</v>
      </c>
      <c r="V3231" s="2">
        <v>85657200</v>
      </c>
      <c r="W3231" s="2">
        <v>87691900</v>
      </c>
      <c r="X3231" s="2">
        <v>89814800</v>
      </c>
      <c r="Y3231" s="2">
        <v>91969600</v>
      </c>
      <c r="Z3231" s="2">
        <v>94154900</v>
      </c>
      <c r="AA3231" s="2">
        <v>96294800</v>
      </c>
      <c r="AB3231" s="2">
        <v>98474900</v>
      </c>
      <c r="AC3231" s="2">
        <v>100806000</v>
      </c>
      <c r="AD3231" s="2">
        <v>103134000</v>
      </c>
      <c r="AE3231" s="2">
        <v>105307000</v>
      </c>
      <c r="AF3231" s="2">
        <v>107848000</v>
      </c>
    </row>
    <row r="3232" spans="1:32" x14ac:dyDescent="0.25">
      <c r="A3232" t="s">
        <v>4746</v>
      </c>
      <c r="B3232" t="s">
        <v>19</v>
      </c>
      <c r="C3232" s="2">
        <v>1670470000</v>
      </c>
      <c r="D3232" s="2">
        <v>1671050000</v>
      </c>
      <c r="E3232" s="2">
        <v>1745920000</v>
      </c>
      <c r="F3232" s="2">
        <v>1750370000</v>
      </c>
      <c r="G3232" s="2">
        <v>1759310000</v>
      </c>
      <c r="H3232" s="2">
        <v>1782850000</v>
      </c>
      <c r="I3232" s="2">
        <v>1814250000</v>
      </c>
      <c r="J3232" s="2">
        <v>1844850000</v>
      </c>
      <c r="K3232" s="2">
        <v>1872600000</v>
      </c>
      <c r="L3232" s="2">
        <v>1894800000</v>
      </c>
      <c r="M3232" s="2">
        <v>1917140000</v>
      </c>
      <c r="N3232" s="2">
        <v>1948130000</v>
      </c>
      <c r="O3232" s="2">
        <v>1982870000</v>
      </c>
      <c r="P3232" s="2">
        <v>2018150000</v>
      </c>
      <c r="Q3232" s="2">
        <v>2055940000</v>
      </c>
      <c r="R3232" s="2">
        <v>2093740000</v>
      </c>
      <c r="S3232" s="2">
        <v>2133530000</v>
      </c>
      <c r="T3232" s="2">
        <v>2177350000</v>
      </c>
      <c r="U3232" s="2">
        <v>2222040000</v>
      </c>
      <c r="V3232" s="2">
        <v>2271350000</v>
      </c>
      <c r="W3232" s="2">
        <v>2325310000</v>
      </c>
      <c r="X3232" s="2">
        <v>2381600000</v>
      </c>
      <c r="Y3232" s="2">
        <v>2438740000</v>
      </c>
      <c r="Z3232" s="2">
        <v>2496680000</v>
      </c>
      <c r="AA3232" s="2">
        <v>2553430000</v>
      </c>
      <c r="AB3232" s="2">
        <v>2611240000</v>
      </c>
      <c r="AC3232" s="2">
        <v>2673040000</v>
      </c>
      <c r="AD3232" s="2">
        <v>2734790000</v>
      </c>
      <c r="AE3232" s="2">
        <v>2792400000</v>
      </c>
      <c r="AF3232" s="2">
        <v>2859780000</v>
      </c>
    </row>
    <row r="3233" spans="1:32" x14ac:dyDescent="0.25">
      <c r="A3233" t="s">
        <v>4747</v>
      </c>
      <c r="B3233" t="s">
        <v>19</v>
      </c>
      <c r="C3233" s="2">
        <v>680979000</v>
      </c>
      <c r="D3233" s="2">
        <v>681218000</v>
      </c>
      <c r="E3233" s="2">
        <v>711740000</v>
      </c>
      <c r="F3233" s="2">
        <v>713551000</v>
      </c>
      <c r="G3233" s="2">
        <v>717199000</v>
      </c>
      <c r="H3233" s="2">
        <v>726794000</v>
      </c>
      <c r="I3233" s="2">
        <v>739593000</v>
      </c>
      <c r="J3233" s="2">
        <v>752067000</v>
      </c>
      <c r="K3233" s="2">
        <v>763381000</v>
      </c>
      <c r="L3233" s="2">
        <v>772432000</v>
      </c>
      <c r="M3233" s="2">
        <v>781537000</v>
      </c>
      <c r="N3233" s="2">
        <v>794169000</v>
      </c>
      <c r="O3233" s="2">
        <v>808333000</v>
      </c>
      <c r="P3233" s="2">
        <v>822716000</v>
      </c>
      <c r="Q3233" s="2">
        <v>838119000</v>
      </c>
      <c r="R3233" s="2">
        <v>853530000</v>
      </c>
      <c r="S3233" s="2">
        <v>869753000</v>
      </c>
      <c r="T3233" s="2">
        <v>887615000</v>
      </c>
      <c r="U3233" s="2">
        <v>905831000</v>
      </c>
      <c r="V3233" s="2">
        <v>925936000</v>
      </c>
      <c r="W3233" s="2">
        <v>947930000</v>
      </c>
      <c r="X3233" s="2">
        <v>970879000</v>
      </c>
      <c r="Y3233" s="2">
        <v>994172000</v>
      </c>
      <c r="Z3233" s="2">
        <v>1017790000</v>
      </c>
      <c r="AA3233" s="2">
        <v>1040930000</v>
      </c>
      <c r="AB3233" s="2">
        <v>1064490000</v>
      </c>
      <c r="AC3233" s="2">
        <v>1089690000</v>
      </c>
      <c r="AD3233" s="2">
        <v>1114860000</v>
      </c>
      <c r="AE3233" s="2">
        <v>1138340000</v>
      </c>
      <c r="AF3233" s="2">
        <v>1165810000</v>
      </c>
    </row>
    <row r="3234" spans="1:32" x14ac:dyDescent="0.25">
      <c r="A3234" t="s">
        <v>4748</v>
      </c>
      <c r="B3234" t="s">
        <v>19</v>
      </c>
      <c r="C3234" s="2">
        <v>916293000</v>
      </c>
      <c r="D3234" s="2">
        <v>916614000</v>
      </c>
      <c r="E3234" s="2">
        <v>957684000</v>
      </c>
      <c r="F3234" s="2">
        <v>960121000</v>
      </c>
      <c r="G3234" s="2">
        <v>965028000</v>
      </c>
      <c r="H3234" s="2">
        <v>977939000</v>
      </c>
      <c r="I3234" s="2">
        <v>995161000</v>
      </c>
      <c r="J3234" s="2">
        <v>1011950000</v>
      </c>
      <c r="K3234" s="2">
        <v>1027170000</v>
      </c>
      <c r="L3234" s="2">
        <v>1039350000</v>
      </c>
      <c r="M3234" s="2">
        <v>1051600000</v>
      </c>
      <c r="N3234" s="2">
        <v>1068600000</v>
      </c>
      <c r="O3234" s="2">
        <v>1087650000</v>
      </c>
      <c r="P3234" s="2">
        <v>1107010000</v>
      </c>
      <c r="Q3234" s="2">
        <v>1127730000</v>
      </c>
      <c r="R3234" s="2">
        <v>1148470000</v>
      </c>
      <c r="S3234" s="2">
        <v>1170300000</v>
      </c>
      <c r="T3234" s="2">
        <v>1194330000</v>
      </c>
      <c r="U3234" s="2">
        <v>1218840000</v>
      </c>
      <c r="V3234" s="2">
        <v>1245900000</v>
      </c>
      <c r="W3234" s="2">
        <v>1275490000</v>
      </c>
      <c r="X3234" s="2">
        <v>1306370000</v>
      </c>
      <c r="Y3234" s="2">
        <v>1337710000</v>
      </c>
      <c r="Z3234" s="2">
        <v>1369500000</v>
      </c>
      <c r="AA3234" s="2">
        <v>1400620000</v>
      </c>
      <c r="AB3234" s="2">
        <v>1432330000</v>
      </c>
      <c r="AC3234" s="2">
        <v>1466230000</v>
      </c>
      <c r="AD3234" s="2">
        <v>1500100000</v>
      </c>
      <c r="AE3234" s="2">
        <v>1531700000</v>
      </c>
      <c r="AF3234" s="2">
        <v>1568660000</v>
      </c>
    </row>
    <row r="3235" spans="1:32" x14ac:dyDescent="0.25">
      <c r="A3235" t="s">
        <v>4749</v>
      </c>
      <c r="B3235" t="s">
        <v>19</v>
      </c>
      <c r="C3235" s="2">
        <v>788635000</v>
      </c>
      <c r="D3235" s="2">
        <v>788912000</v>
      </c>
      <c r="E3235" s="2">
        <v>824259000</v>
      </c>
      <c r="F3235" s="2">
        <v>826356000</v>
      </c>
      <c r="G3235" s="2">
        <v>830581000</v>
      </c>
      <c r="H3235" s="2">
        <v>841693000</v>
      </c>
      <c r="I3235" s="2">
        <v>856515000</v>
      </c>
      <c r="J3235" s="2">
        <v>870961000</v>
      </c>
      <c r="K3235" s="2">
        <v>884064000</v>
      </c>
      <c r="L3235" s="2">
        <v>894545000</v>
      </c>
      <c r="M3235" s="2">
        <v>905090000</v>
      </c>
      <c r="N3235" s="2">
        <v>919719000</v>
      </c>
      <c r="O3235" s="2">
        <v>936122000</v>
      </c>
      <c r="P3235" s="2">
        <v>952779000</v>
      </c>
      <c r="Q3235" s="2">
        <v>970618000</v>
      </c>
      <c r="R3235" s="2">
        <v>988464000</v>
      </c>
      <c r="S3235" s="2">
        <v>1007250000</v>
      </c>
      <c r="T3235" s="2">
        <v>1027940000</v>
      </c>
      <c r="U3235" s="2">
        <v>1049030000</v>
      </c>
      <c r="V3235" s="2">
        <v>1072320000</v>
      </c>
      <c r="W3235" s="2">
        <v>1097790000</v>
      </c>
      <c r="X3235" s="2">
        <v>1124360000</v>
      </c>
      <c r="Y3235" s="2">
        <v>1151340000</v>
      </c>
      <c r="Z3235" s="2">
        <v>1178700000</v>
      </c>
      <c r="AA3235" s="2">
        <v>1205490000</v>
      </c>
      <c r="AB3235" s="2">
        <v>1232780000</v>
      </c>
      <c r="AC3235" s="2">
        <v>1261950000</v>
      </c>
      <c r="AD3235" s="2">
        <v>1291110000</v>
      </c>
      <c r="AE3235" s="2">
        <v>1318300000</v>
      </c>
      <c r="AF3235" s="2">
        <v>1350120000</v>
      </c>
    </row>
    <row r="3236" spans="1:32" x14ac:dyDescent="0.25">
      <c r="A3236" t="s">
        <v>4750</v>
      </c>
      <c r="B3236" t="s">
        <v>19</v>
      </c>
      <c r="C3236" s="2">
        <v>115577000</v>
      </c>
      <c r="D3236" s="2">
        <v>115618000</v>
      </c>
      <c r="E3236" s="2">
        <v>120798000</v>
      </c>
      <c r="F3236" s="2">
        <v>121105000</v>
      </c>
      <c r="G3236" s="2">
        <v>121724000</v>
      </c>
      <c r="H3236" s="2">
        <v>123353000</v>
      </c>
      <c r="I3236" s="2">
        <v>125525000</v>
      </c>
      <c r="J3236" s="2">
        <v>127642000</v>
      </c>
      <c r="K3236" s="2">
        <v>129563000</v>
      </c>
      <c r="L3236" s="2">
        <v>131099000</v>
      </c>
      <c r="M3236" s="2">
        <v>132644000</v>
      </c>
      <c r="N3236" s="2">
        <v>134788000</v>
      </c>
      <c r="O3236" s="2">
        <v>137192000</v>
      </c>
      <c r="P3236" s="2">
        <v>139633000</v>
      </c>
      <c r="Q3236" s="2">
        <v>142247000</v>
      </c>
      <c r="R3236" s="2">
        <v>144863000</v>
      </c>
      <c r="S3236" s="2">
        <v>147616000</v>
      </c>
      <c r="T3236" s="2">
        <v>150648000</v>
      </c>
      <c r="U3236" s="2">
        <v>153740000</v>
      </c>
      <c r="V3236" s="2">
        <v>157152000</v>
      </c>
      <c r="W3236" s="2">
        <v>160885000</v>
      </c>
      <c r="X3236" s="2">
        <v>164780000</v>
      </c>
      <c r="Y3236" s="2">
        <v>168733000</v>
      </c>
      <c r="Z3236" s="2">
        <v>172742000</v>
      </c>
      <c r="AA3236" s="2">
        <v>176668000</v>
      </c>
      <c r="AB3236" s="2">
        <v>180668000</v>
      </c>
      <c r="AC3236" s="2">
        <v>184944000</v>
      </c>
      <c r="AD3236" s="2">
        <v>189217000</v>
      </c>
      <c r="AE3236" s="2">
        <v>193202000</v>
      </c>
      <c r="AF3236" s="2">
        <v>197864000</v>
      </c>
    </row>
    <row r="3237" spans="1:32" x14ac:dyDescent="0.25">
      <c r="A3237" t="s">
        <v>4751</v>
      </c>
      <c r="B3237" t="s">
        <v>19</v>
      </c>
      <c r="C3237" s="2">
        <v>29260100</v>
      </c>
      <c r="D3237" s="2">
        <v>29270400</v>
      </c>
      <c r="E3237" s="2">
        <v>30581900</v>
      </c>
      <c r="F3237" s="2">
        <v>30659700</v>
      </c>
      <c r="G3237" s="2">
        <v>30816400</v>
      </c>
      <c r="H3237" s="2">
        <v>31228700</v>
      </c>
      <c r="I3237" s="2">
        <v>31778600</v>
      </c>
      <c r="J3237" s="2">
        <v>32314600</v>
      </c>
      <c r="K3237" s="2">
        <v>32800800</v>
      </c>
      <c r="L3237" s="2">
        <v>33189600</v>
      </c>
      <c r="M3237" s="2">
        <v>33580900</v>
      </c>
      <c r="N3237" s="2">
        <v>34123600</v>
      </c>
      <c r="O3237" s="2">
        <v>34732200</v>
      </c>
      <c r="P3237" s="2">
        <v>35350200</v>
      </c>
      <c r="Q3237" s="2">
        <v>36012100</v>
      </c>
      <c r="R3237" s="2">
        <v>36674200</v>
      </c>
      <c r="S3237" s="2">
        <v>37371300</v>
      </c>
      <c r="T3237" s="2">
        <v>38138800</v>
      </c>
      <c r="U3237" s="2">
        <v>38921500</v>
      </c>
      <c r="V3237" s="2">
        <v>39785400</v>
      </c>
      <c r="W3237" s="2">
        <v>40730400</v>
      </c>
      <c r="X3237" s="2">
        <v>41716500</v>
      </c>
      <c r="Y3237" s="2">
        <v>42717300</v>
      </c>
      <c r="Z3237" s="2">
        <v>43732300</v>
      </c>
      <c r="AA3237" s="2">
        <v>44726200</v>
      </c>
      <c r="AB3237" s="2">
        <v>45738800</v>
      </c>
      <c r="AC3237" s="2">
        <v>46821300</v>
      </c>
      <c r="AD3237" s="2">
        <v>47903100</v>
      </c>
      <c r="AE3237" s="2">
        <v>48912000</v>
      </c>
      <c r="AF3237" s="2">
        <v>50092300</v>
      </c>
    </row>
    <row r="3238" spans="1:32" x14ac:dyDescent="0.25">
      <c r="A3238" t="s">
        <v>4752</v>
      </c>
      <c r="B3238" t="s">
        <v>19</v>
      </c>
      <c r="C3238" s="2">
        <v>276787000</v>
      </c>
      <c r="D3238" s="2">
        <v>276884000</v>
      </c>
      <c r="E3238" s="2">
        <v>289290000</v>
      </c>
      <c r="F3238" s="2">
        <v>290026000</v>
      </c>
      <c r="G3238" s="2">
        <v>291509000</v>
      </c>
      <c r="H3238" s="2">
        <v>295409000</v>
      </c>
      <c r="I3238" s="2">
        <v>300611000</v>
      </c>
      <c r="J3238" s="2">
        <v>305681000</v>
      </c>
      <c r="K3238" s="2">
        <v>310280000</v>
      </c>
      <c r="L3238" s="2">
        <v>313959000</v>
      </c>
      <c r="M3238" s="2">
        <v>317660000</v>
      </c>
      <c r="N3238" s="2">
        <v>322794000</v>
      </c>
      <c r="O3238" s="2">
        <v>328551000</v>
      </c>
      <c r="P3238" s="2">
        <v>334397000</v>
      </c>
      <c r="Q3238" s="2">
        <v>340658000</v>
      </c>
      <c r="R3238" s="2">
        <v>346921000</v>
      </c>
      <c r="S3238" s="2">
        <v>353515000</v>
      </c>
      <c r="T3238" s="2">
        <v>360775000</v>
      </c>
      <c r="U3238" s="2">
        <v>368179000</v>
      </c>
      <c r="V3238" s="2">
        <v>376351000</v>
      </c>
      <c r="W3238" s="2">
        <v>385291000</v>
      </c>
      <c r="X3238" s="2">
        <v>394618000</v>
      </c>
      <c r="Y3238" s="2">
        <v>404086000</v>
      </c>
      <c r="Z3238" s="2">
        <v>413687000</v>
      </c>
      <c r="AA3238" s="2">
        <v>423089000</v>
      </c>
      <c r="AB3238" s="2">
        <v>432668000</v>
      </c>
      <c r="AC3238" s="2">
        <v>442908000</v>
      </c>
      <c r="AD3238" s="2">
        <v>453141000</v>
      </c>
      <c r="AE3238" s="2">
        <v>462685000</v>
      </c>
      <c r="AF3238" s="2">
        <v>473850000</v>
      </c>
    </row>
    <row r="3239" spans="1:32" x14ac:dyDescent="0.25">
      <c r="A3239" t="s">
        <v>4753</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x14ac:dyDescent="0.25">
      <c r="A3240" t="s">
        <v>4754</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x14ac:dyDescent="0.25">
      <c r="A3241" t="s">
        <v>4755</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x14ac:dyDescent="0.25">
      <c r="A3242" t="s">
        <v>4756</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x14ac:dyDescent="0.25">
      <c r="A3243" t="s">
        <v>4757</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x14ac:dyDescent="0.25">
      <c r="A3244" t="s">
        <v>4758</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x14ac:dyDescent="0.25">
      <c r="A3245" t="s">
        <v>4759</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x14ac:dyDescent="0.25">
      <c r="A3246" t="s">
        <v>4760</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x14ac:dyDescent="0.25">
      <c r="A3247" t="s">
        <v>4761</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x14ac:dyDescent="0.25">
      <c r="A3248" t="s">
        <v>4762</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x14ac:dyDescent="0.25">
      <c r="A3249" t="s">
        <v>4763</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x14ac:dyDescent="0.25">
      <c r="A3250" t="s">
        <v>4764</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x14ac:dyDescent="0.25">
      <c r="A3251" t="s">
        <v>4765</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x14ac:dyDescent="0.25">
      <c r="A3252" t="s">
        <v>4766</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x14ac:dyDescent="0.25">
      <c r="A3253" t="s">
        <v>4767</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x14ac:dyDescent="0.25">
      <c r="A3254" t="s">
        <v>4768</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x14ac:dyDescent="0.25">
      <c r="A3255" t="s">
        <v>4769</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x14ac:dyDescent="0.25">
      <c r="A3256" t="s">
        <v>4770</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x14ac:dyDescent="0.25">
      <c r="A3257" t="s">
        <v>4771</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x14ac:dyDescent="0.25">
      <c r="A3258" t="s">
        <v>4772</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x14ac:dyDescent="0.25">
      <c r="A3259" t="s">
        <v>4773</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x14ac:dyDescent="0.25">
      <c r="A3260" t="s">
        <v>4774</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x14ac:dyDescent="0.25">
      <c r="A3261" t="s">
        <v>4775</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x14ac:dyDescent="0.25">
      <c r="A3262" t="s">
        <v>4776</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x14ac:dyDescent="0.25">
      <c r="A3263" t="s">
        <v>4777</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x14ac:dyDescent="0.25">
      <c r="A3264" t="s">
        <v>4778</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x14ac:dyDescent="0.25">
      <c r="A3265" t="s">
        <v>4779</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x14ac:dyDescent="0.25">
      <c r="A3266" t="s">
        <v>4780</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x14ac:dyDescent="0.25">
      <c r="A3267" t="s">
        <v>4781</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x14ac:dyDescent="0.25">
      <c r="A3268" t="s">
        <v>4782</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x14ac:dyDescent="0.25">
      <c r="A3269" t="s">
        <v>4783</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x14ac:dyDescent="0.25">
      <c r="A3270" t="s">
        <v>4784</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x14ac:dyDescent="0.25">
      <c r="A3271" t="s">
        <v>4785</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x14ac:dyDescent="0.25">
      <c r="A3272" t="s">
        <v>4786</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x14ac:dyDescent="0.25">
      <c r="A3273" t="s">
        <v>4787</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x14ac:dyDescent="0.25">
      <c r="A3274" t="s">
        <v>4788</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x14ac:dyDescent="0.25">
      <c r="A3275" t="s">
        <v>4789</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x14ac:dyDescent="0.25">
      <c r="A3276" t="s">
        <v>4790</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x14ac:dyDescent="0.25">
      <c r="A3277" t="s">
        <v>4791</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x14ac:dyDescent="0.25">
      <c r="A3278" t="s">
        <v>4792</v>
      </c>
      <c r="B3278" t="s">
        <v>19</v>
      </c>
      <c r="C3278" s="2">
        <v>41257000000000</v>
      </c>
      <c r="D3278" s="2">
        <v>41422200000000</v>
      </c>
      <c r="E3278" s="2">
        <v>42886800000000</v>
      </c>
      <c r="F3278" s="2">
        <v>42708900000000</v>
      </c>
      <c r="G3278" s="2">
        <v>42714300000000</v>
      </c>
      <c r="H3278" s="2">
        <v>42835300000000</v>
      </c>
      <c r="I3278" s="2">
        <v>42941700000000</v>
      </c>
      <c r="J3278" s="2">
        <v>43026900000000</v>
      </c>
      <c r="K3278" s="2">
        <v>43106300000000</v>
      </c>
      <c r="L3278" s="2">
        <v>43148000000000</v>
      </c>
      <c r="M3278" s="2">
        <v>43236500000000</v>
      </c>
      <c r="N3278" s="2">
        <v>43447100000000</v>
      </c>
      <c r="O3278" s="2">
        <v>43600800000000</v>
      </c>
      <c r="P3278" s="2">
        <v>43768700000000</v>
      </c>
      <c r="Q3278" s="2">
        <v>43951600000000</v>
      </c>
      <c r="R3278" s="2">
        <v>44111600000000</v>
      </c>
      <c r="S3278" s="2">
        <v>44383600000000</v>
      </c>
      <c r="T3278" s="2">
        <v>44640200000000</v>
      </c>
      <c r="U3278" s="2">
        <v>44888900000000</v>
      </c>
      <c r="V3278" s="2">
        <v>45137200000000</v>
      </c>
      <c r="W3278" s="2">
        <v>45347700000000</v>
      </c>
      <c r="X3278" s="2">
        <v>45573100000000</v>
      </c>
      <c r="Y3278" s="2">
        <v>45782900000000</v>
      </c>
      <c r="Z3278" s="2">
        <v>45977200000000</v>
      </c>
      <c r="AA3278" s="2">
        <v>46177700000000</v>
      </c>
      <c r="AB3278" s="2">
        <v>46361400000000</v>
      </c>
      <c r="AC3278" s="2">
        <v>46543600000000</v>
      </c>
      <c r="AD3278" s="2">
        <v>46724500000000</v>
      </c>
      <c r="AE3278" s="2">
        <v>46896400000000</v>
      </c>
      <c r="AF3278" s="2">
        <v>47074700000000</v>
      </c>
    </row>
    <row r="3279" spans="1:32" x14ac:dyDescent="0.25">
      <c r="A3279" t="s">
        <v>4793</v>
      </c>
      <c r="B3279" t="s">
        <v>19</v>
      </c>
      <c r="C3279" s="2">
        <v>1173820000</v>
      </c>
      <c r="D3279" s="2">
        <v>1178520000</v>
      </c>
      <c r="E3279" s="2">
        <v>1220190000</v>
      </c>
      <c r="F3279" s="2">
        <v>1215130000</v>
      </c>
      <c r="G3279" s="2">
        <v>1215290000</v>
      </c>
      <c r="H3279" s="2">
        <v>1218730000</v>
      </c>
      <c r="I3279" s="2">
        <v>1221760000</v>
      </c>
      <c r="J3279" s="2">
        <v>1224180000</v>
      </c>
      <c r="K3279" s="2">
        <v>1226440000</v>
      </c>
      <c r="L3279" s="2">
        <v>1227630000</v>
      </c>
      <c r="M3279" s="2">
        <v>1230140000</v>
      </c>
      <c r="N3279" s="2">
        <v>1236130000</v>
      </c>
      <c r="O3279" s="2">
        <v>1240510000</v>
      </c>
      <c r="P3279" s="2">
        <v>1245290000</v>
      </c>
      <c r="Q3279" s="2">
        <v>1250490000</v>
      </c>
      <c r="R3279" s="2">
        <v>1255040000</v>
      </c>
      <c r="S3279" s="2">
        <v>1262780000</v>
      </c>
      <c r="T3279" s="2">
        <v>1270080000</v>
      </c>
      <c r="U3279" s="2">
        <v>1277160000</v>
      </c>
      <c r="V3279" s="2">
        <v>1284220000</v>
      </c>
      <c r="W3279" s="2">
        <v>1290210000</v>
      </c>
      <c r="X3279" s="2">
        <v>1296620000</v>
      </c>
      <c r="Y3279" s="2">
        <v>1302590000</v>
      </c>
      <c r="Z3279" s="2">
        <v>1308120000</v>
      </c>
      <c r="AA3279" s="2">
        <v>1313820000</v>
      </c>
      <c r="AB3279" s="2">
        <v>1319050000</v>
      </c>
      <c r="AC3279" s="2">
        <v>1324230000</v>
      </c>
      <c r="AD3279" s="2">
        <v>1329380000</v>
      </c>
      <c r="AE3279" s="2">
        <v>1334270000</v>
      </c>
      <c r="AF3279" s="2">
        <v>1339340000</v>
      </c>
    </row>
    <row r="3280" spans="1:32" x14ac:dyDescent="0.25">
      <c r="A3280" t="s">
        <v>4794</v>
      </c>
      <c r="B3280" t="s">
        <v>19</v>
      </c>
      <c r="C3280" s="2">
        <v>5421030000</v>
      </c>
      <c r="D3280" s="2">
        <v>5442730000</v>
      </c>
      <c r="E3280" s="2">
        <v>5635180000</v>
      </c>
      <c r="F3280" s="2">
        <v>5611800000</v>
      </c>
      <c r="G3280" s="2">
        <v>5612520000</v>
      </c>
      <c r="H3280" s="2">
        <v>5628410000</v>
      </c>
      <c r="I3280" s="2">
        <v>5642390000</v>
      </c>
      <c r="J3280" s="2">
        <v>5653580000</v>
      </c>
      <c r="K3280" s="2">
        <v>5664020000</v>
      </c>
      <c r="L3280" s="2">
        <v>5669500000</v>
      </c>
      <c r="M3280" s="2">
        <v>5681120000</v>
      </c>
      <c r="N3280" s="2">
        <v>5708800000</v>
      </c>
      <c r="O3280" s="2">
        <v>5728990000</v>
      </c>
      <c r="P3280" s="2">
        <v>5751060000</v>
      </c>
      <c r="Q3280" s="2">
        <v>5775090000</v>
      </c>
      <c r="R3280" s="2">
        <v>5796110000</v>
      </c>
      <c r="S3280" s="2">
        <v>5831860000</v>
      </c>
      <c r="T3280" s="2">
        <v>5865580000</v>
      </c>
      <c r="U3280" s="2">
        <v>5898250000</v>
      </c>
      <c r="V3280" s="2">
        <v>5930870000</v>
      </c>
      <c r="W3280" s="2">
        <v>5958540000</v>
      </c>
      <c r="X3280" s="2">
        <v>5988150000</v>
      </c>
      <c r="Y3280" s="2">
        <v>6015720000</v>
      </c>
      <c r="Z3280" s="2">
        <v>6041250000</v>
      </c>
      <c r="AA3280" s="2">
        <v>6067590000</v>
      </c>
      <c r="AB3280" s="2">
        <v>6091730000</v>
      </c>
      <c r="AC3280" s="2">
        <v>6115660000</v>
      </c>
      <c r="AD3280" s="2">
        <v>6139440000</v>
      </c>
      <c r="AE3280" s="2">
        <v>6162030000</v>
      </c>
      <c r="AF3280" s="2">
        <v>6185450000</v>
      </c>
    </row>
    <row r="3281" spans="1:32" x14ac:dyDescent="0.25">
      <c r="A3281" t="s">
        <v>4795</v>
      </c>
      <c r="B3281" t="s">
        <v>19</v>
      </c>
      <c r="C3281" s="2">
        <v>18553600000</v>
      </c>
      <c r="D3281" s="2">
        <v>18627800000</v>
      </c>
      <c r="E3281" s="2">
        <v>19286500000</v>
      </c>
      <c r="F3281" s="2">
        <v>19206500000</v>
      </c>
      <c r="G3281" s="2">
        <v>19208900000</v>
      </c>
      <c r="H3281" s="2">
        <v>19263300000</v>
      </c>
      <c r="I3281" s="2">
        <v>19311200000</v>
      </c>
      <c r="J3281" s="2">
        <v>19349500000</v>
      </c>
      <c r="K3281" s="2">
        <v>19385200000</v>
      </c>
      <c r="L3281" s="2">
        <v>19404000000</v>
      </c>
      <c r="M3281" s="2">
        <v>19443700000</v>
      </c>
      <c r="N3281" s="2">
        <v>19538500000</v>
      </c>
      <c r="O3281" s="2">
        <v>19607600000</v>
      </c>
      <c r="P3281" s="2">
        <v>19683100000</v>
      </c>
      <c r="Q3281" s="2">
        <v>19765300000</v>
      </c>
      <c r="R3281" s="2">
        <v>19837300000</v>
      </c>
      <c r="S3281" s="2">
        <v>19959600000</v>
      </c>
      <c r="T3281" s="2">
        <v>20075000000</v>
      </c>
      <c r="U3281" s="2">
        <v>20186800000</v>
      </c>
      <c r="V3281" s="2">
        <v>20298500000</v>
      </c>
      <c r="W3281" s="2">
        <v>20393200000</v>
      </c>
      <c r="X3281" s="2">
        <v>20494500000</v>
      </c>
      <c r="Y3281" s="2">
        <v>20588900000</v>
      </c>
      <c r="Z3281" s="2">
        <v>20676300000</v>
      </c>
      <c r="AA3281" s="2">
        <v>20766400000</v>
      </c>
      <c r="AB3281" s="2">
        <v>20849100000</v>
      </c>
      <c r="AC3281" s="2">
        <v>20931000000</v>
      </c>
      <c r="AD3281" s="2">
        <v>21012300000</v>
      </c>
      <c r="AE3281" s="2">
        <v>21089700000</v>
      </c>
      <c r="AF3281" s="2">
        <v>21169800000</v>
      </c>
    </row>
    <row r="3282" spans="1:32" x14ac:dyDescent="0.25">
      <c r="A3282" t="s">
        <v>4796</v>
      </c>
      <c r="B3282" t="s">
        <v>19</v>
      </c>
      <c r="C3282" s="2">
        <v>1464670000</v>
      </c>
      <c r="D3282" s="2">
        <v>1470530000</v>
      </c>
      <c r="E3282" s="2">
        <v>1522530000</v>
      </c>
      <c r="F3282" s="2">
        <v>1516210000</v>
      </c>
      <c r="G3282" s="2">
        <v>1516400000</v>
      </c>
      <c r="H3282" s="2">
        <v>1520700000</v>
      </c>
      <c r="I3282" s="2">
        <v>1524480000</v>
      </c>
      <c r="J3282" s="2">
        <v>1527500000</v>
      </c>
      <c r="K3282" s="2">
        <v>1530320000</v>
      </c>
      <c r="L3282" s="2">
        <v>1531800000</v>
      </c>
      <c r="M3282" s="2">
        <v>1534940000</v>
      </c>
      <c r="N3282" s="2">
        <v>1542420000</v>
      </c>
      <c r="O3282" s="2">
        <v>1547870000</v>
      </c>
      <c r="P3282" s="2">
        <v>1553840000</v>
      </c>
      <c r="Q3282" s="2">
        <v>1560330000</v>
      </c>
      <c r="R3282" s="2">
        <v>1566010000</v>
      </c>
      <c r="S3282" s="2">
        <v>1575670000</v>
      </c>
      <c r="T3282" s="2">
        <v>1584780000</v>
      </c>
      <c r="U3282" s="2">
        <v>1593600000</v>
      </c>
      <c r="V3282" s="2">
        <v>1602420000</v>
      </c>
      <c r="W3282" s="2">
        <v>1609890000</v>
      </c>
      <c r="X3282" s="2">
        <v>1617890000</v>
      </c>
      <c r="Y3282" s="2">
        <v>1625340000</v>
      </c>
      <c r="Z3282" s="2">
        <v>1632240000</v>
      </c>
      <c r="AA3282" s="2">
        <v>1639360000</v>
      </c>
      <c r="AB3282" s="2">
        <v>1645880000</v>
      </c>
      <c r="AC3282" s="2">
        <v>1652350000</v>
      </c>
      <c r="AD3282" s="2">
        <v>1658770000</v>
      </c>
      <c r="AE3282" s="2">
        <v>1664870000</v>
      </c>
      <c r="AF3282" s="2">
        <v>1671200000</v>
      </c>
    </row>
    <row r="3283" spans="1:32" x14ac:dyDescent="0.25">
      <c r="A3283" t="s">
        <v>4797</v>
      </c>
      <c r="B3283" t="s">
        <v>19</v>
      </c>
      <c r="C3283" s="2">
        <v>1302480000</v>
      </c>
      <c r="D3283" s="2">
        <v>1307690000</v>
      </c>
      <c r="E3283" s="2">
        <v>1353930000</v>
      </c>
      <c r="F3283" s="2">
        <v>1348310000</v>
      </c>
      <c r="G3283" s="2">
        <v>1348480000</v>
      </c>
      <c r="H3283" s="2">
        <v>1352300000</v>
      </c>
      <c r="I3283" s="2">
        <v>1355660000</v>
      </c>
      <c r="J3283" s="2">
        <v>1358350000</v>
      </c>
      <c r="K3283" s="2">
        <v>1360860000</v>
      </c>
      <c r="L3283" s="2">
        <v>1362180000</v>
      </c>
      <c r="M3283" s="2">
        <v>1364970000</v>
      </c>
      <c r="N3283" s="2">
        <v>1371620000</v>
      </c>
      <c r="O3283" s="2">
        <v>1376470000</v>
      </c>
      <c r="P3283" s="2">
        <v>1381770000</v>
      </c>
      <c r="Q3283" s="2">
        <v>1387550000</v>
      </c>
      <c r="R3283" s="2">
        <v>1392590000</v>
      </c>
      <c r="S3283" s="2">
        <v>1401180000</v>
      </c>
      <c r="T3283" s="2">
        <v>1409280000</v>
      </c>
      <c r="U3283" s="2">
        <v>1417130000</v>
      </c>
      <c r="V3283" s="2">
        <v>1424970000</v>
      </c>
      <c r="W3283" s="2">
        <v>1431620000</v>
      </c>
      <c r="X3283" s="2">
        <v>1438730000</v>
      </c>
      <c r="Y3283" s="2">
        <v>1445360000</v>
      </c>
      <c r="Z3283" s="2">
        <v>1451490000</v>
      </c>
      <c r="AA3283" s="2">
        <v>1457820000</v>
      </c>
      <c r="AB3283" s="2">
        <v>1463620000</v>
      </c>
      <c r="AC3283" s="2">
        <v>1469370000</v>
      </c>
      <c r="AD3283" s="2">
        <v>1475080000</v>
      </c>
      <c r="AE3283" s="2">
        <v>1480510000</v>
      </c>
      <c r="AF3283" s="2">
        <v>1486140000</v>
      </c>
    </row>
    <row r="3284" spans="1:32" x14ac:dyDescent="0.25">
      <c r="A3284" t="s">
        <v>4798</v>
      </c>
      <c r="B3284" t="s">
        <v>19</v>
      </c>
      <c r="C3284" s="2">
        <v>3944270000</v>
      </c>
      <c r="D3284" s="2">
        <v>3960050000</v>
      </c>
      <c r="E3284" s="2">
        <v>4100080000</v>
      </c>
      <c r="F3284" s="2">
        <v>4083070000</v>
      </c>
      <c r="G3284" s="2">
        <v>4083590000</v>
      </c>
      <c r="H3284" s="2">
        <v>4095160000</v>
      </c>
      <c r="I3284" s="2">
        <v>4105330000</v>
      </c>
      <c r="J3284" s="2">
        <v>4113470000</v>
      </c>
      <c r="K3284" s="2">
        <v>4121070000</v>
      </c>
      <c r="L3284" s="2">
        <v>4125050000</v>
      </c>
      <c r="M3284" s="2">
        <v>4133510000</v>
      </c>
      <c r="N3284" s="2">
        <v>4153640000</v>
      </c>
      <c r="O3284" s="2">
        <v>4168340000</v>
      </c>
      <c r="P3284" s="2">
        <v>4184390000</v>
      </c>
      <c r="Q3284" s="2">
        <v>4201880000</v>
      </c>
      <c r="R3284" s="2">
        <v>4217170000</v>
      </c>
      <c r="S3284" s="2">
        <v>4243180000</v>
      </c>
      <c r="T3284" s="2">
        <v>4267710000</v>
      </c>
      <c r="U3284" s="2">
        <v>4291480000</v>
      </c>
      <c r="V3284" s="2">
        <v>4315220000</v>
      </c>
      <c r="W3284" s="2">
        <v>4335350000</v>
      </c>
      <c r="X3284" s="2">
        <v>4356890000</v>
      </c>
      <c r="Y3284" s="2">
        <v>4376960000</v>
      </c>
      <c r="Z3284" s="2">
        <v>4395530000</v>
      </c>
      <c r="AA3284" s="2">
        <v>4414690000</v>
      </c>
      <c r="AB3284" s="2">
        <v>4432260000</v>
      </c>
      <c r="AC3284" s="2">
        <v>4449670000</v>
      </c>
      <c r="AD3284" s="2">
        <v>4466970000</v>
      </c>
      <c r="AE3284" s="2">
        <v>4483410000</v>
      </c>
      <c r="AF3284" s="2">
        <v>4500450000</v>
      </c>
    </row>
    <row r="3285" spans="1:32" x14ac:dyDescent="0.25">
      <c r="A3285" t="s">
        <v>4799</v>
      </c>
      <c r="B3285" t="s">
        <v>19</v>
      </c>
      <c r="C3285" s="2">
        <v>304589000</v>
      </c>
      <c r="D3285" s="2">
        <v>305809000</v>
      </c>
      <c r="E3285" s="2">
        <v>316621000</v>
      </c>
      <c r="F3285" s="2">
        <v>315308000</v>
      </c>
      <c r="G3285" s="2">
        <v>315348000</v>
      </c>
      <c r="H3285" s="2">
        <v>316241000</v>
      </c>
      <c r="I3285" s="2">
        <v>317027000</v>
      </c>
      <c r="J3285" s="2">
        <v>317656000</v>
      </c>
      <c r="K3285" s="2">
        <v>318242000</v>
      </c>
      <c r="L3285" s="2">
        <v>318550000</v>
      </c>
      <c r="M3285" s="2">
        <v>319203000</v>
      </c>
      <c r="N3285" s="2">
        <v>320758000</v>
      </c>
      <c r="O3285" s="2">
        <v>321893000</v>
      </c>
      <c r="P3285" s="2">
        <v>323133000</v>
      </c>
      <c r="Q3285" s="2">
        <v>324483000</v>
      </c>
      <c r="R3285" s="2">
        <v>325664000</v>
      </c>
      <c r="S3285" s="2">
        <v>327672000</v>
      </c>
      <c r="T3285" s="2">
        <v>329567000</v>
      </c>
      <c r="U3285" s="2">
        <v>331402000</v>
      </c>
      <c r="V3285" s="2">
        <v>333236000</v>
      </c>
      <c r="W3285" s="2">
        <v>334790000</v>
      </c>
      <c r="X3285" s="2">
        <v>336454000</v>
      </c>
      <c r="Y3285" s="2">
        <v>338003000</v>
      </c>
      <c r="Z3285" s="2">
        <v>339437000</v>
      </c>
      <c r="AA3285" s="2">
        <v>340917000</v>
      </c>
      <c r="AB3285" s="2">
        <v>342274000</v>
      </c>
      <c r="AC3285" s="2">
        <v>343618000</v>
      </c>
      <c r="AD3285" s="2">
        <v>344954000</v>
      </c>
      <c r="AE3285" s="2">
        <v>346224000</v>
      </c>
      <c r="AF3285" s="2">
        <v>347539000</v>
      </c>
    </row>
    <row r="3286" spans="1:32" x14ac:dyDescent="0.25">
      <c r="A3286" t="s">
        <v>4800</v>
      </c>
      <c r="B3286" t="s">
        <v>19</v>
      </c>
      <c r="C3286" s="2">
        <v>260055000</v>
      </c>
      <c r="D3286" s="2">
        <v>261096000</v>
      </c>
      <c r="E3286" s="2">
        <v>270328000</v>
      </c>
      <c r="F3286" s="2">
        <v>269207000</v>
      </c>
      <c r="G3286" s="2">
        <v>269242000</v>
      </c>
      <c r="H3286" s="2">
        <v>270004000</v>
      </c>
      <c r="I3286" s="2">
        <v>270675000</v>
      </c>
      <c r="J3286" s="2">
        <v>271211000</v>
      </c>
      <c r="K3286" s="2">
        <v>271712000</v>
      </c>
      <c r="L3286" s="2">
        <v>271975000</v>
      </c>
      <c r="M3286" s="2">
        <v>272533000</v>
      </c>
      <c r="N3286" s="2">
        <v>273860000</v>
      </c>
      <c r="O3286" s="2">
        <v>274829000</v>
      </c>
      <c r="P3286" s="2">
        <v>275888000</v>
      </c>
      <c r="Q3286" s="2">
        <v>277040000</v>
      </c>
      <c r="R3286" s="2">
        <v>278049000</v>
      </c>
      <c r="S3286" s="2">
        <v>279764000</v>
      </c>
      <c r="T3286" s="2">
        <v>281381000</v>
      </c>
      <c r="U3286" s="2">
        <v>282948000</v>
      </c>
      <c r="V3286" s="2">
        <v>284514000</v>
      </c>
      <c r="W3286" s="2">
        <v>285841000</v>
      </c>
      <c r="X3286" s="2">
        <v>287261000</v>
      </c>
      <c r="Y3286" s="2">
        <v>288584000</v>
      </c>
      <c r="Z3286" s="2">
        <v>289808000</v>
      </c>
      <c r="AA3286" s="2">
        <v>291072000</v>
      </c>
      <c r="AB3286" s="2">
        <v>292230000</v>
      </c>
      <c r="AC3286" s="2">
        <v>293378000</v>
      </c>
      <c r="AD3286" s="2">
        <v>294519000</v>
      </c>
      <c r="AE3286" s="2">
        <v>295603000</v>
      </c>
      <c r="AF3286" s="2">
        <v>296726000</v>
      </c>
    </row>
    <row r="3287" spans="1:32" x14ac:dyDescent="0.25">
      <c r="A3287" t="s">
        <v>4801</v>
      </c>
      <c r="B3287" t="s">
        <v>19</v>
      </c>
      <c r="C3287" s="2">
        <v>1649400000</v>
      </c>
      <c r="D3287" s="2">
        <v>1656000000</v>
      </c>
      <c r="E3287" s="2">
        <v>1714560000</v>
      </c>
      <c r="F3287" s="2">
        <v>1707450000</v>
      </c>
      <c r="G3287" s="2">
        <v>1707660000</v>
      </c>
      <c r="H3287" s="2">
        <v>1712500000</v>
      </c>
      <c r="I3287" s="2">
        <v>1716750000</v>
      </c>
      <c r="J3287" s="2">
        <v>1720160000</v>
      </c>
      <c r="K3287" s="2">
        <v>1723330000</v>
      </c>
      <c r="L3287" s="2">
        <v>1725000000</v>
      </c>
      <c r="M3287" s="2">
        <v>1728540000</v>
      </c>
      <c r="N3287" s="2">
        <v>1736960000</v>
      </c>
      <c r="O3287" s="2">
        <v>1743100000</v>
      </c>
      <c r="P3287" s="2">
        <v>1749820000</v>
      </c>
      <c r="Q3287" s="2">
        <v>1757130000</v>
      </c>
      <c r="R3287" s="2">
        <v>1763520000</v>
      </c>
      <c r="S3287" s="2">
        <v>1774400000</v>
      </c>
      <c r="T3287" s="2">
        <v>1784660000</v>
      </c>
      <c r="U3287" s="2">
        <v>1794600000</v>
      </c>
      <c r="V3287" s="2">
        <v>1804530000</v>
      </c>
      <c r="W3287" s="2">
        <v>1812940000</v>
      </c>
      <c r="X3287" s="2">
        <v>1821950000</v>
      </c>
      <c r="Y3287" s="2">
        <v>1830340000</v>
      </c>
      <c r="Z3287" s="2">
        <v>1838110000</v>
      </c>
      <c r="AA3287" s="2">
        <v>1846120000</v>
      </c>
      <c r="AB3287" s="2">
        <v>1853470000</v>
      </c>
      <c r="AC3287" s="2">
        <v>1860750000</v>
      </c>
      <c r="AD3287" s="2">
        <v>1867980000</v>
      </c>
      <c r="AE3287" s="2">
        <v>1874860000</v>
      </c>
      <c r="AF3287" s="2">
        <v>1881980000</v>
      </c>
    </row>
    <row r="3288" spans="1:32" x14ac:dyDescent="0.25">
      <c r="A3288" t="s">
        <v>4802</v>
      </c>
      <c r="B3288" t="s">
        <v>19</v>
      </c>
      <c r="C3288" s="2">
        <v>329880000</v>
      </c>
      <c r="D3288" s="2">
        <v>331201000</v>
      </c>
      <c r="E3288" s="2">
        <v>342911000</v>
      </c>
      <c r="F3288" s="2">
        <v>341489000</v>
      </c>
      <c r="G3288" s="2">
        <v>341533000</v>
      </c>
      <c r="H3288" s="2">
        <v>342500000</v>
      </c>
      <c r="I3288" s="2">
        <v>343350000</v>
      </c>
      <c r="J3288" s="2">
        <v>344031000</v>
      </c>
      <c r="K3288" s="2">
        <v>344667000</v>
      </c>
      <c r="L3288" s="2">
        <v>345000000</v>
      </c>
      <c r="M3288" s="2">
        <v>345707000</v>
      </c>
      <c r="N3288" s="2">
        <v>347391000</v>
      </c>
      <c r="O3288" s="2">
        <v>348620000</v>
      </c>
      <c r="P3288" s="2">
        <v>349963000</v>
      </c>
      <c r="Q3288" s="2">
        <v>351425000</v>
      </c>
      <c r="R3288" s="2">
        <v>352704000</v>
      </c>
      <c r="S3288" s="2">
        <v>354880000</v>
      </c>
      <c r="T3288" s="2">
        <v>356932000</v>
      </c>
      <c r="U3288" s="2">
        <v>358920000</v>
      </c>
      <c r="V3288" s="2">
        <v>360905000</v>
      </c>
      <c r="W3288" s="2">
        <v>362588000</v>
      </c>
      <c r="X3288" s="2">
        <v>364390000</v>
      </c>
      <c r="Y3288" s="2">
        <v>366068000</v>
      </c>
      <c r="Z3288" s="2">
        <v>367622000</v>
      </c>
      <c r="AA3288" s="2">
        <v>369224000</v>
      </c>
      <c r="AB3288" s="2">
        <v>370694000</v>
      </c>
      <c r="AC3288" s="2">
        <v>372150000</v>
      </c>
      <c r="AD3288" s="2">
        <v>373597000</v>
      </c>
      <c r="AE3288" s="2">
        <v>374972000</v>
      </c>
      <c r="AF3288" s="2">
        <v>376397000</v>
      </c>
    </row>
    <row r="3289" spans="1:32" x14ac:dyDescent="0.25">
      <c r="A3289" t="s">
        <v>4803</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x14ac:dyDescent="0.25">
      <c r="A3290" t="s">
        <v>4804</v>
      </c>
      <c r="B3290" t="s">
        <v>19</v>
      </c>
      <c r="C3290" s="2">
        <v>2726200000000</v>
      </c>
      <c r="D3290" s="2">
        <v>2737460000000</v>
      </c>
      <c r="E3290" s="2">
        <v>2534850000000</v>
      </c>
      <c r="F3290" s="2">
        <v>2701440000000</v>
      </c>
      <c r="G3290" s="2">
        <v>2494370000000</v>
      </c>
      <c r="H3290" s="2">
        <v>2263260000000</v>
      </c>
      <c r="I3290" s="2">
        <v>2015650000000</v>
      </c>
      <c r="J3290" s="2">
        <v>1796550000000</v>
      </c>
      <c r="K3290" s="2">
        <v>1591720000000</v>
      </c>
      <c r="L3290" s="2">
        <v>1506200000000</v>
      </c>
      <c r="M3290" s="2">
        <v>1494240000000</v>
      </c>
      <c r="N3290" s="2">
        <v>1498740000000</v>
      </c>
      <c r="O3290" s="2">
        <v>1490410000000</v>
      </c>
      <c r="P3290" s="2">
        <v>1478580000000</v>
      </c>
      <c r="Q3290" s="2">
        <v>1491440000000</v>
      </c>
      <c r="R3290" s="2">
        <v>1475650000000</v>
      </c>
      <c r="S3290" s="2">
        <v>1442610000000</v>
      </c>
      <c r="T3290" s="2">
        <v>1423860000000</v>
      </c>
      <c r="U3290" s="2">
        <v>1393060000000</v>
      </c>
      <c r="V3290" s="2">
        <v>1376570000000</v>
      </c>
      <c r="W3290" s="2">
        <v>1381070000000</v>
      </c>
      <c r="X3290" s="2">
        <v>1387040000000</v>
      </c>
      <c r="Y3290" s="2">
        <v>1371990000000</v>
      </c>
      <c r="Z3290" s="2">
        <v>1353980000000</v>
      </c>
      <c r="AA3290" s="2">
        <v>1341950000000</v>
      </c>
      <c r="AB3290" s="2">
        <v>1330650000000</v>
      </c>
      <c r="AC3290" s="2">
        <v>1326090000000</v>
      </c>
      <c r="AD3290" s="2">
        <v>1323740000000</v>
      </c>
      <c r="AE3290" s="2">
        <v>1318380000000</v>
      </c>
      <c r="AF3290" s="2">
        <v>1301770000000</v>
      </c>
    </row>
    <row r="3291" spans="1:32" x14ac:dyDescent="0.25">
      <c r="A3291" t="s">
        <v>4805</v>
      </c>
      <c r="B3291" t="s">
        <v>19</v>
      </c>
      <c r="C3291" s="2">
        <v>77564600</v>
      </c>
      <c r="D3291" s="2">
        <v>77884800</v>
      </c>
      <c r="E3291" s="2">
        <v>72120300</v>
      </c>
      <c r="F3291" s="2">
        <v>76860000</v>
      </c>
      <c r="G3291" s="2">
        <v>70968500</v>
      </c>
      <c r="H3291" s="2">
        <v>64393100</v>
      </c>
      <c r="I3291" s="2">
        <v>57348400</v>
      </c>
      <c r="J3291" s="2">
        <v>51114600</v>
      </c>
      <c r="K3291" s="2">
        <v>45286800</v>
      </c>
      <c r="L3291" s="2">
        <v>42853800</v>
      </c>
      <c r="M3291" s="2">
        <v>42513400</v>
      </c>
      <c r="N3291" s="2">
        <v>42641300</v>
      </c>
      <c r="O3291" s="2">
        <v>42404400</v>
      </c>
      <c r="P3291" s="2">
        <v>42067900</v>
      </c>
      <c r="Q3291" s="2">
        <v>42433800</v>
      </c>
      <c r="R3291" s="2">
        <v>41984500</v>
      </c>
      <c r="S3291" s="2">
        <v>41044300</v>
      </c>
      <c r="T3291" s="2">
        <v>40511000</v>
      </c>
      <c r="U3291" s="2">
        <v>39634500</v>
      </c>
      <c r="V3291" s="2">
        <v>39165600</v>
      </c>
      <c r="W3291" s="2">
        <v>39293600</v>
      </c>
      <c r="X3291" s="2">
        <v>39463400</v>
      </c>
      <c r="Y3291" s="2">
        <v>39035100</v>
      </c>
      <c r="Z3291" s="2">
        <v>38522800</v>
      </c>
      <c r="AA3291" s="2">
        <v>38180500</v>
      </c>
      <c r="AB3291" s="2">
        <v>37859000</v>
      </c>
      <c r="AC3291" s="2">
        <v>37729100</v>
      </c>
      <c r="AD3291" s="2">
        <v>37662300</v>
      </c>
      <c r="AE3291" s="2">
        <v>37509900</v>
      </c>
      <c r="AF3291" s="2">
        <v>37037300</v>
      </c>
    </row>
    <row r="3292" spans="1:32" x14ac:dyDescent="0.25">
      <c r="A3292" t="s">
        <v>4806</v>
      </c>
      <c r="B3292" t="s">
        <v>19</v>
      </c>
      <c r="C3292" s="2">
        <v>358214000</v>
      </c>
      <c r="D3292" s="2">
        <v>359693000</v>
      </c>
      <c r="E3292" s="2">
        <v>333071000</v>
      </c>
      <c r="F3292" s="2">
        <v>354960000</v>
      </c>
      <c r="G3292" s="2">
        <v>327751000</v>
      </c>
      <c r="H3292" s="2">
        <v>297384000</v>
      </c>
      <c r="I3292" s="2">
        <v>264850000</v>
      </c>
      <c r="J3292" s="2">
        <v>236061000</v>
      </c>
      <c r="K3292" s="2">
        <v>209147000</v>
      </c>
      <c r="L3292" s="2">
        <v>197910000</v>
      </c>
      <c r="M3292" s="2">
        <v>196338000</v>
      </c>
      <c r="N3292" s="2">
        <v>196929000</v>
      </c>
      <c r="O3292" s="2">
        <v>195835000</v>
      </c>
      <c r="P3292" s="2">
        <v>194281000</v>
      </c>
      <c r="Q3292" s="2">
        <v>195971000</v>
      </c>
      <c r="R3292" s="2">
        <v>193896000</v>
      </c>
      <c r="S3292" s="2">
        <v>189554000</v>
      </c>
      <c r="T3292" s="2">
        <v>187091000</v>
      </c>
      <c r="U3292" s="2">
        <v>183043000</v>
      </c>
      <c r="V3292" s="2">
        <v>180877000</v>
      </c>
      <c r="W3292" s="2">
        <v>181468000</v>
      </c>
      <c r="X3292" s="2">
        <v>182253000</v>
      </c>
      <c r="Y3292" s="2">
        <v>180275000</v>
      </c>
      <c r="Z3292" s="2">
        <v>177909000</v>
      </c>
      <c r="AA3292" s="2">
        <v>176328000</v>
      </c>
      <c r="AB3292" s="2">
        <v>174843000</v>
      </c>
      <c r="AC3292" s="2">
        <v>174243000</v>
      </c>
      <c r="AD3292" s="2">
        <v>173934000</v>
      </c>
      <c r="AE3292" s="2">
        <v>173231000</v>
      </c>
      <c r="AF3292" s="2">
        <v>171048000</v>
      </c>
    </row>
    <row r="3293" spans="1:32" x14ac:dyDescent="0.25">
      <c r="A3293" t="s">
        <v>4807</v>
      </c>
      <c r="B3293" t="s">
        <v>19</v>
      </c>
      <c r="C3293" s="2">
        <v>1225990000</v>
      </c>
      <c r="D3293" s="2">
        <v>1231050000</v>
      </c>
      <c r="E3293" s="2">
        <v>1139940000</v>
      </c>
      <c r="F3293" s="2">
        <v>1214860000</v>
      </c>
      <c r="G3293" s="2">
        <v>1121730000</v>
      </c>
      <c r="H3293" s="2">
        <v>1017800000</v>
      </c>
      <c r="I3293" s="2">
        <v>906454000</v>
      </c>
      <c r="J3293" s="2">
        <v>807922000</v>
      </c>
      <c r="K3293" s="2">
        <v>715808000</v>
      </c>
      <c r="L3293" s="2">
        <v>677350000</v>
      </c>
      <c r="M3293" s="2">
        <v>671971000</v>
      </c>
      <c r="N3293" s="2">
        <v>673993000</v>
      </c>
      <c r="O3293" s="2">
        <v>670248000</v>
      </c>
      <c r="P3293" s="2">
        <v>664928000</v>
      </c>
      <c r="Q3293" s="2">
        <v>670712000</v>
      </c>
      <c r="R3293" s="2">
        <v>663610000</v>
      </c>
      <c r="S3293" s="2">
        <v>648750000</v>
      </c>
      <c r="T3293" s="2">
        <v>640321000</v>
      </c>
      <c r="U3293" s="2">
        <v>626467000</v>
      </c>
      <c r="V3293" s="2">
        <v>619055000</v>
      </c>
      <c r="W3293" s="2">
        <v>621079000</v>
      </c>
      <c r="X3293" s="2">
        <v>623762000</v>
      </c>
      <c r="Y3293" s="2">
        <v>616993000</v>
      </c>
      <c r="Z3293" s="2">
        <v>608895000</v>
      </c>
      <c r="AA3293" s="2">
        <v>603484000</v>
      </c>
      <c r="AB3293" s="2">
        <v>598402000</v>
      </c>
      <c r="AC3293" s="2">
        <v>596350000</v>
      </c>
      <c r="AD3293" s="2">
        <v>595293000</v>
      </c>
      <c r="AE3293" s="2">
        <v>592885000</v>
      </c>
      <c r="AF3293" s="2">
        <v>585415000</v>
      </c>
    </row>
    <row r="3294" spans="1:32" x14ac:dyDescent="0.25">
      <c r="A3294" t="s">
        <v>4808</v>
      </c>
      <c r="B3294" t="s">
        <v>19</v>
      </c>
      <c r="C3294" s="2">
        <v>96783100</v>
      </c>
      <c r="D3294" s="2">
        <v>97182700</v>
      </c>
      <c r="E3294" s="2">
        <v>89989900</v>
      </c>
      <c r="F3294" s="2">
        <v>95904000</v>
      </c>
      <c r="G3294" s="2">
        <v>88552700</v>
      </c>
      <c r="H3294" s="2">
        <v>80348100</v>
      </c>
      <c r="I3294" s="2">
        <v>71557900</v>
      </c>
      <c r="J3294" s="2">
        <v>63779500</v>
      </c>
      <c r="K3294" s="2">
        <v>56507800</v>
      </c>
      <c r="L3294" s="2">
        <v>53471900</v>
      </c>
      <c r="M3294" s="2">
        <v>53047200</v>
      </c>
      <c r="N3294" s="2">
        <v>53206800</v>
      </c>
      <c r="O3294" s="2">
        <v>52911200</v>
      </c>
      <c r="P3294" s="2">
        <v>52491200</v>
      </c>
      <c r="Q3294" s="2">
        <v>52947800</v>
      </c>
      <c r="R3294" s="2">
        <v>52387200</v>
      </c>
      <c r="S3294" s="2">
        <v>51214100</v>
      </c>
      <c r="T3294" s="2">
        <v>50548700</v>
      </c>
      <c r="U3294" s="2">
        <v>49455000</v>
      </c>
      <c r="V3294" s="2">
        <v>48869900</v>
      </c>
      <c r="W3294" s="2">
        <v>49029600</v>
      </c>
      <c r="X3294" s="2">
        <v>49241500</v>
      </c>
      <c r="Y3294" s="2">
        <v>48707100</v>
      </c>
      <c r="Z3294" s="2">
        <v>48067800</v>
      </c>
      <c r="AA3294" s="2">
        <v>47640700</v>
      </c>
      <c r="AB3294" s="2">
        <v>47239500</v>
      </c>
      <c r="AC3294" s="2">
        <v>47077400</v>
      </c>
      <c r="AD3294" s="2">
        <v>46994100</v>
      </c>
      <c r="AE3294" s="2">
        <v>46803900</v>
      </c>
      <c r="AF3294" s="2">
        <v>46214200</v>
      </c>
    </row>
    <row r="3295" spans="1:32" x14ac:dyDescent="0.25">
      <c r="A3295" t="s">
        <v>4809</v>
      </c>
      <c r="B3295" t="s">
        <v>19</v>
      </c>
      <c r="C3295" s="2">
        <v>86065800</v>
      </c>
      <c r="D3295" s="2">
        <v>86421100</v>
      </c>
      <c r="E3295" s="2">
        <v>80024800</v>
      </c>
      <c r="F3295" s="2">
        <v>85284000</v>
      </c>
      <c r="G3295" s="2">
        <v>78746700</v>
      </c>
      <c r="H3295" s="2">
        <v>71450700</v>
      </c>
      <c r="I3295" s="2">
        <v>63633900</v>
      </c>
      <c r="J3295" s="2">
        <v>56716800</v>
      </c>
      <c r="K3295" s="2">
        <v>50250400</v>
      </c>
      <c r="L3295" s="2">
        <v>47550600</v>
      </c>
      <c r="M3295" s="2">
        <v>47173000</v>
      </c>
      <c r="N3295" s="2">
        <v>47314900</v>
      </c>
      <c r="O3295" s="2">
        <v>47052000</v>
      </c>
      <c r="P3295" s="2">
        <v>46678600</v>
      </c>
      <c r="Q3295" s="2">
        <v>47084600</v>
      </c>
      <c r="R3295" s="2">
        <v>46586100</v>
      </c>
      <c r="S3295" s="2">
        <v>45542900</v>
      </c>
      <c r="T3295" s="2">
        <v>44951100</v>
      </c>
      <c r="U3295" s="2">
        <v>43978500</v>
      </c>
      <c r="V3295" s="2">
        <v>43458200</v>
      </c>
      <c r="W3295" s="2">
        <v>43600300</v>
      </c>
      <c r="X3295" s="2">
        <v>43788700</v>
      </c>
      <c r="Y3295" s="2">
        <v>43313400</v>
      </c>
      <c r="Z3295" s="2">
        <v>42745000</v>
      </c>
      <c r="AA3295" s="2">
        <v>42365200</v>
      </c>
      <c r="AB3295" s="2">
        <v>42008400</v>
      </c>
      <c r="AC3295" s="2">
        <v>41864300</v>
      </c>
      <c r="AD3295" s="2">
        <v>41790100</v>
      </c>
      <c r="AE3295" s="2">
        <v>41621100</v>
      </c>
      <c r="AF3295" s="2">
        <v>41096700</v>
      </c>
    </row>
    <row r="3296" spans="1:32" x14ac:dyDescent="0.25">
      <c r="A3296" t="s">
        <v>4810</v>
      </c>
      <c r="B3296" t="s">
        <v>19</v>
      </c>
      <c r="C3296" s="2">
        <v>260631000</v>
      </c>
      <c r="D3296" s="2">
        <v>261708000</v>
      </c>
      <c r="E3296" s="2">
        <v>242338000</v>
      </c>
      <c r="F3296" s="2">
        <v>258264000</v>
      </c>
      <c r="G3296" s="2">
        <v>238467000</v>
      </c>
      <c r="H3296" s="2">
        <v>216373000</v>
      </c>
      <c r="I3296" s="2">
        <v>192701000</v>
      </c>
      <c r="J3296" s="2">
        <v>171755000</v>
      </c>
      <c r="K3296" s="2">
        <v>152172000</v>
      </c>
      <c r="L3296" s="2">
        <v>143997000</v>
      </c>
      <c r="M3296" s="2">
        <v>142853000</v>
      </c>
      <c r="N3296" s="2">
        <v>143283000</v>
      </c>
      <c r="O3296" s="2">
        <v>142487000</v>
      </c>
      <c r="P3296" s="2">
        <v>141356000</v>
      </c>
      <c r="Q3296" s="2">
        <v>142585000</v>
      </c>
      <c r="R3296" s="2">
        <v>141076000</v>
      </c>
      <c r="S3296" s="2">
        <v>137917000</v>
      </c>
      <c r="T3296" s="2">
        <v>136125000</v>
      </c>
      <c r="U3296" s="2">
        <v>133179000</v>
      </c>
      <c r="V3296" s="2">
        <v>131604000</v>
      </c>
      <c r="W3296" s="2">
        <v>132034000</v>
      </c>
      <c r="X3296" s="2">
        <v>132604000</v>
      </c>
      <c r="Y3296" s="2">
        <v>131165000</v>
      </c>
      <c r="Z3296" s="2">
        <v>129444000</v>
      </c>
      <c r="AA3296" s="2">
        <v>128294000</v>
      </c>
      <c r="AB3296" s="2">
        <v>127213000</v>
      </c>
      <c r="AC3296" s="2">
        <v>126777000</v>
      </c>
      <c r="AD3296" s="2">
        <v>126552000</v>
      </c>
      <c r="AE3296" s="2">
        <v>126040000</v>
      </c>
      <c r="AF3296" s="2">
        <v>124452000</v>
      </c>
    </row>
    <row r="3297" spans="1:32" x14ac:dyDescent="0.25">
      <c r="A3297" t="s">
        <v>4811</v>
      </c>
      <c r="B3297" t="s">
        <v>19</v>
      </c>
      <c r="C3297" s="2">
        <v>20126800</v>
      </c>
      <c r="D3297" s="2">
        <v>20209900</v>
      </c>
      <c r="E3297" s="2">
        <v>18714100</v>
      </c>
      <c r="F3297" s="2">
        <v>19944000</v>
      </c>
      <c r="G3297" s="2">
        <v>18415200</v>
      </c>
      <c r="H3297" s="2">
        <v>16709000</v>
      </c>
      <c r="I3297" s="2">
        <v>14881000</v>
      </c>
      <c r="J3297" s="2">
        <v>13263500</v>
      </c>
      <c r="K3297" s="2">
        <v>11751200</v>
      </c>
      <c r="L3297" s="2">
        <v>11119900</v>
      </c>
      <c r="M3297" s="2">
        <v>11031600</v>
      </c>
      <c r="N3297" s="2">
        <v>11064800</v>
      </c>
      <c r="O3297" s="2">
        <v>11003300</v>
      </c>
      <c r="P3297" s="2">
        <v>10916000</v>
      </c>
      <c r="Q3297" s="2">
        <v>11010900</v>
      </c>
      <c r="R3297" s="2">
        <v>10894300</v>
      </c>
      <c r="S3297" s="2">
        <v>10650400</v>
      </c>
      <c r="T3297" s="2">
        <v>10512000</v>
      </c>
      <c r="U3297" s="2">
        <v>10284600</v>
      </c>
      <c r="V3297" s="2">
        <v>10162900</v>
      </c>
      <c r="W3297" s="2">
        <v>10196100</v>
      </c>
      <c r="X3297" s="2">
        <v>10240200</v>
      </c>
      <c r="Y3297" s="2">
        <v>10129000</v>
      </c>
      <c r="Z3297" s="2">
        <v>9996080</v>
      </c>
      <c r="AA3297" s="2">
        <v>9907260</v>
      </c>
      <c r="AB3297" s="2">
        <v>9823820</v>
      </c>
      <c r="AC3297" s="2">
        <v>9790130</v>
      </c>
      <c r="AD3297" s="2">
        <v>9772790</v>
      </c>
      <c r="AE3297" s="2">
        <v>9733250</v>
      </c>
      <c r="AF3297" s="2">
        <v>9610620</v>
      </c>
    </row>
    <row r="3298" spans="1:32" x14ac:dyDescent="0.25">
      <c r="A3298" t="s">
        <v>4812</v>
      </c>
      <c r="B3298" t="s">
        <v>19</v>
      </c>
      <c r="C3298" s="2">
        <v>17184100</v>
      </c>
      <c r="D3298" s="2">
        <v>17255000</v>
      </c>
      <c r="E3298" s="2">
        <v>15977900</v>
      </c>
      <c r="F3298" s="2">
        <v>17028000</v>
      </c>
      <c r="G3298" s="2">
        <v>15722800</v>
      </c>
      <c r="H3298" s="2">
        <v>14266000</v>
      </c>
      <c r="I3298" s="2">
        <v>12705300</v>
      </c>
      <c r="J3298" s="2">
        <v>11324200</v>
      </c>
      <c r="K3298" s="2">
        <v>10033100</v>
      </c>
      <c r="L3298" s="2">
        <v>9494070</v>
      </c>
      <c r="M3298" s="2">
        <v>9418660</v>
      </c>
      <c r="N3298" s="2">
        <v>9447000</v>
      </c>
      <c r="O3298" s="2">
        <v>9394520</v>
      </c>
      <c r="P3298" s="2">
        <v>9319950</v>
      </c>
      <c r="Q3298" s="2">
        <v>9401020</v>
      </c>
      <c r="R3298" s="2">
        <v>9301480</v>
      </c>
      <c r="S3298" s="2">
        <v>9093190</v>
      </c>
      <c r="T3298" s="2">
        <v>8975050</v>
      </c>
      <c r="U3298" s="2">
        <v>8780860</v>
      </c>
      <c r="V3298" s="2">
        <v>8676970</v>
      </c>
      <c r="W3298" s="2">
        <v>8705330</v>
      </c>
      <c r="X3298" s="2">
        <v>8742950</v>
      </c>
      <c r="Y3298" s="2">
        <v>8648060</v>
      </c>
      <c r="Z3298" s="2">
        <v>8534560</v>
      </c>
      <c r="AA3298" s="2">
        <v>8458720</v>
      </c>
      <c r="AB3298" s="2">
        <v>8387490</v>
      </c>
      <c r="AC3298" s="2">
        <v>8358720</v>
      </c>
      <c r="AD3298" s="2">
        <v>8343910</v>
      </c>
      <c r="AE3298" s="2">
        <v>8310160</v>
      </c>
      <c r="AF3298" s="2">
        <v>8205450</v>
      </c>
    </row>
    <row r="3299" spans="1:32" x14ac:dyDescent="0.25">
      <c r="A3299" t="s">
        <v>4813</v>
      </c>
      <c r="B3299" t="s">
        <v>19</v>
      </c>
      <c r="C3299" s="2">
        <v>108990000</v>
      </c>
      <c r="D3299" s="2">
        <v>109440000</v>
      </c>
      <c r="E3299" s="2">
        <v>101340000</v>
      </c>
      <c r="F3299" s="2">
        <v>108000000</v>
      </c>
      <c r="G3299" s="2">
        <v>99721500</v>
      </c>
      <c r="H3299" s="2">
        <v>90482100</v>
      </c>
      <c r="I3299" s="2">
        <v>80583200</v>
      </c>
      <c r="J3299" s="2">
        <v>71823800</v>
      </c>
      <c r="K3299" s="2">
        <v>63634900</v>
      </c>
      <c r="L3299" s="2">
        <v>60216100</v>
      </c>
      <c r="M3299" s="2">
        <v>59737800</v>
      </c>
      <c r="N3299" s="2">
        <v>59917500</v>
      </c>
      <c r="O3299" s="2">
        <v>59584700</v>
      </c>
      <c r="P3299" s="2">
        <v>59111800</v>
      </c>
      <c r="Q3299" s="2">
        <v>59625900</v>
      </c>
      <c r="R3299" s="2">
        <v>58994600</v>
      </c>
      <c r="S3299" s="2">
        <v>57673500</v>
      </c>
      <c r="T3299" s="2">
        <v>56924200</v>
      </c>
      <c r="U3299" s="2">
        <v>55692500</v>
      </c>
      <c r="V3299" s="2">
        <v>55033600</v>
      </c>
      <c r="W3299" s="2">
        <v>55213500</v>
      </c>
      <c r="X3299" s="2">
        <v>55452100</v>
      </c>
      <c r="Y3299" s="2">
        <v>54850300</v>
      </c>
      <c r="Z3299" s="2">
        <v>54130400</v>
      </c>
      <c r="AA3299" s="2">
        <v>53649400</v>
      </c>
      <c r="AB3299" s="2">
        <v>53197600</v>
      </c>
      <c r="AC3299" s="2">
        <v>53015100</v>
      </c>
      <c r="AD3299" s="2">
        <v>52921200</v>
      </c>
      <c r="AE3299" s="2">
        <v>52707100</v>
      </c>
      <c r="AF3299" s="2">
        <v>52043000</v>
      </c>
    </row>
    <row r="3300" spans="1:32" x14ac:dyDescent="0.25">
      <c r="A3300" t="s">
        <v>4814</v>
      </c>
      <c r="B3300" t="s">
        <v>19</v>
      </c>
      <c r="C3300" s="2">
        <v>21798000</v>
      </c>
      <c r="D3300" s="2">
        <v>21888000</v>
      </c>
      <c r="E3300" s="2">
        <v>20268000</v>
      </c>
      <c r="F3300" s="2">
        <v>21600000</v>
      </c>
      <c r="G3300" s="2">
        <v>19944300</v>
      </c>
      <c r="H3300" s="2">
        <v>18096400</v>
      </c>
      <c r="I3300" s="2">
        <v>16116600</v>
      </c>
      <c r="J3300" s="2">
        <v>14364800</v>
      </c>
      <c r="K3300" s="2">
        <v>12727000</v>
      </c>
      <c r="L3300" s="2">
        <v>12043200</v>
      </c>
      <c r="M3300" s="2">
        <v>11947600</v>
      </c>
      <c r="N3300" s="2">
        <v>11983500</v>
      </c>
      <c r="O3300" s="2">
        <v>11916900</v>
      </c>
      <c r="P3300" s="2">
        <v>11822400</v>
      </c>
      <c r="Q3300" s="2">
        <v>11925200</v>
      </c>
      <c r="R3300" s="2">
        <v>11798900</v>
      </c>
      <c r="S3300" s="2">
        <v>11534700</v>
      </c>
      <c r="T3300" s="2">
        <v>11384800</v>
      </c>
      <c r="U3300" s="2">
        <v>11138500</v>
      </c>
      <c r="V3300" s="2">
        <v>11006700</v>
      </c>
      <c r="W3300" s="2">
        <v>11042700</v>
      </c>
      <c r="X3300" s="2">
        <v>11090400</v>
      </c>
      <c r="Y3300" s="2">
        <v>10970100</v>
      </c>
      <c r="Z3300" s="2">
        <v>10826100</v>
      </c>
      <c r="AA3300" s="2">
        <v>10729900</v>
      </c>
      <c r="AB3300" s="2">
        <v>10639500</v>
      </c>
      <c r="AC3300" s="2">
        <v>10603000</v>
      </c>
      <c r="AD3300" s="2">
        <v>10584200</v>
      </c>
      <c r="AE3300" s="2">
        <v>10541400</v>
      </c>
      <c r="AF3300" s="2">
        <v>10408600</v>
      </c>
    </row>
    <row r="3301" spans="1:32" x14ac:dyDescent="0.25">
      <c r="A3301" t="s">
        <v>4815</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x14ac:dyDescent="0.25">
      <c r="A3302" t="s">
        <v>4816</v>
      </c>
      <c r="B3302" t="s">
        <v>19</v>
      </c>
      <c r="C3302" s="2">
        <v>10100400000000</v>
      </c>
      <c r="D3302" s="2">
        <v>10145400000000</v>
      </c>
      <c r="E3302" s="2">
        <v>9597640000000</v>
      </c>
      <c r="F3302" s="2">
        <v>9402560000000</v>
      </c>
      <c r="G3302" s="2">
        <v>9327610000000</v>
      </c>
      <c r="H3302" s="2">
        <v>9327720000000</v>
      </c>
      <c r="I3302" s="2">
        <v>9252840000000</v>
      </c>
      <c r="J3302" s="2">
        <v>9230560000000</v>
      </c>
      <c r="K3302" s="2">
        <v>9148260000000</v>
      </c>
      <c r="L3302" s="2">
        <v>9126000000000</v>
      </c>
      <c r="M3302" s="2">
        <v>9081290000000</v>
      </c>
      <c r="N3302" s="2">
        <v>9081470000000</v>
      </c>
      <c r="O3302" s="2">
        <v>9111750000000</v>
      </c>
      <c r="P3302" s="2">
        <v>9111550000000</v>
      </c>
      <c r="Q3302" s="2">
        <v>9111590000000</v>
      </c>
      <c r="R3302" s="2">
        <v>9119100000000</v>
      </c>
      <c r="S3302" s="2">
        <v>9126590000000</v>
      </c>
      <c r="T3302" s="2">
        <v>9096560000000</v>
      </c>
      <c r="U3302" s="2">
        <v>9104070000000</v>
      </c>
      <c r="V3302" s="2">
        <v>9066510000000</v>
      </c>
      <c r="W3302" s="2">
        <v>9036450000000</v>
      </c>
      <c r="X3302" s="2">
        <v>9028910000000</v>
      </c>
      <c r="Y3302" s="2">
        <v>9043890000000</v>
      </c>
      <c r="Z3302" s="2">
        <v>9066370000000</v>
      </c>
      <c r="AA3302" s="2">
        <v>9036310000000</v>
      </c>
      <c r="AB3302" s="2">
        <v>9043760000000</v>
      </c>
      <c r="AC3302" s="2">
        <v>9006140000000</v>
      </c>
      <c r="AD3302" s="2">
        <v>9013520000000</v>
      </c>
      <c r="AE3302" s="2">
        <v>9035880000000</v>
      </c>
      <c r="AF3302" s="2">
        <v>9050720000000</v>
      </c>
    </row>
    <row r="3303" spans="1:32" x14ac:dyDescent="0.25">
      <c r="A3303" t="s">
        <v>4817</v>
      </c>
      <c r="B3303" t="s">
        <v>19</v>
      </c>
      <c r="C3303" s="2">
        <v>287371000</v>
      </c>
      <c r="D3303" s="2">
        <v>288652000</v>
      </c>
      <c r="E3303" s="2">
        <v>273067000</v>
      </c>
      <c r="F3303" s="2">
        <v>267517000</v>
      </c>
      <c r="G3303" s="2">
        <v>265384000</v>
      </c>
      <c r="H3303" s="2">
        <v>265388000</v>
      </c>
      <c r="I3303" s="2">
        <v>263257000</v>
      </c>
      <c r="J3303" s="2">
        <v>262623000</v>
      </c>
      <c r="K3303" s="2">
        <v>260282000</v>
      </c>
      <c r="L3303" s="2">
        <v>259648000</v>
      </c>
      <c r="M3303" s="2">
        <v>258376000</v>
      </c>
      <c r="N3303" s="2">
        <v>258381000</v>
      </c>
      <c r="O3303" s="2">
        <v>259243000</v>
      </c>
      <c r="P3303" s="2">
        <v>259237000</v>
      </c>
      <c r="Q3303" s="2">
        <v>259238000</v>
      </c>
      <c r="R3303" s="2">
        <v>259452000</v>
      </c>
      <c r="S3303" s="2">
        <v>259665000</v>
      </c>
      <c r="T3303" s="2">
        <v>258811000</v>
      </c>
      <c r="U3303" s="2">
        <v>259024000</v>
      </c>
      <c r="V3303" s="2">
        <v>257956000</v>
      </c>
      <c r="W3303" s="2">
        <v>257101000</v>
      </c>
      <c r="X3303" s="2">
        <v>256886000</v>
      </c>
      <c r="Y3303" s="2">
        <v>257312000</v>
      </c>
      <c r="Z3303" s="2">
        <v>257952000</v>
      </c>
      <c r="AA3303" s="2">
        <v>257096000</v>
      </c>
      <c r="AB3303" s="2">
        <v>257308000</v>
      </c>
      <c r="AC3303" s="2">
        <v>256238000</v>
      </c>
      <c r="AD3303" s="2">
        <v>256448000</v>
      </c>
      <c r="AE3303" s="2">
        <v>257084000</v>
      </c>
      <c r="AF3303" s="2">
        <v>257507000</v>
      </c>
    </row>
    <row r="3304" spans="1:32" x14ac:dyDescent="0.25">
      <c r="A3304" t="s">
        <v>4818</v>
      </c>
      <c r="B3304" t="s">
        <v>19</v>
      </c>
      <c r="C3304" s="2">
        <v>1327160000</v>
      </c>
      <c r="D3304" s="2">
        <v>1333070000</v>
      </c>
      <c r="E3304" s="2">
        <v>1261100000</v>
      </c>
      <c r="F3304" s="2">
        <v>1235460000</v>
      </c>
      <c r="G3304" s="2">
        <v>1225620000</v>
      </c>
      <c r="H3304" s="2">
        <v>1225630000</v>
      </c>
      <c r="I3304" s="2">
        <v>1215790000</v>
      </c>
      <c r="J3304" s="2">
        <v>1212860000</v>
      </c>
      <c r="K3304" s="2">
        <v>1202050000</v>
      </c>
      <c r="L3304" s="2">
        <v>1199120000</v>
      </c>
      <c r="M3304" s="2">
        <v>1193250000</v>
      </c>
      <c r="N3304" s="2">
        <v>1193270000</v>
      </c>
      <c r="O3304" s="2">
        <v>1197250000</v>
      </c>
      <c r="P3304" s="2">
        <v>1197230000</v>
      </c>
      <c r="Q3304" s="2">
        <v>1197230000</v>
      </c>
      <c r="R3304" s="2">
        <v>1198220000</v>
      </c>
      <c r="S3304" s="2">
        <v>1199200000</v>
      </c>
      <c r="T3304" s="2">
        <v>1195260000</v>
      </c>
      <c r="U3304" s="2">
        <v>1196240000</v>
      </c>
      <c r="V3304" s="2">
        <v>1191310000</v>
      </c>
      <c r="W3304" s="2">
        <v>1187360000</v>
      </c>
      <c r="X3304" s="2">
        <v>1186370000</v>
      </c>
      <c r="Y3304" s="2">
        <v>1188340000</v>
      </c>
      <c r="Z3304" s="2">
        <v>1191290000</v>
      </c>
      <c r="AA3304" s="2">
        <v>1187340000</v>
      </c>
      <c r="AB3304" s="2">
        <v>1188320000</v>
      </c>
      <c r="AC3304" s="2">
        <v>1183380000</v>
      </c>
      <c r="AD3304" s="2">
        <v>1184350000</v>
      </c>
      <c r="AE3304" s="2">
        <v>1187280000</v>
      </c>
      <c r="AF3304" s="2">
        <v>1189230000</v>
      </c>
    </row>
    <row r="3305" spans="1:32" x14ac:dyDescent="0.25">
      <c r="A3305" t="s">
        <v>4819</v>
      </c>
      <c r="B3305" t="s">
        <v>19</v>
      </c>
      <c r="C3305" s="2">
        <v>4542210000</v>
      </c>
      <c r="D3305" s="2">
        <v>4562460000</v>
      </c>
      <c r="E3305" s="2">
        <v>4316120000</v>
      </c>
      <c r="F3305" s="2">
        <v>4228390000</v>
      </c>
      <c r="G3305" s="2">
        <v>4194690000</v>
      </c>
      <c r="H3305" s="2">
        <v>4194740000</v>
      </c>
      <c r="I3305" s="2">
        <v>4161060000</v>
      </c>
      <c r="J3305" s="2">
        <v>4151040000</v>
      </c>
      <c r="K3305" s="2">
        <v>4114030000</v>
      </c>
      <c r="L3305" s="2">
        <v>4104020000</v>
      </c>
      <c r="M3305" s="2">
        <v>4083920000</v>
      </c>
      <c r="N3305" s="2">
        <v>4084000000</v>
      </c>
      <c r="O3305" s="2">
        <v>4097610000</v>
      </c>
      <c r="P3305" s="2">
        <v>4097530000</v>
      </c>
      <c r="Q3305" s="2">
        <v>4097540000</v>
      </c>
      <c r="R3305" s="2">
        <v>4100920000</v>
      </c>
      <c r="S3305" s="2">
        <v>4104290000</v>
      </c>
      <c r="T3305" s="2">
        <v>4090790000</v>
      </c>
      <c r="U3305" s="2">
        <v>4094160000</v>
      </c>
      <c r="V3305" s="2">
        <v>4077270000</v>
      </c>
      <c r="W3305" s="2">
        <v>4063750000</v>
      </c>
      <c r="X3305" s="2">
        <v>4060360000</v>
      </c>
      <c r="Y3305" s="2">
        <v>4067100000</v>
      </c>
      <c r="Z3305" s="2">
        <v>4077210000</v>
      </c>
      <c r="AA3305" s="2">
        <v>4063690000</v>
      </c>
      <c r="AB3305" s="2">
        <v>4067040000</v>
      </c>
      <c r="AC3305" s="2">
        <v>4050120000</v>
      </c>
      <c r="AD3305" s="2">
        <v>4053440000</v>
      </c>
      <c r="AE3305" s="2">
        <v>4063500000</v>
      </c>
      <c r="AF3305" s="2">
        <v>4070170000</v>
      </c>
    </row>
    <row r="3306" spans="1:32" x14ac:dyDescent="0.25">
      <c r="A3306" t="s">
        <v>4820</v>
      </c>
      <c r="B3306" t="s">
        <v>19</v>
      </c>
      <c r="C3306" s="2">
        <v>358574000</v>
      </c>
      <c r="D3306" s="2">
        <v>360173000</v>
      </c>
      <c r="E3306" s="2">
        <v>340726000</v>
      </c>
      <c r="F3306" s="2">
        <v>333801000</v>
      </c>
      <c r="G3306" s="2">
        <v>331140000</v>
      </c>
      <c r="H3306" s="2">
        <v>331144000</v>
      </c>
      <c r="I3306" s="2">
        <v>328486000</v>
      </c>
      <c r="J3306" s="2">
        <v>327695000</v>
      </c>
      <c r="K3306" s="2">
        <v>324773000</v>
      </c>
      <c r="L3306" s="2">
        <v>323983000</v>
      </c>
      <c r="M3306" s="2">
        <v>322396000</v>
      </c>
      <c r="N3306" s="2">
        <v>322402000</v>
      </c>
      <c r="O3306" s="2">
        <v>323477000</v>
      </c>
      <c r="P3306" s="2">
        <v>323470000</v>
      </c>
      <c r="Q3306" s="2">
        <v>323471000</v>
      </c>
      <c r="R3306" s="2">
        <v>323738000</v>
      </c>
      <c r="S3306" s="2">
        <v>324004000</v>
      </c>
      <c r="T3306" s="2">
        <v>322938000</v>
      </c>
      <c r="U3306" s="2">
        <v>323204000</v>
      </c>
      <c r="V3306" s="2">
        <v>321871000</v>
      </c>
      <c r="W3306" s="2">
        <v>320804000</v>
      </c>
      <c r="X3306" s="2">
        <v>320536000</v>
      </c>
      <c r="Y3306" s="2">
        <v>321068000</v>
      </c>
      <c r="Z3306" s="2">
        <v>321866000</v>
      </c>
      <c r="AA3306" s="2">
        <v>320798000</v>
      </c>
      <c r="AB3306" s="2">
        <v>321063000</v>
      </c>
      <c r="AC3306" s="2">
        <v>319728000</v>
      </c>
      <c r="AD3306" s="2">
        <v>319989000</v>
      </c>
      <c r="AE3306" s="2">
        <v>320783000</v>
      </c>
      <c r="AF3306" s="2">
        <v>321310000</v>
      </c>
    </row>
    <row r="3307" spans="1:32" x14ac:dyDescent="0.25">
      <c r="A3307" t="s">
        <v>4821</v>
      </c>
      <c r="B3307" t="s">
        <v>19</v>
      </c>
      <c r="C3307" s="2">
        <v>318867000</v>
      </c>
      <c r="D3307" s="2">
        <v>320289000</v>
      </c>
      <c r="E3307" s="2">
        <v>302996000</v>
      </c>
      <c r="F3307" s="2">
        <v>296837000</v>
      </c>
      <c r="G3307" s="2">
        <v>294471000</v>
      </c>
      <c r="H3307" s="2">
        <v>294475000</v>
      </c>
      <c r="I3307" s="2">
        <v>292111000</v>
      </c>
      <c r="J3307" s="2">
        <v>291407000</v>
      </c>
      <c r="K3307" s="2">
        <v>288809000</v>
      </c>
      <c r="L3307" s="2">
        <v>288106000</v>
      </c>
      <c r="M3307" s="2">
        <v>286695000</v>
      </c>
      <c r="N3307" s="2">
        <v>286701000</v>
      </c>
      <c r="O3307" s="2">
        <v>287656000</v>
      </c>
      <c r="P3307" s="2">
        <v>287650000</v>
      </c>
      <c r="Q3307" s="2">
        <v>287651000</v>
      </c>
      <c r="R3307" s="2">
        <v>287888000</v>
      </c>
      <c r="S3307" s="2">
        <v>288125000</v>
      </c>
      <c r="T3307" s="2">
        <v>287177000</v>
      </c>
      <c r="U3307" s="2">
        <v>287414000</v>
      </c>
      <c r="V3307" s="2">
        <v>286228000</v>
      </c>
      <c r="W3307" s="2">
        <v>285279000</v>
      </c>
      <c r="X3307" s="2">
        <v>285041000</v>
      </c>
      <c r="Y3307" s="2">
        <v>285514000</v>
      </c>
      <c r="Z3307" s="2">
        <v>286224000</v>
      </c>
      <c r="AA3307" s="2">
        <v>285275000</v>
      </c>
      <c r="AB3307" s="2">
        <v>285510000</v>
      </c>
      <c r="AC3307" s="2">
        <v>284322000</v>
      </c>
      <c r="AD3307" s="2">
        <v>284555000</v>
      </c>
      <c r="AE3307" s="2">
        <v>285261000</v>
      </c>
      <c r="AF3307" s="2">
        <v>285730000</v>
      </c>
    </row>
    <row r="3308" spans="1:32" x14ac:dyDescent="0.25">
      <c r="A3308" t="s">
        <v>4822</v>
      </c>
      <c r="B3308" t="s">
        <v>19</v>
      </c>
      <c r="C3308" s="2">
        <v>965620000</v>
      </c>
      <c r="D3308" s="2">
        <v>969925000</v>
      </c>
      <c r="E3308" s="2">
        <v>917557000</v>
      </c>
      <c r="F3308" s="2">
        <v>898907000</v>
      </c>
      <c r="G3308" s="2">
        <v>891741000</v>
      </c>
      <c r="H3308" s="2">
        <v>891752000</v>
      </c>
      <c r="I3308" s="2">
        <v>884593000</v>
      </c>
      <c r="J3308" s="2">
        <v>882463000</v>
      </c>
      <c r="K3308" s="2">
        <v>874595000</v>
      </c>
      <c r="L3308" s="2">
        <v>872467000</v>
      </c>
      <c r="M3308" s="2">
        <v>868193000</v>
      </c>
      <c r="N3308" s="2">
        <v>868210000</v>
      </c>
      <c r="O3308" s="2">
        <v>871104000</v>
      </c>
      <c r="P3308" s="2">
        <v>871085000</v>
      </c>
      <c r="Q3308" s="2">
        <v>871090000</v>
      </c>
      <c r="R3308" s="2">
        <v>871807000</v>
      </c>
      <c r="S3308" s="2">
        <v>872524000</v>
      </c>
      <c r="T3308" s="2">
        <v>869653000</v>
      </c>
      <c r="U3308" s="2">
        <v>870370000</v>
      </c>
      <c r="V3308" s="2">
        <v>866780000</v>
      </c>
      <c r="W3308" s="2">
        <v>863906000</v>
      </c>
      <c r="X3308" s="2">
        <v>863185000</v>
      </c>
      <c r="Y3308" s="2">
        <v>864617000</v>
      </c>
      <c r="Z3308" s="2">
        <v>866767000</v>
      </c>
      <c r="AA3308" s="2">
        <v>863892000</v>
      </c>
      <c r="AB3308" s="2">
        <v>864605000</v>
      </c>
      <c r="AC3308" s="2">
        <v>861008000</v>
      </c>
      <c r="AD3308" s="2">
        <v>861713000</v>
      </c>
      <c r="AE3308" s="2">
        <v>863851000</v>
      </c>
      <c r="AF3308" s="2">
        <v>865270000</v>
      </c>
    </row>
    <row r="3309" spans="1:32" x14ac:dyDescent="0.25">
      <c r="A3309" t="s">
        <v>4823</v>
      </c>
      <c r="B3309" t="s">
        <v>19</v>
      </c>
      <c r="C3309" s="2">
        <v>74568400</v>
      </c>
      <c r="D3309" s="2">
        <v>74900800</v>
      </c>
      <c r="E3309" s="2">
        <v>70856800</v>
      </c>
      <c r="F3309" s="2">
        <v>69416500</v>
      </c>
      <c r="G3309" s="2">
        <v>68863200</v>
      </c>
      <c r="H3309" s="2">
        <v>68864100</v>
      </c>
      <c r="I3309" s="2">
        <v>68311200</v>
      </c>
      <c r="J3309" s="2">
        <v>68146700</v>
      </c>
      <c r="K3309" s="2">
        <v>67539100</v>
      </c>
      <c r="L3309" s="2">
        <v>67374800</v>
      </c>
      <c r="M3309" s="2">
        <v>67044700</v>
      </c>
      <c r="N3309" s="2">
        <v>67046100</v>
      </c>
      <c r="O3309" s="2">
        <v>67269600</v>
      </c>
      <c r="P3309" s="2">
        <v>67268100</v>
      </c>
      <c r="Q3309" s="2">
        <v>67268400</v>
      </c>
      <c r="R3309" s="2">
        <v>67323800</v>
      </c>
      <c r="S3309" s="2">
        <v>67379100</v>
      </c>
      <c r="T3309" s="2">
        <v>67157500</v>
      </c>
      <c r="U3309" s="2">
        <v>67212900</v>
      </c>
      <c r="V3309" s="2">
        <v>66935600</v>
      </c>
      <c r="W3309" s="2">
        <v>66713700</v>
      </c>
      <c r="X3309" s="2">
        <v>66658000</v>
      </c>
      <c r="Y3309" s="2">
        <v>66768600</v>
      </c>
      <c r="Z3309" s="2">
        <v>66934600</v>
      </c>
      <c r="AA3309" s="2">
        <v>66712600</v>
      </c>
      <c r="AB3309" s="2">
        <v>66767600</v>
      </c>
      <c r="AC3309" s="2">
        <v>66489900</v>
      </c>
      <c r="AD3309" s="2">
        <v>66544400</v>
      </c>
      <c r="AE3309" s="2">
        <v>66709400</v>
      </c>
      <c r="AF3309" s="2">
        <v>66819000</v>
      </c>
    </row>
    <row r="3310" spans="1:32" x14ac:dyDescent="0.25">
      <c r="A3310" t="s">
        <v>4824</v>
      </c>
      <c r="B3310" t="s">
        <v>19</v>
      </c>
      <c r="C3310" s="2">
        <v>63665800</v>
      </c>
      <c r="D3310" s="2">
        <v>63949600</v>
      </c>
      <c r="E3310" s="2">
        <v>60496900</v>
      </c>
      <c r="F3310" s="2">
        <v>59267200</v>
      </c>
      <c r="G3310" s="2">
        <v>58794800</v>
      </c>
      <c r="H3310" s="2">
        <v>58795500</v>
      </c>
      <c r="I3310" s="2">
        <v>58323500</v>
      </c>
      <c r="J3310" s="2">
        <v>58183000</v>
      </c>
      <c r="K3310" s="2">
        <v>57664300</v>
      </c>
      <c r="L3310" s="2">
        <v>57523900</v>
      </c>
      <c r="M3310" s="2">
        <v>57242100</v>
      </c>
      <c r="N3310" s="2">
        <v>57243300</v>
      </c>
      <c r="O3310" s="2">
        <v>57434100</v>
      </c>
      <c r="P3310" s="2">
        <v>57432900</v>
      </c>
      <c r="Q3310" s="2">
        <v>57433100</v>
      </c>
      <c r="R3310" s="2">
        <v>57480500</v>
      </c>
      <c r="S3310" s="2">
        <v>57527700</v>
      </c>
      <c r="T3310" s="2">
        <v>57338400</v>
      </c>
      <c r="U3310" s="2">
        <v>57385700</v>
      </c>
      <c r="V3310" s="2">
        <v>57149000</v>
      </c>
      <c r="W3310" s="2">
        <v>56959500</v>
      </c>
      <c r="X3310" s="2">
        <v>56912000</v>
      </c>
      <c r="Y3310" s="2">
        <v>57006400</v>
      </c>
      <c r="Z3310" s="2">
        <v>57148100</v>
      </c>
      <c r="AA3310" s="2">
        <v>56958600</v>
      </c>
      <c r="AB3310" s="2">
        <v>57005600</v>
      </c>
      <c r="AC3310" s="2">
        <v>56768400</v>
      </c>
      <c r="AD3310" s="2">
        <v>56814900</v>
      </c>
      <c r="AE3310" s="2">
        <v>56955900</v>
      </c>
      <c r="AF3310" s="2">
        <v>57049500</v>
      </c>
    </row>
    <row r="3311" spans="1:32" x14ac:dyDescent="0.25">
      <c r="A3311" t="s">
        <v>4825</v>
      </c>
      <c r="B3311" t="s">
        <v>19</v>
      </c>
      <c r="C3311" s="2">
        <v>403800000</v>
      </c>
      <c r="D3311" s="2">
        <v>405600000</v>
      </c>
      <c r="E3311" s="2">
        <v>383701000</v>
      </c>
      <c r="F3311" s="2">
        <v>375902000</v>
      </c>
      <c r="G3311" s="2">
        <v>372906000</v>
      </c>
      <c r="H3311" s="2">
        <v>372910000</v>
      </c>
      <c r="I3311" s="2">
        <v>369916000</v>
      </c>
      <c r="J3311" s="2">
        <v>369025000</v>
      </c>
      <c r="K3311" s="2">
        <v>365735000</v>
      </c>
      <c r="L3311" s="2">
        <v>364845000</v>
      </c>
      <c r="M3311" s="2">
        <v>363058000</v>
      </c>
      <c r="N3311" s="2">
        <v>363065000</v>
      </c>
      <c r="O3311" s="2">
        <v>364276000</v>
      </c>
      <c r="P3311" s="2">
        <v>364268000</v>
      </c>
      <c r="Q3311" s="2">
        <v>364269000</v>
      </c>
      <c r="R3311" s="2">
        <v>364570000</v>
      </c>
      <c r="S3311" s="2">
        <v>364869000</v>
      </c>
      <c r="T3311" s="2">
        <v>363669000</v>
      </c>
      <c r="U3311" s="2">
        <v>363969000</v>
      </c>
      <c r="V3311" s="2">
        <v>362467000</v>
      </c>
      <c r="W3311" s="2">
        <v>361265000</v>
      </c>
      <c r="X3311" s="2">
        <v>360964000</v>
      </c>
      <c r="Y3311" s="2">
        <v>361563000</v>
      </c>
      <c r="Z3311" s="2">
        <v>362462000</v>
      </c>
      <c r="AA3311" s="2">
        <v>361260000</v>
      </c>
      <c r="AB3311" s="2">
        <v>361558000</v>
      </c>
      <c r="AC3311" s="2">
        <v>360054000</v>
      </c>
      <c r="AD3311" s="2">
        <v>360348000</v>
      </c>
      <c r="AE3311" s="2">
        <v>361242000</v>
      </c>
      <c r="AF3311" s="2">
        <v>361836000</v>
      </c>
    </row>
    <row r="3312" spans="1:32" x14ac:dyDescent="0.25">
      <c r="A3312" t="s">
        <v>4826</v>
      </c>
      <c r="B3312" t="s">
        <v>19</v>
      </c>
      <c r="C3312" s="2">
        <v>80760000</v>
      </c>
      <c r="D3312" s="2">
        <v>81120000</v>
      </c>
      <c r="E3312" s="2">
        <v>76740200</v>
      </c>
      <c r="F3312" s="2">
        <v>75180400</v>
      </c>
      <c r="G3312" s="2">
        <v>74581100</v>
      </c>
      <c r="H3312" s="2">
        <v>74582000</v>
      </c>
      <c r="I3312" s="2">
        <v>73983200</v>
      </c>
      <c r="J3312" s="2">
        <v>73805100</v>
      </c>
      <c r="K3312" s="2">
        <v>73147000</v>
      </c>
      <c r="L3312" s="2">
        <v>72969100</v>
      </c>
      <c r="M3312" s="2">
        <v>72611600</v>
      </c>
      <c r="N3312" s="2">
        <v>72613100</v>
      </c>
      <c r="O3312" s="2">
        <v>72855100</v>
      </c>
      <c r="P3312" s="2">
        <v>72853500</v>
      </c>
      <c r="Q3312" s="2">
        <v>72853900</v>
      </c>
      <c r="R3312" s="2">
        <v>72913900</v>
      </c>
      <c r="S3312" s="2">
        <v>72973800</v>
      </c>
      <c r="T3312" s="2">
        <v>72733700</v>
      </c>
      <c r="U3312" s="2">
        <v>72793700</v>
      </c>
      <c r="V3312" s="2">
        <v>72493400</v>
      </c>
      <c r="W3312" s="2">
        <v>72253100</v>
      </c>
      <c r="X3312" s="2">
        <v>72192800</v>
      </c>
      <c r="Y3312" s="2">
        <v>72312500</v>
      </c>
      <c r="Z3312" s="2">
        <v>72492300</v>
      </c>
      <c r="AA3312" s="2">
        <v>72251900</v>
      </c>
      <c r="AB3312" s="2">
        <v>72311500</v>
      </c>
      <c r="AC3312" s="2">
        <v>72010700</v>
      </c>
      <c r="AD3312" s="2">
        <v>72069700</v>
      </c>
      <c r="AE3312" s="2">
        <v>72248500</v>
      </c>
      <c r="AF3312" s="2">
        <v>72367200</v>
      </c>
    </row>
    <row r="3313" spans="1:32" x14ac:dyDescent="0.25">
      <c r="A3313" t="s">
        <v>4827</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x14ac:dyDescent="0.25">
      <c r="A3314" t="s">
        <v>4828</v>
      </c>
      <c r="B3314" t="s">
        <v>19</v>
      </c>
      <c r="C3314" s="2">
        <v>7395190000000</v>
      </c>
      <c r="D3314" s="2">
        <v>7425470000000</v>
      </c>
      <c r="E3314" s="2">
        <v>7699470000000</v>
      </c>
      <c r="F3314" s="2">
        <v>7378550000000</v>
      </c>
      <c r="G3314" s="2">
        <v>7143080000000</v>
      </c>
      <c r="H3314" s="2">
        <v>6877920000000</v>
      </c>
      <c r="I3314" s="2">
        <v>6619520000000</v>
      </c>
      <c r="J3314" s="2">
        <v>6447580000000</v>
      </c>
      <c r="K3314" s="2">
        <v>6326570000000</v>
      </c>
      <c r="L3314" s="2">
        <v>6208630000000</v>
      </c>
      <c r="M3314" s="2">
        <v>6089600000000</v>
      </c>
      <c r="N3314" s="2">
        <v>5997690000000</v>
      </c>
      <c r="O3314" s="2">
        <v>5926970000000</v>
      </c>
      <c r="P3314" s="2">
        <v>5860080000000</v>
      </c>
      <c r="Q3314" s="2">
        <v>5833400000000</v>
      </c>
      <c r="R3314" s="2">
        <v>5829090000000</v>
      </c>
      <c r="S3314" s="2">
        <v>5842750000000</v>
      </c>
      <c r="T3314" s="2">
        <v>5866750000000</v>
      </c>
      <c r="U3314" s="2">
        <v>5908040000000</v>
      </c>
      <c r="V3314" s="2">
        <v>5945440000000</v>
      </c>
      <c r="W3314" s="2">
        <v>5987350000000</v>
      </c>
      <c r="X3314" s="2">
        <v>6026180000000</v>
      </c>
      <c r="Y3314" s="2">
        <v>6107260000000</v>
      </c>
      <c r="Z3314" s="2">
        <v>6182150000000</v>
      </c>
      <c r="AA3314" s="2">
        <v>6252280000000</v>
      </c>
      <c r="AB3314" s="2">
        <v>6309950000000</v>
      </c>
      <c r="AC3314" s="2">
        <v>6332480000000</v>
      </c>
      <c r="AD3314" s="2">
        <v>6336190000000</v>
      </c>
      <c r="AE3314" s="2">
        <v>6358440000000</v>
      </c>
      <c r="AF3314" s="2">
        <v>6416600000000</v>
      </c>
    </row>
    <row r="3315" spans="1:32" x14ac:dyDescent="0.25">
      <c r="A3315" t="s">
        <v>4829</v>
      </c>
      <c r="B3315" t="s">
        <v>19</v>
      </c>
      <c r="C3315" s="2">
        <v>210404000</v>
      </c>
      <c r="D3315" s="2">
        <v>211266000</v>
      </c>
      <c r="E3315" s="2">
        <v>219061000</v>
      </c>
      <c r="F3315" s="2">
        <v>209931000</v>
      </c>
      <c r="G3315" s="2">
        <v>203231000</v>
      </c>
      <c r="H3315" s="2">
        <v>195687000</v>
      </c>
      <c r="I3315" s="2">
        <v>188335000</v>
      </c>
      <c r="J3315" s="2">
        <v>183443000</v>
      </c>
      <c r="K3315" s="2">
        <v>180000000</v>
      </c>
      <c r="L3315" s="2">
        <v>176645000</v>
      </c>
      <c r="M3315" s="2">
        <v>173258000</v>
      </c>
      <c r="N3315" s="2">
        <v>170643000</v>
      </c>
      <c r="O3315" s="2">
        <v>168631000</v>
      </c>
      <c r="P3315" s="2">
        <v>166728000</v>
      </c>
      <c r="Q3315" s="2">
        <v>165969000</v>
      </c>
      <c r="R3315" s="2">
        <v>165846000</v>
      </c>
      <c r="S3315" s="2">
        <v>166235000</v>
      </c>
      <c r="T3315" s="2">
        <v>166918000</v>
      </c>
      <c r="U3315" s="2">
        <v>168093000</v>
      </c>
      <c r="V3315" s="2">
        <v>169157000</v>
      </c>
      <c r="W3315" s="2">
        <v>170349000</v>
      </c>
      <c r="X3315" s="2">
        <v>171454000</v>
      </c>
      <c r="Y3315" s="2">
        <v>173761000</v>
      </c>
      <c r="Z3315" s="2">
        <v>175891000</v>
      </c>
      <c r="AA3315" s="2">
        <v>177887000</v>
      </c>
      <c r="AB3315" s="2">
        <v>179528000</v>
      </c>
      <c r="AC3315" s="2">
        <v>180169000</v>
      </c>
      <c r="AD3315" s="2">
        <v>180274000</v>
      </c>
      <c r="AE3315" s="2">
        <v>180907000</v>
      </c>
      <c r="AF3315" s="2">
        <v>182562000</v>
      </c>
    </row>
    <row r="3316" spans="1:32" x14ac:dyDescent="0.25">
      <c r="A3316" t="s">
        <v>4830</v>
      </c>
      <c r="B3316" t="s">
        <v>19</v>
      </c>
      <c r="C3316" s="2">
        <v>971703000</v>
      </c>
      <c r="D3316" s="2">
        <v>975681000</v>
      </c>
      <c r="E3316" s="2">
        <v>1011680000</v>
      </c>
      <c r="F3316" s="2">
        <v>969516000</v>
      </c>
      <c r="G3316" s="2">
        <v>938577000</v>
      </c>
      <c r="H3316" s="2">
        <v>903735000</v>
      </c>
      <c r="I3316" s="2">
        <v>869782000</v>
      </c>
      <c r="J3316" s="2">
        <v>847190000</v>
      </c>
      <c r="K3316" s="2">
        <v>831290000</v>
      </c>
      <c r="L3316" s="2">
        <v>815793000</v>
      </c>
      <c r="M3316" s="2">
        <v>800152000</v>
      </c>
      <c r="N3316" s="2">
        <v>788076000</v>
      </c>
      <c r="O3316" s="2">
        <v>778783000</v>
      </c>
      <c r="P3316" s="2">
        <v>769995000</v>
      </c>
      <c r="Q3316" s="2">
        <v>766489000</v>
      </c>
      <c r="R3316" s="2">
        <v>765922000</v>
      </c>
      <c r="S3316" s="2">
        <v>767718000</v>
      </c>
      <c r="T3316" s="2">
        <v>770871000</v>
      </c>
      <c r="U3316" s="2">
        <v>776297000</v>
      </c>
      <c r="V3316" s="2">
        <v>781210000</v>
      </c>
      <c r="W3316" s="2">
        <v>786717000</v>
      </c>
      <c r="X3316" s="2">
        <v>791819000</v>
      </c>
      <c r="Y3316" s="2">
        <v>802474000</v>
      </c>
      <c r="Z3316" s="2">
        <v>812313000</v>
      </c>
      <c r="AA3316" s="2">
        <v>821529000</v>
      </c>
      <c r="AB3316" s="2">
        <v>829107000</v>
      </c>
      <c r="AC3316" s="2">
        <v>832066000</v>
      </c>
      <c r="AD3316" s="2">
        <v>832553000</v>
      </c>
      <c r="AE3316" s="2">
        <v>835477000</v>
      </c>
      <c r="AF3316" s="2">
        <v>843119000</v>
      </c>
    </row>
    <row r="3317" spans="1:32" x14ac:dyDescent="0.25">
      <c r="A3317" t="s">
        <v>4831</v>
      </c>
      <c r="B3317" t="s">
        <v>19</v>
      </c>
      <c r="C3317" s="2">
        <v>3325670000</v>
      </c>
      <c r="D3317" s="2">
        <v>3339280000</v>
      </c>
      <c r="E3317" s="2">
        <v>3462500000</v>
      </c>
      <c r="F3317" s="2">
        <v>3318180000</v>
      </c>
      <c r="G3317" s="2">
        <v>3212290000</v>
      </c>
      <c r="H3317" s="2">
        <v>3093050000</v>
      </c>
      <c r="I3317" s="2">
        <v>2976840000</v>
      </c>
      <c r="J3317" s="2">
        <v>2899520000</v>
      </c>
      <c r="K3317" s="2">
        <v>2845100000</v>
      </c>
      <c r="L3317" s="2">
        <v>2792060000</v>
      </c>
      <c r="M3317" s="2">
        <v>2738530000</v>
      </c>
      <c r="N3317" s="2">
        <v>2697200000</v>
      </c>
      <c r="O3317" s="2">
        <v>2665400000</v>
      </c>
      <c r="P3317" s="2">
        <v>2635320000</v>
      </c>
      <c r="Q3317" s="2">
        <v>2623320000</v>
      </c>
      <c r="R3317" s="2">
        <v>2621380000</v>
      </c>
      <c r="S3317" s="2">
        <v>2627530000</v>
      </c>
      <c r="T3317" s="2">
        <v>2638320000</v>
      </c>
      <c r="U3317" s="2">
        <v>2656890000</v>
      </c>
      <c r="V3317" s="2">
        <v>2673700000</v>
      </c>
      <c r="W3317" s="2">
        <v>2692550000</v>
      </c>
      <c r="X3317" s="2">
        <v>2710010000</v>
      </c>
      <c r="Y3317" s="2">
        <v>2746480000</v>
      </c>
      <c r="Z3317" s="2">
        <v>2780150000</v>
      </c>
      <c r="AA3317" s="2">
        <v>2811690000</v>
      </c>
      <c r="AB3317" s="2">
        <v>2837630000</v>
      </c>
      <c r="AC3317" s="2">
        <v>2847760000</v>
      </c>
      <c r="AD3317" s="2">
        <v>2849430000</v>
      </c>
      <c r="AE3317" s="2">
        <v>2859430000</v>
      </c>
      <c r="AF3317" s="2">
        <v>2885590000</v>
      </c>
    </row>
    <row r="3318" spans="1:32" x14ac:dyDescent="0.25">
      <c r="A3318" t="s">
        <v>4832</v>
      </c>
      <c r="B3318" t="s">
        <v>19</v>
      </c>
      <c r="C3318" s="2">
        <v>262537000</v>
      </c>
      <c r="D3318" s="2">
        <v>263612000</v>
      </c>
      <c r="E3318" s="2">
        <v>273339000</v>
      </c>
      <c r="F3318" s="2">
        <v>261946000</v>
      </c>
      <c r="G3318" s="2">
        <v>253587000</v>
      </c>
      <c r="H3318" s="2">
        <v>244174000</v>
      </c>
      <c r="I3318" s="2">
        <v>235000000</v>
      </c>
      <c r="J3318" s="2">
        <v>228896000</v>
      </c>
      <c r="K3318" s="2">
        <v>224600000</v>
      </c>
      <c r="L3318" s="2">
        <v>220413000</v>
      </c>
      <c r="M3318" s="2">
        <v>216187000</v>
      </c>
      <c r="N3318" s="2">
        <v>212924000</v>
      </c>
      <c r="O3318" s="2">
        <v>210414000</v>
      </c>
      <c r="P3318" s="2">
        <v>208039000</v>
      </c>
      <c r="Q3318" s="2">
        <v>207092000</v>
      </c>
      <c r="R3318" s="2">
        <v>206939000</v>
      </c>
      <c r="S3318" s="2">
        <v>207424000</v>
      </c>
      <c r="T3318" s="2">
        <v>208276000</v>
      </c>
      <c r="U3318" s="2">
        <v>209742000</v>
      </c>
      <c r="V3318" s="2">
        <v>211069000</v>
      </c>
      <c r="W3318" s="2">
        <v>212557000</v>
      </c>
      <c r="X3318" s="2">
        <v>213936000</v>
      </c>
      <c r="Y3318" s="2">
        <v>216814000</v>
      </c>
      <c r="Z3318" s="2">
        <v>219473000</v>
      </c>
      <c r="AA3318" s="2">
        <v>221963000</v>
      </c>
      <c r="AB3318" s="2">
        <v>224010000</v>
      </c>
      <c r="AC3318" s="2">
        <v>224810000</v>
      </c>
      <c r="AD3318" s="2">
        <v>224941000</v>
      </c>
      <c r="AE3318" s="2">
        <v>225731000</v>
      </c>
      <c r="AF3318" s="2">
        <v>227796000</v>
      </c>
    </row>
    <row r="3319" spans="1:32" x14ac:dyDescent="0.25">
      <c r="A3319" t="s">
        <v>4833</v>
      </c>
      <c r="B3319" t="s">
        <v>19</v>
      </c>
      <c r="C3319" s="2">
        <v>233465000</v>
      </c>
      <c r="D3319" s="2">
        <v>234421000</v>
      </c>
      <c r="E3319" s="2">
        <v>243071000</v>
      </c>
      <c r="F3319" s="2">
        <v>232940000</v>
      </c>
      <c r="G3319" s="2">
        <v>225506000</v>
      </c>
      <c r="H3319" s="2">
        <v>217135000</v>
      </c>
      <c r="I3319" s="2">
        <v>208977000</v>
      </c>
      <c r="J3319" s="2">
        <v>203549000</v>
      </c>
      <c r="K3319" s="2">
        <v>199729000</v>
      </c>
      <c r="L3319" s="2">
        <v>196005000</v>
      </c>
      <c r="M3319" s="2">
        <v>192248000</v>
      </c>
      <c r="N3319" s="2">
        <v>189346000</v>
      </c>
      <c r="O3319" s="2">
        <v>187113000</v>
      </c>
      <c r="P3319" s="2">
        <v>185002000</v>
      </c>
      <c r="Q3319" s="2">
        <v>184159000</v>
      </c>
      <c r="R3319" s="2">
        <v>184023000</v>
      </c>
      <c r="S3319" s="2">
        <v>184455000</v>
      </c>
      <c r="T3319" s="2">
        <v>185212000</v>
      </c>
      <c r="U3319" s="2">
        <v>186516000</v>
      </c>
      <c r="V3319" s="2">
        <v>187696000</v>
      </c>
      <c r="W3319" s="2">
        <v>189020000</v>
      </c>
      <c r="X3319" s="2">
        <v>190245000</v>
      </c>
      <c r="Y3319" s="2">
        <v>192805000</v>
      </c>
      <c r="Z3319" s="2">
        <v>195169000</v>
      </c>
      <c r="AA3319" s="2">
        <v>197383000</v>
      </c>
      <c r="AB3319" s="2">
        <v>199204000</v>
      </c>
      <c r="AC3319" s="2">
        <v>199915000</v>
      </c>
      <c r="AD3319" s="2">
        <v>200032000</v>
      </c>
      <c r="AE3319" s="2">
        <v>200735000</v>
      </c>
      <c r="AF3319" s="2">
        <v>202571000</v>
      </c>
    </row>
    <row r="3320" spans="1:32" x14ac:dyDescent="0.25">
      <c r="A3320" t="s">
        <v>4834</v>
      </c>
      <c r="B3320" t="s">
        <v>19</v>
      </c>
      <c r="C3320" s="2">
        <v>706998000</v>
      </c>
      <c r="D3320" s="2">
        <v>709892000</v>
      </c>
      <c r="E3320" s="2">
        <v>736087000</v>
      </c>
      <c r="F3320" s="2">
        <v>705407000</v>
      </c>
      <c r="G3320" s="2">
        <v>682896000</v>
      </c>
      <c r="H3320" s="2">
        <v>657545000</v>
      </c>
      <c r="I3320" s="2">
        <v>632841000</v>
      </c>
      <c r="J3320" s="2">
        <v>616404000</v>
      </c>
      <c r="K3320" s="2">
        <v>604835000</v>
      </c>
      <c r="L3320" s="2">
        <v>593559000</v>
      </c>
      <c r="M3320" s="2">
        <v>582180000</v>
      </c>
      <c r="N3320" s="2">
        <v>573393000</v>
      </c>
      <c r="O3320" s="2">
        <v>566632000</v>
      </c>
      <c r="P3320" s="2">
        <v>560238000</v>
      </c>
      <c r="Q3320" s="2">
        <v>557687000</v>
      </c>
      <c r="R3320" s="2">
        <v>557274000</v>
      </c>
      <c r="S3320" s="2">
        <v>558581000</v>
      </c>
      <c r="T3320" s="2">
        <v>560875000</v>
      </c>
      <c r="U3320" s="2">
        <v>564823000</v>
      </c>
      <c r="V3320" s="2">
        <v>568398000</v>
      </c>
      <c r="W3320" s="2">
        <v>572404000</v>
      </c>
      <c r="X3320" s="2">
        <v>576117000</v>
      </c>
      <c r="Y3320" s="2">
        <v>583869000</v>
      </c>
      <c r="Z3320" s="2">
        <v>591028000</v>
      </c>
      <c r="AA3320" s="2">
        <v>597733000</v>
      </c>
      <c r="AB3320" s="2">
        <v>603246000</v>
      </c>
      <c r="AC3320" s="2">
        <v>605400000</v>
      </c>
      <c r="AD3320" s="2">
        <v>605754000</v>
      </c>
      <c r="AE3320" s="2">
        <v>607881000</v>
      </c>
      <c r="AF3320" s="2">
        <v>613442000</v>
      </c>
    </row>
    <row r="3321" spans="1:32" x14ac:dyDescent="0.25">
      <c r="A3321" t="s">
        <v>4835</v>
      </c>
      <c r="B3321" t="s">
        <v>19</v>
      </c>
      <c r="C3321" s="2">
        <v>54596700</v>
      </c>
      <c r="D3321" s="2">
        <v>54820200</v>
      </c>
      <c r="E3321" s="2">
        <v>56843100</v>
      </c>
      <c r="F3321" s="2">
        <v>54473800</v>
      </c>
      <c r="G3321" s="2">
        <v>52735500</v>
      </c>
      <c r="H3321" s="2">
        <v>50777800</v>
      </c>
      <c r="I3321" s="2">
        <v>48870100</v>
      </c>
      <c r="J3321" s="2">
        <v>47600700</v>
      </c>
      <c r="K3321" s="2">
        <v>46707400</v>
      </c>
      <c r="L3321" s="2">
        <v>45836600</v>
      </c>
      <c r="M3321" s="2">
        <v>44957900</v>
      </c>
      <c r="N3321" s="2">
        <v>44279300</v>
      </c>
      <c r="O3321" s="2">
        <v>43757200</v>
      </c>
      <c r="P3321" s="2">
        <v>43263400</v>
      </c>
      <c r="Q3321" s="2">
        <v>43066400</v>
      </c>
      <c r="R3321" s="2">
        <v>43034600</v>
      </c>
      <c r="S3321" s="2">
        <v>43135500</v>
      </c>
      <c r="T3321" s="2">
        <v>43312600</v>
      </c>
      <c r="U3321" s="2">
        <v>43617500</v>
      </c>
      <c r="V3321" s="2">
        <v>43893600</v>
      </c>
      <c r="W3321" s="2">
        <v>44203000</v>
      </c>
      <c r="X3321" s="2">
        <v>44489600</v>
      </c>
      <c r="Y3321" s="2">
        <v>45088300</v>
      </c>
      <c r="Z3321" s="2">
        <v>45641100</v>
      </c>
      <c r="AA3321" s="2">
        <v>46158900</v>
      </c>
      <c r="AB3321" s="2">
        <v>46584700</v>
      </c>
      <c r="AC3321" s="2">
        <v>46751000</v>
      </c>
      <c r="AD3321" s="2">
        <v>46778300</v>
      </c>
      <c r="AE3321" s="2">
        <v>46942600</v>
      </c>
      <c r="AF3321" s="2">
        <v>47372000</v>
      </c>
    </row>
    <row r="3322" spans="1:32" x14ac:dyDescent="0.25">
      <c r="A3322" t="s">
        <v>4836</v>
      </c>
      <c r="B3322" t="s">
        <v>19</v>
      </c>
      <c r="C3322" s="2">
        <v>46614200</v>
      </c>
      <c r="D3322" s="2">
        <v>46805000</v>
      </c>
      <c r="E3322" s="2">
        <v>48532100</v>
      </c>
      <c r="F3322" s="2">
        <v>46509300</v>
      </c>
      <c r="G3322" s="2">
        <v>45025000</v>
      </c>
      <c r="H3322" s="2">
        <v>43353600</v>
      </c>
      <c r="I3322" s="2">
        <v>41724800</v>
      </c>
      <c r="J3322" s="2">
        <v>40641100</v>
      </c>
      <c r="K3322" s="2">
        <v>39878300</v>
      </c>
      <c r="L3322" s="2">
        <v>39134900</v>
      </c>
      <c r="M3322" s="2">
        <v>38384600</v>
      </c>
      <c r="N3322" s="2">
        <v>37805200</v>
      </c>
      <c r="O3322" s="2">
        <v>37359500</v>
      </c>
      <c r="P3322" s="2">
        <v>36937900</v>
      </c>
      <c r="Q3322" s="2">
        <v>36769700</v>
      </c>
      <c r="R3322" s="2">
        <v>36742500</v>
      </c>
      <c r="S3322" s="2">
        <v>36828600</v>
      </c>
      <c r="T3322" s="2">
        <v>36979900</v>
      </c>
      <c r="U3322" s="2">
        <v>37240200</v>
      </c>
      <c r="V3322" s="2">
        <v>37475900</v>
      </c>
      <c r="W3322" s="2">
        <v>37740100</v>
      </c>
      <c r="X3322" s="2">
        <v>37984800</v>
      </c>
      <c r="Y3322" s="2">
        <v>38495900</v>
      </c>
      <c r="Z3322" s="2">
        <v>38968000</v>
      </c>
      <c r="AA3322" s="2">
        <v>39410000</v>
      </c>
      <c r="AB3322" s="2">
        <v>39773600</v>
      </c>
      <c r="AC3322" s="2">
        <v>39915600</v>
      </c>
      <c r="AD3322" s="2">
        <v>39938900</v>
      </c>
      <c r="AE3322" s="2">
        <v>40079200</v>
      </c>
      <c r="AF3322" s="2">
        <v>40445800</v>
      </c>
    </row>
    <row r="3323" spans="1:32" x14ac:dyDescent="0.25">
      <c r="A3323" t="s">
        <v>4837</v>
      </c>
      <c r="B3323" t="s">
        <v>19</v>
      </c>
      <c r="C3323" s="2">
        <v>295650000</v>
      </c>
      <c r="D3323" s="2">
        <v>296860000</v>
      </c>
      <c r="E3323" s="2">
        <v>307815000</v>
      </c>
      <c r="F3323" s="2">
        <v>294985000</v>
      </c>
      <c r="G3323" s="2">
        <v>285571000</v>
      </c>
      <c r="H3323" s="2">
        <v>274970000</v>
      </c>
      <c r="I3323" s="2">
        <v>264640000</v>
      </c>
      <c r="J3323" s="2">
        <v>257766000</v>
      </c>
      <c r="K3323" s="2">
        <v>252928000</v>
      </c>
      <c r="L3323" s="2">
        <v>248213000</v>
      </c>
      <c r="M3323" s="2">
        <v>243454000</v>
      </c>
      <c r="N3323" s="2">
        <v>239780000</v>
      </c>
      <c r="O3323" s="2">
        <v>236952000</v>
      </c>
      <c r="P3323" s="2">
        <v>234278000</v>
      </c>
      <c r="Q3323" s="2">
        <v>233212000</v>
      </c>
      <c r="R3323" s="2">
        <v>233039000</v>
      </c>
      <c r="S3323" s="2">
        <v>233586000</v>
      </c>
      <c r="T3323" s="2">
        <v>234545000</v>
      </c>
      <c r="U3323" s="2">
        <v>236196000</v>
      </c>
      <c r="V3323" s="2">
        <v>237691000</v>
      </c>
      <c r="W3323" s="2">
        <v>239366000</v>
      </c>
      <c r="X3323" s="2">
        <v>240919000</v>
      </c>
      <c r="Y3323" s="2">
        <v>244160000</v>
      </c>
      <c r="Z3323" s="2">
        <v>247154000</v>
      </c>
      <c r="AA3323" s="2">
        <v>249958000</v>
      </c>
      <c r="AB3323" s="2">
        <v>252264000</v>
      </c>
      <c r="AC3323" s="2">
        <v>253164000</v>
      </c>
      <c r="AD3323" s="2">
        <v>253312000</v>
      </c>
      <c r="AE3323" s="2">
        <v>254202000</v>
      </c>
      <c r="AF3323" s="2">
        <v>256527000</v>
      </c>
    </row>
    <row r="3324" spans="1:32" x14ac:dyDescent="0.25">
      <c r="A3324" t="s">
        <v>4838</v>
      </c>
      <c r="B3324" t="s">
        <v>19</v>
      </c>
      <c r="C3324" s="2">
        <v>59130000</v>
      </c>
      <c r="D3324" s="2">
        <v>59372100</v>
      </c>
      <c r="E3324" s="2">
        <v>61562900</v>
      </c>
      <c r="F3324" s="2">
        <v>58996900</v>
      </c>
      <c r="G3324" s="2">
        <v>57114200</v>
      </c>
      <c r="H3324" s="2">
        <v>54994000</v>
      </c>
      <c r="I3324" s="2">
        <v>52927900</v>
      </c>
      <c r="J3324" s="2">
        <v>51553100</v>
      </c>
      <c r="K3324" s="2">
        <v>50585600</v>
      </c>
      <c r="L3324" s="2">
        <v>49642600</v>
      </c>
      <c r="M3324" s="2">
        <v>48690800</v>
      </c>
      <c r="N3324" s="2">
        <v>47955900</v>
      </c>
      <c r="O3324" s="2">
        <v>47390500</v>
      </c>
      <c r="P3324" s="2">
        <v>46855700</v>
      </c>
      <c r="Q3324" s="2">
        <v>46642300</v>
      </c>
      <c r="R3324" s="2">
        <v>46607800</v>
      </c>
      <c r="S3324" s="2">
        <v>46717100</v>
      </c>
      <c r="T3324" s="2">
        <v>46909000</v>
      </c>
      <c r="U3324" s="2">
        <v>47239200</v>
      </c>
      <c r="V3324" s="2">
        <v>47538200</v>
      </c>
      <c r="W3324" s="2">
        <v>47873200</v>
      </c>
      <c r="X3324" s="2">
        <v>48183700</v>
      </c>
      <c r="Y3324" s="2">
        <v>48832100</v>
      </c>
      <c r="Z3324" s="2">
        <v>49430800</v>
      </c>
      <c r="AA3324" s="2">
        <v>49991600</v>
      </c>
      <c r="AB3324" s="2">
        <v>50452700</v>
      </c>
      <c r="AC3324" s="2">
        <v>50632800</v>
      </c>
      <c r="AD3324" s="2">
        <v>50662500</v>
      </c>
      <c r="AE3324" s="2">
        <v>50840400</v>
      </c>
      <c r="AF3324" s="2">
        <v>51305400</v>
      </c>
    </row>
    <row r="3325" spans="1:32" x14ac:dyDescent="0.25">
      <c r="A3325" t="s">
        <v>4839</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x14ac:dyDescent="0.25">
      <c r="A3326" t="s">
        <v>4840</v>
      </c>
      <c r="B3326" t="s">
        <v>19</v>
      </c>
      <c r="C3326" s="2">
        <v>913237000000</v>
      </c>
      <c r="D3326" s="2">
        <v>916989000000</v>
      </c>
      <c r="E3326" s="2">
        <v>1425820000000</v>
      </c>
      <c r="F3326" s="2">
        <v>1137700000000</v>
      </c>
      <c r="G3326" s="2">
        <v>1063540000000</v>
      </c>
      <c r="H3326" s="2">
        <v>967634000000</v>
      </c>
      <c r="I3326" s="2">
        <v>909968000000</v>
      </c>
      <c r="J3326" s="2">
        <v>879355000000</v>
      </c>
      <c r="K3326" s="2">
        <v>879549000000</v>
      </c>
      <c r="L3326" s="2">
        <v>883462000000</v>
      </c>
      <c r="M3326" s="2">
        <v>889713000000</v>
      </c>
      <c r="N3326" s="2">
        <v>897262000000</v>
      </c>
      <c r="O3326" s="2">
        <v>911584000000</v>
      </c>
      <c r="P3326" s="2">
        <v>923648000000</v>
      </c>
      <c r="Q3326" s="2">
        <v>933452000000</v>
      </c>
      <c r="R3326" s="2">
        <v>934228000000</v>
      </c>
      <c r="S3326" s="2">
        <v>937996000000</v>
      </c>
      <c r="T3326" s="2">
        <v>951527000000</v>
      </c>
      <c r="U3326" s="2">
        <v>947016000000</v>
      </c>
      <c r="V3326" s="2">
        <v>960539000000</v>
      </c>
      <c r="W3326" s="2">
        <v>968797000000</v>
      </c>
      <c r="X3326" s="2">
        <v>973294000000</v>
      </c>
      <c r="Y3326" s="2">
        <v>969517000000</v>
      </c>
      <c r="Z3326" s="2">
        <v>970236000000</v>
      </c>
      <c r="AA3326" s="2">
        <v>972435000000</v>
      </c>
      <c r="AB3326" s="2">
        <v>972350000000</v>
      </c>
      <c r="AC3326" s="2">
        <v>973000000000</v>
      </c>
      <c r="AD3326" s="2">
        <v>970632000000</v>
      </c>
      <c r="AE3326" s="2">
        <v>966738000000</v>
      </c>
      <c r="AF3326" s="2">
        <v>968089000000</v>
      </c>
    </row>
    <row r="3327" spans="1:32" x14ac:dyDescent="0.25">
      <c r="A3327" t="s">
        <v>4841</v>
      </c>
      <c r="B3327" t="s">
        <v>19</v>
      </c>
      <c r="C3327" s="2">
        <v>25983000</v>
      </c>
      <c r="D3327" s="2">
        <v>26089700</v>
      </c>
      <c r="E3327" s="2">
        <v>40566700</v>
      </c>
      <c r="F3327" s="2">
        <v>32369100</v>
      </c>
      <c r="G3327" s="2">
        <v>30259400</v>
      </c>
      <c r="H3327" s="2">
        <v>27530600</v>
      </c>
      <c r="I3327" s="2">
        <v>25889900</v>
      </c>
      <c r="J3327" s="2">
        <v>25019000</v>
      </c>
      <c r="K3327" s="2">
        <v>25024500</v>
      </c>
      <c r="L3327" s="2">
        <v>25135800</v>
      </c>
      <c r="M3327" s="2">
        <v>25313700</v>
      </c>
      <c r="N3327" s="2">
        <v>25528400</v>
      </c>
      <c r="O3327" s="2">
        <v>25935900</v>
      </c>
      <c r="P3327" s="2">
        <v>26279200</v>
      </c>
      <c r="Q3327" s="2">
        <v>26558100</v>
      </c>
      <c r="R3327" s="2">
        <v>26580200</v>
      </c>
      <c r="S3327" s="2">
        <v>26687400</v>
      </c>
      <c r="T3327" s="2">
        <v>27072400</v>
      </c>
      <c r="U3327" s="2">
        <v>26944000</v>
      </c>
      <c r="V3327" s="2">
        <v>27328800</v>
      </c>
      <c r="W3327" s="2">
        <v>27563700</v>
      </c>
      <c r="X3327" s="2">
        <v>27691700</v>
      </c>
      <c r="Y3327" s="2">
        <v>27584200</v>
      </c>
      <c r="Z3327" s="2">
        <v>27604600</v>
      </c>
      <c r="AA3327" s="2">
        <v>27667200</v>
      </c>
      <c r="AB3327" s="2">
        <v>27664800</v>
      </c>
      <c r="AC3327" s="2">
        <v>27683300</v>
      </c>
      <c r="AD3327" s="2">
        <v>27615900</v>
      </c>
      <c r="AE3327" s="2">
        <v>27505100</v>
      </c>
      <c r="AF3327" s="2">
        <v>27543600</v>
      </c>
    </row>
    <row r="3328" spans="1:32" x14ac:dyDescent="0.25">
      <c r="A3328" t="s">
        <v>4842</v>
      </c>
      <c r="B3328" t="s">
        <v>19</v>
      </c>
      <c r="C3328" s="2">
        <v>119996000</v>
      </c>
      <c r="D3328" s="2">
        <v>120489000</v>
      </c>
      <c r="E3328" s="2">
        <v>187348000</v>
      </c>
      <c r="F3328" s="2">
        <v>149489000</v>
      </c>
      <c r="G3328" s="2">
        <v>139746000</v>
      </c>
      <c r="H3328" s="2">
        <v>127144000</v>
      </c>
      <c r="I3328" s="2">
        <v>119567000</v>
      </c>
      <c r="J3328" s="2">
        <v>115544000</v>
      </c>
      <c r="K3328" s="2">
        <v>115570000</v>
      </c>
      <c r="L3328" s="2">
        <v>116084000</v>
      </c>
      <c r="M3328" s="2">
        <v>116905000</v>
      </c>
      <c r="N3328" s="2">
        <v>117897000</v>
      </c>
      <c r="O3328" s="2">
        <v>119779000</v>
      </c>
      <c r="P3328" s="2">
        <v>121364000</v>
      </c>
      <c r="Q3328" s="2">
        <v>122652000</v>
      </c>
      <c r="R3328" s="2">
        <v>122754000</v>
      </c>
      <c r="S3328" s="2">
        <v>123249000</v>
      </c>
      <c r="T3328" s="2">
        <v>125027000</v>
      </c>
      <c r="U3328" s="2">
        <v>124435000</v>
      </c>
      <c r="V3328" s="2">
        <v>126211000</v>
      </c>
      <c r="W3328" s="2">
        <v>127297000</v>
      </c>
      <c r="X3328" s="2">
        <v>127888000</v>
      </c>
      <c r="Y3328" s="2">
        <v>127391000</v>
      </c>
      <c r="Z3328" s="2">
        <v>127486000</v>
      </c>
      <c r="AA3328" s="2">
        <v>127775000</v>
      </c>
      <c r="AB3328" s="2">
        <v>127763000</v>
      </c>
      <c r="AC3328" s="2">
        <v>127849000</v>
      </c>
      <c r="AD3328" s="2">
        <v>127538000</v>
      </c>
      <c r="AE3328" s="2">
        <v>127026000</v>
      </c>
      <c r="AF3328" s="2">
        <v>127204000</v>
      </c>
    </row>
    <row r="3329" spans="1:32" x14ac:dyDescent="0.25">
      <c r="A3329" t="s">
        <v>4843</v>
      </c>
      <c r="B3329" t="s">
        <v>19</v>
      </c>
      <c r="C3329" s="2">
        <v>410689000</v>
      </c>
      <c r="D3329" s="2">
        <v>412376000</v>
      </c>
      <c r="E3329" s="2">
        <v>641200000</v>
      </c>
      <c r="F3329" s="2">
        <v>511629000</v>
      </c>
      <c r="G3329" s="2">
        <v>478283000</v>
      </c>
      <c r="H3329" s="2">
        <v>435152000</v>
      </c>
      <c r="I3329" s="2">
        <v>409219000</v>
      </c>
      <c r="J3329" s="2">
        <v>395452000</v>
      </c>
      <c r="K3329" s="2">
        <v>395539000</v>
      </c>
      <c r="L3329" s="2">
        <v>397299000</v>
      </c>
      <c r="M3329" s="2">
        <v>400110000</v>
      </c>
      <c r="N3329" s="2">
        <v>403505000</v>
      </c>
      <c r="O3329" s="2">
        <v>409946000</v>
      </c>
      <c r="P3329" s="2">
        <v>415371000</v>
      </c>
      <c r="Q3329" s="2">
        <v>419780000</v>
      </c>
      <c r="R3329" s="2">
        <v>420129000</v>
      </c>
      <c r="S3329" s="2">
        <v>421823000</v>
      </c>
      <c r="T3329" s="2">
        <v>427908000</v>
      </c>
      <c r="U3329" s="2">
        <v>425880000</v>
      </c>
      <c r="V3329" s="2">
        <v>431961000</v>
      </c>
      <c r="W3329" s="2">
        <v>435675000</v>
      </c>
      <c r="X3329" s="2">
        <v>437697000</v>
      </c>
      <c r="Y3329" s="2">
        <v>435998000</v>
      </c>
      <c r="Z3329" s="2">
        <v>436322000</v>
      </c>
      <c r="AA3329" s="2">
        <v>437311000</v>
      </c>
      <c r="AB3329" s="2">
        <v>437272000</v>
      </c>
      <c r="AC3329" s="2">
        <v>437565000</v>
      </c>
      <c r="AD3329" s="2">
        <v>436500000</v>
      </c>
      <c r="AE3329" s="2">
        <v>434748000</v>
      </c>
      <c r="AF3329" s="2">
        <v>435356000</v>
      </c>
    </row>
    <row r="3330" spans="1:32" x14ac:dyDescent="0.25">
      <c r="A3330" t="s">
        <v>4844</v>
      </c>
      <c r="B3330" t="s">
        <v>19</v>
      </c>
      <c r="C3330" s="2">
        <v>32420900</v>
      </c>
      <c r="D3330" s="2">
        <v>32554100</v>
      </c>
      <c r="E3330" s="2">
        <v>50618100</v>
      </c>
      <c r="F3330" s="2">
        <v>40389400</v>
      </c>
      <c r="G3330" s="2">
        <v>37757000</v>
      </c>
      <c r="H3330" s="2">
        <v>34352000</v>
      </c>
      <c r="I3330" s="2">
        <v>32304800</v>
      </c>
      <c r="J3330" s="2">
        <v>31218000</v>
      </c>
      <c r="K3330" s="2">
        <v>31224900</v>
      </c>
      <c r="L3330" s="2">
        <v>31363900</v>
      </c>
      <c r="M3330" s="2">
        <v>31585700</v>
      </c>
      <c r="N3330" s="2">
        <v>31853800</v>
      </c>
      <c r="O3330" s="2">
        <v>32362200</v>
      </c>
      <c r="P3330" s="2">
        <v>32790500</v>
      </c>
      <c r="Q3330" s="2">
        <v>33138500</v>
      </c>
      <c r="R3330" s="2">
        <v>33166100</v>
      </c>
      <c r="S3330" s="2">
        <v>33299900</v>
      </c>
      <c r="T3330" s="2">
        <v>33780200</v>
      </c>
      <c r="U3330" s="2">
        <v>33620100</v>
      </c>
      <c r="V3330" s="2">
        <v>34100100</v>
      </c>
      <c r="W3330" s="2">
        <v>34393300</v>
      </c>
      <c r="X3330" s="2">
        <v>34553000</v>
      </c>
      <c r="Y3330" s="2">
        <v>34418900</v>
      </c>
      <c r="Z3330" s="2">
        <v>34444400</v>
      </c>
      <c r="AA3330" s="2">
        <v>34522500</v>
      </c>
      <c r="AB3330" s="2">
        <v>34519400</v>
      </c>
      <c r="AC3330" s="2">
        <v>34542500</v>
      </c>
      <c r="AD3330" s="2">
        <v>34458500</v>
      </c>
      <c r="AE3330" s="2">
        <v>34320200</v>
      </c>
      <c r="AF3330" s="2">
        <v>34368200</v>
      </c>
    </row>
    <row r="3331" spans="1:32" x14ac:dyDescent="0.25">
      <c r="A3331" t="s">
        <v>4845</v>
      </c>
      <c r="B3331" t="s">
        <v>19</v>
      </c>
      <c r="C3331" s="2">
        <v>28830700</v>
      </c>
      <c r="D3331" s="2">
        <v>28949200</v>
      </c>
      <c r="E3331" s="2">
        <v>45012800</v>
      </c>
      <c r="F3331" s="2">
        <v>35916800</v>
      </c>
      <c r="G3331" s="2">
        <v>33575900</v>
      </c>
      <c r="H3331" s="2">
        <v>30548100</v>
      </c>
      <c r="I3331" s="2">
        <v>28727500</v>
      </c>
      <c r="J3331" s="2">
        <v>27761100</v>
      </c>
      <c r="K3331" s="2">
        <v>27767200</v>
      </c>
      <c r="L3331" s="2">
        <v>27890800</v>
      </c>
      <c r="M3331" s="2">
        <v>28088100</v>
      </c>
      <c r="N3331" s="2">
        <v>28326400</v>
      </c>
      <c r="O3331" s="2">
        <v>28778600</v>
      </c>
      <c r="P3331" s="2">
        <v>29159400</v>
      </c>
      <c r="Q3331" s="2">
        <v>29468900</v>
      </c>
      <c r="R3331" s="2">
        <v>29493400</v>
      </c>
      <c r="S3331" s="2">
        <v>29612400</v>
      </c>
      <c r="T3331" s="2">
        <v>30039600</v>
      </c>
      <c r="U3331" s="2">
        <v>29897100</v>
      </c>
      <c r="V3331" s="2">
        <v>30324000</v>
      </c>
      <c r="W3331" s="2">
        <v>30584800</v>
      </c>
      <c r="X3331" s="2">
        <v>30726700</v>
      </c>
      <c r="Y3331" s="2">
        <v>30607500</v>
      </c>
      <c r="Z3331" s="2">
        <v>30630200</v>
      </c>
      <c r="AA3331" s="2">
        <v>30699600</v>
      </c>
      <c r="AB3331" s="2">
        <v>30696900</v>
      </c>
      <c r="AC3331" s="2">
        <v>30717400</v>
      </c>
      <c r="AD3331" s="2">
        <v>30642700</v>
      </c>
      <c r="AE3331" s="2">
        <v>30519700</v>
      </c>
      <c r="AF3331" s="2">
        <v>30562400</v>
      </c>
    </row>
    <row r="3332" spans="1:32" x14ac:dyDescent="0.25">
      <c r="A3332" t="s">
        <v>4846</v>
      </c>
      <c r="B3332" t="s">
        <v>19</v>
      </c>
      <c r="C3332" s="2">
        <v>87307600</v>
      </c>
      <c r="D3332" s="2">
        <v>87666300</v>
      </c>
      <c r="E3332" s="2">
        <v>136312000</v>
      </c>
      <c r="F3332" s="2">
        <v>108766000</v>
      </c>
      <c r="G3332" s="2">
        <v>101677000</v>
      </c>
      <c r="H3332" s="2">
        <v>92508100</v>
      </c>
      <c r="I3332" s="2">
        <v>86995100</v>
      </c>
      <c r="J3332" s="2">
        <v>84068400</v>
      </c>
      <c r="K3332" s="2">
        <v>84087000</v>
      </c>
      <c r="L3332" s="2">
        <v>84461100</v>
      </c>
      <c r="M3332" s="2">
        <v>85058600</v>
      </c>
      <c r="N3332" s="2">
        <v>85780300</v>
      </c>
      <c r="O3332" s="2">
        <v>87149600</v>
      </c>
      <c r="P3332" s="2">
        <v>88302900</v>
      </c>
      <c r="Q3332" s="2">
        <v>89240200</v>
      </c>
      <c r="R3332" s="2">
        <v>89314400</v>
      </c>
      <c r="S3332" s="2">
        <v>89674600</v>
      </c>
      <c r="T3332" s="2">
        <v>90968300</v>
      </c>
      <c r="U3332" s="2">
        <v>90537000</v>
      </c>
      <c r="V3332" s="2">
        <v>91829700</v>
      </c>
      <c r="W3332" s="2">
        <v>92619300</v>
      </c>
      <c r="X3332" s="2">
        <v>93049200</v>
      </c>
      <c r="Y3332" s="2">
        <v>92688100</v>
      </c>
      <c r="Z3332" s="2">
        <v>92756800</v>
      </c>
      <c r="AA3332" s="2">
        <v>92967000</v>
      </c>
      <c r="AB3332" s="2">
        <v>92958900</v>
      </c>
      <c r="AC3332" s="2">
        <v>93021000</v>
      </c>
      <c r="AD3332" s="2">
        <v>92794700</v>
      </c>
      <c r="AE3332" s="2">
        <v>92422400</v>
      </c>
      <c r="AF3332" s="2">
        <v>92551600</v>
      </c>
    </row>
    <row r="3333" spans="1:32" x14ac:dyDescent="0.25">
      <c r="A3333" t="s">
        <v>4847</v>
      </c>
      <c r="B3333" t="s">
        <v>19</v>
      </c>
      <c r="C3333" s="2">
        <v>6742180</v>
      </c>
      <c r="D3333" s="2">
        <v>6769880</v>
      </c>
      <c r="E3333" s="2">
        <v>10526400</v>
      </c>
      <c r="F3333" s="2">
        <v>8399290</v>
      </c>
      <c r="G3333" s="2">
        <v>7851860</v>
      </c>
      <c r="H3333" s="2">
        <v>7143780</v>
      </c>
      <c r="I3333" s="2">
        <v>6718050</v>
      </c>
      <c r="J3333" s="2">
        <v>6492040</v>
      </c>
      <c r="K3333" s="2">
        <v>6493480</v>
      </c>
      <c r="L3333" s="2">
        <v>6522360</v>
      </c>
      <c r="M3333" s="2">
        <v>6568510</v>
      </c>
      <c r="N3333" s="2">
        <v>6624240</v>
      </c>
      <c r="O3333" s="2">
        <v>6729980</v>
      </c>
      <c r="P3333" s="2">
        <v>6819040</v>
      </c>
      <c r="Q3333" s="2">
        <v>6891420</v>
      </c>
      <c r="R3333" s="2">
        <v>6897150</v>
      </c>
      <c r="S3333" s="2">
        <v>6924970</v>
      </c>
      <c r="T3333" s="2">
        <v>7024870</v>
      </c>
      <c r="U3333" s="2">
        <v>6991560</v>
      </c>
      <c r="V3333" s="2">
        <v>7091400</v>
      </c>
      <c r="W3333" s="2">
        <v>7152370</v>
      </c>
      <c r="X3333" s="2">
        <v>7185570</v>
      </c>
      <c r="Y3333" s="2">
        <v>7157680</v>
      </c>
      <c r="Z3333" s="2">
        <v>7162990</v>
      </c>
      <c r="AA3333" s="2">
        <v>7179220</v>
      </c>
      <c r="AB3333" s="2">
        <v>7178590</v>
      </c>
      <c r="AC3333" s="2">
        <v>7183390</v>
      </c>
      <c r="AD3333" s="2">
        <v>7165910</v>
      </c>
      <c r="AE3333" s="2">
        <v>7137160</v>
      </c>
      <c r="AF3333" s="2">
        <v>7147140</v>
      </c>
    </row>
    <row r="3334" spans="1:32" x14ac:dyDescent="0.25">
      <c r="A3334" t="s">
        <v>4848</v>
      </c>
      <c r="B3334" t="s">
        <v>19</v>
      </c>
      <c r="C3334" s="2">
        <v>5756410</v>
      </c>
      <c r="D3334" s="2">
        <v>5780060</v>
      </c>
      <c r="E3334" s="2">
        <v>8987370</v>
      </c>
      <c r="F3334" s="2">
        <v>7171240</v>
      </c>
      <c r="G3334" s="2">
        <v>6703850</v>
      </c>
      <c r="H3334" s="2">
        <v>6099290</v>
      </c>
      <c r="I3334" s="2">
        <v>5735810</v>
      </c>
      <c r="J3334" s="2">
        <v>5542840</v>
      </c>
      <c r="K3334" s="2">
        <v>5544070</v>
      </c>
      <c r="L3334" s="2">
        <v>5568730</v>
      </c>
      <c r="M3334" s="2">
        <v>5608130</v>
      </c>
      <c r="N3334" s="2">
        <v>5655710</v>
      </c>
      <c r="O3334" s="2">
        <v>5745990</v>
      </c>
      <c r="P3334" s="2">
        <v>5822030</v>
      </c>
      <c r="Q3334" s="2">
        <v>5883830</v>
      </c>
      <c r="R3334" s="2">
        <v>5888720</v>
      </c>
      <c r="S3334" s="2">
        <v>5912480</v>
      </c>
      <c r="T3334" s="2">
        <v>5997770</v>
      </c>
      <c r="U3334" s="2">
        <v>5969330</v>
      </c>
      <c r="V3334" s="2">
        <v>6054570</v>
      </c>
      <c r="W3334" s="2">
        <v>6106620</v>
      </c>
      <c r="X3334" s="2">
        <v>6134970</v>
      </c>
      <c r="Y3334" s="2">
        <v>6111160</v>
      </c>
      <c r="Z3334" s="2">
        <v>6115690</v>
      </c>
      <c r="AA3334" s="2">
        <v>6129550</v>
      </c>
      <c r="AB3334" s="2">
        <v>6129020</v>
      </c>
      <c r="AC3334" s="2">
        <v>6133110</v>
      </c>
      <c r="AD3334" s="2">
        <v>6118190</v>
      </c>
      <c r="AE3334" s="2">
        <v>6093640</v>
      </c>
      <c r="AF3334" s="2">
        <v>6102160</v>
      </c>
    </row>
    <row r="3335" spans="1:32" x14ac:dyDescent="0.25">
      <c r="A3335" t="s">
        <v>4849</v>
      </c>
      <c r="B3335" t="s">
        <v>19</v>
      </c>
      <c r="C3335" s="2">
        <v>36510000</v>
      </c>
      <c r="D3335" s="2">
        <v>36660000</v>
      </c>
      <c r="E3335" s="2">
        <v>57002300</v>
      </c>
      <c r="F3335" s="2">
        <v>45483500</v>
      </c>
      <c r="G3335" s="2">
        <v>42519100</v>
      </c>
      <c r="H3335" s="2">
        <v>38684700</v>
      </c>
      <c r="I3335" s="2">
        <v>36379300</v>
      </c>
      <c r="J3335" s="2">
        <v>35155400</v>
      </c>
      <c r="K3335" s="2">
        <v>35163200</v>
      </c>
      <c r="L3335" s="2">
        <v>35319700</v>
      </c>
      <c r="M3335" s="2">
        <v>35569500</v>
      </c>
      <c r="N3335" s="2">
        <v>35871300</v>
      </c>
      <c r="O3335" s="2">
        <v>36443900</v>
      </c>
      <c r="P3335" s="2">
        <v>36926200</v>
      </c>
      <c r="Q3335" s="2">
        <v>37318200</v>
      </c>
      <c r="R3335" s="2">
        <v>37349200</v>
      </c>
      <c r="S3335" s="2">
        <v>37499800</v>
      </c>
      <c r="T3335" s="2">
        <v>38040800</v>
      </c>
      <c r="U3335" s="2">
        <v>37860500</v>
      </c>
      <c r="V3335" s="2">
        <v>38401100</v>
      </c>
      <c r="W3335" s="2">
        <v>38731200</v>
      </c>
      <c r="X3335" s="2">
        <v>38911000</v>
      </c>
      <c r="Y3335" s="2">
        <v>38760000</v>
      </c>
      <c r="Z3335" s="2">
        <v>38788700</v>
      </c>
      <c r="AA3335" s="2">
        <v>38876700</v>
      </c>
      <c r="AB3335" s="2">
        <v>38873300</v>
      </c>
      <c r="AC3335" s="2">
        <v>38899200</v>
      </c>
      <c r="AD3335" s="2">
        <v>38804600</v>
      </c>
      <c r="AE3335" s="2">
        <v>38648900</v>
      </c>
      <c r="AF3335" s="2">
        <v>38702900</v>
      </c>
    </row>
    <row r="3336" spans="1:32" x14ac:dyDescent="0.25">
      <c r="A3336" t="s">
        <v>4850</v>
      </c>
      <c r="B3336" t="s">
        <v>19</v>
      </c>
      <c r="C3336" s="2">
        <v>7302000</v>
      </c>
      <c r="D3336" s="2">
        <v>7332000</v>
      </c>
      <c r="E3336" s="2">
        <v>11400500</v>
      </c>
      <c r="F3336" s="2">
        <v>9096710</v>
      </c>
      <c r="G3336" s="2">
        <v>8503820</v>
      </c>
      <c r="H3336" s="2">
        <v>7736950</v>
      </c>
      <c r="I3336" s="2">
        <v>7275860</v>
      </c>
      <c r="J3336" s="2">
        <v>7031090</v>
      </c>
      <c r="K3336" s="2">
        <v>7032640</v>
      </c>
      <c r="L3336" s="2">
        <v>7063930</v>
      </c>
      <c r="M3336" s="2">
        <v>7113910</v>
      </c>
      <c r="N3336" s="2">
        <v>7174270</v>
      </c>
      <c r="O3336" s="2">
        <v>7288790</v>
      </c>
      <c r="P3336" s="2">
        <v>7385240</v>
      </c>
      <c r="Q3336" s="2">
        <v>7463630</v>
      </c>
      <c r="R3336" s="2">
        <v>7469840</v>
      </c>
      <c r="S3336" s="2">
        <v>7499970</v>
      </c>
      <c r="T3336" s="2">
        <v>7608160</v>
      </c>
      <c r="U3336" s="2">
        <v>7572090</v>
      </c>
      <c r="V3336" s="2">
        <v>7680210</v>
      </c>
      <c r="W3336" s="2">
        <v>7746250</v>
      </c>
      <c r="X3336" s="2">
        <v>7782200</v>
      </c>
      <c r="Y3336" s="2">
        <v>7752000</v>
      </c>
      <c r="Z3336" s="2">
        <v>7757750</v>
      </c>
      <c r="AA3336" s="2">
        <v>7775330</v>
      </c>
      <c r="AB3336" s="2">
        <v>7774650</v>
      </c>
      <c r="AC3336" s="2">
        <v>7779850</v>
      </c>
      <c r="AD3336" s="2">
        <v>7760920</v>
      </c>
      <c r="AE3336" s="2">
        <v>7729780</v>
      </c>
      <c r="AF3336" s="2">
        <v>7740580</v>
      </c>
    </row>
    <row r="3337" spans="1:32" x14ac:dyDescent="0.25">
      <c r="A3337" t="s">
        <v>4851</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x14ac:dyDescent="0.25">
      <c r="A3338" t="s">
        <v>4852</v>
      </c>
      <c r="B3338" t="s">
        <v>19</v>
      </c>
      <c r="C3338" s="2">
        <v>353213000000</v>
      </c>
      <c r="D3338" s="2">
        <v>354714000000</v>
      </c>
      <c r="E3338" s="2">
        <v>593753000000</v>
      </c>
      <c r="F3338" s="2">
        <v>461775000000</v>
      </c>
      <c r="G3338" s="2">
        <v>425323000000</v>
      </c>
      <c r="H3338" s="2">
        <v>377924000000</v>
      </c>
      <c r="I3338" s="2">
        <v>348363000000</v>
      </c>
      <c r="J3338" s="2">
        <v>331133000000</v>
      </c>
      <c r="K3338" s="2">
        <v>331793000000</v>
      </c>
      <c r="L3338" s="2">
        <v>333781000000</v>
      </c>
      <c r="M3338" s="2">
        <v>337329000000</v>
      </c>
      <c r="N3338" s="2">
        <v>341511000000</v>
      </c>
      <c r="O3338" s="2">
        <v>348556000000</v>
      </c>
      <c r="P3338" s="2">
        <v>353710000000</v>
      </c>
      <c r="Q3338" s="2">
        <v>357570000000</v>
      </c>
      <c r="R3338" s="2">
        <v>357286000000</v>
      </c>
      <c r="S3338" s="2">
        <v>358270000000</v>
      </c>
      <c r="T3338" s="2">
        <v>363466000000</v>
      </c>
      <c r="U3338" s="2">
        <v>360157000000</v>
      </c>
      <c r="V3338" s="2">
        <v>365949000000</v>
      </c>
      <c r="W3338" s="2">
        <v>369186000000</v>
      </c>
      <c r="X3338" s="2">
        <v>370238000000</v>
      </c>
      <c r="Y3338" s="2">
        <v>367376000000</v>
      </c>
      <c r="Z3338" s="2">
        <v>366455000000</v>
      </c>
      <c r="AA3338" s="2">
        <v>366426000000</v>
      </c>
      <c r="AB3338" s="2">
        <v>365542000000</v>
      </c>
      <c r="AC3338" s="2">
        <v>364489000000</v>
      </c>
      <c r="AD3338" s="2">
        <v>362303000000</v>
      </c>
      <c r="AE3338" s="2">
        <v>359415000000</v>
      </c>
      <c r="AF3338" s="2">
        <v>358995000000</v>
      </c>
    </row>
    <row r="3339" spans="1:32" x14ac:dyDescent="0.25">
      <c r="A3339" t="s">
        <v>4853</v>
      </c>
      <c r="B3339" t="s">
        <v>19</v>
      </c>
      <c r="C3339" s="2">
        <v>10049400</v>
      </c>
      <c r="D3339" s="2">
        <v>10092100</v>
      </c>
      <c r="E3339" s="2">
        <v>16893200</v>
      </c>
      <c r="F3339" s="2">
        <v>13138200</v>
      </c>
      <c r="G3339" s="2">
        <v>12101100</v>
      </c>
      <c r="H3339" s="2">
        <v>10752500</v>
      </c>
      <c r="I3339" s="2">
        <v>9911460</v>
      </c>
      <c r="J3339" s="2">
        <v>9421220</v>
      </c>
      <c r="K3339" s="2">
        <v>9440010</v>
      </c>
      <c r="L3339" s="2">
        <v>9496570</v>
      </c>
      <c r="M3339" s="2">
        <v>9597500</v>
      </c>
      <c r="N3339" s="2">
        <v>9716500</v>
      </c>
      <c r="O3339" s="2">
        <v>9916930</v>
      </c>
      <c r="P3339" s="2">
        <v>10063600</v>
      </c>
      <c r="Q3339" s="2">
        <v>10173400</v>
      </c>
      <c r="R3339" s="2">
        <v>10165300</v>
      </c>
      <c r="S3339" s="2">
        <v>10193300</v>
      </c>
      <c r="T3339" s="2">
        <v>10341100</v>
      </c>
      <c r="U3339" s="2">
        <v>10247000</v>
      </c>
      <c r="V3339" s="2">
        <v>10411800</v>
      </c>
      <c r="W3339" s="2">
        <v>10503900</v>
      </c>
      <c r="X3339" s="2">
        <v>10533800</v>
      </c>
      <c r="Y3339" s="2">
        <v>10452400</v>
      </c>
      <c r="Z3339" s="2">
        <v>10426200</v>
      </c>
      <c r="AA3339" s="2">
        <v>10425400</v>
      </c>
      <c r="AB3339" s="2">
        <v>10400200</v>
      </c>
      <c r="AC3339" s="2">
        <v>10370200</v>
      </c>
      <c r="AD3339" s="2">
        <v>10308000</v>
      </c>
      <c r="AE3339" s="2">
        <v>10225900</v>
      </c>
      <c r="AF3339" s="2">
        <v>10213900</v>
      </c>
    </row>
    <row r="3340" spans="1:32" x14ac:dyDescent="0.25">
      <c r="A3340" t="s">
        <v>4854</v>
      </c>
      <c r="B3340" t="s">
        <v>19</v>
      </c>
      <c r="C3340" s="2">
        <v>46411000</v>
      </c>
      <c r="D3340" s="2">
        <v>46608200</v>
      </c>
      <c r="E3340" s="2">
        <v>78017100</v>
      </c>
      <c r="F3340" s="2">
        <v>60675700</v>
      </c>
      <c r="G3340" s="2">
        <v>55886000</v>
      </c>
      <c r="H3340" s="2">
        <v>49657900</v>
      </c>
      <c r="I3340" s="2">
        <v>45773800</v>
      </c>
      <c r="J3340" s="2">
        <v>43509700</v>
      </c>
      <c r="K3340" s="2">
        <v>43596500</v>
      </c>
      <c r="L3340" s="2">
        <v>43857700</v>
      </c>
      <c r="M3340" s="2">
        <v>44323800</v>
      </c>
      <c r="N3340" s="2">
        <v>44873400</v>
      </c>
      <c r="O3340" s="2">
        <v>45799000</v>
      </c>
      <c r="P3340" s="2">
        <v>46476200</v>
      </c>
      <c r="Q3340" s="2">
        <v>46983500</v>
      </c>
      <c r="R3340" s="2">
        <v>46946100</v>
      </c>
      <c r="S3340" s="2">
        <v>47075400</v>
      </c>
      <c r="T3340" s="2">
        <v>47758100</v>
      </c>
      <c r="U3340" s="2">
        <v>47323300</v>
      </c>
      <c r="V3340" s="2">
        <v>48084400</v>
      </c>
      <c r="W3340" s="2">
        <v>48509800</v>
      </c>
      <c r="X3340" s="2">
        <v>48648000</v>
      </c>
      <c r="Y3340" s="2">
        <v>48271900</v>
      </c>
      <c r="Z3340" s="2">
        <v>48150900</v>
      </c>
      <c r="AA3340" s="2">
        <v>48147100</v>
      </c>
      <c r="AB3340" s="2">
        <v>48031000</v>
      </c>
      <c r="AC3340" s="2">
        <v>47892600</v>
      </c>
      <c r="AD3340" s="2">
        <v>47605300</v>
      </c>
      <c r="AE3340" s="2">
        <v>47225900</v>
      </c>
      <c r="AF3340" s="2">
        <v>47170700</v>
      </c>
    </row>
    <row r="3341" spans="1:32" x14ac:dyDescent="0.25">
      <c r="A3341" t="s">
        <v>4855</v>
      </c>
      <c r="B3341" t="s">
        <v>19</v>
      </c>
      <c r="C3341" s="2">
        <v>158842000</v>
      </c>
      <c r="D3341" s="2">
        <v>159517000</v>
      </c>
      <c r="E3341" s="2">
        <v>267015000</v>
      </c>
      <c r="F3341" s="2">
        <v>207663000</v>
      </c>
      <c r="G3341" s="2">
        <v>191271000</v>
      </c>
      <c r="H3341" s="2">
        <v>169955000</v>
      </c>
      <c r="I3341" s="2">
        <v>156661000</v>
      </c>
      <c r="J3341" s="2">
        <v>148913000</v>
      </c>
      <c r="K3341" s="2">
        <v>149210000</v>
      </c>
      <c r="L3341" s="2">
        <v>150104000</v>
      </c>
      <c r="M3341" s="2">
        <v>151699000</v>
      </c>
      <c r="N3341" s="2">
        <v>153580000</v>
      </c>
      <c r="O3341" s="2">
        <v>156748000</v>
      </c>
      <c r="P3341" s="2">
        <v>159066000</v>
      </c>
      <c r="Q3341" s="2">
        <v>160802000</v>
      </c>
      <c r="R3341" s="2">
        <v>160674000</v>
      </c>
      <c r="S3341" s="2">
        <v>161116000</v>
      </c>
      <c r="T3341" s="2">
        <v>163453000</v>
      </c>
      <c r="U3341" s="2">
        <v>161965000</v>
      </c>
      <c r="V3341" s="2">
        <v>164570000</v>
      </c>
      <c r="W3341" s="2">
        <v>166026000</v>
      </c>
      <c r="X3341" s="2">
        <v>166498000</v>
      </c>
      <c r="Y3341" s="2">
        <v>165211000</v>
      </c>
      <c r="Z3341" s="2">
        <v>164797000</v>
      </c>
      <c r="AA3341" s="2">
        <v>164784000</v>
      </c>
      <c r="AB3341" s="2">
        <v>164387000</v>
      </c>
      <c r="AC3341" s="2">
        <v>163913000</v>
      </c>
      <c r="AD3341" s="2">
        <v>162930000</v>
      </c>
      <c r="AE3341" s="2">
        <v>161631000</v>
      </c>
      <c r="AF3341" s="2">
        <v>161442000</v>
      </c>
    </row>
    <row r="3342" spans="1:32" x14ac:dyDescent="0.25">
      <c r="A3342" t="s">
        <v>4856</v>
      </c>
      <c r="B3342" t="s">
        <v>19</v>
      </c>
      <c r="C3342" s="2">
        <v>12539400</v>
      </c>
      <c r="D3342" s="2">
        <v>12592700</v>
      </c>
      <c r="E3342" s="2">
        <v>21078900</v>
      </c>
      <c r="F3342" s="2">
        <v>16393500</v>
      </c>
      <c r="G3342" s="2">
        <v>15099400</v>
      </c>
      <c r="H3342" s="2">
        <v>13416700</v>
      </c>
      <c r="I3342" s="2">
        <v>12367300</v>
      </c>
      <c r="J3342" s="2">
        <v>11755600</v>
      </c>
      <c r="K3342" s="2">
        <v>11779000</v>
      </c>
      <c r="L3342" s="2">
        <v>11849600</v>
      </c>
      <c r="M3342" s="2">
        <v>11975500</v>
      </c>
      <c r="N3342" s="2">
        <v>12124000</v>
      </c>
      <c r="O3342" s="2">
        <v>12374100</v>
      </c>
      <c r="P3342" s="2">
        <v>12557100</v>
      </c>
      <c r="Q3342" s="2">
        <v>12694100</v>
      </c>
      <c r="R3342" s="2">
        <v>12684000</v>
      </c>
      <c r="S3342" s="2">
        <v>12719000</v>
      </c>
      <c r="T3342" s="2">
        <v>12903400</v>
      </c>
      <c r="U3342" s="2">
        <v>12785900</v>
      </c>
      <c r="V3342" s="2">
        <v>12991600</v>
      </c>
      <c r="W3342" s="2">
        <v>13106500</v>
      </c>
      <c r="X3342" s="2">
        <v>13143800</v>
      </c>
      <c r="Y3342" s="2">
        <v>13042200</v>
      </c>
      <c r="Z3342" s="2">
        <v>13009500</v>
      </c>
      <c r="AA3342" s="2">
        <v>13008500</v>
      </c>
      <c r="AB3342" s="2">
        <v>12977100</v>
      </c>
      <c r="AC3342" s="2">
        <v>12939700</v>
      </c>
      <c r="AD3342" s="2">
        <v>12862100</v>
      </c>
      <c r="AE3342" s="2">
        <v>12759600</v>
      </c>
      <c r="AF3342" s="2">
        <v>12744700</v>
      </c>
    </row>
    <row r="3343" spans="1:32" x14ac:dyDescent="0.25">
      <c r="A3343" t="s">
        <v>4857</v>
      </c>
      <c r="B3343" t="s">
        <v>19</v>
      </c>
      <c r="C3343" s="2">
        <v>11150900</v>
      </c>
      <c r="D3343" s="2">
        <v>11198300</v>
      </c>
      <c r="E3343" s="2">
        <v>18744700</v>
      </c>
      <c r="F3343" s="2">
        <v>14578200</v>
      </c>
      <c r="G3343" s="2">
        <v>13427400</v>
      </c>
      <c r="H3343" s="2">
        <v>11931000</v>
      </c>
      <c r="I3343" s="2">
        <v>10997800</v>
      </c>
      <c r="J3343" s="2">
        <v>10453800</v>
      </c>
      <c r="K3343" s="2">
        <v>10474700</v>
      </c>
      <c r="L3343" s="2">
        <v>10537400</v>
      </c>
      <c r="M3343" s="2">
        <v>10649400</v>
      </c>
      <c r="N3343" s="2">
        <v>10781400</v>
      </c>
      <c r="O3343" s="2">
        <v>11003800</v>
      </c>
      <c r="P3343" s="2">
        <v>11166600</v>
      </c>
      <c r="Q3343" s="2">
        <v>11288400</v>
      </c>
      <c r="R3343" s="2">
        <v>11279500</v>
      </c>
      <c r="S3343" s="2">
        <v>11310500</v>
      </c>
      <c r="T3343" s="2">
        <v>11474500</v>
      </c>
      <c r="U3343" s="2">
        <v>11370100</v>
      </c>
      <c r="V3343" s="2">
        <v>11552900</v>
      </c>
      <c r="W3343" s="2">
        <v>11655200</v>
      </c>
      <c r="X3343" s="2">
        <v>11688300</v>
      </c>
      <c r="Y3343" s="2">
        <v>11598000</v>
      </c>
      <c r="Z3343" s="2">
        <v>11568900</v>
      </c>
      <c r="AA3343" s="2">
        <v>11568000</v>
      </c>
      <c r="AB3343" s="2">
        <v>11540100</v>
      </c>
      <c r="AC3343" s="2">
        <v>11506800</v>
      </c>
      <c r="AD3343" s="2">
        <v>11437800</v>
      </c>
      <c r="AE3343" s="2">
        <v>11346700</v>
      </c>
      <c r="AF3343" s="2">
        <v>11333400</v>
      </c>
    </row>
    <row r="3344" spans="1:32" x14ac:dyDescent="0.25">
      <c r="A3344" t="s">
        <v>4858</v>
      </c>
      <c r="B3344" t="s">
        <v>19</v>
      </c>
      <c r="C3344" s="2">
        <v>33768000</v>
      </c>
      <c r="D3344" s="2">
        <v>33911500</v>
      </c>
      <c r="E3344" s="2">
        <v>56764200</v>
      </c>
      <c r="F3344" s="2">
        <v>44146800</v>
      </c>
      <c r="G3344" s="2">
        <v>40661800</v>
      </c>
      <c r="H3344" s="2">
        <v>36130400</v>
      </c>
      <c r="I3344" s="2">
        <v>33304400</v>
      </c>
      <c r="J3344" s="2">
        <v>31657100</v>
      </c>
      <c r="K3344" s="2">
        <v>31720200</v>
      </c>
      <c r="L3344" s="2">
        <v>31910300</v>
      </c>
      <c r="M3344" s="2">
        <v>32249400</v>
      </c>
      <c r="N3344" s="2">
        <v>32649300</v>
      </c>
      <c r="O3344" s="2">
        <v>33322700</v>
      </c>
      <c r="P3344" s="2">
        <v>33815500</v>
      </c>
      <c r="Q3344" s="2">
        <v>34184500</v>
      </c>
      <c r="R3344" s="2">
        <v>34157400</v>
      </c>
      <c r="S3344" s="2">
        <v>34251400</v>
      </c>
      <c r="T3344" s="2">
        <v>34748200</v>
      </c>
      <c r="U3344" s="2">
        <v>34431800</v>
      </c>
      <c r="V3344" s="2">
        <v>34985600</v>
      </c>
      <c r="W3344" s="2">
        <v>35295100</v>
      </c>
      <c r="X3344" s="2">
        <v>35395600</v>
      </c>
      <c r="Y3344" s="2">
        <v>35122000</v>
      </c>
      <c r="Z3344" s="2">
        <v>35033900</v>
      </c>
      <c r="AA3344" s="2">
        <v>35031200</v>
      </c>
      <c r="AB3344" s="2">
        <v>34946700</v>
      </c>
      <c r="AC3344" s="2">
        <v>34846000</v>
      </c>
      <c r="AD3344" s="2">
        <v>34637000</v>
      </c>
      <c r="AE3344" s="2">
        <v>34360900</v>
      </c>
      <c r="AF3344" s="2">
        <v>34320700</v>
      </c>
    </row>
    <row r="3345" spans="1:32" x14ac:dyDescent="0.25">
      <c r="A3345" t="s">
        <v>4859</v>
      </c>
      <c r="B3345" t="s">
        <v>19</v>
      </c>
      <c r="C3345" s="2">
        <v>2607680</v>
      </c>
      <c r="D3345" s="2">
        <v>2618760</v>
      </c>
      <c r="E3345" s="2">
        <v>4383520</v>
      </c>
      <c r="F3345" s="2">
        <v>3409160</v>
      </c>
      <c r="G3345" s="2">
        <v>3140040</v>
      </c>
      <c r="H3345" s="2">
        <v>2790110</v>
      </c>
      <c r="I3345" s="2">
        <v>2571870</v>
      </c>
      <c r="J3345" s="2">
        <v>2444660</v>
      </c>
      <c r="K3345" s="2">
        <v>2449540</v>
      </c>
      <c r="L3345" s="2">
        <v>2464220</v>
      </c>
      <c r="M3345" s="2">
        <v>2490410</v>
      </c>
      <c r="N3345" s="2">
        <v>2521280</v>
      </c>
      <c r="O3345" s="2">
        <v>2573290</v>
      </c>
      <c r="P3345" s="2">
        <v>2611340</v>
      </c>
      <c r="Q3345" s="2">
        <v>2639840</v>
      </c>
      <c r="R3345" s="2">
        <v>2637740</v>
      </c>
      <c r="S3345" s="2">
        <v>2645010</v>
      </c>
      <c r="T3345" s="2">
        <v>2683370</v>
      </c>
      <c r="U3345" s="2">
        <v>2658940</v>
      </c>
      <c r="V3345" s="2">
        <v>2701700</v>
      </c>
      <c r="W3345" s="2">
        <v>2725600</v>
      </c>
      <c r="X3345" s="2">
        <v>2733360</v>
      </c>
      <c r="Y3345" s="2">
        <v>2712240</v>
      </c>
      <c r="Z3345" s="2">
        <v>2705440</v>
      </c>
      <c r="AA3345" s="2">
        <v>2705220</v>
      </c>
      <c r="AB3345" s="2">
        <v>2698700</v>
      </c>
      <c r="AC3345" s="2">
        <v>2690920</v>
      </c>
      <c r="AD3345" s="2">
        <v>2674780</v>
      </c>
      <c r="AE3345" s="2">
        <v>2653470</v>
      </c>
      <c r="AF3345" s="2">
        <v>2650360</v>
      </c>
    </row>
    <row r="3346" spans="1:32" x14ac:dyDescent="0.25">
      <c r="A3346" t="s">
        <v>4860</v>
      </c>
      <c r="B3346" t="s">
        <v>19</v>
      </c>
      <c r="C3346" s="2">
        <v>2226410</v>
      </c>
      <c r="D3346" s="2">
        <v>2235870</v>
      </c>
      <c r="E3346" s="2">
        <v>3742600</v>
      </c>
      <c r="F3346" s="2">
        <v>2910710</v>
      </c>
      <c r="G3346" s="2">
        <v>2680940</v>
      </c>
      <c r="H3346" s="2">
        <v>2382170</v>
      </c>
      <c r="I3346" s="2">
        <v>2195840</v>
      </c>
      <c r="J3346" s="2">
        <v>2087230</v>
      </c>
      <c r="K3346" s="2">
        <v>2091390</v>
      </c>
      <c r="L3346" s="2">
        <v>2103930</v>
      </c>
      <c r="M3346" s="2">
        <v>2126290</v>
      </c>
      <c r="N3346" s="2">
        <v>2152650</v>
      </c>
      <c r="O3346" s="2">
        <v>2197050</v>
      </c>
      <c r="P3346" s="2">
        <v>2229540</v>
      </c>
      <c r="Q3346" s="2">
        <v>2253870</v>
      </c>
      <c r="R3346" s="2">
        <v>2252080</v>
      </c>
      <c r="S3346" s="2">
        <v>2258280</v>
      </c>
      <c r="T3346" s="2">
        <v>2291030</v>
      </c>
      <c r="U3346" s="2">
        <v>2270180</v>
      </c>
      <c r="V3346" s="2">
        <v>2306690</v>
      </c>
      <c r="W3346" s="2">
        <v>2327090</v>
      </c>
      <c r="X3346" s="2">
        <v>2333720</v>
      </c>
      <c r="Y3346" s="2">
        <v>2315680</v>
      </c>
      <c r="Z3346" s="2">
        <v>2309880</v>
      </c>
      <c r="AA3346" s="2">
        <v>2309690</v>
      </c>
      <c r="AB3346" s="2">
        <v>2304130</v>
      </c>
      <c r="AC3346" s="2">
        <v>2297480</v>
      </c>
      <c r="AD3346" s="2">
        <v>2283700</v>
      </c>
      <c r="AE3346" s="2">
        <v>2265500</v>
      </c>
      <c r="AF3346" s="2">
        <v>2262850</v>
      </c>
    </row>
    <row r="3347" spans="1:32" x14ac:dyDescent="0.25">
      <c r="A3347" t="s">
        <v>4861</v>
      </c>
      <c r="B3347" t="s">
        <v>19</v>
      </c>
      <c r="C3347" s="2">
        <v>14121000</v>
      </c>
      <c r="D3347" s="2">
        <v>14181000</v>
      </c>
      <c r="E3347" s="2">
        <v>23737400</v>
      </c>
      <c r="F3347" s="2">
        <v>18461200</v>
      </c>
      <c r="G3347" s="2">
        <v>17003800</v>
      </c>
      <c r="H3347" s="2">
        <v>15108900</v>
      </c>
      <c r="I3347" s="2">
        <v>13927100</v>
      </c>
      <c r="J3347" s="2">
        <v>13238300</v>
      </c>
      <c r="K3347" s="2">
        <v>13264700</v>
      </c>
      <c r="L3347" s="2">
        <v>13344100</v>
      </c>
      <c r="M3347" s="2">
        <v>13486000</v>
      </c>
      <c r="N3347" s="2">
        <v>13653200</v>
      </c>
      <c r="O3347" s="2">
        <v>13934800</v>
      </c>
      <c r="P3347" s="2">
        <v>14140800</v>
      </c>
      <c r="Q3347" s="2">
        <v>14295200</v>
      </c>
      <c r="R3347" s="2">
        <v>14283800</v>
      </c>
      <c r="S3347" s="2">
        <v>14323100</v>
      </c>
      <c r="T3347" s="2">
        <v>14530900</v>
      </c>
      <c r="U3347" s="2">
        <v>14398600</v>
      </c>
      <c r="V3347" s="2">
        <v>14630100</v>
      </c>
      <c r="W3347" s="2">
        <v>14759600</v>
      </c>
      <c r="X3347" s="2">
        <v>14801600</v>
      </c>
      <c r="Y3347" s="2">
        <v>14687200</v>
      </c>
      <c r="Z3347" s="2">
        <v>14650400</v>
      </c>
      <c r="AA3347" s="2">
        <v>14649200</v>
      </c>
      <c r="AB3347" s="2">
        <v>14613900</v>
      </c>
      <c r="AC3347" s="2">
        <v>14571800</v>
      </c>
      <c r="AD3347" s="2">
        <v>14484400</v>
      </c>
      <c r="AE3347" s="2">
        <v>14368900</v>
      </c>
      <c r="AF3347" s="2">
        <v>14352100</v>
      </c>
    </row>
    <row r="3348" spans="1:32" x14ac:dyDescent="0.25">
      <c r="A3348" t="s">
        <v>4862</v>
      </c>
      <c r="B3348" t="s">
        <v>19</v>
      </c>
      <c r="C3348" s="2">
        <v>2824200</v>
      </c>
      <c r="D3348" s="2">
        <v>2836200</v>
      </c>
      <c r="E3348" s="2">
        <v>4747490</v>
      </c>
      <c r="F3348" s="2">
        <v>3692230</v>
      </c>
      <c r="G3348" s="2">
        <v>3400770</v>
      </c>
      <c r="H3348" s="2">
        <v>3021780</v>
      </c>
      <c r="I3348" s="2">
        <v>2785420</v>
      </c>
      <c r="J3348" s="2">
        <v>2647650</v>
      </c>
      <c r="K3348" s="2">
        <v>2652930</v>
      </c>
      <c r="L3348" s="2">
        <v>2668830</v>
      </c>
      <c r="M3348" s="2">
        <v>2697190</v>
      </c>
      <c r="N3348" s="2">
        <v>2730630</v>
      </c>
      <c r="O3348" s="2">
        <v>2786960</v>
      </c>
      <c r="P3348" s="2">
        <v>2828170</v>
      </c>
      <c r="Q3348" s="2">
        <v>2859040</v>
      </c>
      <c r="R3348" s="2">
        <v>2856760</v>
      </c>
      <c r="S3348" s="2">
        <v>2864630</v>
      </c>
      <c r="T3348" s="2">
        <v>2906170</v>
      </c>
      <c r="U3348" s="2">
        <v>2879720</v>
      </c>
      <c r="V3348" s="2">
        <v>2926030</v>
      </c>
      <c r="W3348" s="2">
        <v>2951920</v>
      </c>
      <c r="X3348" s="2">
        <v>2960320</v>
      </c>
      <c r="Y3348" s="2">
        <v>2937440</v>
      </c>
      <c r="Z3348" s="2">
        <v>2930080</v>
      </c>
      <c r="AA3348" s="2">
        <v>2929840</v>
      </c>
      <c r="AB3348" s="2">
        <v>2922780</v>
      </c>
      <c r="AC3348" s="2">
        <v>2914360</v>
      </c>
      <c r="AD3348" s="2">
        <v>2896880</v>
      </c>
      <c r="AE3348" s="2">
        <v>2873790</v>
      </c>
      <c r="AF3348" s="2">
        <v>2870430</v>
      </c>
    </row>
    <row r="3349" spans="1:32" x14ac:dyDescent="0.25">
      <c r="A3349" t="s">
        <v>4863</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x14ac:dyDescent="0.25">
      <c r="A3350" t="s">
        <v>4864</v>
      </c>
      <c r="B3350" t="s">
        <v>19</v>
      </c>
      <c r="C3350" s="2">
        <v>484984000000</v>
      </c>
      <c r="D3350" s="2">
        <v>486943000000</v>
      </c>
      <c r="E3350" s="2">
        <v>411688000000</v>
      </c>
      <c r="F3350" s="2">
        <v>381106000000</v>
      </c>
      <c r="G3350" s="2">
        <v>407362000000</v>
      </c>
      <c r="H3350" s="2">
        <v>428701000000</v>
      </c>
      <c r="I3350" s="2">
        <v>459255000000</v>
      </c>
      <c r="J3350" s="2">
        <v>489944000000</v>
      </c>
      <c r="K3350" s="2">
        <v>497370000000</v>
      </c>
      <c r="L3350" s="2">
        <v>496482000000</v>
      </c>
      <c r="M3350" s="2">
        <v>498480000000</v>
      </c>
      <c r="N3350" s="2">
        <v>503012000000</v>
      </c>
      <c r="O3350" s="2">
        <v>504417000000</v>
      </c>
      <c r="P3350" s="2">
        <v>503520000000</v>
      </c>
      <c r="Q3350" s="2">
        <v>496936000000</v>
      </c>
      <c r="R3350" s="2">
        <v>483995000000</v>
      </c>
      <c r="S3350" s="2">
        <v>486098000000</v>
      </c>
      <c r="T3350" s="2">
        <v>488051000000</v>
      </c>
      <c r="U3350" s="2">
        <v>491058000000</v>
      </c>
      <c r="V3350" s="2">
        <v>497971000000</v>
      </c>
      <c r="W3350" s="2">
        <v>507516000000</v>
      </c>
      <c r="X3350" s="2">
        <v>516079000000</v>
      </c>
      <c r="Y3350" s="2">
        <v>514400000000</v>
      </c>
      <c r="Z3350" s="2">
        <v>515950000000</v>
      </c>
      <c r="AA3350" s="2">
        <v>519435000000</v>
      </c>
      <c r="AB3350" s="2">
        <v>524849000000</v>
      </c>
      <c r="AC3350" s="2">
        <v>533313000000</v>
      </c>
      <c r="AD3350" s="2">
        <v>539428000000</v>
      </c>
      <c r="AE3350" s="2">
        <v>542586000000</v>
      </c>
      <c r="AF3350" s="2">
        <v>549394000000</v>
      </c>
    </row>
    <row r="3351" spans="1:32" x14ac:dyDescent="0.25">
      <c r="A3351" t="s">
        <v>4865</v>
      </c>
      <c r="B3351" t="s">
        <v>19</v>
      </c>
      <c r="C3351" s="2">
        <v>13798500</v>
      </c>
      <c r="D3351" s="2">
        <v>13854300</v>
      </c>
      <c r="E3351" s="2">
        <v>11713100</v>
      </c>
      <c r="F3351" s="2">
        <v>10843000</v>
      </c>
      <c r="G3351" s="2">
        <v>11590100</v>
      </c>
      <c r="H3351" s="2">
        <v>12197200</v>
      </c>
      <c r="I3351" s="2">
        <v>13066500</v>
      </c>
      <c r="J3351" s="2">
        <v>13939600</v>
      </c>
      <c r="K3351" s="2">
        <v>14150900</v>
      </c>
      <c r="L3351" s="2">
        <v>14125700</v>
      </c>
      <c r="M3351" s="2">
        <v>14182500</v>
      </c>
      <c r="N3351" s="2">
        <v>14311500</v>
      </c>
      <c r="O3351" s="2">
        <v>14351400</v>
      </c>
      <c r="P3351" s="2">
        <v>14325900</v>
      </c>
      <c r="Q3351" s="2">
        <v>14138600</v>
      </c>
      <c r="R3351" s="2">
        <v>13770400</v>
      </c>
      <c r="S3351" s="2">
        <v>13830200</v>
      </c>
      <c r="T3351" s="2">
        <v>13885800</v>
      </c>
      <c r="U3351" s="2">
        <v>13971300</v>
      </c>
      <c r="V3351" s="2">
        <v>14168000</v>
      </c>
      <c r="W3351" s="2">
        <v>14439600</v>
      </c>
      <c r="X3351" s="2">
        <v>14683200</v>
      </c>
      <c r="Y3351" s="2">
        <v>14635500</v>
      </c>
      <c r="Z3351" s="2">
        <v>14679500</v>
      </c>
      <c r="AA3351" s="2">
        <v>14778700</v>
      </c>
      <c r="AB3351" s="2">
        <v>14932700</v>
      </c>
      <c r="AC3351" s="2">
        <v>15173600</v>
      </c>
      <c r="AD3351" s="2">
        <v>15347500</v>
      </c>
      <c r="AE3351" s="2">
        <v>15437400</v>
      </c>
      <c r="AF3351" s="2">
        <v>15631100</v>
      </c>
    </row>
    <row r="3352" spans="1:32" x14ac:dyDescent="0.25">
      <c r="A3352" t="s">
        <v>4866</v>
      </c>
      <c r="B3352" t="s">
        <v>19</v>
      </c>
      <c r="C3352" s="2">
        <v>63725200</v>
      </c>
      <c r="D3352" s="2">
        <v>63982700</v>
      </c>
      <c r="E3352" s="2">
        <v>54094400</v>
      </c>
      <c r="F3352" s="2">
        <v>50076100</v>
      </c>
      <c r="G3352" s="2">
        <v>53526000</v>
      </c>
      <c r="H3352" s="2">
        <v>56329900</v>
      </c>
      <c r="I3352" s="2">
        <v>60344600</v>
      </c>
      <c r="J3352" s="2">
        <v>64377000</v>
      </c>
      <c r="K3352" s="2">
        <v>65352700</v>
      </c>
      <c r="L3352" s="2">
        <v>65236100</v>
      </c>
      <c r="M3352" s="2">
        <v>65498600</v>
      </c>
      <c r="N3352" s="2">
        <v>66094100</v>
      </c>
      <c r="O3352" s="2">
        <v>66278700</v>
      </c>
      <c r="P3352" s="2">
        <v>66160800</v>
      </c>
      <c r="Q3352" s="2">
        <v>65295600</v>
      </c>
      <c r="R3352" s="2">
        <v>63595300</v>
      </c>
      <c r="S3352" s="2">
        <v>63871600</v>
      </c>
      <c r="T3352" s="2">
        <v>64128200</v>
      </c>
      <c r="U3352" s="2">
        <v>64523300</v>
      </c>
      <c r="V3352" s="2">
        <v>65431700</v>
      </c>
      <c r="W3352" s="2">
        <v>66685900</v>
      </c>
      <c r="X3352" s="2">
        <v>67811100</v>
      </c>
      <c r="Y3352" s="2">
        <v>67590500</v>
      </c>
      <c r="Z3352" s="2">
        <v>67794100</v>
      </c>
      <c r="AA3352" s="2">
        <v>68252000</v>
      </c>
      <c r="AB3352" s="2">
        <v>68963400</v>
      </c>
      <c r="AC3352" s="2">
        <v>70075500</v>
      </c>
      <c r="AD3352" s="2">
        <v>70879000</v>
      </c>
      <c r="AE3352" s="2">
        <v>71293900</v>
      </c>
      <c r="AF3352" s="2">
        <v>72188400</v>
      </c>
    </row>
    <row r="3353" spans="1:32" x14ac:dyDescent="0.25">
      <c r="A3353" t="s">
        <v>4867</v>
      </c>
      <c r="B3353" t="s">
        <v>19</v>
      </c>
      <c r="C3353" s="2">
        <v>218100000</v>
      </c>
      <c r="D3353" s="2">
        <v>218982000</v>
      </c>
      <c r="E3353" s="2">
        <v>185139000</v>
      </c>
      <c r="F3353" s="2">
        <v>171386000</v>
      </c>
      <c r="G3353" s="2">
        <v>183194000</v>
      </c>
      <c r="H3353" s="2">
        <v>192790000</v>
      </c>
      <c r="I3353" s="2">
        <v>206530000</v>
      </c>
      <c r="J3353" s="2">
        <v>220331000</v>
      </c>
      <c r="K3353" s="2">
        <v>223671000</v>
      </c>
      <c r="L3353" s="2">
        <v>223272000</v>
      </c>
      <c r="M3353" s="2">
        <v>224170000</v>
      </c>
      <c r="N3353" s="2">
        <v>226208000</v>
      </c>
      <c r="O3353" s="2">
        <v>226840000</v>
      </c>
      <c r="P3353" s="2">
        <v>226436000</v>
      </c>
      <c r="Q3353" s="2">
        <v>223475000</v>
      </c>
      <c r="R3353" s="2">
        <v>217656000</v>
      </c>
      <c r="S3353" s="2">
        <v>218601000</v>
      </c>
      <c r="T3353" s="2">
        <v>219480000</v>
      </c>
      <c r="U3353" s="2">
        <v>220832000</v>
      </c>
      <c r="V3353" s="2">
        <v>223941000</v>
      </c>
      <c r="W3353" s="2">
        <v>228234000</v>
      </c>
      <c r="X3353" s="2">
        <v>232084000</v>
      </c>
      <c r="Y3353" s="2">
        <v>231329000</v>
      </c>
      <c r="Z3353" s="2">
        <v>232026000</v>
      </c>
      <c r="AA3353" s="2">
        <v>233593000</v>
      </c>
      <c r="AB3353" s="2">
        <v>236028000</v>
      </c>
      <c r="AC3353" s="2">
        <v>239835000</v>
      </c>
      <c r="AD3353" s="2">
        <v>242584000</v>
      </c>
      <c r="AE3353" s="2">
        <v>244004000</v>
      </c>
      <c r="AF3353" s="2">
        <v>247066000</v>
      </c>
    </row>
    <row r="3354" spans="1:32" x14ac:dyDescent="0.25">
      <c r="A3354" t="s">
        <v>4868</v>
      </c>
      <c r="B3354" t="s">
        <v>19</v>
      </c>
      <c r="C3354" s="2">
        <v>17217400</v>
      </c>
      <c r="D3354" s="2">
        <v>17287000</v>
      </c>
      <c r="E3354" s="2">
        <v>14615400</v>
      </c>
      <c r="F3354" s="2">
        <v>13529700</v>
      </c>
      <c r="G3354" s="2">
        <v>14461800</v>
      </c>
      <c r="H3354" s="2">
        <v>15219300</v>
      </c>
      <c r="I3354" s="2">
        <v>16304100</v>
      </c>
      <c r="J3354" s="2">
        <v>17393500</v>
      </c>
      <c r="K3354" s="2">
        <v>17657200</v>
      </c>
      <c r="L3354" s="2">
        <v>17625700</v>
      </c>
      <c r="M3354" s="2">
        <v>17696600</v>
      </c>
      <c r="N3354" s="2">
        <v>17857500</v>
      </c>
      <c r="O3354" s="2">
        <v>17907300</v>
      </c>
      <c r="P3354" s="2">
        <v>17875500</v>
      </c>
      <c r="Q3354" s="2">
        <v>17641700</v>
      </c>
      <c r="R3354" s="2">
        <v>17182300</v>
      </c>
      <c r="S3354" s="2">
        <v>17257000</v>
      </c>
      <c r="T3354" s="2">
        <v>17326300</v>
      </c>
      <c r="U3354" s="2">
        <v>17433100</v>
      </c>
      <c r="V3354" s="2">
        <v>17678500</v>
      </c>
      <c r="W3354" s="2">
        <v>18017400</v>
      </c>
      <c r="X3354" s="2">
        <v>18321400</v>
      </c>
      <c r="Y3354" s="2">
        <v>18261800</v>
      </c>
      <c r="Z3354" s="2">
        <v>18316800</v>
      </c>
      <c r="AA3354" s="2">
        <v>18440500</v>
      </c>
      <c r="AB3354" s="2">
        <v>18632700</v>
      </c>
      <c r="AC3354" s="2">
        <v>18933200</v>
      </c>
      <c r="AD3354" s="2">
        <v>19150300</v>
      </c>
      <c r="AE3354" s="2">
        <v>19262400</v>
      </c>
      <c r="AF3354" s="2">
        <v>19504100</v>
      </c>
    </row>
    <row r="3355" spans="1:32" x14ac:dyDescent="0.25">
      <c r="A3355" t="s">
        <v>4869</v>
      </c>
      <c r="B3355" t="s">
        <v>19</v>
      </c>
      <c r="C3355" s="2">
        <v>15310800</v>
      </c>
      <c r="D3355" s="2">
        <v>15372700</v>
      </c>
      <c r="E3355" s="2">
        <v>12996900</v>
      </c>
      <c r="F3355" s="2">
        <v>12031500</v>
      </c>
      <c r="G3355" s="2">
        <v>12860400</v>
      </c>
      <c r="H3355" s="2">
        <v>13534000</v>
      </c>
      <c r="I3355" s="2">
        <v>14498600</v>
      </c>
      <c r="J3355" s="2">
        <v>15467400</v>
      </c>
      <c r="K3355" s="2">
        <v>15701900</v>
      </c>
      <c r="L3355" s="2">
        <v>15673900</v>
      </c>
      <c r="M3355" s="2">
        <v>15736900</v>
      </c>
      <c r="N3355" s="2">
        <v>15880000</v>
      </c>
      <c r="O3355" s="2">
        <v>15924400</v>
      </c>
      <c r="P3355" s="2">
        <v>15896000</v>
      </c>
      <c r="Q3355" s="2">
        <v>15688200</v>
      </c>
      <c r="R3355" s="2">
        <v>15279600</v>
      </c>
      <c r="S3355" s="2">
        <v>15346000</v>
      </c>
      <c r="T3355" s="2">
        <v>15407700</v>
      </c>
      <c r="U3355" s="2">
        <v>15502600</v>
      </c>
      <c r="V3355" s="2">
        <v>15720900</v>
      </c>
      <c r="W3355" s="2">
        <v>16022200</v>
      </c>
      <c r="X3355" s="2">
        <v>16292500</v>
      </c>
      <c r="Y3355" s="2">
        <v>16239500</v>
      </c>
      <c r="Z3355" s="2">
        <v>16288500</v>
      </c>
      <c r="AA3355" s="2">
        <v>16398500</v>
      </c>
      <c r="AB3355" s="2">
        <v>16569400</v>
      </c>
      <c r="AC3355" s="2">
        <v>16836600</v>
      </c>
      <c r="AD3355" s="2">
        <v>17029700</v>
      </c>
      <c r="AE3355" s="2">
        <v>17129300</v>
      </c>
      <c r="AF3355" s="2">
        <v>17344300</v>
      </c>
    </row>
    <row r="3356" spans="1:32" x14ac:dyDescent="0.25">
      <c r="A3356" t="s">
        <v>4870</v>
      </c>
      <c r="B3356" t="s">
        <v>19</v>
      </c>
      <c r="C3356" s="2">
        <v>46365600</v>
      </c>
      <c r="D3356" s="2">
        <v>46552900</v>
      </c>
      <c r="E3356" s="2">
        <v>39358400</v>
      </c>
      <c r="F3356" s="2">
        <v>36434700</v>
      </c>
      <c r="G3356" s="2">
        <v>38944800</v>
      </c>
      <c r="H3356" s="2">
        <v>40984800</v>
      </c>
      <c r="I3356" s="2">
        <v>43905900</v>
      </c>
      <c r="J3356" s="2">
        <v>46839800</v>
      </c>
      <c r="K3356" s="2">
        <v>47549800</v>
      </c>
      <c r="L3356" s="2">
        <v>47464900</v>
      </c>
      <c r="M3356" s="2">
        <v>47655900</v>
      </c>
      <c r="N3356" s="2">
        <v>48089200</v>
      </c>
      <c r="O3356" s="2">
        <v>48223400</v>
      </c>
      <c r="P3356" s="2">
        <v>48137700</v>
      </c>
      <c r="Q3356" s="2">
        <v>47508200</v>
      </c>
      <c r="R3356" s="2">
        <v>46271000</v>
      </c>
      <c r="S3356" s="2">
        <v>46472100</v>
      </c>
      <c r="T3356" s="2">
        <v>46658800</v>
      </c>
      <c r="U3356" s="2">
        <v>46946300</v>
      </c>
      <c r="V3356" s="2">
        <v>47607200</v>
      </c>
      <c r="W3356" s="2">
        <v>48519700</v>
      </c>
      <c r="X3356" s="2">
        <v>49338400</v>
      </c>
      <c r="Y3356" s="2">
        <v>49177900</v>
      </c>
      <c r="Z3356" s="2">
        <v>49326000</v>
      </c>
      <c r="AA3356" s="2">
        <v>49659200</v>
      </c>
      <c r="AB3356" s="2">
        <v>50176800</v>
      </c>
      <c r="AC3356" s="2">
        <v>50986000</v>
      </c>
      <c r="AD3356" s="2">
        <v>51570600</v>
      </c>
      <c r="AE3356" s="2">
        <v>51872500</v>
      </c>
      <c r="AF3356" s="2">
        <v>52523300</v>
      </c>
    </row>
    <row r="3357" spans="1:32" x14ac:dyDescent="0.25">
      <c r="A3357" t="s">
        <v>4871</v>
      </c>
      <c r="B3357" t="s">
        <v>19</v>
      </c>
      <c r="C3357" s="2">
        <v>3580500</v>
      </c>
      <c r="D3357" s="2">
        <v>3594970</v>
      </c>
      <c r="E3357" s="2">
        <v>3039380</v>
      </c>
      <c r="F3357" s="2">
        <v>2813600</v>
      </c>
      <c r="G3357" s="2">
        <v>3007450</v>
      </c>
      <c r="H3357" s="2">
        <v>3164980</v>
      </c>
      <c r="I3357" s="2">
        <v>3390560</v>
      </c>
      <c r="J3357" s="2">
        <v>3617120</v>
      </c>
      <c r="K3357" s="2">
        <v>3671950</v>
      </c>
      <c r="L3357" s="2">
        <v>3665390</v>
      </c>
      <c r="M3357" s="2">
        <v>3680140</v>
      </c>
      <c r="N3357" s="2">
        <v>3713600</v>
      </c>
      <c r="O3357" s="2">
        <v>3723970</v>
      </c>
      <c r="P3357" s="2">
        <v>3717350</v>
      </c>
      <c r="Q3357" s="2">
        <v>3668740</v>
      </c>
      <c r="R3357" s="2">
        <v>3573200</v>
      </c>
      <c r="S3357" s="2">
        <v>3588730</v>
      </c>
      <c r="T3357" s="2">
        <v>3603150</v>
      </c>
      <c r="U3357" s="2">
        <v>3625350</v>
      </c>
      <c r="V3357" s="2">
        <v>3676380</v>
      </c>
      <c r="W3357" s="2">
        <v>3746850</v>
      </c>
      <c r="X3357" s="2">
        <v>3810070</v>
      </c>
      <c r="Y3357" s="2">
        <v>3797680</v>
      </c>
      <c r="Z3357" s="2">
        <v>3809120</v>
      </c>
      <c r="AA3357" s="2">
        <v>3834850</v>
      </c>
      <c r="AB3357" s="2">
        <v>3874820</v>
      </c>
      <c r="AC3357" s="2">
        <v>3937310</v>
      </c>
      <c r="AD3357" s="2">
        <v>3982450</v>
      </c>
      <c r="AE3357" s="2">
        <v>4005760</v>
      </c>
      <c r="AF3357" s="2">
        <v>4056020</v>
      </c>
    </row>
    <row r="3358" spans="1:32" x14ac:dyDescent="0.25">
      <c r="A3358" t="s">
        <v>4872</v>
      </c>
      <c r="B3358" t="s">
        <v>19</v>
      </c>
      <c r="C3358" s="2">
        <v>3057000</v>
      </c>
      <c r="D3358" s="2">
        <v>3069350</v>
      </c>
      <c r="E3358" s="2">
        <v>2595000</v>
      </c>
      <c r="F3358" s="2">
        <v>2402230</v>
      </c>
      <c r="G3358" s="2">
        <v>2567730</v>
      </c>
      <c r="H3358" s="2">
        <v>2702230</v>
      </c>
      <c r="I3358" s="2">
        <v>2894830</v>
      </c>
      <c r="J3358" s="2">
        <v>3088270</v>
      </c>
      <c r="K3358" s="2">
        <v>3135080</v>
      </c>
      <c r="L3358" s="2">
        <v>3129480</v>
      </c>
      <c r="M3358" s="2">
        <v>3142070</v>
      </c>
      <c r="N3358" s="2">
        <v>3170640</v>
      </c>
      <c r="O3358" s="2">
        <v>3179490</v>
      </c>
      <c r="P3358" s="2">
        <v>3173840</v>
      </c>
      <c r="Q3358" s="2">
        <v>3132340</v>
      </c>
      <c r="R3358" s="2">
        <v>3050770</v>
      </c>
      <c r="S3358" s="2">
        <v>3064020</v>
      </c>
      <c r="T3358" s="2">
        <v>3076330</v>
      </c>
      <c r="U3358" s="2">
        <v>3095290</v>
      </c>
      <c r="V3358" s="2">
        <v>3138860</v>
      </c>
      <c r="W3358" s="2">
        <v>3199030</v>
      </c>
      <c r="X3358" s="2">
        <v>3253010</v>
      </c>
      <c r="Y3358" s="2">
        <v>3242420</v>
      </c>
      <c r="Z3358" s="2">
        <v>3252190</v>
      </c>
      <c r="AA3358" s="2">
        <v>3274160</v>
      </c>
      <c r="AB3358" s="2">
        <v>3308280</v>
      </c>
      <c r="AC3358" s="2">
        <v>3361640</v>
      </c>
      <c r="AD3358" s="2">
        <v>3400180</v>
      </c>
      <c r="AE3358" s="2">
        <v>3420080</v>
      </c>
      <c r="AF3358" s="2">
        <v>3463000</v>
      </c>
    </row>
    <row r="3359" spans="1:32" x14ac:dyDescent="0.25">
      <c r="A3359" t="s">
        <v>4873</v>
      </c>
      <c r="B3359" t="s">
        <v>19</v>
      </c>
      <c r="C3359" s="2">
        <v>19389000</v>
      </c>
      <c r="D3359" s="2">
        <v>19467400</v>
      </c>
      <c r="E3359" s="2">
        <v>16458800</v>
      </c>
      <c r="F3359" s="2">
        <v>15236100</v>
      </c>
      <c r="G3359" s="2">
        <v>16285800</v>
      </c>
      <c r="H3359" s="2">
        <v>17138900</v>
      </c>
      <c r="I3359" s="2">
        <v>18360400</v>
      </c>
      <c r="J3359" s="2">
        <v>19587300</v>
      </c>
      <c r="K3359" s="2">
        <v>19884200</v>
      </c>
      <c r="L3359" s="2">
        <v>19848700</v>
      </c>
      <c r="M3359" s="2">
        <v>19928600</v>
      </c>
      <c r="N3359" s="2">
        <v>20109800</v>
      </c>
      <c r="O3359" s="2">
        <v>20165900</v>
      </c>
      <c r="P3359" s="2">
        <v>20130100</v>
      </c>
      <c r="Q3359" s="2">
        <v>19866800</v>
      </c>
      <c r="R3359" s="2">
        <v>19349500</v>
      </c>
      <c r="S3359" s="2">
        <v>19433500</v>
      </c>
      <c r="T3359" s="2">
        <v>19511600</v>
      </c>
      <c r="U3359" s="2">
        <v>19631800</v>
      </c>
      <c r="V3359" s="2">
        <v>19908200</v>
      </c>
      <c r="W3359" s="2">
        <v>20289800</v>
      </c>
      <c r="X3359" s="2">
        <v>20632200</v>
      </c>
      <c r="Y3359" s="2">
        <v>20565100</v>
      </c>
      <c r="Z3359" s="2">
        <v>20627000</v>
      </c>
      <c r="AA3359" s="2">
        <v>20766300</v>
      </c>
      <c r="AB3359" s="2">
        <v>20982800</v>
      </c>
      <c r="AC3359" s="2">
        <v>21321200</v>
      </c>
      <c r="AD3359" s="2">
        <v>21565600</v>
      </c>
      <c r="AE3359" s="2">
        <v>21691900</v>
      </c>
      <c r="AF3359" s="2">
        <v>21964000</v>
      </c>
    </row>
    <row r="3360" spans="1:32" x14ac:dyDescent="0.25">
      <c r="A3360" t="s">
        <v>4874</v>
      </c>
      <c r="B3360" t="s">
        <v>19</v>
      </c>
      <c r="C3360" s="2">
        <v>3877800</v>
      </c>
      <c r="D3360" s="2">
        <v>3893470</v>
      </c>
      <c r="E3360" s="2">
        <v>3291750</v>
      </c>
      <c r="F3360" s="2">
        <v>3047220</v>
      </c>
      <c r="G3360" s="2">
        <v>3257160</v>
      </c>
      <c r="H3360" s="2">
        <v>3427780</v>
      </c>
      <c r="I3360" s="2">
        <v>3672090</v>
      </c>
      <c r="J3360" s="2">
        <v>3917460</v>
      </c>
      <c r="K3360" s="2">
        <v>3976840</v>
      </c>
      <c r="L3360" s="2">
        <v>3969740</v>
      </c>
      <c r="M3360" s="2">
        <v>3985720</v>
      </c>
      <c r="N3360" s="2">
        <v>4021950</v>
      </c>
      <c r="O3360" s="2">
        <v>4033180</v>
      </c>
      <c r="P3360" s="2">
        <v>4026010</v>
      </c>
      <c r="Q3360" s="2">
        <v>3973370</v>
      </c>
      <c r="R3360" s="2">
        <v>3869900</v>
      </c>
      <c r="S3360" s="2">
        <v>3886710</v>
      </c>
      <c r="T3360" s="2">
        <v>3902330</v>
      </c>
      <c r="U3360" s="2">
        <v>3926370</v>
      </c>
      <c r="V3360" s="2">
        <v>3981640</v>
      </c>
      <c r="W3360" s="2">
        <v>4057970</v>
      </c>
      <c r="X3360" s="2">
        <v>4126430</v>
      </c>
      <c r="Y3360" s="2">
        <v>4113010</v>
      </c>
      <c r="Z3360" s="2">
        <v>4125400</v>
      </c>
      <c r="AA3360" s="2">
        <v>4153260</v>
      </c>
      <c r="AB3360" s="2">
        <v>4196560</v>
      </c>
      <c r="AC3360" s="2">
        <v>4264230</v>
      </c>
      <c r="AD3360" s="2">
        <v>4313120</v>
      </c>
      <c r="AE3360" s="2">
        <v>4338370</v>
      </c>
      <c r="AF3360" s="2">
        <v>4392810</v>
      </c>
    </row>
    <row r="3361" spans="1:32" x14ac:dyDescent="0.25">
      <c r="A3361" t="s">
        <v>4875</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x14ac:dyDescent="0.25">
      <c r="A3362" t="s">
        <v>4876</v>
      </c>
      <c r="B3362" t="s">
        <v>19</v>
      </c>
      <c r="C3362" s="2">
        <v>294532000000</v>
      </c>
      <c r="D3362" s="2">
        <v>295736000000</v>
      </c>
      <c r="E3362" s="2">
        <v>1028850000000</v>
      </c>
      <c r="F3362" s="2">
        <v>838318000000</v>
      </c>
      <c r="G3362" s="2">
        <v>791180000000</v>
      </c>
      <c r="H3362" s="2">
        <v>736893000000</v>
      </c>
      <c r="I3362" s="2">
        <v>705451000000</v>
      </c>
      <c r="J3362" s="2">
        <v>688904000000</v>
      </c>
      <c r="K3362" s="2">
        <v>687176000000</v>
      </c>
      <c r="L3362" s="2">
        <v>688019000000</v>
      </c>
      <c r="M3362" s="2">
        <v>690057000000</v>
      </c>
      <c r="N3362" s="2">
        <v>694036000000</v>
      </c>
      <c r="O3362" s="2">
        <v>703212000000</v>
      </c>
      <c r="P3362" s="2">
        <v>711879000000</v>
      </c>
      <c r="Q3362" s="2">
        <v>719297000000</v>
      </c>
      <c r="R3362" s="2">
        <v>721192000000</v>
      </c>
      <c r="S3362" s="2">
        <v>724501000000</v>
      </c>
      <c r="T3362" s="2">
        <v>734420000000</v>
      </c>
      <c r="U3362" s="2">
        <v>731988000000</v>
      </c>
      <c r="V3362" s="2">
        <v>742274000000</v>
      </c>
      <c r="W3362" s="2">
        <v>748420000000</v>
      </c>
      <c r="X3362" s="2">
        <v>752233000000</v>
      </c>
      <c r="Y3362" s="2">
        <v>749263000000</v>
      </c>
      <c r="Z3362" s="2">
        <v>749587000000</v>
      </c>
      <c r="AA3362" s="2">
        <v>750415000000</v>
      </c>
      <c r="AB3362" s="2">
        <v>748481000000</v>
      </c>
      <c r="AC3362" s="2">
        <v>748012000000</v>
      </c>
      <c r="AD3362" s="2">
        <v>744959000000</v>
      </c>
      <c r="AE3362" s="2">
        <v>740673000000</v>
      </c>
      <c r="AF3362" s="2">
        <v>740794000000</v>
      </c>
    </row>
    <row r="3363" spans="1:32" x14ac:dyDescent="0.25">
      <c r="A3363" t="s">
        <v>4877</v>
      </c>
      <c r="B3363" t="s">
        <v>19</v>
      </c>
      <c r="C3363" s="2">
        <v>8379880</v>
      </c>
      <c r="D3363" s="2">
        <v>8414130</v>
      </c>
      <c r="E3363" s="2">
        <v>29272300</v>
      </c>
      <c r="F3363" s="2">
        <v>23851400</v>
      </c>
      <c r="G3363" s="2">
        <v>22510300</v>
      </c>
      <c r="H3363" s="2">
        <v>20965700</v>
      </c>
      <c r="I3363" s="2">
        <v>20071100</v>
      </c>
      <c r="J3363" s="2">
        <v>19600400</v>
      </c>
      <c r="K3363" s="2">
        <v>19551200</v>
      </c>
      <c r="L3363" s="2">
        <v>19575200</v>
      </c>
      <c r="M3363" s="2">
        <v>19633200</v>
      </c>
      <c r="N3363" s="2">
        <v>19746400</v>
      </c>
      <c r="O3363" s="2">
        <v>20007400</v>
      </c>
      <c r="P3363" s="2">
        <v>20254000</v>
      </c>
      <c r="Q3363" s="2">
        <v>20465100</v>
      </c>
      <c r="R3363" s="2">
        <v>20519000</v>
      </c>
      <c r="S3363" s="2">
        <v>20613100</v>
      </c>
      <c r="T3363" s="2">
        <v>20895300</v>
      </c>
      <c r="U3363" s="2">
        <v>20826100</v>
      </c>
      <c r="V3363" s="2">
        <v>21118800</v>
      </c>
      <c r="W3363" s="2">
        <v>21293700</v>
      </c>
      <c r="X3363" s="2">
        <v>21402200</v>
      </c>
      <c r="Y3363" s="2">
        <v>21317700</v>
      </c>
      <c r="Z3363" s="2">
        <v>21326900</v>
      </c>
      <c r="AA3363" s="2">
        <v>21350400</v>
      </c>
      <c r="AB3363" s="2">
        <v>21295400</v>
      </c>
      <c r="AC3363" s="2">
        <v>21282000</v>
      </c>
      <c r="AD3363" s="2">
        <v>21195200</v>
      </c>
      <c r="AE3363" s="2">
        <v>21073300</v>
      </c>
      <c r="AF3363" s="2">
        <v>21076700</v>
      </c>
    </row>
    <row r="3364" spans="1:32" x14ac:dyDescent="0.25">
      <c r="A3364" t="s">
        <v>4878</v>
      </c>
      <c r="B3364" t="s">
        <v>19</v>
      </c>
      <c r="C3364" s="2">
        <v>38700500</v>
      </c>
      <c r="D3364" s="2">
        <v>38858700</v>
      </c>
      <c r="E3364" s="2">
        <v>135187000</v>
      </c>
      <c r="F3364" s="2">
        <v>110152000</v>
      </c>
      <c r="G3364" s="2">
        <v>103958000</v>
      </c>
      <c r="H3364" s="2">
        <v>96825200</v>
      </c>
      <c r="I3364" s="2">
        <v>92693900</v>
      </c>
      <c r="J3364" s="2">
        <v>90519700</v>
      </c>
      <c r="K3364" s="2">
        <v>90292600</v>
      </c>
      <c r="L3364" s="2">
        <v>90403300</v>
      </c>
      <c r="M3364" s="2">
        <v>90671200</v>
      </c>
      <c r="N3364" s="2">
        <v>91194000</v>
      </c>
      <c r="O3364" s="2">
        <v>92399700</v>
      </c>
      <c r="P3364" s="2">
        <v>93538400</v>
      </c>
      <c r="Q3364" s="2">
        <v>94513200</v>
      </c>
      <c r="R3364" s="2">
        <v>94762200</v>
      </c>
      <c r="S3364" s="2">
        <v>95197000</v>
      </c>
      <c r="T3364" s="2">
        <v>96500200</v>
      </c>
      <c r="U3364" s="2">
        <v>96180700</v>
      </c>
      <c r="V3364" s="2">
        <v>97532300</v>
      </c>
      <c r="W3364" s="2">
        <v>98339800</v>
      </c>
      <c r="X3364" s="2">
        <v>98840900</v>
      </c>
      <c r="Y3364" s="2">
        <v>98450600</v>
      </c>
      <c r="Z3364" s="2">
        <v>98493100</v>
      </c>
      <c r="AA3364" s="2">
        <v>98601900</v>
      </c>
      <c r="AB3364" s="2">
        <v>98347800</v>
      </c>
      <c r="AC3364" s="2">
        <v>98286200</v>
      </c>
      <c r="AD3364" s="2">
        <v>97885100</v>
      </c>
      <c r="AE3364" s="2">
        <v>97321900</v>
      </c>
      <c r="AF3364" s="2">
        <v>97337800</v>
      </c>
    </row>
    <row r="3365" spans="1:32" x14ac:dyDescent="0.25">
      <c r="A3365" t="s">
        <v>4879</v>
      </c>
      <c r="B3365" t="s">
        <v>19</v>
      </c>
      <c r="C3365" s="2">
        <v>132453000</v>
      </c>
      <c r="D3365" s="2">
        <v>132995000</v>
      </c>
      <c r="E3365" s="2">
        <v>462680000</v>
      </c>
      <c r="F3365" s="2">
        <v>376998000</v>
      </c>
      <c r="G3365" s="2">
        <v>355799000</v>
      </c>
      <c r="H3365" s="2">
        <v>331386000</v>
      </c>
      <c r="I3365" s="2">
        <v>317246000</v>
      </c>
      <c r="J3365" s="2">
        <v>309805000</v>
      </c>
      <c r="K3365" s="2">
        <v>309028000</v>
      </c>
      <c r="L3365" s="2">
        <v>309407000</v>
      </c>
      <c r="M3365" s="2">
        <v>310323000</v>
      </c>
      <c r="N3365" s="2">
        <v>312113000</v>
      </c>
      <c r="O3365" s="2">
        <v>316239000</v>
      </c>
      <c r="P3365" s="2">
        <v>320137000</v>
      </c>
      <c r="Q3365" s="2">
        <v>323473000</v>
      </c>
      <c r="R3365" s="2">
        <v>324325000</v>
      </c>
      <c r="S3365" s="2">
        <v>325813000</v>
      </c>
      <c r="T3365" s="2">
        <v>330273000</v>
      </c>
      <c r="U3365" s="2">
        <v>329180000</v>
      </c>
      <c r="V3365" s="2">
        <v>333806000</v>
      </c>
      <c r="W3365" s="2">
        <v>336570000</v>
      </c>
      <c r="X3365" s="2">
        <v>338284000</v>
      </c>
      <c r="Y3365" s="2">
        <v>336949000</v>
      </c>
      <c r="Z3365" s="2">
        <v>337094000</v>
      </c>
      <c r="AA3365" s="2">
        <v>337467000</v>
      </c>
      <c r="AB3365" s="2">
        <v>336597000</v>
      </c>
      <c r="AC3365" s="2">
        <v>336386000</v>
      </c>
      <c r="AD3365" s="2">
        <v>335013000</v>
      </c>
      <c r="AE3365" s="2">
        <v>333086000</v>
      </c>
      <c r="AF3365" s="2">
        <v>333140000</v>
      </c>
    </row>
    <row r="3366" spans="1:32" x14ac:dyDescent="0.25">
      <c r="A3366" t="s">
        <v>4880</v>
      </c>
      <c r="B3366" t="s">
        <v>19</v>
      </c>
      <c r="C3366" s="2">
        <v>10456200</v>
      </c>
      <c r="D3366" s="2">
        <v>10498900</v>
      </c>
      <c r="E3366" s="2">
        <v>36525200</v>
      </c>
      <c r="F3366" s="2">
        <v>29761200</v>
      </c>
      <c r="G3366" s="2">
        <v>28087800</v>
      </c>
      <c r="H3366" s="2">
        <v>26160500</v>
      </c>
      <c r="I3366" s="2">
        <v>25044300</v>
      </c>
      <c r="J3366" s="2">
        <v>24456800</v>
      </c>
      <c r="K3366" s="2">
        <v>24395500</v>
      </c>
      <c r="L3366" s="2">
        <v>24425400</v>
      </c>
      <c r="M3366" s="2">
        <v>24497800</v>
      </c>
      <c r="N3366" s="2">
        <v>24639000</v>
      </c>
      <c r="O3366" s="2">
        <v>24964800</v>
      </c>
      <c r="P3366" s="2">
        <v>25272500</v>
      </c>
      <c r="Q3366" s="2">
        <v>25535800</v>
      </c>
      <c r="R3366" s="2">
        <v>25603100</v>
      </c>
      <c r="S3366" s="2">
        <v>25720600</v>
      </c>
      <c r="T3366" s="2">
        <v>26072700</v>
      </c>
      <c r="U3366" s="2">
        <v>25986300</v>
      </c>
      <c r="V3366" s="2">
        <v>26351500</v>
      </c>
      <c r="W3366" s="2">
        <v>26569700</v>
      </c>
      <c r="X3366" s="2">
        <v>26705100</v>
      </c>
      <c r="Y3366" s="2">
        <v>26599600</v>
      </c>
      <c r="Z3366" s="2">
        <v>26611100</v>
      </c>
      <c r="AA3366" s="2">
        <v>26640500</v>
      </c>
      <c r="AB3366" s="2">
        <v>26571900</v>
      </c>
      <c r="AC3366" s="2">
        <v>26555200</v>
      </c>
      <c r="AD3366" s="2">
        <v>26446800</v>
      </c>
      <c r="AE3366" s="2">
        <v>26294700</v>
      </c>
      <c r="AF3366" s="2">
        <v>26299000</v>
      </c>
    </row>
    <row r="3367" spans="1:32" x14ac:dyDescent="0.25">
      <c r="A3367" t="s">
        <v>4881</v>
      </c>
      <c r="B3367" t="s">
        <v>19</v>
      </c>
      <c r="C3367" s="2">
        <v>9298320</v>
      </c>
      <c r="D3367" s="2">
        <v>9336340</v>
      </c>
      <c r="E3367" s="2">
        <v>32480600</v>
      </c>
      <c r="F3367" s="2">
        <v>26465600</v>
      </c>
      <c r="G3367" s="2">
        <v>24977400</v>
      </c>
      <c r="H3367" s="2">
        <v>23263600</v>
      </c>
      <c r="I3367" s="2">
        <v>22271000</v>
      </c>
      <c r="J3367" s="2">
        <v>21748600</v>
      </c>
      <c r="K3367" s="2">
        <v>21694000</v>
      </c>
      <c r="L3367" s="2">
        <v>21720600</v>
      </c>
      <c r="M3367" s="2">
        <v>21785000</v>
      </c>
      <c r="N3367" s="2">
        <v>21910600</v>
      </c>
      <c r="O3367" s="2">
        <v>22200300</v>
      </c>
      <c r="P3367" s="2">
        <v>22473900</v>
      </c>
      <c r="Q3367" s="2">
        <v>22708100</v>
      </c>
      <c r="R3367" s="2">
        <v>22767900</v>
      </c>
      <c r="S3367" s="2">
        <v>22872400</v>
      </c>
      <c r="T3367" s="2">
        <v>23185500</v>
      </c>
      <c r="U3367" s="2">
        <v>23108700</v>
      </c>
      <c r="V3367" s="2">
        <v>23433500</v>
      </c>
      <c r="W3367" s="2">
        <v>23627500</v>
      </c>
      <c r="X3367" s="2">
        <v>23747900</v>
      </c>
      <c r="Y3367" s="2">
        <v>23654100</v>
      </c>
      <c r="Z3367" s="2">
        <v>23664300</v>
      </c>
      <c r="AA3367" s="2">
        <v>23690500</v>
      </c>
      <c r="AB3367" s="2">
        <v>23629400</v>
      </c>
      <c r="AC3367" s="2">
        <v>23614600</v>
      </c>
      <c r="AD3367" s="2">
        <v>23518200</v>
      </c>
      <c r="AE3367" s="2">
        <v>23382900</v>
      </c>
      <c r="AF3367" s="2">
        <v>23386700</v>
      </c>
    </row>
    <row r="3368" spans="1:32" x14ac:dyDescent="0.25">
      <c r="A3368" t="s">
        <v>4882</v>
      </c>
      <c r="B3368" t="s">
        <v>19</v>
      </c>
      <c r="C3368" s="2">
        <v>28158000</v>
      </c>
      <c r="D3368" s="2">
        <v>28273100</v>
      </c>
      <c r="E3368" s="2">
        <v>98360400</v>
      </c>
      <c r="F3368" s="2">
        <v>80145200</v>
      </c>
      <c r="G3368" s="2">
        <v>75638700</v>
      </c>
      <c r="H3368" s="2">
        <v>70448700</v>
      </c>
      <c r="I3368" s="2">
        <v>67442800</v>
      </c>
      <c r="J3368" s="2">
        <v>65860900</v>
      </c>
      <c r="K3368" s="2">
        <v>65695600</v>
      </c>
      <c r="L3368" s="2">
        <v>65776200</v>
      </c>
      <c r="M3368" s="2">
        <v>65971100</v>
      </c>
      <c r="N3368" s="2">
        <v>66351500</v>
      </c>
      <c r="O3368" s="2">
        <v>67228700</v>
      </c>
      <c r="P3368" s="2">
        <v>68057300</v>
      </c>
      <c r="Q3368" s="2">
        <v>68766500</v>
      </c>
      <c r="R3368" s="2">
        <v>68947700</v>
      </c>
      <c r="S3368" s="2">
        <v>69264000</v>
      </c>
      <c r="T3368" s="2">
        <v>70212200</v>
      </c>
      <c r="U3368" s="2">
        <v>69979700</v>
      </c>
      <c r="V3368" s="2">
        <v>70963200</v>
      </c>
      <c r="W3368" s="2">
        <v>71550700</v>
      </c>
      <c r="X3368" s="2">
        <v>71915200</v>
      </c>
      <c r="Y3368" s="2">
        <v>71631300</v>
      </c>
      <c r="Z3368" s="2">
        <v>71662200</v>
      </c>
      <c r="AA3368" s="2">
        <v>71741400</v>
      </c>
      <c r="AB3368" s="2">
        <v>71556500</v>
      </c>
      <c r="AC3368" s="2">
        <v>71511700</v>
      </c>
      <c r="AD3368" s="2">
        <v>71219800</v>
      </c>
      <c r="AE3368" s="2">
        <v>70810100</v>
      </c>
      <c r="AF3368" s="2">
        <v>70821600</v>
      </c>
    </row>
    <row r="3369" spans="1:32" x14ac:dyDescent="0.25">
      <c r="A3369" t="s">
        <v>4883</v>
      </c>
      <c r="B3369" t="s">
        <v>19</v>
      </c>
      <c r="C3369" s="2">
        <v>2174450</v>
      </c>
      <c r="D3369" s="2">
        <v>2183340</v>
      </c>
      <c r="E3369" s="2">
        <v>7595710</v>
      </c>
      <c r="F3369" s="2">
        <v>6189080</v>
      </c>
      <c r="G3369" s="2">
        <v>5841070</v>
      </c>
      <c r="H3369" s="2">
        <v>5440280</v>
      </c>
      <c r="I3369" s="2">
        <v>5208150</v>
      </c>
      <c r="J3369" s="2">
        <v>5085990</v>
      </c>
      <c r="K3369" s="2">
        <v>5073230</v>
      </c>
      <c r="L3369" s="2">
        <v>5079460</v>
      </c>
      <c r="M3369" s="2">
        <v>5094510</v>
      </c>
      <c r="N3369" s="2">
        <v>5123880</v>
      </c>
      <c r="O3369" s="2">
        <v>5191630</v>
      </c>
      <c r="P3369" s="2">
        <v>5255610</v>
      </c>
      <c r="Q3369" s="2">
        <v>5310380</v>
      </c>
      <c r="R3369" s="2">
        <v>5324370</v>
      </c>
      <c r="S3369" s="2">
        <v>5348800</v>
      </c>
      <c r="T3369" s="2">
        <v>5422020</v>
      </c>
      <c r="U3369" s="2">
        <v>5404070</v>
      </c>
      <c r="V3369" s="2">
        <v>5480010</v>
      </c>
      <c r="W3369" s="2">
        <v>5525380</v>
      </c>
      <c r="X3369" s="2">
        <v>5553530</v>
      </c>
      <c r="Y3369" s="2">
        <v>5531610</v>
      </c>
      <c r="Z3369" s="2">
        <v>5534000</v>
      </c>
      <c r="AA3369" s="2">
        <v>5540110</v>
      </c>
      <c r="AB3369" s="2">
        <v>5525830</v>
      </c>
      <c r="AC3369" s="2">
        <v>5522370</v>
      </c>
      <c r="AD3369" s="2">
        <v>5499830</v>
      </c>
      <c r="AE3369" s="2">
        <v>5468190</v>
      </c>
      <c r="AF3369" s="2">
        <v>5469080</v>
      </c>
    </row>
    <row r="3370" spans="1:32" x14ac:dyDescent="0.25">
      <c r="A3370" t="s">
        <v>4884</v>
      </c>
      <c r="B3370" t="s">
        <v>19</v>
      </c>
      <c r="C3370" s="2">
        <v>1856520</v>
      </c>
      <c r="D3370" s="2">
        <v>1864110</v>
      </c>
      <c r="E3370" s="2">
        <v>6485150</v>
      </c>
      <c r="F3370" s="2">
        <v>5284180</v>
      </c>
      <c r="G3370" s="2">
        <v>4987050</v>
      </c>
      <c r="H3370" s="2">
        <v>4644860</v>
      </c>
      <c r="I3370" s="2">
        <v>4446670</v>
      </c>
      <c r="J3370" s="2">
        <v>4342370</v>
      </c>
      <c r="K3370" s="2">
        <v>4331480</v>
      </c>
      <c r="L3370" s="2">
        <v>4336790</v>
      </c>
      <c r="M3370" s="2">
        <v>4349640</v>
      </c>
      <c r="N3370" s="2">
        <v>4374720</v>
      </c>
      <c r="O3370" s="2">
        <v>4432560</v>
      </c>
      <c r="P3370" s="2">
        <v>4487190</v>
      </c>
      <c r="Q3370" s="2">
        <v>4533950</v>
      </c>
      <c r="R3370" s="2">
        <v>4545890</v>
      </c>
      <c r="S3370" s="2">
        <v>4566750</v>
      </c>
      <c r="T3370" s="2">
        <v>4629270</v>
      </c>
      <c r="U3370" s="2">
        <v>4613940</v>
      </c>
      <c r="V3370" s="2">
        <v>4678780</v>
      </c>
      <c r="W3370" s="2">
        <v>4717520</v>
      </c>
      <c r="X3370" s="2">
        <v>4741550</v>
      </c>
      <c r="Y3370" s="2">
        <v>4722830</v>
      </c>
      <c r="Z3370" s="2">
        <v>4724870</v>
      </c>
      <c r="AA3370" s="2">
        <v>4730090</v>
      </c>
      <c r="AB3370" s="2">
        <v>4717900</v>
      </c>
      <c r="AC3370" s="2">
        <v>4714950</v>
      </c>
      <c r="AD3370" s="2">
        <v>4695700</v>
      </c>
      <c r="AE3370" s="2">
        <v>4668690</v>
      </c>
      <c r="AF3370" s="2">
        <v>4669450</v>
      </c>
    </row>
    <row r="3371" spans="1:32" x14ac:dyDescent="0.25">
      <c r="A3371" t="s">
        <v>4885</v>
      </c>
      <c r="B3371" t="s">
        <v>19</v>
      </c>
      <c r="C3371" s="2">
        <v>11775000</v>
      </c>
      <c r="D3371" s="2">
        <v>11823100</v>
      </c>
      <c r="E3371" s="2">
        <v>41132000</v>
      </c>
      <c r="F3371" s="2">
        <v>33514900</v>
      </c>
      <c r="G3371" s="2">
        <v>31630300</v>
      </c>
      <c r="H3371" s="2">
        <v>29460000</v>
      </c>
      <c r="I3371" s="2">
        <v>28203000</v>
      </c>
      <c r="J3371" s="2">
        <v>27541500</v>
      </c>
      <c r="K3371" s="2">
        <v>27472400</v>
      </c>
      <c r="L3371" s="2">
        <v>27506100</v>
      </c>
      <c r="M3371" s="2">
        <v>27587600</v>
      </c>
      <c r="N3371" s="2">
        <v>27746700</v>
      </c>
      <c r="O3371" s="2">
        <v>28113500</v>
      </c>
      <c r="P3371" s="2">
        <v>28460000</v>
      </c>
      <c r="Q3371" s="2">
        <v>28756600</v>
      </c>
      <c r="R3371" s="2">
        <v>28832300</v>
      </c>
      <c r="S3371" s="2">
        <v>28964600</v>
      </c>
      <c r="T3371" s="2">
        <v>29361100</v>
      </c>
      <c r="U3371" s="2">
        <v>29263900</v>
      </c>
      <c r="V3371" s="2">
        <v>29675100</v>
      </c>
      <c r="W3371" s="2">
        <v>29920800</v>
      </c>
      <c r="X3371" s="2">
        <v>30073300</v>
      </c>
      <c r="Y3371" s="2">
        <v>29954600</v>
      </c>
      <c r="Z3371" s="2">
        <v>29967500</v>
      </c>
      <c r="AA3371" s="2">
        <v>30000600</v>
      </c>
      <c r="AB3371" s="2">
        <v>29923300</v>
      </c>
      <c r="AC3371" s="2">
        <v>29904500</v>
      </c>
      <c r="AD3371" s="2">
        <v>29782500</v>
      </c>
      <c r="AE3371" s="2">
        <v>29611100</v>
      </c>
      <c r="AF3371" s="2">
        <v>29616000</v>
      </c>
    </row>
    <row r="3372" spans="1:32" x14ac:dyDescent="0.25">
      <c r="A3372" t="s">
        <v>4886</v>
      </c>
      <c r="B3372" t="s">
        <v>19</v>
      </c>
      <c r="C3372" s="2">
        <v>2355000</v>
      </c>
      <c r="D3372" s="2">
        <v>2364630</v>
      </c>
      <c r="E3372" s="2">
        <v>8226400</v>
      </c>
      <c r="F3372" s="2">
        <v>6702970</v>
      </c>
      <c r="G3372" s="2">
        <v>6326070</v>
      </c>
      <c r="H3372" s="2">
        <v>5892000</v>
      </c>
      <c r="I3372" s="2">
        <v>5640600</v>
      </c>
      <c r="J3372" s="2">
        <v>5508300</v>
      </c>
      <c r="K3372" s="2">
        <v>5494480</v>
      </c>
      <c r="L3372" s="2">
        <v>5501220</v>
      </c>
      <c r="M3372" s="2">
        <v>5517520</v>
      </c>
      <c r="N3372" s="2">
        <v>5549330</v>
      </c>
      <c r="O3372" s="2">
        <v>5622700</v>
      </c>
      <c r="P3372" s="2">
        <v>5691990</v>
      </c>
      <c r="Q3372" s="2">
        <v>5751310</v>
      </c>
      <c r="R3372" s="2">
        <v>5766460</v>
      </c>
      <c r="S3372" s="2">
        <v>5792920</v>
      </c>
      <c r="T3372" s="2">
        <v>5872220</v>
      </c>
      <c r="U3372" s="2">
        <v>5852780</v>
      </c>
      <c r="V3372" s="2">
        <v>5935030</v>
      </c>
      <c r="W3372" s="2">
        <v>5984170</v>
      </c>
      <c r="X3372" s="2">
        <v>6014660</v>
      </c>
      <c r="Y3372" s="2">
        <v>5990910</v>
      </c>
      <c r="Z3372" s="2">
        <v>5993500</v>
      </c>
      <c r="AA3372" s="2">
        <v>6000120</v>
      </c>
      <c r="AB3372" s="2">
        <v>5984650</v>
      </c>
      <c r="AC3372" s="2">
        <v>5980900</v>
      </c>
      <c r="AD3372" s="2">
        <v>5956500</v>
      </c>
      <c r="AE3372" s="2">
        <v>5922230</v>
      </c>
      <c r="AF3372" s="2">
        <v>5923190</v>
      </c>
    </row>
    <row r="3373" spans="1:32" x14ac:dyDescent="0.25">
      <c r="A3373" t="s">
        <v>4887</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x14ac:dyDescent="0.25">
      <c r="A3374" t="s">
        <v>4888</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x14ac:dyDescent="0.25">
      <c r="A3375" t="s">
        <v>4889</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x14ac:dyDescent="0.25">
      <c r="A3376" t="s">
        <v>4890</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x14ac:dyDescent="0.25">
      <c r="A3377" t="s">
        <v>4891</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x14ac:dyDescent="0.25">
      <c r="A3378" t="s">
        <v>4892</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x14ac:dyDescent="0.25">
      <c r="A3379" t="s">
        <v>4893</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x14ac:dyDescent="0.25">
      <c r="A3380" t="s">
        <v>4894</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x14ac:dyDescent="0.25">
      <c r="A3381" t="s">
        <v>4895</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x14ac:dyDescent="0.25">
      <c r="A3382" t="s">
        <v>4896</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x14ac:dyDescent="0.25">
      <c r="A3383" t="s">
        <v>4897</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x14ac:dyDescent="0.25">
      <c r="A3384" t="s">
        <v>4898</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x14ac:dyDescent="0.25">
      <c r="A3385" t="s">
        <v>4899</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x14ac:dyDescent="0.25">
      <c r="A3386" t="s">
        <v>4900</v>
      </c>
      <c r="B3386" t="s">
        <v>19</v>
      </c>
      <c r="C3386" s="2">
        <v>66312800000</v>
      </c>
      <c r="D3386" s="2">
        <v>66584100000</v>
      </c>
      <c r="E3386" s="2">
        <v>18490500000000</v>
      </c>
      <c r="F3386" s="2">
        <v>14634300000000</v>
      </c>
      <c r="G3386" s="2">
        <v>14245200000000</v>
      </c>
      <c r="H3386" s="2">
        <v>12445400000000</v>
      </c>
      <c r="I3386" s="2">
        <v>10998700000000</v>
      </c>
      <c r="J3386" s="2">
        <v>10054700000000</v>
      </c>
      <c r="K3386" s="2">
        <v>10770100000000</v>
      </c>
      <c r="L3386" s="2">
        <v>11636500000000</v>
      </c>
      <c r="M3386" s="2">
        <v>12697600000000</v>
      </c>
      <c r="N3386" s="2">
        <v>13789300000000</v>
      </c>
      <c r="O3386" s="2">
        <v>15016700000000</v>
      </c>
      <c r="P3386" s="2">
        <v>16009200000000</v>
      </c>
      <c r="Q3386" s="2">
        <v>16752400000000</v>
      </c>
      <c r="R3386" s="2">
        <v>16924600000000</v>
      </c>
      <c r="S3386" s="2">
        <v>17247300000000</v>
      </c>
      <c r="T3386" s="2">
        <v>17885400000000</v>
      </c>
      <c r="U3386" s="2">
        <v>17741900000000</v>
      </c>
      <c r="V3386" s="2">
        <v>18575200000000</v>
      </c>
      <c r="W3386" s="2">
        <v>19077800000000</v>
      </c>
      <c r="X3386" s="2">
        <v>19280000000000</v>
      </c>
      <c r="Y3386" s="2">
        <v>19136600000000</v>
      </c>
      <c r="Z3386" s="2">
        <v>19113200000000</v>
      </c>
      <c r="AA3386" s="2">
        <v>19179600000000</v>
      </c>
      <c r="AB3386" s="2">
        <v>19433200000000</v>
      </c>
      <c r="AC3386" s="2">
        <v>19520900000000</v>
      </c>
      <c r="AD3386" s="2">
        <v>19360600000000</v>
      </c>
      <c r="AE3386" s="2">
        <v>19207800000000</v>
      </c>
      <c r="AF3386" s="2">
        <v>19468100000000</v>
      </c>
    </row>
    <row r="3387" spans="1:32" x14ac:dyDescent="0.25">
      <c r="A3387" t="s">
        <v>4901</v>
      </c>
      <c r="B3387" t="s">
        <v>19</v>
      </c>
      <c r="C3387" s="2">
        <v>1886700</v>
      </c>
      <c r="D3387" s="2">
        <v>1894420</v>
      </c>
      <c r="E3387" s="2">
        <v>526081000</v>
      </c>
      <c r="F3387" s="2">
        <v>416367000</v>
      </c>
      <c r="G3387" s="2">
        <v>405298000</v>
      </c>
      <c r="H3387" s="2">
        <v>354090000</v>
      </c>
      <c r="I3387" s="2">
        <v>312929000</v>
      </c>
      <c r="J3387" s="2">
        <v>286072000</v>
      </c>
      <c r="K3387" s="2">
        <v>306426000</v>
      </c>
      <c r="L3387" s="2">
        <v>331076000</v>
      </c>
      <c r="M3387" s="2">
        <v>361265000</v>
      </c>
      <c r="N3387" s="2">
        <v>392326000</v>
      </c>
      <c r="O3387" s="2">
        <v>427248000</v>
      </c>
      <c r="P3387" s="2">
        <v>455486000</v>
      </c>
      <c r="Q3387" s="2">
        <v>476631000</v>
      </c>
      <c r="R3387" s="2">
        <v>481531000</v>
      </c>
      <c r="S3387" s="2">
        <v>490712000</v>
      </c>
      <c r="T3387" s="2">
        <v>508867000</v>
      </c>
      <c r="U3387" s="2">
        <v>504782000</v>
      </c>
      <c r="V3387" s="2">
        <v>528492000</v>
      </c>
      <c r="W3387" s="2">
        <v>542793000</v>
      </c>
      <c r="X3387" s="2">
        <v>548544000</v>
      </c>
      <c r="Y3387" s="2">
        <v>544466000</v>
      </c>
      <c r="Z3387" s="2">
        <v>543800000</v>
      </c>
      <c r="AA3387" s="2">
        <v>545688000</v>
      </c>
      <c r="AB3387" s="2">
        <v>552902000</v>
      </c>
      <c r="AC3387" s="2">
        <v>555399000</v>
      </c>
      <c r="AD3387" s="2">
        <v>550838000</v>
      </c>
      <c r="AE3387" s="2">
        <v>546490000</v>
      </c>
      <c r="AF3387" s="2">
        <v>553895000</v>
      </c>
    </row>
    <row r="3388" spans="1:32" x14ac:dyDescent="0.25">
      <c r="A3388" t="s">
        <v>4902</v>
      </c>
      <c r="B3388" t="s">
        <v>19</v>
      </c>
      <c r="C3388" s="2">
        <v>8713280</v>
      </c>
      <c r="D3388" s="2">
        <v>8748930</v>
      </c>
      <c r="E3388" s="2">
        <v>2429580000</v>
      </c>
      <c r="F3388" s="2">
        <v>1922900000</v>
      </c>
      <c r="G3388" s="2">
        <v>1871770000</v>
      </c>
      <c r="H3388" s="2">
        <v>1635280000</v>
      </c>
      <c r="I3388" s="2">
        <v>1445190000</v>
      </c>
      <c r="J3388" s="2">
        <v>1321160000</v>
      </c>
      <c r="K3388" s="2">
        <v>1415150000</v>
      </c>
      <c r="L3388" s="2">
        <v>1529000000</v>
      </c>
      <c r="M3388" s="2">
        <v>1668420000</v>
      </c>
      <c r="N3388" s="2">
        <v>1811860000</v>
      </c>
      <c r="O3388" s="2">
        <v>1973140000</v>
      </c>
      <c r="P3388" s="2">
        <v>2103560000</v>
      </c>
      <c r="Q3388" s="2">
        <v>2201210000</v>
      </c>
      <c r="R3388" s="2">
        <v>2223840000</v>
      </c>
      <c r="S3388" s="2">
        <v>2266240000</v>
      </c>
      <c r="T3388" s="2">
        <v>2350090000</v>
      </c>
      <c r="U3388" s="2">
        <v>2331220000</v>
      </c>
      <c r="V3388" s="2">
        <v>2440720000</v>
      </c>
      <c r="W3388" s="2">
        <v>2506760000</v>
      </c>
      <c r="X3388" s="2">
        <v>2533320000</v>
      </c>
      <c r="Y3388" s="2">
        <v>2514490000</v>
      </c>
      <c r="Z3388" s="2">
        <v>2511410000</v>
      </c>
      <c r="AA3388" s="2">
        <v>2520140000</v>
      </c>
      <c r="AB3388" s="2">
        <v>2553450000</v>
      </c>
      <c r="AC3388" s="2">
        <v>2564980000</v>
      </c>
      <c r="AD3388" s="2">
        <v>2543920000</v>
      </c>
      <c r="AE3388" s="2">
        <v>2523840000</v>
      </c>
      <c r="AF3388" s="2">
        <v>2558040000</v>
      </c>
    </row>
    <row r="3389" spans="1:32" x14ac:dyDescent="0.25">
      <c r="A3389" t="s">
        <v>4903</v>
      </c>
      <c r="B3389" t="s">
        <v>19</v>
      </c>
      <c r="C3389" s="2">
        <v>29821300</v>
      </c>
      <c r="D3389" s="2">
        <v>29943300</v>
      </c>
      <c r="E3389" s="2">
        <v>8315280000</v>
      </c>
      <c r="F3389" s="2">
        <v>6581140000</v>
      </c>
      <c r="G3389" s="2">
        <v>6406180000</v>
      </c>
      <c r="H3389" s="2">
        <v>5596780000</v>
      </c>
      <c r="I3389" s="2">
        <v>4946180000</v>
      </c>
      <c r="J3389" s="2">
        <v>4521680000</v>
      </c>
      <c r="K3389" s="2">
        <v>4843390000</v>
      </c>
      <c r="L3389" s="2">
        <v>5233020000</v>
      </c>
      <c r="M3389" s="2">
        <v>5710180000</v>
      </c>
      <c r="N3389" s="2">
        <v>6201130000</v>
      </c>
      <c r="O3389" s="2">
        <v>6753110000</v>
      </c>
      <c r="P3389" s="2">
        <v>7199450000</v>
      </c>
      <c r="Q3389" s="2">
        <v>7533670000</v>
      </c>
      <c r="R3389" s="2">
        <v>7611120000</v>
      </c>
      <c r="S3389" s="2">
        <v>7756230000</v>
      </c>
      <c r="T3389" s="2">
        <v>8043200000</v>
      </c>
      <c r="U3389" s="2">
        <v>7978640000</v>
      </c>
      <c r="V3389" s="2">
        <v>8353390000</v>
      </c>
      <c r="W3389" s="2">
        <v>8579440000</v>
      </c>
      <c r="X3389" s="2">
        <v>8670340000</v>
      </c>
      <c r="Y3389" s="2">
        <v>8605880000</v>
      </c>
      <c r="Z3389" s="2">
        <v>8595350000</v>
      </c>
      <c r="AA3389" s="2">
        <v>8625200000</v>
      </c>
      <c r="AB3389" s="2">
        <v>8739230000</v>
      </c>
      <c r="AC3389" s="2">
        <v>8778690000</v>
      </c>
      <c r="AD3389" s="2">
        <v>8706600000</v>
      </c>
      <c r="AE3389" s="2">
        <v>8637870000</v>
      </c>
      <c r="AF3389" s="2">
        <v>8754920000</v>
      </c>
    </row>
    <row r="3390" spans="1:32" x14ac:dyDescent="0.25">
      <c r="A3390" t="s">
        <v>4904</v>
      </c>
      <c r="B3390" t="s">
        <v>19</v>
      </c>
      <c r="C3390" s="2">
        <v>2354180</v>
      </c>
      <c r="D3390" s="2">
        <v>2363810</v>
      </c>
      <c r="E3390" s="2">
        <v>656431000</v>
      </c>
      <c r="F3390" s="2">
        <v>519533000</v>
      </c>
      <c r="G3390" s="2">
        <v>505721000</v>
      </c>
      <c r="H3390" s="2">
        <v>441825000</v>
      </c>
      <c r="I3390" s="2">
        <v>390465000</v>
      </c>
      <c r="J3390" s="2">
        <v>356953000</v>
      </c>
      <c r="K3390" s="2">
        <v>382350000</v>
      </c>
      <c r="L3390" s="2">
        <v>413109000</v>
      </c>
      <c r="M3390" s="2">
        <v>450777000</v>
      </c>
      <c r="N3390" s="2">
        <v>489534000</v>
      </c>
      <c r="O3390" s="2">
        <v>533109000</v>
      </c>
      <c r="P3390" s="2">
        <v>568344000</v>
      </c>
      <c r="Q3390" s="2">
        <v>594728000</v>
      </c>
      <c r="R3390" s="2">
        <v>600842000</v>
      </c>
      <c r="S3390" s="2">
        <v>612298000</v>
      </c>
      <c r="T3390" s="2">
        <v>634952000</v>
      </c>
      <c r="U3390" s="2">
        <v>629855000</v>
      </c>
      <c r="V3390" s="2">
        <v>659439000</v>
      </c>
      <c r="W3390" s="2">
        <v>677284000</v>
      </c>
      <c r="X3390" s="2">
        <v>684460000</v>
      </c>
      <c r="Y3390" s="2">
        <v>679371000</v>
      </c>
      <c r="Z3390" s="2">
        <v>678540000</v>
      </c>
      <c r="AA3390" s="2">
        <v>680897000</v>
      </c>
      <c r="AB3390" s="2">
        <v>689898000</v>
      </c>
      <c r="AC3390" s="2">
        <v>693014000</v>
      </c>
      <c r="AD3390" s="2">
        <v>687322000</v>
      </c>
      <c r="AE3390" s="2">
        <v>681897000</v>
      </c>
      <c r="AF3390" s="2">
        <v>691137000</v>
      </c>
    </row>
    <row r="3391" spans="1:32" x14ac:dyDescent="0.25">
      <c r="A3391" t="s">
        <v>4905</v>
      </c>
      <c r="B3391" t="s">
        <v>19</v>
      </c>
      <c r="C3391" s="2">
        <v>2093490</v>
      </c>
      <c r="D3391" s="2">
        <v>2102050</v>
      </c>
      <c r="E3391" s="2">
        <v>583740000</v>
      </c>
      <c r="F3391" s="2">
        <v>462002000</v>
      </c>
      <c r="G3391" s="2">
        <v>449720000</v>
      </c>
      <c r="H3391" s="2">
        <v>392899000</v>
      </c>
      <c r="I3391" s="2">
        <v>347226000</v>
      </c>
      <c r="J3391" s="2">
        <v>317426000</v>
      </c>
      <c r="K3391" s="2">
        <v>340010000</v>
      </c>
      <c r="L3391" s="2">
        <v>367363000</v>
      </c>
      <c r="M3391" s="2">
        <v>400860000</v>
      </c>
      <c r="N3391" s="2">
        <v>435325000</v>
      </c>
      <c r="O3391" s="2">
        <v>474075000</v>
      </c>
      <c r="P3391" s="2">
        <v>505408000</v>
      </c>
      <c r="Q3391" s="2">
        <v>528871000</v>
      </c>
      <c r="R3391" s="2">
        <v>534307000</v>
      </c>
      <c r="S3391" s="2">
        <v>544495000</v>
      </c>
      <c r="T3391" s="2">
        <v>564640000</v>
      </c>
      <c r="U3391" s="2">
        <v>560108000</v>
      </c>
      <c r="V3391" s="2">
        <v>586415000</v>
      </c>
      <c r="W3391" s="2">
        <v>602284000</v>
      </c>
      <c r="X3391" s="2">
        <v>608666000</v>
      </c>
      <c r="Y3391" s="2">
        <v>604140000</v>
      </c>
      <c r="Z3391" s="2">
        <v>603402000</v>
      </c>
      <c r="AA3391" s="2">
        <v>605497000</v>
      </c>
      <c r="AB3391" s="2">
        <v>613502000</v>
      </c>
      <c r="AC3391" s="2">
        <v>616272000</v>
      </c>
      <c r="AD3391" s="2">
        <v>611211000</v>
      </c>
      <c r="AE3391" s="2">
        <v>606386000</v>
      </c>
      <c r="AF3391" s="2">
        <v>614603000</v>
      </c>
    </row>
    <row r="3392" spans="1:32" x14ac:dyDescent="0.25">
      <c r="A3392" t="s">
        <v>4906</v>
      </c>
      <c r="B3392" t="s">
        <v>19</v>
      </c>
      <c r="C3392" s="2">
        <v>6339660</v>
      </c>
      <c r="D3392" s="2">
        <v>6365600</v>
      </c>
      <c r="E3392" s="2">
        <v>1767730000</v>
      </c>
      <c r="F3392" s="2">
        <v>1399070000</v>
      </c>
      <c r="G3392" s="2">
        <v>1361880000</v>
      </c>
      <c r="H3392" s="2">
        <v>1189810000</v>
      </c>
      <c r="I3392" s="2">
        <v>1051500000</v>
      </c>
      <c r="J3392" s="2">
        <v>961255000</v>
      </c>
      <c r="K3392" s="2">
        <v>1029650000</v>
      </c>
      <c r="L3392" s="2">
        <v>1112480000</v>
      </c>
      <c r="M3392" s="2">
        <v>1213920000</v>
      </c>
      <c r="N3392" s="2">
        <v>1318290000</v>
      </c>
      <c r="O3392" s="2">
        <v>1435630000</v>
      </c>
      <c r="P3392" s="2">
        <v>1530520000</v>
      </c>
      <c r="Q3392" s="2">
        <v>1601570000</v>
      </c>
      <c r="R3392" s="2">
        <v>1618030000</v>
      </c>
      <c r="S3392" s="2">
        <v>1648880000</v>
      </c>
      <c r="T3392" s="2">
        <v>1709890000</v>
      </c>
      <c r="U3392" s="2">
        <v>1696160000</v>
      </c>
      <c r="V3392" s="2">
        <v>1775830000</v>
      </c>
      <c r="W3392" s="2">
        <v>1823890000</v>
      </c>
      <c r="X3392" s="2">
        <v>1843210000</v>
      </c>
      <c r="Y3392" s="2">
        <v>1829510000</v>
      </c>
      <c r="Z3392" s="2">
        <v>1827270000</v>
      </c>
      <c r="AA3392" s="2">
        <v>1833620000</v>
      </c>
      <c r="AB3392" s="2">
        <v>1857860000</v>
      </c>
      <c r="AC3392" s="2">
        <v>1866250000</v>
      </c>
      <c r="AD3392" s="2">
        <v>1850920000</v>
      </c>
      <c r="AE3392" s="2">
        <v>1836310000</v>
      </c>
      <c r="AF3392" s="2">
        <v>1861190000</v>
      </c>
    </row>
    <row r="3393" spans="1:32" x14ac:dyDescent="0.25">
      <c r="A3393" t="s">
        <v>4907</v>
      </c>
      <c r="B3393" t="s">
        <v>19</v>
      </c>
      <c r="C3393">
        <v>489570</v>
      </c>
      <c r="D3393">
        <v>491573</v>
      </c>
      <c r="E3393" s="2">
        <v>136510000</v>
      </c>
      <c r="F3393" s="2">
        <v>108041000</v>
      </c>
      <c r="G3393" s="2">
        <v>105169000</v>
      </c>
      <c r="H3393" s="2">
        <v>91881100</v>
      </c>
      <c r="I3393" s="2">
        <v>81200300</v>
      </c>
      <c r="J3393" s="2">
        <v>74231300</v>
      </c>
      <c r="K3393" s="2">
        <v>79512800</v>
      </c>
      <c r="L3393" s="2">
        <v>85909300</v>
      </c>
      <c r="M3393" s="2">
        <v>93742700</v>
      </c>
      <c r="N3393" s="2">
        <v>101803000</v>
      </c>
      <c r="O3393" s="2">
        <v>110864000</v>
      </c>
      <c r="P3393" s="2">
        <v>118192000</v>
      </c>
      <c r="Q3393" s="2">
        <v>123678000</v>
      </c>
      <c r="R3393" s="2">
        <v>124950000</v>
      </c>
      <c r="S3393" s="2">
        <v>127332000</v>
      </c>
      <c r="T3393" s="2">
        <v>132043000</v>
      </c>
      <c r="U3393" s="2">
        <v>130983000</v>
      </c>
      <c r="V3393" s="2">
        <v>137136000</v>
      </c>
      <c r="W3393" s="2">
        <v>140847000</v>
      </c>
      <c r="X3393" s="2">
        <v>142339000</v>
      </c>
      <c r="Y3393" s="2">
        <v>141281000</v>
      </c>
      <c r="Z3393" s="2">
        <v>141108000</v>
      </c>
      <c r="AA3393" s="2">
        <v>141598000</v>
      </c>
      <c r="AB3393" s="2">
        <v>143470000</v>
      </c>
      <c r="AC3393" s="2">
        <v>144118000</v>
      </c>
      <c r="AD3393" s="2">
        <v>142934000</v>
      </c>
      <c r="AE3393" s="2">
        <v>141806000</v>
      </c>
      <c r="AF3393" s="2">
        <v>143727000</v>
      </c>
    </row>
    <row r="3394" spans="1:32" x14ac:dyDescent="0.25">
      <c r="A3394" t="s">
        <v>4908</v>
      </c>
      <c r="B3394" t="s">
        <v>19</v>
      </c>
      <c r="C3394">
        <v>417990</v>
      </c>
      <c r="D3394">
        <v>419700</v>
      </c>
      <c r="E3394" s="2">
        <v>116551000</v>
      </c>
      <c r="F3394" s="2">
        <v>92244400</v>
      </c>
      <c r="G3394" s="2">
        <v>89792000</v>
      </c>
      <c r="H3394" s="2">
        <v>78447200</v>
      </c>
      <c r="I3394" s="2">
        <v>69328000</v>
      </c>
      <c r="J3394" s="2">
        <v>63378000</v>
      </c>
      <c r="K3394" s="2">
        <v>67887300</v>
      </c>
      <c r="L3394" s="2">
        <v>73348500</v>
      </c>
      <c r="M3394" s="2">
        <v>80036600</v>
      </c>
      <c r="N3394" s="2">
        <v>86918100</v>
      </c>
      <c r="O3394" s="2">
        <v>94654900</v>
      </c>
      <c r="P3394" s="2">
        <v>100911000</v>
      </c>
      <c r="Q3394" s="2">
        <v>105596000</v>
      </c>
      <c r="R3394" s="2">
        <v>106681000</v>
      </c>
      <c r="S3394" s="2">
        <v>108715000</v>
      </c>
      <c r="T3394" s="2">
        <v>112737000</v>
      </c>
      <c r="U3394" s="2">
        <v>111832000</v>
      </c>
      <c r="V3394" s="2">
        <v>117085000</v>
      </c>
      <c r="W3394" s="2">
        <v>120253000</v>
      </c>
      <c r="X3394" s="2">
        <v>121528000</v>
      </c>
      <c r="Y3394" s="2">
        <v>120624000</v>
      </c>
      <c r="Z3394" s="2">
        <v>120477000</v>
      </c>
      <c r="AA3394" s="2">
        <v>120895000</v>
      </c>
      <c r="AB3394" s="2">
        <v>122493000</v>
      </c>
      <c r="AC3394" s="2">
        <v>123046000</v>
      </c>
      <c r="AD3394" s="2">
        <v>122036000</v>
      </c>
      <c r="AE3394" s="2">
        <v>121072000</v>
      </c>
      <c r="AF3394" s="2">
        <v>122713000</v>
      </c>
    </row>
    <row r="3395" spans="1:32" x14ac:dyDescent="0.25">
      <c r="A3395" t="s">
        <v>4909</v>
      </c>
      <c r="B3395" t="s">
        <v>19</v>
      </c>
      <c r="C3395" s="2">
        <v>2651100</v>
      </c>
      <c r="D3395" s="2">
        <v>2661950</v>
      </c>
      <c r="E3395" s="2">
        <v>739224000</v>
      </c>
      <c r="F3395" s="2">
        <v>585060000</v>
      </c>
      <c r="G3395" s="2">
        <v>569506000</v>
      </c>
      <c r="H3395" s="2">
        <v>497551000</v>
      </c>
      <c r="I3395" s="2">
        <v>439713000</v>
      </c>
      <c r="J3395" s="2">
        <v>401974000</v>
      </c>
      <c r="K3395" s="2">
        <v>430575000</v>
      </c>
      <c r="L3395" s="2">
        <v>465213000</v>
      </c>
      <c r="M3395" s="2">
        <v>507632000</v>
      </c>
      <c r="N3395" s="2">
        <v>551277000</v>
      </c>
      <c r="O3395" s="2">
        <v>600348000</v>
      </c>
      <c r="P3395" s="2">
        <v>640027000</v>
      </c>
      <c r="Q3395" s="2">
        <v>669739000</v>
      </c>
      <c r="R3395" s="2">
        <v>676624000</v>
      </c>
      <c r="S3395" s="2">
        <v>689525000</v>
      </c>
      <c r="T3395" s="2">
        <v>715036000</v>
      </c>
      <c r="U3395" s="2">
        <v>709296000</v>
      </c>
      <c r="V3395" s="2">
        <v>742611000</v>
      </c>
      <c r="W3395" s="2">
        <v>762707000</v>
      </c>
      <c r="X3395" s="2">
        <v>770788000</v>
      </c>
      <c r="Y3395" s="2">
        <v>765057000</v>
      </c>
      <c r="Z3395" s="2">
        <v>764122000</v>
      </c>
      <c r="AA3395" s="2">
        <v>766775000</v>
      </c>
      <c r="AB3395" s="2">
        <v>776912000</v>
      </c>
      <c r="AC3395" s="2">
        <v>780421000</v>
      </c>
      <c r="AD3395" s="2">
        <v>774012000</v>
      </c>
      <c r="AE3395" s="2">
        <v>767902000</v>
      </c>
      <c r="AF3395" s="2">
        <v>778307000</v>
      </c>
    </row>
    <row r="3396" spans="1:32" x14ac:dyDescent="0.25">
      <c r="A3396" t="s">
        <v>4910</v>
      </c>
      <c r="B3396" t="s">
        <v>19</v>
      </c>
      <c r="C3396">
        <v>530220</v>
      </c>
      <c r="D3396">
        <v>532389</v>
      </c>
      <c r="E3396" s="2">
        <v>147845000</v>
      </c>
      <c r="F3396" s="2">
        <v>117012000</v>
      </c>
      <c r="G3396" s="2">
        <v>113901000</v>
      </c>
      <c r="H3396" s="2">
        <v>99510200</v>
      </c>
      <c r="I3396" s="2">
        <v>87942500</v>
      </c>
      <c r="J3396" s="2">
        <v>80394900</v>
      </c>
      <c r="K3396" s="2">
        <v>86114900</v>
      </c>
      <c r="L3396" s="2">
        <v>93042500</v>
      </c>
      <c r="M3396" s="2">
        <v>101526000</v>
      </c>
      <c r="N3396" s="2">
        <v>110255000</v>
      </c>
      <c r="O3396" s="2">
        <v>120070000</v>
      </c>
      <c r="P3396" s="2">
        <v>128005000</v>
      </c>
      <c r="Q3396" s="2">
        <v>133948000</v>
      </c>
      <c r="R3396" s="2">
        <v>135325000</v>
      </c>
      <c r="S3396" s="2">
        <v>137905000</v>
      </c>
      <c r="T3396" s="2">
        <v>143007000</v>
      </c>
      <c r="U3396" s="2">
        <v>141859000</v>
      </c>
      <c r="V3396" s="2">
        <v>148522000</v>
      </c>
      <c r="W3396" s="2">
        <v>152541000</v>
      </c>
      <c r="X3396" s="2">
        <v>154158000</v>
      </c>
      <c r="Y3396" s="2">
        <v>153011000</v>
      </c>
      <c r="Z3396" s="2">
        <v>152824000</v>
      </c>
      <c r="AA3396" s="2">
        <v>153355000</v>
      </c>
      <c r="AB3396" s="2">
        <v>155382000</v>
      </c>
      <c r="AC3396" s="2">
        <v>156084000</v>
      </c>
      <c r="AD3396" s="2">
        <v>154802000</v>
      </c>
      <c r="AE3396" s="2">
        <v>153580000</v>
      </c>
      <c r="AF3396" s="2">
        <v>155661000</v>
      </c>
    </row>
    <row r="3397" spans="1:32" x14ac:dyDescent="0.25">
      <c r="A3397" t="s">
        <v>4911</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x14ac:dyDescent="0.25">
      <c r="A3398" t="s">
        <v>4912</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x14ac:dyDescent="0.25">
      <c r="A3399" t="s">
        <v>4913</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x14ac:dyDescent="0.25">
      <c r="A3400" t="s">
        <v>4914</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x14ac:dyDescent="0.25">
      <c r="A3401" t="s">
        <v>4915</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x14ac:dyDescent="0.25">
      <c r="A3402" t="s">
        <v>4916</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x14ac:dyDescent="0.25">
      <c r="A3403" t="s">
        <v>4917</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x14ac:dyDescent="0.25">
      <c r="A3404" t="s">
        <v>4918</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x14ac:dyDescent="0.25">
      <c r="A3405" t="s">
        <v>4919</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x14ac:dyDescent="0.25">
      <c r="A3406" t="s">
        <v>4920</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x14ac:dyDescent="0.25">
      <c r="A3407" t="s">
        <v>4921</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x14ac:dyDescent="0.25">
      <c r="A3408" t="s">
        <v>4922</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x14ac:dyDescent="0.25">
      <c r="A3409" t="s">
        <v>4923</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x14ac:dyDescent="0.25">
      <c r="A3410" t="s">
        <v>4924</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x14ac:dyDescent="0.25">
      <c r="A3411" t="s">
        <v>4925</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x14ac:dyDescent="0.25">
      <c r="A3412" t="s">
        <v>4926</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x14ac:dyDescent="0.25">
      <c r="A3413" t="s">
        <v>4927</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x14ac:dyDescent="0.25">
      <c r="A3414" t="s">
        <v>4928</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x14ac:dyDescent="0.25">
      <c r="A3415" t="s">
        <v>4929</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x14ac:dyDescent="0.25">
      <c r="A3416" t="s">
        <v>4930</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x14ac:dyDescent="0.25">
      <c r="A3417" t="s">
        <v>4931</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x14ac:dyDescent="0.25">
      <c r="A3418" t="s">
        <v>4932</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x14ac:dyDescent="0.25">
      <c r="A3419" t="s">
        <v>4933</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x14ac:dyDescent="0.25">
      <c r="A3420" t="s">
        <v>4934</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x14ac:dyDescent="0.25">
      <c r="A3421" t="s">
        <v>4935</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x14ac:dyDescent="0.25">
      <c r="A3422" t="s">
        <v>4936</v>
      </c>
      <c r="B3422" t="s">
        <v>19</v>
      </c>
      <c r="C3422" s="2">
        <v>5710540000000</v>
      </c>
      <c r="D3422" s="2">
        <v>5733140000000</v>
      </c>
      <c r="E3422" s="2">
        <v>3304820000000</v>
      </c>
      <c r="F3422" s="2">
        <v>3497850000000</v>
      </c>
      <c r="G3422" s="2">
        <v>3776470000000</v>
      </c>
      <c r="H3422" s="2">
        <v>4067130000000</v>
      </c>
      <c r="I3422" s="2">
        <v>4341580000000</v>
      </c>
      <c r="J3422" s="2">
        <v>4553810000000</v>
      </c>
      <c r="K3422" s="2">
        <v>4591830000000</v>
      </c>
      <c r="L3422" s="2">
        <v>4606010000000</v>
      </c>
      <c r="M3422" s="2">
        <v>4600150000000</v>
      </c>
      <c r="N3422" s="2">
        <v>4554020000000</v>
      </c>
      <c r="O3422" s="2">
        <v>5310330000000</v>
      </c>
      <c r="P3422" s="2">
        <v>5271370000000</v>
      </c>
      <c r="Q3422" s="2">
        <v>5217680000000</v>
      </c>
      <c r="R3422" s="2">
        <v>5133920000000</v>
      </c>
      <c r="S3422" s="2">
        <v>5028290000000</v>
      </c>
      <c r="T3422" s="2">
        <v>4921950000000</v>
      </c>
      <c r="U3422" s="2">
        <v>4875490000000</v>
      </c>
      <c r="V3422" s="2">
        <v>4861220000000</v>
      </c>
      <c r="W3422" s="2">
        <v>4837200000000</v>
      </c>
      <c r="X3422" s="2">
        <v>4780080000000</v>
      </c>
      <c r="Y3422" s="2">
        <v>4691330000000</v>
      </c>
      <c r="Z3422" s="2">
        <v>4585990000000</v>
      </c>
      <c r="AA3422" s="2">
        <v>4527970000000</v>
      </c>
      <c r="AB3422" s="2">
        <v>4456990000000</v>
      </c>
      <c r="AC3422" s="2">
        <v>4384450000000</v>
      </c>
      <c r="AD3422" s="2">
        <v>4309740000000</v>
      </c>
      <c r="AE3422" s="2">
        <v>4222220000000</v>
      </c>
      <c r="AF3422" s="2">
        <v>4136880000000</v>
      </c>
    </row>
    <row r="3423" spans="1:32" x14ac:dyDescent="0.25">
      <c r="A3423" t="s">
        <v>4937</v>
      </c>
      <c r="B3423" t="s">
        <v>19</v>
      </c>
      <c r="C3423" s="2">
        <v>162474000</v>
      </c>
      <c r="D3423" s="2">
        <v>163116000</v>
      </c>
      <c r="E3423" s="2">
        <v>94027000</v>
      </c>
      <c r="F3423" s="2">
        <v>99519000</v>
      </c>
      <c r="G3423" s="2">
        <v>107446000</v>
      </c>
      <c r="H3423" s="2">
        <v>115716000</v>
      </c>
      <c r="I3423" s="2">
        <v>123524000</v>
      </c>
      <c r="J3423" s="2">
        <v>129563000</v>
      </c>
      <c r="K3423" s="2">
        <v>130644000</v>
      </c>
      <c r="L3423" s="2">
        <v>131048000</v>
      </c>
      <c r="M3423" s="2">
        <v>130881000</v>
      </c>
      <c r="N3423" s="2">
        <v>129569000</v>
      </c>
      <c r="O3423" s="2">
        <v>151087000</v>
      </c>
      <c r="P3423" s="2">
        <v>149978000</v>
      </c>
      <c r="Q3423" s="2">
        <v>148451000</v>
      </c>
      <c r="R3423" s="2">
        <v>146068000</v>
      </c>
      <c r="S3423" s="2">
        <v>143062000</v>
      </c>
      <c r="T3423" s="2">
        <v>140037000</v>
      </c>
      <c r="U3423" s="2">
        <v>138715000</v>
      </c>
      <c r="V3423" s="2">
        <v>138309000</v>
      </c>
      <c r="W3423" s="2">
        <v>137626000</v>
      </c>
      <c r="X3423" s="2">
        <v>136000000</v>
      </c>
      <c r="Y3423" s="2">
        <v>133475000</v>
      </c>
      <c r="Z3423" s="2">
        <v>130478000</v>
      </c>
      <c r="AA3423" s="2">
        <v>128827000</v>
      </c>
      <c r="AB3423" s="2">
        <v>126808000</v>
      </c>
      <c r="AC3423" s="2">
        <v>124744000</v>
      </c>
      <c r="AD3423" s="2">
        <v>122618000</v>
      </c>
      <c r="AE3423" s="2">
        <v>120129000</v>
      </c>
      <c r="AF3423" s="2">
        <v>117700000</v>
      </c>
    </row>
    <row r="3424" spans="1:32" x14ac:dyDescent="0.25">
      <c r="A3424" t="s">
        <v>4938</v>
      </c>
      <c r="B3424" t="s">
        <v>19</v>
      </c>
      <c r="C3424" s="2">
        <v>750346000</v>
      </c>
      <c r="D3424" s="2">
        <v>753315000</v>
      </c>
      <c r="E3424" s="2">
        <v>434242000</v>
      </c>
      <c r="F3424" s="2">
        <v>459605000</v>
      </c>
      <c r="G3424" s="2">
        <v>496215000</v>
      </c>
      <c r="H3424" s="2">
        <v>534407000</v>
      </c>
      <c r="I3424" s="2">
        <v>570468000</v>
      </c>
      <c r="J3424" s="2">
        <v>598355000</v>
      </c>
      <c r="K3424" s="2">
        <v>603351000</v>
      </c>
      <c r="L3424" s="2">
        <v>605214000</v>
      </c>
      <c r="M3424" s="2">
        <v>604443000</v>
      </c>
      <c r="N3424" s="2">
        <v>598382000</v>
      </c>
      <c r="O3424" s="2">
        <v>697759000</v>
      </c>
      <c r="P3424" s="2">
        <v>692640000</v>
      </c>
      <c r="Q3424" s="2">
        <v>685586000</v>
      </c>
      <c r="R3424" s="2">
        <v>674580000</v>
      </c>
      <c r="S3424" s="2">
        <v>660700000</v>
      </c>
      <c r="T3424" s="2">
        <v>646727000</v>
      </c>
      <c r="U3424" s="2">
        <v>640623000</v>
      </c>
      <c r="V3424" s="2">
        <v>638748000</v>
      </c>
      <c r="W3424" s="2">
        <v>635592000</v>
      </c>
      <c r="X3424" s="2">
        <v>628086000</v>
      </c>
      <c r="Y3424" s="2">
        <v>616425000</v>
      </c>
      <c r="Z3424" s="2">
        <v>602584000</v>
      </c>
      <c r="AA3424" s="2">
        <v>594959000</v>
      </c>
      <c r="AB3424" s="2">
        <v>585634000</v>
      </c>
      <c r="AC3424" s="2">
        <v>576102000</v>
      </c>
      <c r="AD3424" s="2">
        <v>566285000</v>
      </c>
      <c r="AE3424" s="2">
        <v>554786000</v>
      </c>
      <c r="AF3424" s="2">
        <v>543571000</v>
      </c>
    </row>
    <row r="3425" spans="1:32" x14ac:dyDescent="0.25">
      <c r="A3425" t="s">
        <v>4939</v>
      </c>
      <c r="B3425" t="s">
        <v>19</v>
      </c>
      <c r="C3425" s="2">
        <v>2568070000</v>
      </c>
      <c r="D3425" s="2">
        <v>2578230000</v>
      </c>
      <c r="E3425" s="2">
        <v>1486200000</v>
      </c>
      <c r="F3425" s="2">
        <v>1573010000</v>
      </c>
      <c r="G3425" s="2">
        <v>1698300000</v>
      </c>
      <c r="H3425" s="2">
        <v>1829020000</v>
      </c>
      <c r="I3425" s="2">
        <v>1952440000</v>
      </c>
      <c r="J3425" s="2">
        <v>2047880000</v>
      </c>
      <c r="K3425" s="2">
        <v>2064980000</v>
      </c>
      <c r="L3425" s="2">
        <v>2071350000</v>
      </c>
      <c r="M3425" s="2">
        <v>2068720000</v>
      </c>
      <c r="N3425" s="2">
        <v>2047970000</v>
      </c>
      <c r="O3425" s="2">
        <v>2388090000</v>
      </c>
      <c r="P3425" s="2">
        <v>2370570000</v>
      </c>
      <c r="Q3425" s="2">
        <v>2346430000</v>
      </c>
      <c r="R3425" s="2">
        <v>2308760000</v>
      </c>
      <c r="S3425" s="2">
        <v>2261250000</v>
      </c>
      <c r="T3425" s="2">
        <v>2213430000</v>
      </c>
      <c r="U3425" s="2">
        <v>2192540000</v>
      </c>
      <c r="V3425" s="2">
        <v>2186130000</v>
      </c>
      <c r="W3425" s="2">
        <v>2175320000</v>
      </c>
      <c r="X3425" s="2">
        <v>2149630000</v>
      </c>
      <c r="Y3425" s="2">
        <v>2109720000</v>
      </c>
      <c r="Z3425" s="2">
        <v>2062350000</v>
      </c>
      <c r="AA3425" s="2">
        <v>2036260000</v>
      </c>
      <c r="AB3425" s="2">
        <v>2004340000</v>
      </c>
      <c r="AC3425" s="2">
        <v>1971720000</v>
      </c>
      <c r="AD3425" s="2">
        <v>1938120000</v>
      </c>
      <c r="AE3425" s="2">
        <v>1898760000</v>
      </c>
      <c r="AF3425" s="2">
        <v>1860380000</v>
      </c>
    </row>
    <row r="3426" spans="1:32" x14ac:dyDescent="0.25">
      <c r="A3426" t="s">
        <v>4940</v>
      </c>
      <c r="B3426" t="s">
        <v>19</v>
      </c>
      <c r="C3426" s="2">
        <v>202730000</v>
      </c>
      <c r="D3426" s="2">
        <v>203533000</v>
      </c>
      <c r="E3426" s="2">
        <v>117325000</v>
      </c>
      <c r="F3426" s="2">
        <v>124177000</v>
      </c>
      <c r="G3426" s="2">
        <v>134069000</v>
      </c>
      <c r="H3426" s="2">
        <v>144387000</v>
      </c>
      <c r="I3426" s="2">
        <v>154131000</v>
      </c>
      <c r="J3426" s="2">
        <v>161665000</v>
      </c>
      <c r="K3426" s="2">
        <v>163015000</v>
      </c>
      <c r="L3426" s="2">
        <v>163518000</v>
      </c>
      <c r="M3426" s="2">
        <v>163310000</v>
      </c>
      <c r="N3426" s="2">
        <v>161672000</v>
      </c>
      <c r="O3426" s="2">
        <v>188522000</v>
      </c>
      <c r="P3426" s="2">
        <v>187139000</v>
      </c>
      <c r="Q3426" s="2">
        <v>185233000</v>
      </c>
      <c r="R3426" s="2">
        <v>182260000</v>
      </c>
      <c r="S3426" s="2">
        <v>178510000</v>
      </c>
      <c r="T3426" s="2">
        <v>174734000</v>
      </c>
      <c r="U3426" s="2">
        <v>173085000</v>
      </c>
      <c r="V3426" s="2">
        <v>172579000</v>
      </c>
      <c r="W3426" s="2">
        <v>171726000</v>
      </c>
      <c r="X3426" s="2">
        <v>169698000</v>
      </c>
      <c r="Y3426" s="2">
        <v>166547000</v>
      </c>
      <c r="Z3426" s="2">
        <v>162808000</v>
      </c>
      <c r="AA3426" s="2">
        <v>160748000</v>
      </c>
      <c r="AB3426" s="2">
        <v>158228000</v>
      </c>
      <c r="AC3426" s="2">
        <v>155653000</v>
      </c>
      <c r="AD3426" s="2">
        <v>153000000</v>
      </c>
      <c r="AE3426" s="2">
        <v>149893000</v>
      </c>
      <c r="AF3426" s="2">
        <v>146863000</v>
      </c>
    </row>
    <row r="3427" spans="1:32" x14ac:dyDescent="0.25">
      <c r="A3427" t="s">
        <v>4941</v>
      </c>
      <c r="B3427" t="s">
        <v>19</v>
      </c>
      <c r="C3427" s="2">
        <v>180281000</v>
      </c>
      <c r="D3427" s="2">
        <v>180994000</v>
      </c>
      <c r="E3427" s="2">
        <v>104333000</v>
      </c>
      <c r="F3427" s="2">
        <v>110426000</v>
      </c>
      <c r="G3427" s="2">
        <v>119223000</v>
      </c>
      <c r="H3427" s="2">
        <v>128399000</v>
      </c>
      <c r="I3427" s="2">
        <v>137063000</v>
      </c>
      <c r="J3427" s="2">
        <v>143763000</v>
      </c>
      <c r="K3427" s="2">
        <v>144963000</v>
      </c>
      <c r="L3427" s="2">
        <v>145411000</v>
      </c>
      <c r="M3427" s="2">
        <v>145226000</v>
      </c>
      <c r="N3427" s="2">
        <v>143770000</v>
      </c>
      <c r="O3427" s="2">
        <v>167646000</v>
      </c>
      <c r="P3427" s="2">
        <v>166416000</v>
      </c>
      <c r="Q3427" s="2">
        <v>164721000</v>
      </c>
      <c r="R3427" s="2">
        <v>162077000</v>
      </c>
      <c r="S3427" s="2">
        <v>158742000</v>
      </c>
      <c r="T3427" s="2">
        <v>155385000</v>
      </c>
      <c r="U3427" s="2">
        <v>153918000</v>
      </c>
      <c r="V3427" s="2">
        <v>153468000</v>
      </c>
      <c r="W3427" s="2">
        <v>152710000</v>
      </c>
      <c r="X3427" s="2">
        <v>150906000</v>
      </c>
      <c r="Y3427" s="2">
        <v>148105000</v>
      </c>
      <c r="Z3427" s="2">
        <v>144779000</v>
      </c>
      <c r="AA3427" s="2">
        <v>142947000</v>
      </c>
      <c r="AB3427" s="2">
        <v>140706000</v>
      </c>
      <c r="AC3427" s="2">
        <v>138416000</v>
      </c>
      <c r="AD3427" s="2">
        <v>136058000</v>
      </c>
      <c r="AE3427" s="2">
        <v>133295000</v>
      </c>
      <c r="AF3427" s="2">
        <v>130600000</v>
      </c>
    </row>
    <row r="3428" spans="1:32" x14ac:dyDescent="0.25">
      <c r="A3428" t="s">
        <v>4942</v>
      </c>
      <c r="B3428" t="s">
        <v>19</v>
      </c>
      <c r="C3428" s="2">
        <v>545941000</v>
      </c>
      <c r="D3428" s="2">
        <v>548102000</v>
      </c>
      <c r="E3428" s="2">
        <v>315948000</v>
      </c>
      <c r="F3428" s="2">
        <v>334402000</v>
      </c>
      <c r="G3428" s="2">
        <v>361039000</v>
      </c>
      <c r="H3428" s="2">
        <v>388827000</v>
      </c>
      <c r="I3428" s="2">
        <v>415065000</v>
      </c>
      <c r="J3428" s="2">
        <v>435355000</v>
      </c>
      <c r="K3428" s="2">
        <v>438990000</v>
      </c>
      <c r="L3428" s="2">
        <v>440345000</v>
      </c>
      <c r="M3428" s="2">
        <v>439785000</v>
      </c>
      <c r="N3428" s="2">
        <v>435375000</v>
      </c>
      <c r="O3428" s="2">
        <v>507680000</v>
      </c>
      <c r="P3428" s="2">
        <v>503955000</v>
      </c>
      <c r="Q3428" s="2">
        <v>498823000</v>
      </c>
      <c r="R3428" s="2">
        <v>490815000</v>
      </c>
      <c r="S3428" s="2">
        <v>480716000</v>
      </c>
      <c r="T3428" s="2">
        <v>470550000</v>
      </c>
      <c r="U3428" s="2">
        <v>466108000</v>
      </c>
      <c r="V3428" s="2">
        <v>464744000</v>
      </c>
      <c r="W3428" s="2">
        <v>462448000</v>
      </c>
      <c r="X3428" s="2">
        <v>456987000</v>
      </c>
      <c r="Y3428" s="2">
        <v>448502000</v>
      </c>
      <c r="Z3428" s="2">
        <v>438431000</v>
      </c>
      <c r="AA3428" s="2">
        <v>432884000</v>
      </c>
      <c r="AB3428" s="2">
        <v>426099000</v>
      </c>
      <c r="AC3428" s="2">
        <v>419164000</v>
      </c>
      <c r="AD3428" s="2">
        <v>412021000</v>
      </c>
      <c r="AE3428" s="2">
        <v>403654000</v>
      </c>
      <c r="AF3428" s="2">
        <v>395495000</v>
      </c>
    </row>
    <row r="3429" spans="1:32" x14ac:dyDescent="0.25">
      <c r="A3429" t="s">
        <v>4943</v>
      </c>
      <c r="B3429" t="s">
        <v>19</v>
      </c>
      <c r="C3429" s="2">
        <v>42159400</v>
      </c>
      <c r="D3429" s="2">
        <v>42326200</v>
      </c>
      <c r="E3429" s="2">
        <v>24398600</v>
      </c>
      <c r="F3429" s="2">
        <v>25823700</v>
      </c>
      <c r="G3429" s="2">
        <v>27880700</v>
      </c>
      <c r="H3429" s="2">
        <v>30026500</v>
      </c>
      <c r="I3429" s="2">
        <v>32052700</v>
      </c>
      <c r="J3429" s="2">
        <v>33619500</v>
      </c>
      <c r="K3429" s="2">
        <v>33900200</v>
      </c>
      <c r="L3429" s="2">
        <v>34004900</v>
      </c>
      <c r="M3429" s="2">
        <v>33961600</v>
      </c>
      <c r="N3429" s="2">
        <v>33621100</v>
      </c>
      <c r="O3429" s="2">
        <v>39204700</v>
      </c>
      <c r="P3429" s="2">
        <v>38917100</v>
      </c>
      <c r="Q3429" s="2">
        <v>38520700</v>
      </c>
      <c r="R3429" s="2">
        <v>37902400</v>
      </c>
      <c r="S3429" s="2">
        <v>37122500</v>
      </c>
      <c r="T3429" s="2">
        <v>36337400</v>
      </c>
      <c r="U3429" s="2">
        <v>35994400</v>
      </c>
      <c r="V3429" s="2">
        <v>35889100</v>
      </c>
      <c r="W3429" s="2">
        <v>35711800</v>
      </c>
      <c r="X3429" s="2">
        <v>35290000</v>
      </c>
      <c r="Y3429" s="2">
        <v>34634800</v>
      </c>
      <c r="Z3429" s="2">
        <v>33857100</v>
      </c>
      <c r="AA3429" s="2">
        <v>33428700</v>
      </c>
      <c r="AB3429" s="2">
        <v>32904800</v>
      </c>
      <c r="AC3429" s="2">
        <v>32369200</v>
      </c>
      <c r="AD3429" s="2">
        <v>31817600</v>
      </c>
      <c r="AE3429" s="2">
        <v>31171500</v>
      </c>
      <c r="AF3429" s="2">
        <v>30541400</v>
      </c>
    </row>
    <row r="3430" spans="1:32" x14ac:dyDescent="0.25">
      <c r="A3430" t="s">
        <v>4944</v>
      </c>
      <c r="B3430" t="s">
        <v>19</v>
      </c>
      <c r="C3430" s="2">
        <v>35995300</v>
      </c>
      <c r="D3430" s="2">
        <v>36137700</v>
      </c>
      <c r="E3430" s="2">
        <v>20831300</v>
      </c>
      <c r="F3430" s="2">
        <v>22048000</v>
      </c>
      <c r="G3430" s="2">
        <v>23804200</v>
      </c>
      <c r="H3430" s="2">
        <v>25636400</v>
      </c>
      <c r="I3430" s="2">
        <v>27366300</v>
      </c>
      <c r="J3430" s="2">
        <v>28704000</v>
      </c>
      <c r="K3430" s="2">
        <v>28943700</v>
      </c>
      <c r="L3430" s="2">
        <v>29033100</v>
      </c>
      <c r="M3430" s="2">
        <v>28996100</v>
      </c>
      <c r="N3430" s="2">
        <v>28705400</v>
      </c>
      <c r="O3430" s="2">
        <v>33472600</v>
      </c>
      <c r="P3430" s="2">
        <v>33227000</v>
      </c>
      <c r="Q3430" s="2">
        <v>32888600</v>
      </c>
      <c r="R3430" s="2">
        <v>32360700</v>
      </c>
      <c r="S3430" s="2">
        <v>31694800</v>
      </c>
      <c r="T3430" s="2">
        <v>31024500</v>
      </c>
      <c r="U3430" s="2">
        <v>30731700</v>
      </c>
      <c r="V3430" s="2">
        <v>30641800</v>
      </c>
      <c r="W3430" s="2">
        <v>30490400</v>
      </c>
      <c r="X3430" s="2">
        <v>30130300</v>
      </c>
      <c r="Y3430" s="2">
        <v>29570900</v>
      </c>
      <c r="Z3430" s="2">
        <v>28906900</v>
      </c>
      <c r="AA3430" s="2">
        <v>28541100</v>
      </c>
      <c r="AB3430" s="2">
        <v>28093800</v>
      </c>
      <c r="AC3430" s="2">
        <v>27636600</v>
      </c>
      <c r="AD3430" s="2">
        <v>27165600</v>
      </c>
      <c r="AE3430" s="2">
        <v>26614000</v>
      </c>
      <c r="AF3430" s="2">
        <v>26076000</v>
      </c>
    </row>
    <row r="3431" spans="1:32" x14ac:dyDescent="0.25">
      <c r="A3431" t="s">
        <v>4945</v>
      </c>
      <c r="B3431" t="s">
        <v>19</v>
      </c>
      <c r="C3431" s="2">
        <v>228300000</v>
      </c>
      <c r="D3431" s="2">
        <v>229203000</v>
      </c>
      <c r="E3431" s="2">
        <v>132122000</v>
      </c>
      <c r="F3431" s="2">
        <v>139839000</v>
      </c>
      <c r="G3431" s="2">
        <v>150978000</v>
      </c>
      <c r="H3431" s="2">
        <v>162599000</v>
      </c>
      <c r="I3431" s="2">
        <v>173570000</v>
      </c>
      <c r="J3431" s="2">
        <v>182055000</v>
      </c>
      <c r="K3431" s="2">
        <v>183575000</v>
      </c>
      <c r="L3431" s="2">
        <v>184142000</v>
      </c>
      <c r="M3431" s="2">
        <v>183908000</v>
      </c>
      <c r="N3431" s="2">
        <v>182064000</v>
      </c>
      <c r="O3431" s="2">
        <v>212300000</v>
      </c>
      <c r="P3431" s="2">
        <v>210742000</v>
      </c>
      <c r="Q3431" s="2">
        <v>208596000</v>
      </c>
      <c r="R3431" s="2">
        <v>205247000</v>
      </c>
      <c r="S3431" s="2">
        <v>201024000</v>
      </c>
      <c r="T3431" s="2">
        <v>196773000</v>
      </c>
      <c r="U3431" s="2">
        <v>194916000</v>
      </c>
      <c r="V3431" s="2">
        <v>194345000</v>
      </c>
      <c r="W3431" s="2">
        <v>193385000</v>
      </c>
      <c r="X3431" s="2">
        <v>191101000</v>
      </c>
      <c r="Y3431" s="2">
        <v>187553000</v>
      </c>
      <c r="Z3431" s="2">
        <v>183342000</v>
      </c>
      <c r="AA3431" s="2">
        <v>181022000</v>
      </c>
      <c r="AB3431" s="2">
        <v>178185000</v>
      </c>
      <c r="AC3431" s="2">
        <v>175285000</v>
      </c>
      <c r="AD3431" s="2">
        <v>172298000</v>
      </c>
      <c r="AE3431" s="2">
        <v>168799000</v>
      </c>
      <c r="AF3431" s="2">
        <v>165387000</v>
      </c>
    </row>
    <row r="3432" spans="1:32" x14ac:dyDescent="0.25">
      <c r="A3432" t="s">
        <v>4946</v>
      </c>
      <c r="B3432" t="s">
        <v>19</v>
      </c>
      <c r="C3432" s="2">
        <v>45660000</v>
      </c>
      <c r="D3432" s="2">
        <v>45840700</v>
      </c>
      <c r="E3432" s="2">
        <v>26424500</v>
      </c>
      <c r="F3432" s="2">
        <v>27967900</v>
      </c>
      <c r="G3432" s="2">
        <v>30195700</v>
      </c>
      <c r="H3432" s="2">
        <v>32519700</v>
      </c>
      <c r="I3432" s="2">
        <v>34714100</v>
      </c>
      <c r="J3432" s="2">
        <v>36411000</v>
      </c>
      <c r="K3432" s="2">
        <v>36715000</v>
      </c>
      <c r="L3432" s="2">
        <v>36828400</v>
      </c>
      <c r="M3432" s="2">
        <v>36781500</v>
      </c>
      <c r="N3432" s="2">
        <v>36412700</v>
      </c>
      <c r="O3432" s="2">
        <v>42460000</v>
      </c>
      <c r="P3432" s="2">
        <v>42148500</v>
      </c>
      <c r="Q3432" s="2">
        <v>41719200</v>
      </c>
      <c r="R3432" s="2">
        <v>41049500</v>
      </c>
      <c r="S3432" s="2">
        <v>40204900</v>
      </c>
      <c r="T3432" s="2">
        <v>39354600</v>
      </c>
      <c r="U3432" s="2">
        <v>38983100</v>
      </c>
      <c r="V3432" s="2">
        <v>38869100</v>
      </c>
      <c r="W3432" s="2">
        <v>38677000</v>
      </c>
      <c r="X3432" s="2">
        <v>38220200</v>
      </c>
      <c r="Y3432" s="2">
        <v>37510600</v>
      </c>
      <c r="Z3432" s="2">
        <v>36668400</v>
      </c>
      <c r="AA3432" s="2">
        <v>36204400</v>
      </c>
      <c r="AB3432" s="2">
        <v>35636900</v>
      </c>
      <c r="AC3432" s="2">
        <v>35056900</v>
      </c>
      <c r="AD3432" s="2">
        <v>34459500</v>
      </c>
      <c r="AE3432" s="2">
        <v>33759800</v>
      </c>
      <c r="AF3432" s="2">
        <v>33077400</v>
      </c>
    </row>
    <row r="3433" spans="1:32" x14ac:dyDescent="0.25">
      <c r="A3433" t="s">
        <v>4947</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x14ac:dyDescent="0.25">
      <c r="A3434" t="s">
        <v>4948</v>
      </c>
      <c r="B3434" t="s">
        <v>19</v>
      </c>
      <c r="C3434" s="2">
        <v>251534000000</v>
      </c>
      <c r="D3434" s="2">
        <v>252601000000</v>
      </c>
      <c r="E3434" s="2">
        <v>261916000000</v>
      </c>
      <c r="F3434" s="2">
        <v>253885000000</v>
      </c>
      <c r="G3434" s="2">
        <v>259594000000</v>
      </c>
      <c r="H3434" s="2">
        <v>273396000000</v>
      </c>
      <c r="I3434" s="2">
        <v>286529000000</v>
      </c>
      <c r="J3434" s="2">
        <v>292315000000</v>
      </c>
      <c r="K3434" s="2">
        <v>283567000000</v>
      </c>
      <c r="L3434" s="2">
        <v>274046000000</v>
      </c>
      <c r="M3434" s="2">
        <v>267127000000</v>
      </c>
      <c r="N3434" s="2">
        <v>263515000000</v>
      </c>
      <c r="O3434" s="2">
        <v>259695000000</v>
      </c>
      <c r="P3434" s="2">
        <v>258140000000</v>
      </c>
      <c r="Q3434" s="2">
        <v>255994000000</v>
      </c>
      <c r="R3434" s="2">
        <v>254008000000</v>
      </c>
      <c r="S3434" s="2">
        <v>251197000000</v>
      </c>
      <c r="T3434" s="2">
        <v>248111000000</v>
      </c>
      <c r="U3434" s="2">
        <v>244555000000</v>
      </c>
      <c r="V3434" s="2">
        <v>241437000000</v>
      </c>
      <c r="W3434" s="2">
        <v>238166000000</v>
      </c>
      <c r="X3434" s="2">
        <v>235431000000</v>
      </c>
      <c r="Y3434" s="2">
        <v>231112000000</v>
      </c>
      <c r="Z3434" s="2">
        <v>226925000000</v>
      </c>
      <c r="AA3434" s="2">
        <v>222281000000</v>
      </c>
      <c r="AB3434" s="2">
        <v>217606000000</v>
      </c>
      <c r="AC3434" s="2">
        <v>214633000000</v>
      </c>
      <c r="AD3434" s="2">
        <v>210901000000</v>
      </c>
      <c r="AE3434" s="2">
        <v>206483000000</v>
      </c>
      <c r="AF3434" s="2">
        <v>203264000000</v>
      </c>
    </row>
    <row r="3435" spans="1:32" x14ac:dyDescent="0.25">
      <c r="A3435" t="s">
        <v>4949</v>
      </c>
      <c r="B3435" t="s">
        <v>19</v>
      </c>
      <c r="C3435" s="2">
        <v>7156520</v>
      </c>
      <c r="D3435" s="2">
        <v>7186880</v>
      </c>
      <c r="E3435" s="2">
        <v>7451890</v>
      </c>
      <c r="F3435" s="2">
        <v>7223420</v>
      </c>
      <c r="G3435" s="2">
        <v>7385830</v>
      </c>
      <c r="H3435" s="2">
        <v>7778530</v>
      </c>
      <c r="I3435" s="2">
        <v>8152180</v>
      </c>
      <c r="J3435" s="2">
        <v>8316790</v>
      </c>
      <c r="K3435" s="2">
        <v>8067910</v>
      </c>
      <c r="L3435" s="2">
        <v>7797030</v>
      </c>
      <c r="M3435" s="2">
        <v>7600160</v>
      </c>
      <c r="N3435" s="2">
        <v>7497390</v>
      </c>
      <c r="O3435" s="2">
        <v>7388720</v>
      </c>
      <c r="P3435" s="2">
        <v>7344480</v>
      </c>
      <c r="Q3435" s="2">
        <v>7283420</v>
      </c>
      <c r="R3435" s="2">
        <v>7226900</v>
      </c>
      <c r="S3435" s="2">
        <v>7146940</v>
      </c>
      <c r="T3435" s="2">
        <v>7059130</v>
      </c>
      <c r="U3435" s="2">
        <v>6957940</v>
      </c>
      <c r="V3435" s="2">
        <v>6869240</v>
      </c>
      <c r="W3435" s="2">
        <v>6776190</v>
      </c>
      <c r="X3435" s="2">
        <v>6698360</v>
      </c>
      <c r="Y3435" s="2">
        <v>6575490</v>
      </c>
      <c r="Z3435" s="2">
        <v>6456360</v>
      </c>
      <c r="AA3435" s="2">
        <v>6324240</v>
      </c>
      <c r="AB3435" s="2">
        <v>6191200</v>
      </c>
      <c r="AC3435" s="2">
        <v>6106630</v>
      </c>
      <c r="AD3435" s="2">
        <v>6000460</v>
      </c>
      <c r="AE3435" s="2">
        <v>5874740</v>
      </c>
      <c r="AF3435" s="2">
        <v>5783160</v>
      </c>
    </row>
    <row r="3436" spans="1:32" x14ac:dyDescent="0.25">
      <c r="A3436" t="s">
        <v>4950</v>
      </c>
      <c r="B3436" t="s">
        <v>19</v>
      </c>
      <c r="C3436" s="2">
        <v>33050700</v>
      </c>
      <c r="D3436" s="2">
        <v>33190900</v>
      </c>
      <c r="E3436" s="2">
        <v>34414800</v>
      </c>
      <c r="F3436" s="2">
        <v>33359700</v>
      </c>
      <c r="G3436" s="2">
        <v>34109700</v>
      </c>
      <c r="H3436" s="2">
        <v>35923300</v>
      </c>
      <c r="I3436" s="2">
        <v>37648900</v>
      </c>
      <c r="J3436" s="2">
        <v>38409200</v>
      </c>
      <c r="K3436" s="2">
        <v>37259800</v>
      </c>
      <c r="L3436" s="2">
        <v>36008800</v>
      </c>
      <c r="M3436" s="2">
        <v>35099600</v>
      </c>
      <c r="N3436" s="2">
        <v>34624900</v>
      </c>
      <c r="O3436" s="2">
        <v>34123100</v>
      </c>
      <c r="P3436" s="2">
        <v>33918800</v>
      </c>
      <c r="Q3436" s="2">
        <v>33636800</v>
      </c>
      <c r="R3436" s="2">
        <v>33375800</v>
      </c>
      <c r="S3436" s="2">
        <v>33006500</v>
      </c>
      <c r="T3436" s="2">
        <v>32601000</v>
      </c>
      <c r="U3436" s="2">
        <v>32133600</v>
      </c>
      <c r="V3436" s="2">
        <v>31724000</v>
      </c>
      <c r="W3436" s="2">
        <v>31294200</v>
      </c>
      <c r="X3436" s="2">
        <v>30934800</v>
      </c>
      <c r="Y3436" s="2">
        <v>30367300</v>
      </c>
      <c r="Z3436" s="2">
        <v>29817200</v>
      </c>
      <c r="AA3436" s="2">
        <v>29207000</v>
      </c>
      <c r="AB3436" s="2">
        <v>28592600</v>
      </c>
      <c r="AC3436" s="2">
        <v>28202100</v>
      </c>
      <c r="AD3436" s="2">
        <v>27711700</v>
      </c>
      <c r="AE3436" s="2">
        <v>27131100</v>
      </c>
      <c r="AF3436" s="2">
        <v>26708200</v>
      </c>
    </row>
    <row r="3437" spans="1:32" x14ac:dyDescent="0.25">
      <c r="A3437" t="s">
        <v>4951</v>
      </c>
      <c r="B3437" t="s">
        <v>19</v>
      </c>
      <c r="C3437" s="2">
        <v>113117000</v>
      </c>
      <c r="D3437" s="2">
        <v>113596000</v>
      </c>
      <c r="E3437" s="2">
        <v>117785000</v>
      </c>
      <c r="F3437" s="2">
        <v>114174000</v>
      </c>
      <c r="G3437" s="2">
        <v>116741000</v>
      </c>
      <c r="H3437" s="2">
        <v>122948000</v>
      </c>
      <c r="I3437" s="2">
        <v>128854000</v>
      </c>
      <c r="J3437" s="2">
        <v>131456000</v>
      </c>
      <c r="K3437" s="2">
        <v>127522000</v>
      </c>
      <c r="L3437" s="2">
        <v>123241000</v>
      </c>
      <c r="M3437" s="2">
        <v>120129000</v>
      </c>
      <c r="N3437" s="2">
        <v>118504000</v>
      </c>
      <c r="O3437" s="2">
        <v>116787000</v>
      </c>
      <c r="P3437" s="2">
        <v>116087000</v>
      </c>
      <c r="Q3437" s="2">
        <v>115122000</v>
      </c>
      <c r="R3437" s="2">
        <v>114229000</v>
      </c>
      <c r="S3437" s="2">
        <v>112965000</v>
      </c>
      <c r="T3437" s="2">
        <v>111577000</v>
      </c>
      <c r="U3437" s="2">
        <v>109978000</v>
      </c>
      <c r="V3437" s="2">
        <v>108576000</v>
      </c>
      <c r="W3437" s="2">
        <v>107105000</v>
      </c>
      <c r="X3437" s="2">
        <v>105875000</v>
      </c>
      <c r="Y3437" s="2">
        <v>103933000</v>
      </c>
      <c r="Z3437" s="2">
        <v>102050000</v>
      </c>
      <c r="AA3437" s="2">
        <v>99961400</v>
      </c>
      <c r="AB3437" s="2">
        <v>97858700</v>
      </c>
      <c r="AC3437" s="2">
        <v>96522000</v>
      </c>
      <c r="AD3437" s="2">
        <v>94843800</v>
      </c>
      <c r="AE3437" s="2">
        <v>92856700</v>
      </c>
      <c r="AF3437" s="2">
        <v>91409200</v>
      </c>
    </row>
    <row r="3438" spans="1:32" x14ac:dyDescent="0.25">
      <c r="A3438" t="s">
        <v>4952</v>
      </c>
      <c r="B3438" t="s">
        <v>19</v>
      </c>
      <c r="C3438" s="2">
        <v>8929730</v>
      </c>
      <c r="D3438" s="2">
        <v>8967610</v>
      </c>
      <c r="E3438" s="2">
        <v>9298280</v>
      </c>
      <c r="F3438" s="2">
        <v>9013200</v>
      </c>
      <c r="G3438" s="2">
        <v>9215850</v>
      </c>
      <c r="H3438" s="2">
        <v>9705850</v>
      </c>
      <c r="I3438" s="2">
        <v>10172100</v>
      </c>
      <c r="J3438" s="2">
        <v>10377500</v>
      </c>
      <c r="K3438" s="2">
        <v>10066900</v>
      </c>
      <c r="L3438" s="2">
        <v>9728940</v>
      </c>
      <c r="M3438" s="2">
        <v>9483290</v>
      </c>
      <c r="N3438" s="2">
        <v>9355050</v>
      </c>
      <c r="O3438" s="2">
        <v>9219460</v>
      </c>
      <c r="P3438" s="2">
        <v>9164260</v>
      </c>
      <c r="Q3438" s="2">
        <v>9088070</v>
      </c>
      <c r="R3438" s="2">
        <v>9017550</v>
      </c>
      <c r="S3438" s="2">
        <v>8917780</v>
      </c>
      <c r="T3438" s="2">
        <v>8808210</v>
      </c>
      <c r="U3438" s="2">
        <v>8681950</v>
      </c>
      <c r="V3438" s="2">
        <v>8571260</v>
      </c>
      <c r="W3438" s="2">
        <v>8455160</v>
      </c>
      <c r="X3438" s="2">
        <v>8358050</v>
      </c>
      <c r="Y3438" s="2">
        <v>8204730</v>
      </c>
      <c r="Z3438" s="2">
        <v>8056090</v>
      </c>
      <c r="AA3438" s="2">
        <v>7891220</v>
      </c>
      <c r="AB3438" s="2">
        <v>7725230</v>
      </c>
      <c r="AC3438" s="2">
        <v>7619710</v>
      </c>
      <c r="AD3438" s="2">
        <v>7487230</v>
      </c>
      <c r="AE3438" s="2">
        <v>7330360</v>
      </c>
      <c r="AF3438" s="2">
        <v>7216090</v>
      </c>
    </row>
    <row r="3439" spans="1:32" x14ac:dyDescent="0.25">
      <c r="A3439" t="s">
        <v>4953</v>
      </c>
      <c r="B3439" t="s">
        <v>19</v>
      </c>
      <c r="C3439" s="2">
        <v>7940890</v>
      </c>
      <c r="D3439" s="2">
        <v>7974580</v>
      </c>
      <c r="E3439" s="2">
        <v>8268630</v>
      </c>
      <c r="F3439" s="2">
        <v>8015120</v>
      </c>
      <c r="G3439" s="2">
        <v>8195330</v>
      </c>
      <c r="H3439" s="2">
        <v>8631070</v>
      </c>
      <c r="I3439" s="2">
        <v>9045670</v>
      </c>
      <c r="J3439" s="2">
        <v>9228330</v>
      </c>
      <c r="K3439" s="2">
        <v>8952170</v>
      </c>
      <c r="L3439" s="2">
        <v>8651600</v>
      </c>
      <c r="M3439" s="2">
        <v>8433150</v>
      </c>
      <c r="N3439" s="2">
        <v>8319110</v>
      </c>
      <c r="O3439" s="2">
        <v>8198530</v>
      </c>
      <c r="P3439" s="2">
        <v>8149450</v>
      </c>
      <c r="Q3439" s="2">
        <v>8081700</v>
      </c>
      <c r="R3439" s="2">
        <v>8018980</v>
      </c>
      <c r="S3439" s="2">
        <v>7930260</v>
      </c>
      <c r="T3439" s="2">
        <v>7832830</v>
      </c>
      <c r="U3439" s="2">
        <v>7720550</v>
      </c>
      <c r="V3439" s="2">
        <v>7622120</v>
      </c>
      <c r="W3439" s="2">
        <v>7518870</v>
      </c>
      <c r="X3439" s="2">
        <v>7432520</v>
      </c>
      <c r="Y3439" s="2">
        <v>7296170</v>
      </c>
      <c r="Z3439" s="2">
        <v>7163990</v>
      </c>
      <c r="AA3439" s="2">
        <v>7017380</v>
      </c>
      <c r="AB3439" s="2">
        <v>6869770</v>
      </c>
      <c r="AC3439" s="2">
        <v>6775930</v>
      </c>
      <c r="AD3439" s="2">
        <v>6658120</v>
      </c>
      <c r="AE3439" s="2">
        <v>6518630</v>
      </c>
      <c r="AF3439" s="2">
        <v>6417010</v>
      </c>
    </row>
    <row r="3440" spans="1:32" x14ac:dyDescent="0.25">
      <c r="A3440" t="s">
        <v>4954</v>
      </c>
      <c r="B3440" t="s">
        <v>19</v>
      </c>
      <c r="C3440" s="2">
        <v>24047200</v>
      </c>
      <c r="D3440" s="2">
        <v>24149300</v>
      </c>
      <c r="E3440" s="2">
        <v>25039700</v>
      </c>
      <c r="F3440" s="2">
        <v>24272000</v>
      </c>
      <c r="G3440" s="2">
        <v>24817800</v>
      </c>
      <c r="H3440" s="2">
        <v>26137300</v>
      </c>
      <c r="I3440" s="2">
        <v>27392800</v>
      </c>
      <c r="J3440" s="2">
        <v>27946000</v>
      </c>
      <c r="K3440" s="2">
        <v>27109700</v>
      </c>
      <c r="L3440" s="2">
        <v>26199500</v>
      </c>
      <c r="M3440" s="2">
        <v>25538000</v>
      </c>
      <c r="N3440" s="2">
        <v>25192600</v>
      </c>
      <c r="O3440" s="2">
        <v>24827500</v>
      </c>
      <c r="P3440" s="2">
        <v>24678800</v>
      </c>
      <c r="Q3440" s="2">
        <v>24473700</v>
      </c>
      <c r="R3440" s="2">
        <v>24283700</v>
      </c>
      <c r="S3440" s="2">
        <v>24015100</v>
      </c>
      <c r="T3440" s="2">
        <v>23720000</v>
      </c>
      <c r="U3440" s="2">
        <v>23380000</v>
      </c>
      <c r="V3440" s="2">
        <v>23081900</v>
      </c>
      <c r="W3440" s="2">
        <v>22769300</v>
      </c>
      <c r="X3440" s="2">
        <v>22507800</v>
      </c>
      <c r="Y3440" s="2">
        <v>22094900</v>
      </c>
      <c r="Z3440" s="2">
        <v>21694600</v>
      </c>
      <c r="AA3440" s="2">
        <v>21250600</v>
      </c>
      <c r="AB3440" s="2">
        <v>20803600</v>
      </c>
      <c r="AC3440" s="2">
        <v>20519400</v>
      </c>
      <c r="AD3440" s="2">
        <v>20162700</v>
      </c>
      <c r="AE3440" s="2">
        <v>19740200</v>
      </c>
      <c r="AF3440" s="2">
        <v>19432500</v>
      </c>
    </row>
    <row r="3441" spans="1:32" x14ac:dyDescent="0.25">
      <c r="A3441" t="s">
        <v>4955</v>
      </c>
      <c r="B3441" t="s">
        <v>19</v>
      </c>
      <c r="C3441" s="2">
        <v>1857010</v>
      </c>
      <c r="D3441" s="2">
        <v>1864890</v>
      </c>
      <c r="E3441" s="2">
        <v>1933650</v>
      </c>
      <c r="F3441" s="2">
        <v>1874370</v>
      </c>
      <c r="G3441" s="2">
        <v>1916510</v>
      </c>
      <c r="H3441" s="2">
        <v>2018410</v>
      </c>
      <c r="I3441" s="2">
        <v>2115370</v>
      </c>
      <c r="J3441" s="2">
        <v>2158080</v>
      </c>
      <c r="K3441" s="2">
        <v>2093500</v>
      </c>
      <c r="L3441" s="2">
        <v>2023210</v>
      </c>
      <c r="M3441" s="2">
        <v>1972130</v>
      </c>
      <c r="N3441" s="2">
        <v>1945460</v>
      </c>
      <c r="O3441" s="2">
        <v>1917260</v>
      </c>
      <c r="P3441" s="2">
        <v>1905780</v>
      </c>
      <c r="Q3441" s="2">
        <v>1889940</v>
      </c>
      <c r="R3441" s="2">
        <v>1875270</v>
      </c>
      <c r="S3441" s="2">
        <v>1854520</v>
      </c>
      <c r="T3441" s="2">
        <v>1831740</v>
      </c>
      <c r="U3441" s="2">
        <v>1805480</v>
      </c>
      <c r="V3441" s="2">
        <v>1782460</v>
      </c>
      <c r="W3441" s="2">
        <v>1758320</v>
      </c>
      <c r="X3441" s="2">
        <v>1738120</v>
      </c>
      <c r="Y3441" s="2">
        <v>1706240</v>
      </c>
      <c r="Z3441" s="2">
        <v>1675330</v>
      </c>
      <c r="AA3441" s="2">
        <v>1641040</v>
      </c>
      <c r="AB3441" s="2">
        <v>1606520</v>
      </c>
      <c r="AC3441" s="2">
        <v>1584580</v>
      </c>
      <c r="AD3441" s="2">
        <v>1557030</v>
      </c>
      <c r="AE3441" s="2">
        <v>1524410</v>
      </c>
      <c r="AF3441" s="2">
        <v>1500640</v>
      </c>
    </row>
    <row r="3442" spans="1:32" x14ac:dyDescent="0.25">
      <c r="A3442" t="s">
        <v>4956</v>
      </c>
      <c r="B3442" t="s">
        <v>19</v>
      </c>
      <c r="C3442" s="2">
        <v>1585500</v>
      </c>
      <c r="D3442" s="2">
        <v>1592220</v>
      </c>
      <c r="E3442" s="2">
        <v>1650930</v>
      </c>
      <c r="F3442" s="2">
        <v>1600320</v>
      </c>
      <c r="G3442" s="2">
        <v>1636300</v>
      </c>
      <c r="H3442" s="2">
        <v>1723300</v>
      </c>
      <c r="I3442" s="2">
        <v>1806080</v>
      </c>
      <c r="J3442" s="2">
        <v>1842550</v>
      </c>
      <c r="K3442" s="2">
        <v>1787410</v>
      </c>
      <c r="L3442" s="2">
        <v>1727400</v>
      </c>
      <c r="M3442" s="2">
        <v>1683780</v>
      </c>
      <c r="N3442" s="2">
        <v>1661010</v>
      </c>
      <c r="O3442" s="2">
        <v>1636940</v>
      </c>
      <c r="P3442" s="2">
        <v>1627140</v>
      </c>
      <c r="Q3442" s="2">
        <v>1613610</v>
      </c>
      <c r="R3442" s="2">
        <v>1601090</v>
      </c>
      <c r="S3442" s="2">
        <v>1583370</v>
      </c>
      <c r="T3442" s="2">
        <v>1563920</v>
      </c>
      <c r="U3442" s="2">
        <v>1541500</v>
      </c>
      <c r="V3442" s="2">
        <v>1521850</v>
      </c>
      <c r="W3442" s="2">
        <v>1501230</v>
      </c>
      <c r="X3442" s="2">
        <v>1483990</v>
      </c>
      <c r="Y3442" s="2">
        <v>1456770</v>
      </c>
      <c r="Z3442" s="2">
        <v>1430380</v>
      </c>
      <c r="AA3442" s="2">
        <v>1401110</v>
      </c>
      <c r="AB3442" s="2">
        <v>1371630</v>
      </c>
      <c r="AC3442" s="2">
        <v>1352900</v>
      </c>
      <c r="AD3442" s="2">
        <v>1329380</v>
      </c>
      <c r="AE3442" s="2">
        <v>1301520</v>
      </c>
      <c r="AF3442" s="2">
        <v>1281230</v>
      </c>
    </row>
    <row r="3443" spans="1:32" x14ac:dyDescent="0.25">
      <c r="A3443" t="s">
        <v>4957</v>
      </c>
      <c r="B3443" t="s">
        <v>19</v>
      </c>
      <c r="C3443" s="2">
        <v>10056000</v>
      </c>
      <c r="D3443" s="2">
        <v>10098700</v>
      </c>
      <c r="E3443" s="2">
        <v>10471000</v>
      </c>
      <c r="F3443" s="2">
        <v>10150000</v>
      </c>
      <c r="G3443" s="2">
        <v>10378200</v>
      </c>
      <c r="H3443" s="2">
        <v>10930000</v>
      </c>
      <c r="I3443" s="2">
        <v>11455100</v>
      </c>
      <c r="J3443" s="2">
        <v>11686400</v>
      </c>
      <c r="K3443" s="2">
        <v>11336600</v>
      </c>
      <c r="L3443" s="2">
        <v>10956000</v>
      </c>
      <c r="M3443" s="2">
        <v>10679400</v>
      </c>
      <c r="N3443" s="2">
        <v>10535000</v>
      </c>
      <c r="O3443" s="2">
        <v>10382300</v>
      </c>
      <c r="P3443" s="2">
        <v>10320100</v>
      </c>
      <c r="Q3443" s="2">
        <v>10234300</v>
      </c>
      <c r="R3443" s="2">
        <v>10154900</v>
      </c>
      <c r="S3443" s="2">
        <v>10042500</v>
      </c>
      <c r="T3443" s="2">
        <v>9919160</v>
      </c>
      <c r="U3443" s="2">
        <v>9776970</v>
      </c>
      <c r="V3443" s="2">
        <v>9652320</v>
      </c>
      <c r="W3443" s="2">
        <v>9521570</v>
      </c>
      <c r="X3443" s="2">
        <v>9412220</v>
      </c>
      <c r="Y3443" s="2">
        <v>9239560</v>
      </c>
      <c r="Z3443" s="2">
        <v>9072170</v>
      </c>
      <c r="AA3443" s="2">
        <v>8886510</v>
      </c>
      <c r="AB3443" s="2">
        <v>8699580</v>
      </c>
      <c r="AC3443" s="2">
        <v>8580750</v>
      </c>
      <c r="AD3443" s="2">
        <v>8431560</v>
      </c>
      <c r="AE3443" s="2">
        <v>8254910</v>
      </c>
      <c r="AF3443" s="2">
        <v>8126220</v>
      </c>
    </row>
    <row r="3444" spans="1:32" x14ac:dyDescent="0.25">
      <c r="A3444" t="s">
        <v>4958</v>
      </c>
      <c r="B3444" t="s">
        <v>19</v>
      </c>
      <c r="C3444" s="2">
        <v>2011200</v>
      </c>
      <c r="D3444" s="2">
        <v>2019730</v>
      </c>
      <c r="E3444" s="2">
        <v>2094210</v>
      </c>
      <c r="F3444" s="2">
        <v>2030000</v>
      </c>
      <c r="G3444" s="2">
        <v>2075640</v>
      </c>
      <c r="H3444" s="2">
        <v>2186000</v>
      </c>
      <c r="I3444" s="2">
        <v>2291010</v>
      </c>
      <c r="J3444" s="2">
        <v>2337270</v>
      </c>
      <c r="K3444" s="2">
        <v>2267330</v>
      </c>
      <c r="L3444" s="2">
        <v>2191200</v>
      </c>
      <c r="M3444" s="2">
        <v>2135880</v>
      </c>
      <c r="N3444" s="2">
        <v>2106990</v>
      </c>
      <c r="O3444" s="2">
        <v>2076450</v>
      </c>
      <c r="P3444" s="2">
        <v>2064020</v>
      </c>
      <c r="Q3444" s="2">
        <v>2046860</v>
      </c>
      <c r="R3444" s="2">
        <v>2030980</v>
      </c>
      <c r="S3444" s="2">
        <v>2008510</v>
      </c>
      <c r="T3444" s="2">
        <v>1983830</v>
      </c>
      <c r="U3444" s="2">
        <v>1955390</v>
      </c>
      <c r="V3444" s="2">
        <v>1930460</v>
      </c>
      <c r="W3444" s="2">
        <v>1904310</v>
      </c>
      <c r="X3444" s="2">
        <v>1882440</v>
      </c>
      <c r="Y3444" s="2">
        <v>1847910</v>
      </c>
      <c r="Z3444" s="2">
        <v>1814430</v>
      </c>
      <c r="AA3444" s="2">
        <v>1777300</v>
      </c>
      <c r="AB3444" s="2">
        <v>1739920</v>
      </c>
      <c r="AC3444" s="2">
        <v>1716150</v>
      </c>
      <c r="AD3444" s="2">
        <v>1686310</v>
      </c>
      <c r="AE3444" s="2">
        <v>1650980</v>
      </c>
      <c r="AF3444" s="2">
        <v>1625240</v>
      </c>
    </row>
    <row r="3445" spans="1:32" x14ac:dyDescent="0.25">
      <c r="A3445" t="s">
        <v>4959</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x14ac:dyDescent="0.25">
      <c r="A3446" t="s">
        <v>4960</v>
      </c>
      <c r="B3446" t="s">
        <v>19</v>
      </c>
      <c r="C3446" s="2">
        <v>367021000000</v>
      </c>
      <c r="D3446" s="2">
        <v>368525000000</v>
      </c>
      <c r="E3446" s="2">
        <v>65713300000</v>
      </c>
      <c r="F3446" s="2">
        <v>64060400000</v>
      </c>
      <c r="G3446" s="2">
        <v>65623000000</v>
      </c>
      <c r="H3446" s="2">
        <v>68749500000</v>
      </c>
      <c r="I3446" s="2">
        <v>71947900000</v>
      </c>
      <c r="J3446" s="2">
        <v>73578900000</v>
      </c>
      <c r="K3446" s="2">
        <v>71366000000</v>
      </c>
      <c r="L3446" s="2">
        <v>69094900000</v>
      </c>
      <c r="M3446" s="2">
        <v>67486700000</v>
      </c>
      <c r="N3446" s="2">
        <v>66483700000</v>
      </c>
      <c r="O3446" s="2">
        <v>65871400000</v>
      </c>
      <c r="P3446" s="2">
        <v>65835400000</v>
      </c>
      <c r="Q3446" s="2">
        <v>65643400000</v>
      </c>
      <c r="R3446" s="2">
        <v>65377900000</v>
      </c>
      <c r="S3446" s="2">
        <v>64733400000</v>
      </c>
      <c r="T3446" s="2">
        <v>64087700000</v>
      </c>
      <c r="U3446" s="2">
        <v>63525400000</v>
      </c>
      <c r="V3446" s="2">
        <v>62804700000</v>
      </c>
      <c r="W3446" s="2">
        <v>62159200000</v>
      </c>
      <c r="X3446" s="2">
        <v>61732200000</v>
      </c>
      <c r="Y3446" s="2">
        <v>60869100000</v>
      </c>
      <c r="Z3446" s="2">
        <v>60071500000</v>
      </c>
      <c r="AA3446" s="2">
        <v>59273000000</v>
      </c>
      <c r="AB3446" s="2">
        <v>58544900000</v>
      </c>
      <c r="AC3446" s="2">
        <v>58032700000</v>
      </c>
      <c r="AD3446" s="2">
        <v>57225900000</v>
      </c>
      <c r="AE3446" s="2">
        <v>56260100000</v>
      </c>
      <c r="AF3446" s="2">
        <v>55667700000</v>
      </c>
    </row>
    <row r="3447" spans="1:32" x14ac:dyDescent="0.25">
      <c r="A3447" t="s">
        <v>4961</v>
      </c>
      <c r="B3447" t="s">
        <v>19</v>
      </c>
      <c r="C3447" s="2">
        <v>10442300</v>
      </c>
      <c r="D3447" s="2">
        <v>10485100</v>
      </c>
      <c r="E3447" s="2">
        <v>1869640</v>
      </c>
      <c r="F3447" s="2">
        <v>1822610</v>
      </c>
      <c r="G3447" s="2">
        <v>1867070</v>
      </c>
      <c r="H3447" s="2">
        <v>1956020</v>
      </c>
      <c r="I3447" s="2">
        <v>2047020</v>
      </c>
      <c r="J3447" s="2">
        <v>2093430</v>
      </c>
      <c r="K3447" s="2">
        <v>2030470</v>
      </c>
      <c r="L3447" s="2">
        <v>1965850</v>
      </c>
      <c r="M3447" s="2">
        <v>1920100</v>
      </c>
      <c r="N3447" s="2">
        <v>1891560</v>
      </c>
      <c r="O3447" s="2">
        <v>1874140</v>
      </c>
      <c r="P3447" s="2">
        <v>1873120</v>
      </c>
      <c r="Q3447" s="2">
        <v>1867650</v>
      </c>
      <c r="R3447" s="2">
        <v>1860100</v>
      </c>
      <c r="S3447" s="2">
        <v>1841760</v>
      </c>
      <c r="T3447" s="2">
        <v>1823390</v>
      </c>
      <c r="U3447" s="2">
        <v>1807390</v>
      </c>
      <c r="V3447" s="2">
        <v>1786890</v>
      </c>
      <c r="W3447" s="2">
        <v>1768520</v>
      </c>
      <c r="X3447" s="2">
        <v>1756370</v>
      </c>
      <c r="Y3447" s="2">
        <v>1731820</v>
      </c>
      <c r="Z3447" s="2">
        <v>1709120</v>
      </c>
      <c r="AA3447" s="2">
        <v>1686410</v>
      </c>
      <c r="AB3447" s="2">
        <v>1665690</v>
      </c>
      <c r="AC3447" s="2">
        <v>1651120</v>
      </c>
      <c r="AD3447" s="2">
        <v>1628160</v>
      </c>
      <c r="AE3447" s="2">
        <v>1600680</v>
      </c>
      <c r="AF3447" s="2">
        <v>1583830</v>
      </c>
    </row>
    <row r="3448" spans="1:32" x14ac:dyDescent="0.25">
      <c r="A3448" t="s">
        <v>4962</v>
      </c>
      <c r="B3448" t="s">
        <v>19</v>
      </c>
      <c r="C3448" s="2">
        <v>48225300</v>
      </c>
      <c r="D3448" s="2">
        <v>48422900</v>
      </c>
      <c r="E3448" s="2">
        <v>8634510</v>
      </c>
      <c r="F3448" s="2">
        <v>8417310</v>
      </c>
      <c r="G3448" s="2">
        <v>8622640</v>
      </c>
      <c r="H3448" s="2">
        <v>9033450</v>
      </c>
      <c r="I3448" s="2">
        <v>9453700</v>
      </c>
      <c r="J3448" s="2">
        <v>9668020</v>
      </c>
      <c r="K3448" s="2">
        <v>9377240</v>
      </c>
      <c r="L3448" s="2">
        <v>9078840</v>
      </c>
      <c r="M3448" s="2">
        <v>8867530</v>
      </c>
      <c r="N3448" s="2">
        <v>8735730</v>
      </c>
      <c r="O3448" s="2">
        <v>8655280</v>
      </c>
      <c r="P3448" s="2">
        <v>8650550</v>
      </c>
      <c r="Q3448" s="2">
        <v>8625320</v>
      </c>
      <c r="R3448" s="2">
        <v>8590430</v>
      </c>
      <c r="S3448" s="2">
        <v>8505740</v>
      </c>
      <c r="T3448" s="2">
        <v>8420910</v>
      </c>
      <c r="U3448" s="2">
        <v>8347020</v>
      </c>
      <c r="V3448" s="2">
        <v>8252320</v>
      </c>
      <c r="W3448" s="2">
        <v>8167510</v>
      </c>
      <c r="X3448" s="2">
        <v>8111400</v>
      </c>
      <c r="Y3448" s="2">
        <v>7997990</v>
      </c>
      <c r="Z3448" s="2">
        <v>7893190</v>
      </c>
      <c r="AA3448" s="2">
        <v>7788270</v>
      </c>
      <c r="AB3448" s="2">
        <v>7692600</v>
      </c>
      <c r="AC3448" s="2">
        <v>7625300</v>
      </c>
      <c r="AD3448" s="2">
        <v>7519290</v>
      </c>
      <c r="AE3448" s="2">
        <v>7392380</v>
      </c>
      <c r="AF3448" s="2">
        <v>7314550</v>
      </c>
    </row>
    <row r="3449" spans="1:32" x14ac:dyDescent="0.25">
      <c r="A3449" t="s">
        <v>4963</v>
      </c>
      <c r="B3449" t="s">
        <v>19</v>
      </c>
      <c r="C3449" s="2">
        <v>165052000</v>
      </c>
      <c r="D3449" s="2">
        <v>165728000</v>
      </c>
      <c r="E3449" s="2">
        <v>29551700</v>
      </c>
      <c r="F3449" s="2">
        <v>28808400</v>
      </c>
      <c r="G3449" s="2">
        <v>29511100</v>
      </c>
      <c r="H3449" s="2">
        <v>30917100</v>
      </c>
      <c r="I3449" s="2">
        <v>32355400</v>
      </c>
      <c r="J3449" s="2">
        <v>33088900</v>
      </c>
      <c r="K3449" s="2">
        <v>32093800</v>
      </c>
      <c r="L3449" s="2">
        <v>31072500</v>
      </c>
      <c r="M3449" s="2">
        <v>30349200</v>
      </c>
      <c r="N3449" s="2">
        <v>29898200</v>
      </c>
      <c r="O3449" s="2">
        <v>29622800</v>
      </c>
      <c r="P3449" s="2">
        <v>29606600</v>
      </c>
      <c r="Q3449" s="2">
        <v>29520300</v>
      </c>
      <c r="R3449" s="2">
        <v>29400900</v>
      </c>
      <c r="S3449" s="2">
        <v>29111000</v>
      </c>
      <c r="T3449" s="2">
        <v>28820700</v>
      </c>
      <c r="U3449" s="2">
        <v>28567800</v>
      </c>
      <c r="V3449" s="2">
        <v>28243700</v>
      </c>
      <c r="W3449" s="2">
        <v>27953400</v>
      </c>
      <c r="X3449" s="2">
        <v>27761400</v>
      </c>
      <c r="Y3449" s="2">
        <v>27373200</v>
      </c>
      <c r="Z3449" s="2">
        <v>27014600</v>
      </c>
      <c r="AA3449" s="2">
        <v>26655500</v>
      </c>
      <c r="AB3449" s="2">
        <v>26328100</v>
      </c>
      <c r="AC3449" s="2">
        <v>26097700</v>
      </c>
      <c r="AD3449" s="2">
        <v>25734900</v>
      </c>
      <c r="AE3449" s="2">
        <v>25300500</v>
      </c>
      <c r="AF3449" s="2">
        <v>25034100</v>
      </c>
    </row>
    <row r="3450" spans="1:32" x14ac:dyDescent="0.25">
      <c r="A3450" t="s">
        <v>4964</v>
      </c>
      <c r="B3450" t="s">
        <v>19</v>
      </c>
      <c r="C3450" s="2">
        <v>13029600</v>
      </c>
      <c r="D3450" s="2">
        <v>13083000</v>
      </c>
      <c r="E3450" s="2">
        <v>2332890</v>
      </c>
      <c r="F3450" s="2">
        <v>2274210</v>
      </c>
      <c r="G3450" s="2">
        <v>2329690</v>
      </c>
      <c r="H3450" s="2">
        <v>2440680</v>
      </c>
      <c r="I3450" s="2">
        <v>2554230</v>
      </c>
      <c r="J3450" s="2">
        <v>2612130</v>
      </c>
      <c r="K3450" s="2">
        <v>2533570</v>
      </c>
      <c r="L3450" s="2">
        <v>2452940</v>
      </c>
      <c r="M3450" s="2">
        <v>2395850</v>
      </c>
      <c r="N3450" s="2">
        <v>2360240</v>
      </c>
      <c r="O3450" s="2">
        <v>2338500</v>
      </c>
      <c r="P3450" s="2">
        <v>2337230</v>
      </c>
      <c r="Q3450" s="2">
        <v>2330410</v>
      </c>
      <c r="R3450" s="2">
        <v>2320980</v>
      </c>
      <c r="S3450" s="2">
        <v>2298100</v>
      </c>
      <c r="T3450" s="2">
        <v>2275180</v>
      </c>
      <c r="U3450" s="2">
        <v>2255220</v>
      </c>
      <c r="V3450" s="2">
        <v>2229630</v>
      </c>
      <c r="W3450" s="2">
        <v>2206720</v>
      </c>
      <c r="X3450" s="2">
        <v>2191560</v>
      </c>
      <c r="Y3450" s="2">
        <v>2160920</v>
      </c>
      <c r="Z3450" s="2">
        <v>2132600</v>
      </c>
      <c r="AA3450" s="2">
        <v>2104260</v>
      </c>
      <c r="AB3450" s="2">
        <v>2078410</v>
      </c>
      <c r="AC3450" s="2">
        <v>2060220</v>
      </c>
      <c r="AD3450" s="2">
        <v>2031580</v>
      </c>
      <c r="AE3450" s="2">
        <v>1997290</v>
      </c>
      <c r="AF3450" s="2">
        <v>1976260</v>
      </c>
    </row>
    <row r="3451" spans="1:32" x14ac:dyDescent="0.25">
      <c r="A3451" t="s">
        <v>4965</v>
      </c>
      <c r="B3451" t="s">
        <v>19</v>
      </c>
      <c r="C3451" s="2">
        <v>11586800</v>
      </c>
      <c r="D3451" s="2">
        <v>11634300</v>
      </c>
      <c r="E3451" s="2">
        <v>2074560</v>
      </c>
      <c r="F3451" s="2">
        <v>2022370</v>
      </c>
      <c r="G3451" s="2">
        <v>2071710</v>
      </c>
      <c r="H3451" s="2">
        <v>2170410</v>
      </c>
      <c r="I3451" s="2">
        <v>2271380</v>
      </c>
      <c r="J3451" s="2">
        <v>2322870</v>
      </c>
      <c r="K3451" s="2">
        <v>2253010</v>
      </c>
      <c r="L3451" s="2">
        <v>2181310</v>
      </c>
      <c r="M3451" s="2">
        <v>2130550</v>
      </c>
      <c r="N3451" s="2">
        <v>2098880</v>
      </c>
      <c r="O3451" s="2">
        <v>2079550</v>
      </c>
      <c r="P3451" s="2">
        <v>2078410</v>
      </c>
      <c r="Q3451" s="2">
        <v>2072350</v>
      </c>
      <c r="R3451" s="2">
        <v>2063970</v>
      </c>
      <c r="S3451" s="2">
        <v>2043620</v>
      </c>
      <c r="T3451" s="2">
        <v>2023240</v>
      </c>
      <c r="U3451" s="2">
        <v>2005490</v>
      </c>
      <c r="V3451" s="2">
        <v>1982730</v>
      </c>
      <c r="W3451" s="2">
        <v>1962360</v>
      </c>
      <c r="X3451" s="2">
        <v>1948880</v>
      </c>
      <c r="Y3451" s="2">
        <v>1921630</v>
      </c>
      <c r="Z3451" s="2">
        <v>1896450</v>
      </c>
      <c r="AA3451" s="2">
        <v>1871240</v>
      </c>
      <c r="AB3451" s="2">
        <v>1848250</v>
      </c>
      <c r="AC3451" s="2">
        <v>1832080</v>
      </c>
      <c r="AD3451" s="2">
        <v>1806610</v>
      </c>
      <c r="AE3451" s="2">
        <v>1776120</v>
      </c>
      <c r="AF3451" s="2">
        <v>1757420</v>
      </c>
    </row>
    <row r="3452" spans="1:32" x14ac:dyDescent="0.25">
      <c r="A3452" t="s">
        <v>4966</v>
      </c>
      <c r="B3452" t="s">
        <v>19</v>
      </c>
      <c r="C3452" s="2">
        <v>35088000</v>
      </c>
      <c r="D3452" s="2">
        <v>35231800</v>
      </c>
      <c r="E3452" s="2">
        <v>6282350</v>
      </c>
      <c r="F3452" s="2">
        <v>6124320</v>
      </c>
      <c r="G3452" s="2">
        <v>6273720</v>
      </c>
      <c r="H3452" s="2">
        <v>6572610</v>
      </c>
      <c r="I3452" s="2">
        <v>6878380</v>
      </c>
      <c r="J3452" s="2">
        <v>7034320</v>
      </c>
      <c r="K3452" s="2">
        <v>6822750</v>
      </c>
      <c r="L3452" s="2">
        <v>6605640</v>
      </c>
      <c r="M3452" s="2">
        <v>6451890</v>
      </c>
      <c r="N3452" s="2">
        <v>6355990</v>
      </c>
      <c r="O3452" s="2">
        <v>6297460</v>
      </c>
      <c r="P3452" s="2">
        <v>6294020</v>
      </c>
      <c r="Q3452" s="2">
        <v>6275660</v>
      </c>
      <c r="R3452" s="2">
        <v>6250280</v>
      </c>
      <c r="S3452" s="2">
        <v>6188660</v>
      </c>
      <c r="T3452" s="2">
        <v>6126940</v>
      </c>
      <c r="U3452" s="2">
        <v>6073180</v>
      </c>
      <c r="V3452" s="2">
        <v>6004280</v>
      </c>
      <c r="W3452" s="2">
        <v>5942570</v>
      </c>
      <c r="X3452" s="2">
        <v>5901740</v>
      </c>
      <c r="Y3452" s="2">
        <v>5819220</v>
      </c>
      <c r="Z3452" s="2">
        <v>5742980</v>
      </c>
      <c r="AA3452" s="2">
        <v>5666640</v>
      </c>
      <c r="AB3452" s="2">
        <v>5597030</v>
      </c>
      <c r="AC3452" s="2">
        <v>5548060</v>
      </c>
      <c r="AD3452" s="2">
        <v>5470930</v>
      </c>
      <c r="AE3452" s="2">
        <v>5378600</v>
      </c>
      <c r="AF3452" s="2">
        <v>5321960</v>
      </c>
    </row>
    <row r="3453" spans="1:32" x14ac:dyDescent="0.25">
      <c r="A3453" t="s">
        <v>4967</v>
      </c>
      <c r="B3453" t="s">
        <v>19</v>
      </c>
      <c r="C3453" s="2">
        <v>2709610</v>
      </c>
      <c r="D3453" s="2">
        <v>2720720</v>
      </c>
      <c r="E3453">
        <v>485144</v>
      </c>
      <c r="F3453">
        <v>472940</v>
      </c>
      <c r="G3453">
        <v>484477</v>
      </c>
      <c r="H3453">
        <v>507559</v>
      </c>
      <c r="I3453">
        <v>531172</v>
      </c>
      <c r="J3453">
        <v>543213</v>
      </c>
      <c r="K3453">
        <v>526876</v>
      </c>
      <c r="L3453">
        <v>510109</v>
      </c>
      <c r="M3453">
        <v>498236</v>
      </c>
      <c r="N3453">
        <v>490831</v>
      </c>
      <c r="O3453">
        <v>486311</v>
      </c>
      <c r="P3453">
        <v>486045</v>
      </c>
      <c r="Q3453">
        <v>484627</v>
      </c>
      <c r="R3453">
        <v>482667</v>
      </c>
      <c r="S3453">
        <v>477909</v>
      </c>
      <c r="T3453">
        <v>473142</v>
      </c>
      <c r="U3453">
        <v>468991</v>
      </c>
      <c r="V3453">
        <v>463670</v>
      </c>
      <c r="W3453">
        <v>458905</v>
      </c>
      <c r="X3453">
        <v>455752</v>
      </c>
      <c r="Y3453">
        <v>449380</v>
      </c>
      <c r="Z3453">
        <v>443492</v>
      </c>
      <c r="AA3453">
        <v>437597</v>
      </c>
      <c r="AB3453">
        <v>432221</v>
      </c>
      <c r="AC3453">
        <v>428440</v>
      </c>
      <c r="AD3453">
        <v>422483</v>
      </c>
      <c r="AE3453">
        <v>415353</v>
      </c>
      <c r="AF3453">
        <v>410980</v>
      </c>
    </row>
    <row r="3454" spans="1:32" x14ac:dyDescent="0.25">
      <c r="A3454" t="s">
        <v>4968</v>
      </c>
      <c r="B3454" t="s">
        <v>19</v>
      </c>
      <c r="C3454" s="2">
        <v>2313440</v>
      </c>
      <c r="D3454" s="2">
        <v>2322920</v>
      </c>
      <c r="E3454">
        <v>414211</v>
      </c>
      <c r="F3454">
        <v>403792</v>
      </c>
      <c r="G3454">
        <v>413642</v>
      </c>
      <c r="H3454">
        <v>433349</v>
      </c>
      <c r="I3454">
        <v>453509</v>
      </c>
      <c r="J3454">
        <v>463790</v>
      </c>
      <c r="K3454">
        <v>449841</v>
      </c>
      <c r="L3454">
        <v>435526</v>
      </c>
      <c r="M3454">
        <v>425390</v>
      </c>
      <c r="N3454">
        <v>419067</v>
      </c>
      <c r="O3454">
        <v>415207</v>
      </c>
      <c r="P3454">
        <v>414981</v>
      </c>
      <c r="Q3454">
        <v>413770</v>
      </c>
      <c r="R3454">
        <v>412097</v>
      </c>
      <c r="S3454">
        <v>408034</v>
      </c>
      <c r="T3454">
        <v>403964</v>
      </c>
      <c r="U3454">
        <v>400420</v>
      </c>
      <c r="V3454">
        <v>395877</v>
      </c>
      <c r="W3454">
        <v>391808</v>
      </c>
      <c r="X3454">
        <v>389117</v>
      </c>
      <c r="Y3454">
        <v>383676</v>
      </c>
      <c r="Z3454">
        <v>378649</v>
      </c>
      <c r="AA3454">
        <v>373616</v>
      </c>
      <c r="AB3454">
        <v>369027</v>
      </c>
      <c r="AC3454">
        <v>365798</v>
      </c>
      <c r="AD3454">
        <v>360712</v>
      </c>
      <c r="AE3454">
        <v>354624</v>
      </c>
      <c r="AF3454">
        <v>350890</v>
      </c>
    </row>
    <row r="3455" spans="1:32" x14ac:dyDescent="0.25">
      <c r="A3455" t="s">
        <v>4969</v>
      </c>
      <c r="B3455" t="s">
        <v>19</v>
      </c>
      <c r="C3455" s="2">
        <v>14673000</v>
      </c>
      <c r="D3455" s="2">
        <v>14733100</v>
      </c>
      <c r="E3455" s="2">
        <v>2627130</v>
      </c>
      <c r="F3455" s="2">
        <v>2561050</v>
      </c>
      <c r="G3455" s="2">
        <v>2623520</v>
      </c>
      <c r="H3455" s="2">
        <v>2748510</v>
      </c>
      <c r="I3455" s="2">
        <v>2876380</v>
      </c>
      <c r="J3455" s="2">
        <v>2941590</v>
      </c>
      <c r="K3455" s="2">
        <v>2853120</v>
      </c>
      <c r="L3455" s="2">
        <v>2762320</v>
      </c>
      <c r="M3455" s="2">
        <v>2698030</v>
      </c>
      <c r="N3455" s="2">
        <v>2657930</v>
      </c>
      <c r="O3455" s="2">
        <v>2633450</v>
      </c>
      <c r="P3455" s="2">
        <v>2632010</v>
      </c>
      <c r="Q3455" s="2">
        <v>2624340</v>
      </c>
      <c r="R3455" s="2">
        <v>2613720</v>
      </c>
      <c r="S3455" s="2">
        <v>2587950</v>
      </c>
      <c r="T3455" s="2">
        <v>2562140</v>
      </c>
      <c r="U3455" s="2">
        <v>2539660</v>
      </c>
      <c r="V3455" s="2">
        <v>2510850</v>
      </c>
      <c r="W3455" s="2">
        <v>2485040</v>
      </c>
      <c r="X3455" s="2">
        <v>2467970</v>
      </c>
      <c r="Y3455" s="2">
        <v>2433460</v>
      </c>
      <c r="Z3455" s="2">
        <v>2401580</v>
      </c>
      <c r="AA3455" s="2">
        <v>2369660</v>
      </c>
      <c r="AB3455" s="2">
        <v>2340550</v>
      </c>
      <c r="AC3455" s="2">
        <v>2320070</v>
      </c>
      <c r="AD3455" s="2">
        <v>2287820</v>
      </c>
      <c r="AE3455" s="2">
        <v>2249200</v>
      </c>
      <c r="AF3455" s="2">
        <v>2225520</v>
      </c>
    </row>
    <row r="3456" spans="1:32" x14ac:dyDescent="0.25">
      <c r="A3456" t="s">
        <v>4970</v>
      </c>
      <c r="B3456" t="s">
        <v>19</v>
      </c>
      <c r="C3456" s="2">
        <v>2934600</v>
      </c>
      <c r="D3456" s="2">
        <v>2946630</v>
      </c>
      <c r="E3456">
        <v>525427</v>
      </c>
      <c r="F3456">
        <v>512210</v>
      </c>
      <c r="G3456">
        <v>524704</v>
      </c>
      <c r="H3456">
        <v>549703</v>
      </c>
      <c r="I3456">
        <v>575276</v>
      </c>
      <c r="J3456">
        <v>588317</v>
      </c>
      <c r="K3456">
        <v>570623</v>
      </c>
      <c r="L3456">
        <v>552465</v>
      </c>
      <c r="M3456">
        <v>539606</v>
      </c>
      <c r="N3456">
        <v>531586</v>
      </c>
      <c r="O3456">
        <v>526690</v>
      </c>
      <c r="P3456">
        <v>526403</v>
      </c>
      <c r="Q3456">
        <v>524867</v>
      </c>
      <c r="R3456">
        <v>522744</v>
      </c>
      <c r="S3456">
        <v>517591</v>
      </c>
      <c r="T3456">
        <v>512429</v>
      </c>
      <c r="U3456">
        <v>507932</v>
      </c>
      <c r="V3456">
        <v>502170</v>
      </c>
      <c r="W3456">
        <v>497009</v>
      </c>
      <c r="X3456">
        <v>493595</v>
      </c>
      <c r="Y3456">
        <v>486693</v>
      </c>
      <c r="Z3456">
        <v>480316</v>
      </c>
      <c r="AA3456">
        <v>473931</v>
      </c>
      <c r="AB3456">
        <v>468110</v>
      </c>
      <c r="AC3456">
        <v>464014</v>
      </c>
      <c r="AD3456">
        <v>457563</v>
      </c>
      <c r="AE3456">
        <v>449841</v>
      </c>
      <c r="AF3456">
        <v>445104</v>
      </c>
    </row>
    <row r="3457" spans="1:32" x14ac:dyDescent="0.25">
      <c r="A3457" t="s">
        <v>4971</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x14ac:dyDescent="0.25">
      <c r="A3458" t="s">
        <v>4972</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x14ac:dyDescent="0.25">
      <c r="A3459" t="s">
        <v>4973</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x14ac:dyDescent="0.25">
      <c r="A3460" t="s">
        <v>4974</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x14ac:dyDescent="0.25">
      <c r="A3461" t="s">
        <v>4975</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x14ac:dyDescent="0.25">
      <c r="A3462" t="s">
        <v>4976</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x14ac:dyDescent="0.25">
      <c r="A3463" t="s">
        <v>4977</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x14ac:dyDescent="0.25">
      <c r="A3464" t="s">
        <v>4978</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x14ac:dyDescent="0.25">
      <c r="A3465" t="s">
        <v>4979</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x14ac:dyDescent="0.25">
      <c r="A3466" t="s">
        <v>4980</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x14ac:dyDescent="0.25">
      <c r="A3467" t="s">
        <v>4981</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x14ac:dyDescent="0.25">
      <c r="A3468" t="s">
        <v>4982</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x14ac:dyDescent="0.25">
      <c r="A3469" t="s">
        <v>4983</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x14ac:dyDescent="0.25">
      <c r="A3470" t="s">
        <v>4984</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x14ac:dyDescent="0.25">
      <c r="A3471" t="s">
        <v>4985</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x14ac:dyDescent="0.25">
      <c r="A3472" t="s">
        <v>4986</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x14ac:dyDescent="0.25">
      <c r="A3473" t="s">
        <v>4987</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x14ac:dyDescent="0.25">
      <c r="A3474" t="s">
        <v>4988</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x14ac:dyDescent="0.25">
      <c r="A3475" t="s">
        <v>4989</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x14ac:dyDescent="0.25">
      <c r="A3476" t="s">
        <v>4990</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x14ac:dyDescent="0.25">
      <c r="A3477" t="s">
        <v>4991</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x14ac:dyDescent="0.25">
      <c r="A3478" t="s">
        <v>4992</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x14ac:dyDescent="0.25">
      <c r="A3479" t="s">
        <v>4993</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x14ac:dyDescent="0.25">
      <c r="A3480" t="s">
        <v>4994</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x14ac:dyDescent="0.25">
      <c r="A3481" t="s">
        <v>4995</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x14ac:dyDescent="0.25">
      <c r="A3482" t="s">
        <v>4996</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x14ac:dyDescent="0.25">
      <c r="A3483" t="s">
        <v>4997</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x14ac:dyDescent="0.25">
      <c r="A3484" t="s">
        <v>4998</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x14ac:dyDescent="0.25">
      <c r="A3485" t="s">
        <v>4999</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x14ac:dyDescent="0.25">
      <c r="A3486" t="s">
        <v>5000</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x14ac:dyDescent="0.25">
      <c r="A3487" t="s">
        <v>5001</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x14ac:dyDescent="0.25">
      <c r="A3488" t="s">
        <v>5002</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x14ac:dyDescent="0.25">
      <c r="A3489" t="s">
        <v>5003</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x14ac:dyDescent="0.25">
      <c r="A3490" t="s">
        <v>5004</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x14ac:dyDescent="0.25">
      <c r="A3491" t="s">
        <v>5005</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x14ac:dyDescent="0.25">
      <c r="A3492" t="s">
        <v>5006</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x14ac:dyDescent="0.25">
      <c r="A3493" t="s">
        <v>5007</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x14ac:dyDescent="0.25">
      <c r="A3494" t="s">
        <v>5008</v>
      </c>
      <c r="B3494" t="s">
        <v>19</v>
      </c>
      <c r="C3494" s="2">
        <v>80668000000</v>
      </c>
      <c r="D3494" s="2">
        <v>80968400000</v>
      </c>
      <c r="E3494" s="2">
        <v>80969600000</v>
      </c>
      <c r="F3494" s="2">
        <v>80071500000</v>
      </c>
      <c r="G3494" s="2">
        <v>80152000000</v>
      </c>
      <c r="H3494" s="2">
        <v>82111000000</v>
      </c>
      <c r="I3494" s="2">
        <v>83696200000</v>
      </c>
      <c r="J3494" s="2">
        <v>83856000000</v>
      </c>
      <c r="K3494" s="2">
        <v>84016300000</v>
      </c>
      <c r="L3494" s="2">
        <v>84252700000</v>
      </c>
      <c r="M3494" s="2">
        <v>84866100000</v>
      </c>
      <c r="N3494" s="2">
        <v>86450400000</v>
      </c>
      <c r="O3494" s="2">
        <v>87806800000</v>
      </c>
      <c r="P3494" s="2">
        <v>88936400000</v>
      </c>
      <c r="Q3494" s="2">
        <v>90440400000</v>
      </c>
      <c r="R3494" s="2">
        <v>91793900000</v>
      </c>
      <c r="S3494" s="2">
        <v>93146400000</v>
      </c>
      <c r="T3494" s="2">
        <v>94574400000</v>
      </c>
      <c r="U3494" s="2">
        <v>95550100000</v>
      </c>
      <c r="V3494" s="2">
        <v>96601600000</v>
      </c>
      <c r="W3494" s="2">
        <v>97802200000</v>
      </c>
      <c r="X3494" s="2">
        <v>98853600000</v>
      </c>
      <c r="Y3494" s="2">
        <v>99678400000</v>
      </c>
      <c r="Z3494" s="2">
        <v>100352000000</v>
      </c>
      <c r="AA3494" s="2">
        <v>100726000000</v>
      </c>
      <c r="AB3494" s="2">
        <v>101622000000</v>
      </c>
      <c r="AC3494" s="2">
        <v>102667000000</v>
      </c>
      <c r="AD3494" s="2">
        <v>103486000000</v>
      </c>
      <c r="AE3494" s="2">
        <v>104002000000</v>
      </c>
      <c r="AF3494" s="2">
        <v>105193000000</v>
      </c>
    </row>
    <row r="3495" spans="1:32" x14ac:dyDescent="0.25">
      <c r="A3495" t="s">
        <v>5009</v>
      </c>
      <c r="B3495" t="s">
        <v>19</v>
      </c>
      <c r="C3495" s="2">
        <v>2295130</v>
      </c>
      <c r="D3495" s="2">
        <v>2303670</v>
      </c>
      <c r="E3495" s="2">
        <v>2303710</v>
      </c>
      <c r="F3495" s="2">
        <v>2278150</v>
      </c>
      <c r="G3495" s="2">
        <v>2280440</v>
      </c>
      <c r="H3495" s="2">
        <v>2336180</v>
      </c>
      <c r="I3495" s="2">
        <v>2381280</v>
      </c>
      <c r="J3495" s="2">
        <v>2385830</v>
      </c>
      <c r="K3495" s="2">
        <v>2390390</v>
      </c>
      <c r="L3495" s="2">
        <v>2397110</v>
      </c>
      <c r="M3495" s="2">
        <v>2414570</v>
      </c>
      <c r="N3495" s="2">
        <v>2459640</v>
      </c>
      <c r="O3495" s="2">
        <v>2498230</v>
      </c>
      <c r="P3495" s="2">
        <v>2530370</v>
      </c>
      <c r="Q3495" s="2">
        <v>2573170</v>
      </c>
      <c r="R3495" s="2">
        <v>2611670</v>
      </c>
      <c r="S3495" s="2">
        <v>2650150</v>
      </c>
      <c r="T3495" s="2">
        <v>2690780</v>
      </c>
      <c r="U3495" s="2">
        <v>2718540</v>
      </c>
      <c r="V3495" s="2">
        <v>2748460</v>
      </c>
      <c r="W3495" s="2">
        <v>2782620</v>
      </c>
      <c r="X3495" s="2">
        <v>2812530</v>
      </c>
      <c r="Y3495" s="2">
        <v>2836000</v>
      </c>
      <c r="Z3495" s="2">
        <v>2855180</v>
      </c>
      <c r="AA3495" s="2">
        <v>2865800</v>
      </c>
      <c r="AB3495" s="2">
        <v>2891310</v>
      </c>
      <c r="AC3495" s="2">
        <v>2921030</v>
      </c>
      <c r="AD3495" s="2">
        <v>2944320</v>
      </c>
      <c r="AE3495" s="2">
        <v>2959010</v>
      </c>
      <c r="AF3495" s="2">
        <v>2992890</v>
      </c>
    </row>
    <row r="3496" spans="1:32" x14ac:dyDescent="0.25">
      <c r="A3496" t="s">
        <v>5010</v>
      </c>
      <c r="B3496" t="s">
        <v>19</v>
      </c>
      <c r="C3496" s="2">
        <v>10599500</v>
      </c>
      <c r="D3496" s="2">
        <v>10639000</v>
      </c>
      <c r="E3496" s="2">
        <v>10639100</v>
      </c>
      <c r="F3496" s="2">
        <v>10521100</v>
      </c>
      <c r="G3496" s="2">
        <v>10531700</v>
      </c>
      <c r="H3496" s="2">
        <v>10789100</v>
      </c>
      <c r="I3496" s="2">
        <v>10997400</v>
      </c>
      <c r="J3496" s="2">
        <v>11018400</v>
      </c>
      <c r="K3496" s="2">
        <v>11039500</v>
      </c>
      <c r="L3496" s="2">
        <v>11070500</v>
      </c>
      <c r="M3496" s="2">
        <v>11151100</v>
      </c>
      <c r="N3496" s="2">
        <v>11359300</v>
      </c>
      <c r="O3496" s="2">
        <v>11537500</v>
      </c>
      <c r="P3496" s="2">
        <v>11685900</v>
      </c>
      <c r="Q3496" s="2">
        <v>11883600</v>
      </c>
      <c r="R3496" s="2">
        <v>12061400</v>
      </c>
      <c r="S3496" s="2">
        <v>12239100</v>
      </c>
      <c r="T3496" s="2">
        <v>12426800</v>
      </c>
      <c r="U3496" s="2">
        <v>12555000</v>
      </c>
      <c r="V3496" s="2">
        <v>12693100</v>
      </c>
      <c r="W3496" s="2">
        <v>12850900</v>
      </c>
      <c r="X3496" s="2">
        <v>12989000</v>
      </c>
      <c r="Y3496" s="2">
        <v>13097400</v>
      </c>
      <c r="Z3496" s="2">
        <v>13186000</v>
      </c>
      <c r="AA3496" s="2">
        <v>13235100</v>
      </c>
      <c r="AB3496" s="2">
        <v>13352800</v>
      </c>
      <c r="AC3496" s="2">
        <v>13490100</v>
      </c>
      <c r="AD3496" s="2">
        <v>13597700</v>
      </c>
      <c r="AE3496" s="2">
        <v>13665500</v>
      </c>
      <c r="AF3496" s="2">
        <v>13822000</v>
      </c>
    </row>
    <row r="3497" spans="1:32" x14ac:dyDescent="0.25">
      <c r="A3497" t="s">
        <v>5011</v>
      </c>
      <c r="B3497" t="s">
        <v>19</v>
      </c>
      <c r="C3497" s="2">
        <v>36277000</v>
      </c>
      <c r="D3497" s="2">
        <v>36412000</v>
      </c>
      <c r="E3497" s="2">
        <v>36412600</v>
      </c>
      <c r="F3497" s="2">
        <v>36008700</v>
      </c>
      <c r="G3497" s="2">
        <v>36044900</v>
      </c>
      <c r="H3497" s="2">
        <v>36925900</v>
      </c>
      <c r="I3497" s="2">
        <v>37638800</v>
      </c>
      <c r="J3497" s="2">
        <v>37710600</v>
      </c>
      <c r="K3497" s="2">
        <v>37782700</v>
      </c>
      <c r="L3497" s="2">
        <v>37889000</v>
      </c>
      <c r="M3497" s="2">
        <v>38164800</v>
      </c>
      <c r="N3497" s="2">
        <v>38877300</v>
      </c>
      <c r="O3497" s="2">
        <v>39487300</v>
      </c>
      <c r="P3497" s="2">
        <v>39995300</v>
      </c>
      <c r="Q3497" s="2">
        <v>40671700</v>
      </c>
      <c r="R3497" s="2">
        <v>41280300</v>
      </c>
      <c r="S3497" s="2">
        <v>41888600</v>
      </c>
      <c r="T3497" s="2">
        <v>42530700</v>
      </c>
      <c r="U3497" s="2">
        <v>42969500</v>
      </c>
      <c r="V3497" s="2">
        <v>43442400</v>
      </c>
      <c r="W3497" s="2">
        <v>43982300</v>
      </c>
      <c r="X3497" s="2">
        <v>44455100</v>
      </c>
      <c r="Y3497" s="2">
        <v>44826100</v>
      </c>
      <c r="Z3497" s="2">
        <v>45129200</v>
      </c>
      <c r="AA3497" s="2">
        <v>45297200</v>
      </c>
      <c r="AB3497" s="2">
        <v>45700300</v>
      </c>
      <c r="AC3497" s="2">
        <v>46170100</v>
      </c>
      <c r="AD3497" s="2">
        <v>46538200</v>
      </c>
      <c r="AE3497" s="2">
        <v>46770300</v>
      </c>
      <c r="AF3497" s="2">
        <v>47305900</v>
      </c>
    </row>
    <row r="3498" spans="1:32" x14ac:dyDescent="0.25">
      <c r="A3498" t="s">
        <v>5012</v>
      </c>
      <c r="B3498" t="s">
        <v>19</v>
      </c>
      <c r="C3498" s="2">
        <v>2863800</v>
      </c>
      <c r="D3498" s="2">
        <v>2874460</v>
      </c>
      <c r="E3498" s="2">
        <v>2874510</v>
      </c>
      <c r="F3498" s="2">
        <v>2842620</v>
      </c>
      <c r="G3498" s="2">
        <v>2845480</v>
      </c>
      <c r="H3498" s="2">
        <v>2915030</v>
      </c>
      <c r="I3498" s="2">
        <v>2971310</v>
      </c>
      <c r="J3498" s="2">
        <v>2976980</v>
      </c>
      <c r="K3498" s="2">
        <v>2982670</v>
      </c>
      <c r="L3498" s="2">
        <v>2991060</v>
      </c>
      <c r="M3498" s="2">
        <v>3012840</v>
      </c>
      <c r="N3498" s="2">
        <v>3069080</v>
      </c>
      <c r="O3498" s="2">
        <v>3117230</v>
      </c>
      <c r="P3498" s="2">
        <v>3157340</v>
      </c>
      <c r="Q3498" s="2">
        <v>3210730</v>
      </c>
      <c r="R3498" s="2">
        <v>3258780</v>
      </c>
      <c r="S3498" s="2">
        <v>3306800</v>
      </c>
      <c r="T3498" s="2">
        <v>3357490</v>
      </c>
      <c r="U3498" s="2">
        <v>3392130</v>
      </c>
      <c r="V3498" s="2">
        <v>3429460</v>
      </c>
      <c r="W3498" s="2">
        <v>3472080</v>
      </c>
      <c r="X3498" s="2">
        <v>3509410</v>
      </c>
      <c r="Y3498" s="2">
        <v>3538690</v>
      </c>
      <c r="Z3498" s="2">
        <v>3562620</v>
      </c>
      <c r="AA3498" s="2">
        <v>3575880</v>
      </c>
      <c r="AB3498" s="2">
        <v>3607710</v>
      </c>
      <c r="AC3498" s="2">
        <v>3644790</v>
      </c>
      <c r="AD3498" s="2">
        <v>3673850</v>
      </c>
      <c r="AE3498" s="2">
        <v>3692170</v>
      </c>
      <c r="AF3498" s="2">
        <v>3734460</v>
      </c>
    </row>
    <row r="3499" spans="1:32" x14ac:dyDescent="0.25">
      <c r="A3499" t="s">
        <v>5013</v>
      </c>
      <c r="B3499" t="s">
        <v>19</v>
      </c>
      <c r="C3499" s="2">
        <v>2546680</v>
      </c>
      <c r="D3499" s="2">
        <v>2556160</v>
      </c>
      <c r="E3499" s="2">
        <v>2556200</v>
      </c>
      <c r="F3499" s="2">
        <v>2527840</v>
      </c>
      <c r="G3499" s="2">
        <v>2530390</v>
      </c>
      <c r="H3499" s="2">
        <v>2592230</v>
      </c>
      <c r="I3499" s="2">
        <v>2642280</v>
      </c>
      <c r="J3499" s="2">
        <v>2647320</v>
      </c>
      <c r="K3499" s="2">
        <v>2652380</v>
      </c>
      <c r="L3499" s="2">
        <v>2659840</v>
      </c>
      <c r="M3499" s="2">
        <v>2679210</v>
      </c>
      <c r="N3499" s="2">
        <v>2729220</v>
      </c>
      <c r="O3499" s="2">
        <v>2772040</v>
      </c>
      <c r="P3499" s="2">
        <v>2807710</v>
      </c>
      <c r="Q3499" s="2">
        <v>2855190</v>
      </c>
      <c r="R3499" s="2">
        <v>2897920</v>
      </c>
      <c r="S3499" s="2">
        <v>2940610</v>
      </c>
      <c r="T3499" s="2">
        <v>2985700</v>
      </c>
      <c r="U3499" s="2">
        <v>3016500</v>
      </c>
      <c r="V3499" s="2">
        <v>3049700</v>
      </c>
      <c r="W3499" s="2">
        <v>3087600</v>
      </c>
      <c r="X3499" s="2">
        <v>3120790</v>
      </c>
      <c r="Y3499" s="2">
        <v>3146830</v>
      </c>
      <c r="Z3499" s="2">
        <v>3168110</v>
      </c>
      <c r="AA3499" s="2">
        <v>3179900</v>
      </c>
      <c r="AB3499" s="2">
        <v>3208200</v>
      </c>
      <c r="AC3499" s="2">
        <v>3241180</v>
      </c>
      <c r="AD3499" s="2">
        <v>3267020</v>
      </c>
      <c r="AE3499" s="2">
        <v>3283320</v>
      </c>
      <c r="AF3499" s="2">
        <v>3320920</v>
      </c>
    </row>
    <row r="3500" spans="1:32" x14ac:dyDescent="0.25">
      <c r="A3500" t="s">
        <v>5014</v>
      </c>
      <c r="B3500" t="s">
        <v>19</v>
      </c>
      <c r="C3500" s="2">
        <v>7712050</v>
      </c>
      <c r="D3500" s="2">
        <v>7740770</v>
      </c>
      <c r="E3500" s="2">
        <v>7740890</v>
      </c>
      <c r="F3500" s="2">
        <v>7655020</v>
      </c>
      <c r="G3500" s="2">
        <v>7662720</v>
      </c>
      <c r="H3500" s="2">
        <v>7850000</v>
      </c>
      <c r="I3500" s="2">
        <v>8001560</v>
      </c>
      <c r="J3500" s="2">
        <v>8016830</v>
      </c>
      <c r="K3500" s="2">
        <v>8032160</v>
      </c>
      <c r="L3500" s="2">
        <v>8054750</v>
      </c>
      <c r="M3500" s="2">
        <v>8113390</v>
      </c>
      <c r="N3500" s="2">
        <v>8264860</v>
      </c>
      <c r="O3500" s="2">
        <v>8394530</v>
      </c>
      <c r="P3500" s="2">
        <v>8502530</v>
      </c>
      <c r="Q3500" s="2">
        <v>8646320</v>
      </c>
      <c r="R3500" s="2">
        <v>8775710</v>
      </c>
      <c r="S3500" s="2">
        <v>8905010</v>
      </c>
      <c r="T3500" s="2">
        <v>9041530</v>
      </c>
      <c r="U3500" s="2">
        <v>9134810</v>
      </c>
      <c r="V3500" s="2">
        <v>9235340</v>
      </c>
      <c r="W3500" s="2">
        <v>9350120</v>
      </c>
      <c r="X3500" s="2">
        <v>9450640</v>
      </c>
      <c r="Y3500" s="2">
        <v>9529490</v>
      </c>
      <c r="Z3500" s="2">
        <v>9593930</v>
      </c>
      <c r="AA3500" s="2">
        <v>9629640</v>
      </c>
      <c r="AB3500" s="2">
        <v>9715350</v>
      </c>
      <c r="AC3500" s="2">
        <v>9815210</v>
      </c>
      <c r="AD3500" s="2">
        <v>9893470</v>
      </c>
      <c r="AE3500" s="2">
        <v>9942810</v>
      </c>
      <c r="AF3500" s="2">
        <v>10056700</v>
      </c>
    </row>
    <row r="3501" spans="1:32" x14ac:dyDescent="0.25">
      <c r="A3501" t="s">
        <v>5015</v>
      </c>
      <c r="B3501" t="s">
        <v>19</v>
      </c>
      <c r="C3501">
        <v>595550</v>
      </c>
      <c r="D3501">
        <v>597768</v>
      </c>
      <c r="E3501">
        <v>597777</v>
      </c>
      <c r="F3501">
        <v>591146</v>
      </c>
      <c r="G3501">
        <v>591741</v>
      </c>
      <c r="H3501">
        <v>606203</v>
      </c>
      <c r="I3501">
        <v>617907</v>
      </c>
      <c r="J3501">
        <v>619086</v>
      </c>
      <c r="K3501">
        <v>620270</v>
      </c>
      <c r="L3501">
        <v>622015</v>
      </c>
      <c r="M3501">
        <v>626543</v>
      </c>
      <c r="N3501">
        <v>638240</v>
      </c>
      <c r="O3501">
        <v>648254</v>
      </c>
      <c r="P3501">
        <v>656594</v>
      </c>
      <c r="Q3501">
        <v>667697</v>
      </c>
      <c r="R3501">
        <v>677689</v>
      </c>
      <c r="S3501">
        <v>687674</v>
      </c>
      <c r="T3501">
        <v>698217</v>
      </c>
      <c r="U3501">
        <v>705420</v>
      </c>
      <c r="V3501">
        <v>713183</v>
      </c>
      <c r="W3501">
        <v>722047</v>
      </c>
      <c r="X3501">
        <v>729809</v>
      </c>
      <c r="Y3501">
        <v>735899</v>
      </c>
      <c r="Z3501">
        <v>740875</v>
      </c>
      <c r="AA3501">
        <v>743633</v>
      </c>
      <c r="AB3501">
        <v>750251</v>
      </c>
      <c r="AC3501">
        <v>757963</v>
      </c>
      <c r="AD3501">
        <v>764006</v>
      </c>
      <c r="AE3501">
        <v>767817</v>
      </c>
      <c r="AF3501">
        <v>776610</v>
      </c>
    </row>
    <row r="3502" spans="1:32" x14ac:dyDescent="0.25">
      <c r="A3502" t="s">
        <v>5016</v>
      </c>
      <c r="B3502" t="s">
        <v>19</v>
      </c>
      <c r="C3502">
        <v>508475</v>
      </c>
      <c r="D3502">
        <v>510368</v>
      </c>
      <c r="E3502">
        <v>510376</v>
      </c>
      <c r="F3502">
        <v>504715</v>
      </c>
      <c r="G3502">
        <v>505223</v>
      </c>
      <c r="H3502">
        <v>517570</v>
      </c>
      <c r="I3502">
        <v>527563</v>
      </c>
      <c r="J3502">
        <v>528570</v>
      </c>
      <c r="K3502">
        <v>529581</v>
      </c>
      <c r="L3502">
        <v>531070</v>
      </c>
      <c r="M3502">
        <v>534937</v>
      </c>
      <c r="N3502">
        <v>544923</v>
      </c>
      <c r="O3502">
        <v>553473</v>
      </c>
      <c r="P3502">
        <v>560593</v>
      </c>
      <c r="Q3502">
        <v>570074</v>
      </c>
      <c r="R3502">
        <v>578605</v>
      </c>
      <c r="S3502">
        <v>587130</v>
      </c>
      <c r="T3502">
        <v>596131</v>
      </c>
      <c r="U3502">
        <v>602281</v>
      </c>
      <c r="V3502">
        <v>608909</v>
      </c>
      <c r="W3502">
        <v>616477</v>
      </c>
      <c r="X3502">
        <v>623104</v>
      </c>
      <c r="Y3502">
        <v>628304</v>
      </c>
      <c r="Z3502">
        <v>632552</v>
      </c>
      <c r="AA3502">
        <v>634907</v>
      </c>
      <c r="AB3502">
        <v>640558</v>
      </c>
      <c r="AC3502">
        <v>647142</v>
      </c>
      <c r="AD3502">
        <v>652301</v>
      </c>
      <c r="AE3502">
        <v>655555</v>
      </c>
      <c r="AF3502">
        <v>663062</v>
      </c>
    </row>
    <row r="3503" spans="1:32" x14ac:dyDescent="0.25">
      <c r="A3503" t="s">
        <v>5017</v>
      </c>
      <c r="B3503" t="s">
        <v>19</v>
      </c>
      <c r="C3503" s="2">
        <v>3225000</v>
      </c>
      <c r="D3503" s="2">
        <v>3237010</v>
      </c>
      <c r="E3503" s="2">
        <v>3237060</v>
      </c>
      <c r="F3503" s="2">
        <v>3201150</v>
      </c>
      <c r="G3503" s="2">
        <v>3204370</v>
      </c>
      <c r="H3503" s="2">
        <v>3282690</v>
      </c>
      <c r="I3503" s="2">
        <v>3346060</v>
      </c>
      <c r="J3503" s="2">
        <v>3352450</v>
      </c>
      <c r="K3503" s="2">
        <v>3358860</v>
      </c>
      <c r="L3503" s="2">
        <v>3368310</v>
      </c>
      <c r="M3503" s="2">
        <v>3392830</v>
      </c>
      <c r="N3503" s="2">
        <v>3456170</v>
      </c>
      <c r="O3503" s="2">
        <v>3510400</v>
      </c>
      <c r="P3503" s="2">
        <v>3555560</v>
      </c>
      <c r="Q3503" s="2">
        <v>3615690</v>
      </c>
      <c r="R3503" s="2">
        <v>3669800</v>
      </c>
      <c r="S3503" s="2">
        <v>3723870</v>
      </c>
      <c r="T3503" s="2">
        <v>3780960</v>
      </c>
      <c r="U3503" s="2">
        <v>3819970</v>
      </c>
      <c r="V3503" s="2">
        <v>3862000</v>
      </c>
      <c r="W3503" s="2">
        <v>3910000</v>
      </c>
      <c r="X3503" s="2">
        <v>3952040</v>
      </c>
      <c r="Y3503" s="2">
        <v>3985010</v>
      </c>
      <c r="Z3503" s="2">
        <v>4011960</v>
      </c>
      <c r="AA3503" s="2">
        <v>4026890</v>
      </c>
      <c r="AB3503" s="2">
        <v>4062730</v>
      </c>
      <c r="AC3503" s="2">
        <v>4104490</v>
      </c>
      <c r="AD3503" s="2">
        <v>4137220</v>
      </c>
      <c r="AE3503" s="2">
        <v>4157850</v>
      </c>
      <c r="AF3503" s="2">
        <v>4205470</v>
      </c>
    </row>
    <row r="3504" spans="1:32" x14ac:dyDescent="0.25">
      <c r="A3504" t="s">
        <v>5018</v>
      </c>
      <c r="B3504" t="s">
        <v>19</v>
      </c>
      <c r="C3504">
        <v>645000</v>
      </c>
      <c r="D3504">
        <v>647402</v>
      </c>
      <c r="E3504">
        <v>647412</v>
      </c>
      <c r="F3504">
        <v>640231</v>
      </c>
      <c r="G3504">
        <v>640874</v>
      </c>
      <c r="H3504">
        <v>656538</v>
      </c>
      <c r="I3504">
        <v>669213</v>
      </c>
      <c r="J3504">
        <v>670490</v>
      </c>
      <c r="K3504">
        <v>671772</v>
      </c>
      <c r="L3504">
        <v>673662</v>
      </c>
      <c r="M3504">
        <v>678567</v>
      </c>
      <c r="N3504">
        <v>691234</v>
      </c>
      <c r="O3504">
        <v>702080</v>
      </c>
      <c r="P3504">
        <v>711112</v>
      </c>
      <c r="Q3504">
        <v>723138</v>
      </c>
      <c r="R3504">
        <v>733960</v>
      </c>
      <c r="S3504">
        <v>744774</v>
      </c>
      <c r="T3504">
        <v>756192</v>
      </c>
      <c r="U3504">
        <v>763993</v>
      </c>
      <c r="V3504">
        <v>772401</v>
      </c>
      <c r="W3504">
        <v>782001</v>
      </c>
      <c r="X3504">
        <v>790407</v>
      </c>
      <c r="Y3504">
        <v>797003</v>
      </c>
      <c r="Z3504">
        <v>802392</v>
      </c>
      <c r="AA3504">
        <v>805378</v>
      </c>
      <c r="AB3504">
        <v>812547</v>
      </c>
      <c r="AC3504">
        <v>820899</v>
      </c>
      <c r="AD3504">
        <v>827444</v>
      </c>
      <c r="AE3504">
        <v>831571</v>
      </c>
      <c r="AF3504">
        <v>841094</v>
      </c>
    </row>
    <row r="3505" spans="1:32" x14ac:dyDescent="0.25">
      <c r="A3505" t="s">
        <v>5019</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x14ac:dyDescent="0.25">
      <c r="A3506" t="s">
        <v>5020</v>
      </c>
      <c r="B3506" t="s">
        <v>19</v>
      </c>
      <c r="C3506" s="2">
        <v>145653000000</v>
      </c>
      <c r="D3506" s="2">
        <v>146253000000</v>
      </c>
      <c r="E3506" s="2">
        <v>153609000000</v>
      </c>
      <c r="F3506" s="2">
        <v>152862000000</v>
      </c>
      <c r="G3506" s="2">
        <v>151145000000</v>
      </c>
      <c r="H3506" s="2">
        <v>150181000000</v>
      </c>
      <c r="I3506" s="2">
        <v>152293000000</v>
      </c>
      <c r="J3506" s="2">
        <v>153732000000</v>
      </c>
      <c r="K3506" s="2">
        <v>152246000000</v>
      </c>
      <c r="L3506" s="2">
        <v>150908000000</v>
      </c>
      <c r="M3506" s="2">
        <v>150400000000</v>
      </c>
      <c r="N3506" s="2">
        <v>151756000000</v>
      </c>
      <c r="O3506" s="2">
        <v>153261000000</v>
      </c>
      <c r="P3506" s="2">
        <v>154766000000</v>
      </c>
      <c r="Q3506" s="2">
        <v>156344000000</v>
      </c>
      <c r="R3506" s="2">
        <v>158072000000</v>
      </c>
      <c r="S3506" s="2">
        <v>158824000000</v>
      </c>
      <c r="T3506" s="2">
        <v>160100000000</v>
      </c>
      <c r="U3506" s="2">
        <v>161076000000</v>
      </c>
      <c r="V3506" s="2">
        <v>162126000000</v>
      </c>
      <c r="W3506" s="2">
        <v>163553000000</v>
      </c>
      <c r="X3506" s="2">
        <v>165204000000</v>
      </c>
      <c r="Y3506" s="2">
        <v>166253000000</v>
      </c>
      <c r="Z3506" s="2">
        <v>167151000000</v>
      </c>
      <c r="AA3506" s="2">
        <v>167973000000</v>
      </c>
      <c r="AB3506" s="2">
        <v>169168000000</v>
      </c>
      <c r="AC3506" s="2">
        <v>170661000000</v>
      </c>
      <c r="AD3506" s="2">
        <v>171853000000</v>
      </c>
      <c r="AE3506" s="2">
        <v>172818000000</v>
      </c>
      <c r="AF3506" s="2">
        <v>174382000000</v>
      </c>
    </row>
    <row r="3507" spans="1:32" x14ac:dyDescent="0.25">
      <c r="A3507" t="s">
        <v>5021</v>
      </c>
      <c r="B3507" t="s">
        <v>19</v>
      </c>
      <c r="C3507" s="2">
        <v>4144040</v>
      </c>
      <c r="D3507" s="2">
        <v>4161120</v>
      </c>
      <c r="E3507" s="2">
        <v>4370420</v>
      </c>
      <c r="F3507" s="2">
        <v>4349140</v>
      </c>
      <c r="G3507" s="2">
        <v>4300300</v>
      </c>
      <c r="H3507" s="2">
        <v>4272870</v>
      </c>
      <c r="I3507" s="2">
        <v>4332960</v>
      </c>
      <c r="J3507" s="2">
        <v>4373900</v>
      </c>
      <c r="K3507" s="2">
        <v>4331630</v>
      </c>
      <c r="L3507" s="2">
        <v>4293550</v>
      </c>
      <c r="M3507" s="2">
        <v>4279090</v>
      </c>
      <c r="N3507" s="2">
        <v>4317690</v>
      </c>
      <c r="O3507" s="2">
        <v>4360510</v>
      </c>
      <c r="P3507" s="2">
        <v>4403320</v>
      </c>
      <c r="Q3507" s="2">
        <v>4448230</v>
      </c>
      <c r="R3507" s="2">
        <v>4497400</v>
      </c>
      <c r="S3507" s="2">
        <v>4518780</v>
      </c>
      <c r="T3507" s="2">
        <v>4555090</v>
      </c>
      <c r="U3507" s="2">
        <v>4582850</v>
      </c>
      <c r="V3507" s="2">
        <v>4612740</v>
      </c>
      <c r="W3507" s="2">
        <v>4653310</v>
      </c>
      <c r="X3507" s="2">
        <v>4700290</v>
      </c>
      <c r="Y3507" s="2">
        <v>4730140</v>
      </c>
      <c r="Z3507" s="2">
        <v>4755690</v>
      </c>
      <c r="AA3507" s="2">
        <v>4779070</v>
      </c>
      <c r="AB3507" s="2">
        <v>4813070</v>
      </c>
      <c r="AC3507" s="2">
        <v>4855560</v>
      </c>
      <c r="AD3507" s="2">
        <v>4889480</v>
      </c>
      <c r="AE3507" s="2">
        <v>4916940</v>
      </c>
      <c r="AF3507" s="2">
        <v>4961440</v>
      </c>
    </row>
    <row r="3508" spans="1:32" x14ac:dyDescent="0.25">
      <c r="A3508" t="s">
        <v>5022</v>
      </c>
      <c r="B3508" t="s">
        <v>19</v>
      </c>
      <c r="C3508" s="2">
        <v>19138300</v>
      </c>
      <c r="D3508" s="2">
        <v>19217200</v>
      </c>
      <c r="E3508" s="2">
        <v>20183800</v>
      </c>
      <c r="F3508" s="2">
        <v>20085500</v>
      </c>
      <c r="G3508" s="2">
        <v>19859900</v>
      </c>
      <c r="H3508" s="2">
        <v>19733300</v>
      </c>
      <c r="I3508" s="2">
        <v>20010800</v>
      </c>
      <c r="J3508" s="2">
        <v>20199900</v>
      </c>
      <c r="K3508" s="2">
        <v>20004600</v>
      </c>
      <c r="L3508" s="2">
        <v>19828800</v>
      </c>
      <c r="M3508" s="2">
        <v>19762000</v>
      </c>
      <c r="N3508" s="2">
        <v>19940200</v>
      </c>
      <c r="O3508" s="2">
        <v>20138000</v>
      </c>
      <c r="P3508" s="2">
        <v>20335700</v>
      </c>
      <c r="Q3508" s="2">
        <v>20543100</v>
      </c>
      <c r="R3508" s="2">
        <v>20770200</v>
      </c>
      <c r="S3508" s="2">
        <v>20868900</v>
      </c>
      <c r="T3508" s="2">
        <v>21036600</v>
      </c>
      <c r="U3508" s="2">
        <v>21164800</v>
      </c>
      <c r="V3508" s="2">
        <v>21302900</v>
      </c>
      <c r="W3508" s="2">
        <v>21490200</v>
      </c>
      <c r="X3508" s="2">
        <v>21707200</v>
      </c>
      <c r="Y3508" s="2">
        <v>21845100</v>
      </c>
      <c r="Z3508" s="2">
        <v>21963100</v>
      </c>
      <c r="AA3508" s="2">
        <v>22071000</v>
      </c>
      <c r="AB3508" s="2">
        <v>22228000</v>
      </c>
      <c r="AC3508" s="2">
        <v>22424300</v>
      </c>
      <c r="AD3508" s="2">
        <v>22580900</v>
      </c>
      <c r="AE3508" s="2">
        <v>22707700</v>
      </c>
      <c r="AF3508" s="2">
        <v>22913300</v>
      </c>
    </row>
    <row r="3509" spans="1:32" x14ac:dyDescent="0.25">
      <c r="A3509" t="s">
        <v>5023</v>
      </c>
      <c r="B3509" t="s">
        <v>19</v>
      </c>
      <c r="C3509" s="2">
        <v>65501000</v>
      </c>
      <c r="D3509" s="2">
        <v>65771000</v>
      </c>
      <c r="E3509" s="2">
        <v>69079200</v>
      </c>
      <c r="F3509" s="2">
        <v>68743000</v>
      </c>
      <c r="G3509" s="2">
        <v>67970900</v>
      </c>
      <c r="H3509" s="2">
        <v>67537400</v>
      </c>
      <c r="I3509" s="2">
        <v>68487200</v>
      </c>
      <c r="J3509" s="2">
        <v>69134300</v>
      </c>
      <c r="K3509" s="2">
        <v>68466100</v>
      </c>
      <c r="L3509" s="2">
        <v>67864200</v>
      </c>
      <c r="M3509" s="2">
        <v>67635700</v>
      </c>
      <c r="N3509" s="2">
        <v>68245700</v>
      </c>
      <c r="O3509" s="2">
        <v>68922600</v>
      </c>
      <c r="P3509" s="2">
        <v>69599300</v>
      </c>
      <c r="Q3509" s="2">
        <v>70309200</v>
      </c>
      <c r="R3509" s="2">
        <v>71086300</v>
      </c>
      <c r="S3509" s="2">
        <v>71424200</v>
      </c>
      <c r="T3509" s="2">
        <v>71998100</v>
      </c>
      <c r="U3509" s="2">
        <v>72436900</v>
      </c>
      <c r="V3509" s="2">
        <v>72909400</v>
      </c>
      <c r="W3509" s="2">
        <v>73550700</v>
      </c>
      <c r="X3509" s="2">
        <v>74293200</v>
      </c>
      <c r="Y3509" s="2">
        <v>74765100</v>
      </c>
      <c r="Z3509" s="2">
        <v>75168900</v>
      </c>
      <c r="AA3509" s="2">
        <v>75538400</v>
      </c>
      <c r="AB3509" s="2">
        <v>76075800</v>
      </c>
      <c r="AC3509" s="2">
        <v>76747500</v>
      </c>
      <c r="AD3509" s="2">
        <v>77283500</v>
      </c>
      <c r="AE3509" s="2">
        <v>77717600</v>
      </c>
      <c r="AF3509" s="2">
        <v>78421000</v>
      </c>
    </row>
    <row r="3510" spans="1:32" x14ac:dyDescent="0.25">
      <c r="A3510" t="s">
        <v>5024</v>
      </c>
      <c r="B3510" t="s">
        <v>19</v>
      </c>
      <c r="C3510" s="2">
        <v>5170820</v>
      </c>
      <c r="D3510" s="2">
        <v>5192140</v>
      </c>
      <c r="E3510" s="2">
        <v>5453300</v>
      </c>
      <c r="F3510" s="2">
        <v>5426760</v>
      </c>
      <c r="G3510" s="2">
        <v>5365800</v>
      </c>
      <c r="H3510" s="2">
        <v>5331580</v>
      </c>
      <c r="I3510" s="2">
        <v>5406560</v>
      </c>
      <c r="J3510" s="2">
        <v>5457650</v>
      </c>
      <c r="K3510" s="2">
        <v>5404900</v>
      </c>
      <c r="L3510" s="2">
        <v>5357380</v>
      </c>
      <c r="M3510" s="2">
        <v>5339340</v>
      </c>
      <c r="N3510" s="2">
        <v>5387500</v>
      </c>
      <c r="O3510" s="2">
        <v>5440940</v>
      </c>
      <c r="P3510" s="2">
        <v>5494350</v>
      </c>
      <c r="Q3510" s="2">
        <v>5550390</v>
      </c>
      <c r="R3510" s="2">
        <v>5611740</v>
      </c>
      <c r="S3510" s="2">
        <v>5638420</v>
      </c>
      <c r="T3510" s="2">
        <v>5683730</v>
      </c>
      <c r="U3510" s="2">
        <v>5718360</v>
      </c>
      <c r="V3510" s="2">
        <v>5755660</v>
      </c>
      <c r="W3510" s="2">
        <v>5806290</v>
      </c>
      <c r="X3510" s="2">
        <v>5864910</v>
      </c>
      <c r="Y3510" s="2">
        <v>5902160</v>
      </c>
      <c r="Z3510" s="2">
        <v>5934040</v>
      </c>
      <c r="AA3510" s="2">
        <v>5963210</v>
      </c>
      <c r="AB3510" s="2">
        <v>6005630</v>
      </c>
      <c r="AC3510" s="2">
        <v>6058650</v>
      </c>
      <c r="AD3510" s="2">
        <v>6100970</v>
      </c>
      <c r="AE3510" s="2">
        <v>6135230</v>
      </c>
      <c r="AF3510" s="2">
        <v>6190760</v>
      </c>
    </row>
    <row r="3511" spans="1:32" x14ac:dyDescent="0.25">
      <c r="A3511" t="s">
        <v>5025</v>
      </c>
      <c r="B3511" t="s">
        <v>19</v>
      </c>
      <c r="C3511" s="2">
        <v>4598230</v>
      </c>
      <c r="D3511" s="2">
        <v>4617180</v>
      </c>
      <c r="E3511" s="2">
        <v>4849420</v>
      </c>
      <c r="F3511" s="2">
        <v>4825820</v>
      </c>
      <c r="G3511" s="2">
        <v>4771620</v>
      </c>
      <c r="H3511" s="2">
        <v>4741180</v>
      </c>
      <c r="I3511" s="2">
        <v>4807860</v>
      </c>
      <c r="J3511" s="2">
        <v>4853290</v>
      </c>
      <c r="K3511" s="2">
        <v>4806380</v>
      </c>
      <c r="L3511" s="2">
        <v>4764130</v>
      </c>
      <c r="M3511" s="2">
        <v>4748090</v>
      </c>
      <c r="N3511" s="2">
        <v>4790910</v>
      </c>
      <c r="O3511" s="2">
        <v>4838430</v>
      </c>
      <c r="P3511" s="2">
        <v>4885930</v>
      </c>
      <c r="Q3511" s="2">
        <v>4935770</v>
      </c>
      <c r="R3511" s="2">
        <v>4990320</v>
      </c>
      <c r="S3511" s="2">
        <v>5014050</v>
      </c>
      <c r="T3511" s="2">
        <v>5054330</v>
      </c>
      <c r="U3511" s="2">
        <v>5085130</v>
      </c>
      <c r="V3511" s="2">
        <v>5118310</v>
      </c>
      <c r="W3511" s="2">
        <v>5163330</v>
      </c>
      <c r="X3511" s="2">
        <v>5215450</v>
      </c>
      <c r="Y3511" s="2">
        <v>5248580</v>
      </c>
      <c r="Z3511" s="2">
        <v>5276930</v>
      </c>
      <c r="AA3511" s="2">
        <v>5302870</v>
      </c>
      <c r="AB3511" s="2">
        <v>5340590</v>
      </c>
      <c r="AC3511" s="2">
        <v>5387740</v>
      </c>
      <c r="AD3511" s="2">
        <v>5425370</v>
      </c>
      <c r="AE3511" s="2">
        <v>5455840</v>
      </c>
      <c r="AF3511" s="2">
        <v>5505220</v>
      </c>
    </row>
    <row r="3512" spans="1:32" x14ac:dyDescent="0.25">
      <c r="A3512" t="s">
        <v>5026</v>
      </c>
      <c r="B3512" t="s">
        <v>19</v>
      </c>
      <c r="C3512" s="2">
        <v>13924700</v>
      </c>
      <c r="D3512" s="2">
        <v>13982100</v>
      </c>
      <c r="E3512" s="2">
        <v>14685400</v>
      </c>
      <c r="F3512" s="2">
        <v>14613900</v>
      </c>
      <c r="G3512" s="2">
        <v>14449800</v>
      </c>
      <c r="H3512" s="2">
        <v>14357600</v>
      </c>
      <c r="I3512" s="2">
        <v>14559600</v>
      </c>
      <c r="J3512" s="2">
        <v>14697100</v>
      </c>
      <c r="K3512" s="2">
        <v>14555100</v>
      </c>
      <c r="L3512" s="2">
        <v>14427100</v>
      </c>
      <c r="M3512" s="2">
        <v>14378500</v>
      </c>
      <c r="N3512" s="2">
        <v>14508200</v>
      </c>
      <c r="O3512" s="2">
        <v>14652100</v>
      </c>
      <c r="P3512" s="2">
        <v>14796000</v>
      </c>
      <c r="Q3512" s="2">
        <v>14946900</v>
      </c>
      <c r="R3512" s="2">
        <v>15112100</v>
      </c>
      <c r="S3512" s="2">
        <v>15183900</v>
      </c>
      <c r="T3512" s="2">
        <v>15306000</v>
      </c>
      <c r="U3512" s="2">
        <v>15399200</v>
      </c>
      <c r="V3512" s="2">
        <v>15499700</v>
      </c>
      <c r="W3512" s="2">
        <v>15636000</v>
      </c>
      <c r="X3512" s="2">
        <v>15793900</v>
      </c>
      <c r="Y3512" s="2">
        <v>15894200</v>
      </c>
      <c r="Z3512" s="2">
        <v>15980000</v>
      </c>
      <c r="AA3512" s="2">
        <v>16058600</v>
      </c>
      <c r="AB3512" s="2">
        <v>16172800</v>
      </c>
      <c r="AC3512" s="2">
        <v>16315600</v>
      </c>
      <c r="AD3512" s="2">
        <v>16429600</v>
      </c>
      <c r="AE3512" s="2">
        <v>16521800</v>
      </c>
      <c r="AF3512" s="2">
        <v>16671400</v>
      </c>
    </row>
    <row r="3513" spans="1:32" x14ac:dyDescent="0.25">
      <c r="A3513" t="s">
        <v>5027</v>
      </c>
      <c r="B3513" t="s">
        <v>19</v>
      </c>
      <c r="C3513" s="2">
        <v>1075310</v>
      </c>
      <c r="D3513" s="2">
        <v>1079750</v>
      </c>
      <c r="E3513" s="2">
        <v>1134060</v>
      </c>
      <c r="F3513" s="2">
        <v>1128540</v>
      </c>
      <c r="G3513" s="2">
        <v>1115860</v>
      </c>
      <c r="H3513" s="2">
        <v>1108740</v>
      </c>
      <c r="I3513" s="2">
        <v>1124340</v>
      </c>
      <c r="J3513" s="2">
        <v>1134960</v>
      </c>
      <c r="K3513" s="2">
        <v>1123990</v>
      </c>
      <c r="L3513" s="2">
        <v>1114110</v>
      </c>
      <c r="M3513" s="2">
        <v>1110360</v>
      </c>
      <c r="N3513" s="2">
        <v>1120370</v>
      </c>
      <c r="O3513" s="2">
        <v>1131490</v>
      </c>
      <c r="P3513" s="2">
        <v>1142590</v>
      </c>
      <c r="Q3513" s="2">
        <v>1154250</v>
      </c>
      <c r="R3513" s="2">
        <v>1167010</v>
      </c>
      <c r="S3513" s="2">
        <v>1172550</v>
      </c>
      <c r="T3513" s="2">
        <v>1181980</v>
      </c>
      <c r="U3513" s="2">
        <v>1189180</v>
      </c>
      <c r="V3513" s="2">
        <v>1196940</v>
      </c>
      <c r="W3513" s="2">
        <v>1207460</v>
      </c>
      <c r="X3513" s="2">
        <v>1219650</v>
      </c>
      <c r="Y3513" s="2">
        <v>1227400</v>
      </c>
      <c r="Z3513" s="2">
        <v>1234030</v>
      </c>
      <c r="AA3513" s="2">
        <v>1240100</v>
      </c>
      <c r="AB3513" s="2">
        <v>1248920</v>
      </c>
      <c r="AC3513" s="2">
        <v>1259940</v>
      </c>
      <c r="AD3513" s="2">
        <v>1268740</v>
      </c>
      <c r="AE3513" s="2">
        <v>1275870</v>
      </c>
      <c r="AF3513" s="2">
        <v>1287420</v>
      </c>
    </row>
    <row r="3514" spans="1:32" x14ac:dyDescent="0.25">
      <c r="A3514" t="s">
        <v>5028</v>
      </c>
      <c r="B3514" t="s">
        <v>19</v>
      </c>
      <c r="C3514">
        <v>918093</v>
      </c>
      <c r="D3514">
        <v>921878</v>
      </c>
      <c r="E3514">
        <v>968247</v>
      </c>
      <c r="F3514">
        <v>963534</v>
      </c>
      <c r="G3514">
        <v>952712</v>
      </c>
      <c r="H3514">
        <v>946636</v>
      </c>
      <c r="I3514">
        <v>959949</v>
      </c>
      <c r="J3514">
        <v>969019</v>
      </c>
      <c r="K3514">
        <v>959653</v>
      </c>
      <c r="L3514">
        <v>951217</v>
      </c>
      <c r="M3514">
        <v>948014</v>
      </c>
      <c r="N3514">
        <v>956564</v>
      </c>
      <c r="O3514">
        <v>966052</v>
      </c>
      <c r="P3514">
        <v>975536</v>
      </c>
      <c r="Q3514">
        <v>985487</v>
      </c>
      <c r="R3514">
        <v>996379</v>
      </c>
      <c r="S3514" s="2">
        <v>1001120</v>
      </c>
      <c r="T3514" s="2">
        <v>1009160</v>
      </c>
      <c r="U3514" s="2">
        <v>1015310</v>
      </c>
      <c r="V3514" s="2">
        <v>1021930</v>
      </c>
      <c r="W3514" s="2">
        <v>1030920</v>
      </c>
      <c r="X3514" s="2">
        <v>1041330</v>
      </c>
      <c r="Y3514" s="2">
        <v>1047940</v>
      </c>
      <c r="Z3514" s="2">
        <v>1053600</v>
      </c>
      <c r="AA3514" s="2">
        <v>1058780</v>
      </c>
      <c r="AB3514" s="2">
        <v>1066310</v>
      </c>
      <c r="AC3514" s="2">
        <v>1075730</v>
      </c>
      <c r="AD3514" s="2">
        <v>1083240</v>
      </c>
      <c r="AE3514" s="2">
        <v>1089330</v>
      </c>
      <c r="AF3514" s="2">
        <v>1099190</v>
      </c>
    </row>
    <row r="3515" spans="1:32" x14ac:dyDescent="0.25">
      <c r="A3515" t="s">
        <v>5029</v>
      </c>
      <c r="B3515" t="s">
        <v>19</v>
      </c>
      <c r="C3515" s="2">
        <v>5823000</v>
      </c>
      <c r="D3515" s="2">
        <v>5847000</v>
      </c>
      <c r="E3515" s="2">
        <v>6141100</v>
      </c>
      <c r="F3515" s="2">
        <v>6111210</v>
      </c>
      <c r="G3515" s="2">
        <v>6042570</v>
      </c>
      <c r="H3515" s="2">
        <v>6004030</v>
      </c>
      <c r="I3515" s="2">
        <v>6088470</v>
      </c>
      <c r="J3515" s="2">
        <v>6146000</v>
      </c>
      <c r="K3515" s="2">
        <v>6086600</v>
      </c>
      <c r="L3515" s="2">
        <v>6033090</v>
      </c>
      <c r="M3515" s="2">
        <v>6012780</v>
      </c>
      <c r="N3515" s="2">
        <v>6067000</v>
      </c>
      <c r="O3515" s="2">
        <v>6127180</v>
      </c>
      <c r="P3515" s="2">
        <v>6187330</v>
      </c>
      <c r="Q3515" s="2">
        <v>6250440</v>
      </c>
      <c r="R3515" s="2">
        <v>6319530</v>
      </c>
      <c r="S3515" s="2">
        <v>6349570</v>
      </c>
      <c r="T3515" s="2">
        <v>6400590</v>
      </c>
      <c r="U3515" s="2">
        <v>6439600</v>
      </c>
      <c r="V3515" s="2">
        <v>6481600</v>
      </c>
      <c r="W3515" s="2">
        <v>6538610</v>
      </c>
      <c r="X3515" s="2">
        <v>6604630</v>
      </c>
      <c r="Y3515" s="2">
        <v>6646570</v>
      </c>
      <c r="Z3515" s="2">
        <v>6682480</v>
      </c>
      <c r="AA3515" s="2">
        <v>6715320</v>
      </c>
      <c r="AB3515" s="2">
        <v>6763100</v>
      </c>
      <c r="AC3515" s="2">
        <v>6822810</v>
      </c>
      <c r="AD3515" s="2">
        <v>6870460</v>
      </c>
      <c r="AE3515" s="2">
        <v>6909050</v>
      </c>
      <c r="AF3515" s="2">
        <v>6971580</v>
      </c>
    </row>
    <row r="3516" spans="1:32" x14ac:dyDescent="0.25">
      <c r="A3516" t="s">
        <v>5030</v>
      </c>
      <c r="B3516" t="s">
        <v>19</v>
      </c>
      <c r="C3516" s="2">
        <v>1164600</v>
      </c>
      <c r="D3516" s="2">
        <v>1169400</v>
      </c>
      <c r="E3516" s="2">
        <v>1228220</v>
      </c>
      <c r="F3516" s="2">
        <v>1222240</v>
      </c>
      <c r="G3516" s="2">
        <v>1208510</v>
      </c>
      <c r="H3516" s="2">
        <v>1200810</v>
      </c>
      <c r="I3516" s="2">
        <v>1217690</v>
      </c>
      <c r="J3516" s="2">
        <v>1229200</v>
      </c>
      <c r="K3516" s="2">
        <v>1217320</v>
      </c>
      <c r="L3516" s="2">
        <v>1206620</v>
      </c>
      <c r="M3516" s="2">
        <v>1202560</v>
      </c>
      <c r="N3516" s="2">
        <v>1213400</v>
      </c>
      <c r="O3516" s="2">
        <v>1225440</v>
      </c>
      <c r="P3516" s="2">
        <v>1237470</v>
      </c>
      <c r="Q3516" s="2">
        <v>1250090</v>
      </c>
      <c r="R3516" s="2">
        <v>1263910</v>
      </c>
      <c r="S3516" s="2">
        <v>1269910</v>
      </c>
      <c r="T3516" s="2">
        <v>1280120</v>
      </c>
      <c r="U3516" s="2">
        <v>1287920</v>
      </c>
      <c r="V3516" s="2">
        <v>1296320</v>
      </c>
      <c r="W3516" s="2">
        <v>1307720</v>
      </c>
      <c r="X3516" s="2">
        <v>1320930</v>
      </c>
      <c r="Y3516" s="2">
        <v>1329310</v>
      </c>
      <c r="Z3516" s="2">
        <v>1336500</v>
      </c>
      <c r="AA3516" s="2">
        <v>1343060</v>
      </c>
      <c r="AB3516" s="2">
        <v>1352620</v>
      </c>
      <c r="AC3516" s="2">
        <v>1364560</v>
      </c>
      <c r="AD3516" s="2">
        <v>1374090</v>
      </c>
      <c r="AE3516" s="2">
        <v>1381810</v>
      </c>
      <c r="AF3516" s="2">
        <v>1394320</v>
      </c>
    </row>
    <row r="3517" spans="1:32" x14ac:dyDescent="0.25">
      <c r="A3517" t="s">
        <v>5031</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x14ac:dyDescent="0.25">
      <c r="A3518" t="s">
        <v>5032</v>
      </c>
      <c r="B3518" t="s">
        <v>19</v>
      </c>
      <c r="C3518" s="2">
        <v>82469000000</v>
      </c>
      <c r="D3518" s="2">
        <v>82769100000</v>
      </c>
      <c r="E3518" s="2">
        <v>86897200000</v>
      </c>
      <c r="F3518" s="2">
        <v>86523200000</v>
      </c>
      <c r="G3518" s="2">
        <v>85551800000</v>
      </c>
      <c r="H3518" s="2">
        <v>85033000000</v>
      </c>
      <c r="I3518" s="2">
        <v>86167800000</v>
      </c>
      <c r="J3518" s="2">
        <v>87003000000</v>
      </c>
      <c r="K3518" s="2">
        <v>86186700000</v>
      </c>
      <c r="L3518" s="2">
        <v>85446200000</v>
      </c>
      <c r="M3518" s="2">
        <v>85082700000</v>
      </c>
      <c r="N3518" s="2">
        <v>85841900000</v>
      </c>
      <c r="O3518" s="2">
        <v>86748500000</v>
      </c>
      <c r="P3518" s="2">
        <v>87577800000</v>
      </c>
      <c r="Q3518" s="2">
        <v>88479800000</v>
      </c>
      <c r="R3518" s="2">
        <v>89456600000</v>
      </c>
      <c r="S3518" s="2">
        <v>89907000000</v>
      </c>
      <c r="T3518" s="2">
        <v>90658400000</v>
      </c>
      <c r="U3518" s="2">
        <v>91181900000</v>
      </c>
      <c r="V3518" s="2">
        <v>91782500000</v>
      </c>
      <c r="W3518" s="2">
        <v>92531300000</v>
      </c>
      <c r="X3518" s="2">
        <v>93507500000</v>
      </c>
      <c r="Y3518" s="2">
        <v>94105800000</v>
      </c>
      <c r="Z3518" s="2">
        <v>94553600000</v>
      </c>
      <c r="AA3518" s="2">
        <v>95077100000</v>
      </c>
      <c r="AB3518" s="2">
        <v>95747600000</v>
      </c>
      <c r="AC3518" s="2">
        <v>96566300000</v>
      </c>
      <c r="AD3518" s="2">
        <v>97235200000</v>
      </c>
      <c r="AE3518" s="2">
        <v>97827700000</v>
      </c>
      <c r="AF3518" s="2">
        <v>98644500000</v>
      </c>
    </row>
    <row r="3519" spans="1:32" x14ac:dyDescent="0.25">
      <c r="A3519" t="s">
        <v>5033</v>
      </c>
      <c r="B3519" t="s">
        <v>19</v>
      </c>
      <c r="C3519" s="2">
        <v>2346360</v>
      </c>
      <c r="D3519" s="2">
        <v>2354900</v>
      </c>
      <c r="E3519" s="2">
        <v>2472350</v>
      </c>
      <c r="F3519" s="2">
        <v>2461710</v>
      </c>
      <c r="G3519" s="2">
        <v>2434080</v>
      </c>
      <c r="H3519" s="2">
        <v>2419320</v>
      </c>
      <c r="I3519" s="2">
        <v>2451600</v>
      </c>
      <c r="J3519" s="2">
        <v>2475360</v>
      </c>
      <c r="K3519" s="2">
        <v>2452140</v>
      </c>
      <c r="L3519" s="2">
        <v>2431070</v>
      </c>
      <c r="M3519" s="2">
        <v>2420730</v>
      </c>
      <c r="N3519" s="2">
        <v>2442330</v>
      </c>
      <c r="O3519" s="2">
        <v>2468120</v>
      </c>
      <c r="P3519" s="2">
        <v>2491720</v>
      </c>
      <c r="Q3519" s="2">
        <v>2517380</v>
      </c>
      <c r="R3519" s="2">
        <v>2545170</v>
      </c>
      <c r="S3519" s="2">
        <v>2557990</v>
      </c>
      <c r="T3519" s="2">
        <v>2579370</v>
      </c>
      <c r="U3519" s="2">
        <v>2594260</v>
      </c>
      <c r="V3519" s="2">
        <v>2611350</v>
      </c>
      <c r="W3519" s="2">
        <v>2632650</v>
      </c>
      <c r="X3519" s="2">
        <v>2660430</v>
      </c>
      <c r="Y3519" s="2">
        <v>2677450</v>
      </c>
      <c r="Z3519" s="2">
        <v>2690190</v>
      </c>
      <c r="AA3519" s="2">
        <v>2705080</v>
      </c>
      <c r="AB3519" s="2">
        <v>2724160</v>
      </c>
      <c r="AC3519" s="2">
        <v>2747460</v>
      </c>
      <c r="AD3519" s="2">
        <v>2766490</v>
      </c>
      <c r="AE3519" s="2">
        <v>2783340</v>
      </c>
      <c r="AF3519" s="2">
        <v>2806580</v>
      </c>
    </row>
    <row r="3520" spans="1:32" x14ac:dyDescent="0.25">
      <c r="A3520" t="s">
        <v>5034</v>
      </c>
      <c r="B3520" t="s">
        <v>19</v>
      </c>
      <c r="C3520" s="2">
        <v>10836100</v>
      </c>
      <c r="D3520" s="2">
        <v>10875600</v>
      </c>
      <c r="E3520" s="2">
        <v>11418000</v>
      </c>
      <c r="F3520" s="2">
        <v>11368900</v>
      </c>
      <c r="G3520" s="2">
        <v>11241200</v>
      </c>
      <c r="H3520" s="2">
        <v>11173000</v>
      </c>
      <c r="I3520" s="2">
        <v>11322200</v>
      </c>
      <c r="J3520" s="2">
        <v>11431900</v>
      </c>
      <c r="K3520" s="2">
        <v>11324600</v>
      </c>
      <c r="L3520" s="2">
        <v>11227300</v>
      </c>
      <c r="M3520" s="2">
        <v>11179600</v>
      </c>
      <c r="N3520" s="2">
        <v>11279300</v>
      </c>
      <c r="O3520" s="2">
        <v>11398500</v>
      </c>
      <c r="P3520" s="2">
        <v>11507400</v>
      </c>
      <c r="Q3520" s="2">
        <v>11625900</v>
      </c>
      <c r="R3520" s="2">
        <v>11754300</v>
      </c>
      <c r="S3520" s="2">
        <v>11813500</v>
      </c>
      <c r="T3520" s="2">
        <v>11912200</v>
      </c>
      <c r="U3520" s="2">
        <v>11981000</v>
      </c>
      <c r="V3520" s="2">
        <v>12059900</v>
      </c>
      <c r="W3520" s="2">
        <v>12158300</v>
      </c>
      <c r="X3520" s="2">
        <v>12286600</v>
      </c>
      <c r="Y3520" s="2">
        <v>12365200</v>
      </c>
      <c r="Z3520" s="2">
        <v>12424000</v>
      </c>
      <c r="AA3520" s="2">
        <v>12492800</v>
      </c>
      <c r="AB3520" s="2">
        <v>12580900</v>
      </c>
      <c r="AC3520" s="2">
        <v>12688500</v>
      </c>
      <c r="AD3520" s="2">
        <v>12776400</v>
      </c>
      <c r="AE3520" s="2">
        <v>12854200</v>
      </c>
      <c r="AF3520" s="2">
        <v>12961500</v>
      </c>
    </row>
    <row r="3521" spans="1:32" x14ac:dyDescent="0.25">
      <c r="A3521" t="s">
        <v>5035</v>
      </c>
      <c r="B3521" t="s">
        <v>19</v>
      </c>
      <c r="C3521" s="2">
        <v>37086900</v>
      </c>
      <c r="D3521" s="2">
        <v>37221800</v>
      </c>
      <c r="E3521" s="2">
        <v>39078300</v>
      </c>
      <c r="F3521" s="2">
        <v>38910100</v>
      </c>
      <c r="G3521" s="2">
        <v>38473200</v>
      </c>
      <c r="H3521" s="2">
        <v>38239900</v>
      </c>
      <c r="I3521" s="2">
        <v>38750300</v>
      </c>
      <c r="J3521" s="2">
        <v>39125800</v>
      </c>
      <c r="K3521" s="2">
        <v>38758700</v>
      </c>
      <c r="L3521" s="2">
        <v>38425700</v>
      </c>
      <c r="M3521" s="2">
        <v>38262300</v>
      </c>
      <c r="N3521" s="2">
        <v>38603700</v>
      </c>
      <c r="O3521" s="2">
        <v>39011400</v>
      </c>
      <c r="P3521" s="2">
        <v>39384300</v>
      </c>
      <c r="Q3521" s="2">
        <v>39790000</v>
      </c>
      <c r="R3521" s="2">
        <v>40229200</v>
      </c>
      <c r="S3521" s="2">
        <v>40431800</v>
      </c>
      <c r="T3521" s="2">
        <v>40769700</v>
      </c>
      <c r="U3521" s="2">
        <v>41005100</v>
      </c>
      <c r="V3521" s="2">
        <v>41275200</v>
      </c>
      <c r="W3521" s="2">
        <v>41612000</v>
      </c>
      <c r="X3521" s="2">
        <v>42051000</v>
      </c>
      <c r="Y3521" s="2">
        <v>42320000</v>
      </c>
      <c r="Z3521" s="2">
        <v>42521400</v>
      </c>
      <c r="AA3521" s="2">
        <v>42756800</v>
      </c>
      <c r="AB3521" s="2">
        <v>43058300</v>
      </c>
      <c r="AC3521" s="2">
        <v>43426500</v>
      </c>
      <c r="AD3521" s="2">
        <v>43727300</v>
      </c>
      <c r="AE3521" s="2">
        <v>43993800</v>
      </c>
      <c r="AF3521" s="2">
        <v>44361100</v>
      </c>
    </row>
    <row r="3522" spans="1:32" x14ac:dyDescent="0.25">
      <c r="A3522" t="s">
        <v>5036</v>
      </c>
      <c r="B3522" t="s">
        <v>19</v>
      </c>
      <c r="C3522" s="2">
        <v>2927740</v>
      </c>
      <c r="D3522" s="2">
        <v>2938390</v>
      </c>
      <c r="E3522" s="2">
        <v>3084940</v>
      </c>
      <c r="F3522" s="2">
        <v>3071670</v>
      </c>
      <c r="G3522" s="2">
        <v>3037180</v>
      </c>
      <c r="H3522" s="2">
        <v>3018760</v>
      </c>
      <c r="I3522" s="2">
        <v>3059050</v>
      </c>
      <c r="J3522" s="2">
        <v>3088700</v>
      </c>
      <c r="K3522" s="2">
        <v>3059720</v>
      </c>
      <c r="L3522" s="2">
        <v>3033430</v>
      </c>
      <c r="M3522" s="2">
        <v>3020530</v>
      </c>
      <c r="N3522" s="2">
        <v>3047480</v>
      </c>
      <c r="O3522" s="2">
        <v>3079660</v>
      </c>
      <c r="P3522" s="2">
        <v>3109100</v>
      </c>
      <c r="Q3522" s="2">
        <v>3141130</v>
      </c>
      <c r="R3522" s="2">
        <v>3175800</v>
      </c>
      <c r="S3522" s="2">
        <v>3191800</v>
      </c>
      <c r="T3522" s="2">
        <v>3218470</v>
      </c>
      <c r="U3522" s="2">
        <v>3237060</v>
      </c>
      <c r="V3522" s="2">
        <v>3258380</v>
      </c>
      <c r="W3522" s="2">
        <v>3284960</v>
      </c>
      <c r="X3522" s="2">
        <v>3319620</v>
      </c>
      <c r="Y3522" s="2">
        <v>3340860</v>
      </c>
      <c r="Z3522" s="2">
        <v>3356760</v>
      </c>
      <c r="AA3522" s="2">
        <v>3375340</v>
      </c>
      <c r="AB3522" s="2">
        <v>3399140</v>
      </c>
      <c r="AC3522" s="2">
        <v>3428210</v>
      </c>
      <c r="AD3522" s="2">
        <v>3451950</v>
      </c>
      <c r="AE3522" s="2">
        <v>3472990</v>
      </c>
      <c r="AF3522" s="2">
        <v>3501980</v>
      </c>
    </row>
    <row r="3523" spans="1:32" x14ac:dyDescent="0.25">
      <c r="A3523" t="s">
        <v>5037</v>
      </c>
      <c r="B3523" t="s">
        <v>19</v>
      </c>
      <c r="C3523" s="2">
        <v>2603530</v>
      </c>
      <c r="D3523" s="2">
        <v>2613010</v>
      </c>
      <c r="E3523" s="2">
        <v>2743330</v>
      </c>
      <c r="F3523" s="2">
        <v>2731520</v>
      </c>
      <c r="G3523" s="2">
        <v>2700860</v>
      </c>
      <c r="H3523" s="2">
        <v>2684480</v>
      </c>
      <c r="I3523" s="2">
        <v>2720300</v>
      </c>
      <c r="J3523" s="2">
        <v>2746670</v>
      </c>
      <c r="K3523" s="2">
        <v>2720900</v>
      </c>
      <c r="L3523" s="2">
        <v>2697520</v>
      </c>
      <c r="M3523" s="2">
        <v>2686050</v>
      </c>
      <c r="N3523" s="2">
        <v>2710010</v>
      </c>
      <c r="O3523" s="2">
        <v>2738640</v>
      </c>
      <c r="P3523" s="2">
        <v>2764820</v>
      </c>
      <c r="Q3523" s="2">
        <v>2793290</v>
      </c>
      <c r="R3523" s="2">
        <v>2824130</v>
      </c>
      <c r="S3523" s="2">
        <v>2838350</v>
      </c>
      <c r="T3523" s="2">
        <v>2862070</v>
      </c>
      <c r="U3523" s="2">
        <v>2878600</v>
      </c>
      <c r="V3523" s="2">
        <v>2897560</v>
      </c>
      <c r="W3523" s="2">
        <v>2921200</v>
      </c>
      <c r="X3523" s="2">
        <v>2952020</v>
      </c>
      <c r="Y3523" s="2">
        <v>2970900</v>
      </c>
      <c r="Z3523" s="2">
        <v>2985040</v>
      </c>
      <c r="AA3523" s="2">
        <v>3001570</v>
      </c>
      <c r="AB3523" s="2">
        <v>3022730</v>
      </c>
      <c r="AC3523" s="2">
        <v>3048580</v>
      </c>
      <c r="AD3523" s="2">
        <v>3069700</v>
      </c>
      <c r="AE3523" s="2">
        <v>3088400</v>
      </c>
      <c r="AF3523" s="2">
        <v>3114190</v>
      </c>
    </row>
    <row r="3524" spans="1:32" x14ac:dyDescent="0.25">
      <c r="A3524" t="s">
        <v>5038</v>
      </c>
      <c r="B3524" t="s">
        <v>19</v>
      </c>
      <c r="C3524" s="2">
        <v>7884230</v>
      </c>
      <c r="D3524" s="2">
        <v>7912920</v>
      </c>
      <c r="E3524" s="2">
        <v>8307570</v>
      </c>
      <c r="F3524" s="2">
        <v>8271820</v>
      </c>
      <c r="G3524" s="2">
        <v>8178960</v>
      </c>
      <c r="H3524" s="2">
        <v>8129350</v>
      </c>
      <c r="I3524" s="2">
        <v>8237850</v>
      </c>
      <c r="J3524" s="2">
        <v>8317690</v>
      </c>
      <c r="K3524" s="2">
        <v>8239650</v>
      </c>
      <c r="L3524" s="2">
        <v>8168850</v>
      </c>
      <c r="M3524" s="2">
        <v>8134110</v>
      </c>
      <c r="N3524" s="2">
        <v>8206680</v>
      </c>
      <c r="O3524" s="2">
        <v>8293360</v>
      </c>
      <c r="P3524" s="2">
        <v>8372640</v>
      </c>
      <c r="Q3524" s="2">
        <v>8458880</v>
      </c>
      <c r="R3524" s="2">
        <v>8552260</v>
      </c>
      <c r="S3524" s="2">
        <v>8595320</v>
      </c>
      <c r="T3524" s="2">
        <v>8667150</v>
      </c>
      <c r="U3524" s="2">
        <v>8717210</v>
      </c>
      <c r="V3524" s="2">
        <v>8774630</v>
      </c>
      <c r="W3524" s="2">
        <v>8846210</v>
      </c>
      <c r="X3524" s="2">
        <v>8939540</v>
      </c>
      <c r="Y3524" s="2">
        <v>8996730</v>
      </c>
      <c r="Z3524" s="2">
        <v>9039550</v>
      </c>
      <c r="AA3524" s="2">
        <v>9089590</v>
      </c>
      <c r="AB3524" s="2">
        <v>9153690</v>
      </c>
      <c r="AC3524" s="2">
        <v>9231970</v>
      </c>
      <c r="AD3524" s="2">
        <v>9295910</v>
      </c>
      <c r="AE3524" s="2">
        <v>9352550</v>
      </c>
      <c r="AF3524" s="2">
        <v>9430640</v>
      </c>
    </row>
    <row r="3525" spans="1:32" x14ac:dyDescent="0.25">
      <c r="A3525" t="s">
        <v>5039</v>
      </c>
      <c r="B3525" t="s">
        <v>19</v>
      </c>
      <c r="C3525">
        <v>608846</v>
      </c>
      <c r="D3525">
        <v>611062</v>
      </c>
      <c r="E3525">
        <v>641538</v>
      </c>
      <c r="F3525">
        <v>638778</v>
      </c>
      <c r="G3525">
        <v>631606</v>
      </c>
      <c r="H3525">
        <v>627776</v>
      </c>
      <c r="I3525">
        <v>636154</v>
      </c>
      <c r="J3525">
        <v>642319</v>
      </c>
      <c r="K3525">
        <v>636293</v>
      </c>
      <c r="L3525">
        <v>630826</v>
      </c>
      <c r="M3525">
        <v>628143</v>
      </c>
      <c r="N3525">
        <v>633747</v>
      </c>
      <c r="O3525">
        <v>640441</v>
      </c>
      <c r="P3525">
        <v>646563</v>
      </c>
      <c r="Q3525">
        <v>653223</v>
      </c>
      <c r="R3525">
        <v>660434</v>
      </c>
      <c r="S3525">
        <v>663759</v>
      </c>
      <c r="T3525">
        <v>669306</v>
      </c>
      <c r="U3525">
        <v>673171</v>
      </c>
      <c r="V3525">
        <v>677606</v>
      </c>
      <c r="W3525">
        <v>683134</v>
      </c>
      <c r="X3525">
        <v>690341</v>
      </c>
      <c r="Y3525">
        <v>694758</v>
      </c>
      <c r="Z3525">
        <v>698064</v>
      </c>
      <c r="AA3525">
        <v>701928</v>
      </c>
      <c r="AB3525">
        <v>706878</v>
      </c>
      <c r="AC3525">
        <v>712923</v>
      </c>
      <c r="AD3525">
        <v>717861</v>
      </c>
      <c r="AE3525">
        <v>722235</v>
      </c>
      <c r="AF3525">
        <v>728265</v>
      </c>
    </row>
    <row r="3526" spans="1:32" x14ac:dyDescent="0.25">
      <c r="A3526" t="s">
        <v>5040</v>
      </c>
      <c r="B3526" t="s">
        <v>19</v>
      </c>
      <c r="C3526">
        <v>519827</v>
      </c>
      <c r="D3526">
        <v>521719</v>
      </c>
      <c r="E3526">
        <v>547739</v>
      </c>
      <c r="F3526">
        <v>545382</v>
      </c>
      <c r="G3526">
        <v>539259</v>
      </c>
      <c r="H3526">
        <v>535989</v>
      </c>
      <c r="I3526">
        <v>543142</v>
      </c>
      <c r="J3526">
        <v>548406</v>
      </c>
      <c r="K3526">
        <v>543261</v>
      </c>
      <c r="L3526">
        <v>538593</v>
      </c>
      <c r="M3526">
        <v>536302</v>
      </c>
      <c r="N3526">
        <v>541087</v>
      </c>
      <c r="O3526">
        <v>546802</v>
      </c>
      <c r="P3526">
        <v>552029</v>
      </c>
      <c r="Q3526">
        <v>557715</v>
      </c>
      <c r="R3526">
        <v>563872</v>
      </c>
      <c r="S3526">
        <v>566711</v>
      </c>
      <c r="T3526">
        <v>571447</v>
      </c>
      <c r="U3526">
        <v>574747</v>
      </c>
      <c r="V3526">
        <v>578533</v>
      </c>
      <c r="W3526">
        <v>583253</v>
      </c>
      <c r="X3526">
        <v>589406</v>
      </c>
      <c r="Y3526">
        <v>593177</v>
      </c>
      <c r="Z3526">
        <v>596000</v>
      </c>
      <c r="AA3526">
        <v>599300</v>
      </c>
      <c r="AB3526">
        <v>603526</v>
      </c>
      <c r="AC3526">
        <v>608687</v>
      </c>
      <c r="AD3526">
        <v>612903</v>
      </c>
      <c r="AE3526">
        <v>616638</v>
      </c>
      <c r="AF3526">
        <v>621786</v>
      </c>
    </row>
    <row r="3527" spans="1:32" x14ac:dyDescent="0.25">
      <c r="A3527" t="s">
        <v>5041</v>
      </c>
      <c r="B3527" t="s">
        <v>19</v>
      </c>
      <c r="C3527" s="2">
        <v>3297000</v>
      </c>
      <c r="D3527" s="2">
        <v>3309000</v>
      </c>
      <c r="E3527" s="2">
        <v>3474030</v>
      </c>
      <c r="F3527" s="2">
        <v>3459080</v>
      </c>
      <c r="G3527" s="2">
        <v>3420250</v>
      </c>
      <c r="H3527" s="2">
        <v>3399510</v>
      </c>
      <c r="I3527" s="2">
        <v>3444880</v>
      </c>
      <c r="J3527" s="2">
        <v>3478260</v>
      </c>
      <c r="K3527" s="2">
        <v>3445630</v>
      </c>
      <c r="L3527" s="2">
        <v>3416020</v>
      </c>
      <c r="M3527" s="2">
        <v>3401500</v>
      </c>
      <c r="N3527" s="2">
        <v>3431840</v>
      </c>
      <c r="O3527" s="2">
        <v>3468090</v>
      </c>
      <c r="P3527" s="2">
        <v>3501240</v>
      </c>
      <c r="Q3527" s="2">
        <v>3537310</v>
      </c>
      <c r="R3527" s="2">
        <v>3576360</v>
      </c>
      <c r="S3527" s="2">
        <v>3594360</v>
      </c>
      <c r="T3527" s="2">
        <v>3624400</v>
      </c>
      <c r="U3527" s="2">
        <v>3645330</v>
      </c>
      <c r="V3527" s="2">
        <v>3669340</v>
      </c>
      <c r="W3527" s="2">
        <v>3699280</v>
      </c>
      <c r="X3527" s="2">
        <v>3738310</v>
      </c>
      <c r="Y3527" s="2">
        <v>3762230</v>
      </c>
      <c r="Z3527" s="2">
        <v>3780130</v>
      </c>
      <c r="AA3527" s="2">
        <v>3801060</v>
      </c>
      <c r="AB3527" s="2">
        <v>3827860</v>
      </c>
      <c r="AC3527" s="2">
        <v>3860590</v>
      </c>
      <c r="AD3527" s="2">
        <v>3887330</v>
      </c>
      <c r="AE3527" s="2">
        <v>3911020</v>
      </c>
      <c r="AF3527" s="2">
        <v>3943670</v>
      </c>
    </row>
    <row r="3528" spans="1:32" x14ac:dyDescent="0.25">
      <c r="A3528" t="s">
        <v>5042</v>
      </c>
      <c r="B3528" t="s">
        <v>19</v>
      </c>
      <c r="C3528">
        <v>659400</v>
      </c>
      <c r="D3528">
        <v>661800</v>
      </c>
      <c r="E3528">
        <v>694807</v>
      </c>
      <c r="F3528">
        <v>691817</v>
      </c>
      <c r="G3528">
        <v>684050</v>
      </c>
      <c r="H3528">
        <v>679901</v>
      </c>
      <c r="I3528">
        <v>688975</v>
      </c>
      <c r="J3528">
        <v>695653</v>
      </c>
      <c r="K3528">
        <v>689126</v>
      </c>
      <c r="L3528">
        <v>683205</v>
      </c>
      <c r="M3528">
        <v>680299</v>
      </c>
      <c r="N3528">
        <v>686369</v>
      </c>
      <c r="O3528">
        <v>693618</v>
      </c>
      <c r="P3528">
        <v>700249</v>
      </c>
      <c r="Q3528">
        <v>707461</v>
      </c>
      <c r="R3528">
        <v>715271</v>
      </c>
      <c r="S3528">
        <v>718873</v>
      </c>
      <c r="T3528">
        <v>724881</v>
      </c>
      <c r="U3528">
        <v>729067</v>
      </c>
      <c r="V3528">
        <v>733869</v>
      </c>
      <c r="W3528">
        <v>739856</v>
      </c>
      <c r="X3528">
        <v>747661</v>
      </c>
      <c r="Y3528">
        <v>752445</v>
      </c>
      <c r="Z3528">
        <v>756026</v>
      </c>
      <c r="AA3528">
        <v>760211</v>
      </c>
      <c r="AB3528">
        <v>765572</v>
      </c>
      <c r="AC3528">
        <v>772119</v>
      </c>
      <c r="AD3528">
        <v>777467</v>
      </c>
      <c r="AE3528">
        <v>782204</v>
      </c>
      <c r="AF3528">
        <v>788735</v>
      </c>
    </row>
    <row r="3529" spans="1:32" x14ac:dyDescent="0.25">
      <c r="A3529" t="s">
        <v>5043</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x14ac:dyDescent="0.25">
      <c r="A3530" t="s">
        <v>5044</v>
      </c>
      <c r="B3530" t="s">
        <v>19</v>
      </c>
      <c r="C3530" s="2">
        <v>1103090000000</v>
      </c>
      <c r="D3530" s="2">
        <v>1107590000000</v>
      </c>
      <c r="E3530" s="2">
        <v>1854310000000</v>
      </c>
      <c r="F3530" s="2">
        <v>1441650000000</v>
      </c>
      <c r="G3530" s="2">
        <v>1328520000000</v>
      </c>
      <c r="H3530" s="2">
        <v>1180130000000</v>
      </c>
      <c r="I3530" s="2">
        <v>1087250000000</v>
      </c>
      <c r="J3530" s="2">
        <v>1033430000000</v>
      </c>
      <c r="K3530" s="2">
        <v>1035190000000</v>
      </c>
      <c r="L3530" s="2">
        <v>1041440000000</v>
      </c>
      <c r="M3530" s="2">
        <v>1052260000000</v>
      </c>
      <c r="N3530" s="2">
        <v>1065150000000</v>
      </c>
      <c r="O3530" s="2">
        <v>1087800000000</v>
      </c>
      <c r="P3530" s="2">
        <v>1103660000000</v>
      </c>
      <c r="Q3530" s="2">
        <v>1115700000000</v>
      </c>
      <c r="R3530" s="2">
        <v>1114220000000</v>
      </c>
      <c r="S3530" s="2">
        <v>1117970000000</v>
      </c>
      <c r="T3530" s="2">
        <v>1133730000000</v>
      </c>
      <c r="U3530" s="2">
        <v>1123180000000</v>
      </c>
      <c r="V3530" s="2">
        <v>1141190000000</v>
      </c>
      <c r="W3530" s="2">
        <v>1151680000000</v>
      </c>
      <c r="X3530" s="2">
        <v>1154660000000</v>
      </c>
      <c r="Y3530" s="2">
        <v>1145590000000</v>
      </c>
      <c r="Z3530" s="2">
        <v>1142520000000</v>
      </c>
      <c r="AA3530" s="2">
        <v>1142440000000</v>
      </c>
      <c r="AB3530" s="2">
        <v>1140060000000</v>
      </c>
      <c r="AC3530" s="2">
        <v>1136910000000</v>
      </c>
      <c r="AD3530" s="2">
        <v>1129990000000</v>
      </c>
      <c r="AE3530" s="2">
        <v>1121540000000</v>
      </c>
      <c r="AF3530" s="2">
        <v>1120580000000</v>
      </c>
    </row>
    <row r="3531" spans="1:32" x14ac:dyDescent="0.25">
      <c r="A3531" t="s">
        <v>5045</v>
      </c>
      <c r="B3531" t="s">
        <v>19</v>
      </c>
      <c r="C3531" s="2">
        <v>31384500</v>
      </c>
      <c r="D3531" s="2">
        <v>31512700</v>
      </c>
      <c r="E3531" s="2">
        <v>52757900</v>
      </c>
      <c r="F3531" s="2">
        <v>41017100</v>
      </c>
      <c r="G3531" s="2">
        <v>37798300</v>
      </c>
      <c r="H3531" s="2">
        <v>33576300</v>
      </c>
      <c r="I3531" s="2">
        <v>30933900</v>
      </c>
      <c r="J3531" s="2">
        <v>29402500</v>
      </c>
      <c r="K3531" s="2">
        <v>29452700</v>
      </c>
      <c r="L3531" s="2">
        <v>29630500</v>
      </c>
      <c r="M3531" s="2">
        <v>29938500</v>
      </c>
      <c r="N3531" s="2">
        <v>30305200</v>
      </c>
      <c r="O3531" s="2">
        <v>30949600</v>
      </c>
      <c r="P3531" s="2">
        <v>31400800</v>
      </c>
      <c r="Q3531" s="2">
        <v>31743300</v>
      </c>
      <c r="R3531" s="2">
        <v>31701100</v>
      </c>
      <c r="S3531" s="2">
        <v>31808000</v>
      </c>
      <c r="T3531" s="2">
        <v>32256400</v>
      </c>
      <c r="U3531" s="2">
        <v>31956200</v>
      </c>
      <c r="V3531" s="2">
        <v>32468600</v>
      </c>
      <c r="W3531" s="2">
        <v>32766900</v>
      </c>
      <c r="X3531" s="2">
        <v>32851700</v>
      </c>
      <c r="Y3531" s="2">
        <v>32593900</v>
      </c>
      <c r="Z3531" s="2">
        <v>32506400</v>
      </c>
      <c r="AA3531" s="2">
        <v>32504100</v>
      </c>
      <c r="AB3531" s="2">
        <v>32436500</v>
      </c>
      <c r="AC3531" s="2">
        <v>32346800</v>
      </c>
      <c r="AD3531" s="2">
        <v>32149900</v>
      </c>
      <c r="AE3531" s="2">
        <v>31909500</v>
      </c>
      <c r="AF3531" s="2">
        <v>31882100</v>
      </c>
    </row>
    <row r="3532" spans="1:32" x14ac:dyDescent="0.25">
      <c r="A3532" t="s">
        <v>5046</v>
      </c>
      <c r="B3532" t="s">
        <v>19</v>
      </c>
      <c r="C3532" s="2">
        <v>144942000</v>
      </c>
      <c r="D3532" s="2">
        <v>145534000</v>
      </c>
      <c r="E3532" s="2">
        <v>243650000</v>
      </c>
      <c r="F3532" s="2">
        <v>189428000</v>
      </c>
      <c r="G3532" s="2">
        <v>174563000</v>
      </c>
      <c r="H3532" s="2">
        <v>155064000</v>
      </c>
      <c r="I3532" s="2">
        <v>142861000</v>
      </c>
      <c r="J3532" s="2">
        <v>135789000</v>
      </c>
      <c r="K3532" s="2">
        <v>136021000</v>
      </c>
      <c r="L3532" s="2">
        <v>136841000</v>
      </c>
      <c r="M3532" s="2">
        <v>138264000</v>
      </c>
      <c r="N3532" s="2">
        <v>139957000</v>
      </c>
      <c r="O3532" s="2">
        <v>142933000</v>
      </c>
      <c r="P3532" s="2">
        <v>145017000</v>
      </c>
      <c r="Q3532" s="2">
        <v>146599000</v>
      </c>
      <c r="R3532" s="2">
        <v>146404000</v>
      </c>
      <c r="S3532" s="2">
        <v>146898000</v>
      </c>
      <c r="T3532" s="2">
        <v>148969000</v>
      </c>
      <c r="U3532" s="2">
        <v>147582000</v>
      </c>
      <c r="V3532" s="2">
        <v>149949000</v>
      </c>
      <c r="W3532" s="2">
        <v>151326000</v>
      </c>
      <c r="X3532" s="2">
        <v>151718000</v>
      </c>
      <c r="Y3532" s="2">
        <v>150527000</v>
      </c>
      <c r="Z3532" s="2">
        <v>150123000</v>
      </c>
      <c r="AA3532" s="2">
        <v>150112000</v>
      </c>
      <c r="AB3532" s="2">
        <v>149800000</v>
      </c>
      <c r="AC3532" s="2">
        <v>149386000</v>
      </c>
      <c r="AD3532" s="2">
        <v>148477000</v>
      </c>
      <c r="AE3532" s="2">
        <v>147367000</v>
      </c>
      <c r="AF3532" s="2">
        <v>147240000</v>
      </c>
    </row>
    <row r="3533" spans="1:32" x14ac:dyDescent="0.25">
      <c r="A3533" t="s">
        <v>5047</v>
      </c>
      <c r="B3533" t="s">
        <v>19</v>
      </c>
      <c r="C3533" s="2">
        <v>496066000</v>
      </c>
      <c r="D3533" s="2">
        <v>498093000</v>
      </c>
      <c r="E3533" s="2">
        <v>833897000</v>
      </c>
      <c r="F3533" s="2">
        <v>648321000</v>
      </c>
      <c r="G3533" s="2">
        <v>597443000</v>
      </c>
      <c r="H3533" s="2">
        <v>530711000</v>
      </c>
      <c r="I3533" s="2">
        <v>488944000</v>
      </c>
      <c r="J3533" s="2">
        <v>464739000</v>
      </c>
      <c r="K3533" s="2">
        <v>465533000</v>
      </c>
      <c r="L3533" s="2">
        <v>468342000</v>
      </c>
      <c r="M3533" s="2">
        <v>473210000</v>
      </c>
      <c r="N3533" s="2">
        <v>479006000</v>
      </c>
      <c r="O3533" s="2">
        <v>489191000</v>
      </c>
      <c r="P3533" s="2">
        <v>496324000</v>
      </c>
      <c r="Q3533" s="2">
        <v>501738000</v>
      </c>
      <c r="R3533" s="2">
        <v>501071000</v>
      </c>
      <c r="S3533" s="2">
        <v>502760000</v>
      </c>
      <c r="T3533" s="2">
        <v>509848000</v>
      </c>
      <c r="U3533" s="2">
        <v>505103000</v>
      </c>
      <c r="V3533" s="2">
        <v>513202000</v>
      </c>
      <c r="W3533" s="2">
        <v>517917000</v>
      </c>
      <c r="X3533" s="2">
        <v>519256000</v>
      </c>
      <c r="Y3533" s="2">
        <v>515182000</v>
      </c>
      <c r="Z3533" s="2">
        <v>513799000</v>
      </c>
      <c r="AA3533" s="2">
        <v>513762000</v>
      </c>
      <c r="AB3533" s="2">
        <v>512694000</v>
      </c>
      <c r="AC3533" s="2">
        <v>511276000</v>
      </c>
      <c r="AD3533" s="2">
        <v>508164000</v>
      </c>
      <c r="AE3533" s="2">
        <v>504365000</v>
      </c>
      <c r="AF3533" s="2">
        <v>503932000</v>
      </c>
    </row>
    <row r="3534" spans="1:32" x14ac:dyDescent="0.25">
      <c r="A3534" t="s">
        <v>5048</v>
      </c>
      <c r="B3534" t="s">
        <v>19</v>
      </c>
      <c r="C3534" s="2">
        <v>39160800</v>
      </c>
      <c r="D3534" s="2">
        <v>39320800</v>
      </c>
      <c r="E3534" s="2">
        <v>65830000</v>
      </c>
      <c r="F3534" s="2">
        <v>51180200</v>
      </c>
      <c r="G3534" s="2">
        <v>47163800</v>
      </c>
      <c r="H3534" s="2">
        <v>41895700</v>
      </c>
      <c r="I3534" s="2">
        <v>38598600</v>
      </c>
      <c r="J3534" s="2">
        <v>36687800</v>
      </c>
      <c r="K3534" s="2">
        <v>36750400</v>
      </c>
      <c r="L3534" s="2">
        <v>36972100</v>
      </c>
      <c r="M3534" s="2">
        <v>37356500</v>
      </c>
      <c r="N3534" s="2">
        <v>37814000</v>
      </c>
      <c r="O3534" s="2">
        <v>38618100</v>
      </c>
      <c r="P3534" s="2">
        <v>39181100</v>
      </c>
      <c r="Q3534" s="2">
        <v>39608600</v>
      </c>
      <c r="R3534" s="2">
        <v>39555900</v>
      </c>
      <c r="S3534" s="2">
        <v>39689200</v>
      </c>
      <c r="T3534" s="2">
        <v>40248800</v>
      </c>
      <c r="U3534" s="2">
        <v>39874200</v>
      </c>
      <c r="V3534" s="2">
        <v>40513500</v>
      </c>
      <c r="W3534" s="2">
        <v>40885800</v>
      </c>
      <c r="X3534" s="2">
        <v>40991500</v>
      </c>
      <c r="Y3534" s="2">
        <v>40669800</v>
      </c>
      <c r="Z3534" s="2">
        <v>40560700</v>
      </c>
      <c r="AA3534" s="2">
        <v>40557800</v>
      </c>
      <c r="AB3534" s="2">
        <v>40473400</v>
      </c>
      <c r="AC3534" s="2">
        <v>40361500</v>
      </c>
      <c r="AD3534" s="2">
        <v>40115900</v>
      </c>
      <c r="AE3534" s="2">
        <v>39815900</v>
      </c>
      <c r="AF3534" s="2">
        <v>39781700</v>
      </c>
    </row>
    <row r="3535" spans="1:32" x14ac:dyDescent="0.25">
      <c r="A3535" t="s">
        <v>5049</v>
      </c>
      <c r="B3535" t="s">
        <v>19</v>
      </c>
      <c r="C3535" s="2">
        <v>34824300</v>
      </c>
      <c r="D3535" s="2">
        <v>34966600</v>
      </c>
      <c r="E3535" s="2">
        <v>58540300</v>
      </c>
      <c r="F3535" s="2">
        <v>45512700</v>
      </c>
      <c r="G3535" s="2">
        <v>41941100</v>
      </c>
      <c r="H3535" s="2">
        <v>37256400</v>
      </c>
      <c r="I3535" s="2">
        <v>34324300</v>
      </c>
      <c r="J3535" s="2">
        <v>32625100</v>
      </c>
      <c r="K3535" s="2">
        <v>32680800</v>
      </c>
      <c r="L3535" s="2">
        <v>32878000</v>
      </c>
      <c r="M3535" s="2">
        <v>33219800</v>
      </c>
      <c r="N3535" s="2">
        <v>33626700</v>
      </c>
      <c r="O3535" s="2">
        <v>34341700</v>
      </c>
      <c r="P3535" s="2">
        <v>34842400</v>
      </c>
      <c r="Q3535" s="2">
        <v>35222500</v>
      </c>
      <c r="R3535" s="2">
        <v>35175600</v>
      </c>
      <c r="S3535" s="2">
        <v>35294200</v>
      </c>
      <c r="T3535" s="2">
        <v>35791800</v>
      </c>
      <c r="U3535" s="2">
        <v>35458700</v>
      </c>
      <c r="V3535" s="2">
        <v>36027200</v>
      </c>
      <c r="W3535" s="2">
        <v>36358300</v>
      </c>
      <c r="X3535" s="2">
        <v>36452300</v>
      </c>
      <c r="Y3535" s="2">
        <v>36166200</v>
      </c>
      <c r="Z3535" s="2">
        <v>36069200</v>
      </c>
      <c r="AA3535" s="2">
        <v>36066600</v>
      </c>
      <c r="AB3535" s="2">
        <v>35991600</v>
      </c>
      <c r="AC3535" s="2">
        <v>35892100</v>
      </c>
      <c r="AD3535" s="2">
        <v>35673600</v>
      </c>
      <c r="AE3535" s="2">
        <v>35406900</v>
      </c>
      <c r="AF3535" s="2">
        <v>35376500</v>
      </c>
    </row>
    <row r="3536" spans="1:32" x14ac:dyDescent="0.25">
      <c r="A3536" t="s">
        <v>5050</v>
      </c>
      <c r="B3536" t="s">
        <v>19</v>
      </c>
      <c r="C3536" s="2">
        <v>105458000</v>
      </c>
      <c r="D3536" s="2">
        <v>105889000</v>
      </c>
      <c r="E3536" s="2">
        <v>177277000</v>
      </c>
      <c r="F3536" s="2">
        <v>137825000</v>
      </c>
      <c r="G3536" s="2">
        <v>127009000</v>
      </c>
      <c r="H3536" s="2">
        <v>112823000</v>
      </c>
      <c r="I3536" s="2">
        <v>103944000</v>
      </c>
      <c r="J3536" s="2">
        <v>98798100</v>
      </c>
      <c r="K3536" s="2">
        <v>98966700</v>
      </c>
      <c r="L3536" s="2">
        <v>99563900</v>
      </c>
      <c r="M3536" s="2">
        <v>100599000</v>
      </c>
      <c r="N3536" s="2">
        <v>101831000</v>
      </c>
      <c r="O3536" s="2">
        <v>103996000</v>
      </c>
      <c r="P3536" s="2">
        <v>105513000</v>
      </c>
      <c r="Q3536" s="2">
        <v>106664000</v>
      </c>
      <c r="R3536" s="2">
        <v>106522000</v>
      </c>
      <c r="S3536" s="2">
        <v>106881000</v>
      </c>
      <c r="T3536" s="2">
        <v>108388000</v>
      </c>
      <c r="U3536" s="2">
        <v>107379000</v>
      </c>
      <c r="V3536" s="2">
        <v>109101000</v>
      </c>
      <c r="W3536" s="2">
        <v>110103000</v>
      </c>
      <c r="X3536" s="2">
        <v>110388000</v>
      </c>
      <c r="Y3536" s="2">
        <v>109522000</v>
      </c>
      <c r="Z3536" s="2">
        <v>109228000</v>
      </c>
      <c r="AA3536" s="2">
        <v>109220000</v>
      </c>
      <c r="AB3536" s="2">
        <v>108993000</v>
      </c>
      <c r="AC3536" s="2">
        <v>108691000</v>
      </c>
      <c r="AD3536" s="2">
        <v>108030000</v>
      </c>
      <c r="AE3536" s="2">
        <v>107222000</v>
      </c>
      <c r="AF3536" s="2">
        <v>107130000</v>
      </c>
    </row>
    <row r="3537" spans="1:32" x14ac:dyDescent="0.25">
      <c r="A3537" t="s">
        <v>5051</v>
      </c>
      <c r="B3537" t="s">
        <v>19</v>
      </c>
      <c r="C3537" s="2">
        <v>8143800</v>
      </c>
      <c r="D3537" s="2">
        <v>8177070</v>
      </c>
      <c r="E3537" s="2">
        <v>13689900</v>
      </c>
      <c r="F3537" s="2">
        <v>10643300</v>
      </c>
      <c r="G3537" s="2">
        <v>9808090</v>
      </c>
      <c r="H3537" s="2">
        <v>8712550</v>
      </c>
      <c r="I3537" s="2">
        <v>8026880</v>
      </c>
      <c r="J3537" s="2">
        <v>7629510</v>
      </c>
      <c r="K3537" s="2">
        <v>7642540</v>
      </c>
      <c r="L3537" s="2">
        <v>7688650</v>
      </c>
      <c r="M3537" s="2">
        <v>7768580</v>
      </c>
      <c r="N3537" s="2">
        <v>7863730</v>
      </c>
      <c r="O3537" s="2">
        <v>8030940</v>
      </c>
      <c r="P3537" s="2">
        <v>8148030</v>
      </c>
      <c r="Q3537" s="2">
        <v>8236910</v>
      </c>
      <c r="R3537" s="2">
        <v>8225960</v>
      </c>
      <c r="S3537" s="2">
        <v>8253690</v>
      </c>
      <c r="T3537" s="2">
        <v>8370050</v>
      </c>
      <c r="U3537" s="2">
        <v>8292150</v>
      </c>
      <c r="V3537" s="2">
        <v>8425110</v>
      </c>
      <c r="W3537" s="2">
        <v>8502520</v>
      </c>
      <c r="X3537" s="2">
        <v>8524510</v>
      </c>
      <c r="Y3537" s="2">
        <v>8457610</v>
      </c>
      <c r="Z3537" s="2">
        <v>8434920</v>
      </c>
      <c r="AA3537" s="2">
        <v>8434310</v>
      </c>
      <c r="AB3537" s="2">
        <v>8416780</v>
      </c>
      <c r="AC3537" s="2">
        <v>8393500</v>
      </c>
      <c r="AD3537" s="2">
        <v>8342410</v>
      </c>
      <c r="AE3537" s="2">
        <v>8280030</v>
      </c>
      <c r="AF3537" s="2">
        <v>8272920</v>
      </c>
    </row>
    <row r="3538" spans="1:32" x14ac:dyDescent="0.25">
      <c r="A3538" t="s">
        <v>5052</v>
      </c>
      <c r="B3538" t="s">
        <v>19</v>
      </c>
      <c r="C3538" s="2">
        <v>6953100</v>
      </c>
      <c r="D3538" s="2">
        <v>6981510</v>
      </c>
      <c r="E3538" s="2">
        <v>11688300</v>
      </c>
      <c r="F3538" s="2">
        <v>9087170</v>
      </c>
      <c r="G3538" s="2">
        <v>8374050</v>
      </c>
      <c r="H3538" s="2">
        <v>7438690</v>
      </c>
      <c r="I3538" s="2">
        <v>6853280</v>
      </c>
      <c r="J3538" s="2">
        <v>6514010</v>
      </c>
      <c r="K3538" s="2">
        <v>6525130</v>
      </c>
      <c r="L3538" s="2">
        <v>6564500</v>
      </c>
      <c r="M3538" s="2">
        <v>6632740</v>
      </c>
      <c r="N3538" s="2">
        <v>6713980</v>
      </c>
      <c r="O3538" s="2">
        <v>6856740</v>
      </c>
      <c r="P3538" s="2">
        <v>6956710</v>
      </c>
      <c r="Q3538" s="2">
        <v>7032600</v>
      </c>
      <c r="R3538" s="2">
        <v>7023240</v>
      </c>
      <c r="S3538" s="2">
        <v>7046920</v>
      </c>
      <c r="T3538" s="2">
        <v>7146270</v>
      </c>
      <c r="U3538" s="2">
        <v>7079760</v>
      </c>
      <c r="V3538" s="2">
        <v>7193280</v>
      </c>
      <c r="W3538" s="2">
        <v>7259370</v>
      </c>
      <c r="X3538" s="2">
        <v>7278140</v>
      </c>
      <c r="Y3538" s="2">
        <v>7221030</v>
      </c>
      <c r="Z3538" s="2">
        <v>7201660</v>
      </c>
      <c r="AA3538" s="2">
        <v>7201130</v>
      </c>
      <c r="AB3538" s="2">
        <v>7186160</v>
      </c>
      <c r="AC3538" s="2">
        <v>7166290</v>
      </c>
      <c r="AD3538" s="2">
        <v>7122680</v>
      </c>
      <c r="AE3538" s="2">
        <v>7069420</v>
      </c>
      <c r="AF3538" s="2">
        <v>7063340</v>
      </c>
    </row>
    <row r="3539" spans="1:32" x14ac:dyDescent="0.25">
      <c r="A3539" t="s">
        <v>5053</v>
      </c>
      <c r="B3539" t="s">
        <v>19</v>
      </c>
      <c r="C3539" s="2">
        <v>44100000</v>
      </c>
      <c r="D3539" s="2">
        <v>44280200</v>
      </c>
      <c r="E3539" s="2">
        <v>74132900</v>
      </c>
      <c r="F3539" s="2">
        <v>57635300</v>
      </c>
      <c r="G3539" s="2">
        <v>53112400</v>
      </c>
      <c r="H3539" s="2">
        <v>47179900</v>
      </c>
      <c r="I3539" s="2">
        <v>43466900</v>
      </c>
      <c r="J3539" s="2">
        <v>41315100</v>
      </c>
      <c r="K3539" s="2">
        <v>41385600</v>
      </c>
      <c r="L3539" s="2">
        <v>41635300</v>
      </c>
      <c r="M3539" s="2">
        <v>42068100</v>
      </c>
      <c r="N3539" s="2">
        <v>42583400</v>
      </c>
      <c r="O3539" s="2">
        <v>43488800</v>
      </c>
      <c r="P3539" s="2">
        <v>44122900</v>
      </c>
      <c r="Q3539" s="2">
        <v>44604200</v>
      </c>
      <c r="R3539" s="2">
        <v>44544900</v>
      </c>
      <c r="S3539" s="2">
        <v>44695000</v>
      </c>
      <c r="T3539" s="2">
        <v>45325200</v>
      </c>
      <c r="U3539" s="2">
        <v>44903300</v>
      </c>
      <c r="V3539" s="2">
        <v>45623300</v>
      </c>
      <c r="W3539" s="2">
        <v>46042500</v>
      </c>
      <c r="X3539" s="2">
        <v>46161600</v>
      </c>
      <c r="Y3539" s="2">
        <v>45799300</v>
      </c>
      <c r="Z3539" s="2">
        <v>45676500</v>
      </c>
      <c r="AA3539" s="2">
        <v>45673200</v>
      </c>
      <c r="AB3539" s="2">
        <v>45578200</v>
      </c>
      <c r="AC3539" s="2">
        <v>45452200</v>
      </c>
      <c r="AD3539" s="2">
        <v>45175500</v>
      </c>
      <c r="AE3539" s="2">
        <v>44837700</v>
      </c>
      <c r="AF3539" s="2">
        <v>44799200</v>
      </c>
    </row>
    <row r="3540" spans="1:32" x14ac:dyDescent="0.25">
      <c r="A3540" t="s">
        <v>5054</v>
      </c>
      <c r="B3540" t="s">
        <v>19</v>
      </c>
      <c r="C3540" s="2">
        <v>8820000</v>
      </c>
      <c r="D3540" s="2">
        <v>8856030</v>
      </c>
      <c r="E3540" s="2">
        <v>14826600</v>
      </c>
      <c r="F3540" s="2">
        <v>11527100</v>
      </c>
      <c r="G3540" s="2">
        <v>10622500</v>
      </c>
      <c r="H3540" s="2">
        <v>9435970</v>
      </c>
      <c r="I3540" s="2">
        <v>8693370</v>
      </c>
      <c r="J3540" s="2">
        <v>8263010</v>
      </c>
      <c r="K3540" s="2">
        <v>8277120</v>
      </c>
      <c r="L3540" s="2">
        <v>8327060</v>
      </c>
      <c r="M3540" s="2">
        <v>8413630</v>
      </c>
      <c r="N3540" s="2">
        <v>8516670</v>
      </c>
      <c r="O3540" s="2">
        <v>8697770</v>
      </c>
      <c r="P3540" s="2">
        <v>8824580</v>
      </c>
      <c r="Q3540" s="2">
        <v>8920850</v>
      </c>
      <c r="R3540" s="2">
        <v>8908980</v>
      </c>
      <c r="S3540" s="2">
        <v>8939010</v>
      </c>
      <c r="T3540" s="2">
        <v>9065040</v>
      </c>
      <c r="U3540" s="2">
        <v>8980670</v>
      </c>
      <c r="V3540" s="2">
        <v>9124670</v>
      </c>
      <c r="W3540" s="2">
        <v>9208510</v>
      </c>
      <c r="X3540" s="2">
        <v>9232320</v>
      </c>
      <c r="Y3540" s="2">
        <v>9159870</v>
      </c>
      <c r="Z3540" s="2">
        <v>9135290</v>
      </c>
      <c r="AA3540" s="2">
        <v>9134630</v>
      </c>
      <c r="AB3540" s="2">
        <v>9115640</v>
      </c>
      <c r="AC3540" s="2">
        <v>9090440</v>
      </c>
      <c r="AD3540" s="2">
        <v>9035110</v>
      </c>
      <c r="AE3540" s="2">
        <v>8967550</v>
      </c>
      <c r="AF3540" s="2">
        <v>8959840</v>
      </c>
    </row>
    <row r="3541" spans="1:32" x14ac:dyDescent="0.25">
      <c r="A3541" t="s">
        <v>5055</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x14ac:dyDescent="0.25">
      <c r="A3542" t="s">
        <v>5056</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x14ac:dyDescent="0.25">
      <c r="A3543" t="s">
        <v>5057</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x14ac:dyDescent="0.25">
      <c r="A3544" t="s">
        <v>5058</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x14ac:dyDescent="0.25">
      <c r="A3545" t="s">
        <v>5059</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x14ac:dyDescent="0.25">
      <c r="A3546" t="s">
        <v>5060</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x14ac:dyDescent="0.25">
      <c r="A3547" t="s">
        <v>5061</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x14ac:dyDescent="0.25">
      <c r="A3548" t="s">
        <v>5062</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x14ac:dyDescent="0.25">
      <c r="A3549" t="s">
        <v>5063</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x14ac:dyDescent="0.25">
      <c r="A3550" t="s">
        <v>5064</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x14ac:dyDescent="0.25">
      <c r="A3551" t="s">
        <v>5065</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x14ac:dyDescent="0.25">
      <c r="A3552" t="s">
        <v>5066</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x14ac:dyDescent="0.25">
      <c r="A3553" t="s">
        <v>5067</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x14ac:dyDescent="0.25">
      <c r="A3554" t="s">
        <v>5068</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x14ac:dyDescent="0.25">
      <c r="A3555" t="s">
        <v>5069</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x14ac:dyDescent="0.25">
      <c r="A3556" t="s">
        <v>5070</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x14ac:dyDescent="0.25">
      <c r="A3557" t="s">
        <v>5071</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x14ac:dyDescent="0.25">
      <c r="A3558" t="s">
        <v>5072</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x14ac:dyDescent="0.25">
      <c r="A3559" t="s">
        <v>5073</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x14ac:dyDescent="0.25">
      <c r="A3560" t="s">
        <v>5074</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x14ac:dyDescent="0.25">
      <c r="A3561" t="s">
        <v>5075</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x14ac:dyDescent="0.25">
      <c r="A3562" t="s">
        <v>5076</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x14ac:dyDescent="0.25">
      <c r="A3563" t="s">
        <v>5077</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x14ac:dyDescent="0.25">
      <c r="A3564" t="s">
        <v>5078</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x14ac:dyDescent="0.25">
      <c r="A3565" t="s">
        <v>5079</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x14ac:dyDescent="0.25">
      <c r="A3566" t="s">
        <v>5080</v>
      </c>
      <c r="B3566" t="s">
        <v>19</v>
      </c>
      <c r="C3566" s="2">
        <v>42760900000000</v>
      </c>
      <c r="D3566" s="2">
        <v>39215000000000</v>
      </c>
      <c r="E3566" s="2">
        <v>39333100000000</v>
      </c>
      <c r="F3566" s="2">
        <v>38468200000000</v>
      </c>
      <c r="G3566" s="2">
        <v>38424400000000</v>
      </c>
      <c r="H3566" s="2">
        <v>38272000000000</v>
      </c>
      <c r="I3566" s="2">
        <v>37868200000000</v>
      </c>
      <c r="J3566" s="2">
        <v>37730400000000</v>
      </c>
      <c r="K3566" s="2">
        <v>38134400000000</v>
      </c>
      <c r="L3566" s="2">
        <v>38314200000000</v>
      </c>
      <c r="M3566" s="2">
        <v>38049900000000</v>
      </c>
      <c r="N3566" s="2">
        <v>37710500000000</v>
      </c>
      <c r="O3566" s="2">
        <v>37599100000000</v>
      </c>
      <c r="P3566" s="2">
        <v>37478800000000</v>
      </c>
      <c r="Q3566" s="2">
        <v>37522500000000</v>
      </c>
      <c r="R3566" s="2">
        <v>37709600000000</v>
      </c>
      <c r="S3566" s="2">
        <v>38044500000000</v>
      </c>
      <c r="T3566" s="2">
        <v>38405000000000</v>
      </c>
      <c r="U3566" s="2">
        <v>38724600000000</v>
      </c>
      <c r="V3566" s="2">
        <v>39079200000000</v>
      </c>
      <c r="W3566" s="2">
        <v>39523600000000</v>
      </c>
      <c r="X3566" s="2">
        <v>39842300000000</v>
      </c>
      <c r="Y3566" s="2">
        <v>40102000000000</v>
      </c>
      <c r="Z3566" s="2">
        <v>40358200000000</v>
      </c>
      <c r="AA3566" s="2">
        <v>40683500000000</v>
      </c>
      <c r="AB3566" s="2">
        <v>40986400000000</v>
      </c>
      <c r="AC3566" s="2">
        <v>41295500000000</v>
      </c>
      <c r="AD3566" s="2">
        <v>41551800000000</v>
      </c>
      <c r="AE3566" s="2">
        <v>41727300000000</v>
      </c>
      <c r="AF3566" s="2">
        <v>42097200000000</v>
      </c>
    </row>
    <row r="3567" spans="1:32" x14ac:dyDescent="0.25">
      <c r="A3567" t="s">
        <v>5081</v>
      </c>
      <c r="B3567" t="s">
        <v>19</v>
      </c>
      <c r="C3567" s="2">
        <v>1216610000</v>
      </c>
      <c r="D3567" s="2">
        <v>1115730000</v>
      </c>
      <c r="E3567" s="2">
        <v>1119080000</v>
      </c>
      <c r="F3567" s="2">
        <v>1094480000</v>
      </c>
      <c r="G3567" s="2">
        <v>1093230000</v>
      </c>
      <c r="H3567" s="2">
        <v>1088890000</v>
      </c>
      <c r="I3567" s="2">
        <v>1077410000</v>
      </c>
      <c r="J3567" s="2">
        <v>1073490000</v>
      </c>
      <c r="K3567" s="2">
        <v>1084980000</v>
      </c>
      <c r="L3567" s="2">
        <v>1090100000</v>
      </c>
      <c r="M3567" s="2">
        <v>1082580000</v>
      </c>
      <c r="N3567" s="2">
        <v>1072920000</v>
      </c>
      <c r="O3567" s="2">
        <v>1069750000</v>
      </c>
      <c r="P3567" s="2">
        <v>1066330000</v>
      </c>
      <c r="Q3567" s="2">
        <v>1067570000</v>
      </c>
      <c r="R3567" s="2">
        <v>1072890000</v>
      </c>
      <c r="S3567" s="2">
        <v>1082420000</v>
      </c>
      <c r="T3567" s="2">
        <v>1092680000</v>
      </c>
      <c r="U3567" s="2">
        <v>1101770000</v>
      </c>
      <c r="V3567" s="2">
        <v>1111860000</v>
      </c>
      <c r="W3567" s="2">
        <v>1124510000</v>
      </c>
      <c r="X3567" s="2">
        <v>1133570000</v>
      </c>
      <c r="Y3567" s="2">
        <v>1140960000</v>
      </c>
      <c r="Z3567" s="2">
        <v>1148250000</v>
      </c>
      <c r="AA3567" s="2">
        <v>1157510000</v>
      </c>
      <c r="AB3567" s="2">
        <v>1166130000</v>
      </c>
      <c r="AC3567" s="2">
        <v>1174920000</v>
      </c>
      <c r="AD3567" s="2">
        <v>1182210000</v>
      </c>
      <c r="AE3567" s="2">
        <v>1187210000</v>
      </c>
      <c r="AF3567" s="2">
        <v>1197730000</v>
      </c>
    </row>
    <row r="3568" spans="1:32" x14ac:dyDescent="0.25">
      <c r="A3568" t="s">
        <v>5082</v>
      </c>
      <c r="B3568" t="s">
        <v>19</v>
      </c>
      <c r="C3568" s="2">
        <v>5618640000</v>
      </c>
      <c r="D3568" s="2">
        <v>5152720000</v>
      </c>
      <c r="E3568" s="2">
        <v>5168230000</v>
      </c>
      <c r="F3568" s="2">
        <v>5054590000</v>
      </c>
      <c r="G3568" s="2">
        <v>5048830000</v>
      </c>
      <c r="H3568" s="2">
        <v>5028810000</v>
      </c>
      <c r="I3568" s="2">
        <v>4975760000</v>
      </c>
      <c r="J3568" s="2">
        <v>4957640000</v>
      </c>
      <c r="K3568" s="2">
        <v>5010730000</v>
      </c>
      <c r="L3568" s="2">
        <v>5034360000</v>
      </c>
      <c r="M3568" s="2">
        <v>4999630000</v>
      </c>
      <c r="N3568" s="2">
        <v>4955030000</v>
      </c>
      <c r="O3568" s="2">
        <v>4940390000</v>
      </c>
      <c r="P3568" s="2">
        <v>4924580000</v>
      </c>
      <c r="Q3568" s="2">
        <v>4930330000</v>
      </c>
      <c r="R3568" s="2">
        <v>4954910000</v>
      </c>
      <c r="S3568" s="2">
        <v>4998920000</v>
      </c>
      <c r="T3568" s="2">
        <v>5046290000</v>
      </c>
      <c r="U3568" s="2">
        <v>5088280000</v>
      </c>
      <c r="V3568" s="2">
        <v>5134880000</v>
      </c>
      <c r="W3568" s="2">
        <v>5193270000</v>
      </c>
      <c r="X3568" s="2">
        <v>5235140000</v>
      </c>
      <c r="Y3568" s="2">
        <v>5269260000</v>
      </c>
      <c r="Z3568" s="2">
        <v>5302930000</v>
      </c>
      <c r="AA3568" s="2">
        <v>5345670000</v>
      </c>
      <c r="AB3568" s="2">
        <v>5385480000</v>
      </c>
      <c r="AC3568" s="2">
        <v>5426090000</v>
      </c>
      <c r="AD3568" s="2">
        <v>5459770000</v>
      </c>
      <c r="AE3568" s="2">
        <v>5482830000</v>
      </c>
      <c r="AF3568" s="2">
        <v>5531430000</v>
      </c>
    </row>
    <row r="3569" spans="1:32" x14ac:dyDescent="0.25">
      <c r="A3569" t="s">
        <v>5083</v>
      </c>
      <c r="B3569" t="s">
        <v>19</v>
      </c>
      <c r="C3569" s="2">
        <v>19229900000</v>
      </c>
      <c r="D3569" s="2">
        <v>17635300000</v>
      </c>
      <c r="E3569" s="2">
        <v>17688400000</v>
      </c>
      <c r="F3569" s="2">
        <v>17299400000</v>
      </c>
      <c r="G3569" s="2">
        <v>17279700000</v>
      </c>
      <c r="H3569" s="2">
        <v>17211200000</v>
      </c>
      <c r="I3569" s="2">
        <v>17029600000</v>
      </c>
      <c r="J3569" s="2">
        <v>16967600000</v>
      </c>
      <c r="K3569" s="2">
        <v>17149300000</v>
      </c>
      <c r="L3569" s="2">
        <v>17230200000</v>
      </c>
      <c r="M3569" s="2">
        <v>17111300000</v>
      </c>
      <c r="N3569" s="2">
        <v>16958700000</v>
      </c>
      <c r="O3569" s="2">
        <v>16908600000</v>
      </c>
      <c r="P3569" s="2">
        <v>16854500000</v>
      </c>
      <c r="Q3569" s="2">
        <v>16874100000</v>
      </c>
      <c r="R3569" s="2">
        <v>16958300000</v>
      </c>
      <c r="S3569" s="2">
        <v>17108900000</v>
      </c>
      <c r="T3569" s="2">
        <v>17271000000</v>
      </c>
      <c r="U3569" s="2">
        <v>17414700000</v>
      </c>
      <c r="V3569" s="2">
        <v>17574200000</v>
      </c>
      <c r="W3569" s="2">
        <v>17774000000</v>
      </c>
      <c r="X3569" s="2">
        <v>17917400000</v>
      </c>
      <c r="Y3569" s="2">
        <v>18034100000</v>
      </c>
      <c r="Z3569" s="2">
        <v>18149300000</v>
      </c>
      <c r="AA3569" s="2">
        <v>18295600000</v>
      </c>
      <c r="AB3569" s="2">
        <v>18431900000</v>
      </c>
      <c r="AC3569" s="2">
        <v>18570900000</v>
      </c>
      <c r="AD3569" s="2">
        <v>18686100000</v>
      </c>
      <c r="AE3569" s="2">
        <v>18765100000</v>
      </c>
      <c r="AF3569" s="2">
        <v>18931400000</v>
      </c>
    </row>
    <row r="3570" spans="1:32" x14ac:dyDescent="0.25">
      <c r="A3570" t="s">
        <v>5084</v>
      </c>
      <c r="B3570" t="s">
        <v>19</v>
      </c>
      <c r="C3570" s="2">
        <v>1518060000</v>
      </c>
      <c r="D3570" s="2">
        <v>1392180000</v>
      </c>
      <c r="E3570" s="2">
        <v>1396370000</v>
      </c>
      <c r="F3570" s="2">
        <v>1365660000</v>
      </c>
      <c r="G3570" s="2">
        <v>1364110000</v>
      </c>
      <c r="H3570" s="2">
        <v>1358700000</v>
      </c>
      <c r="I3570" s="2">
        <v>1344360000</v>
      </c>
      <c r="J3570" s="2">
        <v>1339470000</v>
      </c>
      <c r="K3570" s="2">
        <v>1353810000</v>
      </c>
      <c r="L3570" s="2">
        <v>1360200000</v>
      </c>
      <c r="M3570" s="2">
        <v>1350810000</v>
      </c>
      <c r="N3570" s="2">
        <v>1338760000</v>
      </c>
      <c r="O3570" s="2">
        <v>1334810000</v>
      </c>
      <c r="P3570" s="2">
        <v>1330540000</v>
      </c>
      <c r="Q3570" s="2">
        <v>1332090000</v>
      </c>
      <c r="R3570" s="2">
        <v>1338730000</v>
      </c>
      <c r="S3570" s="2">
        <v>1350620000</v>
      </c>
      <c r="T3570" s="2">
        <v>1363420000</v>
      </c>
      <c r="U3570" s="2">
        <v>1374760000</v>
      </c>
      <c r="V3570" s="2">
        <v>1387350000</v>
      </c>
      <c r="W3570" s="2">
        <v>1403130000</v>
      </c>
      <c r="X3570" s="2">
        <v>1414440000</v>
      </c>
      <c r="Y3570" s="2">
        <v>1423660000</v>
      </c>
      <c r="Z3570" s="2">
        <v>1432760000</v>
      </c>
      <c r="AA3570" s="2">
        <v>1444310000</v>
      </c>
      <c r="AB3570" s="2">
        <v>1455060000</v>
      </c>
      <c r="AC3570" s="2">
        <v>1466040000</v>
      </c>
      <c r="AD3570" s="2">
        <v>1475130000</v>
      </c>
      <c r="AE3570" s="2">
        <v>1481370000</v>
      </c>
      <c r="AF3570" s="2">
        <v>1494500000</v>
      </c>
    </row>
    <row r="3571" spans="1:32" x14ac:dyDescent="0.25">
      <c r="A3571" t="s">
        <v>5085</v>
      </c>
      <c r="B3571" t="s">
        <v>19</v>
      </c>
      <c r="C3571" s="2">
        <v>1349950000</v>
      </c>
      <c r="D3571" s="2">
        <v>1238010000</v>
      </c>
      <c r="E3571" s="2">
        <v>1241740000</v>
      </c>
      <c r="F3571" s="2">
        <v>1214430000</v>
      </c>
      <c r="G3571" s="2">
        <v>1213050000</v>
      </c>
      <c r="H3571" s="2">
        <v>1208240000</v>
      </c>
      <c r="I3571" s="2">
        <v>1195490000</v>
      </c>
      <c r="J3571" s="2">
        <v>1191140000</v>
      </c>
      <c r="K3571" s="2">
        <v>1203900000</v>
      </c>
      <c r="L3571" s="2">
        <v>1209570000</v>
      </c>
      <c r="M3571" s="2">
        <v>1201230000</v>
      </c>
      <c r="N3571" s="2">
        <v>1190510000</v>
      </c>
      <c r="O3571" s="2">
        <v>1187000000</v>
      </c>
      <c r="P3571" s="2">
        <v>1183200000</v>
      </c>
      <c r="Q3571" s="2">
        <v>1184580000</v>
      </c>
      <c r="R3571" s="2">
        <v>1190490000</v>
      </c>
      <c r="S3571" s="2">
        <v>1201060000</v>
      </c>
      <c r="T3571" s="2">
        <v>1212440000</v>
      </c>
      <c r="U3571" s="2">
        <v>1222530000</v>
      </c>
      <c r="V3571" s="2">
        <v>1233720000</v>
      </c>
      <c r="W3571" s="2">
        <v>1247750000</v>
      </c>
      <c r="X3571" s="2">
        <v>1257810000</v>
      </c>
      <c r="Y3571" s="2">
        <v>1266010000</v>
      </c>
      <c r="Z3571" s="2">
        <v>1274100000</v>
      </c>
      <c r="AA3571" s="2">
        <v>1284370000</v>
      </c>
      <c r="AB3571" s="2">
        <v>1293930000</v>
      </c>
      <c r="AC3571" s="2">
        <v>1303690000</v>
      </c>
      <c r="AD3571" s="2">
        <v>1311780000</v>
      </c>
      <c r="AE3571" s="2">
        <v>1317330000</v>
      </c>
      <c r="AF3571" s="2">
        <v>1329000000</v>
      </c>
    </row>
    <row r="3572" spans="1:32" x14ac:dyDescent="0.25">
      <c r="A3572" t="s">
        <v>5086</v>
      </c>
      <c r="B3572" t="s">
        <v>19</v>
      </c>
      <c r="C3572" s="2">
        <v>4088040000</v>
      </c>
      <c r="D3572" s="2">
        <v>3749050000</v>
      </c>
      <c r="E3572" s="2">
        <v>3760330000</v>
      </c>
      <c r="F3572" s="2">
        <v>3677650000</v>
      </c>
      <c r="G3572" s="2">
        <v>3673460000</v>
      </c>
      <c r="H3572" s="2">
        <v>3658890000</v>
      </c>
      <c r="I3572" s="2">
        <v>3620290000</v>
      </c>
      <c r="J3572" s="2">
        <v>3607110000</v>
      </c>
      <c r="K3572" s="2">
        <v>3645740000</v>
      </c>
      <c r="L3572" s="2">
        <v>3662930000</v>
      </c>
      <c r="M3572" s="2">
        <v>3637660000</v>
      </c>
      <c r="N3572" s="2">
        <v>3605210000</v>
      </c>
      <c r="O3572" s="2">
        <v>3594560000</v>
      </c>
      <c r="P3572" s="2">
        <v>3583060000</v>
      </c>
      <c r="Q3572" s="2">
        <v>3587240000</v>
      </c>
      <c r="R3572" s="2">
        <v>3605130000</v>
      </c>
      <c r="S3572" s="2">
        <v>3637150000</v>
      </c>
      <c r="T3572" s="2">
        <v>3671610000</v>
      </c>
      <c r="U3572" s="2">
        <v>3702160000</v>
      </c>
      <c r="V3572" s="2">
        <v>3736070000</v>
      </c>
      <c r="W3572" s="2">
        <v>3778550000</v>
      </c>
      <c r="X3572" s="2">
        <v>3809020000</v>
      </c>
      <c r="Y3572" s="2">
        <v>3833840000</v>
      </c>
      <c r="Z3572" s="2">
        <v>3858340000</v>
      </c>
      <c r="AA3572" s="2">
        <v>3889430000</v>
      </c>
      <c r="AB3572" s="2">
        <v>3918400000</v>
      </c>
      <c r="AC3572" s="2">
        <v>3947950000</v>
      </c>
      <c r="AD3572" s="2">
        <v>3972450000</v>
      </c>
      <c r="AE3572" s="2">
        <v>3989230000</v>
      </c>
      <c r="AF3572" s="2">
        <v>4024590000</v>
      </c>
    </row>
    <row r="3573" spans="1:32" x14ac:dyDescent="0.25">
      <c r="A3573" t="s">
        <v>5087</v>
      </c>
      <c r="B3573" t="s">
        <v>19</v>
      </c>
      <c r="C3573" s="2">
        <v>315692000</v>
      </c>
      <c r="D3573" s="2">
        <v>289514000</v>
      </c>
      <c r="E3573" s="2">
        <v>290385000</v>
      </c>
      <c r="F3573" s="2">
        <v>284000000</v>
      </c>
      <c r="G3573" s="2">
        <v>283677000</v>
      </c>
      <c r="H3573" s="2">
        <v>282552000</v>
      </c>
      <c r="I3573" s="2">
        <v>279571000</v>
      </c>
      <c r="J3573" s="2">
        <v>278553000</v>
      </c>
      <c r="K3573" s="2">
        <v>281536000</v>
      </c>
      <c r="L3573" s="2">
        <v>282864000</v>
      </c>
      <c r="M3573" s="2">
        <v>280912000</v>
      </c>
      <c r="N3573" s="2">
        <v>278406000</v>
      </c>
      <c r="O3573" s="2">
        <v>277584000</v>
      </c>
      <c r="P3573" s="2">
        <v>276696000</v>
      </c>
      <c r="Q3573" s="2">
        <v>277019000</v>
      </c>
      <c r="R3573" s="2">
        <v>278400000</v>
      </c>
      <c r="S3573" s="2">
        <v>280873000</v>
      </c>
      <c r="T3573" s="2">
        <v>283534000</v>
      </c>
      <c r="U3573" s="2">
        <v>285893000</v>
      </c>
      <c r="V3573" s="2">
        <v>288511000</v>
      </c>
      <c r="W3573" s="2">
        <v>291792000</v>
      </c>
      <c r="X3573" s="2">
        <v>294145000</v>
      </c>
      <c r="Y3573" s="2">
        <v>296062000</v>
      </c>
      <c r="Z3573" s="2">
        <v>297954000</v>
      </c>
      <c r="AA3573" s="2">
        <v>300355000</v>
      </c>
      <c r="AB3573" s="2">
        <v>302592000</v>
      </c>
      <c r="AC3573" s="2">
        <v>304874000</v>
      </c>
      <c r="AD3573" s="2">
        <v>306766000</v>
      </c>
      <c r="AE3573" s="2">
        <v>308062000</v>
      </c>
      <c r="AF3573" s="2">
        <v>310792000</v>
      </c>
    </row>
    <row r="3574" spans="1:32" x14ac:dyDescent="0.25">
      <c r="A3574" t="s">
        <v>5088</v>
      </c>
      <c r="B3574" t="s">
        <v>19</v>
      </c>
      <c r="C3574" s="2">
        <v>269535000</v>
      </c>
      <c r="D3574" s="2">
        <v>247184000</v>
      </c>
      <c r="E3574" s="2">
        <v>247928000</v>
      </c>
      <c r="F3574" s="2">
        <v>242477000</v>
      </c>
      <c r="G3574" s="2">
        <v>242200000</v>
      </c>
      <c r="H3574" s="2">
        <v>241240000</v>
      </c>
      <c r="I3574" s="2">
        <v>238695000</v>
      </c>
      <c r="J3574" s="2">
        <v>237826000</v>
      </c>
      <c r="K3574" s="2">
        <v>240373000</v>
      </c>
      <c r="L3574" s="2">
        <v>241506000</v>
      </c>
      <c r="M3574" s="2">
        <v>239840000</v>
      </c>
      <c r="N3574" s="2">
        <v>237701000</v>
      </c>
      <c r="O3574" s="2">
        <v>236999000</v>
      </c>
      <c r="P3574" s="2">
        <v>236240000</v>
      </c>
      <c r="Q3574" s="2">
        <v>236516000</v>
      </c>
      <c r="R3574" s="2">
        <v>237695000</v>
      </c>
      <c r="S3574" s="2">
        <v>239806000</v>
      </c>
      <c r="T3574" s="2">
        <v>242078000</v>
      </c>
      <c r="U3574" s="2">
        <v>244093000</v>
      </c>
      <c r="V3574" s="2">
        <v>246328000</v>
      </c>
      <c r="W3574" s="2">
        <v>249129000</v>
      </c>
      <c r="X3574" s="2">
        <v>251138000</v>
      </c>
      <c r="Y3574" s="2">
        <v>252775000</v>
      </c>
      <c r="Z3574" s="2">
        <v>254390000</v>
      </c>
      <c r="AA3574" s="2">
        <v>256440000</v>
      </c>
      <c r="AB3574" s="2">
        <v>258350000</v>
      </c>
      <c r="AC3574" s="2">
        <v>260298000</v>
      </c>
      <c r="AD3574" s="2">
        <v>261914000</v>
      </c>
      <c r="AE3574" s="2">
        <v>263020000</v>
      </c>
      <c r="AF3574" s="2">
        <v>265352000</v>
      </c>
    </row>
    <row r="3575" spans="1:32" x14ac:dyDescent="0.25">
      <c r="A3575" t="s">
        <v>5089</v>
      </c>
      <c r="B3575" t="s">
        <v>19</v>
      </c>
      <c r="C3575" s="2">
        <v>1709530000</v>
      </c>
      <c r="D3575" s="2">
        <v>1567770000</v>
      </c>
      <c r="E3575" s="2">
        <v>1572480000</v>
      </c>
      <c r="F3575" s="2">
        <v>1537910000</v>
      </c>
      <c r="G3575" s="2">
        <v>1536160000</v>
      </c>
      <c r="H3575" s="2">
        <v>1530060000</v>
      </c>
      <c r="I3575" s="2">
        <v>1513920000</v>
      </c>
      <c r="J3575" s="2">
        <v>1508410000</v>
      </c>
      <c r="K3575" s="2">
        <v>1524560000</v>
      </c>
      <c r="L3575" s="2">
        <v>1531750000</v>
      </c>
      <c r="M3575" s="2">
        <v>1521180000</v>
      </c>
      <c r="N3575" s="2">
        <v>1507620000</v>
      </c>
      <c r="O3575" s="2">
        <v>1503160000</v>
      </c>
      <c r="P3575" s="2">
        <v>1498350000</v>
      </c>
      <c r="Q3575" s="2">
        <v>1500100000</v>
      </c>
      <c r="R3575" s="2">
        <v>1507580000</v>
      </c>
      <c r="S3575" s="2">
        <v>1520970000</v>
      </c>
      <c r="T3575" s="2">
        <v>1535380000</v>
      </c>
      <c r="U3575" s="2">
        <v>1548160000</v>
      </c>
      <c r="V3575" s="2">
        <v>1562340000</v>
      </c>
      <c r="W3575" s="2">
        <v>1580100000</v>
      </c>
      <c r="X3575" s="2">
        <v>1592840000</v>
      </c>
      <c r="Y3575" s="2">
        <v>1603220000</v>
      </c>
      <c r="Z3575" s="2">
        <v>1613470000</v>
      </c>
      <c r="AA3575" s="2">
        <v>1626470000</v>
      </c>
      <c r="AB3575" s="2">
        <v>1638580000</v>
      </c>
      <c r="AC3575" s="2">
        <v>1650940000</v>
      </c>
      <c r="AD3575" s="2">
        <v>1661190000</v>
      </c>
      <c r="AE3575" s="2">
        <v>1668200000</v>
      </c>
      <c r="AF3575" s="2">
        <v>1682990000</v>
      </c>
    </row>
    <row r="3576" spans="1:32" x14ac:dyDescent="0.25">
      <c r="A3576" t="s">
        <v>5090</v>
      </c>
      <c r="B3576" t="s">
        <v>19</v>
      </c>
      <c r="C3576" s="2">
        <v>341905000</v>
      </c>
      <c r="D3576" s="2">
        <v>313553000</v>
      </c>
      <c r="E3576" s="2">
        <v>314497000</v>
      </c>
      <c r="F3576" s="2">
        <v>307582000</v>
      </c>
      <c r="G3576" s="2">
        <v>307231000</v>
      </c>
      <c r="H3576" s="2">
        <v>306013000</v>
      </c>
      <c r="I3576" s="2">
        <v>302784000</v>
      </c>
      <c r="J3576" s="2">
        <v>301682000</v>
      </c>
      <c r="K3576" s="2">
        <v>304913000</v>
      </c>
      <c r="L3576" s="2">
        <v>306350000</v>
      </c>
      <c r="M3576" s="2">
        <v>304237000</v>
      </c>
      <c r="N3576" s="2">
        <v>301523000</v>
      </c>
      <c r="O3576" s="2">
        <v>300632000</v>
      </c>
      <c r="P3576" s="2">
        <v>299670000</v>
      </c>
      <c r="Q3576" s="2">
        <v>300020000</v>
      </c>
      <c r="R3576" s="2">
        <v>301516000</v>
      </c>
      <c r="S3576" s="2">
        <v>304194000</v>
      </c>
      <c r="T3576" s="2">
        <v>307076000</v>
      </c>
      <c r="U3576" s="2">
        <v>309631000</v>
      </c>
      <c r="V3576" s="2">
        <v>312467000</v>
      </c>
      <c r="W3576" s="2">
        <v>316020000</v>
      </c>
      <c r="X3576" s="2">
        <v>318569000</v>
      </c>
      <c r="Y3576" s="2">
        <v>320645000</v>
      </c>
      <c r="Z3576" s="2">
        <v>322693000</v>
      </c>
      <c r="AA3576" s="2">
        <v>325294000</v>
      </c>
      <c r="AB3576" s="2">
        <v>327717000</v>
      </c>
      <c r="AC3576" s="2">
        <v>330188000</v>
      </c>
      <c r="AD3576" s="2">
        <v>332237000</v>
      </c>
      <c r="AE3576" s="2">
        <v>333641000</v>
      </c>
      <c r="AF3576" s="2">
        <v>336598000</v>
      </c>
    </row>
    <row r="3577" spans="1:32" x14ac:dyDescent="0.25">
      <c r="A3577" t="s">
        <v>5091</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x14ac:dyDescent="0.25">
      <c r="A3578" t="s">
        <v>5092</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x14ac:dyDescent="0.25">
      <c r="A3579" t="s">
        <v>5093</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x14ac:dyDescent="0.25">
      <c r="A3580" t="s">
        <v>5094</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x14ac:dyDescent="0.25">
      <c r="A3581" t="s">
        <v>5095</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x14ac:dyDescent="0.25">
      <c r="A3582" t="s">
        <v>5096</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x14ac:dyDescent="0.25">
      <c r="A3583" t="s">
        <v>5097</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x14ac:dyDescent="0.25">
      <c r="A3584" t="s">
        <v>5098</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x14ac:dyDescent="0.25">
      <c r="A3585" t="s">
        <v>5099</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x14ac:dyDescent="0.25">
      <c r="A3586" t="s">
        <v>5100</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x14ac:dyDescent="0.25">
      <c r="A3587" t="s">
        <v>5101</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x14ac:dyDescent="0.25">
      <c r="A3588" t="s">
        <v>5102</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x14ac:dyDescent="0.25">
      <c r="A3589" t="s">
        <v>5103</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x14ac:dyDescent="0.25">
      <c r="A3590" t="s">
        <v>5104</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x14ac:dyDescent="0.25">
      <c r="A3591" t="s">
        <v>5105</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x14ac:dyDescent="0.25">
      <c r="A3592" t="s">
        <v>5106</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x14ac:dyDescent="0.25">
      <c r="A3593" t="s">
        <v>5107</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x14ac:dyDescent="0.25">
      <c r="A3594" t="s">
        <v>5108</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x14ac:dyDescent="0.25">
      <c r="A3595" t="s">
        <v>5109</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x14ac:dyDescent="0.25">
      <c r="A3596" t="s">
        <v>5110</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x14ac:dyDescent="0.25">
      <c r="A3597" t="s">
        <v>5111</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x14ac:dyDescent="0.25">
      <c r="A3598" t="s">
        <v>5112</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x14ac:dyDescent="0.25">
      <c r="A3599" t="s">
        <v>5113</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x14ac:dyDescent="0.25">
      <c r="A3600" t="s">
        <v>5114</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x14ac:dyDescent="0.25">
      <c r="A3601" t="s">
        <v>5115</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x14ac:dyDescent="0.25">
      <c r="A3602" t="s">
        <v>5116</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x14ac:dyDescent="0.25">
      <c r="A3603" t="s">
        <v>5117</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x14ac:dyDescent="0.25">
      <c r="A3604" t="s">
        <v>5118</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x14ac:dyDescent="0.25">
      <c r="A3605" t="s">
        <v>5119</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x14ac:dyDescent="0.25">
      <c r="A3606" t="s">
        <v>5120</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x14ac:dyDescent="0.25">
      <c r="A3607" t="s">
        <v>5121</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x14ac:dyDescent="0.25">
      <c r="A3608" t="s">
        <v>5122</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x14ac:dyDescent="0.25">
      <c r="A3609" t="s">
        <v>5123</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x14ac:dyDescent="0.25">
      <c r="A3610" t="s">
        <v>5124</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x14ac:dyDescent="0.25">
      <c r="A3611" t="s">
        <v>5125</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x14ac:dyDescent="0.25">
      <c r="A3612" t="s">
        <v>5126</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x14ac:dyDescent="0.25">
      <c r="A3613" t="s">
        <v>5127</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x14ac:dyDescent="0.25">
      <c r="A3614" t="s">
        <v>5128</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x14ac:dyDescent="0.25">
      <c r="A3615" t="s">
        <v>5129</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x14ac:dyDescent="0.25">
      <c r="A3616" t="s">
        <v>5130</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x14ac:dyDescent="0.25">
      <c r="A3617" t="s">
        <v>5131</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x14ac:dyDescent="0.25">
      <c r="A3618" t="s">
        <v>5132</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x14ac:dyDescent="0.25">
      <c r="A3619" t="s">
        <v>5133</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x14ac:dyDescent="0.25">
      <c r="A3620" t="s">
        <v>5134</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x14ac:dyDescent="0.25">
      <c r="A3621" t="s">
        <v>5135</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x14ac:dyDescent="0.25">
      <c r="A3622" t="s">
        <v>5136</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x14ac:dyDescent="0.25">
      <c r="A3623" t="s">
        <v>5137</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x14ac:dyDescent="0.25">
      <c r="A3624" t="s">
        <v>5138</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x14ac:dyDescent="0.25">
      <c r="A3625" t="s">
        <v>5139</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x14ac:dyDescent="0.25">
      <c r="A3626" t="s">
        <v>5140</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x14ac:dyDescent="0.25">
      <c r="A3627" t="s">
        <v>5141</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x14ac:dyDescent="0.25">
      <c r="A3628" t="s">
        <v>5142</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x14ac:dyDescent="0.25">
      <c r="A3629" t="s">
        <v>5143</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x14ac:dyDescent="0.25">
      <c r="A3630" t="s">
        <v>5144</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x14ac:dyDescent="0.25">
      <c r="A3631" t="s">
        <v>5145</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x14ac:dyDescent="0.25">
      <c r="A3632" t="s">
        <v>5146</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x14ac:dyDescent="0.25">
      <c r="A3633" t="s">
        <v>5147</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x14ac:dyDescent="0.25">
      <c r="A3634" t="s">
        <v>5148</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x14ac:dyDescent="0.25">
      <c r="A3635" t="s">
        <v>5149</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x14ac:dyDescent="0.25">
      <c r="A3636" t="s">
        <v>5150</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x14ac:dyDescent="0.25">
      <c r="A3637" t="s">
        <v>5151</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x14ac:dyDescent="0.25">
      <c r="A3638" t="s">
        <v>5152</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x14ac:dyDescent="0.25">
      <c r="A3639" t="s">
        <v>5153</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x14ac:dyDescent="0.25">
      <c r="A3640" t="s">
        <v>5154</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x14ac:dyDescent="0.25">
      <c r="A3641" t="s">
        <v>5155</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x14ac:dyDescent="0.25">
      <c r="A3642" t="s">
        <v>5156</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x14ac:dyDescent="0.25">
      <c r="A3643" t="s">
        <v>5157</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x14ac:dyDescent="0.25">
      <c r="A3644" t="s">
        <v>5158</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x14ac:dyDescent="0.25">
      <c r="A3645" t="s">
        <v>5159</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x14ac:dyDescent="0.25">
      <c r="A3646" t="s">
        <v>5160</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x14ac:dyDescent="0.25">
      <c r="A3647" t="s">
        <v>5161</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x14ac:dyDescent="0.25">
      <c r="A3648" t="s">
        <v>5162</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x14ac:dyDescent="0.25">
      <c r="A3649" t="s">
        <v>5163</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x14ac:dyDescent="0.25">
      <c r="A3650" t="s">
        <v>5164</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x14ac:dyDescent="0.25">
      <c r="A3651" t="s">
        <v>5165</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x14ac:dyDescent="0.25">
      <c r="A3652" t="s">
        <v>5166</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x14ac:dyDescent="0.25">
      <c r="A3653" t="s">
        <v>5167</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x14ac:dyDescent="0.25">
      <c r="A3654" t="s">
        <v>5168</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x14ac:dyDescent="0.25">
      <c r="A3655" t="s">
        <v>5169</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x14ac:dyDescent="0.25">
      <c r="A3656" t="s">
        <v>5170</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x14ac:dyDescent="0.25">
      <c r="A3657" t="s">
        <v>5171</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x14ac:dyDescent="0.25">
      <c r="A3658" t="s">
        <v>5172</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x14ac:dyDescent="0.25">
      <c r="A3659" t="s">
        <v>5173</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x14ac:dyDescent="0.25">
      <c r="A3660" t="s">
        <v>5174</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x14ac:dyDescent="0.25">
      <c r="A3661" t="s">
        <v>5175</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x14ac:dyDescent="0.25">
      <c r="A3662" t="s">
        <v>5176</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x14ac:dyDescent="0.25">
      <c r="A3663" t="s">
        <v>5177</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x14ac:dyDescent="0.25">
      <c r="A3664" t="s">
        <v>5178</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x14ac:dyDescent="0.25">
      <c r="A3665" t="s">
        <v>5179</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x14ac:dyDescent="0.25">
      <c r="A3666" t="s">
        <v>5180</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x14ac:dyDescent="0.25">
      <c r="A3667" t="s">
        <v>5181</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x14ac:dyDescent="0.25">
      <c r="A3668" t="s">
        <v>5182</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x14ac:dyDescent="0.25">
      <c r="A3669" t="s">
        <v>5183</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x14ac:dyDescent="0.25">
      <c r="A3670" t="s">
        <v>5184</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x14ac:dyDescent="0.25">
      <c r="A3671" t="s">
        <v>5185</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x14ac:dyDescent="0.25">
      <c r="A3672" t="s">
        <v>5186</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x14ac:dyDescent="0.25">
      <c r="A3673" t="s">
        <v>5187</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x14ac:dyDescent="0.25">
      <c r="A3674" t="s">
        <v>5188</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x14ac:dyDescent="0.25">
      <c r="A3675" t="s">
        <v>5189</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x14ac:dyDescent="0.25">
      <c r="A3676" t="s">
        <v>5190</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x14ac:dyDescent="0.25">
      <c r="A3677" t="s">
        <v>5191</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x14ac:dyDescent="0.25">
      <c r="A3678" t="s">
        <v>5192</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x14ac:dyDescent="0.25">
      <c r="A3679" t="s">
        <v>5193</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x14ac:dyDescent="0.25">
      <c r="A3680" t="s">
        <v>5194</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x14ac:dyDescent="0.25">
      <c r="A3681" t="s">
        <v>5195</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x14ac:dyDescent="0.25">
      <c r="A3682" t="s">
        <v>5196</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x14ac:dyDescent="0.25">
      <c r="A3683" t="s">
        <v>5197</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x14ac:dyDescent="0.25">
      <c r="A3684" t="s">
        <v>5198</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x14ac:dyDescent="0.25">
      <c r="A3685" t="s">
        <v>5199</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x14ac:dyDescent="0.25">
      <c r="A3686" t="s">
        <v>5200</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x14ac:dyDescent="0.25">
      <c r="A3687" t="s">
        <v>5201</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x14ac:dyDescent="0.25">
      <c r="A3688" t="s">
        <v>5202</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x14ac:dyDescent="0.25">
      <c r="A3689" t="s">
        <v>5203</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x14ac:dyDescent="0.25">
      <c r="A3690" t="s">
        <v>5204</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x14ac:dyDescent="0.25">
      <c r="A3691" t="s">
        <v>5205</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x14ac:dyDescent="0.25">
      <c r="A3692" t="s">
        <v>5206</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x14ac:dyDescent="0.25">
      <c r="A3693" t="s">
        <v>5207</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x14ac:dyDescent="0.25">
      <c r="A3694" t="s">
        <v>5208</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x14ac:dyDescent="0.25">
      <c r="A3695" t="s">
        <v>5209</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x14ac:dyDescent="0.25">
      <c r="A3696" t="s">
        <v>5210</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x14ac:dyDescent="0.25">
      <c r="A3697" t="s">
        <v>5211</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x14ac:dyDescent="0.25">
      <c r="A3698" t="s">
        <v>5212</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x14ac:dyDescent="0.25">
      <c r="A3699" t="s">
        <v>5213</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x14ac:dyDescent="0.25">
      <c r="A3700" t="s">
        <v>5214</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x14ac:dyDescent="0.25">
      <c r="A3701" t="s">
        <v>5215</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x14ac:dyDescent="0.25">
      <c r="A3702" t="s">
        <v>5216</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x14ac:dyDescent="0.25">
      <c r="A3703" t="s">
        <v>5217</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x14ac:dyDescent="0.25">
      <c r="A3704" t="s">
        <v>5218</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x14ac:dyDescent="0.25">
      <c r="A3705" t="s">
        <v>5219</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x14ac:dyDescent="0.25">
      <c r="A3706" t="s">
        <v>5220</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x14ac:dyDescent="0.25">
      <c r="A3707" t="s">
        <v>5221</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x14ac:dyDescent="0.25">
      <c r="A3708" t="s">
        <v>5222</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x14ac:dyDescent="0.25">
      <c r="A3709" t="s">
        <v>5223</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x14ac:dyDescent="0.25">
      <c r="A3710" t="s">
        <v>5224</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x14ac:dyDescent="0.25">
      <c r="A3711" t="s">
        <v>5225</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x14ac:dyDescent="0.25">
      <c r="A3712" t="s">
        <v>5226</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x14ac:dyDescent="0.25">
      <c r="A3713" t="s">
        <v>5227</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x14ac:dyDescent="0.25">
      <c r="A3714" t="s">
        <v>5228</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x14ac:dyDescent="0.25">
      <c r="A3715" t="s">
        <v>5229</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x14ac:dyDescent="0.25">
      <c r="A3716" t="s">
        <v>5230</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x14ac:dyDescent="0.25">
      <c r="A3717" t="s">
        <v>5231</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x14ac:dyDescent="0.25">
      <c r="A3718" t="s">
        <v>5232</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x14ac:dyDescent="0.25">
      <c r="A3719" t="s">
        <v>5233</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x14ac:dyDescent="0.25">
      <c r="A3720" t="s">
        <v>5234</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x14ac:dyDescent="0.25">
      <c r="A3721" t="s">
        <v>5235</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x14ac:dyDescent="0.25">
      <c r="A3722" t="s">
        <v>5236</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x14ac:dyDescent="0.25">
      <c r="A3723" t="s">
        <v>5237</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x14ac:dyDescent="0.25">
      <c r="A3724" t="s">
        <v>5238</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x14ac:dyDescent="0.25">
      <c r="A3725" t="s">
        <v>5239</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x14ac:dyDescent="0.25">
      <c r="A3726" t="s">
        <v>5240</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x14ac:dyDescent="0.25">
      <c r="A3727" t="s">
        <v>5241</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x14ac:dyDescent="0.25">
      <c r="A3728" t="s">
        <v>5242</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x14ac:dyDescent="0.25">
      <c r="A3729" t="s">
        <v>5243</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x14ac:dyDescent="0.25">
      <c r="A3730" t="s">
        <v>5244</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x14ac:dyDescent="0.25">
      <c r="A3731" t="s">
        <v>5245</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x14ac:dyDescent="0.25">
      <c r="A3732" t="s">
        <v>5246</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x14ac:dyDescent="0.25">
      <c r="A3733" t="s">
        <v>5247</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x14ac:dyDescent="0.25">
      <c r="A3734" t="s">
        <v>5248</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x14ac:dyDescent="0.25">
      <c r="A3735" t="s">
        <v>5249</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x14ac:dyDescent="0.25">
      <c r="A3736" t="s">
        <v>5250</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x14ac:dyDescent="0.25">
      <c r="A3737" t="s">
        <v>5251</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x14ac:dyDescent="0.25">
      <c r="A3738" t="s">
        <v>5252</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x14ac:dyDescent="0.25">
      <c r="A3739" t="s">
        <v>5253</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x14ac:dyDescent="0.25">
      <c r="A3740" t="s">
        <v>5254</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x14ac:dyDescent="0.25">
      <c r="A3741" t="s">
        <v>5255</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x14ac:dyDescent="0.25">
      <c r="A3742" t="s">
        <v>5256</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x14ac:dyDescent="0.25">
      <c r="A3743" t="s">
        <v>5257</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x14ac:dyDescent="0.25">
      <c r="A3744" t="s">
        <v>5258</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x14ac:dyDescent="0.25">
      <c r="A3745" t="s">
        <v>5259</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x14ac:dyDescent="0.25">
      <c r="A3746" t="s">
        <v>5260</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x14ac:dyDescent="0.25">
      <c r="A3747" t="s">
        <v>5261</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x14ac:dyDescent="0.25">
      <c r="A3748" t="s">
        <v>5262</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x14ac:dyDescent="0.25">
      <c r="A3749" t="s">
        <v>5263</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x14ac:dyDescent="0.25">
      <c r="A3750" t="s">
        <v>5264</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x14ac:dyDescent="0.25">
      <c r="A3751" t="s">
        <v>5265</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x14ac:dyDescent="0.25">
      <c r="A3752" t="s">
        <v>5266</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x14ac:dyDescent="0.25">
      <c r="A3753" t="s">
        <v>5267</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x14ac:dyDescent="0.25">
      <c r="A3754" t="s">
        <v>5268</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x14ac:dyDescent="0.25">
      <c r="A3755" t="s">
        <v>5269</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x14ac:dyDescent="0.25">
      <c r="A3756" t="s">
        <v>5270</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x14ac:dyDescent="0.25">
      <c r="A3757" t="s">
        <v>5271</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x14ac:dyDescent="0.25">
      <c r="A3758" t="s">
        <v>5272</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x14ac:dyDescent="0.25">
      <c r="A3759" t="s">
        <v>5273</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x14ac:dyDescent="0.25">
      <c r="A3760" t="s">
        <v>5274</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x14ac:dyDescent="0.25">
      <c r="A3761" t="s">
        <v>5275</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x14ac:dyDescent="0.25">
      <c r="A3762" t="s">
        <v>5276</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x14ac:dyDescent="0.25">
      <c r="A3763" t="s">
        <v>5277</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x14ac:dyDescent="0.25">
      <c r="A3764" t="s">
        <v>5278</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x14ac:dyDescent="0.25">
      <c r="A3765" t="s">
        <v>5279</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x14ac:dyDescent="0.25">
      <c r="A3766" t="s">
        <v>5280</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x14ac:dyDescent="0.25">
      <c r="A3767" t="s">
        <v>5281</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x14ac:dyDescent="0.25">
      <c r="A3768" t="s">
        <v>5282</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x14ac:dyDescent="0.25">
      <c r="A3769" t="s">
        <v>5283</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x14ac:dyDescent="0.25">
      <c r="A3770" t="s">
        <v>5284</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x14ac:dyDescent="0.25">
      <c r="A3771" t="s">
        <v>5285</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x14ac:dyDescent="0.25">
      <c r="A3772" t="s">
        <v>5286</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x14ac:dyDescent="0.25">
      <c r="A3773" t="s">
        <v>5287</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x14ac:dyDescent="0.25">
      <c r="A3774" t="s">
        <v>5288</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x14ac:dyDescent="0.25">
      <c r="A3775" t="s">
        <v>5289</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x14ac:dyDescent="0.25">
      <c r="A3776" t="s">
        <v>5290</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x14ac:dyDescent="0.25">
      <c r="A3777" t="s">
        <v>5291</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x14ac:dyDescent="0.25">
      <c r="A3778" t="s">
        <v>5292</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x14ac:dyDescent="0.25">
      <c r="A3779" t="s">
        <v>5293</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x14ac:dyDescent="0.25">
      <c r="A3780" t="s">
        <v>5294</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x14ac:dyDescent="0.25">
      <c r="A3781" t="s">
        <v>5295</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x14ac:dyDescent="0.25">
      <c r="A3782" t="s">
        <v>5296</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x14ac:dyDescent="0.25">
      <c r="A3783" t="s">
        <v>5297</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x14ac:dyDescent="0.25">
      <c r="A3784" t="s">
        <v>5298</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x14ac:dyDescent="0.25">
      <c r="A3785" t="s">
        <v>5299</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x14ac:dyDescent="0.25">
      <c r="A3786" t="s">
        <v>5300</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x14ac:dyDescent="0.25">
      <c r="A3787" t="s">
        <v>5301</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x14ac:dyDescent="0.25">
      <c r="A3788" t="s">
        <v>5302</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x14ac:dyDescent="0.25">
      <c r="A3789" t="s">
        <v>5303</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x14ac:dyDescent="0.25">
      <c r="A3790" t="s">
        <v>5304</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x14ac:dyDescent="0.25">
      <c r="A3791" t="s">
        <v>5305</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x14ac:dyDescent="0.25">
      <c r="A3792" t="s">
        <v>5306</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x14ac:dyDescent="0.25">
      <c r="A3793" t="s">
        <v>5307</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x14ac:dyDescent="0.25">
      <c r="A3794" t="s">
        <v>5308</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x14ac:dyDescent="0.25">
      <c r="A3795" t="s">
        <v>5309</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x14ac:dyDescent="0.25">
      <c r="A3796" t="s">
        <v>5310</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x14ac:dyDescent="0.25">
      <c r="A3797" t="s">
        <v>5311</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x14ac:dyDescent="0.25">
      <c r="A3798" t="s">
        <v>5312</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x14ac:dyDescent="0.25">
      <c r="A3799" t="s">
        <v>5313</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x14ac:dyDescent="0.25">
      <c r="A3800" t="s">
        <v>5314</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x14ac:dyDescent="0.25">
      <c r="A3801" t="s">
        <v>5315</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x14ac:dyDescent="0.25">
      <c r="A3802" t="s">
        <v>5316</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x14ac:dyDescent="0.25">
      <c r="A3803" t="s">
        <v>5317</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x14ac:dyDescent="0.25">
      <c r="A3804" t="s">
        <v>5318</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x14ac:dyDescent="0.25">
      <c r="A3805" t="s">
        <v>5319</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x14ac:dyDescent="0.25">
      <c r="A3806" t="s">
        <v>5320</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x14ac:dyDescent="0.25">
      <c r="A3807" t="s">
        <v>5321</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x14ac:dyDescent="0.25">
      <c r="A3808" t="s">
        <v>5322</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x14ac:dyDescent="0.25">
      <c r="A3809" t="s">
        <v>5323</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x14ac:dyDescent="0.25">
      <c r="A3810" t="s">
        <v>5324</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x14ac:dyDescent="0.25">
      <c r="A3811" t="s">
        <v>5325</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x14ac:dyDescent="0.25">
      <c r="A3812" t="s">
        <v>5326</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x14ac:dyDescent="0.25">
      <c r="A3813" t="s">
        <v>5327</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x14ac:dyDescent="0.25">
      <c r="A3814" t="s">
        <v>5328</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x14ac:dyDescent="0.25">
      <c r="A3815" t="s">
        <v>5329</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x14ac:dyDescent="0.25">
      <c r="A3816" t="s">
        <v>5330</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x14ac:dyDescent="0.25">
      <c r="A3817" t="s">
        <v>5331</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x14ac:dyDescent="0.25">
      <c r="A3818" t="s">
        <v>5332</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x14ac:dyDescent="0.25">
      <c r="A3819" t="s">
        <v>5333</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x14ac:dyDescent="0.25">
      <c r="A3820" t="s">
        <v>5334</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x14ac:dyDescent="0.25">
      <c r="A3821" t="s">
        <v>5335</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x14ac:dyDescent="0.25">
      <c r="A3822" t="s">
        <v>5336</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x14ac:dyDescent="0.25">
      <c r="A3823" t="s">
        <v>5337</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x14ac:dyDescent="0.25">
      <c r="A3824" t="s">
        <v>5338</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x14ac:dyDescent="0.25">
      <c r="A3825" t="s">
        <v>5339</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x14ac:dyDescent="0.25">
      <c r="A3826" t="s">
        <v>5340</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x14ac:dyDescent="0.25">
      <c r="A3827" t="s">
        <v>5341</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x14ac:dyDescent="0.25">
      <c r="A3828" t="s">
        <v>5342</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x14ac:dyDescent="0.25">
      <c r="A3829" t="s">
        <v>5343</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x14ac:dyDescent="0.25">
      <c r="A3830" t="s">
        <v>5344</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x14ac:dyDescent="0.25">
      <c r="A3831" t="s">
        <v>5345</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x14ac:dyDescent="0.25">
      <c r="A3832" t="s">
        <v>5346</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x14ac:dyDescent="0.25">
      <c r="A3833" t="s">
        <v>5347</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x14ac:dyDescent="0.25">
      <c r="A3834" t="s">
        <v>5348</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x14ac:dyDescent="0.25">
      <c r="A3835" t="s">
        <v>5349</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x14ac:dyDescent="0.25">
      <c r="A3836" t="s">
        <v>5350</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x14ac:dyDescent="0.25">
      <c r="A3837" t="s">
        <v>5351</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x14ac:dyDescent="0.25">
      <c r="A3838" t="s">
        <v>5352</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x14ac:dyDescent="0.25">
      <c r="A3839" t="s">
        <v>5353</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x14ac:dyDescent="0.25">
      <c r="A3840" t="s">
        <v>5354</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x14ac:dyDescent="0.25">
      <c r="A3841" t="s">
        <v>5355</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x14ac:dyDescent="0.25">
      <c r="A3842" t="s">
        <v>5356</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x14ac:dyDescent="0.25">
      <c r="A3843" t="s">
        <v>5357</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x14ac:dyDescent="0.25">
      <c r="A3844" t="s">
        <v>5358</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x14ac:dyDescent="0.25">
      <c r="A3845" t="s">
        <v>5359</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x14ac:dyDescent="0.25">
      <c r="A3846" t="s">
        <v>5360</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x14ac:dyDescent="0.25">
      <c r="A3847" t="s">
        <v>5361</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x14ac:dyDescent="0.25">
      <c r="A3848" t="s">
        <v>5362</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x14ac:dyDescent="0.25">
      <c r="A3849" t="s">
        <v>5363</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x14ac:dyDescent="0.25">
      <c r="A3850" t="s">
        <v>5364</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x14ac:dyDescent="0.25">
      <c r="A3851" t="s">
        <v>5365</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x14ac:dyDescent="0.25">
      <c r="A3852" t="s">
        <v>5366</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x14ac:dyDescent="0.25">
      <c r="A3853" t="s">
        <v>5367</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x14ac:dyDescent="0.25">
      <c r="A3854" t="s">
        <v>5368</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x14ac:dyDescent="0.25">
      <c r="A3855" t="s">
        <v>5369</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x14ac:dyDescent="0.25">
      <c r="A3856" t="s">
        <v>5370</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x14ac:dyDescent="0.25">
      <c r="A3857" t="s">
        <v>5371</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x14ac:dyDescent="0.25">
      <c r="A3858" t="s">
        <v>5372</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x14ac:dyDescent="0.25">
      <c r="A3859" t="s">
        <v>5373</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x14ac:dyDescent="0.25">
      <c r="A3860" t="s">
        <v>5374</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x14ac:dyDescent="0.25">
      <c r="A3861" t="s">
        <v>5375</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x14ac:dyDescent="0.25">
      <c r="A3862" t="s">
        <v>5376</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x14ac:dyDescent="0.25">
      <c r="A3863" t="s">
        <v>5377</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x14ac:dyDescent="0.25">
      <c r="A3864" t="s">
        <v>5378</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x14ac:dyDescent="0.25">
      <c r="A3865" t="s">
        <v>5379</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x14ac:dyDescent="0.25">
      <c r="A3866" t="s">
        <v>5380</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x14ac:dyDescent="0.25">
      <c r="A3867" t="s">
        <v>5381</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x14ac:dyDescent="0.25">
      <c r="A3868" t="s">
        <v>5382</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x14ac:dyDescent="0.25">
      <c r="A3869" t="s">
        <v>5383</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x14ac:dyDescent="0.25">
      <c r="A3870" t="s">
        <v>5384</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x14ac:dyDescent="0.25">
      <c r="A3871" t="s">
        <v>5385</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x14ac:dyDescent="0.25">
      <c r="A3872" t="s">
        <v>5386</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x14ac:dyDescent="0.25">
      <c r="A3873" t="s">
        <v>5387</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x14ac:dyDescent="0.25">
      <c r="A3874" t="s">
        <v>5388</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x14ac:dyDescent="0.25">
      <c r="A3875" t="s">
        <v>5389</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x14ac:dyDescent="0.25">
      <c r="A3876" t="s">
        <v>5390</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x14ac:dyDescent="0.25">
      <c r="A3877" t="s">
        <v>5391</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x14ac:dyDescent="0.25">
      <c r="A3878" t="s">
        <v>5392</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x14ac:dyDescent="0.25">
      <c r="A3879" t="s">
        <v>5393</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x14ac:dyDescent="0.25">
      <c r="A3880" t="s">
        <v>5394</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x14ac:dyDescent="0.25">
      <c r="A3881" t="s">
        <v>5395</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x14ac:dyDescent="0.25">
      <c r="A3882" t="s">
        <v>5396</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x14ac:dyDescent="0.25">
      <c r="A3883" t="s">
        <v>5397</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x14ac:dyDescent="0.25">
      <c r="A3884" t="s">
        <v>5398</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x14ac:dyDescent="0.25">
      <c r="A3885" t="s">
        <v>5399</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x14ac:dyDescent="0.25">
      <c r="A3886" t="s">
        <v>5400</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x14ac:dyDescent="0.25">
      <c r="A3887" t="s">
        <v>5401</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x14ac:dyDescent="0.25">
      <c r="A3888" t="s">
        <v>5402</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x14ac:dyDescent="0.25">
      <c r="A3889" t="s">
        <v>5403</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x14ac:dyDescent="0.25">
      <c r="A3890" t="s">
        <v>5404</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x14ac:dyDescent="0.25">
      <c r="A3891" t="s">
        <v>5405</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x14ac:dyDescent="0.25">
      <c r="A3892" t="s">
        <v>5406</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x14ac:dyDescent="0.25">
      <c r="A3893" t="s">
        <v>5407</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x14ac:dyDescent="0.25">
      <c r="A3894" t="s">
        <v>5408</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x14ac:dyDescent="0.25">
      <c r="A3895" t="s">
        <v>5409</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x14ac:dyDescent="0.25">
      <c r="A3896" t="s">
        <v>5410</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x14ac:dyDescent="0.25">
      <c r="A3897" t="s">
        <v>5411</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x14ac:dyDescent="0.25">
      <c r="A3898" t="s">
        <v>5412</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x14ac:dyDescent="0.25">
      <c r="A3899" t="s">
        <v>5413</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x14ac:dyDescent="0.25">
      <c r="A3900" t="s">
        <v>5414</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x14ac:dyDescent="0.25">
      <c r="A3901" t="s">
        <v>5415</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x14ac:dyDescent="0.25">
      <c r="A3902" t="s">
        <v>5416</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x14ac:dyDescent="0.25">
      <c r="A3903" t="s">
        <v>5417</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x14ac:dyDescent="0.25">
      <c r="A3904" t="s">
        <v>5418</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x14ac:dyDescent="0.25">
      <c r="A3905" t="s">
        <v>5419</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x14ac:dyDescent="0.25">
      <c r="A3906" t="s">
        <v>5420</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x14ac:dyDescent="0.25">
      <c r="A3907" t="s">
        <v>5421</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x14ac:dyDescent="0.25">
      <c r="A3908" t="s">
        <v>5422</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x14ac:dyDescent="0.25">
      <c r="A3909" t="s">
        <v>5423</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x14ac:dyDescent="0.25">
      <c r="A3910" t="s">
        <v>5424</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x14ac:dyDescent="0.25">
      <c r="A3911" t="s">
        <v>5425</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x14ac:dyDescent="0.25">
      <c r="A3912" t="s">
        <v>5426</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x14ac:dyDescent="0.25">
      <c r="A3913" t="s">
        <v>5427</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x14ac:dyDescent="0.25">
      <c r="A3914" t="s">
        <v>5428</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x14ac:dyDescent="0.25">
      <c r="A3915" t="s">
        <v>5429</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x14ac:dyDescent="0.25">
      <c r="A3916" t="s">
        <v>5430</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x14ac:dyDescent="0.25">
      <c r="A3917" t="s">
        <v>5431</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x14ac:dyDescent="0.25">
      <c r="A3918" t="s">
        <v>5432</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x14ac:dyDescent="0.25">
      <c r="A3919" t="s">
        <v>5433</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x14ac:dyDescent="0.25">
      <c r="A3920" t="s">
        <v>5434</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x14ac:dyDescent="0.25">
      <c r="A3921" t="s">
        <v>5435</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x14ac:dyDescent="0.25">
      <c r="A3922" t="s">
        <v>5436</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x14ac:dyDescent="0.25">
      <c r="A3923" t="s">
        <v>5437</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x14ac:dyDescent="0.25">
      <c r="A3924" t="s">
        <v>5438</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x14ac:dyDescent="0.25">
      <c r="A3925" t="s">
        <v>5439</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x14ac:dyDescent="0.25">
      <c r="A3926" t="s">
        <v>5440</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x14ac:dyDescent="0.25">
      <c r="A3927" t="s">
        <v>5441</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x14ac:dyDescent="0.25">
      <c r="A3928" t="s">
        <v>5442</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x14ac:dyDescent="0.25">
      <c r="A3929" t="s">
        <v>5443</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x14ac:dyDescent="0.25">
      <c r="A3930" t="s">
        <v>5444</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x14ac:dyDescent="0.25">
      <c r="A3931" t="s">
        <v>5445</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x14ac:dyDescent="0.25">
      <c r="A3932" t="s">
        <v>5446</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x14ac:dyDescent="0.25">
      <c r="A3933" t="s">
        <v>5447</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x14ac:dyDescent="0.25">
      <c r="A3934" t="s">
        <v>5448</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x14ac:dyDescent="0.25">
      <c r="A3935" t="s">
        <v>5449</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x14ac:dyDescent="0.25">
      <c r="A3936" t="s">
        <v>5450</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x14ac:dyDescent="0.25">
      <c r="A3937" t="s">
        <v>5451</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x14ac:dyDescent="0.25">
      <c r="A3938" t="s">
        <v>5452</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x14ac:dyDescent="0.25">
      <c r="A3939" t="s">
        <v>5453</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x14ac:dyDescent="0.25">
      <c r="A3940" t="s">
        <v>5454</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x14ac:dyDescent="0.25">
      <c r="A3941" t="s">
        <v>5455</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x14ac:dyDescent="0.25">
      <c r="A3942" t="s">
        <v>5456</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x14ac:dyDescent="0.25">
      <c r="A3943" t="s">
        <v>5457</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x14ac:dyDescent="0.25">
      <c r="A3944" t="s">
        <v>5458</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x14ac:dyDescent="0.25">
      <c r="A3945" t="s">
        <v>5459</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x14ac:dyDescent="0.25">
      <c r="A3946" t="s">
        <v>5460</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x14ac:dyDescent="0.25">
      <c r="A3947" t="s">
        <v>5461</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x14ac:dyDescent="0.25">
      <c r="A3948" t="s">
        <v>5462</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x14ac:dyDescent="0.25">
      <c r="A3949" t="s">
        <v>5463</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x14ac:dyDescent="0.25">
      <c r="A3950" t="s">
        <v>5464</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x14ac:dyDescent="0.25">
      <c r="A3951" t="s">
        <v>5465</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x14ac:dyDescent="0.25">
      <c r="A3952" t="s">
        <v>5466</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x14ac:dyDescent="0.25">
      <c r="A3953" t="s">
        <v>5467</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x14ac:dyDescent="0.25">
      <c r="A3954" t="s">
        <v>5468</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x14ac:dyDescent="0.25">
      <c r="A3955" t="s">
        <v>5469</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x14ac:dyDescent="0.25">
      <c r="A3956" t="s">
        <v>5470</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x14ac:dyDescent="0.25">
      <c r="A3957" t="s">
        <v>5471</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x14ac:dyDescent="0.25">
      <c r="A3958" t="s">
        <v>5472</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x14ac:dyDescent="0.25">
      <c r="A3959" t="s">
        <v>5473</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x14ac:dyDescent="0.25">
      <c r="A3960" t="s">
        <v>5474</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x14ac:dyDescent="0.25">
      <c r="A3961" t="s">
        <v>5475</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x14ac:dyDescent="0.25">
      <c r="A3962" t="s">
        <v>5476</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x14ac:dyDescent="0.25">
      <c r="A3963" t="s">
        <v>5477</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x14ac:dyDescent="0.25">
      <c r="A3964" t="s">
        <v>5478</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x14ac:dyDescent="0.25">
      <c r="A3965" t="s">
        <v>5479</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x14ac:dyDescent="0.25">
      <c r="A3966" t="s">
        <v>5480</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x14ac:dyDescent="0.25">
      <c r="A3967" t="s">
        <v>5481</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x14ac:dyDescent="0.25">
      <c r="A3968" t="s">
        <v>5482</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x14ac:dyDescent="0.25">
      <c r="A3969" t="s">
        <v>5483</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x14ac:dyDescent="0.25">
      <c r="A3970" t="s">
        <v>5484</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x14ac:dyDescent="0.25">
      <c r="A3971" t="s">
        <v>5485</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x14ac:dyDescent="0.25">
      <c r="A3972" t="s">
        <v>5486</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x14ac:dyDescent="0.25">
      <c r="A3973" t="s">
        <v>5487</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x14ac:dyDescent="0.25">
      <c r="A3974" t="s">
        <v>5488</v>
      </c>
      <c r="B3974" t="s">
        <v>19</v>
      </c>
      <c r="C3974" s="2">
        <v>132097000000000</v>
      </c>
      <c r="D3974" s="2">
        <v>130183000000000</v>
      </c>
      <c r="E3974" s="2">
        <v>135406000000000</v>
      </c>
      <c r="F3974" s="2">
        <v>135989000000000</v>
      </c>
      <c r="G3974" s="2">
        <v>135426000000000</v>
      </c>
      <c r="H3974" s="2">
        <v>136145000000000</v>
      </c>
      <c r="I3974" s="2">
        <v>136277000000000</v>
      </c>
      <c r="J3974" s="2">
        <v>138005000000000</v>
      </c>
      <c r="K3974" s="2">
        <v>138108000000000</v>
      </c>
      <c r="L3974" s="2">
        <v>138351000000000</v>
      </c>
      <c r="M3974" s="2">
        <v>138136000000000</v>
      </c>
      <c r="N3974" s="2">
        <v>138569000000000</v>
      </c>
      <c r="O3974" s="2">
        <v>137915000000000</v>
      </c>
      <c r="P3974" s="2">
        <v>139561000000000</v>
      </c>
      <c r="Q3974" s="2">
        <v>139711000000000</v>
      </c>
      <c r="R3974" s="2">
        <v>139558000000000</v>
      </c>
      <c r="S3974" s="2">
        <v>140188000000000</v>
      </c>
      <c r="T3974" s="2">
        <v>140266000000000</v>
      </c>
      <c r="U3974" s="2">
        <v>141105000000000</v>
      </c>
      <c r="V3974" s="2">
        <v>141457000000000</v>
      </c>
      <c r="W3974" s="2">
        <v>142030000000000</v>
      </c>
      <c r="X3974" s="2">
        <v>142500000000000</v>
      </c>
      <c r="Y3974" s="2">
        <v>142822000000000</v>
      </c>
      <c r="Z3974" s="2">
        <v>143312000000000</v>
      </c>
      <c r="AA3974" s="2">
        <v>143363000000000</v>
      </c>
      <c r="AB3974" s="2">
        <v>142926000000000</v>
      </c>
      <c r="AC3974" s="2">
        <v>142968000000000</v>
      </c>
      <c r="AD3974" s="2">
        <v>142792000000000</v>
      </c>
      <c r="AE3974" s="2">
        <v>142460000000000</v>
      </c>
      <c r="AF3974" s="2">
        <v>141335000000000</v>
      </c>
    </row>
    <row r="3975" spans="1:32" x14ac:dyDescent="0.25">
      <c r="A3975" t="s">
        <v>5489</v>
      </c>
      <c r="B3975" t="s">
        <v>19</v>
      </c>
      <c r="C3975" s="2">
        <v>10023300000</v>
      </c>
      <c r="D3975" s="2">
        <v>9878140000</v>
      </c>
      <c r="E3975" s="2">
        <v>10274400000</v>
      </c>
      <c r="F3975" s="2">
        <v>10318700000</v>
      </c>
      <c r="G3975" s="2">
        <v>10275900000</v>
      </c>
      <c r="H3975" s="2">
        <v>10330500000</v>
      </c>
      <c r="I3975" s="2">
        <v>10340600000</v>
      </c>
      <c r="J3975" s="2">
        <v>10471700000</v>
      </c>
      <c r="K3975" s="2">
        <v>10479400000</v>
      </c>
      <c r="L3975" s="2">
        <v>10497900000</v>
      </c>
      <c r="M3975" s="2">
        <v>10481600000</v>
      </c>
      <c r="N3975" s="2">
        <v>10514500000</v>
      </c>
      <c r="O3975" s="2">
        <v>10464800000</v>
      </c>
      <c r="P3975" s="2">
        <v>10589700000</v>
      </c>
      <c r="Q3975" s="2">
        <v>10601100000</v>
      </c>
      <c r="R3975" s="2">
        <v>10589500000</v>
      </c>
      <c r="S3975" s="2">
        <v>10637300000</v>
      </c>
      <c r="T3975" s="2">
        <v>10643200000</v>
      </c>
      <c r="U3975" s="2">
        <v>10706900000</v>
      </c>
      <c r="V3975" s="2">
        <v>10733600000</v>
      </c>
      <c r="W3975" s="2">
        <v>10777100000</v>
      </c>
      <c r="X3975" s="2">
        <v>10812700000</v>
      </c>
      <c r="Y3975" s="2">
        <v>10837100000</v>
      </c>
      <c r="Z3975" s="2">
        <v>10874300000</v>
      </c>
      <c r="AA3975" s="2">
        <v>10878200000</v>
      </c>
      <c r="AB3975" s="2">
        <v>10845000000</v>
      </c>
      <c r="AC3975" s="2">
        <v>10848300000</v>
      </c>
      <c r="AD3975" s="2">
        <v>10834900000</v>
      </c>
      <c r="AE3975" s="2">
        <v>10809700000</v>
      </c>
      <c r="AF3975" s="2">
        <v>10724300000</v>
      </c>
    </row>
    <row r="3976" spans="1:32" x14ac:dyDescent="0.25">
      <c r="A3976" t="s">
        <v>5490</v>
      </c>
      <c r="B3976" t="s">
        <v>19</v>
      </c>
      <c r="C3976" s="2">
        <v>83002600000</v>
      </c>
      <c r="D3976" s="2">
        <v>81800300000</v>
      </c>
      <c r="E3976" s="2">
        <v>85082100000</v>
      </c>
      <c r="F3976" s="2">
        <v>85448200000</v>
      </c>
      <c r="G3976" s="2">
        <v>85094300000</v>
      </c>
      <c r="H3976" s="2">
        <v>85546600000</v>
      </c>
      <c r="I3976" s="2">
        <v>85629500000</v>
      </c>
      <c r="J3976" s="2">
        <v>86715100000</v>
      </c>
      <c r="K3976" s="2">
        <v>86779600000</v>
      </c>
      <c r="L3976" s="2">
        <v>86932400000</v>
      </c>
      <c r="M3976" s="2">
        <v>86797500000</v>
      </c>
      <c r="N3976" s="2">
        <v>87069800000</v>
      </c>
      <c r="O3976" s="2">
        <v>86658400000</v>
      </c>
      <c r="P3976" s="2">
        <v>87692700000</v>
      </c>
      <c r="Q3976" s="2">
        <v>87786900000</v>
      </c>
      <c r="R3976" s="2">
        <v>87691200000</v>
      </c>
      <c r="S3976" s="2">
        <v>88087000000</v>
      </c>
      <c r="T3976" s="2">
        <v>88135900000</v>
      </c>
      <c r="U3976" s="2">
        <v>88663000000</v>
      </c>
      <c r="V3976" s="2">
        <v>88884300000</v>
      </c>
      <c r="W3976" s="2">
        <v>89244300000</v>
      </c>
      <c r="X3976" s="2">
        <v>89539500000</v>
      </c>
      <c r="Y3976" s="2">
        <v>89741600000</v>
      </c>
      <c r="Z3976" s="2">
        <v>90049400000</v>
      </c>
      <c r="AA3976" s="2">
        <v>90081600000</v>
      </c>
      <c r="AB3976" s="2">
        <v>89807000000</v>
      </c>
      <c r="AC3976" s="2">
        <v>89833800000</v>
      </c>
      <c r="AD3976" s="2">
        <v>89723100000</v>
      </c>
      <c r="AE3976" s="2">
        <v>89514500000</v>
      </c>
      <c r="AF3976" s="2">
        <v>88807200000</v>
      </c>
    </row>
    <row r="3977" spans="1:32" x14ac:dyDescent="0.25">
      <c r="A3977" t="s">
        <v>5491</v>
      </c>
      <c r="B3977" t="s">
        <v>19</v>
      </c>
      <c r="C3977" s="2">
        <v>108819000000</v>
      </c>
      <c r="D3977" s="2">
        <v>107243000000</v>
      </c>
      <c r="E3977" s="2">
        <v>111546000000</v>
      </c>
      <c r="F3977" s="2">
        <v>112026000000</v>
      </c>
      <c r="G3977" s="2">
        <v>111562000000</v>
      </c>
      <c r="H3977" s="2">
        <v>112155000000</v>
      </c>
      <c r="I3977" s="2">
        <v>112263000000</v>
      </c>
      <c r="J3977" s="2">
        <v>113687000000</v>
      </c>
      <c r="K3977" s="2">
        <v>113771000000</v>
      </c>
      <c r="L3977" s="2">
        <v>113972000000</v>
      </c>
      <c r="M3977" s="2">
        <v>113795000000</v>
      </c>
      <c r="N3977" s="2">
        <v>114152000000</v>
      </c>
      <c r="O3977" s="2">
        <v>113612000000</v>
      </c>
      <c r="P3977" s="2">
        <v>114968000000</v>
      </c>
      <c r="Q3977" s="2">
        <v>115092000000</v>
      </c>
      <c r="R3977" s="2">
        <v>114966000000</v>
      </c>
      <c r="S3977" s="2">
        <v>115485000000</v>
      </c>
      <c r="T3977" s="2">
        <v>115549000000</v>
      </c>
      <c r="U3977" s="2">
        <v>116240000000</v>
      </c>
      <c r="V3977" s="2">
        <v>116531000000</v>
      </c>
      <c r="W3977" s="2">
        <v>117003000000</v>
      </c>
      <c r="X3977" s="2">
        <v>117390000000</v>
      </c>
      <c r="Y3977" s="2">
        <v>117655000000</v>
      </c>
      <c r="Z3977" s="2">
        <v>118058000000</v>
      </c>
      <c r="AA3977" s="2">
        <v>118100000000</v>
      </c>
      <c r="AB3977" s="2">
        <v>117740000000</v>
      </c>
      <c r="AC3977" s="2">
        <v>117775000000</v>
      </c>
      <c r="AD3977" s="2">
        <v>117630000000</v>
      </c>
      <c r="AE3977" s="2">
        <v>117357000000</v>
      </c>
      <c r="AF3977" s="2">
        <v>116429000000</v>
      </c>
    </row>
    <row r="3978" spans="1:32" x14ac:dyDescent="0.25">
      <c r="A3978" t="s">
        <v>5492</v>
      </c>
      <c r="B3978" t="s">
        <v>19</v>
      </c>
      <c r="C3978" s="2">
        <v>13220300000</v>
      </c>
      <c r="D3978" s="2">
        <v>13028800000</v>
      </c>
      <c r="E3978" s="2">
        <v>13551500000</v>
      </c>
      <c r="F3978" s="2">
        <v>13609800000</v>
      </c>
      <c r="G3978" s="2">
        <v>13553500000</v>
      </c>
      <c r="H3978" s="2">
        <v>13625500000</v>
      </c>
      <c r="I3978" s="2">
        <v>13638700000</v>
      </c>
      <c r="J3978" s="2">
        <v>13811600000</v>
      </c>
      <c r="K3978" s="2">
        <v>13821900000</v>
      </c>
      <c r="L3978" s="2">
        <v>13846200000</v>
      </c>
      <c r="M3978" s="2">
        <v>13824700000</v>
      </c>
      <c r="N3978" s="2">
        <v>13868100000</v>
      </c>
      <c r="O3978" s="2">
        <v>13802600000</v>
      </c>
      <c r="P3978" s="2">
        <v>13967300000</v>
      </c>
      <c r="Q3978" s="2">
        <v>13982300000</v>
      </c>
      <c r="R3978" s="2">
        <v>13967100000</v>
      </c>
      <c r="S3978" s="2">
        <v>14030100000</v>
      </c>
      <c r="T3978" s="2">
        <v>14037900000</v>
      </c>
      <c r="U3978" s="2">
        <v>14121900000</v>
      </c>
      <c r="V3978" s="2">
        <v>14157100000</v>
      </c>
      <c r="W3978" s="2">
        <v>14214500000</v>
      </c>
      <c r="X3978" s="2">
        <v>14261500000</v>
      </c>
      <c r="Y3978" s="2">
        <v>14293700000</v>
      </c>
      <c r="Z3978" s="2">
        <v>14342700000</v>
      </c>
      <c r="AA3978" s="2">
        <v>14347800000</v>
      </c>
      <c r="AB3978" s="2">
        <v>14304100000</v>
      </c>
      <c r="AC3978" s="2">
        <v>14308300000</v>
      </c>
      <c r="AD3978" s="2">
        <v>14290700000</v>
      </c>
      <c r="AE3978" s="2">
        <v>14257500000</v>
      </c>
      <c r="AF3978" s="2">
        <v>14144800000</v>
      </c>
    </row>
    <row r="3979" spans="1:32" x14ac:dyDescent="0.25">
      <c r="A3979" t="s">
        <v>5493</v>
      </c>
      <c r="B3979" t="s">
        <v>19</v>
      </c>
      <c r="C3979" s="2">
        <v>11503100000</v>
      </c>
      <c r="D3979" s="2">
        <v>11336500000</v>
      </c>
      <c r="E3979" s="2">
        <v>11791300000</v>
      </c>
      <c r="F3979" s="2">
        <v>11842000000</v>
      </c>
      <c r="G3979" s="2">
        <v>11793000000</v>
      </c>
      <c r="H3979" s="2">
        <v>11855700000</v>
      </c>
      <c r="I3979" s="2">
        <v>11867100000</v>
      </c>
      <c r="J3979" s="2">
        <v>12017600000</v>
      </c>
      <c r="K3979" s="2">
        <v>12026500000</v>
      </c>
      <c r="L3979" s="2">
        <v>12047700000</v>
      </c>
      <c r="M3979" s="2">
        <v>12029000000</v>
      </c>
      <c r="N3979" s="2">
        <v>12066700000</v>
      </c>
      <c r="O3979" s="2">
        <v>12009700000</v>
      </c>
      <c r="P3979" s="2">
        <v>12153100000</v>
      </c>
      <c r="Q3979" s="2">
        <v>12166100000</v>
      </c>
      <c r="R3979" s="2">
        <v>12152900000</v>
      </c>
      <c r="S3979" s="2">
        <v>12207700000</v>
      </c>
      <c r="T3979" s="2">
        <v>12214500000</v>
      </c>
      <c r="U3979" s="2">
        <v>12287500000</v>
      </c>
      <c r="V3979" s="2">
        <v>12318200000</v>
      </c>
      <c r="W3979" s="2">
        <v>12368100000</v>
      </c>
      <c r="X3979" s="2">
        <v>12409000000</v>
      </c>
      <c r="Y3979" s="2">
        <v>12437000000</v>
      </c>
      <c r="Z3979" s="2">
        <v>12479700000</v>
      </c>
      <c r="AA3979" s="2">
        <v>12484100000</v>
      </c>
      <c r="AB3979" s="2">
        <v>12446100000</v>
      </c>
      <c r="AC3979" s="2">
        <v>12449800000</v>
      </c>
      <c r="AD3979" s="2">
        <v>12434500000</v>
      </c>
      <c r="AE3979" s="2">
        <v>12405500000</v>
      </c>
      <c r="AF3979" s="2">
        <v>12307500000</v>
      </c>
    </row>
    <row r="3980" spans="1:32" x14ac:dyDescent="0.25">
      <c r="A3980" t="s">
        <v>5494</v>
      </c>
      <c r="B3980" t="s">
        <v>19</v>
      </c>
      <c r="C3980" s="2">
        <v>42811800000</v>
      </c>
      <c r="D3980" s="2">
        <v>42191700000</v>
      </c>
      <c r="E3980" s="2">
        <v>43884400000</v>
      </c>
      <c r="F3980" s="2">
        <v>44073200000</v>
      </c>
      <c r="G3980" s="2">
        <v>43890700000</v>
      </c>
      <c r="H3980" s="2">
        <v>44124000000</v>
      </c>
      <c r="I3980" s="2">
        <v>44166800000</v>
      </c>
      <c r="J3980" s="2">
        <v>44726700000</v>
      </c>
      <c r="K3980" s="2">
        <v>44759900000</v>
      </c>
      <c r="L3980" s="2">
        <v>44838800000</v>
      </c>
      <c r="M3980" s="2">
        <v>44769200000</v>
      </c>
      <c r="N3980" s="2">
        <v>44909600000</v>
      </c>
      <c r="O3980" s="2">
        <v>44697400000</v>
      </c>
      <c r="P3980" s="2">
        <v>45230900000</v>
      </c>
      <c r="Q3980" s="2">
        <v>45279500000</v>
      </c>
      <c r="R3980" s="2">
        <v>45230100000</v>
      </c>
      <c r="S3980" s="2">
        <v>45434300000</v>
      </c>
      <c r="T3980" s="2">
        <v>45459500000</v>
      </c>
      <c r="U3980" s="2">
        <v>45731400000</v>
      </c>
      <c r="V3980" s="2">
        <v>45845500000</v>
      </c>
      <c r="W3980" s="2">
        <v>46031200000</v>
      </c>
      <c r="X3980" s="2">
        <v>46183500000</v>
      </c>
      <c r="Y3980" s="2">
        <v>46287700000</v>
      </c>
      <c r="Z3980" s="2">
        <v>46446500000</v>
      </c>
      <c r="AA3980" s="2">
        <v>46463100000</v>
      </c>
      <c r="AB3980" s="2">
        <v>46321400000</v>
      </c>
      <c r="AC3980" s="2">
        <v>46335300000</v>
      </c>
      <c r="AD3980" s="2">
        <v>46278200000</v>
      </c>
      <c r="AE3980" s="2">
        <v>46170600000</v>
      </c>
      <c r="AF3980" s="2">
        <v>45805800000</v>
      </c>
    </row>
    <row r="3981" spans="1:32" x14ac:dyDescent="0.25">
      <c r="A3981" t="s">
        <v>5495</v>
      </c>
      <c r="B3981" t="s">
        <v>19</v>
      </c>
      <c r="C3981" s="2">
        <v>1667600000</v>
      </c>
      <c r="D3981" s="2">
        <v>1643450000</v>
      </c>
      <c r="E3981" s="2">
        <v>1709380000</v>
      </c>
      <c r="F3981" s="2">
        <v>1716740000</v>
      </c>
      <c r="G3981" s="2">
        <v>1709630000</v>
      </c>
      <c r="H3981" s="2">
        <v>1718710000</v>
      </c>
      <c r="I3981" s="2">
        <v>1720380000</v>
      </c>
      <c r="J3981" s="2">
        <v>1742190000</v>
      </c>
      <c r="K3981" s="2">
        <v>1743480000</v>
      </c>
      <c r="L3981" s="2">
        <v>1746550000</v>
      </c>
      <c r="M3981" s="2">
        <v>1743840000</v>
      </c>
      <c r="N3981" s="2">
        <v>1749310000</v>
      </c>
      <c r="O3981" s="2">
        <v>1741050000</v>
      </c>
      <c r="P3981" s="2">
        <v>1761830000</v>
      </c>
      <c r="Q3981" s="2">
        <v>1763720000</v>
      </c>
      <c r="R3981" s="2">
        <v>1761800000</v>
      </c>
      <c r="S3981" s="2">
        <v>1769750000</v>
      </c>
      <c r="T3981" s="2">
        <v>1770730000</v>
      </c>
      <c r="U3981" s="2">
        <v>1781320000</v>
      </c>
      <c r="V3981" s="2">
        <v>1785770000</v>
      </c>
      <c r="W3981" s="2">
        <v>1793000000</v>
      </c>
      <c r="X3981" s="2">
        <v>1798930000</v>
      </c>
      <c r="Y3981" s="2">
        <v>1803000000</v>
      </c>
      <c r="Z3981" s="2">
        <v>1809180000</v>
      </c>
      <c r="AA3981" s="2">
        <v>1809830000</v>
      </c>
      <c r="AB3981" s="2">
        <v>1804310000</v>
      </c>
      <c r="AC3981" s="2">
        <v>1804850000</v>
      </c>
      <c r="AD3981" s="2">
        <v>1802620000</v>
      </c>
      <c r="AE3981" s="2">
        <v>1798430000</v>
      </c>
      <c r="AF3981" s="2">
        <v>1784220000</v>
      </c>
    </row>
    <row r="3982" spans="1:32" x14ac:dyDescent="0.25">
      <c r="A3982" t="s">
        <v>5496</v>
      </c>
      <c r="B3982" t="s">
        <v>19</v>
      </c>
      <c r="C3982" s="2">
        <v>3377730000</v>
      </c>
      <c r="D3982" s="2">
        <v>3328810000</v>
      </c>
      <c r="E3982" s="2">
        <v>3462360000</v>
      </c>
      <c r="F3982" s="2">
        <v>3477260000</v>
      </c>
      <c r="G3982" s="2">
        <v>3462850000</v>
      </c>
      <c r="H3982" s="2">
        <v>3481260000</v>
      </c>
      <c r="I3982" s="2">
        <v>3484640000</v>
      </c>
      <c r="J3982" s="2">
        <v>3528810000</v>
      </c>
      <c r="K3982" s="2">
        <v>3531440000</v>
      </c>
      <c r="L3982" s="2">
        <v>3537660000</v>
      </c>
      <c r="M3982" s="2">
        <v>3532160000</v>
      </c>
      <c r="N3982" s="2">
        <v>3543240000</v>
      </c>
      <c r="O3982" s="2">
        <v>3526500000</v>
      </c>
      <c r="P3982" s="2">
        <v>3568600000</v>
      </c>
      <c r="Q3982" s="2">
        <v>3572430000</v>
      </c>
      <c r="R3982" s="2">
        <v>3568530000</v>
      </c>
      <c r="S3982" s="2">
        <v>3584640000</v>
      </c>
      <c r="T3982" s="2">
        <v>3586630000</v>
      </c>
      <c r="U3982" s="2">
        <v>3608080000</v>
      </c>
      <c r="V3982" s="2">
        <v>3617090000</v>
      </c>
      <c r="W3982" s="2">
        <v>3631740000</v>
      </c>
      <c r="X3982" s="2">
        <v>3643750000</v>
      </c>
      <c r="Y3982" s="2">
        <v>3651980000</v>
      </c>
      <c r="Z3982" s="2">
        <v>3664500000</v>
      </c>
      <c r="AA3982" s="2">
        <v>3665810000</v>
      </c>
      <c r="AB3982" s="2">
        <v>3654630000</v>
      </c>
      <c r="AC3982" s="2">
        <v>3655730000</v>
      </c>
      <c r="AD3982" s="2">
        <v>3651220000</v>
      </c>
      <c r="AE3982" s="2">
        <v>3642730000</v>
      </c>
      <c r="AF3982" s="2">
        <v>3613950000</v>
      </c>
    </row>
    <row r="3983" spans="1:32" x14ac:dyDescent="0.25">
      <c r="A3983" t="s">
        <v>5497</v>
      </c>
      <c r="B3983" t="s">
        <v>19</v>
      </c>
      <c r="C3983" s="2">
        <v>5316480000</v>
      </c>
      <c r="D3983" s="2">
        <v>5239460000</v>
      </c>
      <c r="E3983" s="2">
        <v>5449670000</v>
      </c>
      <c r="F3983" s="2">
        <v>5473120000</v>
      </c>
      <c r="G3983" s="2">
        <v>5450450000</v>
      </c>
      <c r="H3983" s="2">
        <v>5479430000</v>
      </c>
      <c r="I3983" s="2">
        <v>5484740000</v>
      </c>
      <c r="J3983" s="2">
        <v>5554270000</v>
      </c>
      <c r="K3983" s="2">
        <v>5558400000</v>
      </c>
      <c r="L3983" s="2">
        <v>5568190000</v>
      </c>
      <c r="M3983" s="2">
        <v>5559540000</v>
      </c>
      <c r="N3983" s="2">
        <v>5576990000</v>
      </c>
      <c r="O3983" s="2">
        <v>5550640000</v>
      </c>
      <c r="P3983" s="2">
        <v>5616890000</v>
      </c>
      <c r="Q3983" s="2">
        <v>5622920000</v>
      </c>
      <c r="R3983" s="2">
        <v>5616790000</v>
      </c>
      <c r="S3983" s="2">
        <v>5642140000</v>
      </c>
      <c r="T3983" s="2">
        <v>5645270000</v>
      </c>
      <c r="U3983" s="2">
        <v>5679040000</v>
      </c>
      <c r="V3983" s="2">
        <v>5693210000</v>
      </c>
      <c r="W3983" s="2">
        <v>5716270000</v>
      </c>
      <c r="X3983" s="2">
        <v>5735180000</v>
      </c>
      <c r="Y3983" s="2">
        <v>5748120000</v>
      </c>
      <c r="Z3983" s="2">
        <v>5767840000</v>
      </c>
      <c r="AA3983" s="2">
        <v>5769900000</v>
      </c>
      <c r="AB3983" s="2">
        <v>5752310000</v>
      </c>
      <c r="AC3983" s="2">
        <v>5754030000</v>
      </c>
      <c r="AD3983" s="2">
        <v>5746940000</v>
      </c>
      <c r="AE3983" s="2">
        <v>5733570000</v>
      </c>
      <c r="AF3983" s="2">
        <v>5688270000</v>
      </c>
    </row>
    <row r="3984" spans="1:32" x14ac:dyDescent="0.25">
      <c r="A3984" t="s">
        <v>5498</v>
      </c>
      <c r="B3984" t="s">
        <v>19</v>
      </c>
      <c r="C3984" s="2">
        <v>1063300000</v>
      </c>
      <c r="D3984" s="2">
        <v>1047890000</v>
      </c>
      <c r="E3984" s="2">
        <v>1089930000</v>
      </c>
      <c r="F3984" s="2">
        <v>1094620000</v>
      </c>
      <c r="G3984" s="2">
        <v>1090090000</v>
      </c>
      <c r="H3984" s="2">
        <v>1095890000</v>
      </c>
      <c r="I3984" s="2">
        <v>1096950000</v>
      </c>
      <c r="J3984" s="2">
        <v>1110850000</v>
      </c>
      <c r="K3984" s="2">
        <v>1111680000</v>
      </c>
      <c r="L3984" s="2">
        <v>1113640000</v>
      </c>
      <c r="M3984" s="2">
        <v>1111910000</v>
      </c>
      <c r="N3984" s="2">
        <v>1115400000</v>
      </c>
      <c r="O3984" s="2">
        <v>1110130000</v>
      </c>
      <c r="P3984" s="2">
        <v>1123380000</v>
      </c>
      <c r="Q3984" s="2">
        <v>1124580000</v>
      </c>
      <c r="R3984" s="2">
        <v>1123360000</v>
      </c>
      <c r="S3984" s="2">
        <v>1128430000</v>
      </c>
      <c r="T3984" s="2">
        <v>1129050000</v>
      </c>
      <c r="U3984" s="2">
        <v>1135810000</v>
      </c>
      <c r="V3984" s="2">
        <v>1138640000</v>
      </c>
      <c r="W3984" s="2">
        <v>1143250000</v>
      </c>
      <c r="X3984" s="2">
        <v>1147040000</v>
      </c>
      <c r="Y3984" s="2">
        <v>1149620000</v>
      </c>
      <c r="Z3984" s="2">
        <v>1153570000</v>
      </c>
      <c r="AA3984" s="2">
        <v>1153980000</v>
      </c>
      <c r="AB3984" s="2">
        <v>1150460000</v>
      </c>
      <c r="AC3984" s="2">
        <v>1150810000</v>
      </c>
      <c r="AD3984" s="2">
        <v>1149390000</v>
      </c>
      <c r="AE3984" s="2">
        <v>1146710000</v>
      </c>
      <c r="AF3984" s="2">
        <v>1137650000</v>
      </c>
    </row>
    <row r="3985" spans="1:32" x14ac:dyDescent="0.25">
      <c r="A3985" t="s">
        <v>5499</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x14ac:dyDescent="0.25">
      <c r="A3986" t="s">
        <v>5500</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x14ac:dyDescent="0.25">
      <c r="A3987" t="s">
        <v>5501</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x14ac:dyDescent="0.25">
      <c r="A3988" t="s">
        <v>5502</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x14ac:dyDescent="0.25">
      <c r="A3989" t="s">
        <v>5503</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x14ac:dyDescent="0.25">
      <c r="A3990" t="s">
        <v>5504</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x14ac:dyDescent="0.25">
      <c r="A3991" t="s">
        <v>5505</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x14ac:dyDescent="0.25">
      <c r="A3992" t="s">
        <v>5506</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x14ac:dyDescent="0.25">
      <c r="A3993" t="s">
        <v>5507</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x14ac:dyDescent="0.25">
      <c r="A3994" t="s">
        <v>5508</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x14ac:dyDescent="0.25">
      <c r="A3995" t="s">
        <v>5509</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x14ac:dyDescent="0.25">
      <c r="A3996" t="s">
        <v>5510</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x14ac:dyDescent="0.25">
      <c r="A3997" t="s">
        <v>5511</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x14ac:dyDescent="0.25">
      <c r="A3998" t="s">
        <v>5512</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x14ac:dyDescent="0.25">
      <c r="A3999" t="s">
        <v>5513</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x14ac:dyDescent="0.25">
      <c r="A4000" t="s">
        <v>5514</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x14ac:dyDescent="0.25">
      <c r="A4001" t="s">
        <v>5515</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x14ac:dyDescent="0.25">
      <c r="A4002" t="s">
        <v>5516</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x14ac:dyDescent="0.25">
      <c r="A4003" t="s">
        <v>5517</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x14ac:dyDescent="0.25">
      <c r="A4004" t="s">
        <v>5518</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x14ac:dyDescent="0.25">
      <c r="A4005" t="s">
        <v>5519</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x14ac:dyDescent="0.25">
      <c r="A4006" t="s">
        <v>5520</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x14ac:dyDescent="0.25">
      <c r="A4007" t="s">
        <v>5521</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x14ac:dyDescent="0.25">
      <c r="A4008" t="s">
        <v>5522</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x14ac:dyDescent="0.25">
      <c r="A4009" t="s">
        <v>5523</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x14ac:dyDescent="0.25">
      <c r="A4010" t="s">
        <v>5524</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x14ac:dyDescent="0.25">
      <c r="A4011" t="s">
        <v>5525</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x14ac:dyDescent="0.25">
      <c r="A4012" t="s">
        <v>5526</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x14ac:dyDescent="0.25">
      <c r="A4013" t="s">
        <v>5527</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x14ac:dyDescent="0.25">
      <c r="A4014" t="s">
        <v>5528</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x14ac:dyDescent="0.25">
      <c r="A4015" t="s">
        <v>5529</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x14ac:dyDescent="0.25">
      <c r="A4016" t="s">
        <v>5530</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x14ac:dyDescent="0.25">
      <c r="A4017" t="s">
        <v>5531</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x14ac:dyDescent="0.25">
      <c r="A4018" t="s">
        <v>5532</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x14ac:dyDescent="0.25">
      <c r="A4019" t="s">
        <v>5533</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x14ac:dyDescent="0.25">
      <c r="A4020" t="s">
        <v>5534</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x14ac:dyDescent="0.25">
      <c r="A4021" t="s">
        <v>5535</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x14ac:dyDescent="0.25">
      <c r="A4022" t="s">
        <v>5536</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x14ac:dyDescent="0.25">
      <c r="A4023" t="s">
        <v>5537</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x14ac:dyDescent="0.25">
      <c r="A4024" t="s">
        <v>5538</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x14ac:dyDescent="0.25">
      <c r="A4025" t="s">
        <v>5539</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x14ac:dyDescent="0.25">
      <c r="A4026" t="s">
        <v>5540</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x14ac:dyDescent="0.25">
      <c r="A4027" t="s">
        <v>5541</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x14ac:dyDescent="0.25">
      <c r="A4028" t="s">
        <v>5542</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x14ac:dyDescent="0.25">
      <c r="A4029" t="s">
        <v>5543</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x14ac:dyDescent="0.25">
      <c r="A4030" t="s">
        <v>5544</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x14ac:dyDescent="0.25">
      <c r="A4031" t="s">
        <v>5545</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x14ac:dyDescent="0.25">
      <c r="A4032" t="s">
        <v>5546</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x14ac:dyDescent="0.25">
      <c r="A4033" t="s">
        <v>5547</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x14ac:dyDescent="0.25">
      <c r="A4034" t="s">
        <v>5548</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x14ac:dyDescent="0.25">
      <c r="A4035" t="s">
        <v>5549</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x14ac:dyDescent="0.25">
      <c r="A4036" t="s">
        <v>5550</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x14ac:dyDescent="0.25">
      <c r="A4037" t="s">
        <v>5551</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x14ac:dyDescent="0.25">
      <c r="A4038" t="s">
        <v>5552</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x14ac:dyDescent="0.25">
      <c r="A4039" t="s">
        <v>5553</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x14ac:dyDescent="0.25">
      <c r="A4040" t="s">
        <v>5554</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x14ac:dyDescent="0.25">
      <c r="A4041" t="s">
        <v>5555</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x14ac:dyDescent="0.25">
      <c r="A4042" t="s">
        <v>5556</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x14ac:dyDescent="0.25">
      <c r="A4043" t="s">
        <v>5557</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x14ac:dyDescent="0.25">
      <c r="A4044" t="s">
        <v>5558</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x14ac:dyDescent="0.25">
      <c r="A4045" t="s">
        <v>5559</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x14ac:dyDescent="0.25">
      <c r="A4046" t="s">
        <v>5560</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x14ac:dyDescent="0.25">
      <c r="A4047" t="s">
        <v>5561</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x14ac:dyDescent="0.25">
      <c r="A4048" t="s">
        <v>5562</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x14ac:dyDescent="0.25">
      <c r="A4049" t="s">
        <v>5563</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x14ac:dyDescent="0.25">
      <c r="A4050" t="s">
        <v>5564</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x14ac:dyDescent="0.25">
      <c r="A4051" t="s">
        <v>5565</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x14ac:dyDescent="0.25">
      <c r="A4052" t="s">
        <v>5566</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x14ac:dyDescent="0.25">
      <c r="A4053" t="s">
        <v>5567</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x14ac:dyDescent="0.25">
      <c r="A4054" t="s">
        <v>5568</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x14ac:dyDescent="0.25">
      <c r="A4055" t="s">
        <v>5569</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x14ac:dyDescent="0.25">
      <c r="A4056" t="s">
        <v>5570</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x14ac:dyDescent="0.25">
      <c r="A4057" t="s">
        <v>5571</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x14ac:dyDescent="0.25">
      <c r="A4058" t="s">
        <v>5572</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x14ac:dyDescent="0.25">
      <c r="A4059" t="s">
        <v>5573</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x14ac:dyDescent="0.25">
      <c r="A4060" t="s">
        <v>5574</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x14ac:dyDescent="0.25">
      <c r="A4061" t="s">
        <v>5575</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x14ac:dyDescent="0.25">
      <c r="A4062" t="s">
        <v>5576</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x14ac:dyDescent="0.25">
      <c r="A4063" t="s">
        <v>5577</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x14ac:dyDescent="0.25">
      <c r="A4064" t="s">
        <v>5578</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x14ac:dyDescent="0.25">
      <c r="A4065" t="s">
        <v>5579</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x14ac:dyDescent="0.25">
      <c r="A4066" t="s">
        <v>5580</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x14ac:dyDescent="0.25">
      <c r="A4067" t="s">
        <v>5581</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x14ac:dyDescent="0.25">
      <c r="A4068" t="s">
        <v>5582</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x14ac:dyDescent="0.25">
      <c r="A4069" t="s">
        <v>5583</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x14ac:dyDescent="0.25">
      <c r="A4070" t="s">
        <v>5584</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x14ac:dyDescent="0.25">
      <c r="A4071" t="s">
        <v>5585</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x14ac:dyDescent="0.25">
      <c r="A4072" t="s">
        <v>5586</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x14ac:dyDescent="0.25">
      <c r="A4073" t="s">
        <v>5587</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x14ac:dyDescent="0.25">
      <c r="A4074" t="s">
        <v>5588</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x14ac:dyDescent="0.25">
      <c r="A4075" t="s">
        <v>5589</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x14ac:dyDescent="0.25">
      <c r="A4076" t="s">
        <v>5590</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x14ac:dyDescent="0.25">
      <c r="A4077" t="s">
        <v>5591</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x14ac:dyDescent="0.25">
      <c r="A4078" t="s">
        <v>5592</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x14ac:dyDescent="0.25">
      <c r="A4079" t="s">
        <v>5593</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x14ac:dyDescent="0.25">
      <c r="A4080" t="s">
        <v>5594</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x14ac:dyDescent="0.25">
      <c r="A4081" t="s">
        <v>5595</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x14ac:dyDescent="0.25">
      <c r="A4082" t="s">
        <v>5596</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x14ac:dyDescent="0.25">
      <c r="A4083" t="s">
        <v>5597</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x14ac:dyDescent="0.25">
      <c r="A4084" t="s">
        <v>5598</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x14ac:dyDescent="0.25">
      <c r="A4085" t="s">
        <v>5599</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x14ac:dyDescent="0.25">
      <c r="A4086" t="s">
        <v>5600</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x14ac:dyDescent="0.25">
      <c r="A4087" t="s">
        <v>5601</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x14ac:dyDescent="0.25">
      <c r="A4088" t="s">
        <v>5602</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x14ac:dyDescent="0.25">
      <c r="A4089" t="s">
        <v>5603</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x14ac:dyDescent="0.25">
      <c r="A4090" t="s">
        <v>5604</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x14ac:dyDescent="0.25">
      <c r="A4091" t="s">
        <v>5605</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x14ac:dyDescent="0.25">
      <c r="A4092" t="s">
        <v>5606</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x14ac:dyDescent="0.25">
      <c r="A4093" t="s">
        <v>5607</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x14ac:dyDescent="0.25">
      <c r="A4094" t="s">
        <v>5608</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x14ac:dyDescent="0.25">
      <c r="A4095" t="s">
        <v>5609</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x14ac:dyDescent="0.25">
      <c r="A4096" t="s">
        <v>5610</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x14ac:dyDescent="0.25">
      <c r="A4097" t="s">
        <v>5611</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x14ac:dyDescent="0.25">
      <c r="A4098" t="s">
        <v>5612</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x14ac:dyDescent="0.25">
      <c r="A4099" t="s">
        <v>5613</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x14ac:dyDescent="0.25">
      <c r="A4100" t="s">
        <v>5614</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x14ac:dyDescent="0.25">
      <c r="A4101" t="s">
        <v>5615</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x14ac:dyDescent="0.25">
      <c r="A4102" t="s">
        <v>5616</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x14ac:dyDescent="0.25">
      <c r="A4103" t="s">
        <v>5617</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x14ac:dyDescent="0.25">
      <c r="A4104" t="s">
        <v>5618</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x14ac:dyDescent="0.25">
      <c r="A4105" t="s">
        <v>5619</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x14ac:dyDescent="0.25">
      <c r="A4106" t="s">
        <v>5620</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x14ac:dyDescent="0.25">
      <c r="A4107" t="s">
        <v>5621</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x14ac:dyDescent="0.25">
      <c r="A4108" t="s">
        <v>5622</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x14ac:dyDescent="0.25">
      <c r="A4109" t="s">
        <v>5623</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x14ac:dyDescent="0.25">
      <c r="A4110" t="s">
        <v>5624</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x14ac:dyDescent="0.25">
      <c r="A4111" t="s">
        <v>5625</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x14ac:dyDescent="0.25">
      <c r="A4112" t="s">
        <v>5626</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x14ac:dyDescent="0.25">
      <c r="A4113" t="s">
        <v>5627</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x14ac:dyDescent="0.25">
      <c r="A4114" t="s">
        <v>5628</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x14ac:dyDescent="0.25">
      <c r="A4115" t="s">
        <v>5629</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x14ac:dyDescent="0.25">
      <c r="A4116" t="s">
        <v>5630</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x14ac:dyDescent="0.25">
      <c r="A4117" t="s">
        <v>5631</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x14ac:dyDescent="0.25">
      <c r="A4118" t="s">
        <v>5632</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x14ac:dyDescent="0.25">
      <c r="A4119" t="s">
        <v>5633</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x14ac:dyDescent="0.25">
      <c r="A4120" t="s">
        <v>5634</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x14ac:dyDescent="0.25">
      <c r="A4121" t="s">
        <v>5635</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x14ac:dyDescent="0.25">
      <c r="A4122" t="s">
        <v>5636</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x14ac:dyDescent="0.25">
      <c r="A4123" t="s">
        <v>5637</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x14ac:dyDescent="0.25">
      <c r="A4124" t="s">
        <v>5638</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x14ac:dyDescent="0.25">
      <c r="A4125" t="s">
        <v>5639</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x14ac:dyDescent="0.25">
      <c r="A4126" t="s">
        <v>5640</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x14ac:dyDescent="0.25">
      <c r="A4127" t="s">
        <v>5641</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x14ac:dyDescent="0.25">
      <c r="A4128" t="s">
        <v>5642</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x14ac:dyDescent="0.25">
      <c r="A4129" t="s">
        <v>5643</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x14ac:dyDescent="0.25">
      <c r="A4130" t="s">
        <v>5644</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x14ac:dyDescent="0.25">
      <c r="A4131" t="s">
        <v>5645</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x14ac:dyDescent="0.25">
      <c r="A4132" t="s">
        <v>5646</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x14ac:dyDescent="0.25">
      <c r="A4133" t="s">
        <v>5647</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x14ac:dyDescent="0.25">
      <c r="A4134" t="s">
        <v>5648</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x14ac:dyDescent="0.25">
      <c r="A4135" t="s">
        <v>5649</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x14ac:dyDescent="0.25">
      <c r="A4136" t="s">
        <v>5650</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x14ac:dyDescent="0.25">
      <c r="A4137" t="s">
        <v>5651</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x14ac:dyDescent="0.25">
      <c r="A4138" t="s">
        <v>5652</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x14ac:dyDescent="0.25">
      <c r="A4139" t="s">
        <v>5653</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x14ac:dyDescent="0.25">
      <c r="A4140" t="s">
        <v>5654</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x14ac:dyDescent="0.25">
      <c r="A4141" t="s">
        <v>5655</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x14ac:dyDescent="0.25">
      <c r="A4142" t="s">
        <v>5656</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x14ac:dyDescent="0.25">
      <c r="A4143" t="s">
        <v>5657</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x14ac:dyDescent="0.25">
      <c r="A4144" t="s">
        <v>5658</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x14ac:dyDescent="0.25">
      <c r="A4145" t="s">
        <v>5659</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x14ac:dyDescent="0.25">
      <c r="A4146" t="s">
        <v>5660</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x14ac:dyDescent="0.25">
      <c r="A4147" t="s">
        <v>5661</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x14ac:dyDescent="0.25">
      <c r="A4148" t="s">
        <v>5662</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x14ac:dyDescent="0.25">
      <c r="A4149" t="s">
        <v>5663</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x14ac:dyDescent="0.25">
      <c r="A4150" t="s">
        <v>5664</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x14ac:dyDescent="0.25">
      <c r="A4151" t="s">
        <v>5665</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x14ac:dyDescent="0.25">
      <c r="A4152" t="s">
        <v>5666</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x14ac:dyDescent="0.25">
      <c r="A4153" t="s">
        <v>5667</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x14ac:dyDescent="0.25">
      <c r="A4154" t="s">
        <v>5668</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x14ac:dyDescent="0.25">
      <c r="A4155" t="s">
        <v>5669</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x14ac:dyDescent="0.25">
      <c r="A4156" t="s">
        <v>5670</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x14ac:dyDescent="0.25">
      <c r="A4157" t="s">
        <v>5671</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x14ac:dyDescent="0.25">
      <c r="A4158" t="s">
        <v>5672</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x14ac:dyDescent="0.25">
      <c r="A4159" t="s">
        <v>5673</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x14ac:dyDescent="0.25">
      <c r="A4160" t="s">
        <v>5674</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x14ac:dyDescent="0.25">
      <c r="A4161" t="s">
        <v>5675</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x14ac:dyDescent="0.25">
      <c r="A4162" t="s">
        <v>5676</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x14ac:dyDescent="0.25">
      <c r="A4163" t="s">
        <v>5677</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x14ac:dyDescent="0.25">
      <c r="A4164" t="s">
        <v>5678</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x14ac:dyDescent="0.25">
      <c r="A4165" t="s">
        <v>5679</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x14ac:dyDescent="0.25">
      <c r="A4166" t="s">
        <v>5680</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x14ac:dyDescent="0.25">
      <c r="A4167" t="s">
        <v>5681</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x14ac:dyDescent="0.25">
      <c r="A4168" t="s">
        <v>5682</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x14ac:dyDescent="0.25">
      <c r="A4169" t="s">
        <v>5683</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x14ac:dyDescent="0.25">
      <c r="A4170" t="s">
        <v>5684</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x14ac:dyDescent="0.25">
      <c r="A4171" t="s">
        <v>5685</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x14ac:dyDescent="0.25">
      <c r="A4172" t="s">
        <v>5686</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x14ac:dyDescent="0.25">
      <c r="A4173" t="s">
        <v>5687</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x14ac:dyDescent="0.25">
      <c r="A4174" t="s">
        <v>5688</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x14ac:dyDescent="0.25">
      <c r="A4175" t="s">
        <v>5689</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x14ac:dyDescent="0.25">
      <c r="A4176" t="s">
        <v>5690</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x14ac:dyDescent="0.25">
      <c r="A4177" t="s">
        <v>5691</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x14ac:dyDescent="0.25">
      <c r="A4178" t="s">
        <v>5692</v>
      </c>
      <c r="B4178" t="s">
        <v>19</v>
      </c>
      <c r="C4178" s="2">
        <v>25372500000</v>
      </c>
      <c r="D4178" s="2">
        <v>3943680000</v>
      </c>
      <c r="E4178" s="2">
        <v>3434130000</v>
      </c>
      <c r="F4178" s="2">
        <v>3297180000</v>
      </c>
      <c r="G4178" s="2">
        <v>3161990000</v>
      </c>
      <c r="H4178" s="2">
        <v>3033630000</v>
      </c>
      <c r="I4178" s="2">
        <v>2911190000</v>
      </c>
      <c r="J4178" s="2">
        <v>2797210000</v>
      </c>
      <c r="K4178" s="2">
        <v>2694760000</v>
      </c>
      <c r="L4178" s="2">
        <v>2604720000</v>
      </c>
      <c r="M4178" s="2">
        <v>2528650000</v>
      </c>
      <c r="N4178" s="2">
        <v>2467040000</v>
      </c>
      <c r="O4178" s="2">
        <v>2425880000</v>
      </c>
      <c r="P4178" s="2">
        <v>2401840000</v>
      </c>
      <c r="Q4178" s="2">
        <v>2393520000</v>
      </c>
      <c r="R4178" s="2">
        <v>2394560000</v>
      </c>
      <c r="S4178" s="2">
        <v>2395440000</v>
      </c>
      <c r="T4178" s="2">
        <v>2396420000</v>
      </c>
      <c r="U4178" s="2">
        <v>2396910000</v>
      </c>
      <c r="V4178" s="2">
        <v>2397490000</v>
      </c>
      <c r="W4178" s="2">
        <v>2398480000</v>
      </c>
      <c r="X4178" s="2">
        <v>2398950000</v>
      </c>
      <c r="Y4178" s="2">
        <v>2399260000</v>
      </c>
      <c r="Z4178" s="2">
        <v>2400000000</v>
      </c>
      <c r="AA4178" s="2">
        <v>2400310000</v>
      </c>
      <c r="AB4178" s="2">
        <v>2400760000</v>
      </c>
      <c r="AC4178" s="2">
        <v>2401170000</v>
      </c>
      <c r="AD4178" s="2">
        <v>2401180000</v>
      </c>
      <c r="AE4178" s="2">
        <v>2401520000</v>
      </c>
      <c r="AF4178" s="2">
        <v>2401610000</v>
      </c>
    </row>
    <row r="4179" spans="1:32" x14ac:dyDescent="0.25">
      <c r="A4179" t="s">
        <v>5693</v>
      </c>
      <c r="B4179" t="s">
        <v>19</v>
      </c>
      <c r="C4179">
        <v>721310</v>
      </c>
      <c r="D4179">
        <v>112114</v>
      </c>
      <c r="E4179">
        <v>97628.1</v>
      </c>
      <c r="F4179">
        <v>93734.8</v>
      </c>
      <c r="G4179">
        <v>89891.4</v>
      </c>
      <c r="H4179">
        <v>86242.5</v>
      </c>
      <c r="I4179">
        <v>82761.600000000006</v>
      </c>
      <c r="J4179">
        <v>79521.2</v>
      </c>
      <c r="K4179">
        <v>76608.800000000003</v>
      </c>
      <c r="L4179">
        <v>74048.800000000003</v>
      </c>
      <c r="M4179">
        <v>71886.3</v>
      </c>
      <c r="N4179">
        <v>70135</v>
      </c>
      <c r="O4179">
        <v>68964.800000000003</v>
      </c>
      <c r="P4179">
        <v>68281.2</v>
      </c>
      <c r="Q4179">
        <v>68044.800000000003</v>
      </c>
      <c r="R4179">
        <v>68074.3</v>
      </c>
      <c r="S4179">
        <v>68099.5</v>
      </c>
      <c r="T4179">
        <v>68127.3</v>
      </c>
      <c r="U4179">
        <v>68141.2</v>
      </c>
      <c r="V4179">
        <v>68157.7</v>
      </c>
      <c r="W4179">
        <v>68185.899999999994</v>
      </c>
      <c r="X4179">
        <v>68199.3</v>
      </c>
      <c r="Y4179">
        <v>68208.100000000006</v>
      </c>
      <c r="Z4179">
        <v>68228.899999999994</v>
      </c>
      <c r="AA4179">
        <v>68237.8</v>
      </c>
      <c r="AB4179">
        <v>68250.7</v>
      </c>
      <c r="AC4179">
        <v>68262.2</v>
      </c>
      <c r="AD4179">
        <v>68262.7</v>
      </c>
      <c r="AE4179">
        <v>68272.100000000006</v>
      </c>
      <c r="AF4179">
        <v>68274.899999999994</v>
      </c>
    </row>
    <row r="4180" spans="1:32" x14ac:dyDescent="0.25">
      <c r="A4180" t="s">
        <v>5694</v>
      </c>
      <c r="B4180" t="s">
        <v>19</v>
      </c>
      <c r="C4180" s="2">
        <v>3331200</v>
      </c>
      <c r="D4180">
        <v>517773</v>
      </c>
      <c r="E4180">
        <v>450873</v>
      </c>
      <c r="F4180">
        <v>432892</v>
      </c>
      <c r="G4180">
        <v>415142</v>
      </c>
      <c r="H4180">
        <v>398291</v>
      </c>
      <c r="I4180">
        <v>382215</v>
      </c>
      <c r="J4180">
        <v>367250</v>
      </c>
      <c r="K4180">
        <v>353800</v>
      </c>
      <c r="L4180">
        <v>341977</v>
      </c>
      <c r="M4180">
        <v>331990</v>
      </c>
      <c r="N4180">
        <v>323902</v>
      </c>
      <c r="O4180">
        <v>318498</v>
      </c>
      <c r="P4180">
        <v>315341</v>
      </c>
      <c r="Q4180">
        <v>314249</v>
      </c>
      <c r="R4180">
        <v>314385</v>
      </c>
      <c r="S4180">
        <v>314502</v>
      </c>
      <c r="T4180">
        <v>314630</v>
      </c>
      <c r="U4180">
        <v>314694</v>
      </c>
      <c r="V4180">
        <v>314771</v>
      </c>
      <c r="W4180">
        <v>314901</v>
      </c>
      <c r="X4180">
        <v>314963</v>
      </c>
      <c r="Y4180">
        <v>315003</v>
      </c>
      <c r="Z4180">
        <v>315099</v>
      </c>
      <c r="AA4180">
        <v>315140</v>
      </c>
      <c r="AB4180">
        <v>315200</v>
      </c>
      <c r="AC4180">
        <v>315253</v>
      </c>
      <c r="AD4180">
        <v>315255</v>
      </c>
      <c r="AE4180">
        <v>315299</v>
      </c>
      <c r="AF4180">
        <v>315312</v>
      </c>
    </row>
    <row r="4181" spans="1:32" x14ac:dyDescent="0.25">
      <c r="A4181" t="s">
        <v>5695</v>
      </c>
      <c r="B4181" t="s">
        <v>19</v>
      </c>
      <c r="C4181" s="2">
        <v>11401100</v>
      </c>
      <c r="D4181" s="2">
        <v>1772080</v>
      </c>
      <c r="E4181" s="2">
        <v>1543120</v>
      </c>
      <c r="F4181" s="2">
        <v>1481580</v>
      </c>
      <c r="G4181" s="2">
        <v>1420830</v>
      </c>
      <c r="H4181" s="2">
        <v>1363160</v>
      </c>
      <c r="I4181" s="2">
        <v>1308140</v>
      </c>
      <c r="J4181" s="2">
        <v>1256920</v>
      </c>
      <c r="K4181" s="2">
        <v>1210890</v>
      </c>
      <c r="L4181" s="2">
        <v>1170420</v>
      </c>
      <c r="M4181" s="2">
        <v>1136240</v>
      </c>
      <c r="N4181" s="2">
        <v>1108560</v>
      </c>
      <c r="O4181" s="2">
        <v>1090060</v>
      </c>
      <c r="P4181" s="2">
        <v>1079260</v>
      </c>
      <c r="Q4181" s="2">
        <v>1075520</v>
      </c>
      <c r="R4181" s="2">
        <v>1075990</v>
      </c>
      <c r="S4181" s="2">
        <v>1076390</v>
      </c>
      <c r="T4181" s="2">
        <v>1076830</v>
      </c>
      <c r="U4181" s="2">
        <v>1077050</v>
      </c>
      <c r="V4181" s="2">
        <v>1077310</v>
      </c>
      <c r="W4181" s="2">
        <v>1077750</v>
      </c>
      <c r="X4181" s="2">
        <v>1077960</v>
      </c>
      <c r="Y4181" s="2">
        <v>1078100</v>
      </c>
      <c r="Z4181" s="2">
        <v>1078430</v>
      </c>
      <c r="AA4181" s="2">
        <v>1078570</v>
      </c>
      <c r="AB4181" s="2">
        <v>1078780</v>
      </c>
      <c r="AC4181" s="2">
        <v>1078960</v>
      </c>
      <c r="AD4181" s="2">
        <v>1078970</v>
      </c>
      <c r="AE4181" s="2">
        <v>1079120</v>
      </c>
      <c r="AF4181" s="2">
        <v>1079160</v>
      </c>
    </row>
    <row r="4182" spans="1:32" x14ac:dyDescent="0.25">
      <c r="A4182" t="s">
        <v>5696</v>
      </c>
      <c r="B4182" t="s">
        <v>19</v>
      </c>
      <c r="C4182">
        <v>900033</v>
      </c>
      <c r="D4182">
        <v>139893</v>
      </c>
      <c r="E4182">
        <v>121818</v>
      </c>
      <c r="F4182">
        <v>116960</v>
      </c>
      <c r="G4182">
        <v>112164</v>
      </c>
      <c r="H4182">
        <v>107611</v>
      </c>
      <c r="I4182">
        <v>103268</v>
      </c>
      <c r="J4182">
        <v>99224.6</v>
      </c>
      <c r="K4182">
        <v>95590.6</v>
      </c>
      <c r="L4182">
        <v>92396.3</v>
      </c>
      <c r="M4182">
        <v>89698</v>
      </c>
      <c r="N4182">
        <v>87512.7</v>
      </c>
      <c r="O4182">
        <v>86052.5</v>
      </c>
      <c r="P4182">
        <v>85199.6</v>
      </c>
      <c r="Q4182">
        <v>84904.6</v>
      </c>
      <c r="R4182">
        <v>84941.4</v>
      </c>
      <c r="S4182">
        <v>84972.9</v>
      </c>
      <c r="T4182">
        <v>85007.6</v>
      </c>
      <c r="U4182">
        <v>85025</v>
      </c>
      <c r="V4182">
        <v>85045.5</v>
      </c>
      <c r="W4182">
        <v>85080.7</v>
      </c>
      <c r="X4182">
        <v>85097.4</v>
      </c>
      <c r="Y4182">
        <v>85108.3</v>
      </c>
      <c r="Z4182">
        <v>85134.3</v>
      </c>
      <c r="AA4182">
        <v>85145.4</v>
      </c>
      <c r="AB4182">
        <v>85161.5</v>
      </c>
      <c r="AC4182">
        <v>85175.8</v>
      </c>
      <c r="AD4182">
        <v>85176.5</v>
      </c>
      <c r="AE4182">
        <v>85188.3</v>
      </c>
      <c r="AF4182">
        <v>85191.8</v>
      </c>
    </row>
    <row r="4183" spans="1:32" x14ac:dyDescent="0.25">
      <c r="A4183" t="s">
        <v>5697</v>
      </c>
      <c r="B4183" t="s">
        <v>19</v>
      </c>
      <c r="C4183">
        <v>800367</v>
      </c>
      <c r="D4183">
        <v>124402</v>
      </c>
      <c r="E4183">
        <v>108328</v>
      </c>
      <c r="F4183">
        <v>104008</v>
      </c>
      <c r="G4183">
        <v>99743.6</v>
      </c>
      <c r="H4183">
        <v>95694.8</v>
      </c>
      <c r="I4183">
        <v>91832.5</v>
      </c>
      <c r="J4183">
        <v>88236.9</v>
      </c>
      <c r="K4183">
        <v>85005.3</v>
      </c>
      <c r="L4183">
        <v>82164.7</v>
      </c>
      <c r="M4183">
        <v>79765.2</v>
      </c>
      <c r="N4183">
        <v>77821.899999999994</v>
      </c>
      <c r="O4183">
        <v>76523.5</v>
      </c>
      <c r="P4183">
        <v>75765</v>
      </c>
      <c r="Q4183">
        <v>75502.7</v>
      </c>
      <c r="R4183">
        <v>75535.399999999994</v>
      </c>
      <c r="S4183">
        <v>75563.3</v>
      </c>
      <c r="T4183">
        <v>75594.2</v>
      </c>
      <c r="U4183">
        <v>75609.7</v>
      </c>
      <c r="V4183">
        <v>75627.899999999994</v>
      </c>
      <c r="W4183">
        <v>75659.199999999997</v>
      </c>
      <c r="X4183">
        <v>75674.100000000006</v>
      </c>
      <c r="Y4183">
        <v>75683.8</v>
      </c>
      <c r="Z4183">
        <v>75706.899999999994</v>
      </c>
      <c r="AA4183">
        <v>75716.800000000003</v>
      </c>
      <c r="AB4183">
        <v>75731.100000000006</v>
      </c>
      <c r="AC4183">
        <v>75743.8</v>
      </c>
      <c r="AD4183">
        <v>75744.399999999994</v>
      </c>
      <c r="AE4183">
        <v>75754.899999999994</v>
      </c>
      <c r="AF4183">
        <v>75758</v>
      </c>
    </row>
    <row r="4184" spans="1:32" x14ac:dyDescent="0.25">
      <c r="A4184" t="s">
        <v>5698</v>
      </c>
      <c r="B4184" t="s">
        <v>19</v>
      </c>
      <c r="C4184" s="2">
        <v>2423740</v>
      </c>
      <c r="D4184">
        <v>376724</v>
      </c>
      <c r="E4184">
        <v>328049</v>
      </c>
      <c r="F4184">
        <v>314966</v>
      </c>
      <c r="G4184">
        <v>302052</v>
      </c>
      <c r="H4184">
        <v>289791</v>
      </c>
      <c r="I4184">
        <v>278095</v>
      </c>
      <c r="J4184">
        <v>267206</v>
      </c>
      <c r="K4184">
        <v>257420</v>
      </c>
      <c r="L4184">
        <v>248818</v>
      </c>
      <c r="M4184">
        <v>241552</v>
      </c>
      <c r="N4184">
        <v>235667</v>
      </c>
      <c r="O4184">
        <v>231735</v>
      </c>
      <c r="P4184">
        <v>229438</v>
      </c>
      <c r="Q4184">
        <v>228643</v>
      </c>
      <c r="R4184">
        <v>228742</v>
      </c>
      <c r="S4184">
        <v>228827</v>
      </c>
      <c r="T4184">
        <v>228921</v>
      </c>
      <c r="U4184">
        <v>228967</v>
      </c>
      <c r="V4184">
        <v>229023</v>
      </c>
      <c r="W4184">
        <v>229117</v>
      </c>
      <c r="X4184">
        <v>229162</v>
      </c>
      <c r="Y4184">
        <v>229192</v>
      </c>
      <c r="Z4184">
        <v>229262</v>
      </c>
      <c r="AA4184">
        <v>229292</v>
      </c>
      <c r="AB4184">
        <v>229335</v>
      </c>
      <c r="AC4184">
        <v>229374</v>
      </c>
      <c r="AD4184">
        <v>229376</v>
      </c>
      <c r="AE4184">
        <v>229407</v>
      </c>
      <c r="AF4184">
        <v>229417</v>
      </c>
    </row>
    <row r="4185" spans="1:32" x14ac:dyDescent="0.25">
      <c r="A4185" t="s">
        <v>5699</v>
      </c>
      <c r="B4185" t="s">
        <v>19</v>
      </c>
      <c r="C4185">
        <v>187169</v>
      </c>
      <c r="D4185">
        <v>29091.9</v>
      </c>
      <c r="E4185">
        <v>25333</v>
      </c>
      <c r="F4185">
        <v>24322.7</v>
      </c>
      <c r="G4185">
        <v>23325.4</v>
      </c>
      <c r="H4185">
        <v>22378.6</v>
      </c>
      <c r="I4185">
        <v>21475.4</v>
      </c>
      <c r="J4185">
        <v>20634.5</v>
      </c>
      <c r="K4185">
        <v>19878.8</v>
      </c>
      <c r="L4185">
        <v>19214.5</v>
      </c>
      <c r="M4185">
        <v>18653.400000000001</v>
      </c>
      <c r="N4185">
        <v>18199</v>
      </c>
      <c r="O4185">
        <v>17895.3</v>
      </c>
      <c r="P4185">
        <v>17717.900000000001</v>
      </c>
      <c r="Q4185">
        <v>17656.599999999999</v>
      </c>
      <c r="R4185">
        <v>17664.2</v>
      </c>
      <c r="S4185">
        <v>17670.8</v>
      </c>
      <c r="T4185">
        <v>17678</v>
      </c>
      <c r="U4185">
        <v>17681.599999999999</v>
      </c>
      <c r="V4185">
        <v>17685.900000000001</v>
      </c>
      <c r="W4185">
        <v>17693.2</v>
      </c>
      <c r="X4185">
        <v>17696.7</v>
      </c>
      <c r="Y4185">
        <v>17699</v>
      </c>
      <c r="Z4185">
        <v>17704.400000000001</v>
      </c>
      <c r="AA4185">
        <v>17706.7</v>
      </c>
      <c r="AB4185">
        <v>17710</v>
      </c>
      <c r="AC4185">
        <v>17713</v>
      </c>
      <c r="AD4185">
        <v>17713.099999999999</v>
      </c>
      <c r="AE4185">
        <v>17715.599999999999</v>
      </c>
      <c r="AF4185">
        <v>17716.3</v>
      </c>
    </row>
    <row r="4186" spans="1:32" x14ac:dyDescent="0.25">
      <c r="A4186" t="s">
        <v>5700</v>
      </c>
      <c r="B4186" t="s">
        <v>19</v>
      </c>
      <c r="C4186">
        <v>159803</v>
      </c>
      <c r="D4186">
        <v>24838.400000000001</v>
      </c>
      <c r="E4186">
        <v>21629.1</v>
      </c>
      <c r="F4186">
        <v>20766.5</v>
      </c>
      <c r="G4186">
        <v>19915</v>
      </c>
      <c r="H4186">
        <v>19106.599999999999</v>
      </c>
      <c r="I4186">
        <v>18335.5</v>
      </c>
      <c r="J4186">
        <v>17617.599999999999</v>
      </c>
      <c r="K4186">
        <v>16972.400000000001</v>
      </c>
      <c r="L4186">
        <v>16405.2</v>
      </c>
      <c r="M4186">
        <v>15926.1</v>
      </c>
      <c r="N4186">
        <v>15538.1</v>
      </c>
      <c r="O4186">
        <v>15278.8</v>
      </c>
      <c r="P4186">
        <v>15127.4</v>
      </c>
      <c r="Q4186">
        <v>15075</v>
      </c>
      <c r="R4186">
        <v>15081.6</v>
      </c>
      <c r="S4186">
        <v>15087.1</v>
      </c>
      <c r="T4186">
        <v>15093.3</v>
      </c>
      <c r="U4186">
        <v>15096.4</v>
      </c>
      <c r="V4186">
        <v>15100</v>
      </c>
      <c r="W4186">
        <v>15106.3</v>
      </c>
      <c r="X4186">
        <v>15109.3</v>
      </c>
      <c r="Y4186">
        <v>15111.2</v>
      </c>
      <c r="Z4186">
        <v>15115.8</v>
      </c>
      <c r="AA4186">
        <v>15117.8</v>
      </c>
      <c r="AB4186">
        <v>15120.6</v>
      </c>
      <c r="AC4186">
        <v>15123.2</v>
      </c>
      <c r="AD4186">
        <v>15123.3</v>
      </c>
      <c r="AE4186">
        <v>15125.4</v>
      </c>
      <c r="AF4186">
        <v>15126</v>
      </c>
    </row>
    <row r="4187" spans="1:32" x14ac:dyDescent="0.25">
      <c r="A4187" t="s">
        <v>5701</v>
      </c>
      <c r="B4187" t="s">
        <v>19</v>
      </c>
      <c r="C4187" s="2">
        <v>1013550</v>
      </c>
      <c r="D4187">
        <v>157537</v>
      </c>
      <c r="E4187">
        <v>137182</v>
      </c>
      <c r="F4187">
        <v>131712</v>
      </c>
      <c r="G4187">
        <v>126311</v>
      </c>
      <c r="H4187">
        <v>121184</v>
      </c>
      <c r="I4187">
        <v>116293</v>
      </c>
      <c r="J4187">
        <v>111739</v>
      </c>
      <c r="K4187">
        <v>107647</v>
      </c>
      <c r="L4187">
        <v>104050</v>
      </c>
      <c r="M4187">
        <v>101011</v>
      </c>
      <c r="N4187">
        <v>98550.3</v>
      </c>
      <c r="O4187">
        <v>96906</v>
      </c>
      <c r="P4187">
        <v>95945.5</v>
      </c>
      <c r="Q4187">
        <v>95613.3</v>
      </c>
      <c r="R4187">
        <v>95654.7</v>
      </c>
      <c r="S4187">
        <v>95690.2</v>
      </c>
      <c r="T4187">
        <v>95729.2</v>
      </c>
      <c r="U4187">
        <v>95748.800000000003</v>
      </c>
      <c r="V4187">
        <v>95772</v>
      </c>
      <c r="W4187">
        <v>95811.6</v>
      </c>
      <c r="X4187">
        <v>95830.399999999994</v>
      </c>
      <c r="Y4187">
        <v>95842.7</v>
      </c>
      <c r="Z4187">
        <v>95872</v>
      </c>
      <c r="AA4187">
        <v>95884.5</v>
      </c>
      <c r="AB4187">
        <v>95902.6</v>
      </c>
      <c r="AC4187">
        <v>95918.7</v>
      </c>
      <c r="AD4187">
        <v>95919.5</v>
      </c>
      <c r="AE4187">
        <v>95932.7</v>
      </c>
      <c r="AF4187">
        <v>95936.7</v>
      </c>
    </row>
    <row r="4188" spans="1:32" x14ac:dyDescent="0.25">
      <c r="A4188" t="s">
        <v>5702</v>
      </c>
      <c r="B4188" t="s">
        <v>19</v>
      </c>
      <c r="C4188">
        <v>202710</v>
      </c>
      <c r="D4188">
        <v>31507.5</v>
      </c>
      <c r="E4188">
        <v>27436.5</v>
      </c>
      <c r="F4188">
        <v>26342.3</v>
      </c>
      <c r="G4188">
        <v>25262.2</v>
      </c>
      <c r="H4188">
        <v>24236.799999999999</v>
      </c>
      <c r="I4188">
        <v>23258.5</v>
      </c>
      <c r="J4188">
        <v>22347.9</v>
      </c>
      <c r="K4188">
        <v>21529.4</v>
      </c>
      <c r="L4188">
        <v>20810</v>
      </c>
      <c r="M4188">
        <v>20202.2</v>
      </c>
      <c r="N4188">
        <v>19710.099999999999</v>
      </c>
      <c r="O4188">
        <v>19381.2</v>
      </c>
      <c r="P4188">
        <v>19189.099999999999</v>
      </c>
      <c r="Q4188">
        <v>19122.7</v>
      </c>
      <c r="R4188">
        <v>19130.900000000001</v>
      </c>
      <c r="S4188">
        <v>19138</v>
      </c>
      <c r="T4188">
        <v>19145.8</v>
      </c>
      <c r="U4188">
        <v>19149.8</v>
      </c>
      <c r="V4188">
        <v>19154.400000000001</v>
      </c>
      <c r="W4188">
        <v>19162.3</v>
      </c>
      <c r="X4188">
        <v>19166.099999999999</v>
      </c>
      <c r="Y4188">
        <v>19168.5</v>
      </c>
      <c r="Z4188">
        <v>19174.400000000001</v>
      </c>
      <c r="AA4188">
        <v>19176.900000000001</v>
      </c>
      <c r="AB4188">
        <v>19180.5</v>
      </c>
      <c r="AC4188">
        <v>19183.7</v>
      </c>
      <c r="AD4188">
        <v>19183.900000000001</v>
      </c>
      <c r="AE4188">
        <v>19186.5</v>
      </c>
      <c r="AF4188">
        <v>19187.3</v>
      </c>
    </row>
    <row r="4189" spans="1:32" x14ac:dyDescent="0.25">
      <c r="A4189" t="s">
        <v>5703</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x14ac:dyDescent="0.25">
      <c r="A4190" t="s">
        <v>5704</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x14ac:dyDescent="0.25">
      <c r="A4191" t="s">
        <v>5705</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x14ac:dyDescent="0.25">
      <c r="A4192" t="s">
        <v>5706</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x14ac:dyDescent="0.25">
      <c r="A4193" t="s">
        <v>5707</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x14ac:dyDescent="0.25">
      <c r="A4194" t="s">
        <v>5708</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x14ac:dyDescent="0.25">
      <c r="A4195" t="s">
        <v>5709</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x14ac:dyDescent="0.25">
      <c r="A4196" t="s">
        <v>5710</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x14ac:dyDescent="0.25">
      <c r="A4197" t="s">
        <v>5711</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x14ac:dyDescent="0.25">
      <c r="A4198" t="s">
        <v>5712</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x14ac:dyDescent="0.25">
      <c r="A4199" t="s">
        <v>5713</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x14ac:dyDescent="0.25">
      <c r="A4200" t="s">
        <v>5714</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x14ac:dyDescent="0.25">
      <c r="A4201" t="s">
        <v>5715</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x14ac:dyDescent="0.25">
      <c r="A4202" t="s">
        <v>5716</v>
      </c>
      <c r="B4202" t="s">
        <v>19</v>
      </c>
      <c r="C4202" s="2">
        <v>531911000000</v>
      </c>
      <c r="D4202" s="2">
        <v>601275000000</v>
      </c>
      <c r="E4202" s="2">
        <v>507300000000</v>
      </c>
      <c r="F4202" s="2">
        <v>470749000000</v>
      </c>
      <c r="G4202" s="2">
        <v>448593000000</v>
      </c>
      <c r="H4202" s="2">
        <v>434827000000</v>
      </c>
      <c r="I4202" s="2">
        <v>417017000000</v>
      </c>
      <c r="J4202" s="2">
        <v>402908000000</v>
      </c>
      <c r="K4202" s="2">
        <v>386655000000</v>
      </c>
      <c r="L4202" s="2">
        <v>373256000000</v>
      </c>
      <c r="M4202" s="2">
        <v>359063000000</v>
      </c>
      <c r="N4202" s="2">
        <v>352274000000</v>
      </c>
      <c r="O4202" s="2">
        <v>348756000000</v>
      </c>
      <c r="P4202" s="2">
        <v>342944000000</v>
      </c>
      <c r="Q4202" s="2">
        <v>339387000000</v>
      </c>
      <c r="R4202" s="2">
        <v>335395000000</v>
      </c>
      <c r="S4202" s="2">
        <v>334709000000</v>
      </c>
      <c r="T4202" s="2">
        <v>332437000000</v>
      </c>
      <c r="U4202" s="2">
        <v>328808000000</v>
      </c>
      <c r="V4202" s="2">
        <v>323445000000</v>
      </c>
      <c r="W4202" s="2">
        <v>321731000000</v>
      </c>
      <c r="X4202" s="2">
        <v>320403000000</v>
      </c>
      <c r="Y4202" s="2">
        <v>321051000000</v>
      </c>
      <c r="Z4202" s="2">
        <v>321640000000</v>
      </c>
      <c r="AA4202" s="2">
        <v>320621000000</v>
      </c>
      <c r="AB4202" s="2">
        <v>320420000000</v>
      </c>
      <c r="AC4202" s="2">
        <v>319248000000</v>
      </c>
      <c r="AD4202" s="2">
        <v>319625000000</v>
      </c>
      <c r="AE4202" s="2">
        <v>320341000000</v>
      </c>
      <c r="AF4202" s="2">
        <v>320901000000</v>
      </c>
    </row>
    <row r="4203" spans="1:32" x14ac:dyDescent="0.25">
      <c r="A4203" t="s">
        <v>5717</v>
      </c>
      <c r="B4203" t="s">
        <v>19</v>
      </c>
      <c r="C4203" s="2">
        <v>15121600</v>
      </c>
      <c r="D4203" s="2">
        <v>17093500</v>
      </c>
      <c r="E4203" s="2">
        <v>14421900</v>
      </c>
      <c r="F4203" s="2">
        <v>13382800</v>
      </c>
      <c r="G4203" s="2">
        <v>12753000</v>
      </c>
      <c r="H4203" s="2">
        <v>12361600</v>
      </c>
      <c r="I4203" s="2">
        <v>11855300</v>
      </c>
      <c r="J4203" s="2">
        <v>11454200</v>
      </c>
      <c r="K4203" s="2">
        <v>10992100</v>
      </c>
      <c r="L4203" s="2">
        <v>10611200</v>
      </c>
      <c r="M4203" s="2">
        <v>10207700</v>
      </c>
      <c r="N4203" s="2">
        <v>10014700</v>
      </c>
      <c r="O4203" s="2">
        <v>9914710</v>
      </c>
      <c r="P4203" s="2">
        <v>9749480</v>
      </c>
      <c r="Q4203" s="2">
        <v>9648350</v>
      </c>
      <c r="R4203" s="2">
        <v>9534860</v>
      </c>
      <c r="S4203" s="2">
        <v>9515350</v>
      </c>
      <c r="T4203" s="2">
        <v>9450760</v>
      </c>
      <c r="U4203" s="2">
        <v>9347600</v>
      </c>
      <c r="V4203" s="2">
        <v>9195140</v>
      </c>
      <c r="W4203" s="2">
        <v>9146410</v>
      </c>
      <c r="X4203" s="2">
        <v>9108650</v>
      </c>
      <c r="Y4203" s="2">
        <v>9127070</v>
      </c>
      <c r="Z4203" s="2">
        <v>9143830</v>
      </c>
      <c r="AA4203" s="2">
        <v>9114850</v>
      </c>
      <c r="AB4203" s="2">
        <v>9109150</v>
      </c>
      <c r="AC4203" s="2">
        <v>9075820</v>
      </c>
      <c r="AD4203" s="2">
        <v>9086530</v>
      </c>
      <c r="AE4203" s="2">
        <v>9106900</v>
      </c>
      <c r="AF4203" s="2">
        <v>9122820</v>
      </c>
    </row>
    <row r="4204" spans="1:32" x14ac:dyDescent="0.25">
      <c r="A4204" t="s">
        <v>5718</v>
      </c>
      <c r="B4204" t="s">
        <v>19</v>
      </c>
      <c r="C4204" s="2">
        <v>69835500</v>
      </c>
      <c r="D4204" s="2">
        <v>78942400</v>
      </c>
      <c r="E4204" s="2">
        <v>66604200</v>
      </c>
      <c r="F4204" s="2">
        <v>61805400</v>
      </c>
      <c r="G4204" s="2">
        <v>58896500</v>
      </c>
      <c r="H4204" s="2">
        <v>57089100</v>
      </c>
      <c r="I4204" s="2">
        <v>54750800</v>
      </c>
      <c r="J4204" s="2">
        <v>52898400</v>
      </c>
      <c r="K4204" s="2">
        <v>50764500</v>
      </c>
      <c r="L4204" s="2">
        <v>49005400</v>
      </c>
      <c r="M4204" s="2">
        <v>47141900</v>
      </c>
      <c r="N4204" s="2">
        <v>46250600</v>
      </c>
      <c r="O4204" s="2">
        <v>45788800</v>
      </c>
      <c r="P4204" s="2">
        <v>45025700</v>
      </c>
      <c r="Q4204" s="2">
        <v>44558600</v>
      </c>
      <c r="R4204" s="2">
        <v>44034500</v>
      </c>
      <c r="S4204" s="2">
        <v>43944400</v>
      </c>
      <c r="T4204" s="2">
        <v>43646100</v>
      </c>
      <c r="U4204" s="2">
        <v>43169700</v>
      </c>
      <c r="V4204" s="2">
        <v>42465600</v>
      </c>
      <c r="W4204" s="2">
        <v>42240600</v>
      </c>
      <c r="X4204" s="2">
        <v>42066200</v>
      </c>
      <c r="Y4204" s="2">
        <v>42151300</v>
      </c>
      <c r="Z4204" s="2">
        <v>42228700</v>
      </c>
      <c r="AA4204" s="2">
        <v>42094800</v>
      </c>
      <c r="AB4204" s="2">
        <v>42068500</v>
      </c>
      <c r="AC4204" s="2">
        <v>41914600</v>
      </c>
      <c r="AD4204" s="2">
        <v>41964000</v>
      </c>
      <c r="AE4204" s="2">
        <v>42058100</v>
      </c>
      <c r="AF4204" s="2">
        <v>42131600</v>
      </c>
    </row>
    <row r="4205" spans="1:32" x14ac:dyDescent="0.25">
      <c r="A4205" t="s">
        <v>5719</v>
      </c>
      <c r="B4205" t="s">
        <v>19</v>
      </c>
      <c r="C4205" s="2">
        <v>239013000</v>
      </c>
      <c r="D4205" s="2">
        <v>270182000</v>
      </c>
      <c r="E4205" s="2">
        <v>227954000</v>
      </c>
      <c r="F4205" s="2">
        <v>211530000</v>
      </c>
      <c r="G4205" s="2">
        <v>201574000</v>
      </c>
      <c r="H4205" s="2">
        <v>195388000</v>
      </c>
      <c r="I4205" s="2">
        <v>187385000</v>
      </c>
      <c r="J4205" s="2">
        <v>181046000</v>
      </c>
      <c r="K4205" s="2">
        <v>173742000</v>
      </c>
      <c r="L4205" s="2">
        <v>167722000</v>
      </c>
      <c r="M4205" s="2">
        <v>161344000</v>
      </c>
      <c r="N4205" s="2">
        <v>158293000</v>
      </c>
      <c r="O4205" s="2">
        <v>156713000</v>
      </c>
      <c r="P4205" s="2">
        <v>154101000</v>
      </c>
      <c r="Q4205" s="2">
        <v>152503000</v>
      </c>
      <c r="R4205" s="2">
        <v>150709000</v>
      </c>
      <c r="S4205" s="2">
        <v>150400000</v>
      </c>
      <c r="T4205" s="2">
        <v>149380000</v>
      </c>
      <c r="U4205" s="2">
        <v>147749000</v>
      </c>
      <c r="V4205" s="2">
        <v>145339000</v>
      </c>
      <c r="W4205" s="2">
        <v>144569000</v>
      </c>
      <c r="X4205" s="2">
        <v>143972000</v>
      </c>
      <c r="Y4205" s="2">
        <v>144263000</v>
      </c>
      <c r="Z4205" s="2">
        <v>144528000</v>
      </c>
      <c r="AA4205" s="2">
        <v>144070000</v>
      </c>
      <c r="AB4205" s="2">
        <v>143980000</v>
      </c>
      <c r="AC4205" s="2">
        <v>143453000</v>
      </c>
      <c r="AD4205" s="2">
        <v>143623000</v>
      </c>
      <c r="AE4205" s="2">
        <v>143945000</v>
      </c>
      <c r="AF4205" s="2">
        <v>144196000</v>
      </c>
    </row>
    <row r="4206" spans="1:32" x14ac:dyDescent="0.25">
      <c r="A4206" t="s">
        <v>5720</v>
      </c>
      <c r="B4206" t="s">
        <v>19</v>
      </c>
      <c r="C4206" s="2">
        <v>18868300</v>
      </c>
      <c r="D4206" s="2">
        <v>21328900</v>
      </c>
      <c r="E4206" s="2">
        <v>17995300</v>
      </c>
      <c r="F4206" s="2">
        <v>16698700</v>
      </c>
      <c r="G4206" s="2">
        <v>15912800</v>
      </c>
      <c r="H4206" s="2">
        <v>15424500</v>
      </c>
      <c r="I4206" s="2">
        <v>14792700</v>
      </c>
      <c r="J4206" s="2">
        <v>14292200</v>
      </c>
      <c r="K4206" s="2">
        <v>13715700</v>
      </c>
      <c r="L4206" s="2">
        <v>13240400</v>
      </c>
      <c r="M4206" s="2">
        <v>12736900</v>
      </c>
      <c r="N4206" s="2">
        <v>12496100</v>
      </c>
      <c r="O4206" s="2">
        <v>12371300</v>
      </c>
      <c r="P4206" s="2">
        <v>12165200</v>
      </c>
      <c r="Q4206" s="2">
        <v>12039000</v>
      </c>
      <c r="R4206" s="2">
        <v>11897400</v>
      </c>
      <c r="S4206" s="2">
        <v>11873000</v>
      </c>
      <c r="T4206" s="2">
        <v>11792400</v>
      </c>
      <c r="U4206" s="2">
        <v>11663700</v>
      </c>
      <c r="V4206" s="2">
        <v>11473500</v>
      </c>
      <c r="W4206" s="2">
        <v>11412700</v>
      </c>
      <c r="X4206" s="2">
        <v>11365500</v>
      </c>
      <c r="Y4206" s="2">
        <v>11388500</v>
      </c>
      <c r="Z4206" s="2">
        <v>11409400</v>
      </c>
      <c r="AA4206" s="2">
        <v>11373300</v>
      </c>
      <c r="AB4206" s="2">
        <v>11366200</v>
      </c>
      <c r="AC4206" s="2">
        <v>11324600</v>
      </c>
      <c r="AD4206" s="2">
        <v>11337900</v>
      </c>
      <c r="AE4206" s="2">
        <v>11363400</v>
      </c>
      <c r="AF4206" s="2">
        <v>11383200</v>
      </c>
    </row>
    <row r="4207" spans="1:32" x14ac:dyDescent="0.25">
      <c r="A4207" t="s">
        <v>5721</v>
      </c>
      <c r="B4207" t="s">
        <v>19</v>
      </c>
      <c r="C4207" s="2">
        <v>16778900</v>
      </c>
      <c r="D4207" s="2">
        <v>18967000</v>
      </c>
      <c r="E4207" s="2">
        <v>16002600</v>
      </c>
      <c r="F4207" s="2">
        <v>14849600</v>
      </c>
      <c r="G4207" s="2">
        <v>14150700</v>
      </c>
      <c r="H4207" s="2">
        <v>13716400</v>
      </c>
      <c r="I4207" s="2">
        <v>13154600</v>
      </c>
      <c r="J4207" s="2">
        <v>12709600</v>
      </c>
      <c r="K4207" s="2">
        <v>12196900</v>
      </c>
      <c r="L4207" s="2">
        <v>11774200</v>
      </c>
      <c r="M4207" s="2">
        <v>11326500</v>
      </c>
      <c r="N4207" s="2">
        <v>11112300</v>
      </c>
      <c r="O4207" s="2">
        <v>11001400</v>
      </c>
      <c r="P4207" s="2">
        <v>10818000</v>
      </c>
      <c r="Q4207" s="2">
        <v>10705800</v>
      </c>
      <c r="R4207" s="2">
        <v>10579900</v>
      </c>
      <c r="S4207" s="2">
        <v>10558300</v>
      </c>
      <c r="T4207" s="2">
        <v>10486600</v>
      </c>
      <c r="U4207" s="2">
        <v>10372100</v>
      </c>
      <c r="V4207" s="2">
        <v>10202900</v>
      </c>
      <c r="W4207" s="2">
        <v>10148900</v>
      </c>
      <c r="X4207" s="2">
        <v>10107000</v>
      </c>
      <c r="Y4207" s="2">
        <v>10127400</v>
      </c>
      <c r="Z4207" s="2">
        <v>10146000</v>
      </c>
      <c r="AA4207" s="2">
        <v>10113900</v>
      </c>
      <c r="AB4207" s="2">
        <v>10107500</v>
      </c>
      <c r="AC4207" s="2">
        <v>10070600</v>
      </c>
      <c r="AD4207" s="2">
        <v>10082400</v>
      </c>
      <c r="AE4207" s="2">
        <v>10105000</v>
      </c>
      <c r="AF4207" s="2">
        <v>10122700</v>
      </c>
    </row>
    <row r="4208" spans="1:32" x14ac:dyDescent="0.25">
      <c r="A4208" t="s">
        <v>5722</v>
      </c>
      <c r="B4208" t="s">
        <v>19</v>
      </c>
      <c r="C4208" s="2">
        <v>50811300</v>
      </c>
      <c r="D4208" s="2">
        <v>57437400</v>
      </c>
      <c r="E4208" s="2">
        <v>48460300</v>
      </c>
      <c r="F4208" s="2">
        <v>44968700</v>
      </c>
      <c r="G4208" s="2">
        <v>42852300</v>
      </c>
      <c r="H4208" s="2">
        <v>41537200</v>
      </c>
      <c r="I4208" s="2">
        <v>39835900</v>
      </c>
      <c r="J4208" s="2">
        <v>38488100</v>
      </c>
      <c r="K4208" s="2">
        <v>36935600</v>
      </c>
      <c r="L4208" s="2">
        <v>35655600</v>
      </c>
      <c r="M4208" s="2">
        <v>34299800</v>
      </c>
      <c r="N4208" s="2">
        <v>33651300</v>
      </c>
      <c r="O4208" s="2">
        <v>33315300</v>
      </c>
      <c r="P4208" s="2">
        <v>32760100</v>
      </c>
      <c r="Q4208" s="2">
        <v>32420300</v>
      </c>
      <c r="R4208" s="2">
        <v>32038900</v>
      </c>
      <c r="S4208" s="2">
        <v>31973400</v>
      </c>
      <c r="T4208" s="2">
        <v>31756300</v>
      </c>
      <c r="U4208" s="2">
        <v>31409700</v>
      </c>
      <c r="V4208" s="2">
        <v>30897400</v>
      </c>
      <c r="W4208" s="2">
        <v>30733600</v>
      </c>
      <c r="X4208" s="2">
        <v>30606800</v>
      </c>
      <c r="Y4208" s="2">
        <v>30668700</v>
      </c>
      <c r="Z4208" s="2">
        <v>30725000</v>
      </c>
      <c r="AA4208" s="2">
        <v>30627600</v>
      </c>
      <c r="AB4208" s="2">
        <v>30608500</v>
      </c>
      <c r="AC4208" s="2">
        <v>30496500</v>
      </c>
      <c r="AD4208" s="2">
        <v>30532400</v>
      </c>
      <c r="AE4208" s="2">
        <v>30600900</v>
      </c>
      <c r="AF4208" s="2">
        <v>30654400</v>
      </c>
    </row>
    <row r="4209" spans="1:32" x14ac:dyDescent="0.25">
      <c r="A4209" t="s">
        <v>5723</v>
      </c>
      <c r="B4209" t="s">
        <v>19</v>
      </c>
      <c r="C4209" s="2">
        <v>3923820</v>
      </c>
      <c r="D4209" s="2">
        <v>4435510</v>
      </c>
      <c r="E4209" s="2">
        <v>3742260</v>
      </c>
      <c r="F4209" s="2">
        <v>3472630</v>
      </c>
      <c r="G4209" s="2">
        <v>3309200</v>
      </c>
      <c r="H4209" s="2">
        <v>3207640</v>
      </c>
      <c r="I4209" s="2">
        <v>3076260</v>
      </c>
      <c r="J4209" s="2">
        <v>2972180</v>
      </c>
      <c r="K4209" s="2">
        <v>2852290</v>
      </c>
      <c r="L4209" s="2">
        <v>2753440</v>
      </c>
      <c r="M4209" s="2">
        <v>2648750</v>
      </c>
      <c r="N4209" s="2">
        <v>2598660</v>
      </c>
      <c r="O4209" s="2">
        <v>2572720</v>
      </c>
      <c r="P4209" s="2">
        <v>2529840</v>
      </c>
      <c r="Q4209" s="2">
        <v>2503600</v>
      </c>
      <c r="R4209" s="2">
        <v>2474150</v>
      </c>
      <c r="S4209" s="2">
        <v>2469090</v>
      </c>
      <c r="T4209" s="2">
        <v>2452330</v>
      </c>
      <c r="U4209" s="2">
        <v>2425560</v>
      </c>
      <c r="V4209" s="2">
        <v>2386000</v>
      </c>
      <c r="W4209" s="2">
        <v>2373350</v>
      </c>
      <c r="X4209" s="2">
        <v>2363560</v>
      </c>
      <c r="Y4209" s="2">
        <v>2368340</v>
      </c>
      <c r="Z4209" s="2">
        <v>2372680</v>
      </c>
      <c r="AA4209" s="2">
        <v>2365170</v>
      </c>
      <c r="AB4209" s="2">
        <v>2363690</v>
      </c>
      <c r="AC4209" s="2">
        <v>2355040</v>
      </c>
      <c r="AD4209" s="2">
        <v>2357820</v>
      </c>
      <c r="AE4209" s="2">
        <v>2363100</v>
      </c>
      <c r="AF4209" s="2">
        <v>2367230</v>
      </c>
    </row>
    <row r="4210" spans="1:32" x14ac:dyDescent="0.25">
      <c r="A4210" t="s">
        <v>5724</v>
      </c>
      <c r="B4210" t="s">
        <v>19</v>
      </c>
      <c r="C4210" s="2">
        <v>3350120</v>
      </c>
      <c r="D4210" s="2">
        <v>3786990</v>
      </c>
      <c r="E4210" s="2">
        <v>3195110</v>
      </c>
      <c r="F4210" s="2">
        <v>2964900</v>
      </c>
      <c r="G4210" s="2">
        <v>2825360</v>
      </c>
      <c r="H4210" s="2">
        <v>2738660</v>
      </c>
      <c r="I4210" s="2">
        <v>2626480</v>
      </c>
      <c r="J4210" s="2">
        <v>2537620</v>
      </c>
      <c r="K4210" s="2">
        <v>2435260</v>
      </c>
      <c r="L4210" s="2">
        <v>2350870</v>
      </c>
      <c r="M4210" s="2">
        <v>2261470</v>
      </c>
      <c r="N4210" s="2">
        <v>2218710</v>
      </c>
      <c r="O4210" s="2">
        <v>2196560</v>
      </c>
      <c r="P4210" s="2">
        <v>2159950</v>
      </c>
      <c r="Q4210" s="2">
        <v>2137550</v>
      </c>
      <c r="R4210" s="2">
        <v>2112410</v>
      </c>
      <c r="S4210" s="2">
        <v>2108080</v>
      </c>
      <c r="T4210" s="2">
        <v>2093780</v>
      </c>
      <c r="U4210" s="2">
        <v>2070920</v>
      </c>
      <c r="V4210" s="2">
        <v>2037140</v>
      </c>
      <c r="W4210" s="2">
        <v>2026350</v>
      </c>
      <c r="X4210" s="2">
        <v>2017980</v>
      </c>
      <c r="Y4210" s="2">
        <v>2022060</v>
      </c>
      <c r="Z4210" s="2">
        <v>2025780</v>
      </c>
      <c r="AA4210" s="2">
        <v>2019360</v>
      </c>
      <c r="AB4210" s="2">
        <v>2018090</v>
      </c>
      <c r="AC4210" s="2">
        <v>2010710</v>
      </c>
      <c r="AD4210" s="2">
        <v>2013080</v>
      </c>
      <c r="AE4210" s="2">
        <v>2017600</v>
      </c>
      <c r="AF4210" s="2">
        <v>2021120</v>
      </c>
    </row>
    <row r="4211" spans="1:32" x14ac:dyDescent="0.25">
      <c r="A4211" t="s">
        <v>5725</v>
      </c>
      <c r="B4211" t="s">
        <v>19</v>
      </c>
      <c r="C4211" s="2">
        <v>21248100</v>
      </c>
      <c r="D4211" s="2">
        <v>24019000</v>
      </c>
      <c r="E4211" s="2">
        <v>20265000</v>
      </c>
      <c r="F4211" s="2">
        <v>18804900</v>
      </c>
      <c r="G4211" s="2">
        <v>17919800</v>
      </c>
      <c r="H4211" s="2">
        <v>17369900</v>
      </c>
      <c r="I4211" s="2">
        <v>16658500</v>
      </c>
      <c r="J4211" s="2">
        <v>16094800</v>
      </c>
      <c r="K4211" s="2">
        <v>15445600</v>
      </c>
      <c r="L4211" s="2">
        <v>14910400</v>
      </c>
      <c r="M4211" s="2">
        <v>14343400</v>
      </c>
      <c r="N4211" s="2">
        <v>14072200</v>
      </c>
      <c r="O4211" s="2">
        <v>13931700</v>
      </c>
      <c r="P4211" s="2">
        <v>13699500</v>
      </c>
      <c r="Q4211" s="2">
        <v>13557400</v>
      </c>
      <c r="R4211" s="2">
        <v>13397900</v>
      </c>
      <c r="S4211" s="2">
        <v>13370500</v>
      </c>
      <c r="T4211" s="2">
        <v>13279800</v>
      </c>
      <c r="U4211" s="2">
        <v>13134800</v>
      </c>
      <c r="V4211" s="2">
        <v>12920600</v>
      </c>
      <c r="W4211" s="2">
        <v>12852100</v>
      </c>
      <c r="X4211" s="2">
        <v>12799000</v>
      </c>
      <c r="Y4211" s="2">
        <v>12824900</v>
      </c>
      <c r="Z4211" s="2">
        <v>12848500</v>
      </c>
      <c r="AA4211" s="2">
        <v>12807800</v>
      </c>
      <c r="AB4211" s="2">
        <v>12799700</v>
      </c>
      <c r="AC4211" s="2">
        <v>12752900</v>
      </c>
      <c r="AD4211" s="2">
        <v>12768000</v>
      </c>
      <c r="AE4211" s="2">
        <v>12796600</v>
      </c>
      <c r="AF4211" s="2">
        <v>12819000</v>
      </c>
    </row>
    <row r="4212" spans="1:32" x14ac:dyDescent="0.25">
      <c r="A4212" t="s">
        <v>5726</v>
      </c>
      <c r="B4212" t="s">
        <v>19</v>
      </c>
      <c r="C4212" s="2">
        <v>4249620</v>
      </c>
      <c r="D4212" s="2">
        <v>4803800</v>
      </c>
      <c r="E4212" s="2">
        <v>4052990</v>
      </c>
      <c r="F4212" s="2">
        <v>3760980</v>
      </c>
      <c r="G4212" s="2">
        <v>3583970</v>
      </c>
      <c r="H4212" s="2">
        <v>3473980</v>
      </c>
      <c r="I4212" s="2">
        <v>3331690</v>
      </c>
      <c r="J4212" s="2">
        <v>3218970</v>
      </c>
      <c r="K4212" s="2">
        <v>3089120</v>
      </c>
      <c r="L4212" s="2">
        <v>2982070</v>
      </c>
      <c r="M4212" s="2">
        <v>2868680</v>
      </c>
      <c r="N4212" s="2">
        <v>2814440</v>
      </c>
      <c r="O4212" s="2">
        <v>2786340</v>
      </c>
      <c r="P4212" s="2">
        <v>2739900</v>
      </c>
      <c r="Q4212" s="2">
        <v>2711480</v>
      </c>
      <c r="R4212" s="2">
        <v>2679590</v>
      </c>
      <c r="S4212" s="2">
        <v>2674100</v>
      </c>
      <c r="T4212" s="2">
        <v>2655950</v>
      </c>
      <c r="U4212" s="2">
        <v>2626960</v>
      </c>
      <c r="V4212" s="2">
        <v>2584110</v>
      </c>
      <c r="W4212" s="2">
        <v>2570420</v>
      </c>
      <c r="X4212" s="2">
        <v>2559810</v>
      </c>
      <c r="Y4212" s="2">
        <v>2564990</v>
      </c>
      <c r="Z4212" s="2">
        <v>2569690</v>
      </c>
      <c r="AA4212" s="2">
        <v>2561550</v>
      </c>
      <c r="AB4212" s="2">
        <v>2559950</v>
      </c>
      <c r="AC4212" s="2">
        <v>2550580</v>
      </c>
      <c r="AD4212" s="2">
        <v>2553590</v>
      </c>
      <c r="AE4212" s="2">
        <v>2559320</v>
      </c>
      <c r="AF4212" s="2">
        <v>2563790</v>
      </c>
    </row>
    <row r="4213" spans="1:32" x14ac:dyDescent="0.25">
      <c r="A4213" t="s">
        <v>5727</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x14ac:dyDescent="0.25">
      <c r="A4214" t="s">
        <v>5728</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x14ac:dyDescent="0.25">
      <c r="A4215" t="s">
        <v>5729</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x14ac:dyDescent="0.25">
      <c r="A4216" t="s">
        <v>5730</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x14ac:dyDescent="0.25">
      <c r="A4217" t="s">
        <v>5731</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x14ac:dyDescent="0.25">
      <c r="A4218" t="s">
        <v>5732</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x14ac:dyDescent="0.25">
      <c r="A4219" t="s">
        <v>5733</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x14ac:dyDescent="0.25">
      <c r="A4220" t="s">
        <v>5734</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x14ac:dyDescent="0.25">
      <c r="A4221" t="s">
        <v>5735</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x14ac:dyDescent="0.25">
      <c r="A4222" t="s">
        <v>5736</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x14ac:dyDescent="0.25">
      <c r="A4223" t="s">
        <v>5737</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x14ac:dyDescent="0.25">
      <c r="A4224" t="s">
        <v>5738</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x14ac:dyDescent="0.25">
      <c r="A4225" t="s">
        <v>5739</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x14ac:dyDescent="0.25">
      <c r="A4226" t="s">
        <v>5740</v>
      </c>
      <c r="B4226" t="s">
        <v>19</v>
      </c>
      <c r="C4226" s="2">
        <v>20689500000</v>
      </c>
      <c r="D4226" s="2">
        <v>54003900000</v>
      </c>
      <c r="E4226" s="2">
        <v>44692800000</v>
      </c>
      <c r="F4226" s="2">
        <v>42760200000</v>
      </c>
      <c r="G4226" s="2">
        <v>40993900000</v>
      </c>
      <c r="H4226" s="2">
        <v>39142300000</v>
      </c>
      <c r="I4226" s="2">
        <v>37063200000</v>
      </c>
      <c r="J4226" s="2">
        <v>35118200000</v>
      </c>
      <c r="K4226" s="2">
        <v>33359800000</v>
      </c>
      <c r="L4226" s="2">
        <v>31790500000</v>
      </c>
      <c r="M4226" s="2">
        <v>30411600000</v>
      </c>
      <c r="N4226" s="2">
        <v>29235900000</v>
      </c>
      <c r="O4226" s="2">
        <v>28328500000</v>
      </c>
      <c r="P4226" s="2">
        <v>27617700000</v>
      </c>
      <c r="Q4226" s="2">
        <v>27113900000</v>
      </c>
      <c r="R4226" s="2">
        <v>26710800000</v>
      </c>
      <c r="S4226" s="2">
        <v>26309800000</v>
      </c>
      <c r="T4226" s="2">
        <v>25909600000</v>
      </c>
      <c r="U4226" s="2">
        <v>25516600000</v>
      </c>
      <c r="V4226" s="2">
        <v>25120200000</v>
      </c>
      <c r="W4226" s="2">
        <v>24728200000</v>
      </c>
      <c r="X4226" s="2">
        <v>24343700000</v>
      </c>
      <c r="Y4226" s="2">
        <v>23966900000</v>
      </c>
      <c r="Z4226" s="2">
        <v>23599600000</v>
      </c>
      <c r="AA4226" s="2">
        <v>23230500000</v>
      </c>
      <c r="AB4226" s="2">
        <v>22869500000</v>
      </c>
      <c r="AC4226" s="2">
        <v>22519000000</v>
      </c>
      <c r="AD4226" s="2">
        <v>22168400000</v>
      </c>
      <c r="AE4226" s="2">
        <v>21826000000</v>
      </c>
      <c r="AF4226" s="2">
        <v>21487200000</v>
      </c>
    </row>
    <row r="4227" spans="1:32" x14ac:dyDescent="0.25">
      <c r="A4227" t="s">
        <v>5741</v>
      </c>
      <c r="B4227" t="s">
        <v>19</v>
      </c>
      <c r="C4227">
        <v>588176</v>
      </c>
      <c r="D4227" s="2">
        <v>1535260</v>
      </c>
      <c r="E4227" s="2">
        <v>1270560</v>
      </c>
      <c r="F4227" s="2">
        <v>1215620</v>
      </c>
      <c r="G4227" s="2">
        <v>1165410</v>
      </c>
      <c r="H4227" s="2">
        <v>1112770</v>
      </c>
      <c r="I4227" s="2">
        <v>1053660</v>
      </c>
      <c r="J4227">
        <v>998368</v>
      </c>
      <c r="K4227">
        <v>948378</v>
      </c>
      <c r="L4227">
        <v>903764</v>
      </c>
      <c r="M4227">
        <v>864565</v>
      </c>
      <c r="N4227">
        <v>831141</v>
      </c>
      <c r="O4227">
        <v>805344</v>
      </c>
      <c r="P4227">
        <v>785138</v>
      </c>
      <c r="Q4227">
        <v>770813</v>
      </c>
      <c r="R4227">
        <v>759354</v>
      </c>
      <c r="S4227">
        <v>747956</v>
      </c>
      <c r="T4227">
        <v>736579</v>
      </c>
      <c r="U4227">
        <v>725406</v>
      </c>
      <c r="V4227">
        <v>714135</v>
      </c>
      <c r="W4227">
        <v>702992</v>
      </c>
      <c r="X4227">
        <v>692060</v>
      </c>
      <c r="Y4227">
        <v>681351</v>
      </c>
      <c r="Z4227">
        <v>670907</v>
      </c>
      <c r="AA4227">
        <v>660416</v>
      </c>
      <c r="AB4227">
        <v>650152</v>
      </c>
      <c r="AC4227">
        <v>640186</v>
      </c>
      <c r="AD4227">
        <v>630221</v>
      </c>
      <c r="AE4227">
        <v>620485</v>
      </c>
      <c r="AF4227">
        <v>610856</v>
      </c>
    </row>
    <row r="4228" spans="1:32" x14ac:dyDescent="0.25">
      <c r="A4228" t="s">
        <v>5742</v>
      </c>
      <c r="B4228" t="s">
        <v>19</v>
      </c>
      <c r="C4228" s="2">
        <v>2716360</v>
      </c>
      <c r="D4228" s="2">
        <v>7090250</v>
      </c>
      <c r="E4228" s="2">
        <v>5867790</v>
      </c>
      <c r="F4228" s="2">
        <v>5614050</v>
      </c>
      <c r="G4228" s="2">
        <v>5382150</v>
      </c>
      <c r="H4228" s="2">
        <v>5139060</v>
      </c>
      <c r="I4228" s="2">
        <v>4866090</v>
      </c>
      <c r="J4228" s="2">
        <v>4610730</v>
      </c>
      <c r="K4228" s="2">
        <v>4379860</v>
      </c>
      <c r="L4228" s="2">
        <v>4173820</v>
      </c>
      <c r="M4228" s="2">
        <v>3992790</v>
      </c>
      <c r="N4228" s="2">
        <v>3838430</v>
      </c>
      <c r="O4228" s="2">
        <v>3719290</v>
      </c>
      <c r="P4228" s="2">
        <v>3625980</v>
      </c>
      <c r="Q4228" s="2">
        <v>3559820</v>
      </c>
      <c r="R4228" s="2">
        <v>3506900</v>
      </c>
      <c r="S4228" s="2">
        <v>3454260</v>
      </c>
      <c r="T4228" s="2">
        <v>3401720</v>
      </c>
      <c r="U4228" s="2">
        <v>3350120</v>
      </c>
      <c r="V4228" s="2">
        <v>3298070</v>
      </c>
      <c r="W4228" s="2">
        <v>3246610</v>
      </c>
      <c r="X4228" s="2">
        <v>3196120</v>
      </c>
      <c r="Y4228" s="2">
        <v>3146660</v>
      </c>
      <c r="Z4228" s="2">
        <v>3098430</v>
      </c>
      <c r="AA4228" s="2">
        <v>3049980</v>
      </c>
      <c r="AB4228" s="2">
        <v>3002580</v>
      </c>
      <c r="AC4228" s="2">
        <v>2956550</v>
      </c>
      <c r="AD4228" s="2">
        <v>2910530</v>
      </c>
      <c r="AE4228" s="2">
        <v>2865560</v>
      </c>
      <c r="AF4228" s="2">
        <v>2821090</v>
      </c>
    </row>
    <row r="4229" spans="1:32" x14ac:dyDescent="0.25">
      <c r="A4229" t="s">
        <v>5743</v>
      </c>
      <c r="B4229" t="s">
        <v>19</v>
      </c>
      <c r="C4229" s="2">
        <v>9296770</v>
      </c>
      <c r="D4229" s="2">
        <v>24266500</v>
      </c>
      <c r="E4229" s="2">
        <v>20082600</v>
      </c>
      <c r="F4229" s="2">
        <v>19214200</v>
      </c>
      <c r="G4229" s="2">
        <v>18420500</v>
      </c>
      <c r="H4229" s="2">
        <v>17588500</v>
      </c>
      <c r="I4229" s="2">
        <v>16654300</v>
      </c>
      <c r="J4229" s="2">
        <v>15780300</v>
      </c>
      <c r="K4229" s="2">
        <v>14990200</v>
      </c>
      <c r="L4229" s="2">
        <v>14285000</v>
      </c>
      <c r="M4229" s="2">
        <v>13665400</v>
      </c>
      <c r="N4229" s="2">
        <v>13137100</v>
      </c>
      <c r="O4229" s="2">
        <v>12729300</v>
      </c>
      <c r="P4229" s="2">
        <v>12410000</v>
      </c>
      <c r="Q4229" s="2">
        <v>12183500</v>
      </c>
      <c r="R4229" s="2">
        <v>12002400</v>
      </c>
      <c r="S4229" s="2">
        <v>11822300</v>
      </c>
      <c r="T4229" s="2">
        <v>11642400</v>
      </c>
      <c r="U4229" s="2">
        <v>11465800</v>
      </c>
      <c r="V4229" s="2">
        <v>11287700</v>
      </c>
      <c r="W4229" s="2">
        <v>11111600</v>
      </c>
      <c r="X4229" s="2">
        <v>10938800</v>
      </c>
      <c r="Y4229" s="2">
        <v>10769500</v>
      </c>
      <c r="Z4229" s="2">
        <v>10604400</v>
      </c>
      <c r="AA4229" s="2">
        <v>10438600</v>
      </c>
      <c r="AB4229" s="2">
        <v>10276400</v>
      </c>
      <c r="AC4229" s="2">
        <v>10118800</v>
      </c>
      <c r="AD4229" s="2">
        <v>9961330</v>
      </c>
      <c r="AE4229" s="2">
        <v>9807440</v>
      </c>
      <c r="AF4229" s="2">
        <v>9655240</v>
      </c>
    </row>
    <row r="4230" spans="1:32" x14ac:dyDescent="0.25">
      <c r="A4230" t="s">
        <v>5744</v>
      </c>
      <c r="B4230" t="s">
        <v>19</v>
      </c>
      <c r="C4230">
        <v>733912</v>
      </c>
      <c r="D4230" s="2">
        <v>1915660</v>
      </c>
      <c r="E4230" s="2">
        <v>1585370</v>
      </c>
      <c r="F4230" s="2">
        <v>1516820</v>
      </c>
      <c r="G4230" s="2">
        <v>1454160</v>
      </c>
      <c r="H4230" s="2">
        <v>1388480</v>
      </c>
      <c r="I4230" s="2">
        <v>1314730</v>
      </c>
      <c r="J4230" s="2">
        <v>1245740</v>
      </c>
      <c r="K4230" s="2">
        <v>1183360</v>
      </c>
      <c r="L4230" s="2">
        <v>1127690</v>
      </c>
      <c r="M4230" s="2">
        <v>1078780</v>
      </c>
      <c r="N4230" s="2">
        <v>1037080</v>
      </c>
      <c r="O4230" s="2">
        <v>1004890</v>
      </c>
      <c r="P4230">
        <v>979676</v>
      </c>
      <c r="Q4230">
        <v>961802</v>
      </c>
      <c r="R4230">
        <v>947503</v>
      </c>
      <c r="S4230">
        <v>933280</v>
      </c>
      <c r="T4230">
        <v>919084</v>
      </c>
      <c r="U4230">
        <v>905144</v>
      </c>
      <c r="V4230">
        <v>891080</v>
      </c>
      <c r="W4230">
        <v>877176</v>
      </c>
      <c r="X4230">
        <v>863535</v>
      </c>
      <c r="Y4230">
        <v>850172</v>
      </c>
      <c r="Z4230">
        <v>837141</v>
      </c>
      <c r="AA4230">
        <v>824050</v>
      </c>
      <c r="AB4230">
        <v>811244</v>
      </c>
      <c r="AC4230">
        <v>798808</v>
      </c>
      <c r="AD4230">
        <v>786374</v>
      </c>
      <c r="AE4230">
        <v>774225</v>
      </c>
      <c r="AF4230">
        <v>762211</v>
      </c>
    </row>
    <row r="4231" spans="1:32" x14ac:dyDescent="0.25">
      <c r="A4231" t="s">
        <v>5745</v>
      </c>
      <c r="B4231" t="s">
        <v>19</v>
      </c>
      <c r="C4231">
        <v>652642</v>
      </c>
      <c r="D4231" s="2">
        <v>1703530</v>
      </c>
      <c r="E4231" s="2">
        <v>1409820</v>
      </c>
      <c r="F4231" s="2">
        <v>1348850</v>
      </c>
      <c r="G4231" s="2">
        <v>1293140</v>
      </c>
      <c r="H4231" s="2">
        <v>1234730</v>
      </c>
      <c r="I4231" s="2">
        <v>1169140</v>
      </c>
      <c r="J4231" s="2">
        <v>1107790</v>
      </c>
      <c r="K4231" s="2">
        <v>1052320</v>
      </c>
      <c r="L4231" s="2">
        <v>1002820</v>
      </c>
      <c r="M4231">
        <v>959323</v>
      </c>
      <c r="N4231">
        <v>922235</v>
      </c>
      <c r="O4231">
        <v>893611</v>
      </c>
      <c r="P4231">
        <v>871190</v>
      </c>
      <c r="Q4231">
        <v>855296</v>
      </c>
      <c r="R4231">
        <v>842581</v>
      </c>
      <c r="S4231">
        <v>829933</v>
      </c>
      <c r="T4231">
        <v>817309</v>
      </c>
      <c r="U4231">
        <v>804912</v>
      </c>
      <c r="V4231">
        <v>792406</v>
      </c>
      <c r="W4231">
        <v>780042</v>
      </c>
      <c r="X4231">
        <v>767911</v>
      </c>
      <c r="Y4231">
        <v>756028</v>
      </c>
      <c r="Z4231">
        <v>744440</v>
      </c>
      <c r="AA4231">
        <v>732798</v>
      </c>
      <c r="AB4231">
        <v>721410</v>
      </c>
      <c r="AC4231">
        <v>710352</v>
      </c>
      <c r="AD4231">
        <v>699294</v>
      </c>
      <c r="AE4231">
        <v>688491</v>
      </c>
      <c r="AF4231">
        <v>677807</v>
      </c>
    </row>
    <row r="4232" spans="1:32" x14ac:dyDescent="0.25">
      <c r="A4232" t="s">
        <v>5746</v>
      </c>
      <c r="B4232" t="s">
        <v>19</v>
      </c>
      <c r="C4232" s="2">
        <v>1976380</v>
      </c>
      <c r="D4232" s="2">
        <v>5158770</v>
      </c>
      <c r="E4232" s="2">
        <v>4269320</v>
      </c>
      <c r="F4232" s="2">
        <v>4084710</v>
      </c>
      <c r="G4232" s="2">
        <v>3915980</v>
      </c>
      <c r="H4232" s="2">
        <v>3739110</v>
      </c>
      <c r="I4232" s="2">
        <v>3540500</v>
      </c>
      <c r="J4232" s="2">
        <v>3354700</v>
      </c>
      <c r="K4232" s="2">
        <v>3186730</v>
      </c>
      <c r="L4232" s="2">
        <v>3036820</v>
      </c>
      <c r="M4232" s="2">
        <v>2905100</v>
      </c>
      <c r="N4232" s="2">
        <v>2792790</v>
      </c>
      <c r="O4232" s="2">
        <v>2706110</v>
      </c>
      <c r="P4232" s="2">
        <v>2638210</v>
      </c>
      <c r="Q4232" s="2">
        <v>2590080</v>
      </c>
      <c r="R4232" s="2">
        <v>2551570</v>
      </c>
      <c r="S4232" s="2">
        <v>2513270</v>
      </c>
      <c r="T4232" s="2">
        <v>2475040</v>
      </c>
      <c r="U4232" s="2">
        <v>2437500</v>
      </c>
      <c r="V4232" s="2">
        <v>2399630</v>
      </c>
      <c r="W4232" s="2">
        <v>2362190</v>
      </c>
      <c r="X4232" s="2">
        <v>2325450</v>
      </c>
      <c r="Y4232" s="2">
        <v>2289470</v>
      </c>
      <c r="Z4232" s="2">
        <v>2254370</v>
      </c>
      <c r="AA4232" s="2">
        <v>2219120</v>
      </c>
      <c r="AB4232" s="2">
        <v>2184630</v>
      </c>
      <c r="AC4232" s="2">
        <v>2151140</v>
      </c>
      <c r="AD4232" s="2">
        <v>2117660</v>
      </c>
      <c r="AE4232" s="2">
        <v>2084940</v>
      </c>
      <c r="AF4232" s="2">
        <v>2052590</v>
      </c>
    </row>
    <row r="4233" spans="1:32" x14ac:dyDescent="0.25">
      <c r="A4233" t="s">
        <v>5747</v>
      </c>
      <c r="B4233" t="s">
        <v>19</v>
      </c>
      <c r="C4233">
        <v>152623</v>
      </c>
      <c r="D4233">
        <v>398377</v>
      </c>
      <c r="E4233">
        <v>329691</v>
      </c>
      <c r="F4233">
        <v>315435</v>
      </c>
      <c r="G4233">
        <v>302405</v>
      </c>
      <c r="H4233">
        <v>288746</v>
      </c>
      <c r="I4233">
        <v>273409</v>
      </c>
      <c r="J4233">
        <v>259061</v>
      </c>
      <c r="K4233">
        <v>246090</v>
      </c>
      <c r="L4233">
        <v>234513</v>
      </c>
      <c r="M4233">
        <v>224342</v>
      </c>
      <c r="N4233">
        <v>215668</v>
      </c>
      <c r="O4233">
        <v>208974</v>
      </c>
      <c r="P4233">
        <v>203731</v>
      </c>
      <c r="Q4233">
        <v>200014</v>
      </c>
      <c r="R4233">
        <v>197041</v>
      </c>
      <c r="S4233">
        <v>194083</v>
      </c>
      <c r="T4233">
        <v>191131</v>
      </c>
      <c r="U4233">
        <v>188232</v>
      </c>
      <c r="V4233">
        <v>185307</v>
      </c>
      <c r="W4233">
        <v>182416</v>
      </c>
      <c r="X4233">
        <v>179579</v>
      </c>
      <c r="Y4233">
        <v>176800</v>
      </c>
      <c r="Z4233">
        <v>174090</v>
      </c>
      <c r="AA4233">
        <v>171368</v>
      </c>
      <c r="AB4233">
        <v>168705</v>
      </c>
      <c r="AC4233">
        <v>166119</v>
      </c>
      <c r="AD4233">
        <v>163533</v>
      </c>
      <c r="AE4233">
        <v>161006</v>
      </c>
      <c r="AF4233">
        <v>158508</v>
      </c>
    </row>
    <row r="4234" spans="1:32" x14ac:dyDescent="0.25">
      <c r="A4234" t="s">
        <v>5748</v>
      </c>
      <c r="B4234" t="s">
        <v>19</v>
      </c>
      <c r="C4234">
        <v>130308</v>
      </c>
      <c r="D4234">
        <v>340131</v>
      </c>
      <c r="E4234">
        <v>281487</v>
      </c>
      <c r="F4234">
        <v>269315</v>
      </c>
      <c r="G4234">
        <v>258191</v>
      </c>
      <c r="H4234">
        <v>246529</v>
      </c>
      <c r="I4234">
        <v>233434</v>
      </c>
      <c r="J4234">
        <v>221184</v>
      </c>
      <c r="K4234">
        <v>210109</v>
      </c>
      <c r="L4234">
        <v>200225</v>
      </c>
      <c r="M4234">
        <v>191541</v>
      </c>
      <c r="N4234">
        <v>184136</v>
      </c>
      <c r="O4234">
        <v>178420</v>
      </c>
      <c r="P4234">
        <v>173944</v>
      </c>
      <c r="Q4234">
        <v>170770</v>
      </c>
      <c r="R4234">
        <v>168232</v>
      </c>
      <c r="S4234">
        <v>165706</v>
      </c>
      <c r="T4234">
        <v>163186</v>
      </c>
      <c r="U4234">
        <v>160711</v>
      </c>
      <c r="V4234">
        <v>158214</v>
      </c>
      <c r="W4234">
        <v>155745</v>
      </c>
      <c r="X4234">
        <v>153323</v>
      </c>
      <c r="Y4234">
        <v>150950</v>
      </c>
      <c r="Z4234">
        <v>148637</v>
      </c>
      <c r="AA4234">
        <v>146312</v>
      </c>
      <c r="AB4234">
        <v>144038</v>
      </c>
      <c r="AC4234">
        <v>141830</v>
      </c>
      <c r="AD4234">
        <v>139623</v>
      </c>
      <c r="AE4234">
        <v>137466</v>
      </c>
      <c r="AF4234">
        <v>135332</v>
      </c>
    </row>
    <row r="4235" spans="1:32" x14ac:dyDescent="0.25">
      <c r="A4235" t="s">
        <v>5749</v>
      </c>
      <c r="B4235" t="s">
        <v>19</v>
      </c>
      <c r="C4235">
        <v>826477</v>
      </c>
      <c r="D4235" s="2">
        <v>2157280</v>
      </c>
      <c r="E4235" s="2">
        <v>1785330</v>
      </c>
      <c r="F4235" s="2">
        <v>1708130</v>
      </c>
      <c r="G4235" s="2">
        <v>1637570</v>
      </c>
      <c r="H4235" s="2">
        <v>1563610</v>
      </c>
      <c r="I4235" s="2">
        <v>1480550</v>
      </c>
      <c r="J4235" s="2">
        <v>1402860</v>
      </c>
      <c r="K4235" s="2">
        <v>1332620</v>
      </c>
      <c r="L4235" s="2">
        <v>1269930</v>
      </c>
      <c r="M4235" s="2">
        <v>1214850</v>
      </c>
      <c r="N4235" s="2">
        <v>1167880</v>
      </c>
      <c r="O4235" s="2">
        <v>1131630</v>
      </c>
      <c r="P4235" s="2">
        <v>1103240</v>
      </c>
      <c r="Q4235" s="2">
        <v>1083110</v>
      </c>
      <c r="R4235" s="2">
        <v>1067010</v>
      </c>
      <c r="S4235" s="2">
        <v>1050990</v>
      </c>
      <c r="T4235" s="2">
        <v>1035000</v>
      </c>
      <c r="U4235" s="2">
        <v>1019310</v>
      </c>
      <c r="V4235" s="2">
        <v>1003470</v>
      </c>
      <c r="W4235">
        <v>987811</v>
      </c>
      <c r="X4235">
        <v>972450</v>
      </c>
      <c r="Y4235">
        <v>957401</v>
      </c>
      <c r="Z4235">
        <v>942727</v>
      </c>
      <c r="AA4235">
        <v>927984</v>
      </c>
      <c r="AB4235">
        <v>913563</v>
      </c>
      <c r="AC4235">
        <v>899559</v>
      </c>
      <c r="AD4235">
        <v>885556</v>
      </c>
      <c r="AE4235">
        <v>871876</v>
      </c>
      <c r="AF4235">
        <v>858345</v>
      </c>
    </row>
    <row r="4236" spans="1:32" x14ac:dyDescent="0.25">
      <c r="A4236" t="s">
        <v>5750</v>
      </c>
      <c r="B4236" t="s">
        <v>19</v>
      </c>
      <c r="C4236">
        <v>165295</v>
      </c>
      <c r="D4236">
        <v>431456</v>
      </c>
      <c r="E4236">
        <v>357066</v>
      </c>
      <c r="F4236">
        <v>341626</v>
      </c>
      <c r="G4236">
        <v>327514</v>
      </c>
      <c r="H4236">
        <v>312722</v>
      </c>
      <c r="I4236">
        <v>296111</v>
      </c>
      <c r="J4236">
        <v>280572</v>
      </c>
      <c r="K4236">
        <v>266523</v>
      </c>
      <c r="L4236">
        <v>253985</v>
      </c>
      <c r="M4236">
        <v>242969</v>
      </c>
      <c r="N4236">
        <v>233576</v>
      </c>
      <c r="O4236">
        <v>226326</v>
      </c>
      <c r="P4236">
        <v>220648</v>
      </c>
      <c r="Q4236">
        <v>216622</v>
      </c>
      <c r="R4236">
        <v>213402</v>
      </c>
      <c r="S4236">
        <v>210198</v>
      </c>
      <c r="T4236">
        <v>207001</v>
      </c>
      <c r="U4236">
        <v>203861</v>
      </c>
      <c r="V4236">
        <v>200694</v>
      </c>
      <c r="W4236">
        <v>197562</v>
      </c>
      <c r="X4236">
        <v>194490</v>
      </c>
      <c r="Y4236">
        <v>191480</v>
      </c>
      <c r="Z4236">
        <v>188545</v>
      </c>
      <c r="AA4236">
        <v>185597</v>
      </c>
      <c r="AB4236">
        <v>182713</v>
      </c>
      <c r="AC4236">
        <v>179912</v>
      </c>
      <c r="AD4236">
        <v>177111</v>
      </c>
      <c r="AE4236">
        <v>174375</v>
      </c>
      <c r="AF4236">
        <v>171669</v>
      </c>
    </row>
    <row r="4237" spans="1:32" x14ac:dyDescent="0.25">
      <c r="A4237" t="s">
        <v>5751</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x14ac:dyDescent="0.25">
      <c r="A4238" t="s">
        <v>5752</v>
      </c>
      <c r="B4238" t="s">
        <v>19</v>
      </c>
      <c r="C4238" s="2">
        <v>10444000000</v>
      </c>
      <c r="D4238" s="2">
        <v>27259800000</v>
      </c>
      <c r="E4238" s="2">
        <v>22557400000</v>
      </c>
      <c r="F4238" s="2">
        <v>21581100000</v>
      </c>
      <c r="G4238" s="2">
        <v>20699600000</v>
      </c>
      <c r="H4238" s="2">
        <v>19759000000</v>
      </c>
      <c r="I4238" s="2">
        <v>18718400000</v>
      </c>
      <c r="J4238" s="2">
        <v>17732700000</v>
      </c>
      <c r="K4238" s="2">
        <v>16847800000</v>
      </c>
      <c r="L4238" s="2">
        <v>16061400000</v>
      </c>
      <c r="M4238" s="2">
        <v>15369200000</v>
      </c>
      <c r="N4238" s="2">
        <v>14772300000</v>
      </c>
      <c r="O4238" s="2">
        <v>14317400000</v>
      </c>
      <c r="P4238" s="2">
        <v>13959700000</v>
      </c>
      <c r="Q4238" s="2">
        <v>13703800000</v>
      </c>
      <c r="R4238" s="2">
        <v>13499600000</v>
      </c>
      <c r="S4238" s="2">
        <v>13298400000</v>
      </c>
      <c r="T4238" s="2">
        <v>13094000000</v>
      </c>
      <c r="U4238" s="2">
        <v>12894300000</v>
      </c>
      <c r="V4238" s="2">
        <v>12700600000</v>
      </c>
      <c r="W4238" s="2">
        <v>12502200000</v>
      </c>
      <c r="X4238" s="2">
        <v>12306500000</v>
      </c>
      <c r="Y4238" s="2">
        <v>12115000000</v>
      </c>
      <c r="Z4238" s="2">
        <v>11929300000</v>
      </c>
      <c r="AA4238" s="2">
        <v>11744600000</v>
      </c>
      <c r="AB4238" s="2">
        <v>11558600000</v>
      </c>
      <c r="AC4238" s="2">
        <v>11377900000</v>
      </c>
      <c r="AD4238" s="2">
        <v>11200600000</v>
      </c>
      <c r="AE4238" s="2">
        <v>11027300000</v>
      </c>
      <c r="AF4238" s="2">
        <v>10856700000</v>
      </c>
    </row>
    <row r="4239" spans="1:32" x14ac:dyDescent="0.25">
      <c r="A4239" t="s">
        <v>5753</v>
      </c>
      <c r="B4239" t="s">
        <v>19</v>
      </c>
      <c r="C4239">
        <v>296911</v>
      </c>
      <c r="D4239">
        <v>774962</v>
      </c>
      <c r="E4239">
        <v>641278</v>
      </c>
      <c r="F4239">
        <v>613523</v>
      </c>
      <c r="G4239">
        <v>588465</v>
      </c>
      <c r="H4239">
        <v>561724</v>
      </c>
      <c r="I4239">
        <v>532140</v>
      </c>
      <c r="J4239">
        <v>504120</v>
      </c>
      <c r="K4239">
        <v>478963</v>
      </c>
      <c r="L4239">
        <v>456605</v>
      </c>
      <c r="M4239">
        <v>436927</v>
      </c>
      <c r="N4239">
        <v>419959</v>
      </c>
      <c r="O4239">
        <v>407027</v>
      </c>
      <c r="P4239">
        <v>396857</v>
      </c>
      <c r="Q4239">
        <v>389582</v>
      </c>
      <c r="R4239">
        <v>383776</v>
      </c>
      <c r="S4239">
        <v>378058</v>
      </c>
      <c r="T4239">
        <v>372246</v>
      </c>
      <c r="U4239">
        <v>366569</v>
      </c>
      <c r="V4239">
        <v>361064</v>
      </c>
      <c r="W4239">
        <v>355421</v>
      </c>
      <c r="X4239">
        <v>349858</v>
      </c>
      <c r="Y4239">
        <v>344415</v>
      </c>
      <c r="Z4239">
        <v>339135</v>
      </c>
      <c r="AA4239">
        <v>333884</v>
      </c>
      <c r="AB4239">
        <v>328597</v>
      </c>
      <c r="AC4239">
        <v>323460</v>
      </c>
      <c r="AD4239">
        <v>318420</v>
      </c>
      <c r="AE4239">
        <v>313494</v>
      </c>
      <c r="AF4239">
        <v>308642</v>
      </c>
    </row>
    <row r="4240" spans="1:32" x14ac:dyDescent="0.25">
      <c r="A4240" t="s">
        <v>5754</v>
      </c>
      <c r="B4240" t="s">
        <v>19</v>
      </c>
      <c r="C4240" s="2">
        <v>1371210</v>
      </c>
      <c r="D4240" s="2">
        <v>3578980</v>
      </c>
      <c r="E4240" s="2">
        <v>2961590</v>
      </c>
      <c r="F4240" s="2">
        <v>2833410</v>
      </c>
      <c r="G4240" s="2">
        <v>2717690</v>
      </c>
      <c r="H4240" s="2">
        <v>2594190</v>
      </c>
      <c r="I4240" s="2">
        <v>2457560</v>
      </c>
      <c r="J4240" s="2">
        <v>2328160</v>
      </c>
      <c r="K4240" s="2">
        <v>2211980</v>
      </c>
      <c r="L4240" s="2">
        <v>2108720</v>
      </c>
      <c r="M4240" s="2">
        <v>2017850</v>
      </c>
      <c r="N4240" s="2">
        <v>1939480</v>
      </c>
      <c r="O4240" s="2">
        <v>1879760</v>
      </c>
      <c r="P4240" s="2">
        <v>1832790</v>
      </c>
      <c r="Q4240" s="2">
        <v>1799190</v>
      </c>
      <c r="R4240" s="2">
        <v>1772380</v>
      </c>
      <c r="S4240" s="2">
        <v>1745970</v>
      </c>
      <c r="T4240" s="2">
        <v>1719130</v>
      </c>
      <c r="U4240" s="2">
        <v>1692910</v>
      </c>
      <c r="V4240" s="2">
        <v>1667490</v>
      </c>
      <c r="W4240" s="2">
        <v>1641430</v>
      </c>
      <c r="X4240" s="2">
        <v>1615740</v>
      </c>
      <c r="Y4240" s="2">
        <v>1590600</v>
      </c>
      <c r="Z4240" s="2">
        <v>1566220</v>
      </c>
      <c r="AA4240" s="2">
        <v>1541970</v>
      </c>
      <c r="AB4240" s="2">
        <v>1517550</v>
      </c>
      <c r="AC4240" s="2">
        <v>1493830</v>
      </c>
      <c r="AD4240" s="2">
        <v>1470550</v>
      </c>
      <c r="AE4240" s="2">
        <v>1447800</v>
      </c>
      <c r="AF4240" s="2">
        <v>1425390</v>
      </c>
    </row>
    <row r="4241" spans="1:32" x14ac:dyDescent="0.25">
      <c r="A4241" t="s">
        <v>5755</v>
      </c>
      <c r="B4241" t="s">
        <v>19</v>
      </c>
      <c r="C4241" s="2">
        <v>4693000</v>
      </c>
      <c r="D4241" s="2">
        <v>12249100</v>
      </c>
      <c r="E4241" s="2">
        <v>10136100</v>
      </c>
      <c r="F4241" s="2">
        <v>9697410</v>
      </c>
      <c r="G4241" s="2">
        <v>9301330</v>
      </c>
      <c r="H4241" s="2">
        <v>8878660</v>
      </c>
      <c r="I4241" s="2">
        <v>8411050</v>
      </c>
      <c r="J4241" s="2">
        <v>7968160</v>
      </c>
      <c r="K4241" s="2">
        <v>7570540</v>
      </c>
      <c r="L4241" s="2">
        <v>7217140</v>
      </c>
      <c r="M4241" s="2">
        <v>6906110</v>
      </c>
      <c r="N4241" s="2">
        <v>6637910</v>
      </c>
      <c r="O4241" s="2">
        <v>6433510</v>
      </c>
      <c r="P4241" s="2">
        <v>6272750</v>
      </c>
      <c r="Q4241" s="2">
        <v>6157760</v>
      </c>
      <c r="R4241" s="2">
        <v>6065990</v>
      </c>
      <c r="S4241" s="2">
        <v>5975610</v>
      </c>
      <c r="T4241" s="2">
        <v>5883750</v>
      </c>
      <c r="U4241" s="2">
        <v>5794020</v>
      </c>
      <c r="V4241" s="2">
        <v>5707000</v>
      </c>
      <c r="W4241" s="2">
        <v>5617820</v>
      </c>
      <c r="X4241" s="2">
        <v>5529880</v>
      </c>
      <c r="Y4241" s="2">
        <v>5443860</v>
      </c>
      <c r="Z4241" s="2">
        <v>5360400</v>
      </c>
      <c r="AA4241" s="2">
        <v>5277400</v>
      </c>
      <c r="AB4241" s="2">
        <v>5193830</v>
      </c>
      <c r="AC4241" s="2">
        <v>5112640</v>
      </c>
      <c r="AD4241" s="2">
        <v>5032970</v>
      </c>
      <c r="AE4241" s="2">
        <v>4955110</v>
      </c>
      <c r="AF4241" s="2">
        <v>4878420</v>
      </c>
    </row>
    <row r="4242" spans="1:32" x14ac:dyDescent="0.25">
      <c r="A4242" t="s">
        <v>5756</v>
      </c>
      <c r="B4242" t="s">
        <v>19</v>
      </c>
      <c r="C4242">
        <v>370478</v>
      </c>
      <c r="D4242">
        <v>966978</v>
      </c>
      <c r="E4242">
        <v>800171</v>
      </c>
      <c r="F4242">
        <v>765539</v>
      </c>
      <c r="G4242">
        <v>734272</v>
      </c>
      <c r="H4242">
        <v>700905</v>
      </c>
      <c r="I4242">
        <v>663991</v>
      </c>
      <c r="J4242">
        <v>629028</v>
      </c>
      <c r="K4242">
        <v>597639</v>
      </c>
      <c r="L4242">
        <v>569740</v>
      </c>
      <c r="M4242">
        <v>545187</v>
      </c>
      <c r="N4242">
        <v>524014</v>
      </c>
      <c r="O4242">
        <v>507879</v>
      </c>
      <c r="P4242">
        <v>495188</v>
      </c>
      <c r="Q4242">
        <v>486110</v>
      </c>
      <c r="R4242">
        <v>478866</v>
      </c>
      <c r="S4242">
        <v>471731</v>
      </c>
      <c r="T4242">
        <v>464479</v>
      </c>
      <c r="U4242">
        <v>457396</v>
      </c>
      <c r="V4242">
        <v>450526</v>
      </c>
      <c r="W4242">
        <v>443486</v>
      </c>
      <c r="X4242">
        <v>436544</v>
      </c>
      <c r="Y4242">
        <v>429753</v>
      </c>
      <c r="Z4242">
        <v>423165</v>
      </c>
      <c r="AA4242">
        <v>416612</v>
      </c>
      <c r="AB4242">
        <v>410015</v>
      </c>
      <c r="AC4242">
        <v>403606</v>
      </c>
      <c r="AD4242">
        <v>397316</v>
      </c>
      <c r="AE4242">
        <v>391170</v>
      </c>
      <c r="AF4242">
        <v>385115</v>
      </c>
    </row>
    <row r="4243" spans="1:32" x14ac:dyDescent="0.25">
      <c r="A4243" t="s">
        <v>5757</v>
      </c>
      <c r="B4243" t="s">
        <v>19</v>
      </c>
      <c r="C4243">
        <v>329453</v>
      </c>
      <c r="D4243">
        <v>859899</v>
      </c>
      <c r="E4243">
        <v>711564</v>
      </c>
      <c r="F4243">
        <v>680767</v>
      </c>
      <c r="G4243">
        <v>652962</v>
      </c>
      <c r="H4243">
        <v>623290</v>
      </c>
      <c r="I4243">
        <v>590463</v>
      </c>
      <c r="J4243">
        <v>559372</v>
      </c>
      <c r="K4243">
        <v>531459</v>
      </c>
      <c r="L4243">
        <v>506650</v>
      </c>
      <c r="M4243">
        <v>484816</v>
      </c>
      <c r="N4243">
        <v>465987</v>
      </c>
      <c r="O4243">
        <v>451638</v>
      </c>
      <c r="P4243">
        <v>440353</v>
      </c>
      <c r="Q4243">
        <v>432281</v>
      </c>
      <c r="R4243">
        <v>425838</v>
      </c>
      <c r="S4243">
        <v>419493</v>
      </c>
      <c r="T4243">
        <v>413045</v>
      </c>
      <c r="U4243">
        <v>406746</v>
      </c>
      <c r="V4243">
        <v>400637</v>
      </c>
      <c r="W4243">
        <v>394376</v>
      </c>
      <c r="X4243">
        <v>388203</v>
      </c>
      <c r="Y4243">
        <v>382164</v>
      </c>
      <c r="Z4243">
        <v>376305</v>
      </c>
      <c r="AA4243">
        <v>370478</v>
      </c>
      <c r="AB4243">
        <v>364612</v>
      </c>
      <c r="AC4243">
        <v>358912</v>
      </c>
      <c r="AD4243">
        <v>353319</v>
      </c>
      <c r="AE4243">
        <v>347853</v>
      </c>
      <c r="AF4243">
        <v>342469</v>
      </c>
    </row>
    <row r="4244" spans="1:32" x14ac:dyDescent="0.25">
      <c r="A4244" t="s">
        <v>5758</v>
      </c>
      <c r="B4244" t="s">
        <v>19</v>
      </c>
      <c r="C4244">
        <v>997676</v>
      </c>
      <c r="D4244" s="2">
        <v>2604020</v>
      </c>
      <c r="E4244" s="2">
        <v>2154820</v>
      </c>
      <c r="F4244" s="2">
        <v>2061550</v>
      </c>
      <c r="G4244" s="2">
        <v>1977350</v>
      </c>
      <c r="H4244" s="2">
        <v>1887500</v>
      </c>
      <c r="I4244" s="2">
        <v>1788090</v>
      </c>
      <c r="J4244" s="2">
        <v>1693940</v>
      </c>
      <c r="K4244" s="2">
        <v>1609410</v>
      </c>
      <c r="L4244" s="2">
        <v>1534280</v>
      </c>
      <c r="M4244" s="2">
        <v>1468160</v>
      </c>
      <c r="N4244" s="2">
        <v>1411140</v>
      </c>
      <c r="O4244" s="2">
        <v>1367690</v>
      </c>
      <c r="P4244" s="2">
        <v>1333510</v>
      </c>
      <c r="Q4244" s="2">
        <v>1309070</v>
      </c>
      <c r="R4244" s="2">
        <v>1289560</v>
      </c>
      <c r="S4244" s="2">
        <v>1270340</v>
      </c>
      <c r="T4244" s="2">
        <v>1250820</v>
      </c>
      <c r="U4244" s="2">
        <v>1231740</v>
      </c>
      <c r="V4244" s="2">
        <v>1213240</v>
      </c>
      <c r="W4244" s="2">
        <v>1194280</v>
      </c>
      <c r="X4244" s="2">
        <v>1175590</v>
      </c>
      <c r="Y4244" s="2">
        <v>1157300</v>
      </c>
      <c r="Z4244" s="2">
        <v>1139560</v>
      </c>
      <c r="AA4244" s="2">
        <v>1121910</v>
      </c>
      <c r="AB4244" s="2">
        <v>1104150</v>
      </c>
      <c r="AC4244" s="2">
        <v>1086890</v>
      </c>
      <c r="AD4244" s="2">
        <v>1069950</v>
      </c>
      <c r="AE4244" s="2">
        <v>1053400</v>
      </c>
      <c r="AF4244" s="2">
        <v>1037090</v>
      </c>
    </row>
    <row r="4245" spans="1:32" x14ac:dyDescent="0.25">
      <c r="A4245" t="s">
        <v>5759</v>
      </c>
      <c r="B4245" t="s">
        <v>19</v>
      </c>
      <c r="C4245">
        <v>77043.8</v>
      </c>
      <c r="D4245">
        <v>201091</v>
      </c>
      <c r="E4245">
        <v>166402</v>
      </c>
      <c r="F4245">
        <v>159200</v>
      </c>
      <c r="G4245">
        <v>152698</v>
      </c>
      <c r="H4245">
        <v>145759</v>
      </c>
      <c r="I4245">
        <v>138082</v>
      </c>
      <c r="J4245">
        <v>130811</v>
      </c>
      <c r="K4245">
        <v>124284</v>
      </c>
      <c r="L4245">
        <v>118482</v>
      </c>
      <c r="M4245">
        <v>113376</v>
      </c>
      <c r="N4245">
        <v>108973</v>
      </c>
      <c r="O4245">
        <v>105617</v>
      </c>
      <c r="P4245">
        <v>102978</v>
      </c>
      <c r="Q4245">
        <v>101091</v>
      </c>
      <c r="R4245">
        <v>99583.9</v>
      </c>
      <c r="S4245">
        <v>98100.2</v>
      </c>
      <c r="T4245">
        <v>96592.1</v>
      </c>
      <c r="U4245">
        <v>95119.1</v>
      </c>
      <c r="V4245">
        <v>93690.5</v>
      </c>
      <c r="W4245">
        <v>92226.4</v>
      </c>
      <c r="X4245">
        <v>90782.7</v>
      </c>
      <c r="Y4245">
        <v>89370.5</v>
      </c>
      <c r="Z4245">
        <v>88000.4</v>
      </c>
      <c r="AA4245">
        <v>86637.8</v>
      </c>
      <c r="AB4245">
        <v>85265.9</v>
      </c>
      <c r="AC4245">
        <v>83933</v>
      </c>
      <c r="AD4245">
        <v>82625.100000000006</v>
      </c>
      <c r="AE4245">
        <v>81346.899999999994</v>
      </c>
      <c r="AF4245">
        <v>80087.8</v>
      </c>
    </row>
    <row r="4246" spans="1:32" x14ac:dyDescent="0.25">
      <c r="A4246" t="s">
        <v>5760</v>
      </c>
      <c r="B4246" t="s">
        <v>19</v>
      </c>
      <c r="C4246">
        <v>65779.3</v>
      </c>
      <c r="D4246">
        <v>171689</v>
      </c>
      <c r="E4246">
        <v>142072</v>
      </c>
      <c r="F4246">
        <v>135923</v>
      </c>
      <c r="G4246">
        <v>130372</v>
      </c>
      <c r="H4246">
        <v>124448</v>
      </c>
      <c r="I4246">
        <v>117893</v>
      </c>
      <c r="J4246">
        <v>111686</v>
      </c>
      <c r="K4246">
        <v>106112</v>
      </c>
      <c r="L4246">
        <v>101159</v>
      </c>
      <c r="M4246">
        <v>96799.4</v>
      </c>
      <c r="N4246">
        <v>93040</v>
      </c>
      <c r="O4246">
        <v>90175.1</v>
      </c>
      <c r="P4246">
        <v>87921.9</v>
      </c>
      <c r="Q4246">
        <v>86310.2</v>
      </c>
      <c r="R4246">
        <v>85023.8</v>
      </c>
      <c r="S4246">
        <v>83757</v>
      </c>
      <c r="T4246">
        <v>82469.399999999994</v>
      </c>
      <c r="U4246">
        <v>81211.8</v>
      </c>
      <c r="V4246">
        <v>79992.100000000006</v>
      </c>
      <c r="W4246">
        <v>78742.100000000006</v>
      </c>
      <c r="X4246">
        <v>77509.5</v>
      </c>
      <c r="Y4246">
        <v>76303.7</v>
      </c>
      <c r="Z4246">
        <v>75133.899999999994</v>
      </c>
      <c r="AA4246">
        <v>73970.600000000006</v>
      </c>
      <c r="AB4246">
        <v>72799.199999999997</v>
      </c>
      <c r="AC4246">
        <v>71661.2</v>
      </c>
      <c r="AD4246">
        <v>70544.5</v>
      </c>
      <c r="AE4246">
        <v>69453.2</v>
      </c>
      <c r="AF4246">
        <v>68378.2</v>
      </c>
    </row>
    <row r="4247" spans="1:32" x14ac:dyDescent="0.25">
      <c r="A4247" t="s">
        <v>5761</v>
      </c>
      <c r="B4247" t="s">
        <v>19</v>
      </c>
      <c r="C4247">
        <v>417205</v>
      </c>
      <c r="D4247" s="2">
        <v>1088940</v>
      </c>
      <c r="E4247">
        <v>901094</v>
      </c>
      <c r="F4247">
        <v>862094</v>
      </c>
      <c r="G4247">
        <v>826883</v>
      </c>
      <c r="H4247">
        <v>789308</v>
      </c>
      <c r="I4247">
        <v>747738</v>
      </c>
      <c r="J4247">
        <v>708365</v>
      </c>
      <c r="K4247">
        <v>673017</v>
      </c>
      <c r="L4247">
        <v>641599</v>
      </c>
      <c r="M4247">
        <v>613950</v>
      </c>
      <c r="N4247">
        <v>590106</v>
      </c>
      <c r="O4247">
        <v>571935</v>
      </c>
      <c r="P4247">
        <v>557644</v>
      </c>
      <c r="Q4247">
        <v>547422</v>
      </c>
      <c r="R4247">
        <v>539263</v>
      </c>
      <c r="S4247">
        <v>531228</v>
      </c>
      <c r="T4247">
        <v>523062</v>
      </c>
      <c r="U4247">
        <v>515085</v>
      </c>
      <c r="V4247">
        <v>507349</v>
      </c>
      <c r="W4247">
        <v>499421</v>
      </c>
      <c r="X4247">
        <v>491603</v>
      </c>
      <c r="Y4247">
        <v>483956</v>
      </c>
      <c r="Z4247">
        <v>476537</v>
      </c>
      <c r="AA4247">
        <v>469158</v>
      </c>
      <c r="AB4247">
        <v>461729</v>
      </c>
      <c r="AC4247">
        <v>454511</v>
      </c>
      <c r="AD4247">
        <v>447428</v>
      </c>
      <c r="AE4247">
        <v>440507</v>
      </c>
      <c r="AF4247">
        <v>433688</v>
      </c>
    </row>
    <row r="4248" spans="1:32" x14ac:dyDescent="0.25">
      <c r="A4248" t="s">
        <v>5762</v>
      </c>
      <c r="B4248" t="s">
        <v>19</v>
      </c>
      <c r="C4248">
        <v>83441</v>
      </c>
      <c r="D4248">
        <v>217788</v>
      </c>
      <c r="E4248">
        <v>180219</v>
      </c>
      <c r="F4248">
        <v>172419</v>
      </c>
      <c r="G4248">
        <v>165377</v>
      </c>
      <c r="H4248">
        <v>157862</v>
      </c>
      <c r="I4248">
        <v>149548</v>
      </c>
      <c r="J4248">
        <v>141673</v>
      </c>
      <c r="K4248">
        <v>134603</v>
      </c>
      <c r="L4248">
        <v>128320</v>
      </c>
      <c r="M4248">
        <v>122790</v>
      </c>
      <c r="N4248">
        <v>118021</v>
      </c>
      <c r="O4248">
        <v>114387</v>
      </c>
      <c r="P4248">
        <v>111529</v>
      </c>
      <c r="Q4248">
        <v>109484</v>
      </c>
      <c r="R4248">
        <v>107853</v>
      </c>
      <c r="S4248">
        <v>106246</v>
      </c>
      <c r="T4248">
        <v>104612</v>
      </c>
      <c r="U4248">
        <v>103017</v>
      </c>
      <c r="V4248">
        <v>101470</v>
      </c>
      <c r="W4248">
        <v>99884.2</v>
      </c>
      <c r="X4248">
        <v>98320.7</v>
      </c>
      <c r="Y4248">
        <v>96791.1</v>
      </c>
      <c r="Z4248">
        <v>95307.3</v>
      </c>
      <c r="AA4248">
        <v>93831.6</v>
      </c>
      <c r="AB4248">
        <v>92345.8</v>
      </c>
      <c r="AC4248">
        <v>90902.2</v>
      </c>
      <c r="AD4248">
        <v>89485.6</v>
      </c>
      <c r="AE4248">
        <v>88101.3</v>
      </c>
      <c r="AF4248">
        <v>86737.7</v>
      </c>
    </row>
    <row r="4249" spans="1:32" x14ac:dyDescent="0.25">
      <c r="A4249" t="s">
        <v>5763</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x14ac:dyDescent="0.25">
      <c r="A4250" t="s">
        <v>5764</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x14ac:dyDescent="0.25">
      <c r="A4251" t="s">
        <v>5765</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x14ac:dyDescent="0.25">
      <c r="A4252" t="s">
        <v>5766</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x14ac:dyDescent="0.25">
      <c r="A4253" t="s">
        <v>5767</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x14ac:dyDescent="0.25">
      <c r="A4254" t="s">
        <v>5768</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x14ac:dyDescent="0.25">
      <c r="A4255" t="s">
        <v>5769</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x14ac:dyDescent="0.25">
      <c r="A4256" t="s">
        <v>5770</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x14ac:dyDescent="0.25">
      <c r="A4257" t="s">
        <v>5771</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x14ac:dyDescent="0.25">
      <c r="A4258" t="s">
        <v>5772</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x14ac:dyDescent="0.25">
      <c r="A4259" t="s">
        <v>5773</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x14ac:dyDescent="0.25">
      <c r="A4260" t="s">
        <v>5774</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x14ac:dyDescent="0.25">
      <c r="A4261" t="s">
        <v>5775</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x14ac:dyDescent="0.25">
      <c r="A4262" t="s">
        <v>5776</v>
      </c>
      <c r="B4262" t="s">
        <v>19</v>
      </c>
      <c r="C4262" s="2">
        <v>1946590000000</v>
      </c>
      <c r="D4262" s="2">
        <v>2624780000000</v>
      </c>
      <c r="E4262" s="2">
        <v>3041700000000</v>
      </c>
      <c r="F4262" s="2">
        <v>2031750000000</v>
      </c>
      <c r="G4262" s="2">
        <v>1738380000000</v>
      </c>
      <c r="H4262" s="2">
        <v>1621650000000</v>
      </c>
      <c r="I4262" s="2">
        <v>1529750000000</v>
      </c>
      <c r="J4262" s="2">
        <v>1454410000000</v>
      </c>
      <c r="K4262" s="2">
        <v>1411410000000</v>
      </c>
      <c r="L4262" s="2">
        <v>1380450000000</v>
      </c>
      <c r="M4262" s="2">
        <v>1368270000000</v>
      </c>
      <c r="N4262" s="2">
        <v>1371710000000</v>
      </c>
      <c r="O4262" s="2">
        <v>1397600000000</v>
      </c>
      <c r="P4262" s="2">
        <v>1434690000000</v>
      </c>
      <c r="Q4262" s="2">
        <v>1486010000000</v>
      </c>
      <c r="R4262" s="2">
        <v>1522210000000</v>
      </c>
      <c r="S4262" s="2">
        <v>1567420000000</v>
      </c>
      <c r="T4262" s="2">
        <v>1633680000000</v>
      </c>
      <c r="U4262" s="2">
        <v>1650960000000</v>
      </c>
      <c r="V4262" s="2">
        <v>1720220000000</v>
      </c>
      <c r="W4262" s="2">
        <v>1773650000000</v>
      </c>
      <c r="X4262" s="2">
        <v>1811260000000</v>
      </c>
      <c r="Y4262" s="2">
        <v>1819470000000</v>
      </c>
      <c r="Z4262" s="2">
        <v>1834410000000</v>
      </c>
      <c r="AA4262" s="2">
        <v>1853810000000</v>
      </c>
      <c r="AB4262" s="2">
        <v>1855000000000</v>
      </c>
      <c r="AC4262" s="2">
        <v>1871900000000</v>
      </c>
      <c r="AD4262" s="2">
        <v>1869160000000</v>
      </c>
      <c r="AE4262" s="2">
        <v>1866330000000</v>
      </c>
      <c r="AF4262" s="2">
        <v>1883750000000</v>
      </c>
    </row>
    <row r="4263" spans="1:32" x14ac:dyDescent="0.25">
      <c r="A4263" t="s">
        <v>5777</v>
      </c>
      <c r="B4263" t="s">
        <v>19</v>
      </c>
      <c r="C4263" s="2">
        <v>55339200</v>
      </c>
      <c r="D4263" s="2">
        <v>74619100</v>
      </c>
      <c r="E4263" s="2">
        <v>86471700</v>
      </c>
      <c r="F4263" s="2">
        <v>57760100</v>
      </c>
      <c r="G4263" s="2">
        <v>49420100</v>
      </c>
      <c r="H4263" s="2">
        <v>46101500</v>
      </c>
      <c r="I4263" s="2">
        <v>43488900</v>
      </c>
      <c r="J4263" s="2">
        <v>41347200</v>
      </c>
      <c r="K4263" s="2">
        <v>40124700</v>
      </c>
      <c r="L4263" s="2">
        <v>39244500</v>
      </c>
      <c r="M4263" s="2">
        <v>38898100</v>
      </c>
      <c r="N4263" s="2">
        <v>38995900</v>
      </c>
      <c r="O4263" s="2">
        <v>39732200</v>
      </c>
      <c r="P4263" s="2">
        <v>40786500</v>
      </c>
      <c r="Q4263" s="2">
        <v>42245500</v>
      </c>
      <c r="R4263" s="2">
        <v>43274600</v>
      </c>
      <c r="S4263" s="2">
        <v>44559700</v>
      </c>
      <c r="T4263" s="2">
        <v>46443600</v>
      </c>
      <c r="U4263" s="2">
        <v>46934900</v>
      </c>
      <c r="V4263" s="2">
        <v>48903800</v>
      </c>
      <c r="W4263" s="2">
        <v>50422800</v>
      </c>
      <c r="X4263" s="2">
        <v>51492000</v>
      </c>
      <c r="Y4263" s="2">
        <v>51725300</v>
      </c>
      <c r="Z4263" s="2">
        <v>52149900</v>
      </c>
      <c r="AA4263" s="2">
        <v>52701500</v>
      </c>
      <c r="AB4263" s="2">
        <v>52735300</v>
      </c>
      <c r="AC4263" s="2">
        <v>53215800</v>
      </c>
      <c r="AD4263" s="2">
        <v>53137800</v>
      </c>
      <c r="AE4263" s="2">
        <v>53057500</v>
      </c>
      <c r="AF4263" s="2">
        <v>53552500</v>
      </c>
    </row>
    <row r="4264" spans="1:32" x14ac:dyDescent="0.25">
      <c r="A4264" t="s">
        <v>5778</v>
      </c>
      <c r="B4264" t="s">
        <v>19</v>
      </c>
      <c r="C4264" s="2">
        <v>255571000</v>
      </c>
      <c r="D4264" s="2">
        <v>344611000</v>
      </c>
      <c r="E4264" s="2">
        <v>399350000</v>
      </c>
      <c r="F4264" s="2">
        <v>266752000</v>
      </c>
      <c r="G4264" s="2">
        <v>228235000</v>
      </c>
      <c r="H4264" s="2">
        <v>212909000</v>
      </c>
      <c r="I4264" s="2">
        <v>200843000</v>
      </c>
      <c r="J4264" s="2">
        <v>190952000</v>
      </c>
      <c r="K4264" s="2">
        <v>185307000</v>
      </c>
      <c r="L4264" s="2">
        <v>181241000</v>
      </c>
      <c r="M4264" s="2">
        <v>179642000</v>
      </c>
      <c r="N4264" s="2">
        <v>180094000</v>
      </c>
      <c r="O4264" s="2">
        <v>183494000</v>
      </c>
      <c r="P4264" s="2">
        <v>188363000</v>
      </c>
      <c r="Q4264" s="2">
        <v>195101000</v>
      </c>
      <c r="R4264" s="2">
        <v>199853000</v>
      </c>
      <c r="S4264" s="2">
        <v>205788000</v>
      </c>
      <c r="T4264" s="2">
        <v>214489000</v>
      </c>
      <c r="U4264" s="2">
        <v>216758000</v>
      </c>
      <c r="V4264" s="2">
        <v>225851000</v>
      </c>
      <c r="W4264" s="2">
        <v>232866000</v>
      </c>
      <c r="X4264" s="2">
        <v>237804000</v>
      </c>
      <c r="Y4264" s="2">
        <v>238881000</v>
      </c>
      <c r="Z4264" s="2">
        <v>240842000</v>
      </c>
      <c r="AA4264" s="2">
        <v>243389000</v>
      </c>
      <c r="AB4264" s="2">
        <v>243546000</v>
      </c>
      <c r="AC4264" s="2">
        <v>245765000</v>
      </c>
      <c r="AD4264" s="2">
        <v>245405000</v>
      </c>
      <c r="AE4264" s="2">
        <v>245034000</v>
      </c>
      <c r="AF4264" s="2">
        <v>247320000</v>
      </c>
    </row>
    <row r="4265" spans="1:32" x14ac:dyDescent="0.25">
      <c r="A4265" t="s">
        <v>5779</v>
      </c>
      <c r="B4265" t="s">
        <v>19</v>
      </c>
      <c r="C4265" s="2">
        <v>874696000</v>
      </c>
      <c r="D4265" s="2">
        <v>1179440000</v>
      </c>
      <c r="E4265" s="2">
        <v>1366780000</v>
      </c>
      <c r="F4265" s="2">
        <v>912962000</v>
      </c>
      <c r="G4265" s="2">
        <v>781138000</v>
      </c>
      <c r="H4265" s="2">
        <v>728684000</v>
      </c>
      <c r="I4265" s="2">
        <v>687389000</v>
      </c>
      <c r="J4265" s="2">
        <v>653537000</v>
      </c>
      <c r="K4265" s="2">
        <v>634215000</v>
      </c>
      <c r="L4265" s="2">
        <v>620302000</v>
      </c>
      <c r="M4265" s="2">
        <v>614827000</v>
      </c>
      <c r="N4265" s="2">
        <v>616373000</v>
      </c>
      <c r="O4265" s="2">
        <v>628010000</v>
      </c>
      <c r="P4265" s="2">
        <v>644675000</v>
      </c>
      <c r="Q4265" s="2">
        <v>667737000</v>
      </c>
      <c r="R4265" s="2">
        <v>684001000</v>
      </c>
      <c r="S4265" s="2">
        <v>704314000</v>
      </c>
      <c r="T4265" s="2">
        <v>734092000</v>
      </c>
      <c r="U4265" s="2">
        <v>741857000</v>
      </c>
      <c r="V4265" s="2">
        <v>772978000</v>
      </c>
      <c r="W4265" s="2">
        <v>796987000</v>
      </c>
      <c r="X4265" s="2">
        <v>813887000</v>
      </c>
      <c r="Y4265" s="2">
        <v>817574000</v>
      </c>
      <c r="Z4265" s="2">
        <v>824286000</v>
      </c>
      <c r="AA4265" s="2">
        <v>833004000</v>
      </c>
      <c r="AB4265" s="2">
        <v>833539000</v>
      </c>
      <c r="AC4265" s="2">
        <v>841134000</v>
      </c>
      <c r="AD4265" s="2">
        <v>839901000</v>
      </c>
      <c r="AE4265" s="2">
        <v>838632000</v>
      </c>
      <c r="AF4265" s="2">
        <v>846456000</v>
      </c>
    </row>
    <row r="4266" spans="1:32" x14ac:dyDescent="0.25">
      <c r="A4266" t="s">
        <v>5780</v>
      </c>
      <c r="B4266" t="s">
        <v>19</v>
      </c>
      <c r="C4266" s="2">
        <v>69050900</v>
      </c>
      <c r="D4266" s="2">
        <v>93107900</v>
      </c>
      <c r="E4266" s="2">
        <v>107897000</v>
      </c>
      <c r="F4266" s="2">
        <v>72071700</v>
      </c>
      <c r="G4266" s="2">
        <v>61665100</v>
      </c>
      <c r="H4266" s="2">
        <v>57524300</v>
      </c>
      <c r="I4266" s="2">
        <v>54264400</v>
      </c>
      <c r="J4266" s="2">
        <v>51592000</v>
      </c>
      <c r="K4266" s="2">
        <v>50066600</v>
      </c>
      <c r="L4266" s="2">
        <v>48968300</v>
      </c>
      <c r="M4266" s="2">
        <v>48536100</v>
      </c>
      <c r="N4266" s="2">
        <v>48658100</v>
      </c>
      <c r="O4266" s="2">
        <v>49576800</v>
      </c>
      <c r="P4266" s="2">
        <v>50892400</v>
      </c>
      <c r="Q4266" s="2">
        <v>52712900</v>
      </c>
      <c r="R4266" s="2">
        <v>53996900</v>
      </c>
      <c r="S4266" s="2">
        <v>55600500</v>
      </c>
      <c r="T4266" s="2">
        <v>57951200</v>
      </c>
      <c r="U4266" s="2">
        <v>58564200</v>
      </c>
      <c r="V4266" s="2">
        <v>61020900</v>
      </c>
      <c r="W4266" s="2">
        <v>62916300</v>
      </c>
      <c r="X4266" s="2">
        <v>64250400</v>
      </c>
      <c r="Y4266" s="2">
        <v>64541500</v>
      </c>
      <c r="Z4266" s="2">
        <v>65071400</v>
      </c>
      <c r="AA4266" s="2">
        <v>65759600</v>
      </c>
      <c r="AB4266" s="2">
        <v>65801800</v>
      </c>
      <c r="AC4266" s="2">
        <v>66401400</v>
      </c>
      <c r="AD4266" s="2">
        <v>66304000</v>
      </c>
      <c r="AE4266" s="2">
        <v>66203900</v>
      </c>
      <c r="AF4266" s="2">
        <v>66821500</v>
      </c>
    </row>
    <row r="4267" spans="1:32" x14ac:dyDescent="0.25">
      <c r="A4267" t="s">
        <v>5781</v>
      </c>
      <c r="B4267" t="s">
        <v>19</v>
      </c>
      <c r="C4267" s="2">
        <v>61404500</v>
      </c>
      <c r="D4267" s="2">
        <v>82797500</v>
      </c>
      <c r="E4267" s="2">
        <v>95949200</v>
      </c>
      <c r="F4267" s="2">
        <v>64090700</v>
      </c>
      <c r="G4267" s="2">
        <v>54836600</v>
      </c>
      <c r="H4267" s="2">
        <v>51154300</v>
      </c>
      <c r="I4267" s="2">
        <v>48255300</v>
      </c>
      <c r="J4267" s="2">
        <v>45878900</v>
      </c>
      <c r="K4267" s="2">
        <v>44522500</v>
      </c>
      <c r="L4267" s="2">
        <v>43545700</v>
      </c>
      <c r="M4267" s="2">
        <v>43161400</v>
      </c>
      <c r="N4267" s="2">
        <v>43269900</v>
      </c>
      <c r="O4267" s="2">
        <v>44086900</v>
      </c>
      <c r="P4267" s="2">
        <v>45256800</v>
      </c>
      <c r="Q4267" s="2">
        <v>46875700</v>
      </c>
      <c r="R4267" s="2">
        <v>48017500</v>
      </c>
      <c r="S4267" s="2">
        <v>49443500</v>
      </c>
      <c r="T4267" s="2">
        <v>51533900</v>
      </c>
      <c r="U4267" s="2">
        <v>52079000</v>
      </c>
      <c r="V4267" s="2">
        <v>54263700</v>
      </c>
      <c r="W4267" s="2">
        <v>55949200</v>
      </c>
      <c r="X4267" s="2">
        <v>57135600</v>
      </c>
      <c r="Y4267" s="2">
        <v>57394400</v>
      </c>
      <c r="Z4267" s="2">
        <v>57865700</v>
      </c>
      <c r="AA4267" s="2">
        <v>58477700</v>
      </c>
      <c r="AB4267" s="2">
        <v>58515200</v>
      </c>
      <c r="AC4267" s="2">
        <v>59048400</v>
      </c>
      <c r="AD4267" s="2">
        <v>58961800</v>
      </c>
      <c r="AE4267" s="2">
        <v>58872700</v>
      </c>
      <c r="AF4267" s="2">
        <v>59422000</v>
      </c>
    </row>
    <row r="4268" spans="1:32" x14ac:dyDescent="0.25">
      <c r="A4268" t="s">
        <v>5782</v>
      </c>
      <c r="B4268" t="s">
        <v>19</v>
      </c>
      <c r="C4268" s="2">
        <v>185950000</v>
      </c>
      <c r="D4268" s="2">
        <v>250734000</v>
      </c>
      <c r="E4268" s="2">
        <v>290561000</v>
      </c>
      <c r="F4268" s="2">
        <v>194085000</v>
      </c>
      <c r="G4268" s="2">
        <v>166061000</v>
      </c>
      <c r="H4268" s="2">
        <v>154910000</v>
      </c>
      <c r="I4268" s="2">
        <v>146131000</v>
      </c>
      <c r="J4268" s="2">
        <v>138934000</v>
      </c>
      <c r="K4268" s="2">
        <v>134827000</v>
      </c>
      <c r="L4268" s="2">
        <v>131869000</v>
      </c>
      <c r="M4268" s="2">
        <v>130705000</v>
      </c>
      <c r="N4268" s="2">
        <v>131034000</v>
      </c>
      <c r="O4268" s="2">
        <v>133507000</v>
      </c>
      <c r="P4268" s="2">
        <v>137050000</v>
      </c>
      <c r="Q4268" s="2">
        <v>141953000</v>
      </c>
      <c r="R4268" s="2">
        <v>145411000</v>
      </c>
      <c r="S4268" s="2">
        <v>149729000</v>
      </c>
      <c r="T4268" s="2">
        <v>156059000</v>
      </c>
      <c r="U4268" s="2">
        <v>157710000</v>
      </c>
      <c r="V4268" s="2">
        <v>164326000</v>
      </c>
      <c r="W4268" s="2">
        <v>169430000</v>
      </c>
      <c r="X4268" s="2">
        <v>173023000</v>
      </c>
      <c r="Y4268" s="2">
        <v>173807000</v>
      </c>
      <c r="Z4268" s="2">
        <v>175234000</v>
      </c>
      <c r="AA4268" s="2">
        <v>177087000</v>
      </c>
      <c r="AB4268" s="2">
        <v>177201000</v>
      </c>
      <c r="AC4268" s="2">
        <v>178815000</v>
      </c>
      <c r="AD4268" s="2">
        <v>178553000</v>
      </c>
      <c r="AE4268" s="2">
        <v>178283000</v>
      </c>
      <c r="AF4268" s="2">
        <v>179947000</v>
      </c>
    </row>
    <row r="4269" spans="1:32" x14ac:dyDescent="0.25">
      <c r="A4269" t="s">
        <v>5783</v>
      </c>
      <c r="B4269" t="s">
        <v>19</v>
      </c>
      <c r="C4269" s="2">
        <v>14359700</v>
      </c>
      <c r="D4269" s="2">
        <v>19362500</v>
      </c>
      <c r="E4269" s="2">
        <v>22438100</v>
      </c>
      <c r="F4269" s="2">
        <v>14987900</v>
      </c>
      <c r="G4269" s="2">
        <v>12823800</v>
      </c>
      <c r="H4269" s="2">
        <v>11962600</v>
      </c>
      <c r="I4269" s="2">
        <v>11284700</v>
      </c>
      <c r="J4269" s="2">
        <v>10729000</v>
      </c>
      <c r="K4269" s="2">
        <v>10411800</v>
      </c>
      <c r="L4269" s="2">
        <v>10183300</v>
      </c>
      <c r="M4269" s="2">
        <v>10093500</v>
      </c>
      <c r="N4269" s="2">
        <v>10118800</v>
      </c>
      <c r="O4269" s="2">
        <v>10309900</v>
      </c>
      <c r="P4269" s="2">
        <v>10583500</v>
      </c>
      <c r="Q4269" s="2">
        <v>10962100</v>
      </c>
      <c r="R4269" s="2">
        <v>11229100</v>
      </c>
      <c r="S4269" s="2">
        <v>11562600</v>
      </c>
      <c r="T4269" s="2">
        <v>12051400</v>
      </c>
      <c r="U4269" s="2">
        <v>12178900</v>
      </c>
      <c r="V4269" s="2">
        <v>12689800</v>
      </c>
      <c r="W4269" s="2">
        <v>13083900</v>
      </c>
      <c r="X4269" s="2">
        <v>13361400</v>
      </c>
      <c r="Y4269" s="2">
        <v>13421900</v>
      </c>
      <c r="Z4269" s="2">
        <v>13532100</v>
      </c>
      <c r="AA4269" s="2">
        <v>13675200</v>
      </c>
      <c r="AB4269" s="2">
        <v>13684000</v>
      </c>
      <c r="AC4269" s="2">
        <v>13808700</v>
      </c>
      <c r="AD4269" s="2">
        <v>13788400</v>
      </c>
      <c r="AE4269" s="2">
        <v>13767600</v>
      </c>
      <c r="AF4269" s="2">
        <v>13896100</v>
      </c>
    </row>
    <row r="4270" spans="1:32" x14ac:dyDescent="0.25">
      <c r="A4270" t="s">
        <v>5784</v>
      </c>
      <c r="B4270" t="s">
        <v>19</v>
      </c>
      <c r="C4270" s="2">
        <v>12260200</v>
      </c>
      <c r="D4270" s="2">
        <v>16531500</v>
      </c>
      <c r="E4270" s="2">
        <v>19157400</v>
      </c>
      <c r="F4270" s="2">
        <v>12796500</v>
      </c>
      <c r="G4270" s="2">
        <v>10948800</v>
      </c>
      <c r="H4270" s="2">
        <v>10213600</v>
      </c>
      <c r="I4270" s="2">
        <v>9634770</v>
      </c>
      <c r="J4270" s="2">
        <v>9160290</v>
      </c>
      <c r="K4270" s="2">
        <v>8889460</v>
      </c>
      <c r="L4270" s="2">
        <v>8694440</v>
      </c>
      <c r="M4270" s="2">
        <v>8617710</v>
      </c>
      <c r="N4270" s="2">
        <v>8639380</v>
      </c>
      <c r="O4270" s="2">
        <v>8802490</v>
      </c>
      <c r="P4270" s="2">
        <v>9036070</v>
      </c>
      <c r="Q4270" s="2">
        <v>9359310</v>
      </c>
      <c r="R4270" s="2">
        <v>9587290</v>
      </c>
      <c r="S4270" s="2">
        <v>9872000</v>
      </c>
      <c r="T4270" s="2">
        <v>10289400</v>
      </c>
      <c r="U4270" s="2">
        <v>10398200</v>
      </c>
      <c r="V4270" s="2">
        <v>10834400</v>
      </c>
      <c r="W4270" s="2">
        <v>11171000</v>
      </c>
      <c r="X4270" s="2">
        <v>11407800</v>
      </c>
      <c r="Y4270" s="2">
        <v>11459500</v>
      </c>
      <c r="Z4270" s="2">
        <v>11553600</v>
      </c>
      <c r="AA4270" s="2">
        <v>11675800</v>
      </c>
      <c r="AB4270" s="2">
        <v>11683300</v>
      </c>
      <c r="AC4270" s="2">
        <v>11789700</v>
      </c>
      <c r="AD4270" s="2">
        <v>11772400</v>
      </c>
      <c r="AE4270" s="2">
        <v>11754700</v>
      </c>
      <c r="AF4270" s="2">
        <v>11864300</v>
      </c>
    </row>
    <row r="4271" spans="1:32" x14ac:dyDescent="0.25">
      <c r="A4271" t="s">
        <v>5785</v>
      </c>
      <c r="B4271" t="s">
        <v>19</v>
      </c>
      <c r="C4271" s="2">
        <v>77760000</v>
      </c>
      <c r="D4271" s="2">
        <v>104851000</v>
      </c>
      <c r="E4271" s="2">
        <v>121506000</v>
      </c>
      <c r="F4271" s="2">
        <v>81161800</v>
      </c>
      <c r="G4271" s="2">
        <v>69442700</v>
      </c>
      <c r="H4271" s="2">
        <v>64779600</v>
      </c>
      <c r="I4271" s="2">
        <v>61108500</v>
      </c>
      <c r="J4271" s="2">
        <v>58099100</v>
      </c>
      <c r="K4271" s="2">
        <v>56381400</v>
      </c>
      <c r="L4271" s="2">
        <v>55144500</v>
      </c>
      <c r="M4271" s="2">
        <v>54657800</v>
      </c>
      <c r="N4271" s="2">
        <v>54795200</v>
      </c>
      <c r="O4271" s="2">
        <v>55829700</v>
      </c>
      <c r="P4271" s="2">
        <v>57311300</v>
      </c>
      <c r="Q4271" s="2">
        <v>59361400</v>
      </c>
      <c r="R4271" s="2">
        <v>60807300</v>
      </c>
      <c r="S4271" s="2">
        <v>62613100</v>
      </c>
      <c r="T4271" s="2">
        <v>65260300</v>
      </c>
      <c r="U4271" s="2">
        <v>65950600</v>
      </c>
      <c r="V4271" s="2">
        <v>68717300</v>
      </c>
      <c r="W4271" s="2">
        <v>70851700</v>
      </c>
      <c r="X4271" s="2">
        <v>72354100</v>
      </c>
      <c r="Y4271" s="2">
        <v>72681900</v>
      </c>
      <c r="Z4271" s="2">
        <v>73278600</v>
      </c>
      <c r="AA4271" s="2">
        <v>74053600</v>
      </c>
      <c r="AB4271" s="2">
        <v>74101200</v>
      </c>
      <c r="AC4271" s="2">
        <v>74776300</v>
      </c>
      <c r="AD4271" s="2">
        <v>74666700</v>
      </c>
      <c r="AE4271" s="2">
        <v>74553900</v>
      </c>
      <c r="AF4271" s="2">
        <v>75249500</v>
      </c>
    </row>
    <row r="4272" spans="1:32" x14ac:dyDescent="0.25">
      <c r="A4272" t="s">
        <v>5786</v>
      </c>
      <c r="B4272" t="s">
        <v>19</v>
      </c>
      <c r="C4272" s="2">
        <v>15552000</v>
      </c>
      <c r="D4272" s="2">
        <v>20970200</v>
      </c>
      <c r="E4272" s="2">
        <v>24301200</v>
      </c>
      <c r="F4272" s="2">
        <v>16232400</v>
      </c>
      <c r="G4272" s="2">
        <v>13888500</v>
      </c>
      <c r="H4272" s="2">
        <v>12955900</v>
      </c>
      <c r="I4272" s="2">
        <v>12221700</v>
      </c>
      <c r="J4272" s="2">
        <v>11619800</v>
      </c>
      <c r="K4272" s="2">
        <v>11276300</v>
      </c>
      <c r="L4272" s="2">
        <v>11028900</v>
      </c>
      <c r="M4272" s="2">
        <v>10931600</v>
      </c>
      <c r="N4272" s="2">
        <v>10959000</v>
      </c>
      <c r="O4272" s="2">
        <v>11165900</v>
      </c>
      <c r="P4272" s="2">
        <v>11462300</v>
      </c>
      <c r="Q4272" s="2">
        <v>11872300</v>
      </c>
      <c r="R4272" s="2">
        <v>12161500</v>
      </c>
      <c r="S4272" s="2">
        <v>12522600</v>
      </c>
      <c r="T4272" s="2">
        <v>13052100</v>
      </c>
      <c r="U4272" s="2">
        <v>13190100</v>
      </c>
      <c r="V4272" s="2">
        <v>13743500</v>
      </c>
      <c r="W4272" s="2">
        <v>14170300</v>
      </c>
      <c r="X4272" s="2">
        <v>14470800</v>
      </c>
      <c r="Y4272" s="2">
        <v>14536400</v>
      </c>
      <c r="Z4272" s="2">
        <v>14655700</v>
      </c>
      <c r="AA4272" s="2">
        <v>14810700</v>
      </c>
      <c r="AB4272" s="2">
        <v>14820200</v>
      </c>
      <c r="AC4272" s="2">
        <v>14955300</v>
      </c>
      <c r="AD4272" s="2">
        <v>14933300</v>
      </c>
      <c r="AE4272" s="2">
        <v>14910800</v>
      </c>
      <c r="AF4272" s="2">
        <v>15049900</v>
      </c>
    </row>
    <row r="4273" spans="1:32" x14ac:dyDescent="0.25">
      <c r="A4273" t="s">
        <v>5787</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x14ac:dyDescent="0.25">
      <c r="A4274" t="s">
        <v>5788</v>
      </c>
      <c r="B4274" t="s">
        <v>19</v>
      </c>
      <c r="C4274">
        <v>0</v>
      </c>
      <c r="D4274">
        <v>0</v>
      </c>
      <c r="E4274">
        <v>7.4957800000000005E-2</v>
      </c>
      <c r="F4274">
        <v>0.14967900000000001</v>
      </c>
      <c r="G4274">
        <v>0.22403899999999999</v>
      </c>
      <c r="H4274">
        <v>0.298184</v>
      </c>
      <c r="I4274">
        <v>0.37202800000000003</v>
      </c>
      <c r="J4274">
        <v>0.44564900000000002</v>
      </c>
      <c r="K4274">
        <v>0.51898299999999997</v>
      </c>
      <c r="L4274">
        <v>0.59201400000000004</v>
      </c>
      <c r="M4274">
        <v>0.66483000000000003</v>
      </c>
      <c r="N4274">
        <v>0.73731199999999997</v>
      </c>
      <c r="O4274">
        <v>0.81125700000000001</v>
      </c>
      <c r="P4274">
        <v>0.88560799999999995</v>
      </c>
      <c r="Q4274">
        <v>0.95921000000000001</v>
      </c>
      <c r="R4274">
        <v>1.03356</v>
      </c>
      <c r="S4274">
        <v>1.1071500000000001</v>
      </c>
      <c r="T4274">
        <v>1.1814899999999999</v>
      </c>
      <c r="U4274">
        <v>1.25583</v>
      </c>
      <c r="V4274">
        <v>1.3301700000000001</v>
      </c>
      <c r="W4274">
        <v>1.4045000000000001</v>
      </c>
      <c r="X4274">
        <v>1.4788399999999999</v>
      </c>
      <c r="Y4274">
        <v>1.5531600000000001</v>
      </c>
      <c r="Z4274">
        <v>1.62748</v>
      </c>
      <c r="AA4274">
        <v>1.7018</v>
      </c>
      <c r="AB4274">
        <v>1.7760899999999999</v>
      </c>
      <c r="AC4274">
        <v>1.8503799999999999</v>
      </c>
      <c r="AD4274">
        <v>1.92466</v>
      </c>
      <c r="AE4274">
        <v>1.9996799999999999</v>
      </c>
      <c r="AF4274">
        <v>2.07395</v>
      </c>
    </row>
    <row r="4275" spans="1:32" x14ac:dyDescent="0.25">
      <c r="A4275" t="s">
        <v>5789</v>
      </c>
      <c r="B4275" t="s">
        <v>19</v>
      </c>
      <c r="C4275">
        <v>0</v>
      </c>
      <c r="D4275">
        <v>0</v>
      </c>
      <c r="E4275" s="2">
        <v>2.1309600000000002E-6</v>
      </c>
      <c r="F4275" s="2">
        <v>4.2551799999999998E-6</v>
      </c>
      <c r="G4275" s="2">
        <v>6.36914E-6</v>
      </c>
      <c r="H4275" s="2">
        <v>8.4769899999999996E-6</v>
      </c>
      <c r="I4275" s="2">
        <v>1.0576300000000001E-5</v>
      </c>
      <c r="J4275" s="2">
        <v>1.2669200000000001E-5</v>
      </c>
      <c r="K4275" s="2">
        <v>1.4754E-5</v>
      </c>
      <c r="L4275" s="2">
        <v>1.68302E-5</v>
      </c>
      <c r="M4275" s="2">
        <v>1.8900299999999999E-5</v>
      </c>
      <c r="N4275" s="2">
        <v>2.0960900000000001E-5</v>
      </c>
      <c r="O4275" s="2">
        <v>2.3062999999999999E-5</v>
      </c>
      <c r="P4275" s="2">
        <v>2.5176699999999999E-5</v>
      </c>
      <c r="Q4275" s="2">
        <v>2.72692E-5</v>
      </c>
      <c r="R4275" s="2">
        <v>2.9382699999999999E-5</v>
      </c>
      <c r="S4275" s="2">
        <v>3.1474999999999999E-5</v>
      </c>
      <c r="T4275" s="2">
        <v>3.3588299999999998E-5</v>
      </c>
      <c r="U4275" s="2">
        <v>3.5701699999999997E-5</v>
      </c>
      <c r="V4275" s="2">
        <v>3.7815000000000003E-5</v>
      </c>
      <c r="W4275" s="2">
        <v>3.9928300000000002E-5</v>
      </c>
      <c r="X4275" s="2">
        <v>4.2041500000000001E-5</v>
      </c>
      <c r="Y4275" s="2">
        <v>4.4154499999999999E-5</v>
      </c>
      <c r="Z4275" s="2">
        <v>4.6267300000000003E-5</v>
      </c>
      <c r="AA4275" s="2">
        <v>4.8380000000000001E-5</v>
      </c>
      <c r="AB4275" s="2">
        <v>5.0491999999999997E-5</v>
      </c>
      <c r="AC4275" s="2">
        <v>5.2604E-5</v>
      </c>
      <c r="AD4275" s="2">
        <v>5.4715700000000002E-5</v>
      </c>
      <c r="AE4275" s="2">
        <v>5.6848600000000003E-5</v>
      </c>
      <c r="AF4275" s="2">
        <v>5.8959799999999997E-5</v>
      </c>
    </row>
    <row r="4276" spans="1:32" x14ac:dyDescent="0.25">
      <c r="A4276" t="s">
        <v>5790</v>
      </c>
      <c r="B4276" t="s">
        <v>19</v>
      </c>
      <c r="C4276">
        <v>0</v>
      </c>
      <c r="D4276">
        <v>0</v>
      </c>
      <c r="E4276" s="2">
        <v>9.8413300000000005E-6</v>
      </c>
      <c r="F4276" s="2">
        <v>1.96516E-5</v>
      </c>
      <c r="G4276" s="2">
        <v>2.9414400000000001E-5</v>
      </c>
      <c r="H4276" s="2">
        <v>3.9149000000000001E-5</v>
      </c>
      <c r="I4276" s="2">
        <v>4.8844100000000002E-5</v>
      </c>
      <c r="J4276" s="2">
        <v>5.85099E-5</v>
      </c>
      <c r="K4276" s="2">
        <v>6.8138099999999997E-5</v>
      </c>
      <c r="L4276" s="2">
        <v>7.7726399999999995E-5</v>
      </c>
      <c r="M4276" s="2">
        <v>8.7286499999999999E-5</v>
      </c>
      <c r="N4276" s="2">
        <v>9.6802899999999994E-5</v>
      </c>
      <c r="O4276">
        <v>1.06511E-4</v>
      </c>
      <c r="P4276">
        <v>1.16273E-4</v>
      </c>
      <c r="Q4276">
        <v>1.2593599999999999E-4</v>
      </c>
      <c r="R4276">
        <v>1.35697E-4</v>
      </c>
      <c r="S4276">
        <v>1.4536E-4</v>
      </c>
      <c r="T4276">
        <v>1.5511999999999999E-4</v>
      </c>
      <c r="U4276">
        <v>1.6488000000000001E-4</v>
      </c>
      <c r="V4276">
        <v>1.7463999999999999E-4</v>
      </c>
      <c r="W4276">
        <v>1.8439899999999999E-4</v>
      </c>
      <c r="X4276">
        <v>1.9415900000000001E-4</v>
      </c>
      <c r="Y4276">
        <v>2.0391699999999999E-4</v>
      </c>
      <c r="Z4276">
        <v>2.13675E-4</v>
      </c>
      <c r="AA4276">
        <v>2.23432E-4</v>
      </c>
      <c r="AB4276">
        <v>2.33186E-4</v>
      </c>
      <c r="AC4276">
        <v>2.4293900000000001E-4</v>
      </c>
      <c r="AD4276">
        <v>2.52692E-4</v>
      </c>
      <c r="AE4276">
        <v>2.6254199999999999E-4</v>
      </c>
      <c r="AF4276">
        <v>2.7229199999999999E-4</v>
      </c>
    </row>
    <row r="4277" spans="1:32" x14ac:dyDescent="0.25">
      <c r="A4277" t="s">
        <v>5791</v>
      </c>
      <c r="B4277" t="s">
        <v>19</v>
      </c>
      <c r="C4277">
        <v>0</v>
      </c>
      <c r="D4277">
        <v>0</v>
      </c>
      <c r="E4277" s="2">
        <v>3.3682100000000001E-5</v>
      </c>
      <c r="F4277" s="2">
        <v>6.7257799999999998E-5</v>
      </c>
      <c r="G4277">
        <v>1.00671E-4</v>
      </c>
      <c r="H4277">
        <v>1.3398800000000001E-4</v>
      </c>
      <c r="I4277">
        <v>1.6716999999999999E-4</v>
      </c>
      <c r="J4277">
        <v>2.00251E-4</v>
      </c>
      <c r="K4277">
        <v>2.3320400000000001E-4</v>
      </c>
      <c r="L4277">
        <v>2.6602E-4</v>
      </c>
      <c r="M4277">
        <v>2.9873999999999998E-4</v>
      </c>
      <c r="N4277">
        <v>3.3130900000000001E-4</v>
      </c>
      <c r="O4277">
        <v>3.6453599999999999E-4</v>
      </c>
      <c r="P4277">
        <v>3.9794599999999999E-4</v>
      </c>
      <c r="Q4277">
        <v>4.3101899999999999E-4</v>
      </c>
      <c r="R4277">
        <v>4.6442500000000003E-4</v>
      </c>
      <c r="S4277">
        <v>4.9749699999999996E-4</v>
      </c>
      <c r="T4277">
        <v>5.3089999999999995E-4</v>
      </c>
      <c r="U4277">
        <v>5.6430499999999997E-4</v>
      </c>
      <c r="V4277">
        <v>5.9770699999999995E-4</v>
      </c>
      <c r="W4277">
        <v>6.3111000000000005E-4</v>
      </c>
      <c r="X4277">
        <v>6.6451200000000002E-4</v>
      </c>
      <c r="Y4277">
        <v>6.9790900000000003E-4</v>
      </c>
      <c r="Z4277">
        <v>7.3130500000000002E-4</v>
      </c>
      <c r="AA4277">
        <v>7.6469799999999996E-4</v>
      </c>
      <c r="AB4277">
        <v>7.9808199999999998E-4</v>
      </c>
      <c r="AC4277">
        <v>8.3146299999999995E-4</v>
      </c>
      <c r="AD4277">
        <v>8.64842E-4</v>
      </c>
      <c r="AE4277">
        <v>8.9855299999999996E-4</v>
      </c>
      <c r="AF4277">
        <v>9.3192500000000001E-4</v>
      </c>
    </row>
    <row r="4278" spans="1:32" x14ac:dyDescent="0.25">
      <c r="A4278" t="s">
        <v>5792</v>
      </c>
      <c r="B4278" t="s">
        <v>19</v>
      </c>
      <c r="C4278">
        <v>0</v>
      </c>
      <c r="D4278">
        <v>0</v>
      </c>
      <c r="E4278" s="2">
        <v>2.65896E-6</v>
      </c>
      <c r="F4278" s="2">
        <v>5.3095099999999996E-6</v>
      </c>
      <c r="G4278" s="2">
        <v>7.9472499999999992E-6</v>
      </c>
      <c r="H4278" s="2">
        <v>1.05774E-5</v>
      </c>
      <c r="I4278" s="2">
        <v>1.31968E-5</v>
      </c>
      <c r="J4278" s="2">
        <v>1.5808399999999999E-5</v>
      </c>
      <c r="K4278" s="2">
        <v>1.8409700000000001E-5</v>
      </c>
      <c r="L4278" s="2">
        <v>2.1000299999999999E-5</v>
      </c>
      <c r="M4278" s="2">
        <v>2.3583299999999998E-5</v>
      </c>
      <c r="N4278" s="2">
        <v>2.6154400000000002E-5</v>
      </c>
      <c r="O4278" s="2">
        <v>2.87775E-5</v>
      </c>
      <c r="P4278" s="2">
        <v>3.1414900000000003E-5</v>
      </c>
      <c r="Q4278" s="2">
        <v>3.4025800000000002E-5</v>
      </c>
      <c r="R4278" s="2">
        <v>3.6662999999999998E-5</v>
      </c>
      <c r="S4278" s="2">
        <v>3.9273700000000003E-5</v>
      </c>
      <c r="T4278" s="2">
        <v>4.1910699999999998E-5</v>
      </c>
      <c r="U4278" s="2">
        <v>4.45477E-5</v>
      </c>
      <c r="V4278" s="2">
        <v>4.7184600000000002E-5</v>
      </c>
      <c r="W4278" s="2">
        <v>4.9821499999999997E-5</v>
      </c>
      <c r="X4278" s="2">
        <v>5.2458399999999999E-5</v>
      </c>
      <c r="Y4278" s="2">
        <v>5.50948E-5</v>
      </c>
      <c r="Z4278" s="2">
        <v>5.77312E-5</v>
      </c>
      <c r="AA4278" s="2">
        <v>6.0367300000000001E-5</v>
      </c>
      <c r="AB4278" s="2">
        <v>6.3002699999999999E-5</v>
      </c>
      <c r="AC4278" s="2">
        <v>6.5637900000000004E-5</v>
      </c>
      <c r="AD4278" s="2">
        <v>6.8273000000000002E-5</v>
      </c>
      <c r="AE4278" s="2">
        <v>7.0934199999999996E-5</v>
      </c>
      <c r="AF4278" s="2">
        <v>7.3568599999999999E-5</v>
      </c>
    </row>
    <row r="4279" spans="1:32" x14ac:dyDescent="0.25">
      <c r="A4279" t="s">
        <v>5793</v>
      </c>
      <c r="B4279" t="s">
        <v>19</v>
      </c>
      <c r="C4279">
        <v>0</v>
      </c>
      <c r="D4279">
        <v>0</v>
      </c>
      <c r="E4279" s="2">
        <v>2.3645200000000001E-6</v>
      </c>
      <c r="F4279" s="2">
        <v>4.7215600000000004E-6</v>
      </c>
      <c r="G4279" s="2">
        <v>7.0672099999999997E-6</v>
      </c>
      <c r="H4279" s="2">
        <v>9.4060799999999999E-6</v>
      </c>
      <c r="I4279" s="2">
        <v>1.17355E-5</v>
      </c>
      <c r="J4279" s="2">
        <v>1.4057799999999999E-5</v>
      </c>
      <c r="K4279" s="2">
        <v>1.63711E-5</v>
      </c>
      <c r="L4279" s="2">
        <v>1.8674799999999999E-5</v>
      </c>
      <c r="M4279" s="2">
        <v>2.0971800000000001E-5</v>
      </c>
      <c r="N4279" s="2">
        <v>2.32582E-5</v>
      </c>
      <c r="O4279" s="2">
        <v>2.5590799999999999E-5</v>
      </c>
      <c r="P4279" s="2">
        <v>2.7936199999999999E-5</v>
      </c>
      <c r="Q4279" s="2">
        <v>3.02579E-5</v>
      </c>
      <c r="R4279" s="2">
        <v>3.26031E-5</v>
      </c>
      <c r="S4279" s="2">
        <v>3.4924700000000001E-5</v>
      </c>
      <c r="T4279" s="2">
        <v>3.72697E-5</v>
      </c>
      <c r="U4279" s="2">
        <v>3.9614699999999999E-5</v>
      </c>
      <c r="V4279" s="2">
        <v>4.1959499999999997E-5</v>
      </c>
      <c r="W4279" s="2">
        <v>4.4304500000000002E-5</v>
      </c>
      <c r="X4279" s="2">
        <v>4.6649300000000001E-5</v>
      </c>
      <c r="Y4279" s="2">
        <v>4.8993899999999999E-5</v>
      </c>
      <c r="Z4279" s="2">
        <v>5.1338300000000003E-5</v>
      </c>
      <c r="AA4279" s="2">
        <v>5.36825E-5</v>
      </c>
      <c r="AB4279" s="2">
        <v>5.6026100000000002E-5</v>
      </c>
      <c r="AC4279" s="2">
        <v>5.8369499999999997E-5</v>
      </c>
      <c r="AD4279" s="2">
        <v>6.0712699999999999E-5</v>
      </c>
      <c r="AE4279" s="2">
        <v>6.3079300000000004E-5</v>
      </c>
      <c r="AF4279" s="2">
        <v>6.5421999999999998E-5</v>
      </c>
    </row>
    <row r="4280" spans="1:32" x14ac:dyDescent="0.25">
      <c r="A4280" t="s">
        <v>5794</v>
      </c>
      <c r="B4280" t="s">
        <v>19</v>
      </c>
      <c r="C4280">
        <v>0</v>
      </c>
      <c r="D4280">
        <v>0</v>
      </c>
      <c r="E4280" s="2">
        <v>7.1604199999999998E-6</v>
      </c>
      <c r="F4280" s="2">
        <v>1.42982E-5</v>
      </c>
      <c r="G4280" s="2">
        <v>2.1401500000000002E-5</v>
      </c>
      <c r="H4280" s="2">
        <v>2.8484300000000001E-5</v>
      </c>
      <c r="I4280" s="2">
        <v>3.5538299999999998E-5</v>
      </c>
      <c r="J4280" s="2">
        <v>4.2571000000000003E-5</v>
      </c>
      <c r="K4280" s="2">
        <v>4.9576300000000002E-5</v>
      </c>
      <c r="L4280" s="2">
        <v>5.6552699999999998E-5</v>
      </c>
      <c r="M4280" s="2">
        <v>6.3508499999999997E-5</v>
      </c>
      <c r="N4280" s="2">
        <v>7.0432399999999993E-5</v>
      </c>
      <c r="O4280" s="2">
        <v>7.7496099999999998E-5</v>
      </c>
      <c r="P4280" s="2">
        <v>8.4598599999999993E-5</v>
      </c>
      <c r="Q4280" s="2">
        <v>9.1629499999999994E-5</v>
      </c>
      <c r="R4280" s="2">
        <v>9.8731299999999994E-5</v>
      </c>
      <c r="S4280">
        <v>1.0576199999999999E-4</v>
      </c>
      <c r="T4280">
        <v>1.1286299999999999E-4</v>
      </c>
      <c r="U4280">
        <v>1.1996499999999999E-4</v>
      </c>
      <c r="V4280">
        <v>1.2706499999999999E-4</v>
      </c>
      <c r="W4280">
        <v>1.34167E-4</v>
      </c>
      <c r="X4280">
        <v>1.4126699999999999E-4</v>
      </c>
      <c r="Y4280">
        <v>1.48367E-4</v>
      </c>
      <c r="Z4280">
        <v>1.5546700000000001E-4</v>
      </c>
      <c r="AA4280">
        <v>1.62566E-4</v>
      </c>
      <c r="AB4280">
        <v>1.6966299999999999E-4</v>
      </c>
      <c r="AC4280">
        <v>1.7675899999999999E-4</v>
      </c>
      <c r="AD4280">
        <v>1.8385499999999999E-4</v>
      </c>
      <c r="AE4280">
        <v>1.91022E-4</v>
      </c>
      <c r="AF4280">
        <v>1.98116E-4</v>
      </c>
    </row>
    <row r="4281" spans="1:32" x14ac:dyDescent="0.25">
      <c r="A4281" t="s">
        <v>5795</v>
      </c>
      <c r="B4281" t="s">
        <v>19</v>
      </c>
      <c r="C4281">
        <v>0</v>
      </c>
      <c r="D4281">
        <v>0</v>
      </c>
      <c r="E4281" s="2">
        <v>5.5295099999999996E-7</v>
      </c>
      <c r="F4281" s="2">
        <v>1.1041599999999999E-6</v>
      </c>
      <c r="G4281" s="2">
        <v>1.65269E-6</v>
      </c>
      <c r="H4281" s="2">
        <v>2.1996500000000002E-6</v>
      </c>
      <c r="I4281" s="2">
        <v>2.7443799999999998E-6</v>
      </c>
      <c r="J4281" s="2">
        <v>3.2874800000000002E-6</v>
      </c>
      <c r="K4281" s="2">
        <v>3.8284499999999997E-6</v>
      </c>
      <c r="L4281" s="2">
        <v>4.3671899999999996E-6</v>
      </c>
      <c r="M4281" s="2">
        <v>4.90434E-6</v>
      </c>
      <c r="N4281" s="2">
        <v>5.4390199999999996E-6</v>
      </c>
      <c r="O4281" s="2">
        <v>5.9845099999999999E-6</v>
      </c>
      <c r="P4281" s="2">
        <v>6.5329800000000003E-6</v>
      </c>
      <c r="Q4281" s="2">
        <v>7.0759299999999999E-6</v>
      </c>
      <c r="R4281" s="2">
        <v>7.62436E-6</v>
      </c>
      <c r="S4281" s="2">
        <v>8.1672899999999999E-6</v>
      </c>
      <c r="T4281" s="2">
        <v>8.7156699999999999E-6</v>
      </c>
      <c r="U4281" s="2">
        <v>9.2640600000000005E-6</v>
      </c>
      <c r="V4281" s="2">
        <v>9.8124100000000001E-6</v>
      </c>
      <c r="W4281" s="2">
        <v>1.0360800000000001E-5</v>
      </c>
      <c r="X4281" s="2">
        <v>1.09091E-5</v>
      </c>
      <c r="Y4281" s="2">
        <v>1.14574E-5</v>
      </c>
      <c r="Z4281" s="2">
        <v>1.2005699999999999E-5</v>
      </c>
      <c r="AA4281" s="2">
        <v>1.25539E-5</v>
      </c>
      <c r="AB4281" s="2">
        <v>1.3101900000000001E-5</v>
      </c>
      <c r="AC4281" s="2">
        <v>1.36499E-5</v>
      </c>
      <c r="AD4281" s="2">
        <v>1.41979E-5</v>
      </c>
      <c r="AE4281" s="2">
        <v>1.4751300000000001E-5</v>
      </c>
      <c r="AF4281" s="2">
        <v>1.5299200000000001E-5</v>
      </c>
    </row>
    <row r="4282" spans="1:32" x14ac:dyDescent="0.25">
      <c r="A4282" t="s">
        <v>5796</v>
      </c>
      <c r="B4282" t="s">
        <v>19</v>
      </c>
      <c r="C4282">
        <v>0</v>
      </c>
      <c r="D4282">
        <v>0</v>
      </c>
      <c r="E4282" s="2">
        <v>4.7210499999999998E-7</v>
      </c>
      <c r="F4282" s="2">
        <v>9.4271700000000004E-7</v>
      </c>
      <c r="G4282" s="2">
        <v>1.4110600000000001E-6</v>
      </c>
      <c r="H4282" s="2">
        <v>1.8780399999999999E-6</v>
      </c>
      <c r="I4282" s="2">
        <v>2.34313E-6</v>
      </c>
      <c r="J4282" s="2">
        <v>2.8068200000000001E-6</v>
      </c>
      <c r="K4282" s="2">
        <v>3.2686899999999999E-6</v>
      </c>
      <c r="L4282" s="2">
        <v>3.7286600000000001E-6</v>
      </c>
      <c r="M4282" s="2">
        <v>4.18728E-6</v>
      </c>
      <c r="N4282" s="2">
        <v>4.6437899999999996E-6</v>
      </c>
      <c r="O4282" s="2">
        <v>5.1095199999999997E-6</v>
      </c>
      <c r="P4282" s="2">
        <v>5.5778000000000002E-6</v>
      </c>
      <c r="Q4282" s="2">
        <v>6.0413699999999999E-6</v>
      </c>
      <c r="R4282" s="2">
        <v>6.5096100000000002E-6</v>
      </c>
      <c r="S4282" s="2">
        <v>6.9731500000000003E-6</v>
      </c>
      <c r="T4282" s="2">
        <v>7.4413500000000003E-6</v>
      </c>
      <c r="U4282" s="2">
        <v>7.9095699999999992E-6</v>
      </c>
      <c r="V4282" s="2">
        <v>8.3777400000000005E-6</v>
      </c>
      <c r="W4282" s="2">
        <v>8.8459400000000006E-6</v>
      </c>
      <c r="X4282" s="2">
        <v>9.3141199999999992E-6</v>
      </c>
      <c r="Y4282" s="2">
        <v>9.7822299999999997E-6</v>
      </c>
      <c r="Z4282" s="2">
        <v>1.0250300000000001E-5</v>
      </c>
      <c r="AA4282" s="2">
        <v>1.0718400000000001E-5</v>
      </c>
      <c r="AB4282" s="2">
        <v>1.11863E-5</v>
      </c>
      <c r="AC4282" s="2">
        <v>1.1654199999999999E-5</v>
      </c>
      <c r="AD4282" s="2">
        <v>1.2122E-5</v>
      </c>
      <c r="AE4282" s="2">
        <v>1.25946E-5</v>
      </c>
      <c r="AF4282" s="2">
        <v>1.30623E-5</v>
      </c>
    </row>
    <row r="4283" spans="1:32" x14ac:dyDescent="0.25">
      <c r="A4283" t="s">
        <v>5797</v>
      </c>
      <c r="B4283" t="s">
        <v>19</v>
      </c>
      <c r="C4283">
        <v>0</v>
      </c>
      <c r="D4283">
        <v>0</v>
      </c>
      <c r="E4283" s="2">
        <v>2.99432E-6</v>
      </c>
      <c r="F4283" s="2">
        <v>5.9791799999999997E-6</v>
      </c>
      <c r="G4283" s="2">
        <v>8.9496100000000005E-6</v>
      </c>
      <c r="H4283" s="2">
        <v>1.1911499999999999E-5</v>
      </c>
      <c r="I4283" s="2">
        <v>1.4861299999999999E-5</v>
      </c>
      <c r="J4283" s="2">
        <v>1.78022E-5</v>
      </c>
      <c r="K4283" s="2">
        <v>2.07317E-5</v>
      </c>
      <c r="L4283" s="2">
        <v>2.3649E-5</v>
      </c>
      <c r="M4283" s="2">
        <v>2.6557799999999998E-5</v>
      </c>
      <c r="N4283" s="2">
        <v>2.9453200000000001E-5</v>
      </c>
      <c r="O4283" s="2">
        <v>3.2407099999999997E-5</v>
      </c>
      <c r="P4283" s="2">
        <v>3.5377099999999997E-5</v>
      </c>
      <c r="Q4283" s="2">
        <v>3.83173E-5</v>
      </c>
      <c r="R4283" s="2">
        <v>4.12872E-5</v>
      </c>
      <c r="S4283" s="2">
        <v>4.4227200000000002E-5</v>
      </c>
      <c r="T4283" s="2">
        <v>4.7196700000000002E-5</v>
      </c>
      <c r="U4283" s="2">
        <v>5.0166400000000001E-5</v>
      </c>
      <c r="V4283" s="2">
        <v>5.31358E-5</v>
      </c>
      <c r="W4283" s="2">
        <v>5.61053E-5</v>
      </c>
      <c r="X4283" s="2">
        <v>5.9074699999999999E-5</v>
      </c>
      <c r="Y4283" s="2">
        <v>6.2043699999999997E-5</v>
      </c>
      <c r="Z4283" s="2">
        <v>6.5012599999999995E-5</v>
      </c>
      <c r="AA4283" s="2">
        <v>6.7981199999999999E-5</v>
      </c>
      <c r="AB4283" s="2">
        <v>7.0949000000000001E-5</v>
      </c>
      <c r="AC4283" s="2">
        <v>7.3916600000000003E-5</v>
      </c>
      <c r="AD4283" s="2">
        <v>7.6884000000000005E-5</v>
      </c>
      <c r="AE4283" s="2">
        <v>7.9880899999999996E-5</v>
      </c>
      <c r="AF4283" s="2">
        <v>8.2847600000000003E-5</v>
      </c>
    </row>
    <row r="4284" spans="1:32" x14ac:dyDescent="0.25">
      <c r="A4284" t="s">
        <v>5798</v>
      </c>
      <c r="B4284" t="s">
        <v>19</v>
      </c>
      <c r="C4284">
        <v>0</v>
      </c>
      <c r="D4284">
        <v>0</v>
      </c>
      <c r="E4284" s="2">
        <v>5.9886399999999996E-7</v>
      </c>
      <c r="F4284" s="2">
        <v>1.1958400000000001E-6</v>
      </c>
      <c r="G4284" s="2">
        <v>1.7899199999999999E-6</v>
      </c>
      <c r="H4284" s="2">
        <v>2.3822900000000002E-6</v>
      </c>
      <c r="I4284" s="2">
        <v>2.9722600000000001E-6</v>
      </c>
      <c r="J4284" s="2">
        <v>3.5604400000000001E-6</v>
      </c>
      <c r="K4284" s="2">
        <v>4.14633E-6</v>
      </c>
      <c r="L4284" s="2">
        <v>4.7298E-6</v>
      </c>
      <c r="M4284" s="2">
        <v>5.31155E-6</v>
      </c>
      <c r="N4284" s="2">
        <v>5.8906400000000002E-6</v>
      </c>
      <c r="O4284" s="2">
        <v>6.48142E-6</v>
      </c>
      <c r="P4284" s="2">
        <v>7.0754299999999996E-6</v>
      </c>
      <c r="Q4284" s="2">
        <v>7.66347E-6</v>
      </c>
      <c r="R4284" s="2">
        <v>8.2574300000000003E-6</v>
      </c>
      <c r="S4284" s="2">
        <v>8.8454399999999995E-6</v>
      </c>
      <c r="T4284" s="2">
        <v>9.4393499999999997E-6</v>
      </c>
      <c r="U4284" s="2">
        <v>1.0033299999999999E-5</v>
      </c>
      <c r="V4284" s="2">
        <v>1.0627200000000001E-5</v>
      </c>
      <c r="W4284" s="2">
        <v>1.12211E-5</v>
      </c>
      <c r="X4284" s="2">
        <v>1.1814899999999999E-5</v>
      </c>
      <c r="Y4284" s="2">
        <v>1.24087E-5</v>
      </c>
      <c r="Z4284" s="2">
        <v>1.30025E-5</v>
      </c>
      <c r="AA4284" s="2">
        <v>1.35962E-5</v>
      </c>
      <c r="AB4284" s="2">
        <v>1.4189799999999999E-5</v>
      </c>
      <c r="AC4284" s="2">
        <v>1.47833E-5</v>
      </c>
      <c r="AD4284" s="2">
        <v>1.5376800000000002E-5</v>
      </c>
      <c r="AE4284" s="2">
        <v>1.5976200000000001E-5</v>
      </c>
      <c r="AF4284" s="2">
        <v>1.6569500000000001E-5</v>
      </c>
    </row>
    <row r="4285" spans="1:32" x14ac:dyDescent="0.25">
      <c r="A4285" t="s">
        <v>5799</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x14ac:dyDescent="0.25">
      <c r="A4286" t="s">
        <v>5800</v>
      </c>
      <c r="B4286" t="s">
        <v>19</v>
      </c>
      <c r="C4286" s="2">
        <v>258223000000</v>
      </c>
      <c r="D4286" s="2">
        <v>383544000000</v>
      </c>
      <c r="E4286" s="2">
        <v>387009000000</v>
      </c>
      <c r="F4286" s="2">
        <v>273631000000</v>
      </c>
      <c r="G4286" s="2">
        <v>233033000000</v>
      </c>
      <c r="H4286" s="2">
        <v>180833000000</v>
      </c>
      <c r="I4286" s="2">
        <v>143313000000</v>
      </c>
      <c r="J4286" s="2">
        <v>118442000000</v>
      </c>
      <c r="K4286" s="2">
        <v>115671000000</v>
      </c>
      <c r="L4286" s="2">
        <v>115603000000</v>
      </c>
      <c r="M4286" s="2">
        <v>118103000000</v>
      </c>
      <c r="N4286" s="2">
        <v>121847000000</v>
      </c>
      <c r="O4286" s="2">
        <v>127700000000</v>
      </c>
      <c r="P4286" s="2">
        <v>132894000000</v>
      </c>
      <c r="Q4286" s="2">
        <v>137716000000</v>
      </c>
      <c r="R4286" s="2">
        <v>138964000000</v>
      </c>
      <c r="S4286" s="2">
        <v>141413000000</v>
      </c>
      <c r="T4286" s="2">
        <v>146333000000</v>
      </c>
      <c r="U4286" s="2">
        <v>145005000000</v>
      </c>
      <c r="V4286" s="2">
        <v>151544000000</v>
      </c>
      <c r="W4286" s="2">
        <v>155402000000</v>
      </c>
      <c r="X4286" s="2">
        <v>156770000000</v>
      </c>
      <c r="Y4286" s="2">
        <v>155434000000</v>
      </c>
      <c r="Z4286" s="2">
        <v>155154000000</v>
      </c>
      <c r="AA4286" s="2">
        <v>155308000000</v>
      </c>
      <c r="AB4286" s="2">
        <v>154764000000</v>
      </c>
      <c r="AC4286" s="2">
        <v>155282000000</v>
      </c>
      <c r="AD4286" s="2">
        <v>153780000000</v>
      </c>
      <c r="AE4286" s="2">
        <v>151998000000</v>
      </c>
      <c r="AF4286" s="2">
        <v>153820000000</v>
      </c>
    </row>
    <row r="4287" spans="1:32" x14ac:dyDescent="0.25">
      <c r="A4287" t="s">
        <v>5801</v>
      </c>
      <c r="B4287" t="s">
        <v>19</v>
      </c>
      <c r="C4287" s="2">
        <v>7340970</v>
      </c>
      <c r="D4287" s="2">
        <v>10903700</v>
      </c>
      <c r="E4287" s="2">
        <v>11002200</v>
      </c>
      <c r="F4287" s="2">
        <v>7779000</v>
      </c>
      <c r="G4287" s="2">
        <v>6624830</v>
      </c>
      <c r="H4287" s="2">
        <v>5140850</v>
      </c>
      <c r="I4287" s="2">
        <v>4074210</v>
      </c>
      <c r="J4287" s="2">
        <v>3367170</v>
      </c>
      <c r="K4287" s="2">
        <v>3288380</v>
      </c>
      <c r="L4287" s="2">
        <v>3286440</v>
      </c>
      <c r="M4287" s="2">
        <v>3357520</v>
      </c>
      <c r="N4287" s="2">
        <v>3463950</v>
      </c>
      <c r="O4287" s="2">
        <v>3630340</v>
      </c>
      <c r="P4287" s="2">
        <v>3778000</v>
      </c>
      <c r="Q4287" s="2">
        <v>3915090</v>
      </c>
      <c r="R4287" s="2">
        <v>3950570</v>
      </c>
      <c r="S4287" s="2">
        <v>4020210</v>
      </c>
      <c r="T4287" s="2">
        <v>4160070</v>
      </c>
      <c r="U4287" s="2">
        <v>4122310</v>
      </c>
      <c r="V4287" s="2">
        <v>4308200</v>
      </c>
      <c r="W4287" s="2">
        <v>4417880</v>
      </c>
      <c r="X4287" s="2">
        <v>4456790</v>
      </c>
      <c r="Y4287" s="2">
        <v>4418800</v>
      </c>
      <c r="Z4287" s="2">
        <v>4410830</v>
      </c>
      <c r="AA4287" s="2">
        <v>4415210</v>
      </c>
      <c r="AB4287" s="2">
        <v>4399740</v>
      </c>
      <c r="AC4287" s="2">
        <v>4414470</v>
      </c>
      <c r="AD4287" s="2">
        <v>4371770</v>
      </c>
      <c r="AE4287" s="2">
        <v>4321100</v>
      </c>
      <c r="AF4287" s="2">
        <v>4372900</v>
      </c>
    </row>
    <row r="4288" spans="1:32" x14ac:dyDescent="0.25">
      <c r="A4288" t="s">
        <v>5802</v>
      </c>
      <c r="B4288" t="s">
        <v>19</v>
      </c>
      <c r="C4288" s="2">
        <v>33902600</v>
      </c>
      <c r="D4288" s="2">
        <v>50356000</v>
      </c>
      <c r="E4288" s="2">
        <v>50811000</v>
      </c>
      <c r="F4288" s="2">
        <v>35925500</v>
      </c>
      <c r="G4288" s="2">
        <v>30595300</v>
      </c>
      <c r="H4288" s="2">
        <v>23741800</v>
      </c>
      <c r="I4288" s="2">
        <v>18815800</v>
      </c>
      <c r="J4288" s="2">
        <v>15550500</v>
      </c>
      <c r="K4288" s="2">
        <v>15186600</v>
      </c>
      <c r="L4288" s="2">
        <v>15177700</v>
      </c>
      <c r="M4288" s="2">
        <v>15505900</v>
      </c>
      <c r="N4288" s="2">
        <v>15997500</v>
      </c>
      <c r="O4288" s="2">
        <v>16765900</v>
      </c>
      <c r="P4288" s="2">
        <v>17447800</v>
      </c>
      <c r="Q4288" s="2">
        <v>18080900</v>
      </c>
      <c r="R4288" s="2">
        <v>18244800</v>
      </c>
      <c r="S4288" s="2">
        <v>18566400</v>
      </c>
      <c r="T4288" s="2">
        <v>19212300</v>
      </c>
      <c r="U4288" s="2">
        <v>19037900</v>
      </c>
      <c r="V4288" s="2">
        <v>19896400</v>
      </c>
      <c r="W4288" s="2">
        <v>20403000</v>
      </c>
      <c r="X4288" s="2">
        <v>20582600</v>
      </c>
      <c r="Y4288" s="2">
        <v>20407200</v>
      </c>
      <c r="Z4288" s="2">
        <v>20370400</v>
      </c>
      <c r="AA4288" s="2">
        <v>20390600</v>
      </c>
      <c r="AB4288" s="2">
        <v>20319200</v>
      </c>
      <c r="AC4288" s="2">
        <v>20387200</v>
      </c>
      <c r="AD4288" s="2">
        <v>20190000</v>
      </c>
      <c r="AE4288" s="2">
        <v>19956000</v>
      </c>
      <c r="AF4288" s="2">
        <v>20195200</v>
      </c>
    </row>
    <row r="4289" spans="1:32" x14ac:dyDescent="0.25">
      <c r="A4289" t="s">
        <v>5803</v>
      </c>
      <c r="B4289" t="s">
        <v>19</v>
      </c>
      <c r="C4289" s="2">
        <v>116032000</v>
      </c>
      <c r="D4289" s="2">
        <v>172344000</v>
      </c>
      <c r="E4289" s="2">
        <v>173901000</v>
      </c>
      <c r="F4289" s="2">
        <v>122956000</v>
      </c>
      <c r="G4289" s="2">
        <v>104713000</v>
      </c>
      <c r="H4289" s="2">
        <v>81256700</v>
      </c>
      <c r="I4289" s="2">
        <v>64397300</v>
      </c>
      <c r="J4289" s="2">
        <v>53221800</v>
      </c>
      <c r="K4289" s="2">
        <v>51976400</v>
      </c>
      <c r="L4289" s="2">
        <v>51945800</v>
      </c>
      <c r="M4289" s="2">
        <v>53069200</v>
      </c>
      <c r="N4289" s="2">
        <v>54751600</v>
      </c>
      <c r="O4289" s="2">
        <v>57381500</v>
      </c>
      <c r="P4289" s="2">
        <v>59715400</v>
      </c>
      <c r="Q4289" s="2">
        <v>61882200</v>
      </c>
      <c r="R4289" s="2">
        <v>62443100</v>
      </c>
      <c r="S4289" s="2">
        <v>63543800</v>
      </c>
      <c r="T4289" s="2">
        <v>65754400</v>
      </c>
      <c r="U4289" s="2">
        <v>65157700</v>
      </c>
      <c r="V4289" s="2">
        <v>68095800</v>
      </c>
      <c r="W4289" s="2">
        <v>69829400</v>
      </c>
      <c r="X4289" s="2">
        <v>70444400</v>
      </c>
      <c r="Y4289" s="2">
        <v>69843900</v>
      </c>
      <c r="Z4289" s="2">
        <v>69718100</v>
      </c>
      <c r="AA4289" s="2">
        <v>69787200</v>
      </c>
      <c r="AB4289" s="2">
        <v>69542700</v>
      </c>
      <c r="AC4289" s="2">
        <v>69775600</v>
      </c>
      <c r="AD4289" s="2">
        <v>69100700</v>
      </c>
      <c r="AE4289" s="2">
        <v>68299800</v>
      </c>
      <c r="AF4289" s="2">
        <v>69118500</v>
      </c>
    </row>
    <row r="4290" spans="1:32" x14ac:dyDescent="0.25">
      <c r="A4290" t="s">
        <v>5804</v>
      </c>
      <c r="B4290" t="s">
        <v>19</v>
      </c>
      <c r="C4290" s="2">
        <v>9159880</v>
      </c>
      <c r="D4290" s="2">
        <v>13605300</v>
      </c>
      <c r="E4290" s="2">
        <v>13728300</v>
      </c>
      <c r="F4290" s="2">
        <v>9706440</v>
      </c>
      <c r="G4290" s="2">
        <v>8266300</v>
      </c>
      <c r="H4290" s="2">
        <v>6414620</v>
      </c>
      <c r="I4290" s="2">
        <v>5083700</v>
      </c>
      <c r="J4290" s="2">
        <v>4201470</v>
      </c>
      <c r="K4290" s="2">
        <v>4103150</v>
      </c>
      <c r="L4290" s="2">
        <v>4100740</v>
      </c>
      <c r="M4290" s="2">
        <v>4189420</v>
      </c>
      <c r="N4290" s="2">
        <v>4322230</v>
      </c>
      <c r="O4290" s="2">
        <v>4529850</v>
      </c>
      <c r="P4290" s="2">
        <v>4714100</v>
      </c>
      <c r="Q4290" s="2">
        <v>4885150</v>
      </c>
      <c r="R4290" s="2">
        <v>4929430</v>
      </c>
      <c r="S4290" s="2">
        <v>5016320</v>
      </c>
      <c r="T4290" s="2">
        <v>5190830</v>
      </c>
      <c r="U4290" s="2">
        <v>5143720</v>
      </c>
      <c r="V4290" s="2">
        <v>5375670</v>
      </c>
      <c r="W4290" s="2">
        <v>5512520</v>
      </c>
      <c r="X4290" s="2">
        <v>5561070</v>
      </c>
      <c r="Y4290" s="2">
        <v>5513660</v>
      </c>
      <c r="Z4290" s="2">
        <v>5503730</v>
      </c>
      <c r="AA4290" s="2">
        <v>5509190</v>
      </c>
      <c r="AB4290" s="2">
        <v>5489890</v>
      </c>
      <c r="AC4290" s="2">
        <v>5508270</v>
      </c>
      <c r="AD4290" s="2">
        <v>5454990</v>
      </c>
      <c r="AE4290" s="2">
        <v>5391770</v>
      </c>
      <c r="AF4290" s="2">
        <v>5456400</v>
      </c>
    </row>
    <row r="4291" spans="1:32" x14ac:dyDescent="0.25">
      <c r="A4291" t="s">
        <v>5805</v>
      </c>
      <c r="B4291" t="s">
        <v>19</v>
      </c>
      <c r="C4291" s="2">
        <v>8145560</v>
      </c>
      <c r="D4291" s="2">
        <v>12098700</v>
      </c>
      <c r="E4291" s="2">
        <v>12208000</v>
      </c>
      <c r="F4291" s="2">
        <v>8631590</v>
      </c>
      <c r="G4291" s="2">
        <v>7350930</v>
      </c>
      <c r="H4291" s="2">
        <v>5704300</v>
      </c>
      <c r="I4291" s="2">
        <v>4520750</v>
      </c>
      <c r="J4291" s="2">
        <v>3736220</v>
      </c>
      <c r="K4291" s="2">
        <v>3648790</v>
      </c>
      <c r="L4291" s="2">
        <v>3646640</v>
      </c>
      <c r="M4291" s="2">
        <v>3725510</v>
      </c>
      <c r="N4291" s="2">
        <v>3843610</v>
      </c>
      <c r="O4291" s="2">
        <v>4028230</v>
      </c>
      <c r="P4291" s="2">
        <v>4192080</v>
      </c>
      <c r="Q4291" s="2">
        <v>4344190</v>
      </c>
      <c r="R4291" s="2">
        <v>4383560</v>
      </c>
      <c r="S4291" s="2">
        <v>4460830</v>
      </c>
      <c r="T4291" s="2">
        <v>4616020</v>
      </c>
      <c r="U4291" s="2">
        <v>4574130</v>
      </c>
      <c r="V4291" s="2">
        <v>4780390</v>
      </c>
      <c r="W4291" s="2">
        <v>4902090</v>
      </c>
      <c r="X4291" s="2">
        <v>4945260</v>
      </c>
      <c r="Y4291" s="2">
        <v>4903100</v>
      </c>
      <c r="Z4291" s="2">
        <v>4894270</v>
      </c>
      <c r="AA4291" s="2">
        <v>4899130</v>
      </c>
      <c r="AB4291" s="2">
        <v>4881960</v>
      </c>
      <c r="AC4291" s="2">
        <v>4898310</v>
      </c>
      <c r="AD4291" s="2">
        <v>4850930</v>
      </c>
      <c r="AE4291" s="2">
        <v>4794710</v>
      </c>
      <c r="AF4291" s="2">
        <v>4852180</v>
      </c>
    </row>
    <row r="4292" spans="1:32" x14ac:dyDescent="0.25">
      <c r="A4292" t="s">
        <v>5806</v>
      </c>
      <c r="B4292" t="s">
        <v>19</v>
      </c>
      <c r="C4292" s="2">
        <v>24667000</v>
      </c>
      <c r="D4292" s="2">
        <v>36638400</v>
      </c>
      <c r="E4292" s="2">
        <v>36969400</v>
      </c>
      <c r="F4292" s="2">
        <v>26138900</v>
      </c>
      <c r="G4292" s="2">
        <v>22260700</v>
      </c>
      <c r="H4292" s="2">
        <v>17274200</v>
      </c>
      <c r="I4292" s="2">
        <v>13690100</v>
      </c>
      <c r="J4292" s="2">
        <v>11314300</v>
      </c>
      <c r="K4292" s="2">
        <v>11049600</v>
      </c>
      <c r="L4292" s="2">
        <v>11043100</v>
      </c>
      <c r="M4292" s="2">
        <v>11281900</v>
      </c>
      <c r="N4292" s="2">
        <v>11639500</v>
      </c>
      <c r="O4292" s="2">
        <v>12198600</v>
      </c>
      <c r="P4292" s="2">
        <v>12694800</v>
      </c>
      <c r="Q4292" s="2">
        <v>13155400</v>
      </c>
      <c r="R4292" s="2">
        <v>13274700</v>
      </c>
      <c r="S4292" s="2">
        <v>13508700</v>
      </c>
      <c r="T4292" s="2">
        <v>13978600</v>
      </c>
      <c r="U4292" s="2">
        <v>13851700</v>
      </c>
      <c r="V4292" s="2">
        <v>14476400</v>
      </c>
      <c r="W4292" s="2">
        <v>14844900</v>
      </c>
      <c r="X4292" s="2">
        <v>14975600</v>
      </c>
      <c r="Y4292" s="2">
        <v>14848000</v>
      </c>
      <c r="Z4292" s="2">
        <v>14821200</v>
      </c>
      <c r="AA4292" s="2">
        <v>14835900</v>
      </c>
      <c r="AB4292" s="2">
        <v>14784000</v>
      </c>
      <c r="AC4292" s="2">
        <v>14833500</v>
      </c>
      <c r="AD4292" s="2">
        <v>14690000</v>
      </c>
      <c r="AE4292" s="2">
        <v>14519700</v>
      </c>
      <c r="AF4292" s="2">
        <v>14693800</v>
      </c>
    </row>
    <row r="4293" spans="1:32" x14ac:dyDescent="0.25">
      <c r="A4293" t="s">
        <v>5807</v>
      </c>
      <c r="B4293" t="s">
        <v>19</v>
      </c>
      <c r="C4293" s="2">
        <v>1904870</v>
      </c>
      <c r="D4293" s="2">
        <v>2829340</v>
      </c>
      <c r="E4293" s="2">
        <v>2854900</v>
      </c>
      <c r="F4293" s="2">
        <v>2018530</v>
      </c>
      <c r="G4293" s="2">
        <v>1719040</v>
      </c>
      <c r="H4293" s="2">
        <v>1333970</v>
      </c>
      <c r="I4293" s="2">
        <v>1057190</v>
      </c>
      <c r="J4293">
        <v>873729</v>
      </c>
      <c r="K4293">
        <v>853284</v>
      </c>
      <c r="L4293">
        <v>852781</v>
      </c>
      <c r="M4293">
        <v>871224</v>
      </c>
      <c r="N4293">
        <v>898843</v>
      </c>
      <c r="O4293">
        <v>942018</v>
      </c>
      <c r="P4293">
        <v>980334</v>
      </c>
      <c r="Q4293" s="2">
        <v>1015910</v>
      </c>
      <c r="R4293" s="2">
        <v>1025110</v>
      </c>
      <c r="S4293" s="2">
        <v>1043180</v>
      </c>
      <c r="T4293" s="2">
        <v>1079470</v>
      </c>
      <c r="U4293" s="2">
        <v>1069680</v>
      </c>
      <c r="V4293" s="2">
        <v>1117910</v>
      </c>
      <c r="W4293" s="2">
        <v>1146370</v>
      </c>
      <c r="X4293" s="2">
        <v>1156470</v>
      </c>
      <c r="Y4293" s="2">
        <v>1146610</v>
      </c>
      <c r="Z4293" s="2">
        <v>1144540</v>
      </c>
      <c r="AA4293" s="2">
        <v>1145680</v>
      </c>
      <c r="AB4293" s="2">
        <v>1141670</v>
      </c>
      <c r="AC4293" s="2">
        <v>1145490</v>
      </c>
      <c r="AD4293" s="2">
        <v>1134410</v>
      </c>
      <c r="AE4293" s="2">
        <v>1121260</v>
      </c>
      <c r="AF4293" s="2">
        <v>1134700</v>
      </c>
    </row>
    <row r="4294" spans="1:32" x14ac:dyDescent="0.25">
      <c r="A4294" t="s">
        <v>5808</v>
      </c>
      <c r="B4294" t="s">
        <v>19</v>
      </c>
      <c r="C4294" s="2">
        <v>1626360</v>
      </c>
      <c r="D4294" s="2">
        <v>2415660</v>
      </c>
      <c r="E4294" s="2">
        <v>2437490</v>
      </c>
      <c r="F4294" s="2">
        <v>1723400</v>
      </c>
      <c r="G4294" s="2">
        <v>1467700</v>
      </c>
      <c r="H4294" s="2">
        <v>1138930</v>
      </c>
      <c r="I4294">
        <v>902623</v>
      </c>
      <c r="J4294">
        <v>745982</v>
      </c>
      <c r="K4294">
        <v>728525</v>
      </c>
      <c r="L4294">
        <v>728097</v>
      </c>
      <c r="M4294">
        <v>743843</v>
      </c>
      <c r="N4294">
        <v>767424</v>
      </c>
      <c r="O4294">
        <v>804286</v>
      </c>
      <c r="P4294">
        <v>837000</v>
      </c>
      <c r="Q4294">
        <v>867371</v>
      </c>
      <c r="R4294">
        <v>875233</v>
      </c>
      <c r="S4294">
        <v>890660</v>
      </c>
      <c r="T4294">
        <v>921645</v>
      </c>
      <c r="U4294">
        <v>913281</v>
      </c>
      <c r="V4294">
        <v>954463</v>
      </c>
      <c r="W4294">
        <v>978762</v>
      </c>
      <c r="X4294">
        <v>987382</v>
      </c>
      <c r="Y4294">
        <v>978965</v>
      </c>
      <c r="Z4294">
        <v>977201</v>
      </c>
      <c r="AA4294">
        <v>978171</v>
      </c>
      <c r="AB4294">
        <v>974744</v>
      </c>
      <c r="AC4294">
        <v>978008</v>
      </c>
      <c r="AD4294">
        <v>968548</v>
      </c>
      <c r="AE4294">
        <v>957322</v>
      </c>
      <c r="AF4294">
        <v>968798</v>
      </c>
    </row>
    <row r="4295" spans="1:32" x14ac:dyDescent="0.25">
      <c r="A4295" t="s">
        <v>5809</v>
      </c>
      <c r="B4295" t="s">
        <v>19</v>
      </c>
      <c r="C4295" s="2">
        <v>10315200</v>
      </c>
      <c r="D4295" s="2">
        <v>15321300</v>
      </c>
      <c r="E4295" s="2">
        <v>15459700</v>
      </c>
      <c r="F4295" s="2">
        <v>10930700</v>
      </c>
      <c r="G4295" s="2">
        <v>9308900</v>
      </c>
      <c r="H4295" s="2">
        <v>7223680</v>
      </c>
      <c r="I4295" s="2">
        <v>5724880</v>
      </c>
      <c r="J4295" s="2">
        <v>4731390</v>
      </c>
      <c r="K4295" s="2">
        <v>4620670</v>
      </c>
      <c r="L4295" s="2">
        <v>4617950</v>
      </c>
      <c r="M4295" s="2">
        <v>4717820</v>
      </c>
      <c r="N4295" s="2">
        <v>4867380</v>
      </c>
      <c r="O4295" s="2">
        <v>5101180</v>
      </c>
      <c r="P4295" s="2">
        <v>5308670</v>
      </c>
      <c r="Q4295" s="2">
        <v>5501300</v>
      </c>
      <c r="R4295" s="2">
        <v>5551160</v>
      </c>
      <c r="S4295" s="2">
        <v>5649010</v>
      </c>
      <c r="T4295" s="2">
        <v>5845530</v>
      </c>
      <c r="U4295" s="2">
        <v>5792480</v>
      </c>
      <c r="V4295" s="2">
        <v>6053680</v>
      </c>
      <c r="W4295" s="2">
        <v>6207790</v>
      </c>
      <c r="X4295" s="2">
        <v>6262460</v>
      </c>
      <c r="Y4295" s="2">
        <v>6209080</v>
      </c>
      <c r="Z4295" s="2">
        <v>6197890</v>
      </c>
      <c r="AA4295" s="2">
        <v>6204040</v>
      </c>
      <c r="AB4295" s="2">
        <v>6182310</v>
      </c>
      <c r="AC4295" s="2">
        <v>6203010</v>
      </c>
      <c r="AD4295" s="2">
        <v>6143010</v>
      </c>
      <c r="AE4295" s="2">
        <v>6071810</v>
      </c>
      <c r="AF4295" s="2">
        <v>6144600</v>
      </c>
    </row>
    <row r="4296" spans="1:32" x14ac:dyDescent="0.25">
      <c r="A4296" t="s">
        <v>5810</v>
      </c>
      <c r="B4296" t="s">
        <v>19</v>
      </c>
      <c r="C4296" s="2">
        <v>2063040</v>
      </c>
      <c r="D4296" s="2">
        <v>3064260</v>
      </c>
      <c r="E4296" s="2">
        <v>3091950</v>
      </c>
      <c r="F4296" s="2">
        <v>2186140</v>
      </c>
      <c r="G4296" s="2">
        <v>1861780</v>
      </c>
      <c r="H4296" s="2">
        <v>1444740</v>
      </c>
      <c r="I4296" s="2">
        <v>1144980</v>
      </c>
      <c r="J4296">
        <v>946277</v>
      </c>
      <c r="K4296">
        <v>924134</v>
      </c>
      <c r="L4296">
        <v>923590</v>
      </c>
      <c r="M4296">
        <v>943564</v>
      </c>
      <c r="N4296">
        <v>973476</v>
      </c>
      <c r="O4296" s="2">
        <v>1020240</v>
      </c>
      <c r="P4296" s="2">
        <v>1061730</v>
      </c>
      <c r="Q4296" s="2">
        <v>1100260</v>
      </c>
      <c r="R4296" s="2">
        <v>1110230</v>
      </c>
      <c r="S4296" s="2">
        <v>1129800</v>
      </c>
      <c r="T4296" s="2">
        <v>1169110</v>
      </c>
      <c r="U4296" s="2">
        <v>1158500</v>
      </c>
      <c r="V4296" s="2">
        <v>1210740</v>
      </c>
      <c r="W4296" s="2">
        <v>1241560</v>
      </c>
      <c r="X4296" s="2">
        <v>1252490</v>
      </c>
      <c r="Y4296" s="2">
        <v>1241820</v>
      </c>
      <c r="Z4296" s="2">
        <v>1239580</v>
      </c>
      <c r="AA4296" s="2">
        <v>1240810</v>
      </c>
      <c r="AB4296" s="2">
        <v>1236460</v>
      </c>
      <c r="AC4296" s="2">
        <v>1240600</v>
      </c>
      <c r="AD4296" s="2">
        <v>1228600</v>
      </c>
      <c r="AE4296" s="2">
        <v>1214360</v>
      </c>
      <c r="AF4296" s="2">
        <v>1228920</v>
      </c>
    </row>
    <row r="4297" spans="1:32" x14ac:dyDescent="0.25">
      <c r="A4297" t="s">
        <v>5811</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x14ac:dyDescent="0.25">
      <c r="A4298" t="s">
        <v>5812</v>
      </c>
      <c r="B4298" t="s">
        <v>19</v>
      </c>
      <c r="C4298" s="2">
        <v>197062000</v>
      </c>
      <c r="D4298" s="2">
        <v>265782000</v>
      </c>
      <c r="E4298" s="2">
        <v>231467000</v>
      </c>
      <c r="F4298" s="2">
        <v>222172000</v>
      </c>
      <c r="G4298" s="2">
        <v>213115000</v>
      </c>
      <c r="H4298" s="2">
        <v>204368000</v>
      </c>
      <c r="I4298" s="2">
        <v>196154000</v>
      </c>
      <c r="J4298" s="2">
        <v>188541000</v>
      </c>
      <c r="K4298" s="2">
        <v>181605000</v>
      </c>
      <c r="L4298" s="2">
        <v>175571000</v>
      </c>
      <c r="M4298" s="2">
        <v>170434000</v>
      </c>
      <c r="N4298" s="2">
        <v>166256000</v>
      </c>
      <c r="O4298" s="2">
        <v>163568000</v>
      </c>
      <c r="P4298" s="2">
        <v>161925000</v>
      </c>
      <c r="Q4298" s="2">
        <v>161404000</v>
      </c>
      <c r="R4298" s="2">
        <v>161406000</v>
      </c>
      <c r="S4298" s="2">
        <v>161481000</v>
      </c>
      <c r="T4298" s="2">
        <v>161478000</v>
      </c>
      <c r="U4298" s="2">
        <v>161548000</v>
      </c>
      <c r="V4298" s="2">
        <v>161618000</v>
      </c>
      <c r="W4298" s="2">
        <v>161611000</v>
      </c>
      <c r="X4298" s="2">
        <v>161681000</v>
      </c>
      <c r="Y4298" s="2">
        <v>161674000</v>
      </c>
      <c r="Z4298" s="2">
        <v>161740000</v>
      </c>
      <c r="AA4298" s="2">
        <v>161802000</v>
      </c>
      <c r="AB4298" s="2">
        <v>161780000</v>
      </c>
      <c r="AC4298" s="2">
        <v>161829000</v>
      </c>
      <c r="AD4298" s="2">
        <v>161800000</v>
      </c>
      <c r="AE4298" s="2">
        <v>161842000</v>
      </c>
      <c r="AF4298" s="2">
        <v>161804000</v>
      </c>
    </row>
    <row r="4299" spans="1:32" x14ac:dyDescent="0.25">
      <c r="A4299" t="s">
        <v>5813</v>
      </c>
      <c r="B4299" t="s">
        <v>19</v>
      </c>
      <c r="C4299">
        <v>5602.24</v>
      </c>
      <c r="D4299">
        <v>7555.85</v>
      </c>
      <c r="E4299">
        <v>6580.33</v>
      </c>
      <c r="F4299">
        <v>6316.07</v>
      </c>
      <c r="G4299">
        <v>6058.6</v>
      </c>
      <c r="H4299">
        <v>5809.94</v>
      </c>
      <c r="I4299">
        <v>5576.4</v>
      </c>
      <c r="J4299">
        <v>5359.99</v>
      </c>
      <c r="K4299">
        <v>5162.8</v>
      </c>
      <c r="L4299">
        <v>4991.28</v>
      </c>
      <c r="M4299">
        <v>4845.2299999999996</v>
      </c>
      <c r="N4299">
        <v>4726.46</v>
      </c>
      <c r="O4299">
        <v>4650.04</v>
      </c>
      <c r="P4299">
        <v>4603.34</v>
      </c>
      <c r="Q4299">
        <v>4588.5200000000004</v>
      </c>
      <c r="R4299">
        <v>4588.58</v>
      </c>
      <c r="S4299">
        <v>4590.7</v>
      </c>
      <c r="T4299">
        <v>4590.62</v>
      </c>
      <c r="U4299">
        <v>4592.6000000000004</v>
      </c>
      <c r="V4299">
        <v>4594.6000000000004</v>
      </c>
      <c r="W4299">
        <v>4594.41</v>
      </c>
      <c r="X4299">
        <v>4596.3999999999996</v>
      </c>
      <c r="Y4299">
        <v>4596.1899999999996</v>
      </c>
      <c r="Z4299">
        <v>4598.0600000000004</v>
      </c>
      <c r="AA4299">
        <v>4599.84</v>
      </c>
      <c r="AB4299">
        <v>4599.22</v>
      </c>
      <c r="AC4299">
        <v>4600.6000000000004</v>
      </c>
      <c r="AD4299">
        <v>4599.76</v>
      </c>
      <c r="AE4299">
        <v>4600.96</v>
      </c>
      <c r="AF4299">
        <v>4599.88</v>
      </c>
    </row>
    <row r="4300" spans="1:32" x14ac:dyDescent="0.25">
      <c r="A4300" t="s">
        <v>5814</v>
      </c>
      <c r="B4300" t="s">
        <v>19</v>
      </c>
      <c r="C4300">
        <v>25872.6</v>
      </c>
      <c r="D4300">
        <v>34894.9</v>
      </c>
      <c r="E4300">
        <v>30389.7</v>
      </c>
      <c r="F4300">
        <v>29169.3</v>
      </c>
      <c r="G4300">
        <v>27980.2</v>
      </c>
      <c r="H4300">
        <v>26831.9</v>
      </c>
      <c r="I4300">
        <v>25753.3</v>
      </c>
      <c r="J4300">
        <v>24753.8</v>
      </c>
      <c r="K4300">
        <v>23843.200000000001</v>
      </c>
      <c r="L4300">
        <v>23051</v>
      </c>
      <c r="M4300">
        <v>22376.6</v>
      </c>
      <c r="N4300">
        <v>21828</v>
      </c>
      <c r="O4300">
        <v>21475.1</v>
      </c>
      <c r="P4300">
        <v>21259.4</v>
      </c>
      <c r="Q4300">
        <v>21191</v>
      </c>
      <c r="R4300">
        <v>21191.3</v>
      </c>
      <c r="S4300">
        <v>21201.1</v>
      </c>
      <c r="T4300">
        <v>21200.7</v>
      </c>
      <c r="U4300">
        <v>21209.8</v>
      </c>
      <c r="V4300">
        <v>21219.1</v>
      </c>
      <c r="W4300">
        <v>21218.2</v>
      </c>
      <c r="X4300">
        <v>21227.4</v>
      </c>
      <c r="Y4300">
        <v>21226.5</v>
      </c>
      <c r="Z4300">
        <v>21235.1</v>
      </c>
      <c r="AA4300">
        <v>21243.3</v>
      </c>
      <c r="AB4300">
        <v>21240.400000000001</v>
      </c>
      <c r="AC4300">
        <v>21246.799999999999</v>
      </c>
      <c r="AD4300">
        <v>21242.9</v>
      </c>
      <c r="AE4300">
        <v>21248.400000000001</v>
      </c>
      <c r="AF4300">
        <v>21243.5</v>
      </c>
    </row>
    <row r="4301" spans="1:32" x14ac:dyDescent="0.25">
      <c r="A4301" t="s">
        <v>5815</v>
      </c>
      <c r="B4301" t="s">
        <v>19</v>
      </c>
      <c r="C4301">
        <v>88549.5</v>
      </c>
      <c r="D4301">
        <v>119428</v>
      </c>
      <c r="E4301">
        <v>104009</v>
      </c>
      <c r="F4301">
        <v>99832.4</v>
      </c>
      <c r="G4301">
        <v>95762.8</v>
      </c>
      <c r="H4301">
        <v>91832.4</v>
      </c>
      <c r="I4301">
        <v>88141.1</v>
      </c>
      <c r="J4301">
        <v>84720.4</v>
      </c>
      <c r="K4301">
        <v>81603.7</v>
      </c>
      <c r="L4301">
        <v>78892.600000000006</v>
      </c>
      <c r="M4301">
        <v>76584.2</v>
      </c>
      <c r="N4301">
        <v>74706.8</v>
      </c>
      <c r="O4301">
        <v>73499</v>
      </c>
      <c r="P4301">
        <v>72760.800000000003</v>
      </c>
      <c r="Q4301">
        <v>72526.600000000006</v>
      </c>
      <c r="R4301">
        <v>72527.399999999994</v>
      </c>
      <c r="S4301">
        <v>72561</v>
      </c>
      <c r="T4301">
        <v>72559.7</v>
      </c>
      <c r="U4301">
        <v>72591</v>
      </c>
      <c r="V4301">
        <v>72622.7</v>
      </c>
      <c r="W4301">
        <v>72619.7</v>
      </c>
      <c r="X4301">
        <v>72651.100000000006</v>
      </c>
      <c r="Y4301">
        <v>72647.899999999994</v>
      </c>
      <c r="Z4301">
        <v>72677.3</v>
      </c>
      <c r="AA4301">
        <v>72705.5</v>
      </c>
      <c r="AB4301">
        <v>72695.7</v>
      </c>
      <c r="AC4301">
        <v>72717.5</v>
      </c>
      <c r="AD4301">
        <v>72704.3</v>
      </c>
      <c r="AE4301">
        <v>72723.100000000006</v>
      </c>
      <c r="AF4301">
        <v>72706.100000000006</v>
      </c>
    </row>
    <row r="4302" spans="1:32" x14ac:dyDescent="0.25">
      <c r="A4302" t="s">
        <v>5816</v>
      </c>
      <c r="B4302" t="s">
        <v>19</v>
      </c>
      <c r="C4302">
        <v>6990.34</v>
      </c>
      <c r="D4302">
        <v>9428</v>
      </c>
      <c r="E4302">
        <v>8210.7800000000007</v>
      </c>
      <c r="F4302">
        <v>7881.04</v>
      </c>
      <c r="G4302">
        <v>7559.77</v>
      </c>
      <c r="H4302">
        <v>7249.5</v>
      </c>
      <c r="I4302">
        <v>6958.1</v>
      </c>
      <c r="J4302">
        <v>6688.06</v>
      </c>
      <c r="K4302">
        <v>6442.02</v>
      </c>
      <c r="L4302">
        <v>6227.99</v>
      </c>
      <c r="M4302">
        <v>6045.76</v>
      </c>
      <c r="N4302">
        <v>5897.55</v>
      </c>
      <c r="O4302">
        <v>5802.2</v>
      </c>
      <c r="P4302">
        <v>5743.93</v>
      </c>
      <c r="Q4302">
        <v>5725.44</v>
      </c>
      <c r="R4302">
        <v>5725.51</v>
      </c>
      <c r="S4302">
        <v>5728.16</v>
      </c>
      <c r="T4302">
        <v>5728.06</v>
      </c>
      <c r="U4302">
        <v>5730.53</v>
      </c>
      <c r="V4302">
        <v>5733.03</v>
      </c>
      <c r="W4302">
        <v>5732.8</v>
      </c>
      <c r="X4302">
        <v>5735.27</v>
      </c>
      <c r="Y4302">
        <v>5735.02</v>
      </c>
      <c r="Z4302">
        <v>5737.34</v>
      </c>
      <c r="AA4302">
        <v>5739.56</v>
      </c>
      <c r="AB4302">
        <v>5738.79</v>
      </c>
      <c r="AC4302">
        <v>5740.51</v>
      </c>
      <c r="AD4302">
        <v>5739.47</v>
      </c>
      <c r="AE4302">
        <v>5740.96</v>
      </c>
      <c r="AF4302">
        <v>5739.62</v>
      </c>
    </row>
    <row r="4303" spans="1:32" x14ac:dyDescent="0.25">
      <c r="A4303" t="s">
        <v>5817</v>
      </c>
      <c r="B4303" t="s">
        <v>19</v>
      </c>
      <c r="C4303">
        <v>6216.26</v>
      </c>
      <c r="D4303">
        <v>8383.98</v>
      </c>
      <c r="E4303">
        <v>7301.55</v>
      </c>
      <c r="F4303">
        <v>7008.32</v>
      </c>
      <c r="G4303">
        <v>6722.64</v>
      </c>
      <c r="H4303">
        <v>6446.72</v>
      </c>
      <c r="I4303">
        <v>6187.59</v>
      </c>
      <c r="J4303">
        <v>5947.45</v>
      </c>
      <c r="K4303">
        <v>5728.65</v>
      </c>
      <c r="L4303">
        <v>5538.33</v>
      </c>
      <c r="M4303">
        <v>5376.28</v>
      </c>
      <c r="N4303">
        <v>5244.48</v>
      </c>
      <c r="O4303">
        <v>5159.6899999999996</v>
      </c>
      <c r="P4303">
        <v>5107.87</v>
      </c>
      <c r="Q4303">
        <v>5091.43</v>
      </c>
      <c r="R4303">
        <v>5091.49</v>
      </c>
      <c r="S4303">
        <v>5093.8500000000004</v>
      </c>
      <c r="T4303">
        <v>5093.76</v>
      </c>
      <c r="U4303">
        <v>5095.95</v>
      </c>
      <c r="V4303">
        <v>5098.18</v>
      </c>
      <c r="W4303">
        <v>5097.97</v>
      </c>
      <c r="X4303">
        <v>5100.17</v>
      </c>
      <c r="Y4303">
        <v>5099.95</v>
      </c>
      <c r="Z4303">
        <v>5102.01</v>
      </c>
      <c r="AA4303">
        <v>5103.99</v>
      </c>
      <c r="AB4303">
        <v>5103.3</v>
      </c>
      <c r="AC4303">
        <v>5104.83</v>
      </c>
      <c r="AD4303">
        <v>5103.91</v>
      </c>
      <c r="AE4303">
        <v>5105.2299999999996</v>
      </c>
      <c r="AF4303">
        <v>5104.04</v>
      </c>
    </row>
    <row r="4304" spans="1:32" x14ac:dyDescent="0.25">
      <c r="A4304" t="s">
        <v>5818</v>
      </c>
      <c r="B4304" t="s">
        <v>19</v>
      </c>
      <c r="C4304">
        <v>18824.599999999999</v>
      </c>
      <c r="D4304">
        <v>25389.1</v>
      </c>
      <c r="E4304">
        <v>22111.1</v>
      </c>
      <c r="F4304">
        <v>21223.200000000001</v>
      </c>
      <c r="G4304">
        <v>20358</v>
      </c>
      <c r="H4304">
        <v>19522.5</v>
      </c>
      <c r="I4304">
        <v>18737.8</v>
      </c>
      <c r="J4304">
        <v>18010.599999999999</v>
      </c>
      <c r="K4304">
        <v>17348</v>
      </c>
      <c r="L4304">
        <v>16771.599999999999</v>
      </c>
      <c r="M4304">
        <v>16280.9</v>
      </c>
      <c r="N4304">
        <v>15881.8</v>
      </c>
      <c r="O4304">
        <v>15625</v>
      </c>
      <c r="P4304">
        <v>15468.1</v>
      </c>
      <c r="Q4304">
        <v>15418.3</v>
      </c>
      <c r="R4304">
        <v>15418.5</v>
      </c>
      <c r="S4304">
        <v>15425.6</v>
      </c>
      <c r="T4304">
        <v>15425.3</v>
      </c>
      <c r="U4304">
        <v>15432</v>
      </c>
      <c r="V4304">
        <v>15438.7</v>
      </c>
      <c r="W4304">
        <v>15438.1</v>
      </c>
      <c r="X4304">
        <v>15444.8</v>
      </c>
      <c r="Y4304">
        <v>15444.1</v>
      </c>
      <c r="Z4304">
        <v>15450.3</v>
      </c>
      <c r="AA4304">
        <v>15456.3</v>
      </c>
      <c r="AB4304">
        <v>15454.2</v>
      </c>
      <c r="AC4304">
        <v>15458.9</v>
      </c>
      <c r="AD4304">
        <v>15456.1</v>
      </c>
      <c r="AE4304">
        <v>15460.1</v>
      </c>
      <c r="AF4304">
        <v>15456.5</v>
      </c>
    </row>
    <row r="4305" spans="1:32" x14ac:dyDescent="0.25">
      <c r="A4305" t="s">
        <v>5819</v>
      </c>
      <c r="B4305" t="s">
        <v>19</v>
      </c>
      <c r="C4305">
        <v>1453.7</v>
      </c>
      <c r="D4305">
        <v>1960.63</v>
      </c>
      <c r="E4305">
        <v>1707.5</v>
      </c>
      <c r="F4305">
        <v>1638.92</v>
      </c>
      <c r="G4305">
        <v>1572.11</v>
      </c>
      <c r="H4305">
        <v>1507.59</v>
      </c>
      <c r="I4305">
        <v>1446.99</v>
      </c>
      <c r="J4305">
        <v>1390.83</v>
      </c>
      <c r="K4305">
        <v>1339.67</v>
      </c>
      <c r="L4305">
        <v>1295.1600000000001</v>
      </c>
      <c r="M4305">
        <v>1257.26</v>
      </c>
      <c r="N4305">
        <v>1226.44</v>
      </c>
      <c r="O4305">
        <v>1206.6099999999999</v>
      </c>
      <c r="P4305">
        <v>1194.5</v>
      </c>
      <c r="Q4305">
        <v>1190.6500000000001</v>
      </c>
      <c r="R4305">
        <v>1190.67</v>
      </c>
      <c r="S4305">
        <v>1191.22</v>
      </c>
      <c r="T4305">
        <v>1191.2</v>
      </c>
      <c r="U4305">
        <v>1191.71</v>
      </c>
      <c r="V4305">
        <v>1192.23</v>
      </c>
      <c r="W4305">
        <v>1192.18</v>
      </c>
      <c r="X4305">
        <v>1192.7</v>
      </c>
      <c r="Y4305">
        <v>1192.6400000000001</v>
      </c>
      <c r="Z4305">
        <v>1193.1300000000001</v>
      </c>
      <c r="AA4305">
        <v>1193.5899999999999</v>
      </c>
      <c r="AB4305">
        <v>1193.43</v>
      </c>
      <c r="AC4305">
        <v>1193.79</v>
      </c>
      <c r="AD4305">
        <v>1193.57</v>
      </c>
      <c r="AE4305">
        <v>1193.8800000000001</v>
      </c>
      <c r="AF4305">
        <v>1193.5999999999999</v>
      </c>
    </row>
    <row r="4306" spans="1:32" x14ac:dyDescent="0.25">
      <c r="A4306" t="s">
        <v>5820</v>
      </c>
      <c r="B4306" t="s">
        <v>19</v>
      </c>
      <c r="C4306">
        <v>1241.1500000000001</v>
      </c>
      <c r="D4306">
        <v>1673.96</v>
      </c>
      <c r="E4306">
        <v>1457.84</v>
      </c>
      <c r="F4306">
        <v>1399.3</v>
      </c>
      <c r="G4306">
        <v>1342.26</v>
      </c>
      <c r="H4306">
        <v>1287.17</v>
      </c>
      <c r="I4306">
        <v>1235.43</v>
      </c>
      <c r="J4306">
        <v>1187.48</v>
      </c>
      <c r="K4306">
        <v>1143.8</v>
      </c>
      <c r="L4306">
        <v>1105.8</v>
      </c>
      <c r="M4306">
        <v>1073.44</v>
      </c>
      <c r="N4306">
        <v>1047.1300000000001</v>
      </c>
      <c r="O4306">
        <v>1030.2</v>
      </c>
      <c r="P4306">
        <v>1019.85</v>
      </c>
      <c r="Q4306">
        <v>1016.57</v>
      </c>
      <c r="R4306">
        <v>1016.58</v>
      </c>
      <c r="S4306">
        <v>1017.05</v>
      </c>
      <c r="T4306">
        <v>1017.03</v>
      </c>
      <c r="U4306">
        <v>1017.47</v>
      </c>
      <c r="V4306">
        <v>1017.91</v>
      </c>
      <c r="W4306">
        <v>1017.87</v>
      </c>
      <c r="X4306">
        <v>1018.31</v>
      </c>
      <c r="Y4306">
        <v>1018.27</v>
      </c>
      <c r="Z4306">
        <v>1018.68</v>
      </c>
      <c r="AA4306">
        <v>1019.07</v>
      </c>
      <c r="AB4306">
        <v>1018.94</v>
      </c>
      <c r="AC4306">
        <v>1019.24</v>
      </c>
      <c r="AD4306">
        <v>1019.06</v>
      </c>
      <c r="AE4306">
        <v>1019.32</v>
      </c>
      <c r="AF4306">
        <v>1019.08</v>
      </c>
    </row>
    <row r="4307" spans="1:32" x14ac:dyDescent="0.25">
      <c r="A4307" t="s">
        <v>5821</v>
      </c>
      <c r="B4307" t="s">
        <v>19</v>
      </c>
      <c r="C4307">
        <v>7872</v>
      </c>
      <c r="D4307">
        <v>10617.1</v>
      </c>
      <c r="E4307">
        <v>9246.3700000000008</v>
      </c>
      <c r="F4307">
        <v>8875.0400000000009</v>
      </c>
      <c r="G4307">
        <v>8513.26</v>
      </c>
      <c r="H4307">
        <v>8163.85</v>
      </c>
      <c r="I4307">
        <v>7835.69</v>
      </c>
      <c r="J4307">
        <v>7531.6</v>
      </c>
      <c r="K4307">
        <v>7254.52</v>
      </c>
      <c r="L4307">
        <v>7013.5</v>
      </c>
      <c r="M4307">
        <v>6808.29</v>
      </c>
      <c r="N4307">
        <v>6641.39</v>
      </c>
      <c r="O4307">
        <v>6534.01</v>
      </c>
      <c r="P4307">
        <v>6468.39</v>
      </c>
      <c r="Q4307">
        <v>6447.57</v>
      </c>
      <c r="R4307">
        <v>6447.65</v>
      </c>
      <c r="S4307">
        <v>6450.63</v>
      </c>
      <c r="T4307">
        <v>6450.52</v>
      </c>
      <c r="U4307">
        <v>6453.3</v>
      </c>
      <c r="V4307">
        <v>6456.12</v>
      </c>
      <c r="W4307">
        <v>6455.85</v>
      </c>
      <c r="X4307">
        <v>6458.64</v>
      </c>
      <c r="Y4307">
        <v>6458.35</v>
      </c>
      <c r="Z4307">
        <v>6460.97</v>
      </c>
      <c r="AA4307">
        <v>6463.47</v>
      </c>
      <c r="AB4307">
        <v>6462.6</v>
      </c>
      <c r="AC4307">
        <v>6464.54</v>
      </c>
      <c r="AD4307">
        <v>6463.37</v>
      </c>
      <c r="AE4307">
        <v>6465.04</v>
      </c>
      <c r="AF4307">
        <v>6463.53</v>
      </c>
    </row>
    <row r="4308" spans="1:32" x14ac:dyDescent="0.25">
      <c r="A4308" t="s">
        <v>5822</v>
      </c>
      <c r="B4308" t="s">
        <v>19</v>
      </c>
      <c r="C4308">
        <v>1574.4</v>
      </c>
      <c r="D4308">
        <v>2123.42</v>
      </c>
      <c r="E4308">
        <v>1849.27</v>
      </c>
      <c r="F4308">
        <v>1775.01</v>
      </c>
      <c r="G4308">
        <v>1702.65</v>
      </c>
      <c r="H4308">
        <v>1632.77</v>
      </c>
      <c r="I4308">
        <v>1567.14</v>
      </c>
      <c r="J4308">
        <v>1506.32</v>
      </c>
      <c r="K4308">
        <v>1450.9</v>
      </c>
      <c r="L4308">
        <v>1402.7</v>
      </c>
      <c r="M4308">
        <v>1361.66</v>
      </c>
      <c r="N4308">
        <v>1328.28</v>
      </c>
      <c r="O4308">
        <v>1306.8</v>
      </c>
      <c r="P4308">
        <v>1293.68</v>
      </c>
      <c r="Q4308">
        <v>1289.51</v>
      </c>
      <c r="R4308">
        <v>1289.53</v>
      </c>
      <c r="S4308">
        <v>1290.1300000000001</v>
      </c>
      <c r="T4308">
        <v>1290.0999999999999</v>
      </c>
      <c r="U4308">
        <v>1290.6600000000001</v>
      </c>
      <c r="V4308">
        <v>1291.22</v>
      </c>
      <c r="W4308">
        <v>1291.17</v>
      </c>
      <c r="X4308">
        <v>1291.73</v>
      </c>
      <c r="Y4308">
        <v>1291.67</v>
      </c>
      <c r="Z4308">
        <v>1292.19</v>
      </c>
      <c r="AA4308">
        <v>1292.69</v>
      </c>
      <c r="AB4308">
        <v>1292.52</v>
      </c>
      <c r="AC4308">
        <v>1292.9100000000001</v>
      </c>
      <c r="AD4308">
        <v>1292.67</v>
      </c>
      <c r="AE4308">
        <v>1293.01</v>
      </c>
      <c r="AF4308">
        <v>1292.71</v>
      </c>
    </row>
    <row r="4309" spans="1:32" x14ac:dyDescent="0.25">
      <c r="A4309" t="s">
        <v>5823</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x14ac:dyDescent="0.25">
      <c r="A4310" t="s">
        <v>5824</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x14ac:dyDescent="0.25">
      <c r="A4311" t="s">
        <v>5825</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x14ac:dyDescent="0.25">
      <c r="A4312" t="s">
        <v>5826</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x14ac:dyDescent="0.25">
      <c r="A4313" t="s">
        <v>5827</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x14ac:dyDescent="0.25">
      <c r="A4314" t="s">
        <v>5828</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x14ac:dyDescent="0.25">
      <c r="A4315" t="s">
        <v>5829</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x14ac:dyDescent="0.25">
      <c r="A4316" t="s">
        <v>5830</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x14ac:dyDescent="0.25">
      <c r="A4317" t="s">
        <v>5831</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x14ac:dyDescent="0.25">
      <c r="A4318" t="s">
        <v>5832</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x14ac:dyDescent="0.25">
      <c r="A4319" t="s">
        <v>5833</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x14ac:dyDescent="0.25">
      <c r="A4320" t="s">
        <v>5834</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x14ac:dyDescent="0.25">
      <c r="A4321" t="s">
        <v>5835</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x14ac:dyDescent="0.25">
      <c r="A4322" t="s">
        <v>5836</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x14ac:dyDescent="0.25">
      <c r="A4323" t="s">
        <v>5837</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x14ac:dyDescent="0.25">
      <c r="A4324" t="s">
        <v>5838</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x14ac:dyDescent="0.25">
      <c r="A4325" t="s">
        <v>5839</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x14ac:dyDescent="0.25">
      <c r="A4326" t="s">
        <v>5840</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x14ac:dyDescent="0.25">
      <c r="A4327" t="s">
        <v>5841</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x14ac:dyDescent="0.25">
      <c r="A4328" t="s">
        <v>5842</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x14ac:dyDescent="0.25">
      <c r="A4329" t="s">
        <v>5843</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x14ac:dyDescent="0.25">
      <c r="A4330" t="s">
        <v>5844</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x14ac:dyDescent="0.25">
      <c r="A4331" t="s">
        <v>5845</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x14ac:dyDescent="0.25">
      <c r="A4332" t="s">
        <v>5846</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x14ac:dyDescent="0.25">
      <c r="A4333" t="s">
        <v>5847</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x14ac:dyDescent="0.25">
      <c r="A4334" t="s">
        <v>5848</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x14ac:dyDescent="0.25">
      <c r="A4335" t="s">
        <v>5849</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x14ac:dyDescent="0.25">
      <c r="A4336" t="s">
        <v>5850</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x14ac:dyDescent="0.25">
      <c r="A4337" t="s">
        <v>5851</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x14ac:dyDescent="0.25">
      <c r="A4338" t="s">
        <v>5852</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x14ac:dyDescent="0.25">
      <c r="A4339" t="s">
        <v>5853</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x14ac:dyDescent="0.25">
      <c r="A4340" t="s">
        <v>5854</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x14ac:dyDescent="0.25">
      <c r="A4341" t="s">
        <v>5855</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x14ac:dyDescent="0.25">
      <c r="A4342" t="s">
        <v>5856</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x14ac:dyDescent="0.25">
      <c r="A4343" t="s">
        <v>5857</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x14ac:dyDescent="0.25">
      <c r="A4344" t="s">
        <v>5858</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x14ac:dyDescent="0.25">
      <c r="A4345" t="s">
        <v>5859</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x14ac:dyDescent="0.25">
      <c r="A4346" t="s">
        <v>5860</v>
      </c>
      <c r="B4346" t="s">
        <v>19</v>
      </c>
      <c r="C4346" s="2">
        <v>8986140000</v>
      </c>
      <c r="D4346" s="2">
        <v>23455400000</v>
      </c>
      <c r="E4346" s="2">
        <v>19396100000</v>
      </c>
      <c r="F4346" s="2">
        <v>18542600000</v>
      </c>
      <c r="G4346" s="2">
        <v>17766300000</v>
      </c>
      <c r="H4346" s="2">
        <v>16951800000</v>
      </c>
      <c r="I4346" s="2">
        <v>16049500000</v>
      </c>
      <c r="J4346" s="2">
        <v>15200300000</v>
      </c>
      <c r="K4346" s="2">
        <v>14441000000</v>
      </c>
      <c r="L4346" s="2">
        <v>13752200000</v>
      </c>
      <c r="M4346" s="2">
        <v>13154600000</v>
      </c>
      <c r="N4346" s="2">
        <v>12642400000</v>
      </c>
      <c r="O4346" s="2">
        <v>12254900000</v>
      </c>
      <c r="P4346" s="2">
        <v>11950600000</v>
      </c>
      <c r="Q4346" s="2">
        <v>11738600000</v>
      </c>
      <c r="R4346" s="2">
        <v>11560900000</v>
      </c>
      <c r="S4346" s="2">
        <v>11390900000</v>
      </c>
      <c r="T4346" s="2">
        <v>11214600000</v>
      </c>
      <c r="U4346" s="2">
        <v>11043200000</v>
      </c>
      <c r="V4346" s="2">
        <v>10876400000</v>
      </c>
      <c r="W4346" s="2">
        <v>10709200000</v>
      </c>
      <c r="X4346" s="2">
        <v>10538400000</v>
      </c>
      <c r="Y4346" s="2">
        <v>10377500000</v>
      </c>
      <c r="Z4346" s="2">
        <v>10215400000</v>
      </c>
      <c r="AA4346" s="2">
        <v>10060500000</v>
      </c>
      <c r="AB4346" s="2">
        <v>9901260000</v>
      </c>
      <c r="AC4346" s="2">
        <v>9746610000</v>
      </c>
      <c r="AD4346" s="2">
        <v>9594690000</v>
      </c>
      <c r="AE4346" s="2">
        <v>9445150000</v>
      </c>
      <c r="AF4346" s="2">
        <v>9301460000</v>
      </c>
    </row>
    <row r="4347" spans="1:32" x14ac:dyDescent="0.25">
      <c r="A4347" t="s">
        <v>5861</v>
      </c>
      <c r="B4347" t="s">
        <v>19</v>
      </c>
      <c r="C4347">
        <v>255465</v>
      </c>
      <c r="D4347">
        <v>666808</v>
      </c>
      <c r="E4347">
        <v>551408</v>
      </c>
      <c r="F4347">
        <v>527144</v>
      </c>
      <c r="G4347">
        <v>505075</v>
      </c>
      <c r="H4347">
        <v>481918</v>
      </c>
      <c r="I4347">
        <v>456266</v>
      </c>
      <c r="J4347">
        <v>432125</v>
      </c>
      <c r="K4347">
        <v>410539</v>
      </c>
      <c r="L4347">
        <v>390957</v>
      </c>
      <c r="M4347">
        <v>373970</v>
      </c>
      <c r="N4347">
        <v>359408</v>
      </c>
      <c r="O4347">
        <v>348393</v>
      </c>
      <c r="P4347">
        <v>339740</v>
      </c>
      <c r="Q4347">
        <v>333713</v>
      </c>
      <c r="R4347">
        <v>328661</v>
      </c>
      <c r="S4347">
        <v>323829</v>
      </c>
      <c r="T4347">
        <v>318816</v>
      </c>
      <c r="U4347">
        <v>313946</v>
      </c>
      <c r="V4347">
        <v>309203</v>
      </c>
      <c r="W4347">
        <v>304449</v>
      </c>
      <c r="X4347">
        <v>299595</v>
      </c>
      <c r="Y4347">
        <v>295020</v>
      </c>
      <c r="Z4347">
        <v>290410</v>
      </c>
      <c r="AA4347">
        <v>286008</v>
      </c>
      <c r="AB4347">
        <v>281481</v>
      </c>
      <c r="AC4347">
        <v>277084</v>
      </c>
      <c r="AD4347">
        <v>272765</v>
      </c>
      <c r="AE4347">
        <v>268514</v>
      </c>
      <c r="AF4347">
        <v>264429</v>
      </c>
    </row>
    <row r="4348" spans="1:32" x14ac:dyDescent="0.25">
      <c r="A4348" t="s">
        <v>5862</v>
      </c>
      <c r="B4348" t="s">
        <v>19</v>
      </c>
      <c r="C4348" s="2">
        <v>1179800</v>
      </c>
      <c r="D4348" s="2">
        <v>3079500</v>
      </c>
      <c r="E4348" s="2">
        <v>2546550</v>
      </c>
      <c r="F4348" s="2">
        <v>2434490</v>
      </c>
      <c r="G4348" s="2">
        <v>2332570</v>
      </c>
      <c r="H4348" s="2">
        <v>2225630</v>
      </c>
      <c r="I4348" s="2">
        <v>2107160</v>
      </c>
      <c r="J4348" s="2">
        <v>1995670</v>
      </c>
      <c r="K4348" s="2">
        <v>1895980</v>
      </c>
      <c r="L4348" s="2">
        <v>1805540</v>
      </c>
      <c r="M4348" s="2">
        <v>1727090</v>
      </c>
      <c r="N4348" s="2">
        <v>1659840</v>
      </c>
      <c r="O4348" s="2">
        <v>1608970</v>
      </c>
      <c r="P4348" s="2">
        <v>1569010</v>
      </c>
      <c r="Q4348" s="2">
        <v>1541180</v>
      </c>
      <c r="R4348" s="2">
        <v>1517840</v>
      </c>
      <c r="S4348" s="2">
        <v>1495530</v>
      </c>
      <c r="T4348" s="2">
        <v>1472380</v>
      </c>
      <c r="U4348" s="2">
        <v>1449880</v>
      </c>
      <c r="V4348" s="2">
        <v>1427980</v>
      </c>
      <c r="W4348" s="2">
        <v>1406030</v>
      </c>
      <c r="X4348" s="2">
        <v>1383610</v>
      </c>
      <c r="Y4348" s="2">
        <v>1362480</v>
      </c>
      <c r="Z4348" s="2">
        <v>1341190</v>
      </c>
      <c r="AA4348" s="2">
        <v>1320860</v>
      </c>
      <c r="AB4348" s="2">
        <v>1299950</v>
      </c>
      <c r="AC4348" s="2">
        <v>1279650</v>
      </c>
      <c r="AD4348" s="2">
        <v>1259700</v>
      </c>
      <c r="AE4348" s="2">
        <v>1240070</v>
      </c>
      <c r="AF4348" s="2">
        <v>1221200</v>
      </c>
    </row>
    <row r="4349" spans="1:32" x14ac:dyDescent="0.25">
      <c r="A4349" t="s">
        <v>5863</v>
      </c>
      <c r="B4349" t="s">
        <v>19</v>
      </c>
      <c r="C4349" s="2">
        <v>4037900</v>
      </c>
      <c r="D4349" s="2">
        <v>10539600</v>
      </c>
      <c r="E4349" s="2">
        <v>8715600</v>
      </c>
      <c r="F4349" s="2">
        <v>8332090</v>
      </c>
      <c r="G4349" s="2">
        <v>7983260</v>
      </c>
      <c r="H4349" s="2">
        <v>7617240</v>
      </c>
      <c r="I4349" s="2">
        <v>7211780</v>
      </c>
      <c r="J4349" s="2">
        <v>6830210</v>
      </c>
      <c r="K4349" s="2">
        <v>6489020</v>
      </c>
      <c r="L4349" s="2">
        <v>6179500</v>
      </c>
      <c r="M4349" s="2">
        <v>5911010</v>
      </c>
      <c r="N4349" s="2">
        <v>5680830</v>
      </c>
      <c r="O4349" s="2">
        <v>5506720</v>
      </c>
      <c r="P4349" s="2">
        <v>5369960</v>
      </c>
      <c r="Q4349" s="2">
        <v>5274700</v>
      </c>
      <c r="R4349" s="2">
        <v>5194850</v>
      </c>
      <c r="S4349" s="2">
        <v>5118480</v>
      </c>
      <c r="T4349" s="2">
        <v>5039240</v>
      </c>
      <c r="U4349" s="2">
        <v>4962250</v>
      </c>
      <c r="V4349" s="2">
        <v>4887290</v>
      </c>
      <c r="W4349" s="2">
        <v>4812140</v>
      </c>
      <c r="X4349" s="2">
        <v>4735420</v>
      </c>
      <c r="Y4349" s="2">
        <v>4663110</v>
      </c>
      <c r="Z4349" s="2">
        <v>4590250</v>
      </c>
      <c r="AA4349" s="2">
        <v>4520670</v>
      </c>
      <c r="AB4349" s="2">
        <v>4449110</v>
      </c>
      <c r="AC4349" s="2">
        <v>4379610</v>
      </c>
      <c r="AD4349" s="2">
        <v>4311350</v>
      </c>
      <c r="AE4349" s="2">
        <v>4244160</v>
      </c>
      <c r="AF4349" s="2">
        <v>4179590</v>
      </c>
    </row>
    <row r="4350" spans="1:32" x14ac:dyDescent="0.25">
      <c r="A4350" t="s">
        <v>5864</v>
      </c>
      <c r="B4350" t="s">
        <v>19</v>
      </c>
      <c r="C4350">
        <v>318763</v>
      </c>
      <c r="D4350">
        <v>832027</v>
      </c>
      <c r="E4350">
        <v>688033</v>
      </c>
      <c r="F4350">
        <v>657757</v>
      </c>
      <c r="G4350">
        <v>630220</v>
      </c>
      <c r="H4350">
        <v>601325</v>
      </c>
      <c r="I4350">
        <v>569318</v>
      </c>
      <c r="J4350">
        <v>539195</v>
      </c>
      <c r="K4350">
        <v>512261</v>
      </c>
      <c r="L4350">
        <v>487826</v>
      </c>
      <c r="M4350">
        <v>466631</v>
      </c>
      <c r="N4350">
        <v>448460</v>
      </c>
      <c r="O4350">
        <v>434716</v>
      </c>
      <c r="P4350">
        <v>423919</v>
      </c>
      <c r="Q4350">
        <v>416399</v>
      </c>
      <c r="R4350">
        <v>410095</v>
      </c>
      <c r="S4350">
        <v>404066</v>
      </c>
      <c r="T4350">
        <v>397811</v>
      </c>
      <c r="U4350">
        <v>391734</v>
      </c>
      <c r="V4350">
        <v>385816</v>
      </c>
      <c r="W4350">
        <v>379884</v>
      </c>
      <c r="X4350">
        <v>373827</v>
      </c>
      <c r="Y4350">
        <v>368118</v>
      </c>
      <c r="Z4350">
        <v>362367</v>
      </c>
      <c r="AA4350">
        <v>356874</v>
      </c>
      <c r="AB4350">
        <v>351225</v>
      </c>
      <c r="AC4350">
        <v>345739</v>
      </c>
      <c r="AD4350">
        <v>340350</v>
      </c>
      <c r="AE4350">
        <v>335045</v>
      </c>
      <c r="AF4350">
        <v>329948</v>
      </c>
    </row>
    <row r="4351" spans="1:32" x14ac:dyDescent="0.25">
      <c r="A4351" t="s">
        <v>5865</v>
      </c>
      <c r="B4351" t="s">
        <v>19</v>
      </c>
      <c r="C4351">
        <v>283464</v>
      </c>
      <c r="D4351">
        <v>739891</v>
      </c>
      <c r="E4351">
        <v>611843</v>
      </c>
      <c r="F4351">
        <v>584920</v>
      </c>
      <c r="G4351">
        <v>560432</v>
      </c>
      <c r="H4351">
        <v>534737</v>
      </c>
      <c r="I4351">
        <v>506274</v>
      </c>
      <c r="J4351">
        <v>479487</v>
      </c>
      <c r="K4351">
        <v>455535</v>
      </c>
      <c r="L4351">
        <v>433806</v>
      </c>
      <c r="M4351">
        <v>414958</v>
      </c>
      <c r="N4351">
        <v>398799</v>
      </c>
      <c r="O4351">
        <v>386577</v>
      </c>
      <c r="P4351">
        <v>376976</v>
      </c>
      <c r="Q4351">
        <v>370288</v>
      </c>
      <c r="R4351">
        <v>364683</v>
      </c>
      <c r="S4351">
        <v>359322</v>
      </c>
      <c r="T4351">
        <v>353759</v>
      </c>
      <c r="U4351">
        <v>348355</v>
      </c>
      <c r="V4351">
        <v>343092</v>
      </c>
      <c r="W4351">
        <v>337817</v>
      </c>
      <c r="X4351">
        <v>332431</v>
      </c>
      <c r="Y4351">
        <v>327355</v>
      </c>
      <c r="Z4351">
        <v>322240</v>
      </c>
      <c r="AA4351">
        <v>317355</v>
      </c>
      <c r="AB4351">
        <v>312331</v>
      </c>
      <c r="AC4351">
        <v>307453</v>
      </c>
      <c r="AD4351">
        <v>302661</v>
      </c>
      <c r="AE4351">
        <v>297944</v>
      </c>
      <c r="AF4351">
        <v>293411</v>
      </c>
    </row>
    <row r="4352" spans="1:32" x14ac:dyDescent="0.25">
      <c r="A4352" t="s">
        <v>5866</v>
      </c>
      <c r="B4352" t="s">
        <v>19</v>
      </c>
      <c r="C4352">
        <v>858409</v>
      </c>
      <c r="D4352" s="2">
        <v>2240600</v>
      </c>
      <c r="E4352" s="2">
        <v>1852830</v>
      </c>
      <c r="F4352" s="2">
        <v>1771300</v>
      </c>
      <c r="G4352" s="2">
        <v>1697150</v>
      </c>
      <c r="H4352" s="2">
        <v>1619330</v>
      </c>
      <c r="I4352" s="2">
        <v>1533140</v>
      </c>
      <c r="J4352" s="2">
        <v>1452020</v>
      </c>
      <c r="K4352" s="2">
        <v>1379490</v>
      </c>
      <c r="L4352" s="2">
        <v>1313690</v>
      </c>
      <c r="M4352" s="2">
        <v>1256610</v>
      </c>
      <c r="N4352" s="2">
        <v>1207680</v>
      </c>
      <c r="O4352" s="2">
        <v>1170660</v>
      </c>
      <c r="P4352" s="2">
        <v>1141590</v>
      </c>
      <c r="Q4352" s="2">
        <v>1121340</v>
      </c>
      <c r="R4352" s="2">
        <v>1104360</v>
      </c>
      <c r="S4352" s="2">
        <v>1088130</v>
      </c>
      <c r="T4352" s="2">
        <v>1071280</v>
      </c>
      <c r="U4352" s="2">
        <v>1054920</v>
      </c>
      <c r="V4352" s="2">
        <v>1038980</v>
      </c>
      <c r="W4352" s="2">
        <v>1023000</v>
      </c>
      <c r="X4352" s="2">
        <v>1006700</v>
      </c>
      <c r="Y4352">
        <v>991322</v>
      </c>
      <c r="Z4352">
        <v>975833</v>
      </c>
      <c r="AA4352">
        <v>961041</v>
      </c>
      <c r="AB4352">
        <v>945828</v>
      </c>
      <c r="AC4352">
        <v>931054</v>
      </c>
      <c r="AD4352">
        <v>916542</v>
      </c>
      <c r="AE4352">
        <v>902257</v>
      </c>
      <c r="AF4352">
        <v>888531</v>
      </c>
    </row>
    <row r="4353" spans="1:32" x14ac:dyDescent="0.25">
      <c r="A4353" t="s">
        <v>5867</v>
      </c>
      <c r="B4353" t="s">
        <v>19</v>
      </c>
      <c r="C4353">
        <v>66289.2</v>
      </c>
      <c r="D4353">
        <v>173027</v>
      </c>
      <c r="E4353">
        <v>143082</v>
      </c>
      <c r="F4353">
        <v>136786</v>
      </c>
      <c r="G4353">
        <v>131059</v>
      </c>
      <c r="H4353">
        <v>125050</v>
      </c>
      <c r="I4353">
        <v>118394</v>
      </c>
      <c r="J4353">
        <v>112130</v>
      </c>
      <c r="K4353">
        <v>106529</v>
      </c>
      <c r="L4353">
        <v>101447</v>
      </c>
      <c r="M4353">
        <v>97039.6</v>
      </c>
      <c r="N4353">
        <v>93260.800000000003</v>
      </c>
      <c r="O4353">
        <v>90402.6</v>
      </c>
      <c r="P4353">
        <v>88157.4</v>
      </c>
      <c r="Q4353">
        <v>86593.4</v>
      </c>
      <c r="R4353">
        <v>85282.6</v>
      </c>
      <c r="S4353">
        <v>84028.800000000003</v>
      </c>
      <c r="T4353">
        <v>82728</v>
      </c>
      <c r="U4353">
        <v>81464.100000000006</v>
      </c>
      <c r="V4353">
        <v>80233.5</v>
      </c>
      <c r="W4353">
        <v>78999.8</v>
      </c>
      <c r="X4353">
        <v>77740.3</v>
      </c>
      <c r="Y4353">
        <v>76553.2</v>
      </c>
      <c r="Z4353">
        <v>75357</v>
      </c>
      <c r="AA4353">
        <v>74214.7</v>
      </c>
      <c r="AB4353">
        <v>73039.899999999994</v>
      </c>
      <c r="AC4353">
        <v>71899.100000000006</v>
      </c>
      <c r="AD4353">
        <v>70778.399999999994</v>
      </c>
      <c r="AE4353">
        <v>69675.3</v>
      </c>
      <c r="AF4353">
        <v>68615.3</v>
      </c>
    </row>
    <row r="4354" spans="1:32" x14ac:dyDescent="0.25">
      <c r="A4354" t="s">
        <v>5868</v>
      </c>
      <c r="B4354" t="s">
        <v>19</v>
      </c>
      <c r="C4354">
        <v>56597.1</v>
      </c>
      <c r="D4354">
        <v>147728</v>
      </c>
      <c r="E4354">
        <v>122162</v>
      </c>
      <c r="F4354">
        <v>116787</v>
      </c>
      <c r="G4354">
        <v>111897</v>
      </c>
      <c r="H4354">
        <v>106767</v>
      </c>
      <c r="I4354">
        <v>101084</v>
      </c>
      <c r="J4354">
        <v>95735.5</v>
      </c>
      <c r="K4354">
        <v>90953.2</v>
      </c>
      <c r="L4354">
        <v>86614.8</v>
      </c>
      <c r="M4354">
        <v>82851.5</v>
      </c>
      <c r="N4354">
        <v>79625.2</v>
      </c>
      <c r="O4354">
        <v>77184.899999999994</v>
      </c>
      <c r="P4354">
        <v>75268</v>
      </c>
      <c r="Q4354">
        <v>73932.600000000006</v>
      </c>
      <c r="R4354">
        <v>72813.5</v>
      </c>
      <c r="S4354">
        <v>71743</v>
      </c>
      <c r="T4354">
        <v>70632.399999999994</v>
      </c>
      <c r="U4354">
        <v>69553.3</v>
      </c>
      <c r="V4354">
        <v>68502.600000000006</v>
      </c>
      <c r="W4354">
        <v>67449.3</v>
      </c>
      <c r="X4354">
        <v>66374</v>
      </c>
      <c r="Y4354">
        <v>65360.4</v>
      </c>
      <c r="Z4354">
        <v>64339.1</v>
      </c>
      <c r="AA4354">
        <v>63363.9</v>
      </c>
      <c r="AB4354">
        <v>62360.800000000003</v>
      </c>
      <c r="AC4354">
        <v>61386.8</v>
      </c>
      <c r="AD4354">
        <v>60430</v>
      </c>
      <c r="AE4354">
        <v>59488.1</v>
      </c>
      <c r="AF4354">
        <v>58583.1</v>
      </c>
    </row>
    <row r="4355" spans="1:32" x14ac:dyDescent="0.25">
      <c r="A4355" t="s">
        <v>5869</v>
      </c>
      <c r="B4355" t="s">
        <v>19</v>
      </c>
      <c r="C4355">
        <v>358967</v>
      </c>
      <c r="D4355">
        <v>936967</v>
      </c>
      <c r="E4355">
        <v>774812</v>
      </c>
      <c r="F4355">
        <v>740718</v>
      </c>
      <c r="G4355">
        <v>709707</v>
      </c>
      <c r="H4355">
        <v>677168</v>
      </c>
      <c r="I4355">
        <v>641123</v>
      </c>
      <c r="J4355">
        <v>607202</v>
      </c>
      <c r="K4355">
        <v>576870</v>
      </c>
      <c r="L4355">
        <v>549354</v>
      </c>
      <c r="M4355">
        <v>525485</v>
      </c>
      <c r="N4355">
        <v>505022</v>
      </c>
      <c r="O4355">
        <v>489545</v>
      </c>
      <c r="P4355">
        <v>477387</v>
      </c>
      <c r="Q4355">
        <v>468917</v>
      </c>
      <c r="R4355">
        <v>461819</v>
      </c>
      <c r="S4355">
        <v>455030</v>
      </c>
      <c r="T4355">
        <v>447986</v>
      </c>
      <c r="U4355">
        <v>441141</v>
      </c>
      <c r="V4355">
        <v>434477</v>
      </c>
      <c r="W4355">
        <v>427797</v>
      </c>
      <c r="X4355">
        <v>420977</v>
      </c>
      <c r="Y4355">
        <v>414548</v>
      </c>
      <c r="Z4355">
        <v>408071</v>
      </c>
      <c r="AA4355">
        <v>401885</v>
      </c>
      <c r="AB4355">
        <v>395523</v>
      </c>
      <c r="AC4355">
        <v>389345</v>
      </c>
      <c r="AD4355">
        <v>383277</v>
      </c>
      <c r="AE4355">
        <v>377303</v>
      </c>
      <c r="AF4355">
        <v>371563</v>
      </c>
    </row>
    <row r="4356" spans="1:32" x14ac:dyDescent="0.25">
      <c r="A4356" t="s">
        <v>5870</v>
      </c>
      <c r="B4356" t="s">
        <v>19</v>
      </c>
      <c r="C4356">
        <v>71793.399999999994</v>
      </c>
      <c r="D4356">
        <v>187393</v>
      </c>
      <c r="E4356">
        <v>154962</v>
      </c>
      <c r="F4356">
        <v>148144</v>
      </c>
      <c r="G4356">
        <v>141941</v>
      </c>
      <c r="H4356">
        <v>135434</v>
      </c>
      <c r="I4356">
        <v>128225</v>
      </c>
      <c r="J4356">
        <v>121440</v>
      </c>
      <c r="K4356">
        <v>115374</v>
      </c>
      <c r="L4356">
        <v>109871</v>
      </c>
      <c r="M4356">
        <v>105097</v>
      </c>
      <c r="N4356">
        <v>101004</v>
      </c>
      <c r="O4356">
        <v>97908.9</v>
      </c>
      <c r="P4356">
        <v>95477.3</v>
      </c>
      <c r="Q4356">
        <v>93783.5</v>
      </c>
      <c r="R4356">
        <v>92363.8</v>
      </c>
      <c r="S4356">
        <v>91005.9</v>
      </c>
      <c r="T4356">
        <v>89597.1</v>
      </c>
      <c r="U4356">
        <v>88228.3</v>
      </c>
      <c r="V4356">
        <v>86895.5</v>
      </c>
      <c r="W4356">
        <v>85559.4</v>
      </c>
      <c r="X4356">
        <v>84195.3</v>
      </c>
      <c r="Y4356">
        <v>82909.600000000006</v>
      </c>
      <c r="Z4356">
        <v>81614.100000000006</v>
      </c>
      <c r="AA4356">
        <v>80377</v>
      </c>
      <c r="AB4356">
        <v>79104.600000000006</v>
      </c>
      <c r="AC4356">
        <v>77869</v>
      </c>
      <c r="AD4356">
        <v>76655.3</v>
      </c>
      <c r="AE4356">
        <v>75460.600000000006</v>
      </c>
      <c r="AF4356">
        <v>74312.600000000006</v>
      </c>
    </row>
    <row r="4357" spans="1:32" x14ac:dyDescent="0.25">
      <c r="A4357" t="s">
        <v>5871</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x14ac:dyDescent="0.25">
      <c r="A4358" t="s">
        <v>5872</v>
      </c>
      <c r="B4358" t="s">
        <v>19</v>
      </c>
      <c r="C4358">
        <v>612516</v>
      </c>
      <c r="D4358">
        <v>826104</v>
      </c>
      <c r="E4358">
        <v>674190</v>
      </c>
      <c r="F4358">
        <v>672574</v>
      </c>
      <c r="G4358">
        <v>671212</v>
      </c>
      <c r="H4358">
        <v>595503</v>
      </c>
      <c r="I4358">
        <v>594393</v>
      </c>
      <c r="J4358">
        <v>593217</v>
      </c>
      <c r="K4358">
        <v>518095</v>
      </c>
      <c r="L4358">
        <v>517143</v>
      </c>
      <c r="M4358">
        <v>516202</v>
      </c>
      <c r="N4358">
        <v>515214</v>
      </c>
      <c r="O4358">
        <v>515483</v>
      </c>
      <c r="P4358">
        <v>515661</v>
      </c>
      <c r="Q4358">
        <v>515830</v>
      </c>
      <c r="R4358">
        <v>516068</v>
      </c>
      <c r="S4358">
        <v>516224</v>
      </c>
      <c r="T4358">
        <v>516452</v>
      </c>
      <c r="U4358">
        <v>516594</v>
      </c>
      <c r="V4358">
        <v>516739</v>
      </c>
      <c r="W4358">
        <v>516878</v>
      </c>
      <c r="X4358">
        <v>517098</v>
      </c>
      <c r="Y4358">
        <v>517238</v>
      </c>
      <c r="Z4358">
        <v>517371</v>
      </c>
      <c r="AA4358">
        <v>517503</v>
      </c>
      <c r="AB4358">
        <v>517618</v>
      </c>
      <c r="AC4358">
        <v>517718</v>
      </c>
      <c r="AD4358">
        <v>517814</v>
      </c>
      <c r="AE4358">
        <v>517898</v>
      </c>
      <c r="AF4358">
        <v>517972</v>
      </c>
    </row>
    <row r="4359" spans="1:32" x14ac:dyDescent="0.25">
      <c r="A4359" t="s">
        <v>5873</v>
      </c>
      <c r="B4359" t="s">
        <v>19</v>
      </c>
      <c r="C4359">
        <v>17.4131</v>
      </c>
      <c r="D4359">
        <v>23.485099999999999</v>
      </c>
      <c r="E4359">
        <v>19.166399999999999</v>
      </c>
      <c r="F4359">
        <v>19.1204</v>
      </c>
      <c r="G4359">
        <v>19.081700000000001</v>
      </c>
      <c r="H4359">
        <v>16.929400000000001</v>
      </c>
      <c r="I4359">
        <v>16.8979</v>
      </c>
      <c r="J4359">
        <v>16.8644</v>
      </c>
      <c r="K4359">
        <v>14.7288</v>
      </c>
      <c r="L4359">
        <v>14.701700000000001</v>
      </c>
      <c r="M4359">
        <v>14.675000000000001</v>
      </c>
      <c r="N4359">
        <v>14.6469</v>
      </c>
      <c r="O4359">
        <v>14.654500000000001</v>
      </c>
      <c r="P4359">
        <v>14.659599999999999</v>
      </c>
      <c r="Q4359">
        <v>14.664400000000001</v>
      </c>
      <c r="R4359">
        <v>14.671200000000001</v>
      </c>
      <c r="S4359">
        <v>14.675599999999999</v>
      </c>
      <c r="T4359">
        <v>14.6821</v>
      </c>
      <c r="U4359">
        <v>14.6861</v>
      </c>
      <c r="V4359">
        <v>14.690200000000001</v>
      </c>
      <c r="W4359">
        <v>14.6942</v>
      </c>
      <c r="X4359">
        <v>14.7005</v>
      </c>
      <c r="Y4359">
        <v>14.7044</v>
      </c>
      <c r="Z4359">
        <v>14.7082</v>
      </c>
      <c r="AA4359">
        <v>14.712</v>
      </c>
      <c r="AB4359">
        <v>14.715199999999999</v>
      </c>
      <c r="AC4359">
        <v>14.7181</v>
      </c>
      <c r="AD4359">
        <v>14.720800000000001</v>
      </c>
      <c r="AE4359">
        <v>14.7232</v>
      </c>
      <c r="AF4359">
        <v>14.725300000000001</v>
      </c>
    </row>
    <row r="4360" spans="1:32" x14ac:dyDescent="0.25">
      <c r="A4360" t="s">
        <v>5874</v>
      </c>
      <c r="B4360" t="s">
        <v>19</v>
      </c>
      <c r="C4360">
        <v>80.418199999999999</v>
      </c>
      <c r="D4360">
        <v>108.461</v>
      </c>
      <c r="E4360">
        <v>88.5154</v>
      </c>
      <c r="F4360">
        <v>88.303299999999993</v>
      </c>
      <c r="G4360">
        <v>88.124499999999998</v>
      </c>
      <c r="H4360">
        <v>78.184600000000003</v>
      </c>
      <c r="I4360">
        <v>78.038799999999995</v>
      </c>
      <c r="J4360">
        <v>77.884399999999999</v>
      </c>
      <c r="K4360">
        <v>68.021500000000003</v>
      </c>
      <c r="L4360">
        <v>67.896600000000007</v>
      </c>
      <c r="M4360">
        <v>67.773099999999999</v>
      </c>
      <c r="N4360">
        <v>67.643299999999996</v>
      </c>
      <c r="O4360">
        <v>67.678600000000003</v>
      </c>
      <c r="P4360">
        <v>67.701999999999998</v>
      </c>
      <c r="Q4360">
        <v>67.724199999999996</v>
      </c>
      <c r="R4360">
        <v>67.755300000000005</v>
      </c>
      <c r="S4360">
        <v>67.775899999999993</v>
      </c>
      <c r="T4360">
        <v>67.805800000000005</v>
      </c>
      <c r="U4360">
        <v>67.824399999999997</v>
      </c>
      <c r="V4360">
        <v>67.843400000000003</v>
      </c>
      <c r="W4360">
        <v>67.861699999999999</v>
      </c>
      <c r="X4360">
        <v>67.890699999999995</v>
      </c>
      <c r="Y4360">
        <v>67.909000000000006</v>
      </c>
      <c r="Z4360">
        <v>67.926500000000004</v>
      </c>
      <c r="AA4360">
        <v>67.943799999999996</v>
      </c>
      <c r="AB4360">
        <v>67.9589</v>
      </c>
      <c r="AC4360">
        <v>67.972099999999998</v>
      </c>
      <c r="AD4360">
        <v>67.9846</v>
      </c>
      <c r="AE4360">
        <v>67.995699999999999</v>
      </c>
      <c r="AF4360">
        <v>68.005399999999995</v>
      </c>
    </row>
    <row r="4361" spans="1:32" x14ac:dyDescent="0.25">
      <c r="A4361" t="s">
        <v>5875</v>
      </c>
      <c r="B4361" t="s">
        <v>19</v>
      </c>
      <c r="C4361">
        <v>275.23200000000003</v>
      </c>
      <c r="D4361">
        <v>371.20800000000003</v>
      </c>
      <c r="E4361">
        <v>302.94499999999999</v>
      </c>
      <c r="F4361">
        <v>302.21899999999999</v>
      </c>
      <c r="G4361">
        <v>301.608</v>
      </c>
      <c r="H4361">
        <v>267.58800000000002</v>
      </c>
      <c r="I4361">
        <v>267.089</v>
      </c>
      <c r="J4361">
        <v>266.56099999999998</v>
      </c>
      <c r="K4361">
        <v>232.804</v>
      </c>
      <c r="L4361">
        <v>232.37700000000001</v>
      </c>
      <c r="M4361">
        <v>231.95400000000001</v>
      </c>
      <c r="N4361">
        <v>231.51</v>
      </c>
      <c r="O4361">
        <v>231.631</v>
      </c>
      <c r="P4361">
        <v>231.71100000000001</v>
      </c>
      <c r="Q4361">
        <v>231.78700000000001</v>
      </c>
      <c r="R4361">
        <v>231.89400000000001</v>
      </c>
      <c r="S4361">
        <v>231.964</v>
      </c>
      <c r="T4361">
        <v>232.066</v>
      </c>
      <c r="U4361">
        <v>232.13</v>
      </c>
      <c r="V4361">
        <v>232.19499999999999</v>
      </c>
      <c r="W4361">
        <v>232.25800000000001</v>
      </c>
      <c r="X4361">
        <v>232.357</v>
      </c>
      <c r="Y4361">
        <v>232.41900000000001</v>
      </c>
      <c r="Z4361">
        <v>232.47900000000001</v>
      </c>
      <c r="AA4361">
        <v>232.53899999999999</v>
      </c>
      <c r="AB4361">
        <v>232.59100000000001</v>
      </c>
      <c r="AC4361">
        <v>232.63499999999999</v>
      </c>
      <c r="AD4361">
        <v>232.678</v>
      </c>
      <c r="AE4361">
        <v>232.71600000000001</v>
      </c>
      <c r="AF4361">
        <v>232.75</v>
      </c>
    </row>
    <row r="4362" spans="1:32" x14ac:dyDescent="0.25">
      <c r="A4362" t="s">
        <v>5876</v>
      </c>
      <c r="B4362" t="s">
        <v>19</v>
      </c>
      <c r="C4362">
        <v>21.727599999999999</v>
      </c>
      <c r="D4362">
        <v>29.304099999999998</v>
      </c>
      <c r="E4362">
        <v>23.915299999999998</v>
      </c>
      <c r="F4362">
        <v>23.858000000000001</v>
      </c>
      <c r="G4362">
        <v>23.809699999999999</v>
      </c>
      <c r="H4362">
        <v>21.124099999999999</v>
      </c>
      <c r="I4362">
        <v>21.084700000000002</v>
      </c>
      <c r="J4362">
        <v>21.042999999999999</v>
      </c>
      <c r="K4362">
        <v>18.3782</v>
      </c>
      <c r="L4362">
        <v>18.3445</v>
      </c>
      <c r="M4362">
        <v>18.3111</v>
      </c>
      <c r="N4362">
        <v>18.276</v>
      </c>
      <c r="O4362">
        <v>18.285599999999999</v>
      </c>
      <c r="P4362">
        <v>18.291899999999998</v>
      </c>
      <c r="Q4362">
        <v>18.297899999999998</v>
      </c>
      <c r="R4362">
        <v>18.3063</v>
      </c>
      <c r="S4362">
        <v>18.311900000000001</v>
      </c>
      <c r="T4362">
        <v>18.319900000000001</v>
      </c>
      <c r="U4362">
        <v>18.324999999999999</v>
      </c>
      <c r="V4362">
        <v>18.330100000000002</v>
      </c>
      <c r="W4362">
        <v>18.335100000000001</v>
      </c>
      <c r="X4362">
        <v>18.3429</v>
      </c>
      <c r="Y4362">
        <v>18.347799999999999</v>
      </c>
      <c r="Z4362">
        <v>18.352499999999999</v>
      </c>
      <c r="AA4362">
        <v>18.357199999999999</v>
      </c>
      <c r="AB4362">
        <v>18.3613</v>
      </c>
      <c r="AC4362">
        <v>18.364899999999999</v>
      </c>
      <c r="AD4362">
        <v>18.368300000000001</v>
      </c>
      <c r="AE4362">
        <v>18.371200000000002</v>
      </c>
      <c r="AF4362">
        <v>18.373899999999999</v>
      </c>
    </row>
    <row r="4363" spans="1:32" x14ac:dyDescent="0.25">
      <c r="A4363" t="s">
        <v>5877</v>
      </c>
      <c r="B4363" t="s">
        <v>19</v>
      </c>
      <c r="C4363">
        <v>19.3216</v>
      </c>
      <c r="D4363">
        <v>26.059100000000001</v>
      </c>
      <c r="E4363">
        <v>21.266999999999999</v>
      </c>
      <c r="F4363">
        <v>21.216100000000001</v>
      </c>
      <c r="G4363">
        <v>21.173100000000002</v>
      </c>
      <c r="H4363">
        <v>18.7849</v>
      </c>
      <c r="I4363">
        <v>18.7499</v>
      </c>
      <c r="J4363">
        <v>18.712800000000001</v>
      </c>
      <c r="K4363">
        <v>16.3431</v>
      </c>
      <c r="L4363">
        <v>16.313099999999999</v>
      </c>
      <c r="M4363">
        <v>16.2834</v>
      </c>
      <c r="N4363">
        <v>16.252199999999998</v>
      </c>
      <c r="O4363">
        <v>16.2607</v>
      </c>
      <c r="P4363">
        <v>16.266300000000001</v>
      </c>
      <c r="Q4363">
        <v>16.271699999999999</v>
      </c>
      <c r="R4363">
        <v>16.2791</v>
      </c>
      <c r="S4363">
        <v>16.284099999999999</v>
      </c>
      <c r="T4363">
        <v>16.2913</v>
      </c>
      <c r="U4363">
        <v>16.2957</v>
      </c>
      <c r="V4363">
        <v>16.3003</v>
      </c>
      <c r="W4363">
        <v>16.3047</v>
      </c>
      <c r="X4363">
        <v>16.311699999999998</v>
      </c>
      <c r="Y4363">
        <v>16.316099999999999</v>
      </c>
      <c r="Z4363">
        <v>16.3203</v>
      </c>
      <c r="AA4363">
        <v>16.324400000000001</v>
      </c>
      <c r="AB4363">
        <v>16.328099999999999</v>
      </c>
      <c r="AC4363">
        <v>16.331199999999999</v>
      </c>
      <c r="AD4363">
        <v>16.334199999999999</v>
      </c>
      <c r="AE4363">
        <v>16.3369</v>
      </c>
      <c r="AF4363">
        <v>16.339200000000002</v>
      </c>
    </row>
    <row r="4364" spans="1:32" x14ac:dyDescent="0.25">
      <c r="A4364" t="s">
        <v>5878</v>
      </c>
      <c r="B4364" t="s">
        <v>19</v>
      </c>
      <c r="C4364">
        <v>58.511099999999999</v>
      </c>
      <c r="D4364">
        <v>78.914400000000001</v>
      </c>
      <c r="E4364">
        <v>64.402600000000007</v>
      </c>
      <c r="F4364">
        <v>64.248199999999997</v>
      </c>
      <c r="G4364">
        <v>64.118200000000002</v>
      </c>
      <c r="H4364">
        <v>56.886000000000003</v>
      </c>
      <c r="I4364">
        <v>56.779899999999998</v>
      </c>
      <c r="J4364">
        <v>56.6676</v>
      </c>
      <c r="K4364">
        <v>49.491500000000002</v>
      </c>
      <c r="L4364">
        <v>49.400599999999997</v>
      </c>
      <c r="M4364">
        <v>49.310699999999997</v>
      </c>
      <c r="N4364">
        <v>49.216299999999997</v>
      </c>
      <c r="O4364">
        <v>49.241999999999997</v>
      </c>
      <c r="P4364">
        <v>49.259</v>
      </c>
      <c r="Q4364">
        <v>49.275199999999998</v>
      </c>
      <c r="R4364">
        <v>49.297899999999998</v>
      </c>
      <c r="S4364">
        <v>49.312800000000003</v>
      </c>
      <c r="T4364">
        <v>49.334600000000002</v>
      </c>
      <c r="U4364">
        <v>49.348100000000002</v>
      </c>
      <c r="V4364">
        <v>49.362000000000002</v>
      </c>
      <c r="W4364">
        <v>49.375300000000003</v>
      </c>
      <c r="X4364">
        <v>49.396299999999997</v>
      </c>
      <c r="Y4364">
        <v>49.409599999999998</v>
      </c>
      <c r="Z4364">
        <v>49.422400000000003</v>
      </c>
      <c r="AA4364">
        <v>49.435000000000002</v>
      </c>
      <c r="AB4364">
        <v>49.445999999999998</v>
      </c>
      <c r="AC4364">
        <v>49.455500000000001</v>
      </c>
      <c r="AD4364">
        <v>49.464700000000001</v>
      </c>
      <c r="AE4364">
        <v>49.472700000000003</v>
      </c>
      <c r="AF4364">
        <v>49.479799999999997</v>
      </c>
    </row>
    <row r="4365" spans="1:32" x14ac:dyDescent="0.25">
      <c r="A4365" t="s">
        <v>5879</v>
      </c>
      <c r="B4365" t="s">
        <v>19</v>
      </c>
      <c r="C4365">
        <v>4.5184199999999999</v>
      </c>
      <c r="D4365">
        <v>6.0940300000000001</v>
      </c>
      <c r="E4365">
        <v>4.9733799999999997</v>
      </c>
      <c r="F4365">
        <v>4.9614599999999998</v>
      </c>
      <c r="G4365">
        <v>4.9514199999999997</v>
      </c>
      <c r="H4365">
        <v>4.3929299999999998</v>
      </c>
      <c r="I4365">
        <v>4.3847399999999999</v>
      </c>
      <c r="J4365">
        <v>4.3760599999999998</v>
      </c>
      <c r="K4365">
        <v>3.8218999999999999</v>
      </c>
      <c r="L4365">
        <v>3.81488</v>
      </c>
      <c r="M4365">
        <v>3.8079399999999999</v>
      </c>
      <c r="N4365">
        <v>3.8006500000000001</v>
      </c>
      <c r="O4365">
        <v>3.8026300000000002</v>
      </c>
      <c r="P4365">
        <v>3.8039499999999999</v>
      </c>
      <c r="Q4365">
        <v>3.8051900000000001</v>
      </c>
      <c r="R4365">
        <v>3.80694</v>
      </c>
      <c r="S4365">
        <v>3.8081</v>
      </c>
      <c r="T4365">
        <v>3.8097799999999999</v>
      </c>
      <c r="U4365">
        <v>3.8108200000000001</v>
      </c>
      <c r="V4365">
        <v>3.81189</v>
      </c>
      <c r="W4365">
        <v>3.8129200000000001</v>
      </c>
      <c r="X4365">
        <v>3.8145500000000001</v>
      </c>
      <c r="Y4365">
        <v>3.8155700000000001</v>
      </c>
      <c r="Z4365">
        <v>3.81656</v>
      </c>
      <c r="AA4365">
        <v>3.8175300000000001</v>
      </c>
      <c r="AB4365">
        <v>3.8183799999999999</v>
      </c>
      <c r="AC4365">
        <v>3.8191199999999998</v>
      </c>
      <c r="AD4365">
        <v>3.8198300000000001</v>
      </c>
      <c r="AE4365">
        <v>3.8204500000000001</v>
      </c>
      <c r="AF4365">
        <v>3.8209900000000001</v>
      </c>
    </row>
    <row r="4366" spans="1:32" x14ac:dyDescent="0.25">
      <c r="A4366" t="s">
        <v>5880</v>
      </c>
      <c r="B4366" t="s">
        <v>19</v>
      </c>
      <c r="C4366">
        <v>3.8577900000000001</v>
      </c>
      <c r="D4366">
        <v>5.20303</v>
      </c>
      <c r="E4366">
        <v>4.2462299999999997</v>
      </c>
      <c r="F4366">
        <v>4.2360499999999996</v>
      </c>
      <c r="G4366">
        <v>4.2274700000000003</v>
      </c>
      <c r="H4366">
        <v>3.7506400000000002</v>
      </c>
      <c r="I4366">
        <v>3.7436500000000001</v>
      </c>
      <c r="J4366">
        <v>3.73624</v>
      </c>
      <c r="K4366">
        <v>3.2631000000000001</v>
      </c>
      <c r="L4366">
        <v>3.2571099999999999</v>
      </c>
      <c r="M4366">
        <v>3.2511800000000002</v>
      </c>
      <c r="N4366">
        <v>3.2449599999999998</v>
      </c>
      <c r="O4366">
        <v>3.2466499999999998</v>
      </c>
      <c r="P4366">
        <v>3.24777</v>
      </c>
      <c r="Q4366">
        <v>3.24884</v>
      </c>
      <c r="R4366">
        <v>3.2503299999999999</v>
      </c>
      <c r="S4366">
        <v>3.2513200000000002</v>
      </c>
      <c r="T4366">
        <v>3.2527499999999998</v>
      </c>
      <c r="U4366">
        <v>3.2536499999999999</v>
      </c>
      <c r="V4366">
        <v>3.2545600000000001</v>
      </c>
      <c r="W4366">
        <v>3.2554400000000001</v>
      </c>
      <c r="X4366">
        <v>3.2568199999999998</v>
      </c>
      <c r="Y4366">
        <v>3.2576999999999998</v>
      </c>
      <c r="Z4366">
        <v>3.25854</v>
      </c>
      <c r="AA4366">
        <v>3.2593700000000001</v>
      </c>
      <c r="AB4366">
        <v>3.2601</v>
      </c>
      <c r="AC4366">
        <v>3.2607300000000001</v>
      </c>
      <c r="AD4366">
        <v>3.2613300000000001</v>
      </c>
      <c r="AE4366">
        <v>3.26186</v>
      </c>
      <c r="AF4366">
        <v>3.26233</v>
      </c>
    </row>
    <row r="4367" spans="1:32" x14ac:dyDescent="0.25">
      <c r="A4367" t="s">
        <v>5881</v>
      </c>
      <c r="B4367" t="s">
        <v>19</v>
      </c>
      <c r="C4367">
        <v>24.468</v>
      </c>
      <c r="D4367">
        <v>33.0002</v>
      </c>
      <c r="E4367">
        <v>26.931699999999999</v>
      </c>
      <c r="F4367">
        <v>26.867100000000001</v>
      </c>
      <c r="G4367">
        <v>26.8127</v>
      </c>
      <c r="H4367">
        <v>23.788399999999999</v>
      </c>
      <c r="I4367">
        <v>23.7441</v>
      </c>
      <c r="J4367">
        <v>23.697099999999999</v>
      </c>
      <c r="K4367">
        <v>20.696200000000001</v>
      </c>
      <c r="L4367">
        <v>20.658200000000001</v>
      </c>
      <c r="M4367">
        <v>20.6206</v>
      </c>
      <c r="N4367">
        <v>20.581099999999999</v>
      </c>
      <c r="O4367">
        <v>20.591899999999999</v>
      </c>
      <c r="P4367">
        <v>20.599</v>
      </c>
      <c r="Q4367">
        <v>20.605699999999999</v>
      </c>
      <c r="R4367">
        <v>20.615200000000002</v>
      </c>
      <c r="S4367">
        <v>20.621500000000001</v>
      </c>
      <c r="T4367">
        <v>20.630600000000001</v>
      </c>
      <c r="U4367">
        <v>20.636199999999999</v>
      </c>
      <c r="V4367">
        <v>20.641999999999999</v>
      </c>
      <c r="W4367">
        <v>20.647600000000001</v>
      </c>
      <c r="X4367">
        <v>20.656400000000001</v>
      </c>
      <c r="Y4367">
        <v>20.661999999999999</v>
      </c>
      <c r="Z4367">
        <v>20.667300000000001</v>
      </c>
      <c r="AA4367">
        <v>20.672599999999999</v>
      </c>
      <c r="AB4367">
        <v>20.677199999999999</v>
      </c>
      <c r="AC4367">
        <v>20.6812</v>
      </c>
      <c r="AD4367">
        <v>20.684999999999999</v>
      </c>
      <c r="AE4367">
        <v>20.688300000000002</v>
      </c>
      <c r="AF4367">
        <v>20.691299999999998</v>
      </c>
    </row>
    <row r="4368" spans="1:32" x14ac:dyDescent="0.25">
      <c r="A4368" t="s">
        <v>5882</v>
      </c>
      <c r="B4368" t="s">
        <v>19</v>
      </c>
      <c r="C4368">
        <v>4.8936000000000002</v>
      </c>
      <c r="D4368">
        <v>6.6000300000000003</v>
      </c>
      <c r="E4368">
        <v>5.3863300000000001</v>
      </c>
      <c r="F4368">
        <v>5.3734200000000003</v>
      </c>
      <c r="G4368">
        <v>5.3625499999999997</v>
      </c>
      <c r="H4368">
        <v>4.7576799999999997</v>
      </c>
      <c r="I4368">
        <v>4.7488099999999998</v>
      </c>
      <c r="J4368">
        <v>4.73942</v>
      </c>
      <c r="K4368">
        <v>4.13924</v>
      </c>
      <c r="L4368">
        <v>4.13164</v>
      </c>
      <c r="M4368">
        <v>4.1241199999999996</v>
      </c>
      <c r="N4368">
        <v>4.1162299999999998</v>
      </c>
      <c r="O4368">
        <v>4.1183699999999996</v>
      </c>
      <c r="P4368">
        <v>4.1197999999999997</v>
      </c>
      <c r="Q4368">
        <v>4.1211500000000001</v>
      </c>
      <c r="R4368">
        <v>4.1230399999999996</v>
      </c>
      <c r="S4368">
        <v>4.1242900000000002</v>
      </c>
      <c r="T4368">
        <v>4.1261099999999997</v>
      </c>
      <c r="U4368">
        <v>4.1272500000000001</v>
      </c>
      <c r="V4368">
        <v>4.1284000000000001</v>
      </c>
      <c r="W4368">
        <v>4.1295200000000003</v>
      </c>
      <c r="X4368">
        <v>4.1312800000000003</v>
      </c>
      <c r="Y4368">
        <v>4.13239</v>
      </c>
      <c r="Z4368">
        <v>4.1334600000000004</v>
      </c>
      <c r="AA4368">
        <v>4.1345099999999997</v>
      </c>
      <c r="AB4368">
        <v>4.1354300000000004</v>
      </c>
      <c r="AC4368">
        <v>4.1362300000000003</v>
      </c>
      <c r="AD4368">
        <v>4.1369999999999996</v>
      </c>
      <c r="AE4368">
        <v>4.13767</v>
      </c>
      <c r="AF4368">
        <v>4.1382599999999998</v>
      </c>
    </row>
    <row r="4369" spans="1:32" x14ac:dyDescent="0.25">
      <c r="A4369" t="s">
        <v>5883</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x14ac:dyDescent="0.25">
      <c r="A4370" t="s">
        <v>5884</v>
      </c>
      <c r="B4370" t="s">
        <v>19</v>
      </c>
      <c r="C4370" s="2">
        <v>2728380</v>
      </c>
      <c r="D4370" s="2">
        <v>3679900</v>
      </c>
      <c r="E4370" s="2">
        <v>3223360</v>
      </c>
      <c r="F4370" s="2">
        <v>3067970</v>
      </c>
      <c r="G4370" s="2">
        <v>2987820</v>
      </c>
      <c r="H4370" s="2">
        <v>2833350</v>
      </c>
      <c r="I4370" s="2">
        <v>2753960</v>
      </c>
      <c r="J4370" s="2">
        <v>2600230</v>
      </c>
      <c r="K4370" s="2">
        <v>2521630</v>
      </c>
      <c r="L4370" s="2">
        <v>2442980</v>
      </c>
      <c r="M4370" s="2">
        <v>2365150</v>
      </c>
      <c r="N4370" s="2">
        <v>2287070</v>
      </c>
      <c r="O4370" s="2">
        <v>2287900</v>
      </c>
      <c r="P4370" s="2">
        <v>2288710</v>
      </c>
      <c r="Q4370" s="2">
        <v>2215080</v>
      </c>
      <c r="R4370" s="2">
        <v>2215850</v>
      </c>
      <c r="S4370" s="2">
        <v>2216610</v>
      </c>
      <c r="T4370" s="2">
        <v>2217360</v>
      </c>
      <c r="U4370" s="2">
        <v>2218090</v>
      </c>
      <c r="V4370" s="2">
        <v>2218070</v>
      </c>
      <c r="W4370" s="2">
        <v>2218800</v>
      </c>
      <c r="X4370" s="2">
        <v>2219520</v>
      </c>
      <c r="Y4370" s="2">
        <v>2220230</v>
      </c>
      <c r="Z4370" s="2">
        <v>2220940</v>
      </c>
      <c r="AA4370" s="2">
        <v>2220870</v>
      </c>
      <c r="AB4370" s="2">
        <v>2221510</v>
      </c>
      <c r="AC4370" s="2">
        <v>2222140</v>
      </c>
      <c r="AD4370" s="2">
        <v>2222750</v>
      </c>
      <c r="AE4370" s="2">
        <v>2222580</v>
      </c>
      <c r="AF4370" s="2">
        <v>2223150</v>
      </c>
    </row>
    <row r="4371" spans="1:32" x14ac:dyDescent="0.25">
      <c r="A4371" t="s">
        <v>5885</v>
      </c>
      <c r="B4371" t="s">
        <v>19</v>
      </c>
      <c r="C4371">
        <v>77.564499999999995</v>
      </c>
      <c r="D4371">
        <v>104.61499999999999</v>
      </c>
      <c r="E4371">
        <v>91.636099999999999</v>
      </c>
      <c r="F4371">
        <v>87.218699999999998</v>
      </c>
      <c r="G4371">
        <v>84.940100000000001</v>
      </c>
      <c r="H4371">
        <v>80.548599999999993</v>
      </c>
      <c r="I4371">
        <v>78.291700000000006</v>
      </c>
      <c r="J4371">
        <v>73.921199999999999</v>
      </c>
      <c r="K4371">
        <v>71.686800000000005</v>
      </c>
      <c r="L4371">
        <v>69.450900000000004</v>
      </c>
      <c r="M4371">
        <v>67.238200000000006</v>
      </c>
      <c r="N4371">
        <v>65.018600000000006</v>
      </c>
      <c r="O4371">
        <v>65.042000000000002</v>
      </c>
      <c r="P4371">
        <v>65.065100000000001</v>
      </c>
      <c r="Q4371">
        <v>62.972099999999998</v>
      </c>
      <c r="R4371">
        <v>62.994</v>
      </c>
      <c r="S4371">
        <v>63.015500000000003</v>
      </c>
      <c r="T4371">
        <v>63.036700000000003</v>
      </c>
      <c r="U4371">
        <v>63.057600000000001</v>
      </c>
      <c r="V4371">
        <v>63.057099999999998</v>
      </c>
      <c r="W4371">
        <v>63.0777</v>
      </c>
      <c r="X4371">
        <v>63.098300000000002</v>
      </c>
      <c r="Y4371">
        <v>63.118499999999997</v>
      </c>
      <c r="Z4371">
        <v>63.138500000000001</v>
      </c>
      <c r="AA4371">
        <v>63.136600000000001</v>
      </c>
      <c r="AB4371">
        <v>63.154899999999998</v>
      </c>
      <c r="AC4371">
        <v>63.172600000000003</v>
      </c>
      <c r="AD4371">
        <v>63.189900000000002</v>
      </c>
      <c r="AE4371">
        <v>63.185099999999998</v>
      </c>
      <c r="AF4371">
        <v>63.2014</v>
      </c>
    </row>
    <row r="4372" spans="1:32" x14ac:dyDescent="0.25">
      <c r="A4372" t="s">
        <v>5886</v>
      </c>
      <c r="B4372" t="s">
        <v>19</v>
      </c>
      <c r="C4372">
        <v>358.214</v>
      </c>
      <c r="D4372">
        <v>483.14</v>
      </c>
      <c r="E4372">
        <v>423.2</v>
      </c>
      <c r="F4372">
        <v>402.79899999999998</v>
      </c>
      <c r="G4372">
        <v>392.27600000000001</v>
      </c>
      <c r="H4372">
        <v>371.995</v>
      </c>
      <c r="I4372">
        <v>361.572</v>
      </c>
      <c r="J4372">
        <v>341.38799999999998</v>
      </c>
      <c r="K4372">
        <v>331.06900000000002</v>
      </c>
      <c r="L4372">
        <v>320.74299999999999</v>
      </c>
      <c r="M4372">
        <v>310.524</v>
      </c>
      <c r="N4372">
        <v>300.27300000000002</v>
      </c>
      <c r="O4372">
        <v>300.38099999999997</v>
      </c>
      <c r="P4372">
        <v>300.488</v>
      </c>
      <c r="Q4372">
        <v>290.822</v>
      </c>
      <c r="R4372">
        <v>290.923</v>
      </c>
      <c r="S4372">
        <v>291.02199999999999</v>
      </c>
      <c r="T4372">
        <v>291.12</v>
      </c>
      <c r="U4372">
        <v>291.21699999999998</v>
      </c>
      <c r="V4372">
        <v>291.214</v>
      </c>
      <c r="W4372">
        <v>291.30900000000003</v>
      </c>
      <c r="X4372">
        <v>291.40499999999997</v>
      </c>
      <c r="Y4372">
        <v>291.49799999999999</v>
      </c>
      <c r="Z4372">
        <v>291.58999999999997</v>
      </c>
      <c r="AA4372">
        <v>291.58199999999999</v>
      </c>
      <c r="AB4372">
        <v>291.666</v>
      </c>
      <c r="AC4372">
        <v>291.74799999999999</v>
      </c>
      <c r="AD4372">
        <v>291.82799999999997</v>
      </c>
      <c r="AE4372">
        <v>291.80599999999998</v>
      </c>
      <c r="AF4372">
        <v>291.88099999999997</v>
      </c>
    </row>
    <row r="4373" spans="1:32" x14ac:dyDescent="0.25">
      <c r="A4373" t="s">
        <v>5887</v>
      </c>
      <c r="B4373" t="s">
        <v>19</v>
      </c>
      <c r="C4373">
        <v>1225.99</v>
      </c>
      <c r="D4373">
        <v>1653.56</v>
      </c>
      <c r="E4373">
        <v>1448.41</v>
      </c>
      <c r="F4373">
        <v>1378.59</v>
      </c>
      <c r="G4373">
        <v>1342.57</v>
      </c>
      <c r="H4373">
        <v>1273.1600000000001</v>
      </c>
      <c r="I4373">
        <v>1237.49</v>
      </c>
      <c r="J4373">
        <v>1168.4100000000001</v>
      </c>
      <c r="K4373">
        <v>1133.0899999999999</v>
      </c>
      <c r="L4373">
        <v>1097.75</v>
      </c>
      <c r="M4373">
        <v>1062.77</v>
      </c>
      <c r="N4373">
        <v>1027.69</v>
      </c>
      <c r="O4373">
        <v>1028.06</v>
      </c>
      <c r="P4373">
        <v>1028.42</v>
      </c>
      <c r="Q4373">
        <v>995.34199999999998</v>
      </c>
      <c r="R4373">
        <v>995.68899999999996</v>
      </c>
      <c r="S4373">
        <v>996.02800000000002</v>
      </c>
      <c r="T4373">
        <v>996.36400000000003</v>
      </c>
      <c r="U4373">
        <v>996.69399999999996</v>
      </c>
      <c r="V4373">
        <v>996.68600000000004</v>
      </c>
      <c r="W4373">
        <v>997.01099999999997</v>
      </c>
      <c r="X4373">
        <v>997.33699999999999</v>
      </c>
      <c r="Y4373">
        <v>997.65700000000004</v>
      </c>
      <c r="Z4373">
        <v>997.97199999999998</v>
      </c>
      <c r="AA4373">
        <v>997.94200000000001</v>
      </c>
      <c r="AB4373">
        <v>998.23199999999997</v>
      </c>
      <c r="AC4373">
        <v>998.51199999999994</v>
      </c>
      <c r="AD4373">
        <v>998.78499999999997</v>
      </c>
      <c r="AE4373">
        <v>998.71</v>
      </c>
      <c r="AF4373">
        <v>998.96600000000001</v>
      </c>
    </row>
    <row r="4374" spans="1:32" x14ac:dyDescent="0.25">
      <c r="A4374" t="s">
        <v>5888</v>
      </c>
      <c r="B4374" t="s">
        <v>19</v>
      </c>
      <c r="C4374">
        <v>96.783100000000005</v>
      </c>
      <c r="D4374">
        <v>130.536</v>
      </c>
      <c r="E4374">
        <v>114.34099999999999</v>
      </c>
      <c r="F4374">
        <v>108.82899999999999</v>
      </c>
      <c r="G4374">
        <v>105.986</v>
      </c>
      <c r="H4374">
        <v>100.50700000000001</v>
      </c>
      <c r="I4374">
        <v>97.690399999999997</v>
      </c>
      <c r="J4374">
        <v>92.236999999999995</v>
      </c>
      <c r="K4374">
        <v>89.448899999999995</v>
      </c>
      <c r="L4374">
        <v>86.659099999999995</v>
      </c>
      <c r="M4374">
        <v>83.898200000000003</v>
      </c>
      <c r="N4374">
        <v>81.128500000000003</v>
      </c>
      <c r="O4374">
        <v>81.157799999999995</v>
      </c>
      <c r="P4374">
        <v>81.186599999999999</v>
      </c>
      <c r="Q4374">
        <v>78.575000000000003</v>
      </c>
      <c r="R4374">
        <v>78.602400000000003</v>
      </c>
      <c r="S4374">
        <v>78.629099999999994</v>
      </c>
      <c r="T4374">
        <v>78.655699999999996</v>
      </c>
      <c r="U4374">
        <v>78.681700000000006</v>
      </c>
      <c r="V4374">
        <v>78.681100000000001</v>
      </c>
      <c r="W4374">
        <v>78.706699999999998</v>
      </c>
      <c r="X4374">
        <v>78.732500000000002</v>
      </c>
      <c r="Y4374">
        <v>78.7577</v>
      </c>
      <c r="Z4374">
        <v>78.782600000000002</v>
      </c>
      <c r="AA4374">
        <v>78.780199999999994</v>
      </c>
      <c r="AB4374">
        <v>78.803100000000001</v>
      </c>
      <c r="AC4374">
        <v>78.825199999999995</v>
      </c>
      <c r="AD4374">
        <v>78.846800000000002</v>
      </c>
      <c r="AE4374">
        <v>78.840900000000005</v>
      </c>
      <c r="AF4374">
        <v>78.861099999999993</v>
      </c>
    </row>
    <row r="4375" spans="1:32" x14ac:dyDescent="0.25">
      <c r="A4375" t="s">
        <v>5889</v>
      </c>
      <c r="B4375" t="s">
        <v>19</v>
      </c>
      <c r="C4375">
        <v>86.065799999999996</v>
      </c>
      <c r="D4375">
        <v>116.081</v>
      </c>
      <c r="E4375">
        <v>101.68</v>
      </c>
      <c r="F4375">
        <v>96.778000000000006</v>
      </c>
      <c r="G4375">
        <v>94.249700000000004</v>
      </c>
      <c r="H4375">
        <v>89.376900000000006</v>
      </c>
      <c r="I4375">
        <v>86.872600000000006</v>
      </c>
      <c r="J4375">
        <v>82.023099999999999</v>
      </c>
      <c r="K4375">
        <v>79.543800000000005</v>
      </c>
      <c r="L4375">
        <v>77.062799999999996</v>
      </c>
      <c r="M4375">
        <v>74.607699999999994</v>
      </c>
      <c r="N4375">
        <v>72.1447</v>
      </c>
      <c r="O4375">
        <v>72.1708</v>
      </c>
      <c r="P4375">
        <v>72.196299999999994</v>
      </c>
      <c r="Q4375">
        <v>69.873900000000006</v>
      </c>
      <c r="R4375">
        <v>69.898300000000006</v>
      </c>
      <c r="S4375">
        <v>69.9221</v>
      </c>
      <c r="T4375">
        <v>69.945700000000002</v>
      </c>
      <c r="U4375">
        <v>69.968900000000005</v>
      </c>
      <c r="V4375">
        <v>69.968299999999999</v>
      </c>
      <c r="W4375">
        <v>69.991100000000003</v>
      </c>
      <c r="X4375">
        <v>70.013999999999996</v>
      </c>
      <c r="Y4375">
        <v>70.0364</v>
      </c>
      <c r="Z4375">
        <v>70.058599999999998</v>
      </c>
      <c r="AA4375">
        <v>70.0565</v>
      </c>
      <c r="AB4375">
        <v>70.076800000000006</v>
      </c>
      <c r="AC4375">
        <v>70.096400000000003</v>
      </c>
      <c r="AD4375">
        <v>70.115600000000001</v>
      </c>
      <c r="AE4375">
        <v>70.110399999999998</v>
      </c>
      <c r="AF4375">
        <v>70.128399999999999</v>
      </c>
    </row>
    <row r="4376" spans="1:32" x14ac:dyDescent="0.25">
      <c r="A4376" t="s">
        <v>5890</v>
      </c>
      <c r="B4376" t="s">
        <v>19</v>
      </c>
      <c r="C4376">
        <v>260.63099999999997</v>
      </c>
      <c r="D4376">
        <v>351.52600000000001</v>
      </c>
      <c r="E4376">
        <v>307.91399999999999</v>
      </c>
      <c r="F4376">
        <v>293.07100000000003</v>
      </c>
      <c r="G4376">
        <v>285.41500000000002</v>
      </c>
      <c r="H4376">
        <v>270.65800000000002</v>
      </c>
      <c r="I4376">
        <v>263.07499999999999</v>
      </c>
      <c r="J4376">
        <v>248.38900000000001</v>
      </c>
      <c r="K4376">
        <v>240.881</v>
      </c>
      <c r="L4376">
        <v>233.36799999999999</v>
      </c>
      <c r="M4376">
        <v>225.93299999999999</v>
      </c>
      <c r="N4376">
        <v>218.47499999999999</v>
      </c>
      <c r="O4376">
        <v>218.553</v>
      </c>
      <c r="P4376">
        <v>218.631</v>
      </c>
      <c r="Q4376">
        <v>211.59800000000001</v>
      </c>
      <c r="R4376">
        <v>211.672</v>
      </c>
      <c r="S4376">
        <v>211.744</v>
      </c>
      <c r="T4376">
        <v>211.815</v>
      </c>
      <c r="U4376">
        <v>211.88499999999999</v>
      </c>
      <c r="V4376">
        <v>211.88399999999999</v>
      </c>
      <c r="W4376">
        <v>211.953</v>
      </c>
      <c r="X4376">
        <v>212.02199999999999</v>
      </c>
      <c r="Y4376">
        <v>212.09</v>
      </c>
      <c r="Z4376">
        <v>212.15700000000001</v>
      </c>
      <c r="AA4376">
        <v>212.15100000000001</v>
      </c>
      <c r="AB4376">
        <v>212.21199999999999</v>
      </c>
      <c r="AC4376">
        <v>212.27199999999999</v>
      </c>
      <c r="AD4376">
        <v>212.33</v>
      </c>
      <c r="AE4376">
        <v>212.31399999999999</v>
      </c>
      <c r="AF4376">
        <v>212.36799999999999</v>
      </c>
    </row>
    <row r="4377" spans="1:32" x14ac:dyDescent="0.25">
      <c r="A4377" t="s">
        <v>5891</v>
      </c>
      <c r="B4377" t="s">
        <v>19</v>
      </c>
      <c r="C4377">
        <v>20.126799999999999</v>
      </c>
      <c r="D4377">
        <v>27.146000000000001</v>
      </c>
      <c r="E4377">
        <v>23.778199999999998</v>
      </c>
      <c r="F4377">
        <v>22.631900000000002</v>
      </c>
      <c r="G4377">
        <v>22.040700000000001</v>
      </c>
      <c r="H4377">
        <v>20.9011</v>
      </c>
      <c r="I4377">
        <v>20.3155</v>
      </c>
      <c r="J4377">
        <v>19.1814</v>
      </c>
      <c r="K4377">
        <v>18.601600000000001</v>
      </c>
      <c r="L4377">
        <v>18.0214</v>
      </c>
      <c r="M4377">
        <v>17.447299999999998</v>
      </c>
      <c r="N4377">
        <v>16.871300000000002</v>
      </c>
      <c r="O4377">
        <v>16.877400000000002</v>
      </c>
      <c r="P4377">
        <v>16.883400000000002</v>
      </c>
      <c r="Q4377">
        <v>16.340299999999999</v>
      </c>
      <c r="R4377">
        <v>16.346</v>
      </c>
      <c r="S4377">
        <v>16.351600000000001</v>
      </c>
      <c r="T4377">
        <v>16.357099999999999</v>
      </c>
      <c r="U4377">
        <v>16.362500000000001</v>
      </c>
      <c r="V4377">
        <v>16.362400000000001</v>
      </c>
      <c r="W4377">
        <v>16.367699999999999</v>
      </c>
      <c r="X4377">
        <v>16.373000000000001</v>
      </c>
      <c r="Y4377">
        <v>16.378299999999999</v>
      </c>
      <c r="Z4377">
        <v>16.383500000000002</v>
      </c>
      <c r="AA4377">
        <v>16.382999999999999</v>
      </c>
      <c r="AB4377">
        <v>16.387699999999999</v>
      </c>
      <c r="AC4377">
        <v>16.392299999999999</v>
      </c>
      <c r="AD4377">
        <v>16.396799999999999</v>
      </c>
      <c r="AE4377">
        <v>16.395600000000002</v>
      </c>
      <c r="AF4377">
        <v>16.399799999999999</v>
      </c>
    </row>
    <row r="4378" spans="1:32" x14ac:dyDescent="0.25">
      <c r="A4378" t="s">
        <v>5892</v>
      </c>
      <c r="B4378" t="s">
        <v>19</v>
      </c>
      <c r="C4378">
        <v>17.184100000000001</v>
      </c>
      <c r="D4378">
        <v>23.177</v>
      </c>
      <c r="E4378">
        <v>20.301600000000001</v>
      </c>
      <c r="F4378">
        <v>19.322900000000001</v>
      </c>
      <c r="G4378">
        <v>18.818100000000001</v>
      </c>
      <c r="H4378">
        <v>17.845199999999998</v>
      </c>
      <c r="I4378">
        <v>17.345199999999998</v>
      </c>
      <c r="J4378">
        <v>16.376899999999999</v>
      </c>
      <c r="K4378">
        <v>15.8819</v>
      </c>
      <c r="L4378">
        <v>15.3865</v>
      </c>
      <c r="M4378">
        <v>14.8963</v>
      </c>
      <c r="N4378">
        <v>14.4046</v>
      </c>
      <c r="O4378">
        <v>14.409800000000001</v>
      </c>
      <c r="P4378">
        <v>14.414899999999999</v>
      </c>
      <c r="Q4378">
        <v>13.9512</v>
      </c>
      <c r="R4378">
        <v>13.956099999999999</v>
      </c>
      <c r="S4378">
        <v>13.960800000000001</v>
      </c>
      <c r="T4378">
        <v>13.9655</v>
      </c>
      <c r="U4378">
        <v>13.9701</v>
      </c>
      <c r="V4378">
        <v>13.97</v>
      </c>
      <c r="W4378">
        <v>13.974600000000001</v>
      </c>
      <c r="X4378">
        <v>13.979200000000001</v>
      </c>
      <c r="Y4378">
        <v>13.983599999999999</v>
      </c>
      <c r="Z4378">
        <v>13.988099999999999</v>
      </c>
      <c r="AA4378">
        <v>13.9876</v>
      </c>
      <c r="AB4378">
        <v>13.9917</v>
      </c>
      <c r="AC4378">
        <v>13.9956</v>
      </c>
      <c r="AD4378">
        <v>13.9994</v>
      </c>
      <c r="AE4378">
        <v>13.9984</v>
      </c>
      <c r="AF4378">
        <v>14.002000000000001</v>
      </c>
    </row>
    <row r="4379" spans="1:32" x14ac:dyDescent="0.25">
      <c r="A4379" t="s">
        <v>5893</v>
      </c>
      <c r="B4379" t="s">
        <v>19</v>
      </c>
      <c r="C4379">
        <v>108.99</v>
      </c>
      <c r="D4379">
        <v>147</v>
      </c>
      <c r="E4379">
        <v>128.76300000000001</v>
      </c>
      <c r="F4379">
        <v>122.556</v>
      </c>
      <c r="G4379">
        <v>119.354</v>
      </c>
      <c r="H4379">
        <v>113.18300000000001</v>
      </c>
      <c r="I4379">
        <v>110.012</v>
      </c>
      <c r="J4379">
        <v>103.871</v>
      </c>
      <c r="K4379">
        <v>100.73099999999999</v>
      </c>
      <c r="L4379">
        <v>97.588999999999999</v>
      </c>
      <c r="M4379">
        <v>94.48</v>
      </c>
      <c r="N4379">
        <v>91.361000000000004</v>
      </c>
      <c r="O4379">
        <v>91.393900000000002</v>
      </c>
      <c r="P4379">
        <v>91.426299999999998</v>
      </c>
      <c r="Q4379">
        <v>88.485299999999995</v>
      </c>
      <c r="R4379">
        <v>88.516199999999998</v>
      </c>
      <c r="S4379">
        <v>88.546300000000002</v>
      </c>
      <c r="T4379">
        <v>88.5762</v>
      </c>
      <c r="U4379">
        <v>88.605599999999995</v>
      </c>
      <c r="V4379">
        <v>88.604799999999997</v>
      </c>
      <c r="W4379">
        <v>88.633700000000005</v>
      </c>
      <c r="X4379">
        <v>88.662700000000001</v>
      </c>
      <c r="Y4379">
        <v>88.691100000000006</v>
      </c>
      <c r="Z4379">
        <v>88.719200000000001</v>
      </c>
      <c r="AA4379">
        <v>88.716499999999996</v>
      </c>
      <c r="AB4379">
        <v>88.7423</v>
      </c>
      <c r="AC4379">
        <v>88.767099999999999</v>
      </c>
      <c r="AD4379">
        <v>88.791399999999996</v>
      </c>
      <c r="AE4379">
        <v>88.784800000000004</v>
      </c>
      <c r="AF4379">
        <v>88.807500000000005</v>
      </c>
    </row>
    <row r="4380" spans="1:32" x14ac:dyDescent="0.25">
      <c r="A4380" t="s">
        <v>5894</v>
      </c>
      <c r="B4380" t="s">
        <v>19</v>
      </c>
      <c r="C4380">
        <v>21.797999999999998</v>
      </c>
      <c r="D4380">
        <v>29.4</v>
      </c>
      <c r="E4380">
        <v>25.752500000000001</v>
      </c>
      <c r="F4380">
        <v>24.511099999999999</v>
      </c>
      <c r="G4380">
        <v>23.870799999999999</v>
      </c>
      <c r="H4380">
        <v>22.636600000000001</v>
      </c>
      <c r="I4380">
        <v>22.002300000000002</v>
      </c>
      <c r="J4380">
        <v>20.774100000000001</v>
      </c>
      <c r="K4380">
        <v>20.1462</v>
      </c>
      <c r="L4380">
        <v>19.517800000000001</v>
      </c>
      <c r="M4380">
        <v>18.896000000000001</v>
      </c>
      <c r="N4380">
        <v>18.272200000000002</v>
      </c>
      <c r="O4380">
        <v>18.2788</v>
      </c>
      <c r="P4380">
        <v>18.285299999999999</v>
      </c>
      <c r="Q4380">
        <v>17.697099999999999</v>
      </c>
      <c r="R4380">
        <v>17.703199999999999</v>
      </c>
      <c r="S4380">
        <v>17.709299999999999</v>
      </c>
      <c r="T4380">
        <v>17.715199999999999</v>
      </c>
      <c r="U4380">
        <v>17.7211</v>
      </c>
      <c r="V4380">
        <v>17.721</v>
      </c>
      <c r="W4380">
        <v>17.726700000000001</v>
      </c>
      <c r="X4380">
        <v>17.732500000000002</v>
      </c>
      <c r="Y4380">
        <v>17.738199999999999</v>
      </c>
      <c r="Z4380">
        <v>17.7438</v>
      </c>
      <c r="AA4380">
        <v>17.743300000000001</v>
      </c>
      <c r="AB4380">
        <v>17.7485</v>
      </c>
      <c r="AC4380">
        <v>17.753399999999999</v>
      </c>
      <c r="AD4380">
        <v>17.758299999999998</v>
      </c>
      <c r="AE4380">
        <v>17.757000000000001</v>
      </c>
      <c r="AF4380">
        <v>17.761500000000002</v>
      </c>
    </row>
    <row r="4381" spans="1:32" x14ac:dyDescent="0.25">
      <c r="A4381" t="s">
        <v>5895</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x14ac:dyDescent="0.25">
      <c r="A4382" t="s">
        <v>5896</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x14ac:dyDescent="0.25">
      <c r="A4383" t="s">
        <v>5897</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x14ac:dyDescent="0.25">
      <c r="A4384" t="s">
        <v>5898</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x14ac:dyDescent="0.25">
      <c r="A4385" t="s">
        <v>5899</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x14ac:dyDescent="0.25">
      <c r="A4386" t="s">
        <v>5900</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x14ac:dyDescent="0.25">
      <c r="A4387" t="s">
        <v>5901</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x14ac:dyDescent="0.25">
      <c r="A4388" t="s">
        <v>5902</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x14ac:dyDescent="0.25">
      <c r="A4389" t="s">
        <v>5903</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x14ac:dyDescent="0.25">
      <c r="A4390" t="s">
        <v>5904</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x14ac:dyDescent="0.25">
      <c r="A4391" t="s">
        <v>5905</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x14ac:dyDescent="0.25">
      <c r="A4392" t="s">
        <v>5906</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x14ac:dyDescent="0.25">
      <c r="A4393" t="s">
        <v>5907</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x14ac:dyDescent="0.25">
      <c r="A4394" t="s">
        <v>5908</v>
      </c>
      <c r="B4394" t="s">
        <v>19</v>
      </c>
      <c r="C4394" s="2">
        <v>101986000</v>
      </c>
      <c r="D4394" s="2">
        <v>137584000</v>
      </c>
      <c r="E4394" s="2">
        <v>119712000</v>
      </c>
      <c r="F4394" s="2">
        <v>114833000</v>
      </c>
      <c r="G4394" s="2">
        <v>110109000</v>
      </c>
      <c r="H4394" s="2">
        <v>105538000</v>
      </c>
      <c r="I4394" s="2">
        <v>101267000</v>
      </c>
      <c r="J4394" s="2">
        <v>97296600</v>
      </c>
      <c r="K4394" s="2">
        <v>93701700</v>
      </c>
      <c r="L4394" s="2">
        <v>90482500</v>
      </c>
      <c r="M4394" s="2">
        <v>87790100</v>
      </c>
      <c r="N4394" s="2">
        <v>85617500</v>
      </c>
      <c r="O4394" s="2">
        <v>84193500</v>
      </c>
      <c r="P4394" s="2">
        <v>83369400</v>
      </c>
      <c r="Q4394" s="2">
        <v>83070300</v>
      </c>
      <c r="R4394" s="2">
        <v>83146700</v>
      </c>
      <c r="S4394" s="2">
        <v>83147000</v>
      </c>
      <c r="T4394" s="2">
        <v>83222800</v>
      </c>
      <c r="U4394" s="2">
        <v>83222100</v>
      </c>
      <c r="V4394" s="2">
        <v>83222000</v>
      </c>
      <c r="W4394" s="2">
        <v>83296100</v>
      </c>
      <c r="X4394" s="2">
        <v>83295900</v>
      </c>
      <c r="Y4394" s="2">
        <v>83369800</v>
      </c>
      <c r="Z4394" s="2">
        <v>83368200</v>
      </c>
      <c r="AA4394" s="2">
        <v>83366500</v>
      </c>
      <c r="AB4394" s="2">
        <v>83437700</v>
      </c>
      <c r="AC4394" s="2">
        <v>83432000</v>
      </c>
      <c r="AD4394" s="2">
        <v>83425900</v>
      </c>
      <c r="AE4394" s="2">
        <v>83493400</v>
      </c>
      <c r="AF4394" s="2">
        <v>83485100</v>
      </c>
    </row>
    <row r="4395" spans="1:32" x14ac:dyDescent="0.25">
      <c r="A4395" t="s">
        <v>5909</v>
      </c>
      <c r="B4395" t="s">
        <v>19</v>
      </c>
      <c r="C4395">
        <v>2899.33</v>
      </c>
      <c r="D4395">
        <v>3911.33</v>
      </c>
      <c r="E4395">
        <v>3403.25</v>
      </c>
      <c r="F4395">
        <v>3264.57</v>
      </c>
      <c r="G4395">
        <v>3130.27</v>
      </c>
      <c r="H4395">
        <v>3000.3</v>
      </c>
      <c r="I4395">
        <v>2878.9</v>
      </c>
      <c r="J4395">
        <v>2766.02</v>
      </c>
      <c r="K4395">
        <v>2663.82</v>
      </c>
      <c r="L4395">
        <v>2572.3000000000002</v>
      </c>
      <c r="M4395">
        <v>2495.7600000000002</v>
      </c>
      <c r="N4395">
        <v>2434</v>
      </c>
      <c r="O4395">
        <v>2393.52</v>
      </c>
      <c r="P4395">
        <v>2370.09</v>
      </c>
      <c r="Q4395">
        <v>2361.58</v>
      </c>
      <c r="R4395">
        <v>2363.7600000000002</v>
      </c>
      <c r="S4395">
        <v>2363.77</v>
      </c>
      <c r="T4395">
        <v>2365.92</v>
      </c>
      <c r="U4395">
        <v>2365.9</v>
      </c>
      <c r="V4395">
        <v>2365.9</v>
      </c>
      <c r="W4395">
        <v>2368</v>
      </c>
      <c r="X4395">
        <v>2368</v>
      </c>
      <c r="Y4395">
        <v>2370.1</v>
      </c>
      <c r="Z4395">
        <v>2370.0500000000002</v>
      </c>
      <c r="AA4395">
        <v>2370.0100000000002</v>
      </c>
      <c r="AB4395">
        <v>2372.0300000000002</v>
      </c>
      <c r="AC4395">
        <v>2371.87</v>
      </c>
      <c r="AD4395">
        <v>2371.69</v>
      </c>
      <c r="AE4395">
        <v>2373.61</v>
      </c>
      <c r="AF4395">
        <v>2373.38</v>
      </c>
    </row>
    <row r="4396" spans="1:32" x14ac:dyDescent="0.25">
      <c r="A4396" t="s">
        <v>5910</v>
      </c>
      <c r="B4396" t="s">
        <v>19</v>
      </c>
      <c r="C4396">
        <v>13389.9</v>
      </c>
      <c r="D4396">
        <v>18063.599999999999</v>
      </c>
      <c r="E4396">
        <v>15717.1</v>
      </c>
      <c r="F4396">
        <v>15076.7</v>
      </c>
      <c r="G4396">
        <v>14456.4</v>
      </c>
      <c r="H4396">
        <v>13856.2</v>
      </c>
      <c r="I4396">
        <v>13295.5</v>
      </c>
      <c r="J4396">
        <v>12774.2</v>
      </c>
      <c r="K4396">
        <v>12302.2</v>
      </c>
      <c r="L4396">
        <v>11879.6</v>
      </c>
      <c r="M4396">
        <v>11526.1</v>
      </c>
      <c r="N4396">
        <v>11240.9</v>
      </c>
      <c r="O4396">
        <v>11053.9</v>
      </c>
      <c r="P4396">
        <v>10945.7</v>
      </c>
      <c r="Q4396">
        <v>10906.4</v>
      </c>
      <c r="R4396">
        <v>10916.5</v>
      </c>
      <c r="S4396">
        <v>10916.5</v>
      </c>
      <c r="T4396">
        <v>10926.5</v>
      </c>
      <c r="U4396">
        <v>10926.4</v>
      </c>
      <c r="V4396">
        <v>10926.3</v>
      </c>
      <c r="W4396">
        <v>10936.1</v>
      </c>
      <c r="X4396">
        <v>10936</v>
      </c>
      <c r="Y4396">
        <v>10945.8</v>
      </c>
      <c r="Z4396">
        <v>10945.5</v>
      </c>
      <c r="AA4396">
        <v>10945.3</v>
      </c>
      <c r="AB4396">
        <v>10954.7</v>
      </c>
      <c r="AC4396">
        <v>10953.9</v>
      </c>
      <c r="AD4396">
        <v>10953.1</v>
      </c>
      <c r="AE4396">
        <v>10962</v>
      </c>
      <c r="AF4396">
        <v>10960.9</v>
      </c>
    </row>
    <row r="4397" spans="1:32" x14ac:dyDescent="0.25">
      <c r="A4397" t="s">
        <v>5911</v>
      </c>
      <c r="B4397" t="s">
        <v>19</v>
      </c>
      <c r="C4397">
        <v>45827.1</v>
      </c>
      <c r="D4397">
        <v>61822.8</v>
      </c>
      <c r="E4397">
        <v>53792.1</v>
      </c>
      <c r="F4397">
        <v>51600.1</v>
      </c>
      <c r="G4397">
        <v>49477.4</v>
      </c>
      <c r="H4397">
        <v>47423.1</v>
      </c>
      <c r="I4397">
        <v>45504.1</v>
      </c>
      <c r="J4397">
        <v>43720</v>
      </c>
      <c r="K4397">
        <v>42104.6</v>
      </c>
      <c r="L4397">
        <v>40658.1</v>
      </c>
      <c r="M4397">
        <v>39448.300000000003</v>
      </c>
      <c r="N4397">
        <v>38472</v>
      </c>
      <c r="O4397">
        <v>37832.1</v>
      </c>
      <c r="P4397">
        <v>37461.800000000003</v>
      </c>
      <c r="Q4397">
        <v>37327.4</v>
      </c>
      <c r="R4397">
        <v>37361.699999999997</v>
      </c>
      <c r="S4397">
        <v>37361.9</v>
      </c>
      <c r="T4397">
        <v>37396</v>
      </c>
      <c r="U4397">
        <v>37395.699999999997</v>
      </c>
      <c r="V4397">
        <v>37395.599999999999</v>
      </c>
      <c r="W4397">
        <v>37428.9</v>
      </c>
      <c r="X4397">
        <v>37428.800000000003</v>
      </c>
      <c r="Y4397">
        <v>37462</v>
      </c>
      <c r="Z4397">
        <v>37461.300000000003</v>
      </c>
      <c r="AA4397">
        <v>37460.5</v>
      </c>
      <c r="AB4397">
        <v>37492.5</v>
      </c>
      <c r="AC4397">
        <v>37490</v>
      </c>
      <c r="AD4397">
        <v>37487.199999999997</v>
      </c>
      <c r="AE4397">
        <v>37517.599999999999</v>
      </c>
      <c r="AF4397">
        <v>37513.800000000003</v>
      </c>
    </row>
    <row r="4398" spans="1:32" x14ac:dyDescent="0.25">
      <c r="A4398" t="s">
        <v>5912</v>
      </c>
      <c r="B4398" t="s">
        <v>19</v>
      </c>
      <c r="C4398">
        <v>3617.71</v>
      </c>
      <c r="D4398">
        <v>4880.46</v>
      </c>
      <c r="E4398">
        <v>4246.49</v>
      </c>
      <c r="F4398">
        <v>4073.45</v>
      </c>
      <c r="G4398">
        <v>3905.88</v>
      </c>
      <c r="H4398">
        <v>3743.7</v>
      </c>
      <c r="I4398">
        <v>3592.21</v>
      </c>
      <c r="J4398">
        <v>3451.37</v>
      </c>
      <c r="K4398">
        <v>3323.85</v>
      </c>
      <c r="L4398">
        <v>3209.66</v>
      </c>
      <c r="M4398">
        <v>3114.15</v>
      </c>
      <c r="N4398">
        <v>3037.08</v>
      </c>
      <c r="O4398">
        <v>2986.57</v>
      </c>
      <c r="P4398">
        <v>2957.34</v>
      </c>
      <c r="Q4398">
        <v>2946.73</v>
      </c>
      <c r="R4398">
        <v>2949.44</v>
      </c>
      <c r="S4398">
        <v>2949.45</v>
      </c>
      <c r="T4398">
        <v>2952.14</v>
      </c>
      <c r="U4398">
        <v>2952.11</v>
      </c>
      <c r="V4398">
        <v>2952.11</v>
      </c>
      <c r="W4398">
        <v>2954.74</v>
      </c>
      <c r="X4398">
        <v>2954.73</v>
      </c>
      <c r="Y4398">
        <v>2957.35</v>
      </c>
      <c r="Z4398">
        <v>2957.29</v>
      </c>
      <c r="AA4398">
        <v>2957.23</v>
      </c>
      <c r="AB4398">
        <v>2959.76</v>
      </c>
      <c r="AC4398">
        <v>2959.56</v>
      </c>
      <c r="AD4398">
        <v>2959.34</v>
      </c>
      <c r="AE4398">
        <v>2961.74</v>
      </c>
      <c r="AF4398">
        <v>2961.44</v>
      </c>
    </row>
    <row r="4399" spans="1:32" x14ac:dyDescent="0.25">
      <c r="A4399" t="s">
        <v>5913</v>
      </c>
      <c r="B4399" t="s">
        <v>19</v>
      </c>
      <c r="C4399">
        <v>3217.1</v>
      </c>
      <c r="D4399">
        <v>4340.0200000000004</v>
      </c>
      <c r="E4399">
        <v>3776.25</v>
      </c>
      <c r="F4399">
        <v>3622.37</v>
      </c>
      <c r="G4399">
        <v>3473.36</v>
      </c>
      <c r="H4399">
        <v>3329.14</v>
      </c>
      <c r="I4399">
        <v>3194.43</v>
      </c>
      <c r="J4399">
        <v>3069.18</v>
      </c>
      <c r="K4399">
        <v>2955.78</v>
      </c>
      <c r="L4399">
        <v>2854.23</v>
      </c>
      <c r="M4399">
        <v>2769.3</v>
      </c>
      <c r="N4399">
        <v>2700.77</v>
      </c>
      <c r="O4399">
        <v>2655.85</v>
      </c>
      <c r="P4399">
        <v>2629.85</v>
      </c>
      <c r="Q4399">
        <v>2620.42</v>
      </c>
      <c r="R4399">
        <v>2622.83</v>
      </c>
      <c r="S4399">
        <v>2622.84</v>
      </c>
      <c r="T4399">
        <v>2625.23</v>
      </c>
      <c r="U4399">
        <v>2625.21</v>
      </c>
      <c r="V4399">
        <v>2625.2</v>
      </c>
      <c r="W4399">
        <v>2627.54</v>
      </c>
      <c r="X4399">
        <v>2627.54</v>
      </c>
      <c r="Y4399">
        <v>2629.87</v>
      </c>
      <c r="Z4399">
        <v>2629.82</v>
      </c>
      <c r="AA4399">
        <v>2629.76</v>
      </c>
      <c r="AB4399">
        <v>2632.01</v>
      </c>
      <c r="AC4399">
        <v>2631.83</v>
      </c>
      <c r="AD4399">
        <v>2631.64</v>
      </c>
      <c r="AE4399">
        <v>2633.77</v>
      </c>
      <c r="AF4399">
        <v>2633.5</v>
      </c>
    </row>
    <row r="4400" spans="1:32" x14ac:dyDescent="0.25">
      <c r="A4400" t="s">
        <v>5914</v>
      </c>
      <c r="B4400" t="s">
        <v>19</v>
      </c>
      <c r="C4400">
        <v>9742.2900000000009</v>
      </c>
      <c r="D4400">
        <v>13142.8</v>
      </c>
      <c r="E4400">
        <v>11435.6</v>
      </c>
      <c r="F4400">
        <v>10969.6</v>
      </c>
      <c r="G4400">
        <v>10518.3</v>
      </c>
      <c r="H4400">
        <v>10081.6</v>
      </c>
      <c r="I4400">
        <v>9673.6299999999992</v>
      </c>
      <c r="J4400">
        <v>9294.35</v>
      </c>
      <c r="K4400">
        <v>8950.94</v>
      </c>
      <c r="L4400">
        <v>8643.43</v>
      </c>
      <c r="M4400">
        <v>8386.23</v>
      </c>
      <c r="N4400">
        <v>8178.69</v>
      </c>
      <c r="O4400">
        <v>8042.67</v>
      </c>
      <c r="P4400">
        <v>7963.94</v>
      </c>
      <c r="Q4400">
        <v>7935.37</v>
      </c>
      <c r="R4400">
        <v>7942.66</v>
      </c>
      <c r="S4400">
        <v>7942.7</v>
      </c>
      <c r="T4400">
        <v>7949.94</v>
      </c>
      <c r="U4400">
        <v>7949.87</v>
      </c>
      <c r="V4400">
        <v>7949.86</v>
      </c>
      <c r="W4400">
        <v>7956.94</v>
      </c>
      <c r="X4400">
        <v>7956.92</v>
      </c>
      <c r="Y4400">
        <v>7963.99</v>
      </c>
      <c r="Z4400">
        <v>7963.83</v>
      </c>
      <c r="AA4400">
        <v>7963.66</v>
      </c>
      <c r="AB4400">
        <v>7970.46</v>
      </c>
      <c r="AC4400">
        <v>7969.92</v>
      </c>
      <c r="AD4400">
        <v>7969.34</v>
      </c>
      <c r="AE4400">
        <v>7975.79</v>
      </c>
      <c r="AF4400">
        <v>7974.99</v>
      </c>
    </row>
    <row r="4401" spans="1:32" x14ac:dyDescent="0.25">
      <c r="A4401" t="s">
        <v>5915</v>
      </c>
      <c r="B4401" t="s">
        <v>19</v>
      </c>
      <c r="C4401">
        <v>752.33199999999999</v>
      </c>
      <c r="D4401">
        <v>1014.93</v>
      </c>
      <c r="E4401">
        <v>883.09199999999998</v>
      </c>
      <c r="F4401">
        <v>847.10599999999999</v>
      </c>
      <c r="G4401">
        <v>812.25800000000004</v>
      </c>
      <c r="H4401">
        <v>778.53300000000002</v>
      </c>
      <c r="I4401">
        <v>747.03</v>
      </c>
      <c r="J4401">
        <v>717.74099999999999</v>
      </c>
      <c r="K4401">
        <v>691.221</v>
      </c>
      <c r="L4401">
        <v>667.47400000000005</v>
      </c>
      <c r="M4401">
        <v>647.61300000000006</v>
      </c>
      <c r="N4401">
        <v>631.58600000000001</v>
      </c>
      <c r="O4401">
        <v>621.08100000000002</v>
      </c>
      <c r="P4401">
        <v>615.00199999999995</v>
      </c>
      <c r="Q4401">
        <v>612.79499999999996</v>
      </c>
      <c r="R4401">
        <v>613.35900000000004</v>
      </c>
      <c r="S4401">
        <v>613.36099999999999</v>
      </c>
      <c r="T4401">
        <v>613.92100000000005</v>
      </c>
      <c r="U4401">
        <v>613.91499999999996</v>
      </c>
      <c r="V4401">
        <v>613.91499999999996</v>
      </c>
      <c r="W4401">
        <v>614.46100000000001</v>
      </c>
      <c r="X4401">
        <v>614.46</v>
      </c>
      <c r="Y4401">
        <v>615.005</v>
      </c>
      <c r="Z4401">
        <v>614.99300000000005</v>
      </c>
      <c r="AA4401">
        <v>614.98</v>
      </c>
      <c r="AB4401">
        <v>615.50599999999997</v>
      </c>
      <c r="AC4401">
        <v>615.46400000000006</v>
      </c>
      <c r="AD4401">
        <v>615.41899999999998</v>
      </c>
      <c r="AE4401">
        <v>615.91700000000003</v>
      </c>
      <c r="AF4401">
        <v>615.85500000000002</v>
      </c>
    </row>
    <row r="4402" spans="1:32" x14ac:dyDescent="0.25">
      <c r="A4402" t="s">
        <v>5916</v>
      </c>
      <c r="B4402" t="s">
        <v>19</v>
      </c>
      <c r="C4402">
        <v>642.33399999999995</v>
      </c>
      <c r="D4402">
        <v>866.53800000000001</v>
      </c>
      <c r="E4402">
        <v>753.976</v>
      </c>
      <c r="F4402">
        <v>723.25199999999995</v>
      </c>
      <c r="G4402">
        <v>693.49800000000005</v>
      </c>
      <c r="H4402">
        <v>664.70399999999995</v>
      </c>
      <c r="I4402">
        <v>637.80700000000002</v>
      </c>
      <c r="J4402">
        <v>612.79999999999995</v>
      </c>
      <c r="K4402">
        <v>590.15800000000002</v>
      </c>
      <c r="L4402">
        <v>569.88300000000004</v>
      </c>
      <c r="M4402">
        <v>552.92600000000004</v>
      </c>
      <c r="N4402">
        <v>539.24199999999996</v>
      </c>
      <c r="O4402">
        <v>530.27300000000002</v>
      </c>
      <c r="P4402">
        <v>525.08299999999997</v>
      </c>
      <c r="Q4402">
        <v>523.19899999999996</v>
      </c>
      <c r="R4402">
        <v>523.67999999999995</v>
      </c>
      <c r="S4402">
        <v>523.68200000000002</v>
      </c>
      <c r="T4402">
        <v>524.16</v>
      </c>
      <c r="U4402">
        <v>524.15499999999997</v>
      </c>
      <c r="V4402">
        <v>524.154</v>
      </c>
      <c r="W4402">
        <v>524.62099999999998</v>
      </c>
      <c r="X4402">
        <v>524.62</v>
      </c>
      <c r="Y4402">
        <v>525.08600000000001</v>
      </c>
      <c r="Z4402">
        <v>525.07500000000005</v>
      </c>
      <c r="AA4402">
        <v>525.06399999999996</v>
      </c>
      <c r="AB4402">
        <v>525.51300000000003</v>
      </c>
      <c r="AC4402">
        <v>525.47699999999998</v>
      </c>
      <c r="AD4402">
        <v>525.43899999999996</v>
      </c>
      <c r="AE4402">
        <v>525.86400000000003</v>
      </c>
      <c r="AF4402">
        <v>525.81200000000001</v>
      </c>
    </row>
    <row r="4403" spans="1:32" x14ac:dyDescent="0.25">
      <c r="A4403" t="s">
        <v>5917</v>
      </c>
      <c r="B4403" t="s">
        <v>19</v>
      </c>
      <c r="C4403">
        <v>4074</v>
      </c>
      <c r="D4403">
        <v>5496.01</v>
      </c>
      <c r="E4403">
        <v>4782.09</v>
      </c>
      <c r="F4403">
        <v>4587.22</v>
      </c>
      <c r="G4403">
        <v>4398.51</v>
      </c>
      <c r="H4403">
        <v>4215.88</v>
      </c>
      <c r="I4403">
        <v>4045.29</v>
      </c>
      <c r="J4403">
        <v>3886.68</v>
      </c>
      <c r="K4403">
        <v>3743.08</v>
      </c>
      <c r="L4403">
        <v>3614.48</v>
      </c>
      <c r="M4403">
        <v>3506.93</v>
      </c>
      <c r="N4403">
        <v>3420.14</v>
      </c>
      <c r="O4403">
        <v>3363.26</v>
      </c>
      <c r="P4403">
        <v>3330.34</v>
      </c>
      <c r="Q4403">
        <v>3318.39</v>
      </c>
      <c r="R4403">
        <v>3321.44</v>
      </c>
      <c r="S4403">
        <v>3321.45</v>
      </c>
      <c r="T4403">
        <v>3324.48</v>
      </c>
      <c r="U4403">
        <v>3324.45</v>
      </c>
      <c r="V4403">
        <v>3324.45</v>
      </c>
      <c r="W4403">
        <v>3327.41</v>
      </c>
      <c r="X4403">
        <v>3327.4</v>
      </c>
      <c r="Y4403">
        <v>3330.35</v>
      </c>
      <c r="Z4403">
        <v>3330.29</v>
      </c>
      <c r="AA4403">
        <v>3330.22</v>
      </c>
      <c r="AB4403">
        <v>3333.06</v>
      </c>
      <c r="AC4403">
        <v>3332.84</v>
      </c>
      <c r="AD4403">
        <v>3332.59</v>
      </c>
      <c r="AE4403">
        <v>3335.29</v>
      </c>
      <c r="AF4403">
        <v>3334.96</v>
      </c>
    </row>
    <row r="4404" spans="1:32" x14ac:dyDescent="0.25">
      <c r="A4404" t="s">
        <v>5918</v>
      </c>
      <c r="B4404" t="s">
        <v>19</v>
      </c>
      <c r="C4404">
        <v>814.8</v>
      </c>
      <c r="D4404">
        <v>1099.2</v>
      </c>
      <c r="E4404">
        <v>956.41700000000003</v>
      </c>
      <c r="F4404">
        <v>917.44399999999996</v>
      </c>
      <c r="G4404">
        <v>879.702</v>
      </c>
      <c r="H4404">
        <v>843.17700000000002</v>
      </c>
      <c r="I4404">
        <v>809.05700000000002</v>
      </c>
      <c r="J4404">
        <v>777.33600000000001</v>
      </c>
      <c r="K4404">
        <v>748.61500000000001</v>
      </c>
      <c r="L4404">
        <v>722.89599999999996</v>
      </c>
      <c r="M4404">
        <v>701.38599999999997</v>
      </c>
      <c r="N4404">
        <v>684.02800000000002</v>
      </c>
      <c r="O4404">
        <v>672.65099999999995</v>
      </c>
      <c r="P4404">
        <v>666.06700000000001</v>
      </c>
      <c r="Q4404">
        <v>663.67700000000002</v>
      </c>
      <c r="R4404">
        <v>664.28800000000001</v>
      </c>
      <c r="S4404">
        <v>664.29</v>
      </c>
      <c r="T4404">
        <v>664.89599999999996</v>
      </c>
      <c r="U4404">
        <v>664.89</v>
      </c>
      <c r="V4404">
        <v>664.88900000000001</v>
      </c>
      <c r="W4404">
        <v>665.48099999999999</v>
      </c>
      <c r="X4404">
        <v>665.48</v>
      </c>
      <c r="Y4404">
        <v>666.07100000000003</v>
      </c>
      <c r="Z4404">
        <v>666.05700000000002</v>
      </c>
      <c r="AA4404">
        <v>666.04399999999998</v>
      </c>
      <c r="AB4404">
        <v>666.61199999999997</v>
      </c>
      <c r="AC4404">
        <v>666.56700000000001</v>
      </c>
      <c r="AD4404">
        <v>666.51800000000003</v>
      </c>
      <c r="AE4404">
        <v>667.05799999999999</v>
      </c>
      <c r="AF4404">
        <v>666.99099999999999</v>
      </c>
    </row>
    <row r="4405" spans="1:32" x14ac:dyDescent="0.25">
      <c r="A4405" t="s">
        <v>5919</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x14ac:dyDescent="0.25">
      <c r="A4406" t="s">
        <v>5920</v>
      </c>
      <c r="B4406" t="s">
        <v>19</v>
      </c>
      <c r="C4406" s="2">
        <v>133303000000</v>
      </c>
      <c r="D4406" s="2">
        <v>179790000000</v>
      </c>
      <c r="E4406" s="2">
        <v>274720000000</v>
      </c>
      <c r="F4406" s="2">
        <v>136537000000</v>
      </c>
      <c r="G4406" s="2">
        <v>96362400000</v>
      </c>
      <c r="H4406" s="2">
        <v>61810400000</v>
      </c>
      <c r="I4406" s="2">
        <v>44650200000</v>
      </c>
      <c r="J4406" s="2">
        <v>35120700000</v>
      </c>
      <c r="K4406" s="2">
        <v>33884600000</v>
      </c>
      <c r="L4406" s="2">
        <v>33692100000</v>
      </c>
      <c r="M4406" s="2">
        <v>34424900000</v>
      </c>
      <c r="N4406" s="2">
        <v>35853900000</v>
      </c>
      <c r="O4406" s="2">
        <v>38079200000</v>
      </c>
      <c r="P4406" s="2">
        <v>39853500000</v>
      </c>
      <c r="Q4406" s="2">
        <v>41477200000</v>
      </c>
      <c r="R4406" s="2">
        <v>42086200000</v>
      </c>
      <c r="S4406" s="2">
        <v>42792800000</v>
      </c>
      <c r="T4406" s="2">
        <v>44904500000</v>
      </c>
      <c r="U4406" s="2">
        <v>44212900000</v>
      </c>
      <c r="V4406" s="2">
        <v>46519900000</v>
      </c>
      <c r="W4406" s="2">
        <v>48105500000</v>
      </c>
      <c r="X4406" s="2">
        <v>48834200000</v>
      </c>
      <c r="Y4406" s="2">
        <v>48194800000</v>
      </c>
      <c r="Z4406" s="2">
        <v>48111200000</v>
      </c>
      <c r="AA4406" s="2">
        <v>48222700000</v>
      </c>
      <c r="AB4406" s="2">
        <v>47890200000</v>
      </c>
      <c r="AC4406" s="2">
        <v>47910500000</v>
      </c>
      <c r="AD4406" s="2">
        <v>47599800000</v>
      </c>
      <c r="AE4406" s="2">
        <v>46740300000</v>
      </c>
      <c r="AF4406" s="2">
        <v>46804600000</v>
      </c>
    </row>
    <row r="4407" spans="1:32" x14ac:dyDescent="0.25">
      <c r="A4407" t="s">
        <v>5921</v>
      </c>
      <c r="B4407" t="s">
        <v>19</v>
      </c>
      <c r="C4407" s="2">
        <v>3789630</v>
      </c>
      <c r="D4407" s="2">
        <v>5111190</v>
      </c>
      <c r="E4407" s="2">
        <v>7809960</v>
      </c>
      <c r="F4407" s="2">
        <v>3881560</v>
      </c>
      <c r="G4407" s="2">
        <v>2739460</v>
      </c>
      <c r="H4407" s="2">
        <v>1757190</v>
      </c>
      <c r="I4407" s="2">
        <v>1269350</v>
      </c>
      <c r="J4407">
        <v>998437</v>
      </c>
      <c r="K4407">
        <v>963296</v>
      </c>
      <c r="L4407">
        <v>957825</v>
      </c>
      <c r="M4407">
        <v>978658</v>
      </c>
      <c r="N4407" s="2">
        <v>1019280</v>
      </c>
      <c r="O4407" s="2">
        <v>1082540</v>
      </c>
      <c r="P4407" s="2">
        <v>1132980</v>
      </c>
      <c r="Q4407" s="2">
        <v>1179140</v>
      </c>
      <c r="R4407" s="2">
        <v>1196460</v>
      </c>
      <c r="S4407" s="2">
        <v>1216550</v>
      </c>
      <c r="T4407" s="2">
        <v>1276580</v>
      </c>
      <c r="U4407" s="2">
        <v>1256920</v>
      </c>
      <c r="V4407" s="2">
        <v>1322500</v>
      </c>
      <c r="W4407" s="2">
        <v>1367580</v>
      </c>
      <c r="X4407" s="2">
        <v>1388300</v>
      </c>
      <c r="Y4407" s="2">
        <v>1370120</v>
      </c>
      <c r="Z4407" s="2">
        <v>1367740</v>
      </c>
      <c r="AA4407" s="2">
        <v>1370910</v>
      </c>
      <c r="AB4407" s="2">
        <v>1361460</v>
      </c>
      <c r="AC4407" s="2">
        <v>1362040</v>
      </c>
      <c r="AD4407" s="2">
        <v>1353200</v>
      </c>
      <c r="AE4407" s="2">
        <v>1328770</v>
      </c>
      <c r="AF4407" s="2">
        <v>1330600</v>
      </c>
    </row>
    <row r="4408" spans="1:32" x14ac:dyDescent="0.25">
      <c r="A4408" t="s">
        <v>5922</v>
      </c>
      <c r="B4408" t="s">
        <v>19</v>
      </c>
      <c r="C4408" s="2">
        <v>17501500</v>
      </c>
      <c r="D4408" s="2">
        <v>23604900</v>
      </c>
      <c r="E4408" s="2">
        <v>36068500</v>
      </c>
      <c r="F4408" s="2">
        <v>17926100</v>
      </c>
      <c r="G4408" s="2">
        <v>12651600</v>
      </c>
      <c r="H4408" s="2">
        <v>8115190</v>
      </c>
      <c r="I4408" s="2">
        <v>5862200</v>
      </c>
      <c r="J4408" s="2">
        <v>4611050</v>
      </c>
      <c r="K4408" s="2">
        <v>4448760</v>
      </c>
      <c r="L4408" s="2">
        <v>4423490</v>
      </c>
      <c r="M4408" s="2">
        <v>4519700</v>
      </c>
      <c r="N4408" s="2">
        <v>4707310</v>
      </c>
      <c r="O4408" s="2">
        <v>4999470</v>
      </c>
      <c r="P4408" s="2">
        <v>5232420</v>
      </c>
      <c r="Q4408" s="2">
        <v>5445600</v>
      </c>
      <c r="R4408" s="2">
        <v>5525560</v>
      </c>
      <c r="S4408" s="2">
        <v>5618330</v>
      </c>
      <c r="T4408" s="2">
        <v>5895580</v>
      </c>
      <c r="U4408" s="2">
        <v>5804780</v>
      </c>
      <c r="V4408" s="2">
        <v>6107680</v>
      </c>
      <c r="W4408" s="2">
        <v>6315840</v>
      </c>
      <c r="X4408" s="2">
        <v>6411520</v>
      </c>
      <c r="Y4408" s="2">
        <v>6327570</v>
      </c>
      <c r="Z4408" s="2">
        <v>6316600</v>
      </c>
      <c r="AA4408" s="2">
        <v>6331240</v>
      </c>
      <c r="AB4408" s="2">
        <v>6287590</v>
      </c>
      <c r="AC4408" s="2">
        <v>6290240</v>
      </c>
      <c r="AD4408" s="2">
        <v>6249460</v>
      </c>
      <c r="AE4408" s="2">
        <v>6136610</v>
      </c>
      <c r="AF4408" s="2">
        <v>6145050</v>
      </c>
    </row>
    <row r="4409" spans="1:32" x14ac:dyDescent="0.25">
      <c r="A4409" t="s">
        <v>5923</v>
      </c>
      <c r="B4409" t="s">
        <v>19</v>
      </c>
      <c r="C4409" s="2">
        <v>59899200</v>
      </c>
      <c r="D4409" s="2">
        <v>80788000</v>
      </c>
      <c r="E4409" s="2">
        <v>123445000</v>
      </c>
      <c r="F4409" s="2">
        <v>61352300</v>
      </c>
      <c r="G4409" s="2">
        <v>43300200</v>
      </c>
      <c r="H4409" s="2">
        <v>27774400</v>
      </c>
      <c r="I4409" s="2">
        <v>20063500</v>
      </c>
      <c r="J4409" s="2">
        <v>15781400</v>
      </c>
      <c r="K4409" s="2">
        <v>15225900</v>
      </c>
      <c r="L4409" s="2">
        <v>15139500</v>
      </c>
      <c r="M4409" s="2">
        <v>15468800</v>
      </c>
      <c r="N4409" s="2">
        <v>16110900</v>
      </c>
      <c r="O4409" s="2">
        <v>17110800</v>
      </c>
      <c r="P4409" s="2">
        <v>17908100</v>
      </c>
      <c r="Q4409" s="2">
        <v>18637700</v>
      </c>
      <c r="R4409" s="2">
        <v>18911300</v>
      </c>
      <c r="S4409" s="2">
        <v>19228800</v>
      </c>
      <c r="T4409" s="2">
        <v>20177700</v>
      </c>
      <c r="U4409" s="2">
        <v>19867000</v>
      </c>
      <c r="V4409" s="2">
        <v>20903600</v>
      </c>
      <c r="W4409" s="2">
        <v>21616100</v>
      </c>
      <c r="X4409" s="2">
        <v>21943500</v>
      </c>
      <c r="Y4409" s="2">
        <v>21656200</v>
      </c>
      <c r="Z4409" s="2">
        <v>21618700</v>
      </c>
      <c r="AA4409" s="2">
        <v>21668800</v>
      </c>
      <c r="AB4409" s="2">
        <v>21519400</v>
      </c>
      <c r="AC4409" s="2">
        <v>21528500</v>
      </c>
      <c r="AD4409" s="2">
        <v>21388900</v>
      </c>
      <c r="AE4409" s="2">
        <v>21002700</v>
      </c>
      <c r="AF4409" s="2">
        <v>21031500</v>
      </c>
    </row>
    <row r="4410" spans="1:32" x14ac:dyDescent="0.25">
      <c r="A4410" t="s">
        <v>5924</v>
      </c>
      <c r="B4410" t="s">
        <v>19</v>
      </c>
      <c r="C4410" s="2">
        <v>4728600</v>
      </c>
      <c r="D4410" s="2">
        <v>6377620</v>
      </c>
      <c r="E4410" s="2">
        <v>9745070</v>
      </c>
      <c r="F4410" s="2">
        <v>4843320</v>
      </c>
      <c r="G4410" s="2">
        <v>3418240</v>
      </c>
      <c r="H4410" s="2">
        <v>2192580</v>
      </c>
      <c r="I4410" s="2">
        <v>1583860</v>
      </c>
      <c r="J4410" s="2">
        <v>1245830</v>
      </c>
      <c r="K4410" s="2">
        <v>1201980</v>
      </c>
      <c r="L4410" s="2">
        <v>1195150</v>
      </c>
      <c r="M4410" s="2">
        <v>1221150</v>
      </c>
      <c r="N4410" s="2">
        <v>1271830</v>
      </c>
      <c r="O4410" s="2">
        <v>1350770</v>
      </c>
      <c r="P4410" s="2">
        <v>1413710</v>
      </c>
      <c r="Q4410" s="2">
        <v>1471310</v>
      </c>
      <c r="R4410" s="2">
        <v>1492910</v>
      </c>
      <c r="S4410" s="2">
        <v>1517980</v>
      </c>
      <c r="T4410" s="2">
        <v>1592880</v>
      </c>
      <c r="U4410" s="2">
        <v>1568350</v>
      </c>
      <c r="V4410" s="2">
        <v>1650190</v>
      </c>
      <c r="W4410" s="2">
        <v>1706430</v>
      </c>
      <c r="X4410" s="2">
        <v>1732280</v>
      </c>
      <c r="Y4410" s="2">
        <v>1709600</v>
      </c>
      <c r="Z4410" s="2">
        <v>1706640</v>
      </c>
      <c r="AA4410" s="2">
        <v>1710590</v>
      </c>
      <c r="AB4410" s="2">
        <v>1698800</v>
      </c>
      <c r="AC4410" s="2">
        <v>1699510</v>
      </c>
      <c r="AD4410" s="2">
        <v>1688490</v>
      </c>
      <c r="AE4410" s="2">
        <v>1658010</v>
      </c>
      <c r="AF4410" s="2">
        <v>1660290</v>
      </c>
    </row>
    <row r="4411" spans="1:32" x14ac:dyDescent="0.25">
      <c r="A4411" t="s">
        <v>5925</v>
      </c>
      <c r="B4411" t="s">
        <v>19</v>
      </c>
      <c r="C4411" s="2">
        <v>4204980</v>
      </c>
      <c r="D4411" s="2">
        <v>5671390</v>
      </c>
      <c r="E4411" s="2">
        <v>8665950</v>
      </c>
      <c r="F4411" s="2">
        <v>4306990</v>
      </c>
      <c r="G4411" s="2">
        <v>3039710</v>
      </c>
      <c r="H4411" s="2">
        <v>1949790</v>
      </c>
      <c r="I4411" s="2">
        <v>1408470</v>
      </c>
      <c r="J4411" s="2">
        <v>1107870</v>
      </c>
      <c r="K4411" s="2">
        <v>1068880</v>
      </c>
      <c r="L4411" s="2">
        <v>1062800</v>
      </c>
      <c r="M4411" s="2">
        <v>1085920</v>
      </c>
      <c r="N4411" s="2">
        <v>1131000</v>
      </c>
      <c r="O4411" s="2">
        <v>1201190</v>
      </c>
      <c r="P4411" s="2">
        <v>1257160</v>
      </c>
      <c r="Q4411" s="2">
        <v>1308380</v>
      </c>
      <c r="R4411" s="2">
        <v>1327590</v>
      </c>
      <c r="S4411" s="2">
        <v>1349880</v>
      </c>
      <c r="T4411" s="2">
        <v>1416490</v>
      </c>
      <c r="U4411" s="2">
        <v>1394680</v>
      </c>
      <c r="V4411" s="2">
        <v>1467450</v>
      </c>
      <c r="W4411" s="2">
        <v>1517470</v>
      </c>
      <c r="X4411" s="2">
        <v>1540460</v>
      </c>
      <c r="Y4411" s="2">
        <v>1520290</v>
      </c>
      <c r="Z4411" s="2">
        <v>1517650</v>
      </c>
      <c r="AA4411" s="2">
        <v>1521170</v>
      </c>
      <c r="AB4411" s="2">
        <v>1510680</v>
      </c>
      <c r="AC4411" s="2">
        <v>1511320</v>
      </c>
      <c r="AD4411" s="2">
        <v>1501520</v>
      </c>
      <c r="AE4411" s="2">
        <v>1474410</v>
      </c>
      <c r="AF4411" s="2">
        <v>1476430</v>
      </c>
    </row>
    <row r="4412" spans="1:32" x14ac:dyDescent="0.25">
      <c r="A4412" t="s">
        <v>5926</v>
      </c>
      <c r="B4412" t="s">
        <v>19</v>
      </c>
      <c r="C4412" s="2">
        <v>12733900</v>
      </c>
      <c r="D4412" s="2">
        <v>17174600</v>
      </c>
      <c r="E4412" s="2">
        <v>26242900</v>
      </c>
      <c r="F4412" s="2">
        <v>13042800</v>
      </c>
      <c r="G4412" s="2">
        <v>9205110</v>
      </c>
      <c r="H4412" s="2">
        <v>5904500</v>
      </c>
      <c r="I4412" s="2">
        <v>4265260</v>
      </c>
      <c r="J4412" s="2">
        <v>3354940</v>
      </c>
      <c r="K4412" s="2">
        <v>3236860</v>
      </c>
      <c r="L4412" s="2">
        <v>3218470</v>
      </c>
      <c r="M4412" s="2">
        <v>3288470</v>
      </c>
      <c r="N4412" s="2">
        <v>3424980</v>
      </c>
      <c r="O4412" s="2">
        <v>3637550</v>
      </c>
      <c r="P4412" s="2">
        <v>3807040</v>
      </c>
      <c r="Q4412" s="2">
        <v>3962150</v>
      </c>
      <c r="R4412" s="2">
        <v>4020320</v>
      </c>
      <c r="S4412" s="2">
        <v>4087820</v>
      </c>
      <c r="T4412" s="2">
        <v>4289540</v>
      </c>
      <c r="U4412" s="2">
        <v>4223480</v>
      </c>
      <c r="V4412" s="2">
        <v>4443860</v>
      </c>
      <c r="W4412" s="2">
        <v>4595320</v>
      </c>
      <c r="X4412" s="2">
        <v>4664930</v>
      </c>
      <c r="Y4412" s="2">
        <v>4603850</v>
      </c>
      <c r="Z4412" s="2">
        <v>4595870</v>
      </c>
      <c r="AA4412" s="2">
        <v>4606520</v>
      </c>
      <c r="AB4412" s="2">
        <v>4574760</v>
      </c>
      <c r="AC4412" s="2">
        <v>4576700</v>
      </c>
      <c r="AD4412" s="2">
        <v>4547020</v>
      </c>
      <c r="AE4412" s="2">
        <v>4464920</v>
      </c>
      <c r="AF4412" s="2">
        <v>4471060</v>
      </c>
    </row>
    <row r="4413" spans="1:32" x14ac:dyDescent="0.25">
      <c r="A4413" t="s">
        <v>5927</v>
      </c>
      <c r="B4413" t="s">
        <v>19</v>
      </c>
      <c r="C4413">
        <v>983350</v>
      </c>
      <c r="D4413" s="2">
        <v>1326280</v>
      </c>
      <c r="E4413" s="2">
        <v>2026570</v>
      </c>
      <c r="F4413" s="2">
        <v>1007210</v>
      </c>
      <c r="G4413">
        <v>710849</v>
      </c>
      <c r="H4413">
        <v>455965</v>
      </c>
      <c r="I4413">
        <v>329377</v>
      </c>
      <c r="J4413">
        <v>259079</v>
      </c>
      <c r="K4413">
        <v>249961</v>
      </c>
      <c r="L4413">
        <v>248541</v>
      </c>
      <c r="M4413">
        <v>253947</v>
      </c>
      <c r="N4413">
        <v>264488</v>
      </c>
      <c r="O4413">
        <v>280904</v>
      </c>
      <c r="P4413">
        <v>293992</v>
      </c>
      <c r="Q4413">
        <v>305970</v>
      </c>
      <c r="R4413">
        <v>310462</v>
      </c>
      <c r="S4413">
        <v>315675</v>
      </c>
      <c r="T4413">
        <v>331253</v>
      </c>
      <c r="U4413">
        <v>326151</v>
      </c>
      <c r="V4413">
        <v>343170</v>
      </c>
      <c r="W4413">
        <v>354866</v>
      </c>
      <c r="X4413">
        <v>360242</v>
      </c>
      <c r="Y4413">
        <v>355525</v>
      </c>
      <c r="Z4413">
        <v>354908</v>
      </c>
      <c r="AA4413">
        <v>355731</v>
      </c>
      <c r="AB4413">
        <v>353278</v>
      </c>
      <c r="AC4413">
        <v>353428</v>
      </c>
      <c r="AD4413">
        <v>351136</v>
      </c>
      <c r="AE4413">
        <v>344796</v>
      </c>
      <c r="AF4413">
        <v>345270</v>
      </c>
    </row>
    <row r="4414" spans="1:32" x14ac:dyDescent="0.25">
      <c r="A4414" t="s">
        <v>5928</v>
      </c>
      <c r="B4414" t="s">
        <v>19</v>
      </c>
      <c r="C4414">
        <v>839575</v>
      </c>
      <c r="D4414" s="2">
        <v>1132360</v>
      </c>
      <c r="E4414" s="2">
        <v>1730260</v>
      </c>
      <c r="F4414">
        <v>859944</v>
      </c>
      <c r="G4414">
        <v>606916</v>
      </c>
      <c r="H4414">
        <v>389299</v>
      </c>
      <c r="I4414">
        <v>281219</v>
      </c>
      <c r="J4414">
        <v>221199</v>
      </c>
      <c r="K4414">
        <v>213414</v>
      </c>
      <c r="L4414">
        <v>212202</v>
      </c>
      <c r="M4414">
        <v>216817</v>
      </c>
      <c r="N4414">
        <v>225817</v>
      </c>
      <c r="O4414">
        <v>239833</v>
      </c>
      <c r="P4414">
        <v>251008</v>
      </c>
      <c r="Q4414">
        <v>261234</v>
      </c>
      <c r="R4414">
        <v>265070</v>
      </c>
      <c r="S4414">
        <v>269520</v>
      </c>
      <c r="T4414">
        <v>282820</v>
      </c>
      <c r="U4414">
        <v>278465</v>
      </c>
      <c r="V4414">
        <v>292995</v>
      </c>
      <c r="W4414">
        <v>302981</v>
      </c>
      <c r="X4414">
        <v>307571</v>
      </c>
      <c r="Y4414">
        <v>303544</v>
      </c>
      <c r="Z4414">
        <v>303018</v>
      </c>
      <c r="AA4414">
        <v>303720</v>
      </c>
      <c r="AB4414">
        <v>301626</v>
      </c>
      <c r="AC4414">
        <v>301753</v>
      </c>
      <c r="AD4414">
        <v>299796</v>
      </c>
      <c r="AE4414">
        <v>294383</v>
      </c>
      <c r="AF4414">
        <v>294788</v>
      </c>
    </row>
    <row r="4415" spans="1:32" x14ac:dyDescent="0.25">
      <c r="A4415" t="s">
        <v>5929</v>
      </c>
      <c r="B4415" t="s">
        <v>19</v>
      </c>
      <c r="C4415" s="2">
        <v>5325000</v>
      </c>
      <c r="D4415" s="2">
        <v>7182000</v>
      </c>
      <c r="E4415" s="2">
        <v>10974200</v>
      </c>
      <c r="F4415" s="2">
        <v>5454190</v>
      </c>
      <c r="G4415" s="2">
        <v>3849360</v>
      </c>
      <c r="H4415" s="2">
        <v>2469120</v>
      </c>
      <c r="I4415" s="2">
        <v>1783630</v>
      </c>
      <c r="J4415" s="2">
        <v>1402960</v>
      </c>
      <c r="K4415" s="2">
        <v>1353580</v>
      </c>
      <c r="L4415" s="2">
        <v>1345890</v>
      </c>
      <c r="M4415" s="2">
        <v>1375160</v>
      </c>
      <c r="N4415" s="2">
        <v>1432250</v>
      </c>
      <c r="O4415" s="2">
        <v>1521140</v>
      </c>
      <c r="P4415" s="2">
        <v>1592020</v>
      </c>
      <c r="Q4415" s="2">
        <v>1656880</v>
      </c>
      <c r="R4415" s="2">
        <v>1681200</v>
      </c>
      <c r="S4415" s="2">
        <v>1709430</v>
      </c>
      <c r="T4415" s="2">
        <v>1793790</v>
      </c>
      <c r="U4415" s="2">
        <v>1766160</v>
      </c>
      <c r="V4415" s="2">
        <v>1858320</v>
      </c>
      <c r="W4415" s="2">
        <v>1921660</v>
      </c>
      <c r="X4415" s="2">
        <v>1950770</v>
      </c>
      <c r="Y4415" s="2">
        <v>1925220</v>
      </c>
      <c r="Z4415" s="2">
        <v>1921890</v>
      </c>
      <c r="AA4415" s="2">
        <v>1926340</v>
      </c>
      <c r="AB4415" s="2">
        <v>1913060</v>
      </c>
      <c r="AC4415" s="2">
        <v>1913870</v>
      </c>
      <c r="AD4415" s="2">
        <v>1901460</v>
      </c>
      <c r="AE4415" s="2">
        <v>1867120</v>
      </c>
      <c r="AF4415" s="2">
        <v>1869690</v>
      </c>
    </row>
    <row r="4416" spans="1:32" x14ac:dyDescent="0.25">
      <c r="A4416" t="s">
        <v>5930</v>
      </c>
      <c r="B4416" t="s">
        <v>19</v>
      </c>
      <c r="C4416" s="2">
        <v>1065000</v>
      </c>
      <c r="D4416" s="2">
        <v>1436400</v>
      </c>
      <c r="E4416" s="2">
        <v>2194840</v>
      </c>
      <c r="F4416" s="2">
        <v>1090840</v>
      </c>
      <c r="G4416">
        <v>769873</v>
      </c>
      <c r="H4416">
        <v>493825</v>
      </c>
      <c r="I4416">
        <v>356726</v>
      </c>
      <c r="J4416">
        <v>280591</v>
      </c>
      <c r="K4416">
        <v>270716</v>
      </c>
      <c r="L4416">
        <v>269178</v>
      </c>
      <c r="M4416">
        <v>275033</v>
      </c>
      <c r="N4416">
        <v>286449</v>
      </c>
      <c r="O4416">
        <v>304228</v>
      </c>
      <c r="P4416">
        <v>318403</v>
      </c>
      <c r="Q4416">
        <v>331376</v>
      </c>
      <c r="R4416">
        <v>336241</v>
      </c>
      <c r="S4416">
        <v>341886</v>
      </c>
      <c r="T4416">
        <v>358757</v>
      </c>
      <c r="U4416">
        <v>353232</v>
      </c>
      <c r="V4416">
        <v>371664</v>
      </c>
      <c r="W4416">
        <v>384331</v>
      </c>
      <c r="X4416">
        <v>390153</v>
      </c>
      <c r="Y4416">
        <v>385045</v>
      </c>
      <c r="Z4416">
        <v>384377</v>
      </c>
      <c r="AA4416">
        <v>385268</v>
      </c>
      <c r="AB4416">
        <v>382612</v>
      </c>
      <c r="AC4416">
        <v>382774</v>
      </c>
      <c r="AD4416">
        <v>380291</v>
      </c>
      <c r="AE4416">
        <v>373425</v>
      </c>
      <c r="AF4416">
        <v>373938</v>
      </c>
    </row>
    <row r="4417" spans="1:32" x14ac:dyDescent="0.25">
      <c r="A4417" t="s">
        <v>5931</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x14ac:dyDescent="0.25">
      <c r="A4418" t="s">
        <v>5932</v>
      </c>
      <c r="B4418" t="s">
        <v>19</v>
      </c>
      <c r="C4418" s="2">
        <v>75475500000</v>
      </c>
      <c r="D4418" s="2">
        <v>101760000000</v>
      </c>
      <c r="E4418" s="2">
        <v>155459000000</v>
      </c>
      <c r="F4418" s="2">
        <v>77279800000</v>
      </c>
      <c r="G4418" s="2">
        <v>54534100000</v>
      </c>
      <c r="H4418" s="2">
        <v>34979300000</v>
      </c>
      <c r="I4418" s="2">
        <v>25270100000</v>
      </c>
      <c r="J4418" s="2">
        <v>19871200000</v>
      </c>
      <c r="K4418" s="2">
        <v>19174600000</v>
      </c>
      <c r="L4418" s="2">
        <v>19064200000</v>
      </c>
      <c r="M4418" s="2">
        <v>19480200000</v>
      </c>
      <c r="N4418" s="2">
        <v>20293800000</v>
      </c>
      <c r="O4418" s="2">
        <v>21550400000</v>
      </c>
      <c r="P4418" s="2">
        <v>22558400000</v>
      </c>
      <c r="Q4418" s="2">
        <v>23475700000</v>
      </c>
      <c r="R4418" s="2">
        <v>23821500000</v>
      </c>
      <c r="S4418" s="2">
        <v>24219900000</v>
      </c>
      <c r="T4418" s="2">
        <v>25415200000</v>
      </c>
      <c r="U4418" s="2">
        <v>25023700000</v>
      </c>
      <c r="V4418" s="2">
        <v>26331500000</v>
      </c>
      <c r="W4418" s="2">
        <v>27225400000</v>
      </c>
      <c r="X4418" s="2">
        <v>27638700000</v>
      </c>
      <c r="Y4418" s="2">
        <v>27277200000</v>
      </c>
      <c r="Z4418" s="2">
        <v>27231300000</v>
      </c>
      <c r="AA4418" s="2">
        <v>27298300000</v>
      </c>
      <c r="AB4418" s="2">
        <v>27108800000</v>
      </c>
      <c r="AC4418" s="2">
        <v>27114300000</v>
      </c>
      <c r="AD4418" s="2">
        <v>26939500000</v>
      </c>
      <c r="AE4418" s="2">
        <v>26456400000</v>
      </c>
      <c r="AF4418" s="2">
        <v>26491500000</v>
      </c>
    </row>
    <row r="4419" spans="1:32" x14ac:dyDescent="0.25">
      <c r="A4419" t="s">
        <v>5933</v>
      </c>
      <c r="B4419" t="s">
        <v>19</v>
      </c>
      <c r="C4419" s="2">
        <v>2145680</v>
      </c>
      <c r="D4419" s="2">
        <v>2892920</v>
      </c>
      <c r="E4419" s="2">
        <v>4419490</v>
      </c>
      <c r="F4419" s="2">
        <v>2196970</v>
      </c>
      <c r="G4419" s="2">
        <v>1550340</v>
      </c>
      <c r="H4419">
        <v>994418</v>
      </c>
      <c r="I4419">
        <v>718397</v>
      </c>
      <c r="J4419">
        <v>564913</v>
      </c>
      <c r="K4419">
        <v>545110</v>
      </c>
      <c r="L4419">
        <v>541971</v>
      </c>
      <c r="M4419">
        <v>553798</v>
      </c>
      <c r="N4419">
        <v>576928</v>
      </c>
      <c r="O4419">
        <v>612650</v>
      </c>
      <c r="P4419">
        <v>641308</v>
      </c>
      <c r="Q4419">
        <v>667384</v>
      </c>
      <c r="R4419">
        <v>677217</v>
      </c>
      <c r="S4419">
        <v>688541</v>
      </c>
      <c r="T4419">
        <v>722522</v>
      </c>
      <c r="U4419">
        <v>711392</v>
      </c>
      <c r="V4419">
        <v>748573</v>
      </c>
      <c r="W4419">
        <v>773983</v>
      </c>
      <c r="X4419">
        <v>785735</v>
      </c>
      <c r="Y4419">
        <v>775456</v>
      </c>
      <c r="Z4419">
        <v>774151</v>
      </c>
      <c r="AA4419">
        <v>776056</v>
      </c>
      <c r="AB4419">
        <v>770670</v>
      </c>
      <c r="AC4419">
        <v>770826</v>
      </c>
      <c r="AD4419">
        <v>765857</v>
      </c>
      <c r="AE4419">
        <v>752122</v>
      </c>
      <c r="AF4419">
        <v>753121</v>
      </c>
    </row>
    <row r="4420" spans="1:32" x14ac:dyDescent="0.25">
      <c r="A4420" t="s">
        <v>5934</v>
      </c>
      <c r="B4420" t="s">
        <v>19</v>
      </c>
      <c r="C4420" s="2">
        <v>9909300</v>
      </c>
      <c r="D4420" s="2">
        <v>13360300</v>
      </c>
      <c r="E4420" s="2">
        <v>20410400</v>
      </c>
      <c r="F4420" s="2">
        <v>10146200</v>
      </c>
      <c r="G4420" s="2">
        <v>7159870</v>
      </c>
      <c r="H4420" s="2">
        <v>4592490</v>
      </c>
      <c r="I4420" s="2">
        <v>3317750</v>
      </c>
      <c r="J4420" s="2">
        <v>2608920</v>
      </c>
      <c r="K4420" s="2">
        <v>2517460</v>
      </c>
      <c r="L4420" s="2">
        <v>2502970</v>
      </c>
      <c r="M4420" s="2">
        <v>2557590</v>
      </c>
      <c r="N4420" s="2">
        <v>2664410</v>
      </c>
      <c r="O4420" s="2">
        <v>2829380</v>
      </c>
      <c r="P4420" s="2">
        <v>2961730</v>
      </c>
      <c r="Q4420" s="2">
        <v>3082160</v>
      </c>
      <c r="R4420" s="2">
        <v>3127570</v>
      </c>
      <c r="S4420" s="2">
        <v>3179870</v>
      </c>
      <c r="T4420" s="2">
        <v>3336800</v>
      </c>
      <c r="U4420" s="2">
        <v>3285400</v>
      </c>
      <c r="V4420" s="2">
        <v>3457110</v>
      </c>
      <c r="W4420" s="2">
        <v>3574460</v>
      </c>
      <c r="X4420" s="2">
        <v>3628730</v>
      </c>
      <c r="Y4420" s="2">
        <v>3581260</v>
      </c>
      <c r="Z4420" s="2">
        <v>3575240</v>
      </c>
      <c r="AA4420" s="2">
        <v>3584030</v>
      </c>
      <c r="AB4420" s="2">
        <v>3559160</v>
      </c>
      <c r="AC4420" s="2">
        <v>3559880</v>
      </c>
      <c r="AD4420" s="2">
        <v>3536930</v>
      </c>
      <c r="AE4420" s="2">
        <v>3473500</v>
      </c>
      <c r="AF4420" s="2">
        <v>3478110</v>
      </c>
    </row>
    <row r="4421" spans="1:32" x14ac:dyDescent="0.25">
      <c r="A4421" t="s">
        <v>5935</v>
      </c>
      <c r="B4421" t="s">
        <v>19</v>
      </c>
      <c r="C4421" s="2">
        <v>33914700</v>
      </c>
      <c r="D4421" s="2">
        <v>45725800</v>
      </c>
      <c r="E4421" s="2">
        <v>69854900</v>
      </c>
      <c r="F4421" s="2">
        <v>34725500</v>
      </c>
      <c r="G4421" s="2">
        <v>24504800</v>
      </c>
      <c r="H4421" s="2">
        <v>15717900</v>
      </c>
      <c r="I4421" s="2">
        <v>11355000</v>
      </c>
      <c r="J4421" s="2">
        <v>8929060</v>
      </c>
      <c r="K4421" s="2">
        <v>8616050</v>
      </c>
      <c r="L4421" s="2">
        <v>8566440</v>
      </c>
      <c r="M4421" s="2">
        <v>8753380</v>
      </c>
      <c r="N4421" s="2">
        <v>9118980</v>
      </c>
      <c r="O4421" s="2">
        <v>9683610</v>
      </c>
      <c r="P4421" s="2">
        <v>10136600</v>
      </c>
      <c r="Q4421" s="2">
        <v>10548700</v>
      </c>
      <c r="R4421" s="2">
        <v>10704200</v>
      </c>
      <c r="S4421" s="2">
        <v>10883100</v>
      </c>
      <c r="T4421" s="2">
        <v>11420200</v>
      </c>
      <c r="U4421" s="2">
        <v>11244300</v>
      </c>
      <c r="V4421" s="2">
        <v>11832000</v>
      </c>
      <c r="W4421" s="2">
        <v>12233600</v>
      </c>
      <c r="X4421" s="2">
        <v>12419400</v>
      </c>
      <c r="Y4421" s="2">
        <v>12256900</v>
      </c>
      <c r="Z4421" s="2">
        <v>12236300</v>
      </c>
      <c r="AA4421" s="2">
        <v>12266400</v>
      </c>
      <c r="AB4421" s="2">
        <v>12181300</v>
      </c>
      <c r="AC4421" s="2">
        <v>12183700</v>
      </c>
      <c r="AD4421" s="2">
        <v>12105200</v>
      </c>
      <c r="AE4421" s="2">
        <v>11888100</v>
      </c>
      <c r="AF4421" s="2">
        <v>11903900</v>
      </c>
    </row>
    <row r="4422" spans="1:32" x14ac:dyDescent="0.25">
      <c r="A4422" t="s">
        <v>5936</v>
      </c>
      <c r="B4422" t="s">
        <v>19</v>
      </c>
      <c r="C4422" s="2">
        <v>2677320</v>
      </c>
      <c r="D4422" s="2">
        <v>3609720</v>
      </c>
      <c r="E4422" s="2">
        <v>5514540</v>
      </c>
      <c r="F4422" s="2">
        <v>2741320</v>
      </c>
      <c r="G4422" s="2">
        <v>1934470</v>
      </c>
      <c r="H4422" s="2">
        <v>1240810</v>
      </c>
      <c r="I4422">
        <v>896398</v>
      </c>
      <c r="J4422">
        <v>704884</v>
      </c>
      <c r="K4422">
        <v>680174</v>
      </c>
      <c r="L4422">
        <v>676258</v>
      </c>
      <c r="M4422">
        <v>691016</v>
      </c>
      <c r="N4422">
        <v>719877</v>
      </c>
      <c r="O4422">
        <v>764450</v>
      </c>
      <c r="P4422">
        <v>800208</v>
      </c>
      <c r="Q4422">
        <v>832746</v>
      </c>
      <c r="R4422">
        <v>845015</v>
      </c>
      <c r="S4422">
        <v>859145</v>
      </c>
      <c r="T4422">
        <v>901545</v>
      </c>
      <c r="U4422">
        <v>887657</v>
      </c>
      <c r="V4422">
        <v>934051</v>
      </c>
      <c r="W4422">
        <v>965757</v>
      </c>
      <c r="X4422">
        <v>980420</v>
      </c>
      <c r="Y4422">
        <v>967595</v>
      </c>
      <c r="Z4422">
        <v>965967</v>
      </c>
      <c r="AA4422">
        <v>968343</v>
      </c>
      <c r="AB4422">
        <v>961623</v>
      </c>
      <c r="AC4422">
        <v>961817</v>
      </c>
      <c r="AD4422">
        <v>955617</v>
      </c>
      <c r="AE4422">
        <v>938479</v>
      </c>
      <c r="AF4422">
        <v>939726</v>
      </c>
    </row>
    <row r="4423" spans="1:32" x14ac:dyDescent="0.25">
      <c r="A4423" t="s">
        <v>5937</v>
      </c>
      <c r="B4423" t="s">
        <v>19</v>
      </c>
      <c r="C4423" s="2">
        <v>2380840</v>
      </c>
      <c r="D4423" s="2">
        <v>3210000</v>
      </c>
      <c r="E4423" s="2">
        <v>4903880</v>
      </c>
      <c r="F4423" s="2">
        <v>2437760</v>
      </c>
      <c r="G4423" s="2">
        <v>1720260</v>
      </c>
      <c r="H4423" s="2">
        <v>1103410</v>
      </c>
      <c r="I4423">
        <v>797134</v>
      </c>
      <c r="J4423">
        <v>626828</v>
      </c>
      <c r="K4423">
        <v>604855</v>
      </c>
      <c r="L4423">
        <v>601372</v>
      </c>
      <c r="M4423">
        <v>614496</v>
      </c>
      <c r="N4423">
        <v>640161</v>
      </c>
      <c r="O4423">
        <v>679798</v>
      </c>
      <c r="P4423">
        <v>711596</v>
      </c>
      <c r="Q4423">
        <v>740531</v>
      </c>
      <c r="R4423">
        <v>751441</v>
      </c>
      <c r="S4423">
        <v>764007</v>
      </c>
      <c r="T4423">
        <v>801712</v>
      </c>
      <c r="U4423">
        <v>789362</v>
      </c>
      <c r="V4423">
        <v>830618</v>
      </c>
      <c r="W4423">
        <v>858813</v>
      </c>
      <c r="X4423">
        <v>871852</v>
      </c>
      <c r="Y4423">
        <v>860448</v>
      </c>
      <c r="Z4423">
        <v>859000</v>
      </c>
      <c r="AA4423">
        <v>861113</v>
      </c>
      <c r="AB4423">
        <v>855137</v>
      </c>
      <c r="AC4423">
        <v>855310</v>
      </c>
      <c r="AD4423">
        <v>849796</v>
      </c>
      <c r="AE4423">
        <v>834556</v>
      </c>
      <c r="AF4423">
        <v>835664</v>
      </c>
    </row>
    <row r="4424" spans="1:32" x14ac:dyDescent="0.25">
      <c r="A4424" t="s">
        <v>5938</v>
      </c>
      <c r="B4424" t="s">
        <v>19</v>
      </c>
      <c r="C4424" s="2">
        <v>7209870</v>
      </c>
      <c r="D4424" s="2">
        <v>9720770</v>
      </c>
      <c r="E4424" s="2">
        <v>14850300</v>
      </c>
      <c r="F4424" s="2">
        <v>7382230</v>
      </c>
      <c r="G4424" s="2">
        <v>5209420</v>
      </c>
      <c r="H4424" s="2">
        <v>3341430</v>
      </c>
      <c r="I4424" s="2">
        <v>2413950</v>
      </c>
      <c r="J4424" s="2">
        <v>1898210</v>
      </c>
      <c r="K4424" s="2">
        <v>1831670</v>
      </c>
      <c r="L4424" s="2">
        <v>1821120</v>
      </c>
      <c r="M4424" s="2">
        <v>1860870</v>
      </c>
      <c r="N4424" s="2">
        <v>1938590</v>
      </c>
      <c r="O4424" s="2">
        <v>2058620</v>
      </c>
      <c r="P4424" s="2">
        <v>2154910</v>
      </c>
      <c r="Q4424" s="2">
        <v>2242540</v>
      </c>
      <c r="R4424" s="2">
        <v>2275580</v>
      </c>
      <c r="S4424" s="2">
        <v>2313630</v>
      </c>
      <c r="T4424" s="2">
        <v>2427810</v>
      </c>
      <c r="U4424" s="2">
        <v>2390410</v>
      </c>
      <c r="V4424" s="2">
        <v>2515350</v>
      </c>
      <c r="W4424" s="2">
        <v>2600730</v>
      </c>
      <c r="X4424" s="2">
        <v>2640220</v>
      </c>
      <c r="Y4424" s="2">
        <v>2605680</v>
      </c>
      <c r="Z4424" s="2">
        <v>2601290</v>
      </c>
      <c r="AA4424" s="2">
        <v>2607690</v>
      </c>
      <c r="AB4424" s="2">
        <v>2589600</v>
      </c>
      <c r="AC4424" s="2">
        <v>2590120</v>
      </c>
      <c r="AD4424" s="2">
        <v>2573420</v>
      </c>
      <c r="AE4424" s="2">
        <v>2527270</v>
      </c>
      <c r="AF4424" s="2">
        <v>2530630</v>
      </c>
    </row>
    <row r="4425" spans="1:32" x14ac:dyDescent="0.25">
      <c r="A4425" t="s">
        <v>5939</v>
      </c>
      <c r="B4425" t="s">
        <v>19</v>
      </c>
      <c r="C4425">
        <v>556770</v>
      </c>
      <c r="D4425">
        <v>750670</v>
      </c>
      <c r="E4425" s="2">
        <v>1146790</v>
      </c>
      <c r="F4425">
        <v>570080</v>
      </c>
      <c r="G4425">
        <v>402289</v>
      </c>
      <c r="H4425">
        <v>258036</v>
      </c>
      <c r="I4425">
        <v>186413</v>
      </c>
      <c r="J4425">
        <v>146586</v>
      </c>
      <c r="K4425">
        <v>141448</v>
      </c>
      <c r="L4425">
        <v>140633</v>
      </c>
      <c r="M4425">
        <v>143702</v>
      </c>
      <c r="N4425">
        <v>149704</v>
      </c>
      <c r="O4425">
        <v>158973</v>
      </c>
      <c r="P4425">
        <v>166410</v>
      </c>
      <c r="Q4425">
        <v>173176</v>
      </c>
      <c r="R4425">
        <v>175728</v>
      </c>
      <c r="S4425">
        <v>178666</v>
      </c>
      <c r="T4425">
        <v>187483</v>
      </c>
      <c r="U4425">
        <v>184595</v>
      </c>
      <c r="V4425">
        <v>194243</v>
      </c>
      <c r="W4425">
        <v>200837</v>
      </c>
      <c r="X4425">
        <v>203886</v>
      </c>
      <c r="Y4425">
        <v>201219</v>
      </c>
      <c r="Z4425">
        <v>200881</v>
      </c>
      <c r="AA4425">
        <v>201375</v>
      </c>
      <c r="AB4425">
        <v>199977</v>
      </c>
      <c r="AC4425">
        <v>200018</v>
      </c>
      <c r="AD4425">
        <v>198728</v>
      </c>
      <c r="AE4425">
        <v>195164</v>
      </c>
      <c r="AF4425">
        <v>195423</v>
      </c>
    </row>
    <row r="4426" spans="1:32" x14ac:dyDescent="0.25">
      <c r="A4426" t="s">
        <v>5940</v>
      </c>
      <c r="B4426" t="s">
        <v>19</v>
      </c>
      <c r="C4426">
        <v>475365</v>
      </c>
      <c r="D4426">
        <v>640915</v>
      </c>
      <c r="E4426">
        <v>979120</v>
      </c>
      <c r="F4426">
        <v>486729</v>
      </c>
      <c r="G4426">
        <v>343470</v>
      </c>
      <c r="H4426">
        <v>220309</v>
      </c>
      <c r="I4426">
        <v>159158</v>
      </c>
      <c r="J4426">
        <v>125154</v>
      </c>
      <c r="K4426">
        <v>120767</v>
      </c>
      <c r="L4426">
        <v>120071</v>
      </c>
      <c r="M4426">
        <v>122692</v>
      </c>
      <c r="N4426">
        <v>127816</v>
      </c>
      <c r="O4426">
        <v>135730</v>
      </c>
      <c r="P4426">
        <v>142079</v>
      </c>
      <c r="Q4426">
        <v>147856</v>
      </c>
      <c r="R4426">
        <v>150034</v>
      </c>
      <c r="S4426">
        <v>152543</v>
      </c>
      <c r="T4426">
        <v>160072</v>
      </c>
      <c r="U4426">
        <v>157606</v>
      </c>
      <c r="V4426">
        <v>165843</v>
      </c>
      <c r="W4426">
        <v>171473</v>
      </c>
      <c r="X4426">
        <v>174076</v>
      </c>
      <c r="Y4426">
        <v>171799</v>
      </c>
      <c r="Z4426">
        <v>171510</v>
      </c>
      <c r="AA4426">
        <v>171932</v>
      </c>
      <c r="AB4426">
        <v>170739</v>
      </c>
      <c r="AC4426">
        <v>170773</v>
      </c>
      <c r="AD4426">
        <v>169672</v>
      </c>
      <c r="AE4426">
        <v>166629</v>
      </c>
      <c r="AF4426">
        <v>166851</v>
      </c>
    </row>
    <row r="4427" spans="1:32" x14ac:dyDescent="0.25">
      <c r="A4427" t="s">
        <v>5941</v>
      </c>
      <c r="B4427" t="s">
        <v>19</v>
      </c>
      <c r="C4427" s="2">
        <v>3015000</v>
      </c>
      <c r="D4427" s="2">
        <v>4065000</v>
      </c>
      <c r="E4427" s="2">
        <v>6210060</v>
      </c>
      <c r="F4427" s="2">
        <v>3087080</v>
      </c>
      <c r="G4427" s="2">
        <v>2178460</v>
      </c>
      <c r="H4427" s="2">
        <v>1397310</v>
      </c>
      <c r="I4427" s="2">
        <v>1009460</v>
      </c>
      <c r="J4427">
        <v>793788</v>
      </c>
      <c r="K4427">
        <v>765962</v>
      </c>
      <c r="L4427">
        <v>761551</v>
      </c>
      <c r="M4427">
        <v>778171</v>
      </c>
      <c r="N4427">
        <v>810672</v>
      </c>
      <c r="O4427">
        <v>860867</v>
      </c>
      <c r="P4427">
        <v>901135</v>
      </c>
      <c r="Q4427">
        <v>937777</v>
      </c>
      <c r="R4427">
        <v>951593</v>
      </c>
      <c r="S4427">
        <v>967506</v>
      </c>
      <c r="T4427" s="2">
        <v>1015250</v>
      </c>
      <c r="U4427">
        <v>999614</v>
      </c>
      <c r="V4427" s="2">
        <v>1051860</v>
      </c>
      <c r="W4427" s="2">
        <v>1087560</v>
      </c>
      <c r="X4427" s="2">
        <v>1104080</v>
      </c>
      <c r="Y4427" s="2">
        <v>1089630</v>
      </c>
      <c r="Z4427" s="2">
        <v>1087800</v>
      </c>
      <c r="AA4427" s="2">
        <v>1090480</v>
      </c>
      <c r="AB4427" s="2">
        <v>1082910</v>
      </c>
      <c r="AC4427" s="2">
        <v>1083130</v>
      </c>
      <c r="AD4427" s="2">
        <v>1076150</v>
      </c>
      <c r="AE4427" s="2">
        <v>1056850</v>
      </c>
      <c r="AF4427" s="2">
        <v>1058250</v>
      </c>
    </row>
    <row r="4428" spans="1:32" x14ac:dyDescent="0.25">
      <c r="A4428" t="s">
        <v>5942</v>
      </c>
      <c r="B4428" t="s">
        <v>19</v>
      </c>
      <c r="C4428">
        <v>603000</v>
      </c>
      <c r="D4428">
        <v>813000</v>
      </c>
      <c r="E4428" s="2">
        <v>1242010</v>
      </c>
      <c r="F4428">
        <v>617415</v>
      </c>
      <c r="G4428">
        <v>435692</v>
      </c>
      <c r="H4428">
        <v>279462</v>
      </c>
      <c r="I4428">
        <v>201891</v>
      </c>
      <c r="J4428">
        <v>158758</v>
      </c>
      <c r="K4428">
        <v>153192</v>
      </c>
      <c r="L4428">
        <v>152310</v>
      </c>
      <c r="M4428">
        <v>155634</v>
      </c>
      <c r="N4428">
        <v>162134</v>
      </c>
      <c r="O4428">
        <v>172173</v>
      </c>
      <c r="P4428">
        <v>180227</v>
      </c>
      <c r="Q4428">
        <v>187555</v>
      </c>
      <c r="R4428">
        <v>190319</v>
      </c>
      <c r="S4428">
        <v>193501</v>
      </c>
      <c r="T4428">
        <v>203051</v>
      </c>
      <c r="U4428">
        <v>199923</v>
      </c>
      <c r="V4428">
        <v>210372</v>
      </c>
      <c r="W4428">
        <v>217513</v>
      </c>
      <c r="X4428">
        <v>220815</v>
      </c>
      <c r="Y4428">
        <v>217927</v>
      </c>
      <c r="Z4428">
        <v>217560</v>
      </c>
      <c r="AA4428">
        <v>218095</v>
      </c>
      <c r="AB4428">
        <v>216582</v>
      </c>
      <c r="AC4428">
        <v>216626</v>
      </c>
      <c r="AD4428">
        <v>215229</v>
      </c>
      <c r="AE4428">
        <v>211369</v>
      </c>
      <c r="AF4428">
        <v>211650</v>
      </c>
    </row>
    <row r="4429" spans="1:32" x14ac:dyDescent="0.25">
      <c r="A4429" t="s">
        <v>5943</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x14ac:dyDescent="0.25">
      <c r="A4430" t="s">
        <v>5944</v>
      </c>
      <c r="B4430" t="s">
        <v>19</v>
      </c>
      <c r="C4430" s="2">
        <v>32626600000</v>
      </c>
      <c r="D4430" s="2">
        <v>85141600000</v>
      </c>
      <c r="E4430" s="2">
        <v>70443000000</v>
      </c>
      <c r="F4430" s="2">
        <v>67400800000</v>
      </c>
      <c r="G4430" s="2">
        <v>64623100000</v>
      </c>
      <c r="H4430" s="2">
        <v>61692000000</v>
      </c>
      <c r="I4430" s="2">
        <v>58421900000</v>
      </c>
      <c r="J4430" s="2">
        <v>55365800000</v>
      </c>
      <c r="K4430" s="2">
        <v>52597400000</v>
      </c>
      <c r="L4430" s="2">
        <v>50114300000</v>
      </c>
      <c r="M4430" s="2">
        <v>47950300000</v>
      </c>
      <c r="N4430" s="2">
        <v>46103700000</v>
      </c>
      <c r="O4430" s="2">
        <v>44663800000</v>
      </c>
      <c r="P4430" s="2">
        <v>43553500000</v>
      </c>
      <c r="Q4430" s="2">
        <v>42757500000</v>
      </c>
      <c r="R4430" s="2">
        <v>42115600000</v>
      </c>
      <c r="S4430" s="2">
        <v>41481900000</v>
      </c>
      <c r="T4430" s="2">
        <v>40849000000</v>
      </c>
      <c r="U4430" s="2">
        <v>40226000000</v>
      </c>
      <c r="V4430" s="2">
        <v>39609300000</v>
      </c>
      <c r="W4430" s="2">
        <v>38992600000</v>
      </c>
      <c r="X4430" s="2">
        <v>38386700000</v>
      </c>
      <c r="Y4430" s="2">
        <v>37786700000</v>
      </c>
      <c r="Z4430" s="2">
        <v>37203600000</v>
      </c>
      <c r="AA4430" s="2">
        <v>36625300000</v>
      </c>
      <c r="AB4430" s="2">
        <v>36056900000</v>
      </c>
      <c r="AC4430" s="2">
        <v>35499900000</v>
      </c>
      <c r="AD4430" s="2">
        <v>34946800000</v>
      </c>
      <c r="AE4430" s="2">
        <v>34403200000</v>
      </c>
      <c r="AF4430" s="2">
        <v>33873100000</v>
      </c>
    </row>
    <row r="4431" spans="1:32" x14ac:dyDescent="0.25">
      <c r="A4431" t="s">
        <v>5945</v>
      </c>
      <c r="B4431" t="s">
        <v>19</v>
      </c>
      <c r="C4431">
        <v>927534</v>
      </c>
      <c r="D4431" s="2">
        <v>2420470</v>
      </c>
      <c r="E4431" s="2">
        <v>2002610</v>
      </c>
      <c r="F4431" s="2">
        <v>1916120</v>
      </c>
      <c r="G4431" s="2">
        <v>1837160</v>
      </c>
      <c r="H4431" s="2">
        <v>1753830</v>
      </c>
      <c r="I4431" s="2">
        <v>1660860</v>
      </c>
      <c r="J4431" s="2">
        <v>1573980</v>
      </c>
      <c r="K4431" s="2">
        <v>1495280</v>
      </c>
      <c r="L4431" s="2">
        <v>1424690</v>
      </c>
      <c r="M4431" s="2">
        <v>1363170</v>
      </c>
      <c r="N4431" s="2">
        <v>1310670</v>
      </c>
      <c r="O4431" s="2">
        <v>1269740</v>
      </c>
      <c r="P4431" s="2">
        <v>1238170</v>
      </c>
      <c r="Q4431" s="2">
        <v>1215540</v>
      </c>
      <c r="R4431" s="2">
        <v>1197300</v>
      </c>
      <c r="S4431" s="2">
        <v>1179280</v>
      </c>
      <c r="T4431" s="2">
        <v>1161290</v>
      </c>
      <c r="U4431" s="2">
        <v>1143570</v>
      </c>
      <c r="V4431" s="2">
        <v>1126040</v>
      </c>
      <c r="W4431" s="2">
        <v>1108510</v>
      </c>
      <c r="X4431" s="2">
        <v>1091290</v>
      </c>
      <c r="Y4431" s="2">
        <v>1074230</v>
      </c>
      <c r="Z4431" s="2">
        <v>1057650</v>
      </c>
      <c r="AA4431" s="2">
        <v>1041210</v>
      </c>
      <c r="AB4431" s="2">
        <v>1025050</v>
      </c>
      <c r="AC4431" s="2">
        <v>1009220</v>
      </c>
      <c r="AD4431">
        <v>993494</v>
      </c>
      <c r="AE4431">
        <v>978040</v>
      </c>
      <c r="AF4431">
        <v>962969</v>
      </c>
    </row>
    <row r="4432" spans="1:32" x14ac:dyDescent="0.25">
      <c r="A4432" t="s">
        <v>5946</v>
      </c>
      <c r="B4432" t="s">
        <v>19</v>
      </c>
      <c r="C4432" s="2">
        <v>4283600</v>
      </c>
      <c r="D4432" s="2">
        <v>11178400</v>
      </c>
      <c r="E4432" s="2">
        <v>9248570</v>
      </c>
      <c r="F4432" s="2">
        <v>8849160</v>
      </c>
      <c r="G4432" s="2">
        <v>8484470</v>
      </c>
      <c r="H4432" s="2">
        <v>8099650</v>
      </c>
      <c r="I4432" s="2">
        <v>7670310</v>
      </c>
      <c r="J4432" s="2">
        <v>7269060</v>
      </c>
      <c r="K4432" s="2">
        <v>6905600</v>
      </c>
      <c r="L4432" s="2">
        <v>6579580</v>
      </c>
      <c r="M4432" s="2">
        <v>6295470</v>
      </c>
      <c r="N4432" s="2">
        <v>6053020</v>
      </c>
      <c r="O4432" s="2">
        <v>5863990</v>
      </c>
      <c r="P4432" s="2">
        <v>5718210</v>
      </c>
      <c r="Q4432" s="2">
        <v>5613700</v>
      </c>
      <c r="R4432" s="2">
        <v>5529430</v>
      </c>
      <c r="S4432" s="2">
        <v>5446220</v>
      </c>
      <c r="T4432" s="2">
        <v>5363130</v>
      </c>
      <c r="U4432" s="2">
        <v>5281330</v>
      </c>
      <c r="V4432" s="2">
        <v>5200370</v>
      </c>
      <c r="W4432" s="2">
        <v>5119410</v>
      </c>
      <c r="X4432" s="2">
        <v>5039860</v>
      </c>
      <c r="Y4432" s="2">
        <v>4961080</v>
      </c>
      <c r="Z4432" s="2">
        <v>4884530</v>
      </c>
      <c r="AA4432" s="2">
        <v>4808590</v>
      </c>
      <c r="AB4432" s="2">
        <v>4733970</v>
      </c>
      <c r="AC4432" s="2">
        <v>4660840</v>
      </c>
      <c r="AD4432" s="2">
        <v>4588220</v>
      </c>
      <c r="AE4432" s="2">
        <v>4516850</v>
      </c>
      <c r="AF4432" s="2">
        <v>4447250</v>
      </c>
    </row>
    <row r="4433" spans="1:32" x14ac:dyDescent="0.25">
      <c r="A4433" t="s">
        <v>5947</v>
      </c>
      <c r="B4433" t="s">
        <v>19</v>
      </c>
      <c r="C4433" s="2">
        <v>14660700</v>
      </c>
      <c r="D4433" s="2">
        <v>38258200</v>
      </c>
      <c r="E4433" s="2">
        <v>31653400</v>
      </c>
      <c r="F4433" s="2">
        <v>30286400</v>
      </c>
      <c r="G4433" s="2">
        <v>29038200</v>
      </c>
      <c r="H4433" s="2">
        <v>27721200</v>
      </c>
      <c r="I4433" s="2">
        <v>26251800</v>
      </c>
      <c r="J4433" s="2">
        <v>24878500</v>
      </c>
      <c r="K4433" s="2">
        <v>23634500</v>
      </c>
      <c r="L4433" s="2">
        <v>22518700</v>
      </c>
      <c r="M4433" s="2">
        <v>21546300</v>
      </c>
      <c r="N4433" s="2">
        <v>20716600</v>
      </c>
      <c r="O4433" s="2">
        <v>20069600</v>
      </c>
      <c r="P4433" s="2">
        <v>19570700</v>
      </c>
      <c r="Q4433" s="2">
        <v>19213000</v>
      </c>
      <c r="R4433" s="2">
        <v>18924600</v>
      </c>
      <c r="S4433" s="2">
        <v>18639800</v>
      </c>
      <c r="T4433" s="2">
        <v>18355400</v>
      </c>
      <c r="U4433" s="2">
        <v>18075400</v>
      </c>
      <c r="V4433" s="2">
        <v>17798400</v>
      </c>
      <c r="W4433" s="2">
        <v>17521300</v>
      </c>
      <c r="X4433" s="2">
        <v>17249000</v>
      </c>
      <c r="Y4433" s="2">
        <v>16979400</v>
      </c>
      <c r="Z4433" s="2">
        <v>16717400</v>
      </c>
      <c r="AA4433" s="2">
        <v>16457500</v>
      </c>
      <c r="AB4433" s="2">
        <v>16202100</v>
      </c>
      <c r="AC4433" s="2">
        <v>15951800</v>
      </c>
      <c r="AD4433" s="2">
        <v>15703300</v>
      </c>
      <c r="AE4433" s="2">
        <v>15459000</v>
      </c>
      <c r="AF4433" s="2">
        <v>15220800</v>
      </c>
    </row>
    <row r="4434" spans="1:32" x14ac:dyDescent="0.25">
      <c r="A4434" t="s">
        <v>5948</v>
      </c>
      <c r="B4434" t="s">
        <v>19</v>
      </c>
      <c r="C4434" s="2">
        <v>1157350</v>
      </c>
      <c r="D4434" s="2">
        <v>3020200</v>
      </c>
      <c r="E4434" s="2">
        <v>2498800</v>
      </c>
      <c r="F4434" s="2">
        <v>2390890</v>
      </c>
      <c r="G4434" s="2">
        <v>2292360</v>
      </c>
      <c r="H4434" s="2">
        <v>2188380</v>
      </c>
      <c r="I4434" s="2">
        <v>2072380</v>
      </c>
      <c r="J4434" s="2">
        <v>1963970</v>
      </c>
      <c r="K4434" s="2">
        <v>1865770</v>
      </c>
      <c r="L4434" s="2">
        <v>1777690</v>
      </c>
      <c r="M4434" s="2">
        <v>1700930</v>
      </c>
      <c r="N4434" s="2">
        <v>1635420</v>
      </c>
      <c r="O4434" s="2">
        <v>1584350</v>
      </c>
      <c r="P4434" s="2">
        <v>1544960</v>
      </c>
      <c r="Q4434" s="2">
        <v>1516720</v>
      </c>
      <c r="R4434" s="2">
        <v>1493960</v>
      </c>
      <c r="S4434" s="2">
        <v>1471470</v>
      </c>
      <c r="T4434" s="2">
        <v>1449020</v>
      </c>
      <c r="U4434" s="2">
        <v>1426920</v>
      </c>
      <c r="V4434" s="2">
        <v>1405050</v>
      </c>
      <c r="W4434" s="2">
        <v>1383170</v>
      </c>
      <c r="X4434" s="2">
        <v>1361680</v>
      </c>
      <c r="Y4434" s="2">
        <v>1340400</v>
      </c>
      <c r="Z4434" s="2">
        <v>1319710</v>
      </c>
      <c r="AA4434" s="2">
        <v>1299200</v>
      </c>
      <c r="AB4434" s="2">
        <v>1279040</v>
      </c>
      <c r="AC4434" s="2">
        <v>1259280</v>
      </c>
      <c r="AD4434" s="2">
        <v>1239660</v>
      </c>
      <c r="AE4434" s="2">
        <v>1220370</v>
      </c>
      <c r="AF4434" s="2">
        <v>1201570</v>
      </c>
    </row>
    <row r="4435" spans="1:32" x14ac:dyDescent="0.25">
      <c r="A4435" t="s">
        <v>5949</v>
      </c>
      <c r="B4435" t="s">
        <v>19</v>
      </c>
      <c r="C4435" s="2">
        <v>1029190</v>
      </c>
      <c r="D4435" s="2">
        <v>2685760</v>
      </c>
      <c r="E4435" s="2">
        <v>2222100</v>
      </c>
      <c r="F4435" s="2">
        <v>2126130</v>
      </c>
      <c r="G4435" s="2">
        <v>2038510</v>
      </c>
      <c r="H4435" s="2">
        <v>1946050</v>
      </c>
      <c r="I4435" s="2">
        <v>1842900</v>
      </c>
      <c r="J4435" s="2">
        <v>1746490</v>
      </c>
      <c r="K4435" s="2">
        <v>1659160</v>
      </c>
      <c r="L4435" s="2">
        <v>1580830</v>
      </c>
      <c r="M4435" s="2">
        <v>1512570</v>
      </c>
      <c r="N4435" s="2">
        <v>1454320</v>
      </c>
      <c r="O4435" s="2">
        <v>1408900</v>
      </c>
      <c r="P4435" s="2">
        <v>1373880</v>
      </c>
      <c r="Q4435" s="2">
        <v>1348770</v>
      </c>
      <c r="R4435" s="2">
        <v>1328520</v>
      </c>
      <c r="S4435" s="2">
        <v>1308530</v>
      </c>
      <c r="T4435" s="2">
        <v>1288560</v>
      </c>
      <c r="U4435" s="2">
        <v>1268910</v>
      </c>
      <c r="V4435" s="2">
        <v>1249460</v>
      </c>
      <c r="W4435" s="2">
        <v>1230010</v>
      </c>
      <c r="X4435" s="2">
        <v>1210890</v>
      </c>
      <c r="Y4435" s="2">
        <v>1191970</v>
      </c>
      <c r="Z4435" s="2">
        <v>1173570</v>
      </c>
      <c r="AA4435" s="2">
        <v>1155330</v>
      </c>
      <c r="AB4435" s="2">
        <v>1137400</v>
      </c>
      <c r="AC4435" s="2">
        <v>1119830</v>
      </c>
      <c r="AD4435" s="2">
        <v>1102380</v>
      </c>
      <c r="AE4435" s="2">
        <v>1085230</v>
      </c>
      <c r="AF4435" s="2">
        <v>1068510</v>
      </c>
    </row>
    <row r="4436" spans="1:32" x14ac:dyDescent="0.25">
      <c r="A4436" t="s">
        <v>5950</v>
      </c>
      <c r="B4436" t="s">
        <v>19</v>
      </c>
      <c r="C4436" s="2">
        <v>3116690</v>
      </c>
      <c r="D4436" s="2">
        <v>8133230</v>
      </c>
      <c r="E4436" s="2">
        <v>6729130</v>
      </c>
      <c r="F4436" s="2">
        <v>6438530</v>
      </c>
      <c r="G4436" s="2">
        <v>6173190</v>
      </c>
      <c r="H4436" s="2">
        <v>5893190</v>
      </c>
      <c r="I4436" s="2">
        <v>5580810</v>
      </c>
      <c r="J4436" s="2">
        <v>5288870</v>
      </c>
      <c r="K4436" s="2">
        <v>5024420</v>
      </c>
      <c r="L4436" s="2">
        <v>4787210</v>
      </c>
      <c r="M4436" s="2">
        <v>4580500</v>
      </c>
      <c r="N4436" s="2">
        <v>4404100</v>
      </c>
      <c r="O4436" s="2">
        <v>4266550</v>
      </c>
      <c r="P4436" s="2">
        <v>4160490</v>
      </c>
      <c r="Q4436" s="2">
        <v>4084450</v>
      </c>
      <c r="R4436" s="2">
        <v>4023140</v>
      </c>
      <c r="S4436" s="2">
        <v>3962600</v>
      </c>
      <c r="T4436" s="2">
        <v>3902140</v>
      </c>
      <c r="U4436" s="2">
        <v>3842630</v>
      </c>
      <c r="V4436" s="2">
        <v>3783720</v>
      </c>
      <c r="W4436" s="2">
        <v>3724810</v>
      </c>
      <c r="X4436" s="2">
        <v>3666930</v>
      </c>
      <c r="Y4436" s="2">
        <v>3609610</v>
      </c>
      <c r="Z4436" s="2">
        <v>3553910</v>
      </c>
      <c r="AA4436" s="2">
        <v>3498670</v>
      </c>
      <c r="AB4436" s="2">
        <v>3444370</v>
      </c>
      <c r="AC4436" s="2">
        <v>3391160</v>
      </c>
      <c r="AD4436" s="2">
        <v>3338330</v>
      </c>
      <c r="AE4436" s="2">
        <v>3286400</v>
      </c>
      <c r="AF4436" s="2">
        <v>3235760</v>
      </c>
    </row>
    <row r="4437" spans="1:32" x14ac:dyDescent="0.25">
      <c r="A4437" t="s">
        <v>5951</v>
      </c>
      <c r="B4437" t="s">
        <v>19</v>
      </c>
      <c r="C4437">
        <v>240681</v>
      </c>
      <c r="D4437">
        <v>628075</v>
      </c>
      <c r="E4437">
        <v>519646</v>
      </c>
      <c r="F4437">
        <v>497204</v>
      </c>
      <c r="G4437">
        <v>476714</v>
      </c>
      <c r="H4437">
        <v>455092</v>
      </c>
      <c r="I4437">
        <v>430969</v>
      </c>
      <c r="J4437">
        <v>408424</v>
      </c>
      <c r="K4437">
        <v>388002</v>
      </c>
      <c r="L4437">
        <v>369684</v>
      </c>
      <c r="M4437">
        <v>353721</v>
      </c>
      <c r="N4437">
        <v>340099</v>
      </c>
      <c r="O4437">
        <v>329477</v>
      </c>
      <c r="P4437">
        <v>321287</v>
      </c>
      <c r="Q4437">
        <v>315415</v>
      </c>
      <c r="R4437">
        <v>310680</v>
      </c>
      <c r="S4437">
        <v>306005</v>
      </c>
      <c r="T4437">
        <v>301336</v>
      </c>
      <c r="U4437">
        <v>296740</v>
      </c>
      <c r="V4437">
        <v>292191</v>
      </c>
      <c r="W4437">
        <v>287642</v>
      </c>
      <c r="X4437">
        <v>283173</v>
      </c>
      <c r="Y4437">
        <v>278746</v>
      </c>
      <c r="Z4437">
        <v>274445</v>
      </c>
      <c r="AA4437">
        <v>270179</v>
      </c>
      <c r="AB4437">
        <v>265986</v>
      </c>
      <c r="AC4437">
        <v>261877</v>
      </c>
      <c r="AD4437">
        <v>257797</v>
      </c>
      <c r="AE4437">
        <v>253786</v>
      </c>
      <c r="AF4437">
        <v>249876</v>
      </c>
    </row>
    <row r="4438" spans="1:32" x14ac:dyDescent="0.25">
      <c r="A4438" t="s">
        <v>5952</v>
      </c>
      <c r="B4438" t="s">
        <v>19</v>
      </c>
      <c r="C4438">
        <v>205491</v>
      </c>
      <c r="D4438">
        <v>536244</v>
      </c>
      <c r="E4438">
        <v>443669</v>
      </c>
      <c r="F4438">
        <v>424508</v>
      </c>
      <c r="G4438">
        <v>407014</v>
      </c>
      <c r="H4438">
        <v>388553</v>
      </c>
      <c r="I4438">
        <v>367957</v>
      </c>
      <c r="J4438">
        <v>348708</v>
      </c>
      <c r="K4438">
        <v>331273</v>
      </c>
      <c r="L4438">
        <v>315633</v>
      </c>
      <c r="M4438">
        <v>302004</v>
      </c>
      <c r="N4438">
        <v>290373</v>
      </c>
      <c r="O4438">
        <v>281305</v>
      </c>
      <c r="P4438">
        <v>274312</v>
      </c>
      <c r="Q4438">
        <v>269298</v>
      </c>
      <c r="R4438">
        <v>265256</v>
      </c>
      <c r="S4438">
        <v>261264</v>
      </c>
      <c r="T4438">
        <v>257278</v>
      </c>
      <c r="U4438">
        <v>253354</v>
      </c>
      <c r="V4438">
        <v>249470</v>
      </c>
      <c r="W4438">
        <v>245586</v>
      </c>
      <c r="X4438">
        <v>241770</v>
      </c>
      <c r="Y4438">
        <v>237991</v>
      </c>
      <c r="Z4438">
        <v>234319</v>
      </c>
      <c r="AA4438">
        <v>230676</v>
      </c>
      <c r="AB4438">
        <v>227096</v>
      </c>
      <c r="AC4438">
        <v>223588</v>
      </c>
      <c r="AD4438">
        <v>220104</v>
      </c>
      <c r="AE4438">
        <v>216680</v>
      </c>
      <c r="AF4438">
        <v>213342</v>
      </c>
    </row>
    <row r="4439" spans="1:32" x14ac:dyDescent="0.25">
      <c r="A4439" t="s">
        <v>5953</v>
      </c>
      <c r="B4439" t="s">
        <v>19</v>
      </c>
      <c r="C4439" s="2">
        <v>1303330</v>
      </c>
      <c r="D4439" s="2">
        <v>3401130</v>
      </c>
      <c r="E4439" s="2">
        <v>2813970</v>
      </c>
      <c r="F4439" s="2">
        <v>2692440</v>
      </c>
      <c r="G4439" s="2">
        <v>2581480</v>
      </c>
      <c r="H4439" s="2">
        <v>2464400</v>
      </c>
      <c r="I4439" s="2">
        <v>2333770</v>
      </c>
      <c r="J4439" s="2">
        <v>2211680</v>
      </c>
      <c r="K4439" s="2">
        <v>2101090</v>
      </c>
      <c r="L4439" s="2">
        <v>2001900</v>
      </c>
      <c r="M4439" s="2">
        <v>1915460</v>
      </c>
      <c r="N4439" s="2">
        <v>1841690</v>
      </c>
      <c r="O4439" s="2">
        <v>1784170</v>
      </c>
      <c r="P4439" s="2">
        <v>1739820</v>
      </c>
      <c r="Q4439" s="2">
        <v>1708020</v>
      </c>
      <c r="R4439" s="2">
        <v>1682380</v>
      </c>
      <c r="S4439" s="2">
        <v>1657070</v>
      </c>
      <c r="T4439" s="2">
        <v>1631780</v>
      </c>
      <c r="U4439" s="2">
        <v>1606900</v>
      </c>
      <c r="V4439" s="2">
        <v>1582260</v>
      </c>
      <c r="W4439" s="2">
        <v>1557630</v>
      </c>
      <c r="X4439" s="2">
        <v>1533430</v>
      </c>
      <c r="Y4439" s="2">
        <v>1509460</v>
      </c>
      <c r="Z4439" s="2">
        <v>1486160</v>
      </c>
      <c r="AA4439" s="2">
        <v>1463060</v>
      </c>
      <c r="AB4439" s="2">
        <v>1440360</v>
      </c>
      <c r="AC4439" s="2">
        <v>1418100</v>
      </c>
      <c r="AD4439" s="2">
        <v>1396010</v>
      </c>
      <c r="AE4439" s="2">
        <v>1374290</v>
      </c>
      <c r="AF4439" s="2">
        <v>1353120</v>
      </c>
    </row>
    <row r="4440" spans="1:32" x14ac:dyDescent="0.25">
      <c r="A4440" t="s">
        <v>5954</v>
      </c>
      <c r="B4440" t="s">
        <v>19</v>
      </c>
      <c r="C4440">
        <v>260665</v>
      </c>
      <c r="D4440">
        <v>680226</v>
      </c>
      <c r="E4440">
        <v>562793</v>
      </c>
      <c r="F4440">
        <v>538489</v>
      </c>
      <c r="G4440">
        <v>516297</v>
      </c>
      <c r="H4440">
        <v>492879</v>
      </c>
      <c r="I4440">
        <v>466753</v>
      </c>
      <c r="J4440">
        <v>442336</v>
      </c>
      <c r="K4440">
        <v>420219</v>
      </c>
      <c r="L4440">
        <v>400380</v>
      </c>
      <c r="M4440">
        <v>383092</v>
      </c>
      <c r="N4440">
        <v>368338</v>
      </c>
      <c r="O4440">
        <v>356835</v>
      </c>
      <c r="P4440">
        <v>347964</v>
      </c>
      <c r="Q4440">
        <v>341604</v>
      </c>
      <c r="R4440">
        <v>336476</v>
      </c>
      <c r="S4440">
        <v>331413</v>
      </c>
      <c r="T4440">
        <v>326357</v>
      </c>
      <c r="U4440">
        <v>321379</v>
      </c>
      <c r="V4440">
        <v>316453</v>
      </c>
      <c r="W4440">
        <v>311526</v>
      </c>
      <c r="X4440">
        <v>306685</v>
      </c>
      <c r="Y4440">
        <v>301891</v>
      </c>
      <c r="Z4440">
        <v>297233</v>
      </c>
      <c r="AA4440">
        <v>292612</v>
      </c>
      <c r="AB4440">
        <v>288071</v>
      </c>
      <c r="AC4440">
        <v>283621</v>
      </c>
      <c r="AD4440">
        <v>279202</v>
      </c>
      <c r="AE4440">
        <v>274859</v>
      </c>
      <c r="AF4440">
        <v>270624</v>
      </c>
    </row>
    <row r="4441" spans="1:32" x14ac:dyDescent="0.25">
      <c r="A4441" t="s">
        <v>5955</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x14ac:dyDescent="0.25">
      <c r="A4442" t="s">
        <v>5956</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x14ac:dyDescent="0.25">
      <c r="A4443" t="s">
        <v>5957</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x14ac:dyDescent="0.25">
      <c r="A4444" t="s">
        <v>5958</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x14ac:dyDescent="0.25">
      <c r="A4445" t="s">
        <v>5959</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x14ac:dyDescent="0.25">
      <c r="A4446" t="s">
        <v>5960</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x14ac:dyDescent="0.25">
      <c r="A4447" t="s">
        <v>5961</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x14ac:dyDescent="0.25">
      <c r="A4448" t="s">
        <v>5962</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x14ac:dyDescent="0.25">
      <c r="A4449" t="s">
        <v>5963</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x14ac:dyDescent="0.25">
      <c r="A4450" t="s">
        <v>5964</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x14ac:dyDescent="0.25">
      <c r="A4451" t="s">
        <v>5965</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x14ac:dyDescent="0.25">
      <c r="A4452" t="s">
        <v>5966</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x14ac:dyDescent="0.25">
      <c r="A4453" t="s">
        <v>5967</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x14ac:dyDescent="0.25">
      <c r="A4454" t="s">
        <v>5968</v>
      </c>
      <c r="B4454" t="s">
        <v>19</v>
      </c>
      <c r="C4454">
        <v>0</v>
      </c>
      <c r="D4454">
        <v>0</v>
      </c>
      <c r="E4454">
        <v>7.4969599999999997E-2</v>
      </c>
      <c r="F4454">
        <v>0.14974100000000001</v>
      </c>
      <c r="G4454">
        <v>0.22415599999999999</v>
      </c>
      <c r="H4454">
        <v>0.29831999999999997</v>
      </c>
      <c r="I4454">
        <v>0.372226</v>
      </c>
      <c r="J4454">
        <v>0.44594099999999998</v>
      </c>
      <c r="K4454">
        <v>0.51929000000000003</v>
      </c>
      <c r="L4454">
        <v>0.59248999999999996</v>
      </c>
      <c r="M4454">
        <v>0.66500499999999996</v>
      </c>
      <c r="N4454">
        <v>0.73741800000000002</v>
      </c>
      <c r="O4454">
        <v>0.81140800000000002</v>
      </c>
      <c r="P4454">
        <v>0.88580400000000004</v>
      </c>
      <c r="Q4454">
        <v>0.95945800000000003</v>
      </c>
      <c r="R4454">
        <v>1.03386</v>
      </c>
      <c r="S4454">
        <v>1.1075200000000001</v>
      </c>
      <c r="T4454">
        <v>1.1819299999999999</v>
      </c>
      <c r="U4454">
        <v>1.25634</v>
      </c>
      <c r="V4454">
        <v>1.3307500000000001</v>
      </c>
      <c r="W4454">
        <v>1.40516</v>
      </c>
      <c r="X4454">
        <v>1.47956</v>
      </c>
      <c r="Y4454">
        <v>1.55396</v>
      </c>
      <c r="Z4454">
        <v>1.62836</v>
      </c>
      <c r="AA4454">
        <v>1.7027399999999999</v>
      </c>
      <c r="AB4454">
        <v>1.77712</v>
      </c>
      <c r="AC4454">
        <v>1.85148</v>
      </c>
      <c r="AD4454">
        <v>1.92581</v>
      </c>
      <c r="AE4454">
        <v>2.0008699999999999</v>
      </c>
      <c r="AF4454">
        <v>2.07517</v>
      </c>
    </row>
    <row r="4455" spans="1:32" x14ac:dyDescent="0.25">
      <c r="A4455" t="s">
        <v>5969</v>
      </c>
      <c r="B4455" t="s">
        <v>19</v>
      </c>
      <c r="C4455">
        <v>0</v>
      </c>
      <c r="D4455">
        <v>0</v>
      </c>
      <c r="E4455" s="2">
        <v>2.13129E-6</v>
      </c>
      <c r="F4455" s="2">
        <v>4.2569699999999997E-6</v>
      </c>
      <c r="G4455" s="2">
        <v>6.37247E-6</v>
      </c>
      <c r="H4455" s="2">
        <v>8.48087E-6</v>
      </c>
      <c r="I4455" s="2">
        <v>1.0581899999999999E-5</v>
      </c>
      <c r="J4455" s="2">
        <v>1.26776E-5</v>
      </c>
      <c r="K4455" s="2">
        <v>1.47628E-5</v>
      </c>
      <c r="L4455" s="2">
        <v>1.68438E-5</v>
      </c>
      <c r="M4455" s="2">
        <v>1.89053E-5</v>
      </c>
      <c r="N4455" s="2">
        <v>2.0963900000000001E-5</v>
      </c>
      <c r="O4455" s="2">
        <v>2.3067299999999999E-5</v>
      </c>
      <c r="P4455" s="2">
        <v>2.5182300000000001E-5</v>
      </c>
      <c r="Q4455" s="2">
        <v>2.7276200000000002E-5</v>
      </c>
      <c r="R4455" s="2">
        <v>2.9391400000000001E-5</v>
      </c>
      <c r="S4455" s="2">
        <v>3.1485300000000002E-5</v>
      </c>
      <c r="T4455" s="2">
        <v>3.3600799999999999E-5</v>
      </c>
      <c r="U4455" s="2">
        <v>3.5716100000000002E-5</v>
      </c>
      <c r="V4455" s="2">
        <v>3.7831699999999999E-5</v>
      </c>
      <c r="W4455" s="2">
        <v>3.9946900000000002E-5</v>
      </c>
      <c r="X4455" s="2">
        <v>4.2061899999999998E-5</v>
      </c>
      <c r="Y4455" s="2">
        <v>4.4177200000000001E-5</v>
      </c>
      <c r="Z4455" s="2">
        <v>4.6292299999999997E-5</v>
      </c>
      <c r="AA4455" s="2">
        <v>4.8406799999999999E-5</v>
      </c>
      <c r="AB4455" s="2">
        <v>5.05212E-5</v>
      </c>
      <c r="AC4455" s="2">
        <v>5.26352E-5</v>
      </c>
      <c r="AD4455" s="2">
        <v>5.4748499999999999E-5</v>
      </c>
      <c r="AE4455" s="2">
        <v>5.6882400000000003E-5</v>
      </c>
      <c r="AF4455" s="2">
        <v>5.8994399999999999E-5</v>
      </c>
    </row>
    <row r="4456" spans="1:32" x14ac:dyDescent="0.25">
      <c r="A4456" t="s">
        <v>5970</v>
      </c>
      <c r="B4456" t="s">
        <v>19</v>
      </c>
      <c r="C4456">
        <v>0</v>
      </c>
      <c r="D4456">
        <v>0</v>
      </c>
      <c r="E4456" s="2">
        <v>9.8428699999999998E-6</v>
      </c>
      <c r="F4456" s="2">
        <v>1.9659800000000001E-5</v>
      </c>
      <c r="G4456" s="2">
        <v>2.9429800000000001E-5</v>
      </c>
      <c r="H4456" s="2">
        <v>3.9166899999999999E-5</v>
      </c>
      <c r="I4456" s="2">
        <v>4.8870199999999998E-5</v>
      </c>
      <c r="J4456" s="2">
        <v>5.8548300000000003E-5</v>
      </c>
      <c r="K4456" s="2">
        <v>6.8178399999999998E-5</v>
      </c>
      <c r="L4456" s="2">
        <v>7.7788900000000003E-5</v>
      </c>
      <c r="M4456" s="2">
        <v>8.7309499999999995E-5</v>
      </c>
      <c r="N4456" s="2">
        <v>9.6816800000000005E-5</v>
      </c>
      <c r="O4456">
        <v>1.06531E-4</v>
      </c>
      <c r="P4456">
        <v>1.1629900000000001E-4</v>
      </c>
      <c r="Q4456">
        <v>1.25969E-4</v>
      </c>
      <c r="R4456">
        <v>1.3573700000000001E-4</v>
      </c>
      <c r="S4456">
        <v>1.45408E-4</v>
      </c>
      <c r="T4456">
        <v>1.5517800000000001E-4</v>
      </c>
      <c r="U4456">
        <v>1.64947E-4</v>
      </c>
      <c r="V4456">
        <v>1.7471699999999999E-4</v>
      </c>
      <c r="W4456">
        <v>1.8448499999999999E-4</v>
      </c>
      <c r="X4456">
        <v>1.94253E-4</v>
      </c>
      <c r="Y4456">
        <v>2.0402199999999999E-4</v>
      </c>
      <c r="Z4456">
        <v>2.1379E-4</v>
      </c>
      <c r="AA4456">
        <v>2.23556E-4</v>
      </c>
      <c r="AB4456">
        <v>2.3332E-4</v>
      </c>
      <c r="AC4456">
        <v>2.43083E-4</v>
      </c>
      <c r="AD4456">
        <v>2.5284299999999999E-4</v>
      </c>
      <c r="AE4456">
        <v>2.6269800000000001E-4</v>
      </c>
      <c r="AF4456">
        <v>2.7245200000000001E-4</v>
      </c>
    </row>
    <row r="4457" spans="1:32" x14ac:dyDescent="0.25">
      <c r="A4457" t="s">
        <v>5971</v>
      </c>
      <c r="B4457" t="s">
        <v>19</v>
      </c>
      <c r="C4457">
        <v>0</v>
      </c>
      <c r="D4457">
        <v>0</v>
      </c>
      <c r="E4457" s="2">
        <v>3.3687399999999999E-5</v>
      </c>
      <c r="F4457" s="2">
        <v>6.7286000000000006E-5</v>
      </c>
      <c r="G4457">
        <v>1.0072400000000001E-4</v>
      </c>
      <c r="H4457">
        <v>1.3404899999999999E-4</v>
      </c>
      <c r="I4457">
        <v>1.6725900000000001E-4</v>
      </c>
      <c r="J4457">
        <v>2.0038200000000001E-4</v>
      </c>
      <c r="K4457">
        <v>2.3334199999999999E-4</v>
      </c>
      <c r="L4457">
        <v>2.6623400000000001E-4</v>
      </c>
      <c r="M4457">
        <v>2.9881800000000001E-4</v>
      </c>
      <c r="N4457">
        <v>3.3135700000000001E-4</v>
      </c>
      <c r="O4457">
        <v>3.6460399999999998E-4</v>
      </c>
      <c r="P4457">
        <v>3.9803400000000002E-4</v>
      </c>
      <c r="Q4457">
        <v>4.3113E-4</v>
      </c>
      <c r="R4457">
        <v>4.6456299999999998E-4</v>
      </c>
      <c r="S4457">
        <v>4.9766000000000003E-4</v>
      </c>
      <c r="T4457">
        <v>5.3109800000000003E-4</v>
      </c>
      <c r="U4457">
        <v>5.6453299999999998E-4</v>
      </c>
      <c r="V4457">
        <v>5.9797099999999998E-4</v>
      </c>
      <c r="W4457">
        <v>6.3140400000000001E-4</v>
      </c>
      <c r="X4457">
        <v>6.6483500000000001E-4</v>
      </c>
      <c r="Y4457">
        <v>6.9826899999999995E-4</v>
      </c>
      <c r="Z4457">
        <v>7.3169999999999995E-4</v>
      </c>
      <c r="AA4457">
        <v>7.6512300000000004E-4</v>
      </c>
      <c r="AB4457">
        <v>7.9854299999999997E-4</v>
      </c>
      <c r="AC4457">
        <v>8.3195600000000001E-4</v>
      </c>
      <c r="AD4457">
        <v>8.6536000000000002E-4</v>
      </c>
      <c r="AE4457">
        <v>8.9908800000000004E-4</v>
      </c>
      <c r="AF4457">
        <v>9.3247100000000004E-4</v>
      </c>
    </row>
    <row r="4458" spans="1:32" x14ac:dyDescent="0.25">
      <c r="A4458" t="s">
        <v>5972</v>
      </c>
      <c r="B4458" t="s">
        <v>19</v>
      </c>
      <c r="C4458">
        <v>0</v>
      </c>
      <c r="D4458">
        <v>0</v>
      </c>
      <c r="E4458" s="2">
        <v>2.6593699999999999E-6</v>
      </c>
      <c r="F4458" s="2">
        <v>5.3117399999999997E-6</v>
      </c>
      <c r="G4458" s="2">
        <v>7.9514100000000005E-6</v>
      </c>
      <c r="H4458" s="2">
        <v>1.05822E-5</v>
      </c>
      <c r="I4458" s="2">
        <v>1.3203900000000001E-5</v>
      </c>
      <c r="J4458" s="2">
        <v>1.5818700000000002E-5</v>
      </c>
      <c r="K4458" s="2">
        <v>1.8420600000000001E-5</v>
      </c>
      <c r="L4458" s="2">
        <v>2.1017199999999999E-5</v>
      </c>
      <c r="M4458" s="2">
        <v>2.3589499999999998E-5</v>
      </c>
      <c r="N4458" s="2">
        <v>2.61582E-5</v>
      </c>
      <c r="O4458" s="2">
        <v>2.8782800000000002E-5</v>
      </c>
      <c r="P4458" s="2">
        <v>3.1421899999999998E-5</v>
      </c>
      <c r="Q4458" s="2">
        <v>3.4034600000000001E-5</v>
      </c>
      <c r="R4458" s="2">
        <v>3.6673900000000001E-5</v>
      </c>
      <c r="S4458" s="2">
        <v>3.9286599999999998E-5</v>
      </c>
      <c r="T4458" s="2">
        <v>4.1926299999999999E-5</v>
      </c>
      <c r="U4458" s="2">
        <v>4.4565699999999999E-5</v>
      </c>
      <c r="V4458" s="2">
        <v>4.72054E-5</v>
      </c>
      <c r="W4458" s="2">
        <v>4.9844800000000001E-5</v>
      </c>
      <c r="X4458" s="2">
        <v>5.2483800000000001E-5</v>
      </c>
      <c r="Y4458" s="2">
        <v>5.5123200000000001E-5</v>
      </c>
      <c r="Z4458" s="2">
        <v>5.7762300000000001E-5</v>
      </c>
      <c r="AA4458" s="2">
        <v>6.04009E-5</v>
      </c>
      <c r="AB4458" s="2">
        <v>6.3039099999999998E-5</v>
      </c>
      <c r="AC4458" s="2">
        <v>6.5676899999999995E-5</v>
      </c>
      <c r="AD4458" s="2">
        <v>6.8313900000000003E-5</v>
      </c>
      <c r="AE4458" s="2">
        <v>7.0976399999999994E-5</v>
      </c>
      <c r="AF4458" s="2">
        <v>7.3611799999999999E-5</v>
      </c>
    </row>
    <row r="4459" spans="1:32" x14ac:dyDescent="0.25">
      <c r="A4459" t="s">
        <v>5973</v>
      </c>
      <c r="B4459" t="s">
        <v>19</v>
      </c>
      <c r="C4459">
        <v>0</v>
      </c>
      <c r="D4459">
        <v>0</v>
      </c>
      <c r="E4459" s="2">
        <v>2.3648900000000002E-6</v>
      </c>
      <c r="F4459" s="2">
        <v>4.72354E-6</v>
      </c>
      <c r="G4459" s="2">
        <v>7.0709000000000004E-6</v>
      </c>
      <c r="H4459" s="2">
        <v>9.4103899999999999E-6</v>
      </c>
      <c r="I4459" s="2">
        <v>1.17417E-5</v>
      </c>
      <c r="J4459" s="2">
        <v>1.4066999999999999E-5</v>
      </c>
      <c r="K4459" s="2">
        <v>1.6380800000000001E-5</v>
      </c>
      <c r="L4459" s="2">
        <v>1.8689899999999999E-5</v>
      </c>
      <c r="M4459" s="2">
        <v>2.09773E-5</v>
      </c>
      <c r="N4459" s="2">
        <v>2.3261600000000001E-5</v>
      </c>
      <c r="O4459" s="2">
        <v>2.5595499999999999E-5</v>
      </c>
      <c r="P4459" s="2">
        <v>2.7942299999999998E-5</v>
      </c>
      <c r="Q4459" s="2">
        <v>3.0265700000000001E-5</v>
      </c>
      <c r="R4459" s="2">
        <v>3.2612800000000001E-5</v>
      </c>
      <c r="S4459" s="2">
        <v>3.4936199999999999E-5</v>
      </c>
      <c r="T4459" s="2">
        <v>3.7283500000000003E-5</v>
      </c>
      <c r="U4459" s="2">
        <v>3.96307E-5</v>
      </c>
      <c r="V4459" s="2">
        <v>4.1978099999999997E-5</v>
      </c>
      <c r="W4459" s="2">
        <v>4.43252E-5</v>
      </c>
      <c r="X4459" s="2">
        <v>4.6672000000000003E-5</v>
      </c>
      <c r="Y4459" s="2">
        <v>4.90191E-5</v>
      </c>
      <c r="Z4459" s="2">
        <v>5.1366000000000003E-5</v>
      </c>
      <c r="AA4459" s="2">
        <v>5.3712299999999997E-5</v>
      </c>
      <c r="AB4459" s="2">
        <v>5.6058399999999998E-5</v>
      </c>
      <c r="AC4459" s="2">
        <v>5.8404099999999999E-5</v>
      </c>
      <c r="AD4459" s="2">
        <v>6.0749099999999997E-5</v>
      </c>
      <c r="AE4459" s="2">
        <v>6.3116799999999999E-5</v>
      </c>
      <c r="AF4459" s="2">
        <v>6.5460299999999994E-5</v>
      </c>
    </row>
    <row r="4460" spans="1:32" x14ac:dyDescent="0.25">
      <c r="A4460" t="s">
        <v>5974</v>
      </c>
      <c r="B4460" t="s">
        <v>19</v>
      </c>
      <c r="C4460">
        <v>0</v>
      </c>
      <c r="D4460">
        <v>0</v>
      </c>
      <c r="E4460" s="2">
        <v>7.1615400000000002E-6</v>
      </c>
      <c r="F4460" s="2">
        <v>1.4304199999999999E-5</v>
      </c>
      <c r="G4460" s="2">
        <v>2.1412699999999999E-5</v>
      </c>
      <c r="H4460" s="2">
        <v>2.8497299999999999E-5</v>
      </c>
      <c r="I4460" s="2">
        <v>3.5557299999999999E-5</v>
      </c>
      <c r="J4460" s="2">
        <v>4.2598900000000003E-5</v>
      </c>
      <c r="K4460" s="2">
        <v>4.9605699999999998E-5</v>
      </c>
      <c r="L4460" s="2">
        <v>5.6598200000000003E-5</v>
      </c>
      <c r="M4460" s="2">
        <v>6.35252E-5</v>
      </c>
      <c r="N4460" s="2">
        <v>7.0442499999999995E-5</v>
      </c>
      <c r="O4460" s="2">
        <v>7.7510500000000003E-5</v>
      </c>
      <c r="P4460" s="2">
        <v>8.46173E-5</v>
      </c>
      <c r="Q4460" s="2">
        <v>9.1653199999999999E-5</v>
      </c>
      <c r="R4460" s="2">
        <v>9.8760700000000005E-5</v>
      </c>
      <c r="S4460">
        <v>1.05797E-4</v>
      </c>
      <c r="T4460">
        <v>1.12905E-4</v>
      </c>
      <c r="U4460">
        <v>1.20013E-4</v>
      </c>
      <c r="V4460">
        <v>1.2712199999999999E-4</v>
      </c>
      <c r="W4460">
        <v>1.3422900000000001E-4</v>
      </c>
      <c r="X4460">
        <v>1.4133599999999999E-4</v>
      </c>
      <c r="Y4460">
        <v>1.4844399999999999E-4</v>
      </c>
      <c r="Z4460">
        <v>1.55551E-4</v>
      </c>
      <c r="AA4460">
        <v>1.6265600000000001E-4</v>
      </c>
      <c r="AB4460">
        <v>1.6976099999999999E-4</v>
      </c>
      <c r="AC4460">
        <v>1.7686399999999999E-4</v>
      </c>
      <c r="AD4460">
        <v>1.8396499999999999E-4</v>
      </c>
      <c r="AE4460">
        <v>1.9113600000000001E-4</v>
      </c>
      <c r="AF4460">
        <v>1.9823200000000001E-4</v>
      </c>
    </row>
    <row r="4461" spans="1:32" x14ac:dyDescent="0.25">
      <c r="A4461" t="s">
        <v>5975</v>
      </c>
      <c r="B4461" t="s">
        <v>19</v>
      </c>
      <c r="C4461">
        <v>0</v>
      </c>
      <c r="D4461">
        <v>0</v>
      </c>
      <c r="E4461" s="2">
        <v>5.5303800000000003E-7</v>
      </c>
      <c r="F4461" s="2">
        <v>1.1046199999999999E-6</v>
      </c>
      <c r="G4461" s="2">
        <v>1.6535600000000001E-6</v>
      </c>
      <c r="H4461" s="2">
        <v>2.2006600000000001E-6</v>
      </c>
      <c r="I4461" s="2">
        <v>2.7458500000000001E-6</v>
      </c>
      <c r="J4461" s="2">
        <v>3.2896299999999998E-6</v>
      </c>
      <c r="K4461" s="2">
        <v>3.8307200000000001E-6</v>
      </c>
      <c r="L4461" s="2">
        <v>4.3707000000000004E-6</v>
      </c>
      <c r="M4461" s="2">
        <v>4.9056299999999997E-6</v>
      </c>
      <c r="N4461" s="2">
        <v>5.4398099999999998E-6</v>
      </c>
      <c r="O4461" s="2">
        <v>5.9856199999999996E-6</v>
      </c>
      <c r="P4461" s="2">
        <v>6.5344200000000002E-6</v>
      </c>
      <c r="Q4461" s="2">
        <v>7.07776E-6</v>
      </c>
      <c r="R4461" s="2">
        <v>7.6266300000000004E-6</v>
      </c>
      <c r="S4461" s="2">
        <v>8.1699600000000003E-6</v>
      </c>
      <c r="T4461" s="2">
        <v>8.7189000000000005E-6</v>
      </c>
      <c r="U4461" s="2">
        <v>9.2677999999999996E-6</v>
      </c>
      <c r="V4461" s="2">
        <v>9.8167399999999998E-6</v>
      </c>
      <c r="W4461" s="2">
        <v>1.0365599999999999E-5</v>
      </c>
      <c r="X4461" s="2">
        <v>1.09144E-5</v>
      </c>
      <c r="Y4461" s="2">
        <v>1.1463299999999999E-5</v>
      </c>
      <c r="Z4461" s="2">
        <v>1.20121E-5</v>
      </c>
      <c r="AA4461" s="2">
        <v>1.25608E-5</v>
      </c>
      <c r="AB4461" s="2">
        <v>1.31095E-5</v>
      </c>
      <c r="AC4461" s="2">
        <v>1.3658E-5</v>
      </c>
      <c r="AD4461" s="2">
        <v>1.42064E-5</v>
      </c>
      <c r="AE4461" s="2">
        <v>1.47601E-5</v>
      </c>
      <c r="AF4461" s="2">
        <v>1.53082E-5</v>
      </c>
    </row>
    <row r="4462" spans="1:32" x14ac:dyDescent="0.25">
      <c r="A4462" t="s">
        <v>5976</v>
      </c>
      <c r="B4462" t="s">
        <v>19</v>
      </c>
      <c r="C4462">
        <v>0</v>
      </c>
      <c r="D4462">
        <v>0</v>
      </c>
      <c r="E4462" s="2">
        <v>4.7217799999999998E-7</v>
      </c>
      <c r="F4462" s="2">
        <v>9.4311200000000003E-7</v>
      </c>
      <c r="G4462" s="2">
        <v>1.4117899999999999E-6</v>
      </c>
      <c r="H4462" s="2">
        <v>1.8788999999999999E-6</v>
      </c>
      <c r="I4462" s="2">
        <v>2.3443799999999998E-6</v>
      </c>
      <c r="J4462" s="2">
        <v>2.8086600000000001E-6</v>
      </c>
      <c r="K4462" s="2">
        <v>3.2706300000000001E-6</v>
      </c>
      <c r="L4462" s="2">
        <v>3.7316599999999999E-6</v>
      </c>
      <c r="M4462" s="2">
        <v>4.1883799999999999E-6</v>
      </c>
      <c r="N4462" s="2">
        <v>4.6444500000000001E-6</v>
      </c>
      <c r="O4462" s="2">
        <v>5.1104600000000002E-6</v>
      </c>
      <c r="P4462" s="2">
        <v>5.5790299999999998E-6</v>
      </c>
      <c r="Q4462" s="2">
        <v>6.0429299999999998E-6</v>
      </c>
      <c r="R4462" s="2">
        <v>6.5115399999999997E-6</v>
      </c>
      <c r="S4462" s="2">
        <v>6.9754400000000004E-6</v>
      </c>
      <c r="T4462" s="2">
        <v>7.4441200000000001E-6</v>
      </c>
      <c r="U4462" s="2">
        <v>7.9127600000000005E-6</v>
      </c>
      <c r="V4462" s="2">
        <v>8.3814400000000002E-6</v>
      </c>
      <c r="W4462" s="2">
        <v>8.8500600000000008E-6</v>
      </c>
      <c r="X4462" s="2">
        <v>9.3186400000000003E-6</v>
      </c>
      <c r="Y4462" s="2">
        <v>9.7872699999999999E-6</v>
      </c>
      <c r="Z4462" s="2">
        <v>1.0255799999999999E-5</v>
      </c>
      <c r="AA4462" s="2">
        <v>1.07243E-5</v>
      </c>
      <c r="AB4462" s="2">
        <v>1.1192800000000001E-5</v>
      </c>
      <c r="AC4462" s="2">
        <v>1.1661099999999999E-5</v>
      </c>
      <c r="AD4462" s="2">
        <v>1.2129299999999999E-5</v>
      </c>
      <c r="AE4462" s="2">
        <v>1.2602000000000001E-5</v>
      </c>
      <c r="AF4462" s="2">
        <v>1.307E-5</v>
      </c>
    </row>
    <row r="4463" spans="1:32" x14ac:dyDescent="0.25">
      <c r="A4463" t="s">
        <v>5977</v>
      </c>
      <c r="B4463" t="s">
        <v>19</v>
      </c>
      <c r="C4463">
        <v>0</v>
      </c>
      <c r="D4463">
        <v>0</v>
      </c>
      <c r="E4463" s="2">
        <v>2.9947899999999998E-6</v>
      </c>
      <c r="F4463" s="2">
        <v>5.9816800000000001E-6</v>
      </c>
      <c r="G4463" s="2">
        <v>8.9542899999999993E-6</v>
      </c>
      <c r="H4463" s="2">
        <v>1.1916899999999999E-5</v>
      </c>
      <c r="I4463" s="2">
        <v>1.48692E-5</v>
      </c>
      <c r="J4463" s="2">
        <v>1.7813899999999999E-5</v>
      </c>
      <c r="K4463" s="2">
        <v>2.07439E-5</v>
      </c>
      <c r="L4463" s="2">
        <v>2.3668000000000001E-5</v>
      </c>
      <c r="M4463" s="2">
        <v>2.65648E-5</v>
      </c>
      <c r="N4463" s="2">
        <v>2.94574E-5</v>
      </c>
      <c r="O4463" s="2">
        <v>3.2413100000000003E-5</v>
      </c>
      <c r="P4463" s="2">
        <v>3.5385000000000001E-5</v>
      </c>
      <c r="Q4463" s="2">
        <v>3.8327200000000001E-5</v>
      </c>
      <c r="R4463" s="2">
        <v>4.12994E-5</v>
      </c>
      <c r="S4463" s="2">
        <v>4.42417E-5</v>
      </c>
      <c r="T4463" s="2">
        <v>4.72143E-5</v>
      </c>
      <c r="U4463" s="2">
        <v>5.0186599999999998E-5</v>
      </c>
      <c r="V4463" s="2">
        <v>5.3159299999999998E-5</v>
      </c>
      <c r="W4463" s="2">
        <v>5.6131500000000003E-5</v>
      </c>
      <c r="X4463" s="2">
        <v>5.9103400000000001E-5</v>
      </c>
      <c r="Y4463" s="2">
        <v>6.2075699999999999E-5</v>
      </c>
      <c r="Z4463" s="2">
        <v>6.5047699999999997E-5</v>
      </c>
      <c r="AA4463" s="2">
        <v>6.8019E-5</v>
      </c>
      <c r="AB4463" s="2">
        <v>7.0989999999999996E-5</v>
      </c>
      <c r="AC4463" s="2">
        <v>7.3960400000000004E-5</v>
      </c>
      <c r="AD4463" s="2">
        <v>7.6929999999999997E-5</v>
      </c>
      <c r="AE4463" s="2">
        <v>7.9928399999999999E-5</v>
      </c>
      <c r="AF4463" s="2">
        <v>8.2896200000000001E-5</v>
      </c>
    </row>
    <row r="4464" spans="1:32" x14ac:dyDescent="0.25">
      <c r="A4464" t="s">
        <v>5978</v>
      </c>
      <c r="B4464" t="s">
        <v>19</v>
      </c>
      <c r="C4464">
        <v>0</v>
      </c>
      <c r="D4464">
        <v>0</v>
      </c>
      <c r="E4464" s="2">
        <v>5.9895800000000001E-7</v>
      </c>
      <c r="F4464" s="2">
        <v>1.1963399999999999E-6</v>
      </c>
      <c r="G4464" s="2">
        <v>1.79086E-6</v>
      </c>
      <c r="H4464" s="2">
        <v>2.3833800000000002E-6</v>
      </c>
      <c r="I4464" s="2">
        <v>2.9738400000000001E-6</v>
      </c>
      <c r="J4464" s="2">
        <v>3.5627799999999999E-6</v>
      </c>
      <c r="K4464" s="2">
        <v>4.1487900000000001E-6</v>
      </c>
      <c r="L4464" s="2">
        <v>4.7336099999999997E-6</v>
      </c>
      <c r="M4464" s="2">
        <v>5.3129499999999997E-6</v>
      </c>
      <c r="N4464" s="2">
        <v>5.8914900000000004E-6</v>
      </c>
      <c r="O4464" s="2">
        <v>6.4826200000000001E-6</v>
      </c>
      <c r="P4464" s="2">
        <v>7.0769900000000003E-6</v>
      </c>
      <c r="Q4464" s="2">
        <v>7.6654499999999996E-6</v>
      </c>
      <c r="R4464" s="2">
        <v>8.2598800000000006E-6</v>
      </c>
      <c r="S4464" s="2">
        <v>8.84833E-6</v>
      </c>
      <c r="T4464" s="2">
        <v>9.4428500000000006E-6</v>
      </c>
      <c r="U4464" s="2">
        <v>1.00373E-5</v>
      </c>
      <c r="V4464" s="2">
        <v>1.0631900000000001E-5</v>
      </c>
      <c r="W4464" s="2">
        <v>1.12263E-5</v>
      </c>
      <c r="X4464" s="2">
        <v>1.18207E-5</v>
      </c>
      <c r="Y4464" s="2">
        <v>1.2415100000000001E-5</v>
      </c>
      <c r="Z4464" s="2">
        <v>1.30095E-5</v>
      </c>
      <c r="AA4464" s="2">
        <v>1.36038E-5</v>
      </c>
      <c r="AB4464" s="2">
        <v>1.4198E-5</v>
      </c>
      <c r="AC4464" s="2">
        <v>1.47921E-5</v>
      </c>
      <c r="AD4464" s="2">
        <v>1.5386000000000001E-5</v>
      </c>
      <c r="AE4464" s="2">
        <v>1.5985699999999998E-5</v>
      </c>
      <c r="AF4464" s="2">
        <v>1.6579199999999999E-5</v>
      </c>
    </row>
    <row r="4465" spans="1:32" x14ac:dyDescent="0.25">
      <c r="A4465" t="s">
        <v>5979</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x14ac:dyDescent="0.25">
      <c r="A4466" t="s">
        <v>5980</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x14ac:dyDescent="0.25">
      <c r="A4467" t="s">
        <v>5981</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x14ac:dyDescent="0.25">
      <c r="A4468" t="s">
        <v>5982</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x14ac:dyDescent="0.25">
      <c r="A4469" t="s">
        <v>5983</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x14ac:dyDescent="0.25">
      <c r="A4470" t="s">
        <v>5984</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x14ac:dyDescent="0.25">
      <c r="A4471" t="s">
        <v>5985</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x14ac:dyDescent="0.25">
      <c r="A4472" t="s">
        <v>5986</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x14ac:dyDescent="0.25">
      <c r="A4473" t="s">
        <v>5987</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x14ac:dyDescent="0.25">
      <c r="A4474" t="s">
        <v>5988</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x14ac:dyDescent="0.25">
      <c r="A4475" t="s">
        <v>5989</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x14ac:dyDescent="0.25">
      <c r="A4476" t="s">
        <v>5990</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x14ac:dyDescent="0.25">
      <c r="A4477" t="s">
        <v>5991</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x14ac:dyDescent="0.25">
      <c r="A4478" t="s">
        <v>5992</v>
      </c>
      <c r="B4478" t="s">
        <v>19</v>
      </c>
      <c r="C4478" s="2">
        <v>3896560000000</v>
      </c>
      <c r="D4478" s="2">
        <v>4060050000000</v>
      </c>
      <c r="E4478" s="2">
        <v>4204000000000</v>
      </c>
      <c r="F4478" s="2">
        <v>5469180000000</v>
      </c>
      <c r="G4478" s="2">
        <v>5508600000000</v>
      </c>
      <c r="H4478" s="2">
        <v>5560710000000</v>
      </c>
      <c r="I4478" s="2">
        <v>5607970000000</v>
      </c>
      <c r="J4478" s="2">
        <v>5640660000000</v>
      </c>
      <c r="K4478" s="2">
        <v>5677290000000</v>
      </c>
      <c r="L4478" s="2">
        <v>5704050000000</v>
      </c>
      <c r="M4478" s="2">
        <v>5726740000000</v>
      </c>
      <c r="N4478" s="2">
        <v>5785020000000</v>
      </c>
      <c r="O4478" s="2">
        <v>5805780000000</v>
      </c>
      <c r="P4478" s="2">
        <v>5825200000000</v>
      </c>
      <c r="Q4478" s="2">
        <v>5842770000000</v>
      </c>
      <c r="R4478" s="2">
        <v>5857210000000</v>
      </c>
      <c r="S4478" s="2">
        <v>5890030000000</v>
      </c>
      <c r="T4478" s="2">
        <v>5920950000000</v>
      </c>
      <c r="U4478" s="2">
        <v>5946880000000</v>
      </c>
      <c r="V4478" s="2">
        <v>5966610000000</v>
      </c>
      <c r="W4478" s="2">
        <v>5976460000000</v>
      </c>
      <c r="X4478" s="2">
        <v>5988130000000</v>
      </c>
      <c r="Y4478" s="2">
        <v>5998500000000</v>
      </c>
      <c r="Z4478" s="2">
        <v>6007580000000</v>
      </c>
      <c r="AA4478" s="2">
        <v>6015870000000</v>
      </c>
      <c r="AB4478" s="2">
        <v>6023330000000</v>
      </c>
      <c r="AC4478" s="2">
        <v>6029340000000</v>
      </c>
      <c r="AD4478" s="2">
        <v>6033360000000</v>
      </c>
      <c r="AE4478" s="2">
        <v>6037810000000</v>
      </c>
      <c r="AF4478" s="2">
        <v>6042730000000</v>
      </c>
    </row>
    <row r="4479" spans="1:32" x14ac:dyDescent="0.25">
      <c r="A4479" t="s">
        <v>5993</v>
      </c>
      <c r="B4479" t="s">
        <v>19</v>
      </c>
      <c r="C4479" s="2">
        <v>925006000</v>
      </c>
      <c r="D4479" s="2">
        <v>963817000</v>
      </c>
      <c r="E4479" s="2">
        <v>997989000</v>
      </c>
      <c r="F4479" s="2">
        <v>1298330000</v>
      </c>
      <c r="G4479" s="2">
        <v>1307690000</v>
      </c>
      <c r="H4479" s="2">
        <v>1320060000</v>
      </c>
      <c r="I4479" s="2">
        <v>1331280000</v>
      </c>
      <c r="J4479" s="2">
        <v>1339040000</v>
      </c>
      <c r="K4479" s="2">
        <v>1347730000</v>
      </c>
      <c r="L4479" s="2">
        <v>1354090000</v>
      </c>
      <c r="M4479" s="2">
        <v>1359470000</v>
      </c>
      <c r="N4479" s="2">
        <v>1373310000</v>
      </c>
      <c r="O4479" s="2">
        <v>1378240000</v>
      </c>
      <c r="P4479" s="2">
        <v>1382850000</v>
      </c>
      <c r="Q4479" s="2">
        <v>1387020000</v>
      </c>
      <c r="R4479" s="2">
        <v>1390440000</v>
      </c>
      <c r="S4479" s="2">
        <v>1398240000</v>
      </c>
      <c r="T4479" s="2">
        <v>1405580000</v>
      </c>
      <c r="U4479" s="2">
        <v>1411730000</v>
      </c>
      <c r="V4479" s="2">
        <v>1416410000</v>
      </c>
      <c r="W4479" s="2">
        <v>1418750000</v>
      </c>
      <c r="X4479" s="2">
        <v>1421520000</v>
      </c>
      <c r="Y4479" s="2">
        <v>1423990000</v>
      </c>
      <c r="Z4479" s="2">
        <v>1426140000</v>
      </c>
      <c r="AA4479" s="2">
        <v>1428110000</v>
      </c>
      <c r="AB4479" s="2">
        <v>1429880000</v>
      </c>
      <c r="AC4479" s="2">
        <v>1431310000</v>
      </c>
      <c r="AD4479" s="2">
        <v>1432260000</v>
      </c>
      <c r="AE4479" s="2">
        <v>1433320000</v>
      </c>
      <c r="AF4479" s="2">
        <v>1434480000</v>
      </c>
    </row>
    <row r="4480" spans="1:32" x14ac:dyDescent="0.25">
      <c r="A4480" t="s">
        <v>5994</v>
      </c>
      <c r="B4480" t="s">
        <v>19</v>
      </c>
      <c r="C4480" s="2">
        <v>10471600000</v>
      </c>
      <c r="D4480" s="2">
        <v>10911000000</v>
      </c>
      <c r="E4480" s="2">
        <v>11297800000</v>
      </c>
      <c r="F4480" s="2">
        <v>14697800000</v>
      </c>
      <c r="G4480" s="2">
        <v>14803800000</v>
      </c>
      <c r="H4480" s="2">
        <v>14943800000</v>
      </c>
      <c r="I4480" s="2">
        <v>15070800000</v>
      </c>
      <c r="J4480" s="2">
        <v>15158700000</v>
      </c>
      <c r="K4480" s="2">
        <v>15257100000</v>
      </c>
      <c r="L4480" s="2">
        <v>15329000000</v>
      </c>
      <c r="M4480" s="2">
        <v>15390000000</v>
      </c>
      <c r="N4480" s="2">
        <v>15546600000</v>
      </c>
      <c r="O4480" s="2">
        <v>15602400000</v>
      </c>
      <c r="P4480" s="2">
        <v>15654600000</v>
      </c>
      <c r="Q4480" s="2">
        <v>15701800000</v>
      </c>
      <c r="R4480" s="2">
        <v>15740600000</v>
      </c>
      <c r="S4480" s="2">
        <v>15828800000</v>
      </c>
      <c r="T4480" s="2">
        <v>15911900000</v>
      </c>
      <c r="U4480" s="2">
        <v>15981600000</v>
      </c>
      <c r="V4480" s="2">
        <v>16034600000</v>
      </c>
      <c r="W4480" s="2">
        <v>16061100000</v>
      </c>
      <c r="X4480" s="2">
        <v>16092400000</v>
      </c>
      <c r="Y4480" s="2">
        <v>16120300000</v>
      </c>
      <c r="Z4480" s="2">
        <v>16144700000</v>
      </c>
      <c r="AA4480" s="2">
        <v>16167000000</v>
      </c>
      <c r="AB4480" s="2">
        <v>16187000000</v>
      </c>
      <c r="AC4480" s="2">
        <v>16203200000</v>
      </c>
      <c r="AD4480" s="2">
        <v>16214000000</v>
      </c>
      <c r="AE4480" s="2">
        <v>16226000000</v>
      </c>
      <c r="AF4480" s="2">
        <v>16239200000</v>
      </c>
    </row>
    <row r="4481" spans="1:32" x14ac:dyDescent="0.25">
      <c r="A4481" t="s">
        <v>5995</v>
      </c>
      <c r="B4481" t="s">
        <v>19</v>
      </c>
      <c r="C4481" s="2">
        <v>6243700000</v>
      </c>
      <c r="D4481" s="2">
        <v>6505670000</v>
      </c>
      <c r="E4481" s="2">
        <v>6736320000</v>
      </c>
      <c r="F4481" s="2">
        <v>8763590000</v>
      </c>
      <c r="G4481" s="2">
        <v>8826760000</v>
      </c>
      <c r="H4481" s="2">
        <v>8910260000</v>
      </c>
      <c r="I4481" s="2">
        <v>8985990000</v>
      </c>
      <c r="J4481" s="2">
        <v>9038360000</v>
      </c>
      <c r="K4481" s="2">
        <v>9097050000</v>
      </c>
      <c r="L4481" s="2">
        <v>9139940000</v>
      </c>
      <c r="M4481" s="2">
        <v>9176290000</v>
      </c>
      <c r="N4481" s="2">
        <v>9269670000</v>
      </c>
      <c r="O4481" s="2">
        <v>9302940000</v>
      </c>
      <c r="P4481" s="2">
        <v>9334070000</v>
      </c>
      <c r="Q4481" s="2">
        <v>9362220000</v>
      </c>
      <c r="R4481" s="2">
        <v>9385350000</v>
      </c>
      <c r="S4481" s="2">
        <v>9437950000</v>
      </c>
      <c r="T4481" s="2">
        <v>9487490000</v>
      </c>
      <c r="U4481" s="2">
        <v>9529040000</v>
      </c>
      <c r="V4481" s="2">
        <v>9560650000</v>
      </c>
      <c r="W4481" s="2">
        <v>9576430000</v>
      </c>
      <c r="X4481" s="2">
        <v>9595140000</v>
      </c>
      <c r="Y4481" s="2">
        <v>9611760000</v>
      </c>
      <c r="Z4481" s="2">
        <v>9626310000</v>
      </c>
      <c r="AA4481" s="2">
        <v>9639580000</v>
      </c>
      <c r="AB4481" s="2">
        <v>9651530000</v>
      </c>
      <c r="AC4481" s="2">
        <v>9661170000</v>
      </c>
      <c r="AD4481" s="2">
        <v>9667610000</v>
      </c>
      <c r="AE4481" s="2">
        <v>9674750000</v>
      </c>
      <c r="AF4481" s="2">
        <v>9682620000</v>
      </c>
    </row>
    <row r="4482" spans="1:32" x14ac:dyDescent="0.25">
      <c r="A4482" t="s">
        <v>5996</v>
      </c>
      <c r="B4482" t="s">
        <v>19</v>
      </c>
      <c r="C4482" s="2">
        <v>1274590000</v>
      </c>
      <c r="D4482" s="2">
        <v>1328070000</v>
      </c>
      <c r="E4482" s="2">
        <v>1375160000</v>
      </c>
      <c r="F4482" s="2">
        <v>1789010000</v>
      </c>
      <c r="G4482" s="2">
        <v>1801900000</v>
      </c>
      <c r="H4482" s="2">
        <v>1818950000</v>
      </c>
      <c r="I4482" s="2">
        <v>1834410000</v>
      </c>
      <c r="J4482" s="2">
        <v>1845100000</v>
      </c>
      <c r="K4482" s="2">
        <v>1857080000</v>
      </c>
      <c r="L4482" s="2">
        <v>1865830000</v>
      </c>
      <c r="M4482" s="2">
        <v>1873260000</v>
      </c>
      <c r="N4482" s="2">
        <v>1892320000</v>
      </c>
      <c r="O4482" s="2">
        <v>1899110000</v>
      </c>
      <c r="P4482" s="2">
        <v>1905470000</v>
      </c>
      <c r="Q4482" s="2">
        <v>1911210000</v>
      </c>
      <c r="R4482" s="2">
        <v>1915930000</v>
      </c>
      <c r="S4482" s="2">
        <v>1926670000</v>
      </c>
      <c r="T4482" s="2">
        <v>1936780000</v>
      </c>
      <c r="U4482" s="2">
        <v>1945270000</v>
      </c>
      <c r="V4482" s="2">
        <v>1951720000</v>
      </c>
      <c r="W4482" s="2">
        <v>1954940000</v>
      </c>
      <c r="X4482" s="2">
        <v>1958760000</v>
      </c>
      <c r="Y4482" s="2">
        <v>1962150000</v>
      </c>
      <c r="Z4482" s="2">
        <v>1965120000</v>
      </c>
      <c r="AA4482" s="2">
        <v>1967830000</v>
      </c>
      <c r="AB4482" s="2">
        <v>1970270000</v>
      </c>
      <c r="AC4482" s="2">
        <v>1972240000</v>
      </c>
      <c r="AD4482" s="2">
        <v>1973550000</v>
      </c>
      <c r="AE4482" s="2">
        <v>1975010000</v>
      </c>
      <c r="AF4482" s="2">
        <v>1976620000</v>
      </c>
    </row>
    <row r="4483" spans="1:32" x14ac:dyDescent="0.25">
      <c r="A4483" t="s">
        <v>5997</v>
      </c>
      <c r="B4483" t="s">
        <v>19</v>
      </c>
      <c r="C4483" s="2">
        <v>1090610000</v>
      </c>
      <c r="D4483" s="2">
        <v>1136370000</v>
      </c>
      <c r="E4483" s="2">
        <v>1176660000</v>
      </c>
      <c r="F4483" s="2">
        <v>1530760000</v>
      </c>
      <c r="G4483" s="2">
        <v>1541800000</v>
      </c>
      <c r="H4483" s="2">
        <v>1556380000</v>
      </c>
      <c r="I4483" s="2">
        <v>1569610000</v>
      </c>
      <c r="J4483" s="2">
        <v>1578760000</v>
      </c>
      <c r="K4483" s="2">
        <v>1589010000</v>
      </c>
      <c r="L4483" s="2">
        <v>1596500000</v>
      </c>
      <c r="M4483" s="2">
        <v>1602850000</v>
      </c>
      <c r="N4483" s="2">
        <v>1619160000</v>
      </c>
      <c r="O4483" s="2">
        <v>1624980000</v>
      </c>
      <c r="P4483" s="2">
        <v>1630410000</v>
      </c>
      <c r="Q4483" s="2">
        <v>1635330000</v>
      </c>
      <c r="R4483" s="2">
        <v>1639370000</v>
      </c>
      <c r="S4483" s="2">
        <v>1648560000</v>
      </c>
      <c r="T4483" s="2">
        <v>1657210000</v>
      </c>
      <c r="U4483" s="2">
        <v>1664470000</v>
      </c>
      <c r="V4483" s="2">
        <v>1669990000</v>
      </c>
      <c r="W4483" s="2">
        <v>1672750000</v>
      </c>
      <c r="X4483" s="2">
        <v>1676010000</v>
      </c>
      <c r="Y4483" s="2">
        <v>1678920000</v>
      </c>
      <c r="Z4483" s="2">
        <v>1681460000</v>
      </c>
      <c r="AA4483" s="2">
        <v>1683780000</v>
      </c>
      <c r="AB4483" s="2">
        <v>1685860000</v>
      </c>
      <c r="AC4483" s="2">
        <v>1687550000</v>
      </c>
      <c r="AD4483" s="2">
        <v>1688670000</v>
      </c>
      <c r="AE4483" s="2">
        <v>1689920000</v>
      </c>
      <c r="AF4483" s="2">
        <v>1691300000</v>
      </c>
    </row>
    <row r="4484" spans="1:32" x14ac:dyDescent="0.25">
      <c r="A4484" t="s">
        <v>5998</v>
      </c>
      <c r="B4484" t="s">
        <v>19</v>
      </c>
      <c r="C4484" s="2">
        <v>4650140000</v>
      </c>
      <c r="D4484" s="2">
        <v>4845240000</v>
      </c>
      <c r="E4484" s="2">
        <v>5017030000</v>
      </c>
      <c r="F4484" s="2">
        <v>6526880000</v>
      </c>
      <c r="G4484" s="2">
        <v>6573930000</v>
      </c>
      <c r="H4484" s="2">
        <v>6636120000</v>
      </c>
      <c r="I4484" s="2">
        <v>6692520000</v>
      </c>
      <c r="J4484" s="2">
        <v>6731530000</v>
      </c>
      <c r="K4484" s="2">
        <v>6775240000</v>
      </c>
      <c r="L4484" s="2">
        <v>6807180000</v>
      </c>
      <c r="M4484" s="2">
        <v>6834260000</v>
      </c>
      <c r="N4484" s="2">
        <v>6903800000</v>
      </c>
      <c r="O4484" s="2">
        <v>6928580000</v>
      </c>
      <c r="P4484" s="2">
        <v>6951760000</v>
      </c>
      <c r="Q4484" s="2">
        <v>6972730000</v>
      </c>
      <c r="R4484" s="2">
        <v>6989960000</v>
      </c>
      <c r="S4484" s="2">
        <v>7029130000</v>
      </c>
      <c r="T4484" s="2">
        <v>7066030000</v>
      </c>
      <c r="U4484" s="2">
        <v>7096970000</v>
      </c>
      <c r="V4484" s="2">
        <v>7120520000</v>
      </c>
      <c r="W4484" s="2">
        <v>7132270000</v>
      </c>
      <c r="X4484" s="2">
        <v>7146200000</v>
      </c>
      <c r="Y4484" s="2">
        <v>7158580000</v>
      </c>
      <c r="Z4484" s="2">
        <v>7169410000</v>
      </c>
      <c r="AA4484" s="2">
        <v>7179300000</v>
      </c>
      <c r="AB4484" s="2">
        <v>7188200000</v>
      </c>
      <c r="AC4484" s="2">
        <v>7195380000</v>
      </c>
      <c r="AD4484" s="2">
        <v>7200180000</v>
      </c>
      <c r="AE4484" s="2">
        <v>7205490000</v>
      </c>
      <c r="AF4484" s="2">
        <v>7211360000</v>
      </c>
    </row>
    <row r="4485" spans="1:32" x14ac:dyDescent="0.25">
      <c r="A4485" t="s">
        <v>5999</v>
      </c>
      <c r="B4485" t="s">
        <v>19</v>
      </c>
      <c r="C4485" s="2">
        <v>82610200</v>
      </c>
      <c r="D4485" s="2">
        <v>86076300</v>
      </c>
      <c r="E4485" s="2">
        <v>89128100</v>
      </c>
      <c r="F4485" s="2">
        <v>115951000</v>
      </c>
      <c r="G4485" s="2">
        <v>116787000</v>
      </c>
      <c r="H4485" s="2">
        <v>117891000</v>
      </c>
      <c r="I4485" s="2">
        <v>118893000</v>
      </c>
      <c r="J4485" s="2">
        <v>119586000</v>
      </c>
      <c r="K4485" s="2">
        <v>120363000</v>
      </c>
      <c r="L4485" s="2">
        <v>120930000</v>
      </c>
      <c r="M4485" s="2">
        <v>121411000</v>
      </c>
      <c r="N4485" s="2">
        <v>122647000</v>
      </c>
      <c r="O4485" s="2">
        <v>123087000</v>
      </c>
      <c r="P4485" s="2">
        <v>123499000</v>
      </c>
      <c r="Q4485" s="2">
        <v>123871000</v>
      </c>
      <c r="R4485" s="2">
        <v>124177000</v>
      </c>
      <c r="S4485" s="2">
        <v>124873000</v>
      </c>
      <c r="T4485" s="2">
        <v>125529000</v>
      </c>
      <c r="U4485" s="2">
        <v>126079000</v>
      </c>
      <c r="V4485" s="2">
        <v>126497000</v>
      </c>
      <c r="W4485" s="2">
        <v>126706000</v>
      </c>
      <c r="X4485" s="2">
        <v>126953000</v>
      </c>
      <c r="Y4485" s="2">
        <v>127173000</v>
      </c>
      <c r="Z4485" s="2">
        <v>127365000</v>
      </c>
      <c r="AA4485" s="2">
        <v>127541000</v>
      </c>
      <c r="AB4485" s="2">
        <v>127699000</v>
      </c>
      <c r="AC4485" s="2">
        <v>127827000</v>
      </c>
      <c r="AD4485" s="2">
        <v>127912000</v>
      </c>
      <c r="AE4485" s="2">
        <v>128006000</v>
      </c>
      <c r="AF4485" s="2">
        <v>128111000</v>
      </c>
    </row>
    <row r="4486" spans="1:32" x14ac:dyDescent="0.25">
      <c r="A4486" t="s">
        <v>6000</v>
      </c>
      <c r="B4486" t="s">
        <v>19</v>
      </c>
      <c r="C4486" s="2">
        <v>400434000</v>
      </c>
      <c r="D4486" s="2">
        <v>417236000</v>
      </c>
      <c r="E4486" s="2">
        <v>432029000</v>
      </c>
      <c r="F4486" s="2">
        <v>562046000</v>
      </c>
      <c r="G4486" s="2">
        <v>566097000</v>
      </c>
      <c r="H4486" s="2">
        <v>571452000</v>
      </c>
      <c r="I4486" s="2">
        <v>576309000</v>
      </c>
      <c r="J4486" s="2">
        <v>579668000</v>
      </c>
      <c r="K4486" s="2">
        <v>583432000</v>
      </c>
      <c r="L4486" s="2">
        <v>586183000</v>
      </c>
      <c r="M4486" s="2">
        <v>588514000</v>
      </c>
      <c r="N4486" s="2">
        <v>594503000</v>
      </c>
      <c r="O4486" s="2">
        <v>596637000</v>
      </c>
      <c r="P4486" s="2">
        <v>598633000</v>
      </c>
      <c r="Q4486" s="2">
        <v>600438000</v>
      </c>
      <c r="R4486" s="2">
        <v>601922000</v>
      </c>
      <c r="S4486" s="2">
        <v>605295000</v>
      </c>
      <c r="T4486" s="2">
        <v>608472000</v>
      </c>
      <c r="U4486" s="2">
        <v>611137000</v>
      </c>
      <c r="V4486" s="2">
        <v>613165000</v>
      </c>
      <c r="W4486" s="2">
        <v>614177000</v>
      </c>
      <c r="X4486" s="2">
        <v>615376000</v>
      </c>
      <c r="Y4486" s="2">
        <v>616443000</v>
      </c>
      <c r="Z4486" s="2">
        <v>617375000</v>
      </c>
      <c r="AA4486" s="2">
        <v>618227000</v>
      </c>
      <c r="AB4486" s="2">
        <v>618993000</v>
      </c>
      <c r="AC4486" s="2">
        <v>619611000</v>
      </c>
      <c r="AD4486" s="2">
        <v>620024000</v>
      </c>
      <c r="AE4486" s="2">
        <v>620482000</v>
      </c>
      <c r="AF4486" s="2">
        <v>620987000</v>
      </c>
    </row>
    <row r="4487" spans="1:32" x14ac:dyDescent="0.25">
      <c r="A4487" t="s">
        <v>6001</v>
      </c>
      <c r="B4487" t="s">
        <v>19</v>
      </c>
      <c r="C4487" s="2">
        <v>190200000</v>
      </c>
      <c r="D4487" s="2">
        <v>198180000</v>
      </c>
      <c r="E4487" s="2">
        <v>205207000</v>
      </c>
      <c r="F4487" s="2">
        <v>266963000</v>
      </c>
      <c r="G4487" s="2">
        <v>268887000</v>
      </c>
      <c r="H4487" s="2">
        <v>271431000</v>
      </c>
      <c r="I4487" s="2">
        <v>273738000</v>
      </c>
      <c r="J4487" s="2">
        <v>275333000</v>
      </c>
      <c r="K4487" s="2">
        <v>277121000</v>
      </c>
      <c r="L4487" s="2">
        <v>278427000</v>
      </c>
      <c r="M4487" s="2">
        <v>279535000</v>
      </c>
      <c r="N4487" s="2">
        <v>282380000</v>
      </c>
      <c r="O4487" s="2">
        <v>283393000</v>
      </c>
      <c r="P4487" s="2">
        <v>284341000</v>
      </c>
      <c r="Q4487" s="2">
        <v>285199000</v>
      </c>
      <c r="R4487" s="2">
        <v>285903000</v>
      </c>
      <c r="S4487" s="2">
        <v>287506000</v>
      </c>
      <c r="T4487" s="2">
        <v>289015000</v>
      </c>
      <c r="U4487" s="2">
        <v>290281000</v>
      </c>
      <c r="V4487" s="2">
        <v>291244000</v>
      </c>
      <c r="W4487" s="2">
        <v>291724000</v>
      </c>
      <c r="X4487" s="2">
        <v>292294000</v>
      </c>
      <c r="Y4487" s="2">
        <v>292800000</v>
      </c>
      <c r="Z4487" s="2">
        <v>293244000</v>
      </c>
      <c r="AA4487" s="2">
        <v>293648000</v>
      </c>
      <c r="AB4487" s="2">
        <v>294012000</v>
      </c>
      <c r="AC4487" s="2">
        <v>294306000</v>
      </c>
      <c r="AD4487" s="2">
        <v>294502000</v>
      </c>
      <c r="AE4487" s="2">
        <v>294719000</v>
      </c>
      <c r="AF4487" s="2">
        <v>294959000</v>
      </c>
    </row>
    <row r="4488" spans="1:32" x14ac:dyDescent="0.25">
      <c r="A4488" t="s">
        <v>6002</v>
      </c>
      <c r="B4488" t="s">
        <v>19</v>
      </c>
      <c r="C4488" s="2">
        <v>38040000</v>
      </c>
      <c r="D4488" s="2">
        <v>39636100</v>
      </c>
      <c r="E4488" s="2">
        <v>41041400</v>
      </c>
      <c r="F4488" s="2">
        <v>53392500</v>
      </c>
      <c r="G4488" s="2">
        <v>53777400</v>
      </c>
      <c r="H4488" s="2">
        <v>54286100</v>
      </c>
      <c r="I4488" s="2">
        <v>54747600</v>
      </c>
      <c r="J4488" s="2">
        <v>55066700</v>
      </c>
      <c r="K4488" s="2">
        <v>55424200</v>
      </c>
      <c r="L4488" s="2">
        <v>55685500</v>
      </c>
      <c r="M4488" s="2">
        <v>55907000</v>
      </c>
      <c r="N4488" s="2">
        <v>56475900</v>
      </c>
      <c r="O4488" s="2">
        <v>56678600</v>
      </c>
      <c r="P4488" s="2">
        <v>56868200</v>
      </c>
      <c r="Q4488" s="2">
        <v>57039800</v>
      </c>
      <c r="R4488" s="2">
        <v>57180700</v>
      </c>
      <c r="S4488" s="2">
        <v>57501100</v>
      </c>
      <c r="T4488" s="2">
        <v>57803000</v>
      </c>
      <c r="U4488" s="2">
        <v>58056100</v>
      </c>
      <c r="V4488" s="2">
        <v>58248700</v>
      </c>
      <c r="W4488" s="2">
        <v>58344900</v>
      </c>
      <c r="X4488" s="2">
        <v>58458800</v>
      </c>
      <c r="Y4488" s="2">
        <v>58560100</v>
      </c>
      <c r="Z4488" s="2">
        <v>58648700</v>
      </c>
      <c r="AA4488" s="2">
        <v>58729600</v>
      </c>
      <c r="AB4488" s="2">
        <v>58802400</v>
      </c>
      <c r="AC4488" s="2">
        <v>58861100</v>
      </c>
      <c r="AD4488" s="2">
        <v>58900400</v>
      </c>
      <c r="AE4488" s="2">
        <v>58943800</v>
      </c>
      <c r="AF4488" s="2">
        <v>58991800</v>
      </c>
    </row>
    <row r="4489" spans="1:32" x14ac:dyDescent="0.25">
      <c r="A4489" t="s">
        <v>6003</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x14ac:dyDescent="0.25">
      <c r="A4490" t="s">
        <v>6004</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x14ac:dyDescent="0.25">
      <c r="A4491" t="s">
        <v>6005</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x14ac:dyDescent="0.25">
      <c r="A4492" t="s">
        <v>6006</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x14ac:dyDescent="0.25">
      <c r="A4493" t="s">
        <v>6007</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x14ac:dyDescent="0.25">
      <c r="A4494" t="s">
        <v>6008</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x14ac:dyDescent="0.25">
      <c r="A4495" t="s">
        <v>6009</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x14ac:dyDescent="0.25">
      <c r="A4496" t="s">
        <v>6010</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x14ac:dyDescent="0.25">
      <c r="A4497" t="s">
        <v>6011</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x14ac:dyDescent="0.25">
      <c r="A4498" t="s">
        <v>6012</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x14ac:dyDescent="0.25">
      <c r="A4499" t="s">
        <v>6013</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x14ac:dyDescent="0.25">
      <c r="A4500" t="s">
        <v>6014</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x14ac:dyDescent="0.25">
      <c r="A4501" t="s">
        <v>6015</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x14ac:dyDescent="0.25">
      <c r="A4502" t="s">
        <v>6016</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x14ac:dyDescent="0.25">
      <c r="A4503" t="s">
        <v>6017</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x14ac:dyDescent="0.25">
      <c r="A4504" t="s">
        <v>6018</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x14ac:dyDescent="0.25">
      <c r="A4505" t="s">
        <v>6019</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x14ac:dyDescent="0.25">
      <c r="A4506" t="s">
        <v>6020</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x14ac:dyDescent="0.25">
      <c r="A4507" t="s">
        <v>6021</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x14ac:dyDescent="0.25">
      <c r="A4508" t="s">
        <v>6022</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x14ac:dyDescent="0.25">
      <c r="A4509" t="s">
        <v>6023</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x14ac:dyDescent="0.25">
      <c r="A4510" t="s">
        <v>6024</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x14ac:dyDescent="0.25">
      <c r="A4511" t="s">
        <v>6025</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x14ac:dyDescent="0.25">
      <c r="A4512" t="s">
        <v>6026</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x14ac:dyDescent="0.25">
      <c r="A4513" t="s">
        <v>6027</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x14ac:dyDescent="0.25">
      <c r="A4514" t="s">
        <v>6028</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x14ac:dyDescent="0.25">
      <c r="A4515" t="s">
        <v>6029</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x14ac:dyDescent="0.25">
      <c r="A4516" t="s">
        <v>6030</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x14ac:dyDescent="0.25">
      <c r="A4517" t="s">
        <v>6031</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x14ac:dyDescent="0.25">
      <c r="A4518" t="s">
        <v>6032</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x14ac:dyDescent="0.25">
      <c r="A4519" t="s">
        <v>6033</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x14ac:dyDescent="0.25">
      <c r="A4520" t="s">
        <v>6034</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x14ac:dyDescent="0.25">
      <c r="A4521" t="s">
        <v>6035</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x14ac:dyDescent="0.25">
      <c r="A4522" t="s">
        <v>6036</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x14ac:dyDescent="0.25">
      <c r="A4523" t="s">
        <v>6037</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x14ac:dyDescent="0.25">
      <c r="A4524" t="s">
        <v>6038</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x14ac:dyDescent="0.25">
      <c r="A4525" t="s">
        <v>6039</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x14ac:dyDescent="0.25">
      <c r="A4526" t="s">
        <v>6040</v>
      </c>
      <c r="B4526" t="s">
        <v>19</v>
      </c>
      <c r="C4526" s="2">
        <v>83093900000</v>
      </c>
      <c r="D4526" s="2">
        <v>86597100000</v>
      </c>
      <c r="E4526" s="2">
        <v>93054300000</v>
      </c>
      <c r="F4526" s="2">
        <v>289007000000</v>
      </c>
      <c r="G4526" s="2">
        <v>258433000000</v>
      </c>
      <c r="H4526" s="2">
        <v>232038000000</v>
      </c>
      <c r="I4526" s="2">
        <v>219283000000</v>
      </c>
      <c r="J4526" s="2">
        <v>212806000000</v>
      </c>
      <c r="K4526" s="2">
        <v>212976000000</v>
      </c>
      <c r="L4526" s="2">
        <v>213444000000</v>
      </c>
      <c r="M4526" s="2">
        <v>214548000000</v>
      </c>
      <c r="N4526" s="2">
        <v>216157000000</v>
      </c>
      <c r="O4526" s="2">
        <v>218753000000</v>
      </c>
      <c r="P4526" s="2">
        <v>220916000000</v>
      </c>
      <c r="Q4526" s="2">
        <v>222956000000</v>
      </c>
      <c r="R4526" s="2">
        <v>223639000000</v>
      </c>
      <c r="S4526" s="2">
        <v>224811000000</v>
      </c>
      <c r="T4526" s="2">
        <v>227274000000</v>
      </c>
      <c r="U4526" s="2">
        <v>227212000000</v>
      </c>
      <c r="V4526" s="2">
        <v>230226000000</v>
      </c>
      <c r="W4526" s="2">
        <v>232625000000</v>
      </c>
      <c r="X4526" s="2">
        <v>234284000000</v>
      </c>
      <c r="Y4526" s="2">
        <v>234895000000</v>
      </c>
      <c r="Z4526" s="2">
        <v>236180000000</v>
      </c>
      <c r="AA4526" s="2">
        <v>237459000000</v>
      </c>
      <c r="AB4526" s="2">
        <v>238361000000</v>
      </c>
      <c r="AC4526" s="2">
        <v>239629000000</v>
      </c>
      <c r="AD4526" s="2">
        <v>240585000000</v>
      </c>
      <c r="AE4526" s="2">
        <v>241043000000</v>
      </c>
      <c r="AF4526" s="2">
        <v>242728000000</v>
      </c>
    </row>
    <row r="4527" spans="1:32" x14ac:dyDescent="0.25">
      <c r="A4527" t="s">
        <v>6041</v>
      </c>
      <c r="B4527" t="s">
        <v>19</v>
      </c>
      <c r="C4527" s="2">
        <v>19725700</v>
      </c>
      <c r="D4527" s="2">
        <v>20557300</v>
      </c>
      <c r="E4527" s="2">
        <v>22090200</v>
      </c>
      <c r="F4527" s="2">
        <v>68607500</v>
      </c>
      <c r="G4527" s="2">
        <v>61349500</v>
      </c>
      <c r="H4527" s="2">
        <v>55083600</v>
      </c>
      <c r="I4527" s="2">
        <v>52055600</v>
      </c>
      <c r="J4527" s="2">
        <v>50518000</v>
      </c>
      <c r="K4527" s="2">
        <v>50558400</v>
      </c>
      <c r="L4527" s="2">
        <v>50669600</v>
      </c>
      <c r="M4527" s="2">
        <v>50931700</v>
      </c>
      <c r="N4527" s="2">
        <v>51313500</v>
      </c>
      <c r="O4527" s="2">
        <v>51929700</v>
      </c>
      <c r="P4527" s="2">
        <v>52443400</v>
      </c>
      <c r="Q4527" s="2">
        <v>52927500</v>
      </c>
      <c r="R4527" s="2">
        <v>53089600</v>
      </c>
      <c r="S4527" s="2">
        <v>53367800</v>
      </c>
      <c r="T4527" s="2">
        <v>53952500</v>
      </c>
      <c r="U4527" s="2">
        <v>53937800</v>
      </c>
      <c r="V4527" s="2">
        <v>54653500</v>
      </c>
      <c r="W4527" s="2">
        <v>55222900</v>
      </c>
      <c r="X4527" s="2">
        <v>55616800</v>
      </c>
      <c r="Y4527" s="2">
        <v>55761700</v>
      </c>
      <c r="Z4527" s="2">
        <v>56066700</v>
      </c>
      <c r="AA4527" s="2">
        <v>56370400</v>
      </c>
      <c r="AB4527" s="2">
        <v>56584600</v>
      </c>
      <c r="AC4527" s="2">
        <v>56885500</v>
      </c>
      <c r="AD4527" s="2">
        <v>57112500</v>
      </c>
      <c r="AE4527" s="2">
        <v>57221200</v>
      </c>
      <c r="AF4527" s="2">
        <v>57621100</v>
      </c>
    </row>
    <row r="4528" spans="1:32" x14ac:dyDescent="0.25">
      <c r="A4528" t="s">
        <v>6042</v>
      </c>
      <c r="B4528" t="s">
        <v>19</v>
      </c>
      <c r="C4528" s="2">
        <v>223306000</v>
      </c>
      <c r="D4528" s="2">
        <v>232720000</v>
      </c>
      <c r="E4528" s="2">
        <v>250073000</v>
      </c>
      <c r="F4528" s="2">
        <v>776676000</v>
      </c>
      <c r="G4528" s="2">
        <v>694511000</v>
      </c>
      <c r="H4528" s="2">
        <v>623578000</v>
      </c>
      <c r="I4528" s="2">
        <v>589298000</v>
      </c>
      <c r="J4528" s="2">
        <v>571892000</v>
      </c>
      <c r="K4528" s="2">
        <v>572349000</v>
      </c>
      <c r="L4528" s="2">
        <v>573608000</v>
      </c>
      <c r="M4528" s="2">
        <v>576575000</v>
      </c>
      <c r="N4528" s="2">
        <v>580898000</v>
      </c>
      <c r="O4528" s="2">
        <v>587874000</v>
      </c>
      <c r="P4528" s="2">
        <v>593688000</v>
      </c>
      <c r="Q4528" s="2">
        <v>599169000</v>
      </c>
      <c r="R4528" s="2">
        <v>601004000</v>
      </c>
      <c r="S4528" s="2">
        <v>604154000</v>
      </c>
      <c r="T4528" s="2">
        <v>610773000</v>
      </c>
      <c r="U4528" s="2">
        <v>610606000</v>
      </c>
      <c r="V4528" s="2">
        <v>618708000</v>
      </c>
      <c r="W4528" s="2">
        <v>625154000</v>
      </c>
      <c r="X4528" s="2">
        <v>629613000</v>
      </c>
      <c r="Y4528" s="2">
        <v>631254000</v>
      </c>
      <c r="Z4528" s="2">
        <v>634707000</v>
      </c>
      <c r="AA4528" s="2">
        <v>638144000</v>
      </c>
      <c r="AB4528" s="2">
        <v>640569000</v>
      </c>
      <c r="AC4528" s="2">
        <v>643975000</v>
      </c>
      <c r="AD4528" s="2">
        <v>646546000</v>
      </c>
      <c r="AE4528" s="2">
        <v>647776000</v>
      </c>
      <c r="AF4528" s="2">
        <v>652304000</v>
      </c>
    </row>
    <row r="4529" spans="1:32" x14ac:dyDescent="0.25">
      <c r="A4529" t="s">
        <v>6043</v>
      </c>
      <c r="B4529" t="s">
        <v>19</v>
      </c>
      <c r="C4529" s="2">
        <v>133146000</v>
      </c>
      <c r="D4529" s="2">
        <v>138760000</v>
      </c>
      <c r="E4529" s="2">
        <v>149106000</v>
      </c>
      <c r="F4529" s="2">
        <v>463094000</v>
      </c>
      <c r="G4529" s="2">
        <v>414103000</v>
      </c>
      <c r="H4529" s="2">
        <v>371809000</v>
      </c>
      <c r="I4529" s="2">
        <v>351370000</v>
      </c>
      <c r="J4529" s="2">
        <v>340991000</v>
      </c>
      <c r="K4529" s="2">
        <v>341264000</v>
      </c>
      <c r="L4529" s="2">
        <v>342015000</v>
      </c>
      <c r="M4529" s="2">
        <v>343784000</v>
      </c>
      <c r="N4529" s="2">
        <v>346361000</v>
      </c>
      <c r="O4529" s="2">
        <v>350520000</v>
      </c>
      <c r="P4529" s="2">
        <v>353987000</v>
      </c>
      <c r="Q4529" s="2">
        <v>357255000</v>
      </c>
      <c r="R4529" s="2">
        <v>358349000</v>
      </c>
      <c r="S4529" s="2">
        <v>360227000</v>
      </c>
      <c r="T4529" s="2">
        <v>364174000</v>
      </c>
      <c r="U4529" s="2">
        <v>364075000</v>
      </c>
      <c r="V4529" s="2">
        <v>368906000</v>
      </c>
      <c r="W4529" s="2">
        <v>372749000</v>
      </c>
      <c r="X4529" s="2">
        <v>375407000</v>
      </c>
      <c r="Y4529" s="2">
        <v>376386000</v>
      </c>
      <c r="Z4529" s="2">
        <v>378445000</v>
      </c>
      <c r="AA4529" s="2">
        <v>380494000</v>
      </c>
      <c r="AB4529" s="2">
        <v>381940000</v>
      </c>
      <c r="AC4529" s="2">
        <v>383971000</v>
      </c>
      <c r="AD4529" s="2">
        <v>385504000</v>
      </c>
      <c r="AE4529" s="2">
        <v>386237000</v>
      </c>
      <c r="AF4529" s="2">
        <v>388937000</v>
      </c>
    </row>
    <row r="4530" spans="1:32" x14ac:dyDescent="0.25">
      <c r="A4530" t="s">
        <v>6044</v>
      </c>
      <c r="B4530" t="s">
        <v>19</v>
      </c>
      <c r="C4530" s="2">
        <v>27180600</v>
      </c>
      <c r="D4530" s="2">
        <v>28326500</v>
      </c>
      <c r="E4530" s="2">
        <v>30438700</v>
      </c>
      <c r="F4530" s="2">
        <v>94536400</v>
      </c>
      <c r="G4530" s="2">
        <v>84535300</v>
      </c>
      <c r="H4530" s="2">
        <v>75901400</v>
      </c>
      <c r="I4530" s="2">
        <v>71728900</v>
      </c>
      <c r="J4530" s="2">
        <v>69610200</v>
      </c>
      <c r="K4530" s="2">
        <v>69665900</v>
      </c>
      <c r="L4530" s="2">
        <v>69819200</v>
      </c>
      <c r="M4530" s="2">
        <v>70180300</v>
      </c>
      <c r="N4530" s="2">
        <v>70706400</v>
      </c>
      <c r="O4530" s="2">
        <v>71555500</v>
      </c>
      <c r="P4530" s="2">
        <v>72263300</v>
      </c>
      <c r="Q4530" s="2">
        <v>72930400</v>
      </c>
      <c r="R4530" s="2">
        <v>73153800</v>
      </c>
      <c r="S4530" s="2">
        <v>73537200</v>
      </c>
      <c r="T4530" s="2">
        <v>74342800</v>
      </c>
      <c r="U4530" s="2">
        <v>74322500</v>
      </c>
      <c r="V4530" s="2">
        <v>75308700</v>
      </c>
      <c r="W4530" s="2">
        <v>76093300</v>
      </c>
      <c r="X4530" s="2">
        <v>76636000</v>
      </c>
      <c r="Y4530" s="2">
        <v>76835800</v>
      </c>
      <c r="Z4530" s="2">
        <v>77256000</v>
      </c>
      <c r="AA4530" s="2">
        <v>77674400</v>
      </c>
      <c r="AB4530" s="2">
        <v>77969600</v>
      </c>
      <c r="AC4530" s="2">
        <v>78384200</v>
      </c>
      <c r="AD4530" s="2">
        <v>78697100</v>
      </c>
      <c r="AE4530" s="2">
        <v>78846800</v>
      </c>
      <c r="AF4530" s="2">
        <v>79397900</v>
      </c>
    </row>
    <row r="4531" spans="1:32" x14ac:dyDescent="0.25">
      <c r="A4531" t="s">
        <v>6045</v>
      </c>
      <c r="B4531" t="s">
        <v>19</v>
      </c>
      <c r="C4531" s="2">
        <v>23257100</v>
      </c>
      <c r="D4531" s="2">
        <v>24237600</v>
      </c>
      <c r="E4531" s="2">
        <v>26044900</v>
      </c>
      <c r="F4531" s="2">
        <v>80890100</v>
      </c>
      <c r="G4531" s="2">
        <v>72332700</v>
      </c>
      <c r="H4531" s="2">
        <v>64945100</v>
      </c>
      <c r="I4531" s="2">
        <v>61374900</v>
      </c>
      <c r="J4531" s="2">
        <v>59562000</v>
      </c>
      <c r="K4531" s="2">
        <v>59609600</v>
      </c>
      <c r="L4531" s="2">
        <v>59740800</v>
      </c>
      <c r="M4531" s="2">
        <v>60049800</v>
      </c>
      <c r="N4531" s="2">
        <v>60500000</v>
      </c>
      <c r="O4531" s="2">
        <v>61226500</v>
      </c>
      <c r="P4531" s="2">
        <v>61832100</v>
      </c>
      <c r="Q4531" s="2">
        <v>62402900</v>
      </c>
      <c r="R4531" s="2">
        <v>62594100</v>
      </c>
      <c r="S4531" s="2">
        <v>62922100</v>
      </c>
      <c r="T4531" s="2">
        <v>63611500</v>
      </c>
      <c r="U4531" s="2">
        <v>63594100</v>
      </c>
      <c r="V4531" s="2">
        <v>64437900</v>
      </c>
      <c r="W4531" s="2">
        <v>65109300</v>
      </c>
      <c r="X4531" s="2">
        <v>65573600</v>
      </c>
      <c r="Y4531" s="2">
        <v>65744600</v>
      </c>
      <c r="Z4531" s="2">
        <v>66104200</v>
      </c>
      <c r="AA4531" s="2">
        <v>66462200</v>
      </c>
      <c r="AB4531" s="2">
        <v>66714700</v>
      </c>
      <c r="AC4531" s="2">
        <v>67069500</v>
      </c>
      <c r="AD4531" s="2">
        <v>67337200</v>
      </c>
      <c r="AE4531" s="2">
        <v>67465300</v>
      </c>
      <c r="AF4531" s="2">
        <v>67936900</v>
      </c>
    </row>
    <row r="4532" spans="1:32" x14ac:dyDescent="0.25">
      <c r="A4532" t="s">
        <v>6046</v>
      </c>
      <c r="B4532" t="s">
        <v>19</v>
      </c>
      <c r="C4532" s="2">
        <v>99163800</v>
      </c>
      <c r="D4532" s="2">
        <v>103345000</v>
      </c>
      <c r="E4532" s="2">
        <v>111050000</v>
      </c>
      <c r="F4532" s="2">
        <v>344900000</v>
      </c>
      <c r="G4532" s="2">
        <v>308413000</v>
      </c>
      <c r="H4532" s="2">
        <v>276913000</v>
      </c>
      <c r="I4532" s="2">
        <v>261691000</v>
      </c>
      <c r="J4532" s="2">
        <v>253961000</v>
      </c>
      <c r="K4532" s="2">
        <v>254164000</v>
      </c>
      <c r="L4532" s="2">
        <v>254723000</v>
      </c>
      <c r="M4532" s="2">
        <v>256041000</v>
      </c>
      <c r="N4532" s="2">
        <v>257960000</v>
      </c>
      <c r="O4532" s="2">
        <v>261058000</v>
      </c>
      <c r="P4532" s="2">
        <v>263640000</v>
      </c>
      <c r="Q4532" s="2">
        <v>266074000</v>
      </c>
      <c r="R4532" s="2">
        <v>266889000</v>
      </c>
      <c r="S4532" s="2">
        <v>268288000</v>
      </c>
      <c r="T4532" s="2">
        <v>271227000</v>
      </c>
      <c r="U4532" s="2">
        <v>271153000</v>
      </c>
      <c r="V4532" s="2">
        <v>274751000</v>
      </c>
      <c r="W4532" s="2">
        <v>277613000</v>
      </c>
      <c r="X4532" s="2">
        <v>279593000</v>
      </c>
      <c r="Y4532" s="2">
        <v>280322000</v>
      </c>
      <c r="Z4532" s="2">
        <v>281855000</v>
      </c>
      <c r="AA4532" s="2">
        <v>283382000</v>
      </c>
      <c r="AB4532" s="2">
        <v>284459000</v>
      </c>
      <c r="AC4532" s="2">
        <v>285971000</v>
      </c>
      <c r="AD4532" s="2">
        <v>287113000</v>
      </c>
      <c r="AE4532" s="2">
        <v>287659000</v>
      </c>
      <c r="AF4532" s="2">
        <v>289670000</v>
      </c>
    </row>
    <row r="4533" spans="1:32" x14ac:dyDescent="0.25">
      <c r="A4533" t="s">
        <v>6047</v>
      </c>
      <c r="B4533" t="s">
        <v>19</v>
      </c>
      <c r="C4533" s="2">
        <v>1761660</v>
      </c>
      <c r="D4533" s="2">
        <v>1835930</v>
      </c>
      <c r="E4533" s="2">
        <v>1972820</v>
      </c>
      <c r="F4533" s="2">
        <v>6127180</v>
      </c>
      <c r="G4533" s="2">
        <v>5478990</v>
      </c>
      <c r="H4533" s="2">
        <v>4919400</v>
      </c>
      <c r="I4533" s="2">
        <v>4648970</v>
      </c>
      <c r="J4533" s="2">
        <v>4511650</v>
      </c>
      <c r="K4533" s="2">
        <v>4515250</v>
      </c>
      <c r="L4533" s="2">
        <v>4525190</v>
      </c>
      <c r="M4533" s="2">
        <v>4548590</v>
      </c>
      <c r="N4533" s="2">
        <v>4582690</v>
      </c>
      <c r="O4533" s="2">
        <v>4637730</v>
      </c>
      <c r="P4533" s="2">
        <v>4683600</v>
      </c>
      <c r="Q4533" s="2">
        <v>4726830</v>
      </c>
      <c r="R4533" s="2">
        <v>4741310</v>
      </c>
      <c r="S4533" s="2">
        <v>4766160</v>
      </c>
      <c r="T4533" s="2">
        <v>4818380</v>
      </c>
      <c r="U4533" s="2">
        <v>4817070</v>
      </c>
      <c r="V4533" s="2">
        <v>4880980</v>
      </c>
      <c r="W4533" s="2">
        <v>4931830</v>
      </c>
      <c r="X4533" s="2">
        <v>4967010</v>
      </c>
      <c r="Y4533" s="2">
        <v>4979960</v>
      </c>
      <c r="Z4533" s="2">
        <v>5007190</v>
      </c>
      <c r="AA4533" s="2">
        <v>5034310</v>
      </c>
      <c r="AB4533" s="2">
        <v>5053440</v>
      </c>
      <c r="AC4533" s="2">
        <v>5080310</v>
      </c>
      <c r="AD4533" s="2">
        <v>5100590</v>
      </c>
      <c r="AE4533" s="2">
        <v>5110300</v>
      </c>
      <c r="AF4533" s="2">
        <v>5146010</v>
      </c>
    </row>
    <row r="4534" spans="1:32" x14ac:dyDescent="0.25">
      <c r="A4534" t="s">
        <v>6048</v>
      </c>
      <c r="B4534" t="s">
        <v>19</v>
      </c>
      <c r="C4534" s="2">
        <v>8539230</v>
      </c>
      <c r="D4534" s="2">
        <v>8899240</v>
      </c>
      <c r="E4534" s="2">
        <v>9562820</v>
      </c>
      <c r="F4534" s="2">
        <v>29700100</v>
      </c>
      <c r="G4534" s="2">
        <v>26558200</v>
      </c>
      <c r="H4534" s="2">
        <v>23845700</v>
      </c>
      <c r="I4534" s="2">
        <v>22534800</v>
      </c>
      <c r="J4534" s="2">
        <v>21869200</v>
      </c>
      <c r="K4534" s="2">
        <v>21886700</v>
      </c>
      <c r="L4534" s="2">
        <v>21934800</v>
      </c>
      <c r="M4534" s="2">
        <v>22048300</v>
      </c>
      <c r="N4534" s="2">
        <v>22213600</v>
      </c>
      <c r="O4534" s="2">
        <v>22480300</v>
      </c>
      <c r="P4534" s="2">
        <v>22702700</v>
      </c>
      <c r="Q4534" s="2">
        <v>22912300</v>
      </c>
      <c r="R4534" s="2">
        <v>22982500</v>
      </c>
      <c r="S4534" s="2">
        <v>23102900</v>
      </c>
      <c r="T4534" s="2">
        <v>23356000</v>
      </c>
      <c r="U4534" s="2">
        <v>23349600</v>
      </c>
      <c r="V4534" s="2">
        <v>23659500</v>
      </c>
      <c r="W4534" s="2">
        <v>23906000</v>
      </c>
      <c r="X4534" s="2">
        <v>24076500</v>
      </c>
      <c r="Y4534" s="2">
        <v>24139200</v>
      </c>
      <c r="Z4534" s="2">
        <v>24271200</v>
      </c>
      <c r="AA4534" s="2">
        <v>24402700</v>
      </c>
      <c r="AB4534" s="2">
        <v>24495400</v>
      </c>
      <c r="AC4534" s="2">
        <v>24625700</v>
      </c>
      <c r="AD4534" s="2">
        <v>24724000</v>
      </c>
      <c r="AE4534" s="2">
        <v>24771000</v>
      </c>
      <c r="AF4534" s="2">
        <v>24944100</v>
      </c>
    </row>
    <row r="4535" spans="1:32" x14ac:dyDescent="0.25">
      <c r="A4535" t="s">
        <v>6049</v>
      </c>
      <c r="B4535" t="s">
        <v>19</v>
      </c>
      <c r="C4535" s="2">
        <v>4056000</v>
      </c>
      <c r="D4535" s="2">
        <v>4227000</v>
      </c>
      <c r="E4535" s="2">
        <v>4542190</v>
      </c>
      <c r="F4535" s="2">
        <v>14107100</v>
      </c>
      <c r="G4535" s="2">
        <v>12614700</v>
      </c>
      <c r="H4535" s="2">
        <v>11326300</v>
      </c>
      <c r="I4535" s="2">
        <v>10703700</v>
      </c>
      <c r="J4535" s="2">
        <v>10387500</v>
      </c>
      <c r="K4535" s="2">
        <v>10395800</v>
      </c>
      <c r="L4535" s="2">
        <v>10418700</v>
      </c>
      <c r="M4535" s="2">
        <v>10472600</v>
      </c>
      <c r="N4535" s="2">
        <v>10551100</v>
      </c>
      <c r="O4535" s="2">
        <v>10677800</v>
      </c>
      <c r="P4535" s="2">
        <v>10783400</v>
      </c>
      <c r="Q4535" s="2">
        <v>10883000</v>
      </c>
      <c r="R4535" s="2">
        <v>10916300</v>
      </c>
      <c r="S4535" s="2">
        <v>10973500</v>
      </c>
      <c r="T4535" s="2">
        <v>11093700</v>
      </c>
      <c r="U4535" s="2">
        <v>11090700</v>
      </c>
      <c r="V4535" s="2">
        <v>11237900</v>
      </c>
      <c r="W4535" s="2">
        <v>11355000</v>
      </c>
      <c r="X4535" s="2">
        <v>11435900</v>
      </c>
      <c r="Y4535" s="2">
        <v>11465700</v>
      </c>
      <c r="Z4535" s="2">
        <v>11528500</v>
      </c>
      <c r="AA4535" s="2">
        <v>11590900</v>
      </c>
      <c r="AB4535" s="2">
        <v>11634900</v>
      </c>
      <c r="AC4535" s="2">
        <v>11696800</v>
      </c>
      <c r="AD4535" s="2">
        <v>11743500</v>
      </c>
      <c r="AE4535" s="2">
        <v>11765800</v>
      </c>
      <c r="AF4535" s="2">
        <v>11848100</v>
      </c>
    </row>
    <row r="4536" spans="1:32" x14ac:dyDescent="0.25">
      <c r="A4536" t="s">
        <v>6050</v>
      </c>
      <c r="B4536" t="s">
        <v>19</v>
      </c>
      <c r="C4536">
        <v>811200</v>
      </c>
      <c r="D4536">
        <v>845400</v>
      </c>
      <c r="E4536">
        <v>908437</v>
      </c>
      <c r="F4536" s="2">
        <v>2821420</v>
      </c>
      <c r="G4536" s="2">
        <v>2522940</v>
      </c>
      <c r="H4536" s="2">
        <v>2265260</v>
      </c>
      <c r="I4536" s="2">
        <v>2140740</v>
      </c>
      <c r="J4536" s="2">
        <v>2077500</v>
      </c>
      <c r="K4536" s="2">
        <v>2079160</v>
      </c>
      <c r="L4536" s="2">
        <v>2083740</v>
      </c>
      <c r="M4536" s="2">
        <v>2094520</v>
      </c>
      <c r="N4536" s="2">
        <v>2110220</v>
      </c>
      <c r="O4536" s="2">
        <v>2135560</v>
      </c>
      <c r="P4536" s="2">
        <v>2156680</v>
      </c>
      <c r="Q4536" s="2">
        <v>2176590</v>
      </c>
      <c r="R4536" s="2">
        <v>2183260</v>
      </c>
      <c r="S4536" s="2">
        <v>2194700</v>
      </c>
      <c r="T4536" s="2">
        <v>2218750</v>
      </c>
      <c r="U4536" s="2">
        <v>2218140</v>
      </c>
      <c r="V4536" s="2">
        <v>2247570</v>
      </c>
      <c r="W4536" s="2">
        <v>2270990</v>
      </c>
      <c r="X4536" s="2">
        <v>2287190</v>
      </c>
      <c r="Y4536" s="2">
        <v>2293150</v>
      </c>
      <c r="Z4536" s="2">
        <v>2305690</v>
      </c>
      <c r="AA4536" s="2">
        <v>2318180</v>
      </c>
      <c r="AB4536" s="2">
        <v>2326990</v>
      </c>
      <c r="AC4536" s="2">
        <v>2339360</v>
      </c>
      <c r="AD4536" s="2">
        <v>2348700</v>
      </c>
      <c r="AE4536" s="2">
        <v>2353170</v>
      </c>
      <c r="AF4536" s="2">
        <v>2369620</v>
      </c>
    </row>
    <row r="4537" spans="1:32" x14ac:dyDescent="0.25">
      <c r="A4537" t="s">
        <v>6051</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x14ac:dyDescent="0.25">
      <c r="A4538" t="s">
        <v>6052</v>
      </c>
      <c r="B4538" t="s">
        <v>19</v>
      </c>
      <c r="C4538" s="2">
        <v>29420900000</v>
      </c>
      <c r="D4538" s="2">
        <v>30656200000</v>
      </c>
      <c r="E4538" s="2">
        <v>28795800000</v>
      </c>
      <c r="F4538" s="2">
        <v>103019000000</v>
      </c>
      <c r="G4538" s="2">
        <v>99169000000</v>
      </c>
      <c r="H4538" s="2">
        <v>95940400000</v>
      </c>
      <c r="I4538" s="2">
        <v>94368400000</v>
      </c>
      <c r="J4538" s="2">
        <v>93602600000</v>
      </c>
      <c r="K4538" s="2">
        <v>93763700000</v>
      </c>
      <c r="L4538" s="2">
        <v>93794300000</v>
      </c>
      <c r="M4538" s="2">
        <v>93901500000</v>
      </c>
      <c r="N4538" s="2">
        <v>94221900000</v>
      </c>
      <c r="O4538" s="2">
        <v>94851000000</v>
      </c>
      <c r="P4538" s="2">
        <v>95415700000</v>
      </c>
      <c r="Q4538" s="2">
        <v>96038000000</v>
      </c>
      <c r="R4538" s="2">
        <v>96474100000</v>
      </c>
      <c r="S4538" s="2">
        <v>97092000000</v>
      </c>
      <c r="T4538" s="2">
        <v>97832400000</v>
      </c>
      <c r="U4538" s="2">
        <v>98264700000</v>
      </c>
      <c r="V4538" s="2">
        <v>99250100000</v>
      </c>
      <c r="W4538" s="2">
        <v>100237000000</v>
      </c>
      <c r="X4538" s="2">
        <v>101161000000</v>
      </c>
      <c r="Y4538" s="2">
        <v>101900000000</v>
      </c>
      <c r="Z4538" s="2">
        <v>102696000000</v>
      </c>
      <c r="AA4538" s="2">
        <v>103490000000</v>
      </c>
      <c r="AB4538" s="2">
        <v>104213000000</v>
      </c>
      <c r="AC4538" s="2">
        <v>105054000000</v>
      </c>
      <c r="AD4538" s="2">
        <v>105771000000</v>
      </c>
      <c r="AE4538" s="2">
        <v>106356000000</v>
      </c>
      <c r="AF4538" s="2">
        <v>107305000000</v>
      </c>
    </row>
    <row r="4539" spans="1:32" x14ac:dyDescent="0.25">
      <c r="A4539" t="s">
        <v>6053</v>
      </c>
      <c r="B4539" t="s">
        <v>19</v>
      </c>
      <c r="C4539" s="2">
        <v>6984230</v>
      </c>
      <c r="D4539" s="2">
        <v>7277490</v>
      </c>
      <c r="E4539" s="2">
        <v>6835830</v>
      </c>
      <c r="F4539" s="2">
        <v>24455700</v>
      </c>
      <c r="G4539" s="2">
        <v>23541800</v>
      </c>
      <c r="H4539" s="2">
        <v>22775300</v>
      </c>
      <c r="I4539" s="2">
        <v>22402100</v>
      </c>
      <c r="J4539" s="2">
        <v>22220300</v>
      </c>
      <c r="K4539" s="2">
        <v>22258600</v>
      </c>
      <c r="L4539" s="2">
        <v>22265800</v>
      </c>
      <c r="M4539" s="2">
        <v>22291300</v>
      </c>
      <c r="N4539" s="2">
        <v>22367300</v>
      </c>
      <c r="O4539" s="2">
        <v>22516700</v>
      </c>
      <c r="P4539" s="2">
        <v>22650700</v>
      </c>
      <c r="Q4539" s="2">
        <v>22798500</v>
      </c>
      <c r="R4539" s="2">
        <v>22902000</v>
      </c>
      <c r="S4539" s="2">
        <v>23048700</v>
      </c>
      <c r="T4539" s="2">
        <v>23224500</v>
      </c>
      <c r="U4539" s="2">
        <v>23327100</v>
      </c>
      <c r="V4539" s="2">
        <v>23561000</v>
      </c>
      <c r="W4539" s="2">
        <v>23795200</v>
      </c>
      <c r="X4539" s="2">
        <v>24014600</v>
      </c>
      <c r="Y4539" s="2">
        <v>24190100</v>
      </c>
      <c r="Z4539" s="2">
        <v>24379100</v>
      </c>
      <c r="AA4539" s="2">
        <v>24567400</v>
      </c>
      <c r="AB4539" s="2">
        <v>24739200</v>
      </c>
      <c r="AC4539" s="2">
        <v>24938900</v>
      </c>
      <c r="AD4539" s="2">
        <v>25108900</v>
      </c>
      <c r="AE4539" s="2">
        <v>25247800</v>
      </c>
      <c r="AF4539" s="2">
        <v>25473200</v>
      </c>
    </row>
    <row r="4540" spans="1:32" x14ac:dyDescent="0.25">
      <c r="A4540" t="s">
        <v>6054</v>
      </c>
      <c r="B4540" t="s">
        <v>19</v>
      </c>
      <c r="C4540" s="2">
        <v>79065400</v>
      </c>
      <c r="D4540" s="2">
        <v>82385300</v>
      </c>
      <c r="E4540" s="2">
        <v>77385500</v>
      </c>
      <c r="F4540" s="2">
        <v>276852000</v>
      </c>
      <c r="G4540" s="2">
        <v>266506000</v>
      </c>
      <c r="H4540" s="2">
        <v>257829000</v>
      </c>
      <c r="I4540" s="2">
        <v>253605000</v>
      </c>
      <c r="J4540" s="2">
        <v>251547000</v>
      </c>
      <c r="K4540" s="2">
        <v>251980000</v>
      </c>
      <c r="L4540" s="2">
        <v>252062000</v>
      </c>
      <c r="M4540" s="2">
        <v>252350000</v>
      </c>
      <c r="N4540" s="2">
        <v>253211000</v>
      </c>
      <c r="O4540" s="2">
        <v>254902000</v>
      </c>
      <c r="P4540" s="2">
        <v>256419000</v>
      </c>
      <c r="Q4540" s="2">
        <v>258092000</v>
      </c>
      <c r="R4540" s="2">
        <v>259263000</v>
      </c>
      <c r="S4540" s="2">
        <v>260924000</v>
      </c>
      <c r="T4540" s="2">
        <v>262914000</v>
      </c>
      <c r="U4540" s="2">
        <v>264076000</v>
      </c>
      <c r="V4540" s="2">
        <v>266724000</v>
      </c>
      <c r="W4540" s="2">
        <v>269375000</v>
      </c>
      <c r="X4540" s="2">
        <v>271858000</v>
      </c>
      <c r="Y4540" s="2">
        <v>273845000</v>
      </c>
      <c r="Z4540" s="2">
        <v>275985000</v>
      </c>
      <c r="AA4540" s="2">
        <v>278117000</v>
      </c>
      <c r="AB4540" s="2">
        <v>280062000</v>
      </c>
      <c r="AC4540" s="2">
        <v>282322000</v>
      </c>
      <c r="AD4540" s="2">
        <v>284247000</v>
      </c>
      <c r="AE4540" s="2">
        <v>285819000</v>
      </c>
      <c r="AF4540" s="2">
        <v>288371000</v>
      </c>
    </row>
    <row r="4541" spans="1:32" x14ac:dyDescent="0.25">
      <c r="A4541" t="s">
        <v>6055</v>
      </c>
      <c r="B4541" t="s">
        <v>19</v>
      </c>
      <c r="C4541" s="2">
        <v>47142900</v>
      </c>
      <c r="D4541" s="2">
        <v>49122300</v>
      </c>
      <c r="E4541" s="2">
        <v>46141200</v>
      </c>
      <c r="F4541" s="2">
        <v>165073000</v>
      </c>
      <c r="G4541" s="2">
        <v>158904000</v>
      </c>
      <c r="H4541" s="2">
        <v>153731000</v>
      </c>
      <c r="I4541" s="2">
        <v>151212000</v>
      </c>
      <c r="J4541" s="2">
        <v>149985000</v>
      </c>
      <c r="K4541" s="2">
        <v>150243000</v>
      </c>
      <c r="L4541" s="2">
        <v>150292000</v>
      </c>
      <c r="M4541" s="2">
        <v>150464000</v>
      </c>
      <c r="N4541" s="2">
        <v>150977000</v>
      </c>
      <c r="O4541" s="2">
        <v>151985000</v>
      </c>
      <c r="P4541" s="2">
        <v>152890000</v>
      </c>
      <c r="Q4541" s="2">
        <v>153887000</v>
      </c>
      <c r="R4541" s="2">
        <v>154586000</v>
      </c>
      <c r="S4541" s="2">
        <v>155576000</v>
      </c>
      <c r="T4541" s="2">
        <v>156763000</v>
      </c>
      <c r="U4541" s="2">
        <v>157455000</v>
      </c>
      <c r="V4541" s="2">
        <v>159034000</v>
      </c>
      <c r="W4541" s="2">
        <v>160615000</v>
      </c>
      <c r="X4541" s="2">
        <v>162096000</v>
      </c>
      <c r="Y4541" s="2">
        <v>163281000</v>
      </c>
      <c r="Z4541" s="2">
        <v>164557000</v>
      </c>
      <c r="AA4541" s="2">
        <v>165827000</v>
      </c>
      <c r="AB4541" s="2">
        <v>166987000</v>
      </c>
      <c r="AC4541" s="2">
        <v>168335000</v>
      </c>
      <c r="AD4541" s="2">
        <v>169482000</v>
      </c>
      <c r="AE4541" s="2">
        <v>170420000</v>
      </c>
      <c r="AF4541" s="2">
        <v>171942000</v>
      </c>
    </row>
    <row r="4542" spans="1:32" x14ac:dyDescent="0.25">
      <c r="A4542" t="s">
        <v>6056</v>
      </c>
      <c r="B4542" t="s">
        <v>19</v>
      </c>
      <c r="C4542" s="2">
        <v>9623780</v>
      </c>
      <c r="D4542" s="2">
        <v>10027900</v>
      </c>
      <c r="E4542" s="2">
        <v>9419300</v>
      </c>
      <c r="F4542" s="2">
        <v>33698200</v>
      </c>
      <c r="G4542" s="2">
        <v>32438900</v>
      </c>
      <c r="H4542" s="2">
        <v>31382800</v>
      </c>
      <c r="I4542" s="2">
        <v>30868600</v>
      </c>
      <c r="J4542" s="2">
        <v>30618100</v>
      </c>
      <c r="K4542" s="2">
        <v>30670800</v>
      </c>
      <c r="L4542" s="2">
        <v>30680800</v>
      </c>
      <c r="M4542" s="2">
        <v>30715800</v>
      </c>
      <c r="N4542" s="2">
        <v>30820600</v>
      </c>
      <c r="O4542" s="2">
        <v>31026400</v>
      </c>
      <c r="P4542" s="2">
        <v>31211100</v>
      </c>
      <c r="Q4542" s="2">
        <v>31414700</v>
      </c>
      <c r="R4542" s="2">
        <v>31557300</v>
      </c>
      <c r="S4542" s="2">
        <v>31759500</v>
      </c>
      <c r="T4542" s="2">
        <v>32001700</v>
      </c>
      <c r="U4542" s="2">
        <v>32143100</v>
      </c>
      <c r="V4542" s="2">
        <v>32465400</v>
      </c>
      <c r="W4542" s="2">
        <v>32788200</v>
      </c>
      <c r="X4542" s="2">
        <v>33090400</v>
      </c>
      <c r="Y4542" s="2">
        <v>33332200</v>
      </c>
      <c r="Z4542" s="2">
        <v>33592700</v>
      </c>
      <c r="AA4542" s="2">
        <v>33852200</v>
      </c>
      <c r="AB4542" s="2">
        <v>34088900</v>
      </c>
      <c r="AC4542" s="2">
        <v>34364000</v>
      </c>
      <c r="AD4542" s="2">
        <v>34598300</v>
      </c>
      <c r="AE4542" s="2">
        <v>34789700</v>
      </c>
      <c r="AF4542" s="2">
        <v>35100300</v>
      </c>
    </row>
    <row r="4543" spans="1:32" x14ac:dyDescent="0.25">
      <c r="A4543" t="s">
        <v>6057</v>
      </c>
      <c r="B4543" t="s">
        <v>19</v>
      </c>
      <c r="C4543" s="2">
        <v>8234600</v>
      </c>
      <c r="D4543" s="2">
        <v>8580360</v>
      </c>
      <c r="E4543" s="2">
        <v>8059630</v>
      </c>
      <c r="F4543" s="2">
        <v>28833900</v>
      </c>
      <c r="G4543" s="2">
        <v>27756400</v>
      </c>
      <c r="H4543" s="2">
        <v>26852700</v>
      </c>
      <c r="I4543" s="2">
        <v>26412700</v>
      </c>
      <c r="J4543" s="2">
        <v>26198400</v>
      </c>
      <c r="K4543" s="2">
        <v>26243500</v>
      </c>
      <c r="L4543" s="2">
        <v>26252000</v>
      </c>
      <c r="M4543" s="2">
        <v>26282000</v>
      </c>
      <c r="N4543" s="2">
        <v>26371700</v>
      </c>
      <c r="O4543" s="2">
        <v>26547800</v>
      </c>
      <c r="P4543" s="2">
        <v>26705800</v>
      </c>
      <c r="Q4543" s="2">
        <v>26880000</v>
      </c>
      <c r="R4543" s="2">
        <v>27002100</v>
      </c>
      <c r="S4543" s="2">
        <v>27175000</v>
      </c>
      <c r="T4543" s="2">
        <v>27382200</v>
      </c>
      <c r="U4543" s="2">
        <v>27503200</v>
      </c>
      <c r="V4543" s="2">
        <v>27779000</v>
      </c>
      <c r="W4543" s="2">
        <v>28055200</v>
      </c>
      <c r="X4543" s="2">
        <v>28313800</v>
      </c>
      <c r="Y4543" s="2">
        <v>28520700</v>
      </c>
      <c r="Z4543" s="2">
        <v>28743600</v>
      </c>
      <c r="AA4543" s="2">
        <v>28965600</v>
      </c>
      <c r="AB4543" s="2">
        <v>29168200</v>
      </c>
      <c r="AC4543" s="2">
        <v>29403600</v>
      </c>
      <c r="AD4543" s="2">
        <v>29604100</v>
      </c>
      <c r="AE4543" s="2">
        <v>29767800</v>
      </c>
      <c r="AF4543" s="2">
        <v>30033600</v>
      </c>
    </row>
    <row r="4544" spans="1:32" x14ac:dyDescent="0.25">
      <c r="A4544" t="s">
        <v>6058</v>
      </c>
      <c r="B4544" t="s">
        <v>19</v>
      </c>
      <c r="C4544" s="2">
        <v>35110700</v>
      </c>
      <c r="D4544" s="2">
        <v>36585000</v>
      </c>
      <c r="E4544" s="2">
        <v>34364700</v>
      </c>
      <c r="F4544" s="2">
        <v>122942000</v>
      </c>
      <c r="G4544" s="2">
        <v>118348000</v>
      </c>
      <c r="H4544" s="2">
        <v>114495000</v>
      </c>
      <c r="I4544" s="2">
        <v>112619000</v>
      </c>
      <c r="J4544" s="2">
        <v>111705000</v>
      </c>
      <c r="K4544" s="2">
        <v>111897000</v>
      </c>
      <c r="L4544" s="2">
        <v>111934000</v>
      </c>
      <c r="M4544" s="2">
        <v>112061000</v>
      </c>
      <c r="N4544" s="2">
        <v>112444000</v>
      </c>
      <c r="O4544" s="2">
        <v>113195000</v>
      </c>
      <c r="P4544" s="2">
        <v>113869000</v>
      </c>
      <c r="Q4544" s="2">
        <v>114611000</v>
      </c>
      <c r="R4544" s="2">
        <v>115132000</v>
      </c>
      <c r="S4544" s="2">
        <v>115869000</v>
      </c>
      <c r="T4544" s="2">
        <v>116753000</v>
      </c>
      <c r="U4544" s="2">
        <v>117268000</v>
      </c>
      <c r="V4544" s="2">
        <v>118444000</v>
      </c>
      <c r="W4544" s="2">
        <v>119622000</v>
      </c>
      <c r="X4544" s="2">
        <v>120725000</v>
      </c>
      <c r="Y4544" s="2">
        <v>121607000</v>
      </c>
      <c r="Z4544" s="2">
        <v>122557000</v>
      </c>
      <c r="AA4544" s="2">
        <v>123504000</v>
      </c>
      <c r="AB4544" s="2">
        <v>124368000</v>
      </c>
      <c r="AC4544" s="2">
        <v>125371000</v>
      </c>
      <c r="AD4544" s="2">
        <v>126226000</v>
      </c>
      <c r="AE4544" s="2">
        <v>126924000</v>
      </c>
      <c r="AF4544" s="2">
        <v>128057000</v>
      </c>
    </row>
    <row r="4545" spans="1:32" x14ac:dyDescent="0.25">
      <c r="A4545" t="s">
        <v>6059</v>
      </c>
      <c r="B4545" t="s">
        <v>19</v>
      </c>
      <c r="C4545">
        <v>623746</v>
      </c>
      <c r="D4545">
        <v>649936</v>
      </c>
      <c r="E4545">
        <v>610493</v>
      </c>
      <c r="F4545" s="2">
        <v>2184080</v>
      </c>
      <c r="G4545" s="2">
        <v>2102460</v>
      </c>
      <c r="H4545" s="2">
        <v>2034010</v>
      </c>
      <c r="I4545" s="2">
        <v>2000680</v>
      </c>
      <c r="J4545" s="2">
        <v>1984450</v>
      </c>
      <c r="K4545" s="2">
        <v>1987860</v>
      </c>
      <c r="L4545" s="2">
        <v>1988510</v>
      </c>
      <c r="M4545" s="2">
        <v>1990780</v>
      </c>
      <c r="N4545" s="2">
        <v>1997580</v>
      </c>
      <c r="O4545" s="2">
        <v>2010920</v>
      </c>
      <c r="P4545" s="2">
        <v>2022890</v>
      </c>
      <c r="Q4545" s="2">
        <v>2036080</v>
      </c>
      <c r="R4545" s="2">
        <v>2045330</v>
      </c>
      <c r="S4545" s="2">
        <v>2058430</v>
      </c>
      <c r="T4545" s="2">
        <v>2074120</v>
      </c>
      <c r="U4545" s="2">
        <v>2083290</v>
      </c>
      <c r="V4545" s="2">
        <v>2104180</v>
      </c>
      <c r="W4545" s="2">
        <v>2125100</v>
      </c>
      <c r="X4545" s="2">
        <v>2144690</v>
      </c>
      <c r="Y4545" s="2">
        <v>2160360</v>
      </c>
      <c r="Z4545" s="2">
        <v>2177240</v>
      </c>
      <c r="AA4545" s="2">
        <v>2194060</v>
      </c>
      <c r="AB4545" s="2">
        <v>2209410</v>
      </c>
      <c r="AC4545" s="2">
        <v>2227240</v>
      </c>
      <c r="AD4545" s="2">
        <v>2242420</v>
      </c>
      <c r="AE4545" s="2">
        <v>2254820</v>
      </c>
      <c r="AF4545" s="2">
        <v>2274960</v>
      </c>
    </row>
    <row r="4546" spans="1:32" x14ac:dyDescent="0.25">
      <c r="A4546" t="s">
        <v>6060</v>
      </c>
      <c r="B4546" t="s">
        <v>19</v>
      </c>
      <c r="C4546" s="2">
        <v>3023470</v>
      </c>
      <c r="D4546" s="2">
        <v>3150420</v>
      </c>
      <c r="E4546" s="2">
        <v>2959230</v>
      </c>
      <c r="F4546" s="2">
        <v>10586900</v>
      </c>
      <c r="G4546" s="2">
        <v>10191200</v>
      </c>
      <c r="H4546" s="2">
        <v>9859420</v>
      </c>
      <c r="I4546" s="2">
        <v>9697870</v>
      </c>
      <c r="J4546" s="2">
        <v>9619170</v>
      </c>
      <c r="K4546" s="2">
        <v>9635720</v>
      </c>
      <c r="L4546" s="2">
        <v>9638870</v>
      </c>
      <c r="M4546" s="2">
        <v>9649880</v>
      </c>
      <c r="N4546" s="2">
        <v>9682810</v>
      </c>
      <c r="O4546" s="2">
        <v>9747460</v>
      </c>
      <c r="P4546" s="2">
        <v>9805490</v>
      </c>
      <c r="Q4546" s="2">
        <v>9869450</v>
      </c>
      <c r="R4546" s="2">
        <v>9914260</v>
      </c>
      <c r="S4546" s="2">
        <v>9977760</v>
      </c>
      <c r="T4546" s="2">
        <v>10053800</v>
      </c>
      <c r="U4546" s="2">
        <v>10098300</v>
      </c>
      <c r="V4546" s="2">
        <v>10199500</v>
      </c>
      <c r="W4546" s="2">
        <v>10300900</v>
      </c>
      <c r="X4546" s="2">
        <v>10395900</v>
      </c>
      <c r="Y4546" s="2">
        <v>10471900</v>
      </c>
      <c r="Z4546" s="2">
        <v>10553700</v>
      </c>
      <c r="AA4546" s="2">
        <v>10635200</v>
      </c>
      <c r="AB4546" s="2">
        <v>10709600</v>
      </c>
      <c r="AC4546" s="2">
        <v>10796000</v>
      </c>
      <c r="AD4546" s="2">
        <v>10869600</v>
      </c>
      <c r="AE4546" s="2">
        <v>10929700</v>
      </c>
      <c r="AF4546" s="2">
        <v>11027300</v>
      </c>
    </row>
    <row r="4547" spans="1:32" x14ac:dyDescent="0.25">
      <c r="A4547" t="s">
        <v>6061</v>
      </c>
      <c r="B4547" t="s">
        <v>19</v>
      </c>
      <c r="C4547" s="2">
        <v>1436100</v>
      </c>
      <c r="D4547" s="2">
        <v>1496400</v>
      </c>
      <c r="E4547" s="2">
        <v>1405590</v>
      </c>
      <c r="F4547" s="2">
        <v>5028590</v>
      </c>
      <c r="G4547" s="2">
        <v>4840660</v>
      </c>
      <c r="H4547" s="2">
        <v>4683070</v>
      </c>
      <c r="I4547" s="2">
        <v>4606330</v>
      </c>
      <c r="J4547" s="2">
        <v>4568950</v>
      </c>
      <c r="K4547" s="2">
        <v>4576820</v>
      </c>
      <c r="L4547" s="2">
        <v>4578310</v>
      </c>
      <c r="M4547" s="2">
        <v>4583540</v>
      </c>
      <c r="N4547" s="2">
        <v>4599180</v>
      </c>
      <c r="O4547" s="2">
        <v>4629890</v>
      </c>
      <c r="P4547" s="2">
        <v>4657450</v>
      </c>
      <c r="Q4547" s="2">
        <v>4687830</v>
      </c>
      <c r="R4547" s="2">
        <v>4709110</v>
      </c>
      <c r="S4547" s="2">
        <v>4739280</v>
      </c>
      <c r="T4547" s="2">
        <v>4775420</v>
      </c>
      <c r="U4547" s="2">
        <v>4796520</v>
      </c>
      <c r="V4547" s="2">
        <v>4844620</v>
      </c>
      <c r="W4547" s="2">
        <v>4892780</v>
      </c>
      <c r="X4547" s="2">
        <v>4937880</v>
      </c>
      <c r="Y4547" s="2">
        <v>4973970</v>
      </c>
      <c r="Z4547" s="2">
        <v>5012840</v>
      </c>
      <c r="AA4547" s="2">
        <v>5051560</v>
      </c>
      <c r="AB4547" s="2">
        <v>5086890</v>
      </c>
      <c r="AC4547" s="2">
        <v>5127940</v>
      </c>
      <c r="AD4547" s="2">
        <v>5162900</v>
      </c>
      <c r="AE4547" s="2">
        <v>5191460</v>
      </c>
      <c r="AF4547" s="2">
        <v>5237810</v>
      </c>
    </row>
    <row r="4548" spans="1:32" x14ac:dyDescent="0.25">
      <c r="A4548" t="s">
        <v>6062</v>
      </c>
      <c r="B4548" t="s">
        <v>19</v>
      </c>
      <c r="C4548">
        <v>287220</v>
      </c>
      <c r="D4548">
        <v>299280</v>
      </c>
      <c r="E4548">
        <v>281117</v>
      </c>
      <c r="F4548" s="2">
        <v>1005720</v>
      </c>
      <c r="G4548">
        <v>968132</v>
      </c>
      <c r="H4548">
        <v>936613</v>
      </c>
      <c r="I4548">
        <v>921267</v>
      </c>
      <c r="J4548">
        <v>913791</v>
      </c>
      <c r="K4548">
        <v>915363</v>
      </c>
      <c r="L4548">
        <v>915662</v>
      </c>
      <c r="M4548">
        <v>916708</v>
      </c>
      <c r="N4548">
        <v>919836</v>
      </c>
      <c r="O4548">
        <v>925978</v>
      </c>
      <c r="P4548">
        <v>931491</v>
      </c>
      <c r="Q4548">
        <v>937566</v>
      </c>
      <c r="R4548">
        <v>941823</v>
      </c>
      <c r="S4548">
        <v>947855</v>
      </c>
      <c r="T4548">
        <v>955084</v>
      </c>
      <c r="U4548">
        <v>959304</v>
      </c>
      <c r="V4548">
        <v>968924</v>
      </c>
      <c r="W4548">
        <v>978556</v>
      </c>
      <c r="X4548">
        <v>987576</v>
      </c>
      <c r="Y4548">
        <v>994794</v>
      </c>
      <c r="Z4548" s="2">
        <v>1002570</v>
      </c>
      <c r="AA4548" s="2">
        <v>1010310</v>
      </c>
      <c r="AB4548" s="2">
        <v>1017380</v>
      </c>
      <c r="AC4548" s="2">
        <v>1025590</v>
      </c>
      <c r="AD4548" s="2">
        <v>1032580</v>
      </c>
      <c r="AE4548" s="2">
        <v>1038290</v>
      </c>
      <c r="AF4548" s="2">
        <v>1047560</v>
      </c>
    </row>
    <row r="4549" spans="1:32" x14ac:dyDescent="0.25">
      <c r="A4549" t="s">
        <v>6063</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x14ac:dyDescent="0.25">
      <c r="A4550" t="s">
        <v>6064</v>
      </c>
      <c r="B4550" t="s">
        <v>19</v>
      </c>
      <c r="C4550" s="2">
        <v>42315200000</v>
      </c>
      <c r="D4550" s="2">
        <v>44092200000</v>
      </c>
      <c r="E4550" s="2">
        <v>37486200000</v>
      </c>
      <c r="F4550" s="2">
        <v>124535000000</v>
      </c>
      <c r="G4550" s="2">
        <v>137219000000</v>
      </c>
      <c r="H4550" s="2">
        <v>147704000000</v>
      </c>
      <c r="I4550" s="2">
        <v>159008000000</v>
      </c>
      <c r="J4550" s="2">
        <v>167256000000</v>
      </c>
      <c r="K4550" s="2">
        <v>170775000000</v>
      </c>
      <c r="L4550" s="2">
        <v>169564000000</v>
      </c>
      <c r="M4550" s="2">
        <v>170000000000</v>
      </c>
      <c r="N4550" s="2">
        <v>170365000000</v>
      </c>
      <c r="O4550" s="2">
        <v>169051000000</v>
      </c>
      <c r="P4550" s="2">
        <v>166858000000</v>
      </c>
      <c r="Q4550" s="2">
        <v>163727000000</v>
      </c>
      <c r="R4550" s="2">
        <v>158612000000</v>
      </c>
      <c r="S4550" s="2">
        <v>159042000000</v>
      </c>
      <c r="T4550" s="2">
        <v>158732000000</v>
      </c>
      <c r="U4550" s="2">
        <v>160210000000</v>
      </c>
      <c r="V4550" s="2">
        <v>161809000000</v>
      </c>
      <c r="W4550" s="2">
        <v>165010000000</v>
      </c>
      <c r="X4550" s="2">
        <v>167779000000</v>
      </c>
      <c r="Y4550" s="2">
        <v>167833000000</v>
      </c>
      <c r="Z4550" s="2">
        <v>168748000000</v>
      </c>
      <c r="AA4550" s="2">
        <v>170518000000</v>
      </c>
      <c r="AB4550" s="2">
        <v>173882000000</v>
      </c>
      <c r="AC4550" s="2">
        <v>177357000000</v>
      </c>
      <c r="AD4550" s="2">
        <v>179656000000</v>
      </c>
      <c r="AE4550" s="2">
        <v>181699000000</v>
      </c>
      <c r="AF4550" s="2">
        <v>184655000000</v>
      </c>
    </row>
    <row r="4551" spans="1:32" x14ac:dyDescent="0.25">
      <c r="A4551" t="s">
        <v>6065</v>
      </c>
      <c r="B4551" t="s">
        <v>19</v>
      </c>
      <c r="C4551" s="2">
        <v>10045200</v>
      </c>
      <c r="D4551" s="2">
        <v>10467100</v>
      </c>
      <c r="E4551" s="2">
        <v>8898850</v>
      </c>
      <c r="F4551" s="2">
        <v>29563500</v>
      </c>
      <c r="G4551" s="2">
        <v>32574500</v>
      </c>
      <c r="H4551" s="2">
        <v>35063400</v>
      </c>
      <c r="I4551" s="2">
        <v>37746900</v>
      </c>
      <c r="J4551" s="2">
        <v>39704900</v>
      </c>
      <c r="K4551" s="2">
        <v>40540400</v>
      </c>
      <c r="L4551" s="2">
        <v>40252900</v>
      </c>
      <c r="M4551" s="2">
        <v>40356200</v>
      </c>
      <c r="N4551" s="2">
        <v>40442900</v>
      </c>
      <c r="O4551" s="2">
        <v>40131000</v>
      </c>
      <c r="P4551" s="2">
        <v>39610500</v>
      </c>
      <c r="Q4551" s="2">
        <v>38867200</v>
      </c>
      <c r="R4551" s="2">
        <v>37652900</v>
      </c>
      <c r="S4551" s="2">
        <v>37755000</v>
      </c>
      <c r="T4551" s="2">
        <v>37681400</v>
      </c>
      <c r="U4551" s="2">
        <v>38032400</v>
      </c>
      <c r="V4551" s="2">
        <v>38411900</v>
      </c>
      <c r="W4551" s="2">
        <v>39171900</v>
      </c>
      <c r="X4551" s="2">
        <v>39829100</v>
      </c>
      <c r="Y4551" s="2">
        <v>39841900</v>
      </c>
      <c r="Z4551" s="2">
        <v>40059100</v>
      </c>
      <c r="AA4551" s="2">
        <v>40479400</v>
      </c>
      <c r="AB4551" s="2">
        <v>41278000</v>
      </c>
      <c r="AC4551" s="2">
        <v>42102900</v>
      </c>
      <c r="AD4551" s="2">
        <v>42648500</v>
      </c>
      <c r="AE4551" s="2">
        <v>43133700</v>
      </c>
      <c r="AF4551" s="2">
        <v>43835300</v>
      </c>
    </row>
    <row r="4552" spans="1:32" x14ac:dyDescent="0.25">
      <c r="A4552" t="s">
        <v>6066</v>
      </c>
      <c r="B4552" t="s">
        <v>19</v>
      </c>
      <c r="C4552" s="2">
        <v>113717000</v>
      </c>
      <c r="D4552" s="2">
        <v>118493000</v>
      </c>
      <c r="E4552" s="2">
        <v>100740000</v>
      </c>
      <c r="F4552" s="2">
        <v>334675000</v>
      </c>
      <c r="G4552" s="2">
        <v>368762000</v>
      </c>
      <c r="H4552" s="2">
        <v>396937000</v>
      </c>
      <c r="I4552" s="2">
        <v>427316000</v>
      </c>
      <c r="J4552" s="2">
        <v>449482000</v>
      </c>
      <c r="K4552" s="2">
        <v>458940000</v>
      </c>
      <c r="L4552" s="2">
        <v>455685000</v>
      </c>
      <c r="M4552" s="2">
        <v>456855000</v>
      </c>
      <c r="N4552" s="2">
        <v>457837000</v>
      </c>
      <c r="O4552" s="2">
        <v>454305000</v>
      </c>
      <c r="P4552" s="2">
        <v>448414000</v>
      </c>
      <c r="Q4552" s="2">
        <v>439998000</v>
      </c>
      <c r="R4552" s="2">
        <v>426252000</v>
      </c>
      <c r="S4552" s="2">
        <v>427407000</v>
      </c>
      <c r="T4552" s="2">
        <v>426575000</v>
      </c>
      <c r="U4552" s="2">
        <v>430548000</v>
      </c>
      <c r="V4552" s="2">
        <v>434844000</v>
      </c>
      <c r="W4552" s="2">
        <v>443447000</v>
      </c>
      <c r="X4552" s="2">
        <v>450887000</v>
      </c>
      <c r="Y4552" s="2">
        <v>451033000</v>
      </c>
      <c r="Z4552" s="2">
        <v>453491000</v>
      </c>
      <c r="AA4552" s="2">
        <v>458249000</v>
      </c>
      <c r="AB4552" s="2">
        <v>467290000</v>
      </c>
      <c r="AC4552" s="2">
        <v>476628000</v>
      </c>
      <c r="AD4552" s="2">
        <v>482805000</v>
      </c>
      <c r="AE4552" s="2">
        <v>488297000</v>
      </c>
      <c r="AF4552" s="2">
        <v>496240000</v>
      </c>
    </row>
    <row r="4553" spans="1:32" x14ac:dyDescent="0.25">
      <c r="A4553" t="s">
        <v>6067</v>
      </c>
      <c r="B4553" t="s">
        <v>19</v>
      </c>
      <c r="C4553" s="2">
        <v>67804200</v>
      </c>
      <c r="D4553" s="2">
        <v>70651600</v>
      </c>
      <c r="E4553" s="2">
        <v>60066300</v>
      </c>
      <c r="F4553" s="2">
        <v>199550000</v>
      </c>
      <c r="G4553" s="2">
        <v>219875000</v>
      </c>
      <c r="H4553" s="2">
        <v>236674000</v>
      </c>
      <c r="I4553" s="2">
        <v>254787000</v>
      </c>
      <c r="J4553" s="2">
        <v>268004000</v>
      </c>
      <c r="K4553" s="2">
        <v>273643000</v>
      </c>
      <c r="L4553" s="2">
        <v>271703000</v>
      </c>
      <c r="M4553" s="2">
        <v>272400000</v>
      </c>
      <c r="N4553" s="2">
        <v>272986000</v>
      </c>
      <c r="O4553" s="2">
        <v>270880000</v>
      </c>
      <c r="P4553" s="2">
        <v>267367000</v>
      </c>
      <c r="Q4553" s="2">
        <v>262350000</v>
      </c>
      <c r="R4553" s="2">
        <v>254153000</v>
      </c>
      <c r="S4553" s="2">
        <v>254842000</v>
      </c>
      <c r="T4553" s="2">
        <v>254346000</v>
      </c>
      <c r="U4553" s="2">
        <v>256715000</v>
      </c>
      <c r="V4553" s="2">
        <v>259276000</v>
      </c>
      <c r="W4553" s="2">
        <v>264406000</v>
      </c>
      <c r="X4553" s="2">
        <v>268842000</v>
      </c>
      <c r="Y4553" s="2">
        <v>268929000</v>
      </c>
      <c r="Z4553" s="2">
        <v>270395000</v>
      </c>
      <c r="AA4553" s="2">
        <v>273231000</v>
      </c>
      <c r="AB4553" s="2">
        <v>278622000</v>
      </c>
      <c r="AC4553" s="2">
        <v>284190000</v>
      </c>
      <c r="AD4553" s="2">
        <v>287873000</v>
      </c>
      <c r="AE4553" s="2">
        <v>291148000</v>
      </c>
      <c r="AF4553" s="2">
        <v>295884000</v>
      </c>
    </row>
    <row r="4554" spans="1:32" x14ac:dyDescent="0.25">
      <c r="A4554" t="s">
        <v>6068</v>
      </c>
      <c r="B4554" t="s">
        <v>19</v>
      </c>
      <c r="C4554" s="2">
        <v>13841600</v>
      </c>
      <c r="D4554" s="2">
        <v>14422900</v>
      </c>
      <c r="E4554" s="2">
        <v>12262000</v>
      </c>
      <c r="F4554" s="2">
        <v>40736400</v>
      </c>
      <c r="G4554" s="2">
        <v>44885400</v>
      </c>
      <c r="H4554" s="2">
        <v>48314900</v>
      </c>
      <c r="I4554" s="2">
        <v>52012500</v>
      </c>
      <c r="J4554" s="2">
        <v>54710600</v>
      </c>
      <c r="K4554" s="2">
        <v>55861800</v>
      </c>
      <c r="L4554" s="2">
        <v>55465700</v>
      </c>
      <c r="M4554" s="2">
        <v>55608100</v>
      </c>
      <c r="N4554" s="2">
        <v>55727500</v>
      </c>
      <c r="O4554" s="2">
        <v>55297700</v>
      </c>
      <c r="P4554" s="2">
        <v>54580600</v>
      </c>
      <c r="Q4554" s="2">
        <v>53556300</v>
      </c>
      <c r="R4554" s="2">
        <v>51883100</v>
      </c>
      <c r="S4554" s="2">
        <v>52023700</v>
      </c>
      <c r="T4554" s="2">
        <v>51922400</v>
      </c>
      <c r="U4554" s="2">
        <v>52405900</v>
      </c>
      <c r="V4554" s="2">
        <v>52928900</v>
      </c>
      <c r="W4554" s="2">
        <v>53976100</v>
      </c>
      <c r="X4554" s="2">
        <v>54881700</v>
      </c>
      <c r="Y4554" s="2">
        <v>54899400</v>
      </c>
      <c r="Z4554" s="2">
        <v>55198600</v>
      </c>
      <c r="AA4554" s="2">
        <v>55777700</v>
      </c>
      <c r="AB4554" s="2">
        <v>56878100</v>
      </c>
      <c r="AC4554" s="2">
        <v>58014800</v>
      </c>
      <c r="AD4554" s="2">
        <v>58766700</v>
      </c>
      <c r="AE4554" s="2">
        <v>59435200</v>
      </c>
      <c r="AF4554" s="2">
        <v>60402000</v>
      </c>
    </row>
    <row r="4555" spans="1:32" x14ac:dyDescent="0.25">
      <c r="A4555" t="s">
        <v>6069</v>
      </c>
      <c r="B4555" t="s">
        <v>19</v>
      </c>
      <c r="C4555" s="2">
        <v>11843600</v>
      </c>
      <c r="D4555" s="2">
        <v>12340900</v>
      </c>
      <c r="E4555" s="2">
        <v>10492000</v>
      </c>
      <c r="F4555" s="2">
        <v>34856100</v>
      </c>
      <c r="G4555" s="2">
        <v>38406200</v>
      </c>
      <c r="H4555" s="2">
        <v>41340700</v>
      </c>
      <c r="I4555" s="2">
        <v>44504600</v>
      </c>
      <c r="J4555" s="2">
        <v>46813100</v>
      </c>
      <c r="K4555" s="2">
        <v>47798200</v>
      </c>
      <c r="L4555" s="2">
        <v>47459200</v>
      </c>
      <c r="M4555" s="2">
        <v>47581100</v>
      </c>
      <c r="N4555" s="2">
        <v>47683300</v>
      </c>
      <c r="O4555" s="2">
        <v>47315500</v>
      </c>
      <c r="P4555" s="2">
        <v>46701900</v>
      </c>
      <c r="Q4555" s="2">
        <v>45825500</v>
      </c>
      <c r="R4555" s="2">
        <v>44393800</v>
      </c>
      <c r="S4555" s="2">
        <v>44514100</v>
      </c>
      <c r="T4555" s="2">
        <v>44427400</v>
      </c>
      <c r="U4555" s="2">
        <v>44841200</v>
      </c>
      <c r="V4555" s="2">
        <v>45288700</v>
      </c>
      <c r="W4555" s="2">
        <v>46184700</v>
      </c>
      <c r="X4555" s="2">
        <v>46959500</v>
      </c>
      <c r="Y4555" s="2">
        <v>46974700</v>
      </c>
      <c r="Z4555" s="2">
        <v>47230700</v>
      </c>
      <c r="AA4555" s="2">
        <v>47726200</v>
      </c>
      <c r="AB4555" s="2">
        <v>48667800</v>
      </c>
      <c r="AC4555" s="2">
        <v>49640400</v>
      </c>
      <c r="AD4555" s="2">
        <v>50283700</v>
      </c>
      <c r="AE4555" s="2">
        <v>50855800</v>
      </c>
      <c r="AF4555" s="2">
        <v>51683000</v>
      </c>
    </row>
    <row r="4556" spans="1:32" x14ac:dyDescent="0.25">
      <c r="A4556" t="s">
        <v>6070</v>
      </c>
      <c r="B4556" t="s">
        <v>19</v>
      </c>
      <c r="C4556" s="2">
        <v>50498700</v>
      </c>
      <c r="D4556" s="2">
        <v>52619400</v>
      </c>
      <c r="E4556" s="2">
        <v>44735800</v>
      </c>
      <c r="F4556" s="2">
        <v>148620000</v>
      </c>
      <c r="G4556" s="2">
        <v>163757000</v>
      </c>
      <c r="H4556" s="2">
        <v>176269000</v>
      </c>
      <c r="I4556" s="2">
        <v>189759000</v>
      </c>
      <c r="J4556" s="2">
        <v>199602000</v>
      </c>
      <c r="K4556" s="2">
        <v>203802000</v>
      </c>
      <c r="L4556" s="2">
        <v>202357000</v>
      </c>
      <c r="M4556" s="2">
        <v>202877000</v>
      </c>
      <c r="N4556" s="2">
        <v>203312000</v>
      </c>
      <c r="O4556" s="2">
        <v>201744000</v>
      </c>
      <c r="P4556" s="2">
        <v>199128000</v>
      </c>
      <c r="Q4556" s="2">
        <v>195391000</v>
      </c>
      <c r="R4556" s="2">
        <v>189286000</v>
      </c>
      <c r="S4556" s="2">
        <v>189800000</v>
      </c>
      <c r="T4556" s="2">
        <v>189430000</v>
      </c>
      <c r="U4556" s="2">
        <v>191194000</v>
      </c>
      <c r="V4556" s="2">
        <v>193102000</v>
      </c>
      <c r="W4556" s="2">
        <v>196922000</v>
      </c>
      <c r="X4556" s="2">
        <v>200226000</v>
      </c>
      <c r="Y4556" s="2">
        <v>200291000</v>
      </c>
      <c r="Z4556" s="2">
        <v>201383000</v>
      </c>
      <c r="AA4556" s="2">
        <v>203495000</v>
      </c>
      <c r="AB4556" s="2">
        <v>207510000</v>
      </c>
      <c r="AC4556" s="2">
        <v>211657000</v>
      </c>
      <c r="AD4556" s="2">
        <v>214400000</v>
      </c>
      <c r="AE4556" s="2">
        <v>216839000</v>
      </c>
      <c r="AF4556" s="2">
        <v>220366000</v>
      </c>
    </row>
    <row r="4557" spans="1:32" x14ac:dyDescent="0.25">
      <c r="A4557" t="s">
        <v>6071</v>
      </c>
      <c r="B4557" t="s">
        <v>19</v>
      </c>
      <c r="C4557">
        <v>897116</v>
      </c>
      <c r="D4557">
        <v>934789</v>
      </c>
      <c r="E4557">
        <v>794736</v>
      </c>
      <c r="F4557" s="2">
        <v>2640250</v>
      </c>
      <c r="G4557" s="2">
        <v>2909160</v>
      </c>
      <c r="H4557" s="2">
        <v>3131430</v>
      </c>
      <c r="I4557" s="2">
        <v>3371090</v>
      </c>
      <c r="J4557" s="2">
        <v>3545950</v>
      </c>
      <c r="K4557" s="2">
        <v>3620570</v>
      </c>
      <c r="L4557" s="2">
        <v>3594890</v>
      </c>
      <c r="M4557" s="2">
        <v>3604120</v>
      </c>
      <c r="N4557" s="2">
        <v>3611870</v>
      </c>
      <c r="O4557" s="2">
        <v>3584010</v>
      </c>
      <c r="P4557" s="2">
        <v>3537530</v>
      </c>
      <c r="Q4557" s="2">
        <v>3471140</v>
      </c>
      <c r="R4557" s="2">
        <v>3362700</v>
      </c>
      <c r="S4557" s="2">
        <v>3371810</v>
      </c>
      <c r="T4557" s="2">
        <v>3365240</v>
      </c>
      <c r="U4557" s="2">
        <v>3396580</v>
      </c>
      <c r="V4557" s="2">
        <v>3430480</v>
      </c>
      <c r="W4557" s="2">
        <v>3498350</v>
      </c>
      <c r="X4557" s="2">
        <v>3557040</v>
      </c>
      <c r="Y4557" s="2">
        <v>3558190</v>
      </c>
      <c r="Z4557" s="2">
        <v>3577580</v>
      </c>
      <c r="AA4557" s="2">
        <v>3615120</v>
      </c>
      <c r="AB4557" s="2">
        <v>3686440</v>
      </c>
      <c r="AC4557" s="2">
        <v>3760110</v>
      </c>
      <c r="AD4557" s="2">
        <v>3808840</v>
      </c>
      <c r="AE4557" s="2">
        <v>3852170</v>
      </c>
      <c r="AF4557" s="2">
        <v>3914830</v>
      </c>
    </row>
    <row r="4558" spans="1:32" x14ac:dyDescent="0.25">
      <c r="A4558" t="s">
        <v>6072</v>
      </c>
      <c r="B4558" t="s">
        <v>19</v>
      </c>
      <c r="C4558" s="2">
        <v>4348570</v>
      </c>
      <c r="D4558" s="2">
        <v>4531180</v>
      </c>
      <c r="E4558" s="2">
        <v>3852300</v>
      </c>
      <c r="F4558" s="2">
        <v>12798000</v>
      </c>
      <c r="G4558" s="2">
        <v>14101500</v>
      </c>
      <c r="H4558" s="2">
        <v>15178900</v>
      </c>
      <c r="I4558" s="2">
        <v>16340600</v>
      </c>
      <c r="J4558" s="2">
        <v>17188200</v>
      </c>
      <c r="K4558" s="2">
        <v>17549900</v>
      </c>
      <c r="L4558" s="2">
        <v>17425400</v>
      </c>
      <c r="M4558" s="2">
        <v>17470200</v>
      </c>
      <c r="N4558" s="2">
        <v>17507700</v>
      </c>
      <c r="O4558" s="2">
        <v>17372700</v>
      </c>
      <c r="P4558" s="2">
        <v>17147400</v>
      </c>
      <c r="Q4558" s="2">
        <v>16825600</v>
      </c>
      <c r="R4558" s="2">
        <v>16299900</v>
      </c>
      <c r="S4558" s="2">
        <v>16344100</v>
      </c>
      <c r="T4558" s="2">
        <v>16312300</v>
      </c>
      <c r="U4558" s="2">
        <v>16464200</v>
      </c>
      <c r="V4558" s="2">
        <v>16628500</v>
      </c>
      <c r="W4558" s="2">
        <v>16957500</v>
      </c>
      <c r="X4558" s="2">
        <v>17242000</v>
      </c>
      <c r="Y4558" s="2">
        <v>17247500</v>
      </c>
      <c r="Z4558" s="2">
        <v>17341500</v>
      </c>
      <c r="AA4558" s="2">
        <v>17523500</v>
      </c>
      <c r="AB4558" s="2">
        <v>17869200</v>
      </c>
      <c r="AC4558" s="2">
        <v>18226300</v>
      </c>
      <c r="AD4558" s="2">
        <v>18462500</v>
      </c>
      <c r="AE4558" s="2">
        <v>18672500</v>
      </c>
      <c r="AF4558" s="2">
        <v>18976300</v>
      </c>
    </row>
    <row r="4559" spans="1:32" x14ac:dyDescent="0.25">
      <c r="A4559" t="s">
        <v>6073</v>
      </c>
      <c r="B4559" t="s">
        <v>19</v>
      </c>
      <c r="C4559" s="2">
        <v>2065500</v>
      </c>
      <c r="D4559" s="2">
        <v>2152240</v>
      </c>
      <c r="E4559" s="2">
        <v>1829780</v>
      </c>
      <c r="F4559" s="2">
        <v>6078850</v>
      </c>
      <c r="G4559" s="2">
        <v>6697980</v>
      </c>
      <c r="H4559" s="2">
        <v>7209750</v>
      </c>
      <c r="I4559" s="2">
        <v>7761520</v>
      </c>
      <c r="J4559" s="2">
        <v>8164130</v>
      </c>
      <c r="K4559" s="2">
        <v>8335920</v>
      </c>
      <c r="L4559" s="2">
        <v>8276810</v>
      </c>
      <c r="M4559" s="2">
        <v>8298060</v>
      </c>
      <c r="N4559" s="2">
        <v>8315890</v>
      </c>
      <c r="O4559" s="2">
        <v>8251750</v>
      </c>
      <c r="P4559" s="2">
        <v>8144730</v>
      </c>
      <c r="Q4559" s="2">
        <v>7991880</v>
      </c>
      <c r="R4559" s="2">
        <v>7742200</v>
      </c>
      <c r="S4559" s="2">
        <v>7763180</v>
      </c>
      <c r="T4559" s="2">
        <v>7748060</v>
      </c>
      <c r="U4559" s="2">
        <v>7820220</v>
      </c>
      <c r="V4559" s="2">
        <v>7898270</v>
      </c>
      <c r="W4559" s="2">
        <v>8054530</v>
      </c>
      <c r="X4559" s="2">
        <v>8189660</v>
      </c>
      <c r="Y4559" s="2">
        <v>8192310</v>
      </c>
      <c r="Z4559" s="2">
        <v>8236960</v>
      </c>
      <c r="AA4559" s="2">
        <v>8323380</v>
      </c>
      <c r="AB4559" s="2">
        <v>8487580</v>
      </c>
      <c r="AC4559" s="2">
        <v>8657210</v>
      </c>
      <c r="AD4559" s="2">
        <v>8769400</v>
      </c>
      <c r="AE4559" s="2">
        <v>8869160</v>
      </c>
      <c r="AF4559" s="2">
        <v>9013430</v>
      </c>
    </row>
    <row r="4560" spans="1:32" x14ac:dyDescent="0.25">
      <c r="A4560" t="s">
        <v>6074</v>
      </c>
      <c r="B4560" t="s">
        <v>19</v>
      </c>
      <c r="C4560">
        <v>413100</v>
      </c>
      <c r="D4560">
        <v>430448</v>
      </c>
      <c r="E4560">
        <v>365957</v>
      </c>
      <c r="F4560" s="2">
        <v>1215770</v>
      </c>
      <c r="G4560" s="2">
        <v>1339600</v>
      </c>
      <c r="H4560" s="2">
        <v>1441950</v>
      </c>
      <c r="I4560" s="2">
        <v>1552300</v>
      </c>
      <c r="J4560" s="2">
        <v>1632830</v>
      </c>
      <c r="K4560" s="2">
        <v>1667180</v>
      </c>
      <c r="L4560" s="2">
        <v>1655360</v>
      </c>
      <c r="M4560" s="2">
        <v>1659610</v>
      </c>
      <c r="N4560" s="2">
        <v>1663180</v>
      </c>
      <c r="O4560" s="2">
        <v>1650350</v>
      </c>
      <c r="P4560" s="2">
        <v>1628950</v>
      </c>
      <c r="Q4560" s="2">
        <v>1598380</v>
      </c>
      <c r="R4560" s="2">
        <v>1548440</v>
      </c>
      <c r="S4560" s="2">
        <v>1552640</v>
      </c>
      <c r="T4560" s="2">
        <v>1549610</v>
      </c>
      <c r="U4560" s="2">
        <v>1564040</v>
      </c>
      <c r="V4560" s="2">
        <v>1579650</v>
      </c>
      <c r="W4560" s="2">
        <v>1610910</v>
      </c>
      <c r="X4560" s="2">
        <v>1637930</v>
      </c>
      <c r="Y4560" s="2">
        <v>1638460</v>
      </c>
      <c r="Z4560" s="2">
        <v>1647390</v>
      </c>
      <c r="AA4560" s="2">
        <v>1664680</v>
      </c>
      <c r="AB4560" s="2">
        <v>1697520</v>
      </c>
      <c r="AC4560" s="2">
        <v>1731440</v>
      </c>
      <c r="AD4560" s="2">
        <v>1753880</v>
      </c>
      <c r="AE4560" s="2">
        <v>1773830</v>
      </c>
      <c r="AF4560" s="2">
        <v>1802690</v>
      </c>
    </row>
    <row r="4561" spans="1:32" x14ac:dyDescent="0.25">
      <c r="A4561" t="s">
        <v>6075</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x14ac:dyDescent="0.25">
      <c r="A4562" t="s">
        <v>6076</v>
      </c>
      <c r="B4562" t="s">
        <v>19</v>
      </c>
      <c r="C4562" s="2">
        <v>17675900000</v>
      </c>
      <c r="D4562" s="2">
        <v>18419800000</v>
      </c>
      <c r="E4562" s="2">
        <v>53509700000</v>
      </c>
      <c r="F4562" s="2">
        <v>131974000000</v>
      </c>
      <c r="G4562" s="2">
        <v>128002000000</v>
      </c>
      <c r="H4562" s="2">
        <v>124471000000</v>
      </c>
      <c r="I4562" s="2">
        <v>122853000000</v>
      </c>
      <c r="J4562" s="2">
        <v>121980000000</v>
      </c>
      <c r="K4562" s="2">
        <v>122095000000</v>
      </c>
      <c r="L4562" s="2">
        <v>121966000000</v>
      </c>
      <c r="M4562" s="2">
        <v>121959000000</v>
      </c>
      <c r="N4562" s="2">
        <v>122120000000</v>
      </c>
      <c r="O4562" s="2">
        <v>122639000000</v>
      </c>
      <c r="P4562" s="2">
        <v>123208000000</v>
      </c>
      <c r="Q4562" s="2">
        <v>123893000000</v>
      </c>
      <c r="R4562" s="2">
        <v>124389000000</v>
      </c>
      <c r="S4562" s="2">
        <v>125067000000</v>
      </c>
      <c r="T4562" s="2">
        <v>125926000000</v>
      </c>
      <c r="U4562" s="2">
        <v>126416000000</v>
      </c>
      <c r="V4562" s="2">
        <v>127521000000</v>
      </c>
      <c r="W4562" s="2">
        <v>128626000000</v>
      </c>
      <c r="X4562" s="2">
        <v>129670000000</v>
      </c>
      <c r="Y4562" s="2">
        <v>130589000000</v>
      </c>
      <c r="Z4562" s="2">
        <v>131628000000</v>
      </c>
      <c r="AA4562" s="2">
        <v>132478000000</v>
      </c>
      <c r="AB4562" s="2">
        <v>133380000000</v>
      </c>
      <c r="AC4562" s="2">
        <v>134335000000</v>
      </c>
      <c r="AD4562" s="2">
        <v>135101000000</v>
      </c>
      <c r="AE4562" s="2">
        <v>135800000000</v>
      </c>
      <c r="AF4562" s="2">
        <v>136923000000</v>
      </c>
    </row>
    <row r="4563" spans="1:32" x14ac:dyDescent="0.25">
      <c r="A4563" t="s">
        <v>6077</v>
      </c>
      <c r="B4563" t="s">
        <v>19</v>
      </c>
      <c r="C4563" s="2">
        <v>4196080</v>
      </c>
      <c r="D4563" s="2">
        <v>4372670</v>
      </c>
      <c r="E4563" s="2">
        <v>12702700</v>
      </c>
      <c r="F4563" s="2">
        <v>31329300</v>
      </c>
      <c r="G4563" s="2">
        <v>30386300</v>
      </c>
      <c r="H4563" s="2">
        <v>29548200</v>
      </c>
      <c r="I4563" s="2">
        <v>29164200</v>
      </c>
      <c r="J4563" s="2">
        <v>28956800</v>
      </c>
      <c r="K4563" s="2">
        <v>28984100</v>
      </c>
      <c r="L4563" s="2">
        <v>28953500</v>
      </c>
      <c r="M4563" s="2">
        <v>28951900</v>
      </c>
      <c r="N4563" s="2">
        <v>28990200</v>
      </c>
      <c r="O4563" s="2">
        <v>29113200</v>
      </c>
      <c r="P4563" s="2">
        <v>29248400</v>
      </c>
      <c r="Q4563" s="2">
        <v>29411100</v>
      </c>
      <c r="R4563" s="2">
        <v>29528700</v>
      </c>
      <c r="S4563" s="2">
        <v>29689600</v>
      </c>
      <c r="T4563" s="2">
        <v>29893700</v>
      </c>
      <c r="U4563" s="2">
        <v>30009900</v>
      </c>
      <c r="V4563" s="2">
        <v>30272200</v>
      </c>
      <c r="W4563" s="2">
        <v>30534600</v>
      </c>
      <c r="X4563" s="2">
        <v>30782300</v>
      </c>
      <c r="Y4563" s="2">
        <v>31000500</v>
      </c>
      <c r="Z4563" s="2">
        <v>31247100</v>
      </c>
      <c r="AA4563" s="2">
        <v>31448900</v>
      </c>
      <c r="AB4563" s="2">
        <v>31663000</v>
      </c>
      <c r="AC4563" s="2">
        <v>31889900</v>
      </c>
      <c r="AD4563" s="2">
        <v>32071800</v>
      </c>
      <c r="AE4563" s="2">
        <v>32237500</v>
      </c>
      <c r="AF4563" s="2">
        <v>32504100</v>
      </c>
    </row>
    <row r="4564" spans="1:32" x14ac:dyDescent="0.25">
      <c r="A4564" t="s">
        <v>6078</v>
      </c>
      <c r="B4564" t="s">
        <v>19</v>
      </c>
      <c r="C4564" s="2">
        <v>47502000</v>
      </c>
      <c r="D4564" s="2">
        <v>49501100</v>
      </c>
      <c r="E4564" s="2">
        <v>143801000</v>
      </c>
      <c r="F4564" s="2">
        <v>354665000</v>
      </c>
      <c r="G4564" s="2">
        <v>343990000</v>
      </c>
      <c r="H4564" s="2">
        <v>334502000</v>
      </c>
      <c r="I4564" s="2">
        <v>330155000</v>
      </c>
      <c r="J4564" s="2">
        <v>327807000</v>
      </c>
      <c r="K4564" s="2">
        <v>328116000</v>
      </c>
      <c r="L4564" s="2">
        <v>327770000</v>
      </c>
      <c r="M4564" s="2">
        <v>327752000</v>
      </c>
      <c r="N4564" s="2">
        <v>328185000</v>
      </c>
      <c r="O4564" s="2">
        <v>329578000</v>
      </c>
      <c r="P4564" s="2">
        <v>331109000</v>
      </c>
      <c r="Q4564" s="2">
        <v>332950000</v>
      </c>
      <c r="R4564" s="2">
        <v>334282000</v>
      </c>
      <c r="S4564" s="2">
        <v>336103000</v>
      </c>
      <c r="T4564" s="2">
        <v>338414000</v>
      </c>
      <c r="U4564" s="2">
        <v>339729000</v>
      </c>
      <c r="V4564" s="2">
        <v>342699000</v>
      </c>
      <c r="W4564" s="2">
        <v>345669000</v>
      </c>
      <c r="X4564" s="2">
        <v>348473000</v>
      </c>
      <c r="Y4564" s="2">
        <v>350943000</v>
      </c>
      <c r="Z4564" s="2">
        <v>353735000</v>
      </c>
      <c r="AA4564" s="2">
        <v>356019000</v>
      </c>
      <c r="AB4564" s="2">
        <v>358443000</v>
      </c>
      <c r="AC4564" s="2">
        <v>361012000</v>
      </c>
      <c r="AD4564" s="2">
        <v>363070000</v>
      </c>
      <c r="AE4564" s="2">
        <v>364947000</v>
      </c>
      <c r="AF4564" s="2">
        <v>367965000</v>
      </c>
    </row>
    <row r="4565" spans="1:32" x14ac:dyDescent="0.25">
      <c r="A4565" t="s">
        <v>6079</v>
      </c>
      <c r="B4565" t="s">
        <v>19</v>
      </c>
      <c r="C4565" s="2">
        <v>28323100</v>
      </c>
      <c r="D4565" s="2">
        <v>29515100</v>
      </c>
      <c r="E4565" s="2">
        <v>85741800</v>
      </c>
      <c r="F4565" s="2">
        <v>211469000</v>
      </c>
      <c r="G4565" s="2">
        <v>205105000</v>
      </c>
      <c r="H4565" s="2">
        <v>199447000</v>
      </c>
      <c r="I4565" s="2">
        <v>196855000</v>
      </c>
      <c r="J4565" s="2">
        <v>195455000</v>
      </c>
      <c r="K4565" s="2">
        <v>195640000</v>
      </c>
      <c r="L4565" s="2">
        <v>195433000</v>
      </c>
      <c r="M4565" s="2">
        <v>195422000</v>
      </c>
      <c r="N4565" s="2">
        <v>195681000</v>
      </c>
      <c r="O4565" s="2">
        <v>196511000</v>
      </c>
      <c r="P4565" s="2">
        <v>197424000</v>
      </c>
      <c r="Q4565" s="2">
        <v>198522000</v>
      </c>
      <c r="R4565" s="2">
        <v>199316000</v>
      </c>
      <c r="S4565" s="2">
        <v>200402000</v>
      </c>
      <c r="T4565" s="2">
        <v>201779000</v>
      </c>
      <c r="U4565" s="2">
        <v>202564000</v>
      </c>
      <c r="V4565" s="2">
        <v>204334000</v>
      </c>
      <c r="W4565" s="2">
        <v>206105000</v>
      </c>
      <c r="X4565" s="2">
        <v>207778000</v>
      </c>
      <c r="Y4565" s="2">
        <v>209250000</v>
      </c>
      <c r="Z4565" s="2">
        <v>210915000</v>
      </c>
      <c r="AA4565" s="2">
        <v>212277000</v>
      </c>
      <c r="AB4565" s="2">
        <v>213722000</v>
      </c>
      <c r="AC4565" s="2">
        <v>215254000</v>
      </c>
      <c r="AD4565" s="2">
        <v>216481000</v>
      </c>
      <c r="AE4565" s="2">
        <v>217600000</v>
      </c>
      <c r="AF4565" s="2">
        <v>219399000</v>
      </c>
    </row>
    <row r="4566" spans="1:32" x14ac:dyDescent="0.25">
      <c r="A4566" t="s">
        <v>6080</v>
      </c>
      <c r="B4566" t="s">
        <v>19</v>
      </c>
      <c r="C4566" s="2">
        <v>5781910</v>
      </c>
      <c r="D4566" s="2">
        <v>6025240</v>
      </c>
      <c r="E4566" s="2">
        <v>17503400</v>
      </c>
      <c r="F4566" s="2">
        <v>43169600</v>
      </c>
      <c r="G4566" s="2">
        <v>41870200</v>
      </c>
      <c r="H4566" s="2">
        <v>40715400</v>
      </c>
      <c r="I4566" s="2">
        <v>40186200</v>
      </c>
      <c r="J4566" s="2">
        <v>39900400</v>
      </c>
      <c r="K4566" s="2">
        <v>39938000</v>
      </c>
      <c r="L4566" s="2">
        <v>39896000</v>
      </c>
      <c r="M4566" s="2">
        <v>39893700</v>
      </c>
      <c r="N4566" s="2">
        <v>39946500</v>
      </c>
      <c r="O4566" s="2">
        <v>40116000</v>
      </c>
      <c r="P4566" s="2">
        <v>40302300</v>
      </c>
      <c r="Q4566" s="2">
        <v>40526400</v>
      </c>
      <c r="R4566" s="2">
        <v>40688500</v>
      </c>
      <c r="S4566" s="2">
        <v>40910200</v>
      </c>
      <c r="T4566" s="2">
        <v>41191400</v>
      </c>
      <c r="U4566" s="2">
        <v>41351500</v>
      </c>
      <c r="V4566" s="2">
        <v>41713000</v>
      </c>
      <c r="W4566" s="2">
        <v>42074500</v>
      </c>
      <c r="X4566" s="2">
        <v>42415900</v>
      </c>
      <c r="Y4566" s="2">
        <v>42716500</v>
      </c>
      <c r="Z4566" s="2">
        <v>43056400</v>
      </c>
      <c r="AA4566" s="2">
        <v>43334300</v>
      </c>
      <c r="AB4566" s="2">
        <v>43629400</v>
      </c>
      <c r="AC4566" s="2">
        <v>43942100</v>
      </c>
      <c r="AD4566" s="2">
        <v>44192600</v>
      </c>
      <c r="AE4566" s="2">
        <v>44421000</v>
      </c>
      <c r="AF4566" s="2">
        <v>44788400</v>
      </c>
    </row>
    <row r="4567" spans="1:32" x14ac:dyDescent="0.25">
      <c r="A4567" t="s">
        <v>6081</v>
      </c>
      <c r="B4567" t="s">
        <v>19</v>
      </c>
      <c r="C4567" s="2">
        <v>4947300</v>
      </c>
      <c r="D4567" s="2">
        <v>5155500</v>
      </c>
      <c r="E4567" s="2">
        <v>14976800</v>
      </c>
      <c r="F4567" s="2">
        <v>36938100</v>
      </c>
      <c r="G4567" s="2">
        <v>35826300</v>
      </c>
      <c r="H4567" s="2">
        <v>34838100</v>
      </c>
      <c r="I4567" s="2">
        <v>34385300</v>
      </c>
      <c r="J4567" s="2">
        <v>34140800</v>
      </c>
      <c r="K4567" s="2">
        <v>34173000</v>
      </c>
      <c r="L4567" s="2">
        <v>34137000</v>
      </c>
      <c r="M4567" s="2">
        <v>34135000</v>
      </c>
      <c r="N4567" s="2">
        <v>34180200</v>
      </c>
      <c r="O4567" s="2">
        <v>34325300</v>
      </c>
      <c r="P4567" s="2">
        <v>34484700</v>
      </c>
      <c r="Q4567" s="2">
        <v>34676500</v>
      </c>
      <c r="R4567" s="2">
        <v>34815100</v>
      </c>
      <c r="S4567" s="2">
        <v>35004800</v>
      </c>
      <c r="T4567" s="2">
        <v>35245500</v>
      </c>
      <c r="U4567" s="2">
        <v>35382500</v>
      </c>
      <c r="V4567" s="2">
        <v>35691800</v>
      </c>
      <c r="W4567" s="2">
        <v>36001100</v>
      </c>
      <c r="X4567" s="2">
        <v>36293200</v>
      </c>
      <c r="Y4567" s="2">
        <v>36550400</v>
      </c>
      <c r="Z4567" s="2">
        <v>36841200</v>
      </c>
      <c r="AA4567" s="2">
        <v>37079100</v>
      </c>
      <c r="AB4567" s="2">
        <v>37331500</v>
      </c>
      <c r="AC4567" s="2">
        <v>37599100</v>
      </c>
      <c r="AD4567" s="2">
        <v>37813500</v>
      </c>
      <c r="AE4567" s="2">
        <v>38008900</v>
      </c>
      <c r="AF4567" s="2">
        <v>38323200</v>
      </c>
    </row>
    <row r="4568" spans="1:32" x14ac:dyDescent="0.25">
      <c r="A4568" t="s">
        <v>6082</v>
      </c>
      <c r="B4568" t="s">
        <v>19</v>
      </c>
      <c r="C4568" s="2">
        <v>21094300</v>
      </c>
      <c r="D4568" s="2">
        <v>21982100</v>
      </c>
      <c r="E4568" s="2">
        <v>63858200</v>
      </c>
      <c r="F4568" s="2">
        <v>157497000</v>
      </c>
      <c r="G4568" s="2">
        <v>152756000</v>
      </c>
      <c r="H4568" s="2">
        <v>148543000</v>
      </c>
      <c r="I4568" s="2">
        <v>146612000</v>
      </c>
      <c r="J4568" s="2">
        <v>145570000</v>
      </c>
      <c r="K4568" s="2">
        <v>145707000</v>
      </c>
      <c r="L4568" s="2">
        <v>145554000</v>
      </c>
      <c r="M4568" s="2">
        <v>145545000</v>
      </c>
      <c r="N4568" s="2">
        <v>145738000</v>
      </c>
      <c r="O4568" s="2">
        <v>146356000</v>
      </c>
      <c r="P4568" s="2">
        <v>147036000</v>
      </c>
      <c r="Q4568" s="2">
        <v>147854000</v>
      </c>
      <c r="R4568" s="2">
        <v>148445000</v>
      </c>
      <c r="S4568" s="2">
        <v>149254000</v>
      </c>
      <c r="T4568" s="2">
        <v>150280000</v>
      </c>
      <c r="U4568" s="2">
        <v>150864000</v>
      </c>
      <c r="V4568" s="2">
        <v>152183000</v>
      </c>
      <c r="W4568" s="2">
        <v>153502000</v>
      </c>
      <c r="X4568" s="2">
        <v>154747000</v>
      </c>
      <c r="Y4568" s="2">
        <v>155844000</v>
      </c>
      <c r="Z4568" s="2">
        <v>157084000</v>
      </c>
      <c r="AA4568" s="2">
        <v>158098000</v>
      </c>
      <c r="AB4568" s="2">
        <v>159174000</v>
      </c>
      <c r="AC4568" s="2">
        <v>160315000</v>
      </c>
      <c r="AD4568" s="2">
        <v>161229000</v>
      </c>
      <c r="AE4568" s="2">
        <v>162062000</v>
      </c>
      <c r="AF4568" s="2">
        <v>163403000</v>
      </c>
    </row>
    <row r="4569" spans="1:32" x14ac:dyDescent="0.25">
      <c r="A4569" t="s">
        <v>6083</v>
      </c>
      <c r="B4569" t="s">
        <v>19</v>
      </c>
      <c r="C4569">
        <v>374743</v>
      </c>
      <c r="D4569">
        <v>390514</v>
      </c>
      <c r="E4569" s="2">
        <v>1134450</v>
      </c>
      <c r="F4569" s="2">
        <v>2797950</v>
      </c>
      <c r="G4569" s="2">
        <v>2713730</v>
      </c>
      <c r="H4569" s="2">
        <v>2638890</v>
      </c>
      <c r="I4569" s="2">
        <v>2604580</v>
      </c>
      <c r="J4569" s="2">
        <v>2586070</v>
      </c>
      <c r="K4569" s="2">
        <v>2588500</v>
      </c>
      <c r="L4569" s="2">
        <v>2585780</v>
      </c>
      <c r="M4569" s="2">
        <v>2585630</v>
      </c>
      <c r="N4569" s="2">
        <v>2589050</v>
      </c>
      <c r="O4569" s="2">
        <v>2600040</v>
      </c>
      <c r="P4569" s="2">
        <v>2612110</v>
      </c>
      <c r="Q4569" s="2">
        <v>2626640</v>
      </c>
      <c r="R4569" s="2">
        <v>2637140</v>
      </c>
      <c r="S4569" s="2">
        <v>2651510</v>
      </c>
      <c r="T4569" s="2">
        <v>2669740</v>
      </c>
      <c r="U4569" s="2">
        <v>2680120</v>
      </c>
      <c r="V4569" s="2">
        <v>2703550</v>
      </c>
      <c r="W4569" s="2">
        <v>2726980</v>
      </c>
      <c r="X4569" s="2">
        <v>2749100</v>
      </c>
      <c r="Y4569" s="2">
        <v>2768590</v>
      </c>
      <c r="Z4569" s="2">
        <v>2790610</v>
      </c>
      <c r="AA4569" s="2">
        <v>2808630</v>
      </c>
      <c r="AB4569" s="2">
        <v>2827750</v>
      </c>
      <c r="AC4569" s="2">
        <v>2848020</v>
      </c>
      <c r="AD4569" s="2">
        <v>2864260</v>
      </c>
      <c r="AE4569" s="2">
        <v>2879060</v>
      </c>
      <c r="AF4569" s="2">
        <v>2902870</v>
      </c>
    </row>
    <row r="4570" spans="1:32" x14ac:dyDescent="0.25">
      <c r="A4570" t="s">
        <v>6084</v>
      </c>
      <c r="B4570" t="s">
        <v>19</v>
      </c>
      <c r="C4570" s="2">
        <v>1816480</v>
      </c>
      <c r="D4570" s="2">
        <v>1892930</v>
      </c>
      <c r="E4570" s="2">
        <v>5498980</v>
      </c>
      <c r="F4570" s="2">
        <v>13562400</v>
      </c>
      <c r="G4570" s="2">
        <v>13154200</v>
      </c>
      <c r="H4570" s="2">
        <v>12791400</v>
      </c>
      <c r="I4570" s="2">
        <v>12625100</v>
      </c>
      <c r="J4570" s="2">
        <v>12535400</v>
      </c>
      <c r="K4570" s="2">
        <v>12547200</v>
      </c>
      <c r="L4570" s="2">
        <v>12534000</v>
      </c>
      <c r="M4570" s="2">
        <v>12533200</v>
      </c>
      <c r="N4570" s="2">
        <v>12549800</v>
      </c>
      <c r="O4570" s="2">
        <v>12603100</v>
      </c>
      <c r="P4570" s="2">
        <v>12661600</v>
      </c>
      <c r="Q4570" s="2">
        <v>12732000</v>
      </c>
      <c r="R4570" s="2">
        <v>12783000</v>
      </c>
      <c r="S4570" s="2">
        <v>12852600</v>
      </c>
      <c r="T4570" s="2">
        <v>12941000</v>
      </c>
      <c r="U4570" s="2">
        <v>12991300</v>
      </c>
      <c r="V4570" s="2">
        <v>13104800</v>
      </c>
      <c r="W4570" s="2">
        <v>13218400</v>
      </c>
      <c r="X4570" s="2">
        <v>13325700</v>
      </c>
      <c r="Y4570" s="2">
        <v>13420100</v>
      </c>
      <c r="Z4570" s="2">
        <v>13526900</v>
      </c>
      <c r="AA4570" s="2">
        <v>13614200</v>
      </c>
      <c r="AB4570" s="2">
        <v>13706900</v>
      </c>
      <c r="AC4570" s="2">
        <v>13805100</v>
      </c>
      <c r="AD4570" s="2">
        <v>13883800</v>
      </c>
      <c r="AE4570" s="2">
        <v>13955600</v>
      </c>
      <c r="AF4570" s="2">
        <v>14071000</v>
      </c>
    </row>
    <row r="4571" spans="1:32" x14ac:dyDescent="0.25">
      <c r="A4571" t="s">
        <v>6085</v>
      </c>
      <c r="B4571" t="s">
        <v>19</v>
      </c>
      <c r="C4571">
        <v>862800</v>
      </c>
      <c r="D4571">
        <v>899110</v>
      </c>
      <c r="E4571" s="2">
        <v>2611930</v>
      </c>
      <c r="F4571" s="2">
        <v>6441930</v>
      </c>
      <c r="G4571" s="2">
        <v>6248040</v>
      </c>
      <c r="H4571" s="2">
        <v>6075710</v>
      </c>
      <c r="I4571" s="2">
        <v>5996740</v>
      </c>
      <c r="J4571" s="2">
        <v>5954100</v>
      </c>
      <c r="K4571" s="2">
        <v>5959710</v>
      </c>
      <c r="L4571" s="2">
        <v>5953440</v>
      </c>
      <c r="M4571" s="2">
        <v>5953090</v>
      </c>
      <c r="N4571" s="2">
        <v>5960970</v>
      </c>
      <c r="O4571" s="2">
        <v>5986270</v>
      </c>
      <c r="P4571" s="2">
        <v>6014070</v>
      </c>
      <c r="Q4571" s="2">
        <v>6047520</v>
      </c>
      <c r="R4571" s="2">
        <v>6071700</v>
      </c>
      <c r="S4571" s="2">
        <v>6104780</v>
      </c>
      <c r="T4571" s="2">
        <v>6146750</v>
      </c>
      <c r="U4571" s="2">
        <v>6170640</v>
      </c>
      <c r="V4571" s="2">
        <v>6224590</v>
      </c>
      <c r="W4571" s="2">
        <v>6278530</v>
      </c>
      <c r="X4571" s="2">
        <v>6329470</v>
      </c>
      <c r="Y4571" s="2">
        <v>6374330</v>
      </c>
      <c r="Z4571" s="2">
        <v>6425040</v>
      </c>
      <c r="AA4571" s="2">
        <v>6466520</v>
      </c>
      <c r="AB4571" s="2">
        <v>6510550</v>
      </c>
      <c r="AC4571" s="2">
        <v>6557220</v>
      </c>
      <c r="AD4571" s="2">
        <v>6594610</v>
      </c>
      <c r="AE4571" s="2">
        <v>6628680</v>
      </c>
      <c r="AF4571" s="2">
        <v>6683500</v>
      </c>
    </row>
    <row r="4572" spans="1:32" x14ac:dyDescent="0.25">
      <c r="A4572" t="s">
        <v>6086</v>
      </c>
      <c r="B4572" t="s">
        <v>19</v>
      </c>
      <c r="C4572">
        <v>172560</v>
      </c>
      <c r="D4572">
        <v>179822</v>
      </c>
      <c r="E4572">
        <v>522386</v>
      </c>
      <c r="F4572" s="2">
        <v>1288390</v>
      </c>
      <c r="G4572" s="2">
        <v>1249610</v>
      </c>
      <c r="H4572" s="2">
        <v>1215140</v>
      </c>
      <c r="I4572" s="2">
        <v>1199350</v>
      </c>
      <c r="J4572" s="2">
        <v>1190820</v>
      </c>
      <c r="K4572" s="2">
        <v>1191940</v>
      </c>
      <c r="L4572" s="2">
        <v>1190690</v>
      </c>
      <c r="M4572" s="2">
        <v>1190620</v>
      </c>
      <c r="N4572" s="2">
        <v>1192190</v>
      </c>
      <c r="O4572" s="2">
        <v>1197250</v>
      </c>
      <c r="P4572" s="2">
        <v>1202810</v>
      </c>
      <c r="Q4572" s="2">
        <v>1209500</v>
      </c>
      <c r="R4572" s="2">
        <v>1214340</v>
      </c>
      <c r="S4572" s="2">
        <v>1220960</v>
      </c>
      <c r="T4572" s="2">
        <v>1229350</v>
      </c>
      <c r="U4572" s="2">
        <v>1234130</v>
      </c>
      <c r="V4572" s="2">
        <v>1244920</v>
      </c>
      <c r="W4572" s="2">
        <v>1255710</v>
      </c>
      <c r="X4572" s="2">
        <v>1265890</v>
      </c>
      <c r="Y4572" s="2">
        <v>1274870</v>
      </c>
      <c r="Z4572" s="2">
        <v>1285010</v>
      </c>
      <c r="AA4572" s="2">
        <v>1293300</v>
      </c>
      <c r="AB4572" s="2">
        <v>1302110</v>
      </c>
      <c r="AC4572" s="2">
        <v>1311440</v>
      </c>
      <c r="AD4572" s="2">
        <v>1318920</v>
      </c>
      <c r="AE4572" s="2">
        <v>1325740</v>
      </c>
      <c r="AF4572" s="2">
        <v>1336700</v>
      </c>
    </row>
    <row r="4573" spans="1:32" x14ac:dyDescent="0.25">
      <c r="A4573" t="s">
        <v>6087</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x14ac:dyDescent="0.25">
      <c r="A4574" t="s">
        <v>6088</v>
      </c>
      <c r="B4574" t="s">
        <v>19</v>
      </c>
      <c r="C4574">
        <v>0</v>
      </c>
      <c r="D4574">
        <v>0</v>
      </c>
      <c r="E4574" s="2">
        <v>292183000000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x14ac:dyDescent="0.25">
      <c r="A4575" t="s">
        <v>6089</v>
      </c>
      <c r="B4575" t="s">
        <v>19</v>
      </c>
      <c r="C4575">
        <v>0</v>
      </c>
      <c r="D4575">
        <v>0</v>
      </c>
      <c r="E4575" s="2">
        <v>69361300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x14ac:dyDescent="0.25">
      <c r="A4576" t="s">
        <v>6090</v>
      </c>
      <c r="B4576" t="s">
        <v>19</v>
      </c>
      <c r="C4576">
        <v>0</v>
      </c>
      <c r="D4576">
        <v>0</v>
      </c>
      <c r="E4576" s="2">
        <v>785209000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x14ac:dyDescent="0.25">
      <c r="A4577" t="s">
        <v>6091</v>
      </c>
      <c r="B4577" t="s">
        <v>19</v>
      </c>
      <c r="C4577">
        <v>0</v>
      </c>
      <c r="D4577">
        <v>0</v>
      </c>
      <c r="E4577" s="2">
        <v>468182000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x14ac:dyDescent="0.25">
      <c r="A4578" t="s">
        <v>6092</v>
      </c>
      <c r="B4578" t="s">
        <v>19</v>
      </c>
      <c r="C4578">
        <v>0</v>
      </c>
      <c r="D4578">
        <v>0</v>
      </c>
      <c r="E4578" s="2">
        <v>95575100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x14ac:dyDescent="0.25">
      <c r="A4579" t="s">
        <v>6093</v>
      </c>
      <c r="B4579" t="s">
        <v>19</v>
      </c>
      <c r="C4579">
        <v>0</v>
      </c>
      <c r="D4579">
        <v>0</v>
      </c>
      <c r="E4579" s="2">
        <v>81778900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x14ac:dyDescent="0.25">
      <c r="A4580" t="s">
        <v>6094</v>
      </c>
      <c r="B4580" t="s">
        <v>19</v>
      </c>
      <c r="C4580">
        <v>0</v>
      </c>
      <c r="D4580">
        <v>0</v>
      </c>
      <c r="E4580" s="2">
        <v>348689000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x14ac:dyDescent="0.25">
      <c r="A4581" t="s">
        <v>6095</v>
      </c>
      <c r="B4581" t="s">
        <v>19</v>
      </c>
      <c r="C4581">
        <v>0</v>
      </c>
      <c r="D4581">
        <v>0</v>
      </c>
      <c r="E4581" s="2">
        <v>6194500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x14ac:dyDescent="0.25">
      <c r="A4582" t="s">
        <v>6096</v>
      </c>
      <c r="B4582" t="s">
        <v>19</v>
      </c>
      <c r="C4582">
        <v>0</v>
      </c>
      <c r="D4582">
        <v>0</v>
      </c>
      <c r="E4582" s="2">
        <v>30026500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x14ac:dyDescent="0.25">
      <c r="A4583" t="s">
        <v>6097</v>
      </c>
      <c r="B4583" t="s">
        <v>19</v>
      </c>
      <c r="C4583">
        <v>0</v>
      </c>
      <c r="D4583">
        <v>0</v>
      </c>
      <c r="E4583" s="2">
        <v>14262100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x14ac:dyDescent="0.25">
      <c r="A4584" t="s">
        <v>6098</v>
      </c>
      <c r="B4584" t="s">
        <v>19</v>
      </c>
      <c r="C4584">
        <v>0</v>
      </c>
      <c r="D4584">
        <v>0</v>
      </c>
      <c r="E4584" s="2">
        <v>2852420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x14ac:dyDescent="0.25">
      <c r="A4585" t="s">
        <v>6099</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x14ac:dyDescent="0.25">
      <c r="A4586" t="s">
        <v>6100</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x14ac:dyDescent="0.25">
      <c r="A4587" t="s">
        <v>6101</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x14ac:dyDescent="0.25">
      <c r="A4588" t="s">
        <v>6102</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x14ac:dyDescent="0.25">
      <c r="A4589" t="s">
        <v>6103</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x14ac:dyDescent="0.25">
      <c r="A4590" t="s">
        <v>6104</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x14ac:dyDescent="0.25">
      <c r="A4591" t="s">
        <v>6105</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x14ac:dyDescent="0.25">
      <c r="A4592" t="s">
        <v>6106</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x14ac:dyDescent="0.25">
      <c r="A4593" t="s">
        <v>6107</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x14ac:dyDescent="0.25">
      <c r="A4594" t="s">
        <v>6108</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x14ac:dyDescent="0.25">
      <c r="A4595" t="s">
        <v>6109</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x14ac:dyDescent="0.25">
      <c r="A4596" t="s">
        <v>6110</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x14ac:dyDescent="0.25">
      <c r="A4597" t="s">
        <v>6111</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x14ac:dyDescent="0.25">
      <c r="A4598" t="s">
        <v>6112</v>
      </c>
      <c r="B4598" t="s">
        <v>19</v>
      </c>
      <c r="C4598" s="2">
        <v>27620100000</v>
      </c>
      <c r="D4598" s="2">
        <v>28782000000</v>
      </c>
      <c r="E4598" s="2">
        <v>30675900000</v>
      </c>
      <c r="F4598" s="2">
        <v>111993000000</v>
      </c>
      <c r="G4598" s="2">
        <v>117543000000</v>
      </c>
      <c r="H4598" s="2">
        <v>121195000000</v>
      </c>
      <c r="I4598" s="2">
        <v>123194000000</v>
      </c>
      <c r="J4598" s="2">
        <v>123167000000</v>
      </c>
      <c r="K4598" s="2">
        <v>122220000000</v>
      </c>
      <c r="L4598" s="2">
        <v>120229000000</v>
      </c>
      <c r="M4598" s="2">
        <v>118049000000</v>
      </c>
      <c r="N4598" s="2">
        <v>115796000000</v>
      </c>
      <c r="O4598" s="2">
        <v>113901000000</v>
      </c>
      <c r="P4598" s="2">
        <v>112678000000</v>
      </c>
      <c r="Q4598" s="2">
        <v>112128000000</v>
      </c>
      <c r="R4598" s="2">
        <v>111267000000</v>
      </c>
      <c r="S4598" s="2">
        <v>109973000000</v>
      </c>
      <c r="T4598" s="2">
        <v>108246000000</v>
      </c>
      <c r="U4598" s="2">
        <v>107626000000</v>
      </c>
      <c r="V4598" s="2">
        <v>106082000000</v>
      </c>
      <c r="W4598" s="2">
        <v>104723000000</v>
      </c>
      <c r="X4598" s="2">
        <v>103919000000</v>
      </c>
      <c r="Y4598" s="2">
        <v>103421000000</v>
      </c>
      <c r="Z4598" s="2">
        <v>102861000000</v>
      </c>
      <c r="AA4598" s="2">
        <v>101929000000</v>
      </c>
      <c r="AB4598" s="2">
        <v>101299000000</v>
      </c>
      <c r="AC4598" s="2">
        <v>100482000000</v>
      </c>
      <c r="AD4598" s="2">
        <v>99479000000</v>
      </c>
      <c r="AE4598" s="2">
        <v>98719900000</v>
      </c>
      <c r="AF4598" s="2">
        <v>98450700000</v>
      </c>
    </row>
    <row r="4599" spans="1:32" x14ac:dyDescent="0.25">
      <c r="A4599" t="s">
        <v>6113</v>
      </c>
      <c r="B4599" t="s">
        <v>19</v>
      </c>
      <c r="C4599" s="2">
        <v>6556750</v>
      </c>
      <c r="D4599" s="2">
        <v>6832570</v>
      </c>
      <c r="E4599" s="2">
        <v>7282160</v>
      </c>
      <c r="F4599" s="2">
        <v>26586100</v>
      </c>
      <c r="G4599" s="2">
        <v>27903500</v>
      </c>
      <c r="H4599" s="2">
        <v>28770500</v>
      </c>
      <c r="I4599" s="2">
        <v>29245000</v>
      </c>
      <c r="J4599" s="2">
        <v>29238700</v>
      </c>
      <c r="K4599" s="2">
        <v>29013800</v>
      </c>
      <c r="L4599" s="2">
        <v>28541100</v>
      </c>
      <c r="M4599" s="2">
        <v>28023700</v>
      </c>
      <c r="N4599" s="2">
        <v>27488800</v>
      </c>
      <c r="O4599" s="2">
        <v>27039000</v>
      </c>
      <c r="P4599" s="2">
        <v>26748800</v>
      </c>
      <c r="Q4599" s="2">
        <v>26618100</v>
      </c>
      <c r="R4599" s="2">
        <v>26413600</v>
      </c>
      <c r="S4599" s="2">
        <v>26106400</v>
      </c>
      <c r="T4599" s="2">
        <v>25696400</v>
      </c>
      <c r="U4599" s="2">
        <v>25549300</v>
      </c>
      <c r="V4599" s="2">
        <v>25182900</v>
      </c>
      <c r="W4599" s="2">
        <v>24860200</v>
      </c>
      <c r="X4599" s="2">
        <v>24669300</v>
      </c>
      <c r="Y4599" s="2">
        <v>24551200</v>
      </c>
      <c r="Z4599" s="2">
        <v>24418100</v>
      </c>
      <c r="AA4599" s="2">
        <v>24196900</v>
      </c>
      <c r="AB4599" s="2">
        <v>24047400</v>
      </c>
      <c r="AC4599" s="2">
        <v>23853500</v>
      </c>
      <c r="AD4599" s="2">
        <v>23615300</v>
      </c>
      <c r="AE4599" s="2">
        <v>23435100</v>
      </c>
      <c r="AF4599" s="2">
        <v>23371200</v>
      </c>
    </row>
    <row r="4600" spans="1:32" x14ac:dyDescent="0.25">
      <c r="A4600" t="s">
        <v>6114</v>
      </c>
      <c r="B4600" t="s">
        <v>19</v>
      </c>
      <c r="C4600" s="2">
        <v>74226000</v>
      </c>
      <c r="D4600" s="2">
        <v>77348500</v>
      </c>
      <c r="E4600" s="2">
        <v>82438100</v>
      </c>
      <c r="F4600" s="2">
        <v>300970000</v>
      </c>
      <c r="G4600" s="2">
        <v>315883000</v>
      </c>
      <c r="H4600" s="2">
        <v>325698000</v>
      </c>
      <c r="I4600" s="2">
        <v>331070000</v>
      </c>
      <c r="J4600" s="2">
        <v>330998000</v>
      </c>
      <c r="K4600" s="2">
        <v>328453000</v>
      </c>
      <c r="L4600" s="2">
        <v>323101000</v>
      </c>
      <c r="M4600" s="2">
        <v>317244000</v>
      </c>
      <c r="N4600" s="2">
        <v>311188000</v>
      </c>
      <c r="O4600" s="2">
        <v>306097000</v>
      </c>
      <c r="P4600" s="2">
        <v>302811000</v>
      </c>
      <c r="Q4600" s="2">
        <v>301332000</v>
      </c>
      <c r="R4600" s="2">
        <v>299017000</v>
      </c>
      <c r="S4600" s="2">
        <v>295539000</v>
      </c>
      <c r="T4600" s="2">
        <v>290898000</v>
      </c>
      <c r="U4600" s="2">
        <v>289232000</v>
      </c>
      <c r="V4600" s="2">
        <v>285085000</v>
      </c>
      <c r="W4600" s="2">
        <v>281431000</v>
      </c>
      <c r="X4600" s="2">
        <v>279270000</v>
      </c>
      <c r="Y4600" s="2">
        <v>277933000</v>
      </c>
      <c r="Z4600" s="2">
        <v>276427000</v>
      </c>
      <c r="AA4600" s="2">
        <v>273922000</v>
      </c>
      <c r="AB4600" s="2">
        <v>272231000</v>
      </c>
      <c r="AC4600" s="2">
        <v>270035000</v>
      </c>
      <c r="AD4600" s="2">
        <v>267339000</v>
      </c>
      <c r="AE4600" s="2">
        <v>265299000</v>
      </c>
      <c r="AF4600" s="2">
        <v>264575000</v>
      </c>
    </row>
    <row r="4601" spans="1:32" x14ac:dyDescent="0.25">
      <c r="A4601" t="s">
        <v>6115</v>
      </c>
      <c r="B4601" t="s">
        <v>19</v>
      </c>
      <c r="C4601" s="2">
        <v>44257400</v>
      </c>
      <c r="D4601" s="2">
        <v>46119100</v>
      </c>
      <c r="E4601" s="2">
        <v>49153800</v>
      </c>
      <c r="F4601" s="2">
        <v>179453000</v>
      </c>
      <c r="G4601" s="2">
        <v>188346000</v>
      </c>
      <c r="H4601" s="2">
        <v>194198000</v>
      </c>
      <c r="I4601" s="2">
        <v>197401000</v>
      </c>
      <c r="J4601" s="2">
        <v>197358000</v>
      </c>
      <c r="K4601" s="2">
        <v>195840000</v>
      </c>
      <c r="L4601" s="2">
        <v>192649000</v>
      </c>
      <c r="M4601" s="2">
        <v>189157000</v>
      </c>
      <c r="N4601" s="2">
        <v>185546000</v>
      </c>
      <c r="O4601" s="2">
        <v>182511000</v>
      </c>
      <c r="P4601" s="2">
        <v>180551000</v>
      </c>
      <c r="Q4601" s="2">
        <v>179669000</v>
      </c>
      <c r="R4601" s="2">
        <v>178289000</v>
      </c>
      <c r="S4601" s="2">
        <v>176216000</v>
      </c>
      <c r="T4601" s="2">
        <v>173448000</v>
      </c>
      <c r="U4601" s="2">
        <v>172455000</v>
      </c>
      <c r="V4601" s="2">
        <v>169982000</v>
      </c>
      <c r="W4601" s="2">
        <v>167804000</v>
      </c>
      <c r="X4601" s="2">
        <v>166515000</v>
      </c>
      <c r="Y4601" s="2">
        <v>165718000</v>
      </c>
      <c r="Z4601" s="2">
        <v>164820000</v>
      </c>
      <c r="AA4601" s="2">
        <v>163327000</v>
      </c>
      <c r="AB4601" s="2">
        <v>162318000</v>
      </c>
      <c r="AC4601" s="2">
        <v>161008000</v>
      </c>
      <c r="AD4601" s="2">
        <v>159401000</v>
      </c>
      <c r="AE4601" s="2">
        <v>158185000</v>
      </c>
      <c r="AF4601" s="2">
        <v>157753000</v>
      </c>
    </row>
    <row r="4602" spans="1:32" x14ac:dyDescent="0.25">
      <c r="A4602" t="s">
        <v>6116</v>
      </c>
      <c r="B4602" t="s">
        <v>19</v>
      </c>
      <c r="C4602" s="2">
        <v>9034740</v>
      </c>
      <c r="D4602" s="2">
        <v>9414800</v>
      </c>
      <c r="E4602" s="2">
        <v>10034300</v>
      </c>
      <c r="F4602" s="2">
        <v>36633800</v>
      </c>
      <c r="G4602" s="2">
        <v>38449000</v>
      </c>
      <c r="H4602" s="2">
        <v>39643700</v>
      </c>
      <c r="I4602" s="2">
        <v>40297600</v>
      </c>
      <c r="J4602" s="2">
        <v>40288800</v>
      </c>
      <c r="K4602" s="2">
        <v>39979000</v>
      </c>
      <c r="L4602" s="2">
        <v>39327600</v>
      </c>
      <c r="M4602" s="2">
        <v>38614700</v>
      </c>
      <c r="N4602" s="2">
        <v>37877600</v>
      </c>
      <c r="O4602" s="2">
        <v>37257900</v>
      </c>
      <c r="P4602" s="2">
        <v>36857900</v>
      </c>
      <c r="Q4602" s="2">
        <v>36677900</v>
      </c>
      <c r="R4602" s="2">
        <v>36396200</v>
      </c>
      <c r="S4602" s="2">
        <v>35972800</v>
      </c>
      <c r="T4602" s="2">
        <v>35407900</v>
      </c>
      <c r="U4602" s="2">
        <v>35205100</v>
      </c>
      <c r="V4602" s="2">
        <v>34700300</v>
      </c>
      <c r="W4602" s="2">
        <v>34255600</v>
      </c>
      <c r="X4602" s="2">
        <v>33992500</v>
      </c>
      <c r="Y4602" s="2">
        <v>33829800</v>
      </c>
      <c r="Z4602" s="2">
        <v>33646400</v>
      </c>
      <c r="AA4602" s="2">
        <v>33341600</v>
      </c>
      <c r="AB4602" s="2">
        <v>33135700</v>
      </c>
      <c r="AC4602" s="2">
        <v>32868400</v>
      </c>
      <c r="AD4602" s="2">
        <v>32540300</v>
      </c>
      <c r="AE4602" s="2">
        <v>32292000</v>
      </c>
      <c r="AF4602" s="2">
        <v>32203900</v>
      </c>
    </row>
    <row r="4603" spans="1:32" x14ac:dyDescent="0.25">
      <c r="A4603" t="s">
        <v>6117</v>
      </c>
      <c r="B4603" t="s">
        <v>19</v>
      </c>
      <c r="C4603" s="2">
        <v>7730580</v>
      </c>
      <c r="D4603" s="2">
        <v>8055780</v>
      </c>
      <c r="E4603" s="2">
        <v>8585860</v>
      </c>
      <c r="F4603" s="2">
        <v>31345700</v>
      </c>
      <c r="G4603" s="2">
        <v>32898900</v>
      </c>
      <c r="H4603" s="2">
        <v>33921100</v>
      </c>
      <c r="I4603" s="2">
        <v>34480700</v>
      </c>
      <c r="J4603" s="2">
        <v>34473200</v>
      </c>
      <c r="K4603" s="2">
        <v>34208100</v>
      </c>
      <c r="L4603" s="2">
        <v>33650700</v>
      </c>
      <c r="M4603" s="2">
        <v>33040700</v>
      </c>
      <c r="N4603" s="2">
        <v>32410000</v>
      </c>
      <c r="O4603" s="2">
        <v>31879800</v>
      </c>
      <c r="P4603" s="2">
        <v>31537500</v>
      </c>
      <c r="Q4603" s="2">
        <v>31383400</v>
      </c>
      <c r="R4603" s="2">
        <v>31142400</v>
      </c>
      <c r="S4603" s="2">
        <v>30780200</v>
      </c>
      <c r="T4603" s="2">
        <v>30296800</v>
      </c>
      <c r="U4603" s="2">
        <v>30123300</v>
      </c>
      <c r="V4603" s="2">
        <v>29691400</v>
      </c>
      <c r="W4603" s="2">
        <v>29310800</v>
      </c>
      <c r="X4603" s="2">
        <v>29085700</v>
      </c>
      <c r="Y4603" s="2">
        <v>28946500</v>
      </c>
      <c r="Z4603" s="2">
        <v>28789600</v>
      </c>
      <c r="AA4603" s="2">
        <v>28528800</v>
      </c>
      <c r="AB4603" s="2">
        <v>28352600</v>
      </c>
      <c r="AC4603" s="2">
        <v>28123900</v>
      </c>
      <c r="AD4603" s="2">
        <v>27843100</v>
      </c>
      <c r="AE4603" s="2">
        <v>27630700</v>
      </c>
      <c r="AF4603" s="2">
        <v>27555300</v>
      </c>
    </row>
    <row r="4604" spans="1:32" x14ac:dyDescent="0.25">
      <c r="A4604" t="s">
        <v>6118</v>
      </c>
      <c r="B4604" t="s">
        <v>19</v>
      </c>
      <c r="C4604" s="2">
        <v>32961700</v>
      </c>
      <c r="D4604" s="2">
        <v>34348300</v>
      </c>
      <c r="E4604" s="2">
        <v>36608400</v>
      </c>
      <c r="F4604" s="2">
        <v>133652000</v>
      </c>
      <c r="G4604" s="2">
        <v>140275000</v>
      </c>
      <c r="H4604" s="2">
        <v>144633000</v>
      </c>
      <c r="I4604" s="2">
        <v>147019000</v>
      </c>
      <c r="J4604" s="2">
        <v>146987000</v>
      </c>
      <c r="K4604" s="2">
        <v>145857000</v>
      </c>
      <c r="L4604" s="2">
        <v>143480000</v>
      </c>
      <c r="M4604" s="2">
        <v>140879000</v>
      </c>
      <c r="N4604" s="2">
        <v>138190000</v>
      </c>
      <c r="O4604" s="2">
        <v>135929000</v>
      </c>
      <c r="P4604" s="2">
        <v>134470000</v>
      </c>
      <c r="Q4604" s="2">
        <v>133813000</v>
      </c>
      <c r="R4604" s="2">
        <v>132785000</v>
      </c>
      <c r="S4604" s="2">
        <v>131241000</v>
      </c>
      <c r="T4604" s="2">
        <v>129180000</v>
      </c>
      <c r="U4604" s="2">
        <v>128440000</v>
      </c>
      <c r="V4604" s="2">
        <v>126598000</v>
      </c>
      <c r="W4604" s="2">
        <v>124976000</v>
      </c>
      <c r="X4604" s="2">
        <v>124016000</v>
      </c>
      <c r="Y4604" s="2">
        <v>123422000</v>
      </c>
      <c r="Z4604" s="2">
        <v>122753000</v>
      </c>
      <c r="AA4604" s="2">
        <v>121641000</v>
      </c>
      <c r="AB4604" s="2">
        <v>120890000</v>
      </c>
      <c r="AC4604" s="2">
        <v>119915000</v>
      </c>
      <c r="AD4604" s="2">
        <v>118718000</v>
      </c>
      <c r="AE4604" s="2">
        <v>117812000</v>
      </c>
      <c r="AF4604" s="2">
        <v>117490000</v>
      </c>
    </row>
    <row r="4605" spans="1:32" x14ac:dyDescent="0.25">
      <c r="A4605" t="s">
        <v>6119</v>
      </c>
      <c r="B4605" t="s">
        <v>19</v>
      </c>
      <c r="C4605">
        <v>585568</v>
      </c>
      <c r="D4605">
        <v>610201</v>
      </c>
      <c r="E4605">
        <v>650353</v>
      </c>
      <c r="F4605" s="2">
        <v>2374340</v>
      </c>
      <c r="G4605" s="2">
        <v>2492000</v>
      </c>
      <c r="H4605" s="2">
        <v>2569430</v>
      </c>
      <c r="I4605" s="2">
        <v>2611810</v>
      </c>
      <c r="J4605" s="2">
        <v>2611240</v>
      </c>
      <c r="K4605" s="2">
        <v>2591160</v>
      </c>
      <c r="L4605" s="2">
        <v>2548940</v>
      </c>
      <c r="M4605" s="2">
        <v>2502740</v>
      </c>
      <c r="N4605" s="2">
        <v>2454960</v>
      </c>
      <c r="O4605" s="2">
        <v>2414800</v>
      </c>
      <c r="P4605" s="2">
        <v>2388870</v>
      </c>
      <c r="Q4605" s="2">
        <v>2377200</v>
      </c>
      <c r="R4605" s="2">
        <v>2358940</v>
      </c>
      <c r="S4605" s="2">
        <v>2331510</v>
      </c>
      <c r="T4605" s="2">
        <v>2294890</v>
      </c>
      <c r="U4605" s="2">
        <v>2281750</v>
      </c>
      <c r="V4605" s="2">
        <v>2249030</v>
      </c>
      <c r="W4605" s="2">
        <v>2220210</v>
      </c>
      <c r="X4605" s="2">
        <v>2203160</v>
      </c>
      <c r="Y4605" s="2">
        <v>2192610</v>
      </c>
      <c r="Z4605" s="2">
        <v>2180730</v>
      </c>
      <c r="AA4605" s="2">
        <v>2160970</v>
      </c>
      <c r="AB4605" s="2">
        <v>2147620</v>
      </c>
      <c r="AC4605" s="2">
        <v>2130300</v>
      </c>
      <c r="AD4605" s="2">
        <v>2109030</v>
      </c>
      <c r="AE4605" s="2">
        <v>2092940</v>
      </c>
      <c r="AF4605" s="2">
        <v>2087230</v>
      </c>
    </row>
    <row r="4606" spans="1:32" x14ac:dyDescent="0.25">
      <c r="A4606" t="s">
        <v>6120</v>
      </c>
      <c r="B4606" t="s">
        <v>19</v>
      </c>
      <c r="C4606" s="2">
        <v>2838410</v>
      </c>
      <c r="D4606" s="2">
        <v>2957810</v>
      </c>
      <c r="E4606" s="2">
        <v>3152440</v>
      </c>
      <c r="F4606" s="2">
        <v>11509100</v>
      </c>
      <c r="G4606" s="2">
        <v>12079400</v>
      </c>
      <c r="H4606" s="2">
        <v>12454700</v>
      </c>
      <c r="I4606" s="2">
        <v>12660100</v>
      </c>
      <c r="J4606" s="2">
        <v>12657400</v>
      </c>
      <c r="K4606" s="2">
        <v>12560100</v>
      </c>
      <c r="L4606" s="2">
        <v>12355400</v>
      </c>
      <c r="M4606" s="2">
        <v>12131500</v>
      </c>
      <c r="N4606" s="2">
        <v>11899900</v>
      </c>
      <c r="O4606" s="2">
        <v>11705200</v>
      </c>
      <c r="P4606" s="2">
        <v>11579500</v>
      </c>
      <c r="Q4606" s="2">
        <v>11523000</v>
      </c>
      <c r="R4606" s="2">
        <v>11434400</v>
      </c>
      <c r="S4606" s="2">
        <v>11301400</v>
      </c>
      <c r="T4606" s="2">
        <v>11124000</v>
      </c>
      <c r="U4606" s="2">
        <v>11060300</v>
      </c>
      <c r="V4606" s="2">
        <v>10901700</v>
      </c>
      <c r="W4606" s="2">
        <v>10762000</v>
      </c>
      <c r="X4606" s="2">
        <v>10679300</v>
      </c>
      <c r="Y4606" s="2">
        <v>10628200</v>
      </c>
      <c r="Z4606" s="2">
        <v>10570600</v>
      </c>
      <c r="AA4606" s="2">
        <v>10474800</v>
      </c>
      <c r="AB4606" s="2">
        <v>10410100</v>
      </c>
      <c r="AC4606" s="2">
        <v>10326200</v>
      </c>
      <c r="AD4606" s="2">
        <v>10223100</v>
      </c>
      <c r="AE4606" s="2">
        <v>10145100</v>
      </c>
      <c r="AF4606" s="2">
        <v>10117400</v>
      </c>
    </row>
    <row r="4607" spans="1:32" x14ac:dyDescent="0.25">
      <c r="A4607" t="s">
        <v>6121</v>
      </c>
      <c r="B4607" t="s">
        <v>19</v>
      </c>
      <c r="C4607" s="2">
        <v>1348200</v>
      </c>
      <c r="D4607" s="2">
        <v>1404910</v>
      </c>
      <c r="E4607" s="2">
        <v>1497360</v>
      </c>
      <c r="F4607" s="2">
        <v>5466640</v>
      </c>
      <c r="G4607" s="2">
        <v>5737520</v>
      </c>
      <c r="H4607" s="2">
        <v>5915790</v>
      </c>
      <c r="I4607" s="2">
        <v>6013370</v>
      </c>
      <c r="J4607" s="2">
        <v>6012060</v>
      </c>
      <c r="K4607" s="2">
        <v>5965830</v>
      </c>
      <c r="L4607" s="2">
        <v>5868630</v>
      </c>
      <c r="M4607" s="2">
        <v>5762250</v>
      </c>
      <c r="N4607" s="2">
        <v>5652250</v>
      </c>
      <c r="O4607" s="2">
        <v>5559780</v>
      </c>
      <c r="P4607" s="2">
        <v>5500090</v>
      </c>
      <c r="Q4607" s="2">
        <v>5473220</v>
      </c>
      <c r="R4607" s="2">
        <v>5431180</v>
      </c>
      <c r="S4607" s="2">
        <v>5368010</v>
      </c>
      <c r="T4607" s="2">
        <v>5283710</v>
      </c>
      <c r="U4607" s="2">
        <v>5253450</v>
      </c>
      <c r="V4607" s="2">
        <v>5178120</v>
      </c>
      <c r="W4607" s="2">
        <v>5111760</v>
      </c>
      <c r="X4607" s="2">
        <v>5072500</v>
      </c>
      <c r="Y4607" s="2">
        <v>5048220</v>
      </c>
      <c r="Z4607" s="2">
        <v>5020860</v>
      </c>
      <c r="AA4607" s="2">
        <v>4975370</v>
      </c>
      <c r="AB4607" s="2">
        <v>4944640</v>
      </c>
      <c r="AC4607" s="2">
        <v>4904760</v>
      </c>
      <c r="AD4607" s="2">
        <v>4855790</v>
      </c>
      <c r="AE4607" s="2">
        <v>4818740</v>
      </c>
      <c r="AF4607" s="2">
        <v>4805600</v>
      </c>
    </row>
    <row r="4608" spans="1:32" x14ac:dyDescent="0.25">
      <c r="A4608" t="s">
        <v>6122</v>
      </c>
      <c r="B4608" t="s">
        <v>19</v>
      </c>
      <c r="C4608">
        <v>269640</v>
      </c>
      <c r="D4608">
        <v>280983</v>
      </c>
      <c r="E4608">
        <v>299472</v>
      </c>
      <c r="F4608" s="2">
        <v>1093330</v>
      </c>
      <c r="G4608" s="2">
        <v>1147500</v>
      </c>
      <c r="H4608" s="2">
        <v>1183160</v>
      </c>
      <c r="I4608" s="2">
        <v>1202670</v>
      </c>
      <c r="J4608" s="2">
        <v>1202410</v>
      </c>
      <c r="K4608" s="2">
        <v>1193170</v>
      </c>
      <c r="L4608" s="2">
        <v>1173730</v>
      </c>
      <c r="M4608" s="2">
        <v>1152450</v>
      </c>
      <c r="N4608" s="2">
        <v>1130450</v>
      </c>
      <c r="O4608" s="2">
        <v>1111960</v>
      </c>
      <c r="P4608" s="2">
        <v>1100020</v>
      </c>
      <c r="Q4608" s="2">
        <v>1094640</v>
      </c>
      <c r="R4608" s="2">
        <v>1086240</v>
      </c>
      <c r="S4608" s="2">
        <v>1073600</v>
      </c>
      <c r="T4608" s="2">
        <v>1056740</v>
      </c>
      <c r="U4608" s="2">
        <v>1050690</v>
      </c>
      <c r="V4608" s="2">
        <v>1035620</v>
      </c>
      <c r="W4608" s="2">
        <v>1022350</v>
      </c>
      <c r="X4608" s="2">
        <v>1014500</v>
      </c>
      <c r="Y4608" s="2">
        <v>1009640</v>
      </c>
      <c r="Z4608" s="2">
        <v>1004170</v>
      </c>
      <c r="AA4608">
        <v>995074</v>
      </c>
      <c r="AB4608">
        <v>988928</v>
      </c>
      <c r="AC4608">
        <v>980952</v>
      </c>
      <c r="AD4608">
        <v>971158</v>
      </c>
      <c r="AE4608">
        <v>963748</v>
      </c>
      <c r="AF4608">
        <v>961120</v>
      </c>
    </row>
    <row r="4609" spans="1:32" x14ac:dyDescent="0.25">
      <c r="A4609" t="s">
        <v>6123</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x14ac:dyDescent="0.25">
      <c r="A4610" t="s">
        <v>6124</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x14ac:dyDescent="0.25">
      <c r="A4611" t="s">
        <v>6125</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x14ac:dyDescent="0.25">
      <c r="A4612" t="s">
        <v>6126</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x14ac:dyDescent="0.25">
      <c r="A4613" t="s">
        <v>6127</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x14ac:dyDescent="0.25">
      <c r="A4614" t="s">
        <v>6128</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x14ac:dyDescent="0.25">
      <c r="A4615" t="s">
        <v>6129</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x14ac:dyDescent="0.25">
      <c r="A4616" t="s">
        <v>6130</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x14ac:dyDescent="0.25">
      <c r="A4617" t="s">
        <v>6131</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x14ac:dyDescent="0.25">
      <c r="A4618" t="s">
        <v>6132</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x14ac:dyDescent="0.25">
      <c r="A4619" t="s">
        <v>6133</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x14ac:dyDescent="0.25">
      <c r="A4620" t="s">
        <v>6134</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x14ac:dyDescent="0.25">
      <c r="A4621" t="s">
        <v>6135</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x14ac:dyDescent="0.25">
      <c r="A4622" t="s">
        <v>6136</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x14ac:dyDescent="0.25">
      <c r="A4623" t="s">
        <v>6137</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x14ac:dyDescent="0.25">
      <c r="A4624" t="s">
        <v>6138</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x14ac:dyDescent="0.25">
      <c r="A4625" t="s">
        <v>6139</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x14ac:dyDescent="0.25">
      <c r="A4626" t="s">
        <v>6140</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x14ac:dyDescent="0.25">
      <c r="A4627" t="s">
        <v>6141</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x14ac:dyDescent="0.25">
      <c r="A4628" t="s">
        <v>6142</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x14ac:dyDescent="0.25">
      <c r="A4629" t="s">
        <v>6143</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x14ac:dyDescent="0.25">
      <c r="A4630" t="s">
        <v>6144</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x14ac:dyDescent="0.25">
      <c r="A4631" t="s">
        <v>6145</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x14ac:dyDescent="0.25">
      <c r="A4632" t="s">
        <v>6146</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x14ac:dyDescent="0.25">
      <c r="A4633" t="s">
        <v>6147</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x14ac:dyDescent="0.25">
      <c r="A4634" t="s">
        <v>6148</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x14ac:dyDescent="0.25">
      <c r="A4635" t="s">
        <v>6149</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x14ac:dyDescent="0.25">
      <c r="A4636" t="s">
        <v>6150</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x14ac:dyDescent="0.25">
      <c r="A4637" t="s">
        <v>6151</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x14ac:dyDescent="0.25">
      <c r="A4638" t="s">
        <v>6152</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x14ac:dyDescent="0.25">
      <c r="A4639" t="s">
        <v>6153</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x14ac:dyDescent="0.25">
      <c r="A4640" t="s">
        <v>6154</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x14ac:dyDescent="0.25">
      <c r="A4641" t="s">
        <v>6155</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x14ac:dyDescent="0.25">
      <c r="A4642" t="s">
        <v>6156</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x14ac:dyDescent="0.25">
      <c r="A4643" t="s">
        <v>6157</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x14ac:dyDescent="0.25">
      <c r="A4644" t="s">
        <v>6158</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x14ac:dyDescent="0.25">
      <c r="A4645" t="s">
        <v>6159</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x14ac:dyDescent="0.25">
      <c r="A4646" t="s">
        <v>6160</v>
      </c>
      <c r="B4646" t="s">
        <v>19</v>
      </c>
      <c r="C4646" s="2">
        <v>25315400000</v>
      </c>
      <c r="D4646" s="2">
        <v>26378900000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row>
    <row r="4647" spans="1:32" x14ac:dyDescent="0.25">
      <c r="A4647" t="s">
        <v>6161</v>
      </c>
      <c r="B4647" t="s">
        <v>19</v>
      </c>
      <c r="C4647" s="2">
        <v>6009620</v>
      </c>
      <c r="D4647" s="2">
        <v>6262080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row>
    <row r="4648" spans="1:32" x14ac:dyDescent="0.25">
      <c r="A4648" t="s">
        <v>6162</v>
      </c>
      <c r="B4648" t="s">
        <v>19</v>
      </c>
      <c r="C4648" s="2">
        <v>68032300</v>
      </c>
      <c r="D4648" s="2">
        <v>70890300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row>
    <row r="4649" spans="1:32" x14ac:dyDescent="0.25">
      <c r="A4649" t="s">
        <v>6163</v>
      </c>
      <c r="B4649" t="s">
        <v>19</v>
      </c>
      <c r="C4649" s="2">
        <v>40564300</v>
      </c>
      <c r="D4649" s="2">
        <v>42268400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row>
    <row r="4650" spans="1:32" x14ac:dyDescent="0.25">
      <c r="A4650" t="s">
        <v>6164</v>
      </c>
      <c r="B4650" t="s">
        <v>19</v>
      </c>
      <c r="C4650" s="2">
        <v>8280840</v>
      </c>
      <c r="D4650" s="2">
        <v>8628710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row>
    <row r="4651" spans="1:32" x14ac:dyDescent="0.25">
      <c r="A4651" t="s">
        <v>6165</v>
      </c>
      <c r="B4651" t="s">
        <v>19</v>
      </c>
      <c r="C4651" s="2">
        <v>7085500</v>
      </c>
      <c r="D4651" s="2">
        <v>7383160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row>
    <row r="4652" spans="1:32" x14ac:dyDescent="0.25">
      <c r="A4652" t="s">
        <v>6166</v>
      </c>
      <c r="B4652" t="s">
        <v>19</v>
      </c>
      <c r="C4652" s="2">
        <v>30211200</v>
      </c>
      <c r="D4652" s="2">
        <v>31480400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row>
    <row r="4653" spans="1:32" x14ac:dyDescent="0.25">
      <c r="A4653" t="s">
        <v>6167</v>
      </c>
      <c r="B4653" t="s">
        <v>19</v>
      </c>
      <c r="C4653">
        <v>536706</v>
      </c>
      <c r="D4653">
        <v>559253</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row>
    <row r="4654" spans="1:32" x14ac:dyDescent="0.25">
      <c r="A4654" t="s">
        <v>6168</v>
      </c>
      <c r="B4654" t="s">
        <v>19</v>
      </c>
      <c r="C4654" s="2">
        <v>2601560</v>
      </c>
      <c r="D4654" s="2">
        <v>2710850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row>
    <row r="4655" spans="1:32" x14ac:dyDescent="0.25">
      <c r="A4655" t="s">
        <v>6169</v>
      </c>
      <c r="B4655" t="s">
        <v>19</v>
      </c>
      <c r="C4655" s="2">
        <v>1235700</v>
      </c>
      <c r="D4655" s="2">
        <v>1287610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row>
    <row r="4656" spans="1:32" x14ac:dyDescent="0.25">
      <c r="A4656" t="s">
        <v>6170</v>
      </c>
      <c r="B4656" t="s">
        <v>19</v>
      </c>
      <c r="C4656">
        <v>247140</v>
      </c>
      <c r="D4656">
        <v>257522</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row>
    <row r="4657" spans="1:32" x14ac:dyDescent="0.25">
      <c r="A4657" t="s">
        <v>6171</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x14ac:dyDescent="0.25">
      <c r="A4658" t="s">
        <v>6172</v>
      </c>
      <c r="B4658" t="s">
        <v>19</v>
      </c>
      <c r="C4658" s="2">
        <v>26667500000</v>
      </c>
      <c r="D4658" s="2">
        <v>27786200000</v>
      </c>
      <c r="E4658" s="2">
        <v>29304900000</v>
      </c>
      <c r="F4658" s="2">
        <v>104490000000</v>
      </c>
      <c r="G4658" s="2">
        <v>110893000000</v>
      </c>
      <c r="H4658" s="2">
        <v>116503000000</v>
      </c>
      <c r="I4658" s="2">
        <v>120641000000</v>
      </c>
      <c r="J4658" s="2">
        <v>122199000000</v>
      </c>
      <c r="K4658" s="2">
        <v>121976000000</v>
      </c>
      <c r="L4658" s="2">
        <v>120462000000</v>
      </c>
      <c r="M4658" s="2">
        <v>119134000000</v>
      </c>
      <c r="N4658" s="2">
        <v>118349000000</v>
      </c>
      <c r="O4658" s="2">
        <v>118359000000</v>
      </c>
      <c r="P4658" s="2">
        <v>118920000000</v>
      </c>
      <c r="Q4658" s="2">
        <v>120401000000</v>
      </c>
      <c r="R4658" s="2">
        <v>122066000000</v>
      </c>
      <c r="S4658" s="2">
        <v>123483000000</v>
      </c>
      <c r="T4658" s="2">
        <v>124407000000</v>
      </c>
      <c r="U4658" s="2">
        <v>126313000000</v>
      </c>
      <c r="V4658" s="2">
        <v>127051000000</v>
      </c>
      <c r="W4658" s="2">
        <v>128156000000</v>
      </c>
      <c r="X4658" s="2">
        <v>129632000000</v>
      </c>
      <c r="Y4658" s="2">
        <v>131045000000</v>
      </c>
      <c r="Z4658" s="2">
        <v>132210000000</v>
      </c>
      <c r="AA4658" s="2">
        <v>133128000000</v>
      </c>
      <c r="AB4658" s="2">
        <v>134289000000</v>
      </c>
      <c r="AC4658" s="2">
        <v>135629000000</v>
      </c>
      <c r="AD4658" s="2">
        <v>136292000000</v>
      </c>
      <c r="AE4658" s="2">
        <v>136828000000</v>
      </c>
      <c r="AF4658" s="2">
        <v>138100000000</v>
      </c>
    </row>
    <row r="4659" spans="1:32" x14ac:dyDescent="0.25">
      <c r="A4659" t="s">
        <v>6173</v>
      </c>
      <c r="B4659" t="s">
        <v>19</v>
      </c>
      <c r="C4659" s="2">
        <v>6330600</v>
      </c>
      <c r="D4659" s="2">
        <v>6596170</v>
      </c>
      <c r="E4659" s="2">
        <v>6956690</v>
      </c>
      <c r="F4659" s="2">
        <v>24805000</v>
      </c>
      <c r="G4659" s="2">
        <v>26325000</v>
      </c>
      <c r="H4659" s="2">
        <v>27656700</v>
      </c>
      <c r="I4659" s="2">
        <v>28638900</v>
      </c>
      <c r="J4659" s="2">
        <v>29008800</v>
      </c>
      <c r="K4659" s="2">
        <v>28956000</v>
      </c>
      <c r="L4659" s="2">
        <v>28596500</v>
      </c>
      <c r="M4659" s="2">
        <v>28281400</v>
      </c>
      <c r="N4659" s="2">
        <v>28095000</v>
      </c>
      <c r="O4659" s="2">
        <v>28097300</v>
      </c>
      <c r="P4659" s="2">
        <v>28230300</v>
      </c>
      <c r="Q4659" s="2">
        <v>28582100</v>
      </c>
      <c r="R4659" s="2">
        <v>28977300</v>
      </c>
      <c r="S4659" s="2">
        <v>29313700</v>
      </c>
      <c r="T4659" s="2">
        <v>29533000</v>
      </c>
      <c r="U4659" s="2">
        <v>29985500</v>
      </c>
      <c r="V4659" s="2">
        <v>30160500</v>
      </c>
      <c r="W4659" s="2">
        <v>30422900</v>
      </c>
      <c r="X4659" s="2">
        <v>30773300</v>
      </c>
      <c r="Y4659" s="2">
        <v>31108700</v>
      </c>
      <c r="Z4659" s="2">
        <v>31385300</v>
      </c>
      <c r="AA4659" s="2">
        <v>31603300</v>
      </c>
      <c r="AB4659" s="2">
        <v>31878800</v>
      </c>
      <c r="AC4659" s="2">
        <v>32197100</v>
      </c>
      <c r="AD4659" s="2">
        <v>32354400</v>
      </c>
      <c r="AE4659" s="2">
        <v>32481700</v>
      </c>
      <c r="AF4659" s="2">
        <v>32783600</v>
      </c>
    </row>
    <row r="4660" spans="1:32" x14ac:dyDescent="0.25">
      <c r="A4660" t="s">
        <v>6174</v>
      </c>
      <c r="B4660" t="s">
        <v>19</v>
      </c>
      <c r="C4660" s="2">
        <v>71666000</v>
      </c>
      <c r="D4660" s="2">
        <v>74672400</v>
      </c>
      <c r="E4660" s="2">
        <v>78753600</v>
      </c>
      <c r="F4660" s="2">
        <v>280806000</v>
      </c>
      <c r="G4660" s="2">
        <v>298014000</v>
      </c>
      <c r="H4660" s="2">
        <v>313089000</v>
      </c>
      <c r="I4660" s="2">
        <v>324209000</v>
      </c>
      <c r="J4660" s="2">
        <v>328396000</v>
      </c>
      <c r="K4660" s="2">
        <v>327798000</v>
      </c>
      <c r="L4660" s="2">
        <v>323729000</v>
      </c>
      <c r="M4660" s="2">
        <v>320161000</v>
      </c>
      <c r="N4660" s="2">
        <v>318051000</v>
      </c>
      <c r="O4660" s="2">
        <v>318077000</v>
      </c>
      <c r="P4660" s="2">
        <v>319583000</v>
      </c>
      <c r="Q4660" s="2">
        <v>323565000</v>
      </c>
      <c r="R4660" s="2">
        <v>328039000</v>
      </c>
      <c r="S4660" s="2">
        <v>331847000</v>
      </c>
      <c r="T4660" s="2">
        <v>334330000</v>
      </c>
      <c r="U4660" s="2">
        <v>339453000</v>
      </c>
      <c r="V4660" s="2">
        <v>341434000</v>
      </c>
      <c r="W4660" s="2">
        <v>344405000</v>
      </c>
      <c r="X4660" s="2">
        <v>348371000</v>
      </c>
      <c r="Y4660" s="2">
        <v>352168000</v>
      </c>
      <c r="Z4660" s="2">
        <v>355299000</v>
      </c>
      <c r="AA4660" s="2">
        <v>357768000</v>
      </c>
      <c r="AB4660" s="2">
        <v>360886000</v>
      </c>
      <c r="AC4660" s="2">
        <v>364489000</v>
      </c>
      <c r="AD4660" s="2">
        <v>366269000</v>
      </c>
      <c r="AE4660" s="2">
        <v>367711000</v>
      </c>
      <c r="AF4660" s="2">
        <v>371128000</v>
      </c>
    </row>
    <row r="4661" spans="1:32" x14ac:dyDescent="0.25">
      <c r="A4661" t="s">
        <v>6175</v>
      </c>
      <c r="B4661" t="s">
        <v>19</v>
      </c>
      <c r="C4661" s="2">
        <v>42730900</v>
      </c>
      <c r="D4661" s="2">
        <v>44523500</v>
      </c>
      <c r="E4661" s="2">
        <v>46956900</v>
      </c>
      <c r="F4661" s="2">
        <v>167431000</v>
      </c>
      <c r="G4661" s="2">
        <v>177691000</v>
      </c>
      <c r="H4661" s="2">
        <v>186680000</v>
      </c>
      <c r="I4661" s="2">
        <v>193310000</v>
      </c>
      <c r="J4661" s="2">
        <v>195806000</v>
      </c>
      <c r="K4661" s="2">
        <v>195450000</v>
      </c>
      <c r="L4661" s="2">
        <v>193024000</v>
      </c>
      <c r="M4661" s="2">
        <v>190896000</v>
      </c>
      <c r="N4661" s="2">
        <v>189638000</v>
      </c>
      <c r="O4661" s="2">
        <v>189654000</v>
      </c>
      <c r="P4661" s="2">
        <v>190552000</v>
      </c>
      <c r="Q4661" s="2">
        <v>192926000</v>
      </c>
      <c r="R4661" s="2">
        <v>195593000</v>
      </c>
      <c r="S4661" s="2">
        <v>197864000</v>
      </c>
      <c r="T4661" s="2">
        <v>199345000</v>
      </c>
      <c r="U4661" s="2">
        <v>202399000</v>
      </c>
      <c r="V4661" s="2">
        <v>203581000</v>
      </c>
      <c r="W4661" s="2">
        <v>205352000</v>
      </c>
      <c r="X4661" s="2">
        <v>207717000</v>
      </c>
      <c r="Y4661" s="2">
        <v>209981000</v>
      </c>
      <c r="Z4661" s="2">
        <v>211848000</v>
      </c>
      <c r="AA4661" s="2">
        <v>213319000</v>
      </c>
      <c r="AB4661" s="2">
        <v>215179000</v>
      </c>
      <c r="AC4661" s="2">
        <v>217327000</v>
      </c>
      <c r="AD4661" s="2">
        <v>218389000</v>
      </c>
      <c r="AE4661" s="2">
        <v>219248000</v>
      </c>
      <c r="AF4661" s="2">
        <v>221286000</v>
      </c>
    </row>
    <row r="4662" spans="1:32" x14ac:dyDescent="0.25">
      <c r="A4662" t="s">
        <v>6176</v>
      </c>
      <c r="B4662" t="s">
        <v>19</v>
      </c>
      <c r="C4662" s="2">
        <v>8723130</v>
      </c>
      <c r="D4662" s="2">
        <v>9089060</v>
      </c>
      <c r="E4662" s="2">
        <v>9585830</v>
      </c>
      <c r="F4662" s="2">
        <v>34179500</v>
      </c>
      <c r="G4662" s="2">
        <v>36274000</v>
      </c>
      <c r="H4662" s="2">
        <v>38109000</v>
      </c>
      <c r="I4662" s="2">
        <v>39462400</v>
      </c>
      <c r="J4662" s="2">
        <v>39972100</v>
      </c>
      <c r="K4662" s="2">
        <v>39899400</v>
      </c>
      <c r="L4662" s="2">
        <v>39404000</v>
      </c>
      <c r="M4662" s="2">
        <v>38969700</v>
      </c>
      <c r="N4662" s="2">
        <v>38712900</v>
      </c>
      <c r="O4662" s="2">
        <v>38716100</v>
      </c>
      <c r="P4662" s="2">
        <v>38899400</v>
      </c>
      <c r="Q4662" s="2">
        <v>39384100</v>
      </c>
      <c r="R4662" s="2">
        <v>39928600</v>
      </c>
      <c r="S4662" s="2">
        <v>40392200</v>
      </c>
      <c r="T4662" s="2">
        <v>40694400</v>
      </c>
      <c r="U4662" s="2">
        <v>41317900</v>
      </c>
      <c r="V4662" s="2">
        <v>41559100</v>
      </c>
      <c r="W4662" s="2">
        <v>41920700</v>
      </c>
      <c r="X4662" s="2">
        <v>42403500</v>
      </c>
      <c r="Y4662" s="2">
        <v>42865600</v>
      </c>
      <c r="Z4662" s="2">
        <v>43246800</v>
      </c>
      <c r="AA4662" s="2">
        <v>43547200</v>
      </c>
      <c r="AB4662" s="2">
        <v>43926800</v>
      </c>
      <c r="AC4662" s="2">
        <v>44365300</v>
      </c>
      <c r="AD4662" s="2">
        <v>44582000</v>
      </c>
      <c r="AE4662" s="2">
        <v>44757400</v>
      </c>
      <c r="AF4662" s="2">
        <v>45173500</v>
      </c>
    </row>
    <row r="4663" spans="1:32" x14ac:dyDescent="0.25">
      <c r="A4663" t="s">
        <v>6177</v>
      </c>
      <c r="B4663" t="s">
        <v>19</v>
      </c>
      <c r="C4663" s="2">
        <v>7463950</v>
      </c>
      <c r="D4663" s="2">
        <v>7777060</v>
      </c>
      <c r="E4663" s="2">
        <v>8202120</v>
      </c>
      <c r="F4663" s="2">
        <v>29245700</v>
      </c>
      <c r="G4663" s="2">
        <v>31037900</v>
      </c>
      <c r="H4663" s="2">
        <v>32608000</v>
      </c>
      <c r="I4663" s="2">
        <v>33766000</v>
      </c>
      <c r="J4663" s="2">
        <v>34202100</v>
      </c>
      <c r="K4663" s="2">
        <v>34139900</v>
      </c>
      <c r="L4663" s="2">
        <v>33716100</v>
      </c>
      <c r="M4663" s="2">
        <v>33344500</v>
      </c>
      <c r="N4663" s="2">
        <v>33124700</v>
      </c>
      <c r="O4663" s="2">
        <v>33127500</v>
      </c>
      <c r="P4663" s="2">
        <v>33284300</v>
      </c>
      <c r="Q4663" s="2">
        <v>33699000</v>
      </c>
      <c r="R4663" s="2">
        <v>34165000</v>
      </c>
      <c r="S4663" s="2">
        <v>34561600</v>
      </c>
      <c r="T4663" s="2">
        <v>34820200</v>
      </c>
      <c r="U4663" s="2">
        <v>35353700</v>
      </c>
      <c r="V4663" s="2">
        <v>35560100</v>
      </c>
      <c r="W4663" s="2">
        <v>35869400</v>
      </c>
      <c r="X4663" s="2">
        <v>36282500</v>
      </c>
      <c r="Y4663" s="2">
        <v>36678000</v>
      </c>
      <c r="Z4663" s="2">
        <v>37004100</v>
      </c>
      <c r="AA4663" s="2">
        <v>37261200</v>
      </c>
      <c r="AB4663" s="2">
        <v>37586000</v>
      </c>
      <c r="AC4663" s="2">
        <v>37961200</v>
      </c>
      <c r="AD4663" s="2">
        <v>38146700</v>
      </c>
      <c r="AE4663" s="2">
        <v>38296700</v>
      </c>
      <c r="AF4663" s="2">
        <v>38652700</v>
      </c>
    </row>
    <row r="4664" spans="1:32" x14ac:dyDescent="0.25">
      <c r="A4664" t="s">
        <v>6178</v>
      </c>
      <c r="B4664" t="s">
        <v>19</v>
      </c>
      <c r="C4664" s="2">
        <v>31824800</v>
      </c>
      <c r="D4664" s="2">
        <v>33159900</v>
      </c>
      <c r="E4664" s="2">
        <v>34972200</v>
      </c>
      <c r="F4664" s="2">
        <v>124698000</v>
      </c>
      <c r="G4664" s="2">
        <v>132340000</v>
      </c>
      <c r="H4664" s="2">
        <v>139034000</v>
      </c>
      <c r="I4664" s="2">
        <v>143972000</v>
      </c>
      <c r="J4664" s="2">
        <v>145831000</v>
      </c>
      <c r="K4664" s="2">
        <v>145566000</v>
      </c>
      <c r="L4664" s="2">
        <v>143759000</v>
      </c>
      <c r="M4664" s="2">
        <v>142174000</v>
      </c>
      <c r="N4664" s="2">
        <v>141237000</v>
      </c>
      <c r="O4664" s="2">
        <v>141249000</v>
      </c>
      <c r="P4664" s="2">
        <v>141918000</v>
      </c>
      <c r="Q4664" s="2">
        <v>143686000</v>
      </c>
      <c r="R4664" s="2">
        <v>145673000</v>
      </c>
      <c r="S4664" s="2">
        <v>147364000</v>
      </c>
      <c r="T4664" s="2">
        <v>148467000</v>
      </c>
      <c r="U4664" s="2">
        <v>150741000</v>
      </c>
      <c r="V4664" s="2">
        <v>151621000</v>
      </c>
      <c r="W4664" s="2">
        <v>152940000</v>
      </c>
      <c r="X4664" s="2">
        <v>154702000</v>
      </c>
      <c r="Y4664" s="2">
        <v>156388000</v>
      </c>
      <c r="Z4664" s="2">
        <v>157778000</v>
      </c>
      <c r="AA4664" s="2">
        <v>158875000</v>
      </c>
      <c r="AB4664" s="2">
        <v>160259000</v>
      </c>
      <c r="AC4664" s="2">
        <v>161859000</v>
      </c>
      <c r="AD4664" s="2">
        <v>162650000</v>
      </c>
      <c r="AE4664" s="2">
        <v>163290000</v>
      </c>
      <c r="AF4664" s="2">
        <v>164808000</v>
      </c>
    </row>
    <row r="4665" spans="1:32" x14ac:dyDescent="0.25">
      <c r="A4665" t="s">
        <v>6179</v>
      </c>
      <c r="B4665" t="s">
        <v>19</v>
      </c>
      <c r="C4665">
        <v>565372</v>
      </c>
      <c r="D4665">
        <v>589089</v>
      </c>
      <c r="E4665">
        <v>621286</v>
      </c>
      <c r="F4665" s="2">
        <v>2215270</v>
      </c>
      <c r="G4665" s="2">
        <v>2351030</v>
      </c>
      <c r="H4665" s="2">
        <v>2469960</v>
      </c>
      <c r="I4665" s="2">
        <v>2557680</v>
      </c>
      <c r="J4665" s="2">
        <v>2590710</v>
      </c>
      <c r="K4665" s="2">
        <v>2586000</v>
      </c>
      <c r="L4665" s="2">
        <v>2553890</v>
      </c>
      <c r="M4665" s="2">
        <v>2525740</v>
      </c>
      <c r="N4665" s="2">
        <v>2509100</v>
      </c>
      <c r="O4665" s="2">
        <v>2509310</v>
      </c>
      <c r="P4665" s="2">
        <v>2521190</v>
      </c>
      <c r="Q4665" s="2">
        <v>2552600</v>
      </c>
      <c r="R4665" s="2">
        <v>2587890</v>
      </c>
      <c r="S4665" s="2">
        <v>2617940</v>
      </c>
      <c r="T4665" s="2">
        <v>2637530</v>
      </c>
      <c r="U4665" s="2">
        <v>2677940</v>
      </c>
      <c r="V4665" s="2">
        <v>2693570</v>
      </c>
      <c r="W4665" s="2">
        <v>2717000</v>
      </c>
      <c r="X4665" s="2">
        <v>2748290</v>
      </c>
      <c r="Y4665" s="2">
        <v>2778250</v>
      </c>
      <c r="Z4665" s="2">
        <v>2802950</v>
      </c>
      <c r="AA4665" s="2">
        <v>2822420</v>
      </c>
      <c r="AB4665" s="2">
        <v>2847020</v>
      </c>
      <c r="AC4665" s="2">
        <v>2875450</v>
      </c>
      <c r="AD4665" s="2">
        <v>2889490</v>
      </c>
      <c r="AE4665" s="2">
        <v>2900860</v>
      </c>
      <c r="AF4665" s="2">
        <v>2927830</v>
      </c>
    </row>
    <row r="4666" spans="1:32" x14ac:dyDescent="0.25">
      <c r="A4666" t="s">
        <v>6180</v>
      </c>
      <c r="B4666" t="s">
        <v>19</v>
      </c>
      <c r="C4666" s="2">
        <v>2740510</v>
      </c>
      <c r="D4666" s="2">
        <v>2855480</v>
      </c>
      <c r="E4666" s="2">
        <v>3011540</v>
      </c>
      <c r="F4666" s="2">
        <v>10738000</v>
      </c>
      <c r="G4666" s="2">
        <v>11396100</v>
      </c>
      <c r="H4666" s="2">
        <v>11972600</v>
      </c>
      <c r="I4666" s="2">
        <v>12397800</v>
      </c>
      <c r="J4666" s="2">
        <v>12557900</v>
      </c>
      <c r="K4666" s="2">
        <v>12535000</v>
      </c>
      <c r="L4666" s="2">
        <v>12379400</v>
      </c>
      <c r="M4666" s="2">
        <v>12243000</v>
      </c>
      <c r="N4666" s="2">
        <v>12162300</v>
      </c>
      <c r="O4666" s="2">
        <v>12163300</v>
      </c>
      <c r="P4666" s="2">
        <v>12220900</v>
      </c>
      <c r="Q4666" s="2">
        <v>12373200</v>
      </c>
      <c r="R4666" s="2">
        <v>12544200</v>
      </c>
      <c r="S4666" s="2">
        <v>12689900</v>
      </c>
      <c r="T4666" s="2">
        <v>12784800</v>
      </c>
      <c r="U4666" s="2">
        <v>12980700</v>
      </c>
      <c r="V4666" s="2">
        <v>13056500</v>
      </c>
      <c r="W4666" s="2">
        <v>13170100</v>
      </c>
      <c r="X4666" s="2">
        <v>13321700</v>
      </c>
      <c r="Y4666" s="2">
        <v>13466900</v>
      </c>
      <c r="Z4666" s="2">
        <v>13586700</v>
      </c>
      <c r="AA4666" s="2">
        <v>13681100</v>
      </c>
      <c r="AB4666" s="2">
        <v>13800300</v>
      </c>
      <c r="AC4666" s="2">
        <v>13938100</v>
      </c>
      <c r="AD4666" s="2">
        <v>14006200</v>
      </c>
      <c r="AE4666" s="2">
        <v>14061300</v>
      </c>
      <c r="AF4666" s="2">
        <v>14192000</v>
      </c>
    </row>
    <row r="4667" spans="1:32" x14ac:dyDescent="0.25">
      <c r="A4667" t="s">
        <v>6181</v>
      </c>
      <c r="B4667" t="s">
        <v>19</v>
      </c>
      <c r="C4667" s="2">
        <v>1301700</v>
      </c>
      <c r="D4667" s="2">
        <v>1356310</v>
      </c>
      <c r="E4667" s="2">
        <v>1430440</v>
      </c>
      <c r="F4667" s="2">
        <v>5100400</v>
      </c>
      <c r="G4667" s="2">
        <v>5412960</v>
      </c>
      <c r="H4667" s="2">
        <v>5686770</v>
      </c>
      <c r="I4667" s="2">
        <v>5888740</v>
      </c>
      <c r="J4667" s="2">
        <v>5964800</v>
      </c>
      <c r="K4667" s="2">
        <v>5953940</v>
      </c>
      <c r="L4667" s="2">
        <v>5880030</v>
      </c>
      <c r="M4667" s="2">
        <v>5815220</v>
      </c>
      <c r="N4667" s="2">
        <v>5776900</v>
      </c>
      <c r="O4667" s="2">
        <v>5777380</v>
      </c>
      <c r="P4667" s="2">
        <v>5804730</v>
      </c>
      <c r="Q4667" s="2">
        <v>5877050</v>
      </c>
      <c r="R4667" s="2">
        <v>5958310</v>
      </c>
      <c r="S4667" s="2">
        <v>6027490</v>
      </c>
      <c r="T4667" s="2">
        <v>6072590</v>
      </c>
      <c r="U4667" s="2">
        <v>6165630</v>
      </c>
      <c r="V4667" s="2">
        <v>6201620</v>
      </c>
      <c r="W4667" s="2">
        <v>6255570</v>
      </c>
      <c r="X4667" s="2">
        <v>6327610</v>
      </c>
      <c r="Y4667" s="2">
        <v>6396580</v>
      </c>
      <c r="Z4667" s="2">
        <v>6453460</v>
      </c>
      <c r="AA4667" s="2">
        <v>6498290</v>
      </c>
      <c r="AB4667" s="2">
        <v>6554930</v>
      </c>
      <c r="AC4667" s="2">
        <v>6620370</v>
      </c>
      <c r="AD4667" s="2">
        <v>6652710</v>
      </c>
      <c r="AE4667" s="2">
        <v>6678890</v>
      </c>
      <c r="AF4667" s="2">
        <v>6740960</v>
      </c>
    </row>
    <row r="4668" spans="1:32" x14ac:dyDescent="0.25">
      <c r="A4668" t="s">
        <v>6182</v>
      </c>
      <c r="B4668" t="s">
        <v>19</v>
      </c>
      <c r="C4668">
        <v>260340</v>
      </c>
      <c r="D4668">
        <v>271261</v>
      </c>
      <c r="E4668">
        <v>286087</v>
      </c>
      <c r="F4668" s="2">
        <v>1020080</v>
      </c>
      <c r="G4668" s="2">
        <v>1082590</v>
      </c>
      <c r="H4668" s="2">
        <v>1137350</v>
      </c>
      <c r="I4668" s="2">
        <v>1177750</v>
      </c>
      <c r="J4668" s="2">
        <v>1192960</v>
      </c>
      <c r="K4668" s="2">
        <v>1190790</v>
      </c>
      <c r="L4668" s="2">
        <v>1176010</v>
      </c>
      <c r="M4668" s="2">
        <v>1163040</v>
      </c>
      <c r="N4668" s="2">
        <v>1155380</v>
      </c>
      <c r="O4668" s="2">
        <v>1155480</v>
      </c>
      <c r="P4668" s="2">
        <v>1160950</v>
      </c>
      <c r="Q4668" s="2">
        <v>1175410</v>
      </c>
      <c r="R4668" s="2">
        <v>1191660</v>
      </c>
      <c r="S4668" s="2">
        <v>1205500</v>
      </c>
      <c r="T4668" s="2">
        <v>1214520</v>
      </c>
      <c r="U4668" s="2">
        <v>1233130</v>
      </c>
      <c r="V4668" s="2">
        <v>1240320</v>
      </c>
      <c r="W4668" s="2">
        <v>1251110</v>
      </c>
      <c r="X4668" s="2">
        <v>1265520</v>
      </c>
      <c r="Y4668" s="2">
        <v>1279320</v>
      </c>
      <c r="Z4668" s="2">
        <v>1290690</v>
      </c>
      <c r="AA4668" s="2">
        <v>1299660</v>
      </c>
      <c r="AB4668" s="2">
        <v>1310990</v>
      </c>
      <c r="AC4668" s="2">
        <v>1324070</v>
      </c>
      <c r="AD4668" s="2">
        <v>1330540</v>
      </c>
      <c r="AE4668" s="2">
        <v>1335780</v>
      </c>
      <c r="AF4668" s="2">
        <v>1348190</v>
      </c>
    </row>
    <row r="4669" spans="1:32" x14ac:dyDescent="0.25">
      <c r="A4669" t="s">
        <v>6183</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x14ac:dyDescent="0.25">
      <c r="A4670" t="s">
        <v>6184</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x14ac:dyDescent="0.25">
      <c r="A4671" t="s">
        <v>6185</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x14ac:dyDescent="0.25">
      <c r="A4672" t="s">
        <v>6186</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x14ac:dyDescent="0.25">
      <c r="A4673" t="s">
        <v>6187</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x14ac:dyDescent="0.25">
      <c r="A4674" t="s">
        <v>6188</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x14ac:dyDescent="0.25">
      <c r="A4675" t="s">
        <v>6189</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x14ac:dyDescent="0.25">
      <c r="A4676" t="s">
        <v>6190</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x14ac:dyDescent="0.25">
      <c r="A4677" t="s">
        <v>6191</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x14ac:dyDescent="0.25">
      <c r="A4678" t="s">
        <v>6192</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x14ac:dyDescent="0.25">
      <c r="A4679" t="s">
        <v>6193</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x14ac:dyDescent="0.25">
      <c r="A4680" t="s">
        <v>6194</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x14ac:dyDescent="0.25">
      <c r="A4681" t="s">
        <v>6195</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x14ac:dyDescent="0.25">
      <c r="A4682" t="s">
        <v>6196</v>
      </c>
      <c r="B4682" t="s">
        <v>19</v>
      </c>
      <c r="C4682" s="2">
        <v>14043600000</v>
      </c>
      <c r="D4682" s="2">
        <v>14633700000</v>
      </c>
      <c r="E4682" s="2">
        <v>15463700000</v>
      </c>
      <c r="F4682" s="2">
        <v>55378500000</v>
      </c>
      <c r="G4682" s="2">
        <v>58100600000</v>
      </c>
      <c r="H4682" s="2">
        <v>59497300000</v>
      </c>
      <c r="I4682" s="2">
        <v>60353300000</v>
      </c>
      <c r="J4682" s="2">
        <v>60509700000</v>
      </c>
      <c r="K4682" s="2">
        <v>59911000000</v>
      </c>
      <c r="L4682" s="2">
        <v>58923400000</v>
      </c>
      <c r="M4682" s="2">
        <v>57599400000</v>
      </c>
      <c r="N4682" s="2">
        <v>56464700000</v>
      </c>
      <c r="O4682" s="2">
        <v>56025100000</v>
      </c>
      <c r="P4682" s="2">
        <v>55873700000</v>
      </c>
      <c r="Q4682" s="2">
        <v>56005000000</v>
      </c>
      <c r="R4682" s="2">
        <v>56368500000</v>
      </c>
      <c r="S4682" s="2">
        <v>56787000000</v>
      </c>
      <c r="T4682" s="2">
        <v>57087600000</v>
      </c>
      <c r="U4682" s="2">
        <v>57966600000</v>
      </c>
      <c r="V4682" s="2">
        <v>58322900000</v>
      </c>
      <c r="W4682" s="2">
        <v>58857000000</v>
      </c>
      <c r="X4682" s="2">
        <v>59564000000</v>
      </c>
      <c r="Y4682" s="2">
        <v>60448200000</v>
      </c>
      <c r="Z4682" s="2">
        <v>61387500000</v>
      </c>
      <c r="AA4682" s="2">
        <v>62142100000</v>
      </c>
      <c r="AB4682" s="2">
        <v>63060400000</v>
      </c>
      <c r="AC4682" s="2">
        <v>63854100000</v>
      </c>
      <c r="AD4682" s="2">
        <v>64586100000</v>
      </c>
      <c r="AE4682" s="2">
        <v>65440400000</v>
      </c>
      <c r="AF4682" s="2">
        <v>66416300000</v>
      </c>
    </row>
    <row r="4683" spans="1:32" x14ac:dyDescent="0.25">
      <c r="A4683" t="s">
        <v>6197</v>
      </c>
      <c r="B4683" t="s">
        <v>19</v>
      </c>
      <c r="C4683" s="2">
        <v>3333810</v>
      </c>
      <c r="D4683" s="2">
        <v>3473890</v>
      </c>
      <c r="E4683" s="2">
        <v>3670940</v>
      </c>
      <c r="F4683" s="2">
        <v>13146300</v>
      </c>
      <c r="G4683" s="2">
        <v>13792500</v>
      </c>
      <c r="H4683" s="2">
        <v>14124100</v>
      </c>
      <c r="I4683" s="2">
        <v>14327300</v>
      </c>
      <c r="J4683" s="2">
        <v>14364400</v>
      </c>
      <c r="K4683" s="2">
        <v>14222300</v>
      </c>
      <c r="L4683" s="2">
        <v>13987800</v>
      </c>
      <c r="M4683" s="2">
        <v>13673500</v>
      </c>
      <c r="N4683" s="2">
        <v>13404200</v>
      </c>
      <c r="O4683" s="2">
        <v>13299800</v>
      </c>
      <c r="P4683" s="2">
        <v>13263900</v>
      </c>
      <c r="Q4683" s="2">
        <v>13295000</v>
      </c>
      <c r="R4683" s="2">
        <v>13381300</v>
      </c>
      <c r="S4683" s="2">
        <v>13480700</v>
      </c>
      <c r="T4683" s="2">
        <v>13552000</v>
      </c>
      <c r="U4683" s="2">
        <v>13760700</v>
      </c>
      <c r="V4683" s="2">
        <v>13845300</v>
      </c>
      <c r="W4683" s="2">
        <v>13972100</v>
      </c>
      <c r="X4683" s="2">
        <v>14139900</v>
      </c>
      <c r="Y4683" s="2">
        <v>14349800</v>
      </c>
      <c r="Z4683" s="2">
        <v>14572800</v>
      </c>
      <c r="AA4683" s="2">
        <v>14751900</v>
      </c>
      <c r="AB4683" s="2">
        <v>14969900</v>
      </c>
      <c r="AC4683" s="2">
        <v>15158300</v>
      </c>
      <c r="AD4683" s="2">
        <v>15332100</v>
      </c>
      <c r="AE4683" s="2">
        <v>15534900</v>
      </c>
      <c r="AF4683" s="2">
        <v>15766600</v>
      </c>
    </row>
    <row r="4684" spans="1:32" x14ac:dyDescent="0.25">
      <c r="A4684" t="s">
        <v>6198</v>
      </c>
      <c r="B4684" t="s">
        <v>19</v>
      </c>
      <c r="C4684" s="2">
        <v>37740700</v>
      </c>
      <c r="D4684" s="2">
        <v>39326400</v>
      </c>
      <c r="E4684" s="2">
        <v>41557100</v>
      </c>
      <c r="F4684" s="2">
        <v>148824000</v>
      </c>
      <c r="G4684" s="2">
        <v>156139000</v>
      </c>
      <c r="H4684" s="2">
        <v>159892000</v>
      </c>
      <c r="I4684" s="2">
        <v>162193000</v>
      </c>
      <c r="J4684" s="2">
        <v>162613000</v>
      </c>
      <c r="K4684" s="2">
        <v>161004000</v>
      </c>
      <c r="L4684" s="2">
        <v>158350000</v>
      </c>
      <c r="M4684" s="2">
        <v>154792000</v>
      </c>
      <c r="N4684" s="2">
        <v>151743000</v>
      </c>
      <c r="O4684" s="2">
        <v>150561000</v>
      </c>
      <c r="P4684" s="2">
        <v>150155000</v>
      </c>
      <c r="Q4684" s="2">
        <v>150507000</v>
      </c>
      <c r="R4684" s="2">
        <v>151484000</v>
      </c>
      <c r="S4684" s="2">
        <v>152609000</v>
      </c>
      <c r="T4684" s="2">
        <v>153417000</v>
      </c>
      <c r="U4684" s="2">
        <v>155779000</v>
      </c>
      <c r="V4684" s="2">
        <v>156736000</v>
      </c>
      <c r="W4684" s="2">
        <v>158172000</v>
      </c>
      <c r="X4684" s="2">
        <v>160072000</v>
      </c>
      <c r="Y4684" s="2">
        <v>162448000</v>
      </c>
      <c r="Z4684" s="2">
        <v>164972000</v>
      </c>
      <c r="AA4684" s="2">
        <v>167000000</v>
      </c>
      <c r="AB4684" s="2">
        <v>169468000</v>
      </c>
      <c r="AC4684" s="2">
        <v>171601000</v>
      </c>
      <c r="AD4684" s="2">
        <v>173568000</v>
      </c>
      <c r="AE4684" s="2">
        <v>175864000</v>
      </c>
      <c r="AF4684" s="2">
        <v>178486000</v>
      </c>
    </row>
    <row r="4685" spans="1:32" x14ac:dyDescent="0.25">
      <c r="A4685" t="s">
        <v>6199</v>
      </c>
      <c r="B4685" t="s">
        <v>19</v>
      </c>
      <c r="C4685" s="2">
        <v>22502900</v>
      </c>
      <c r="D4685" s="2">
        <v>23448400</v>
      </c>
      <c r="E4685" s="2">
        <v>24778500</v>
      </c>
      <c r="F4685" s="2">
        <v>88736300</v>
      </c>
      <c r="G4685" s="2">
        <v>93098000</v>
      </c>
      <c r="H4685" s="2">
        <v>95336000</v>
      </c>
      <c r="I4685" s="2">
        <v>96707700</v>
      </c>
      <c r="J4685" s="2">
        <v>96958300</v>
      </c>
      <c r="K4685" s="2">
        <v>95998900</v>
      </c>
      <c r="L4685" s="2">
        <v>94416400</v>
      </c>
      <c r="M4685" s="2">
        <v>92294900</v>
      </c>
      <c r="N4685" s="2">
        <v>90476800</v>
      </c>
      <c r="O4685" s="2">
        <v>89772300</v>
      </c>
      <c r="P4685" s="2">
        <v>89529800</v>
      </c>
      <c r="Q4685" s="2">
        <v>89740200</v>
      </c>
      <c r="R4685" s="2">
        <v>90322600</v>
      </c>
      <c r="S4685" s="2">
        <v>90993200</v>
      </c>
      <c r="T4685" s="2">
        <v>91474900</v>
      </c>
      <c r="U4685" s="2">
        <v>92883400</v>
      </c>
      <c r="V4685" s="2">
        <v>93454200</v>
      </c>
      <c r="W4685" s="2">
        <v>94310000</v>
      </c>
      <c r="X4685" s="2">
        <v>95442900</v>
      </c>
      <c r="Y4685" s="2">
        <v>96859700</v>
      </c>
      <c r="Z4685" s="2">
        <v>98364800</v>
      </c>
      <c r="AA4685" s="2">
        <v>99574000</v>
      </c>
      <c r="AB4685" s="2">
        <v>101045000</v>
      </c>
      <c r="AC4685" s="2">
        <v>102317000</v>
      </c>
      <c r="AD4685" s="2">
        <v>103490000</v>
      </c>
      <c r="AE4685" s="2">
        <v>104859000</v>
      </c>
      <c r="AF4685" s="2">
        <v>106423000</v>
      </c>
    </row>
    <row r="4686" spans="1:32" x14ac:dyDescent="0.25">
      <c r="A4686" t="s">
        <v>6200</v>
      </c>
      <c r="B4686" t="s">
        <v>19</v>
      </c>
      <c r="C4686" s="2">
        <v>4593760</v>
      </c>
      <c r="D4686" s="2">
        <v>4786780</v>
      </c>
      <c r="E4686" s="2">
        <v>5058300</v>
      </c>
      <c r="F4686" s="2">
        <v>18114700</v>
      </c>
      <c r="G4686" s="2">
        <v>19005100</v>
      </c>
      <c r="H4686" s="2">
        <v>19462000</v>
      </c>
      <c r="I4686" s="2">
        <v>19742000</v>
      </c>
      <c r="J4686" s="2">
        <v>19793100</v>
      </c>
      <c r="K4686" s="2">
        <v>19597300</v>
      </c>
      <c r="L4686" s="2">
        <v>19274200</v>
      </c>
      <c r="M4686" s="2">
        <v>18841200</v>
      </c>
      <c r="N4686" s="2">
        <v>18470000</v>
      </c>
      <c r="O4686" s="2">
        <v>18326200</v>
      </c>
      <c r="P4686" s="2">
        <v>18276700</v>
      </c>
      <c r="Q4686" s="2">
        <v>18319600</v>
      </c>
      <c r="R4686" s="2">
        <v>18438500</v>
      </c>
      <c r="S4686" s="2">
        <v>18575400</v>
      </c>
      <c r="T4686" s="2">
        <v>18673800</v>
      </c>
      <c r="U4686" s="2">
        <v>18961300</v>
      </c>
      <c r="V4686" s="2">
        <v>19077800</v>
      </c>
      <c r="W4686" s="2">
        <v>19252500</v>
      </c>
      <c r="X4686" s="2">
        <v>19483800</v>
      </c>
      <c r="Y4686" s="2">
        <v>19773000</v>
      </c>
      <c r="Z4686" s="2">
        <v>20080300</v>
      </c>
      <c r="AA4686" s="2">
        <v>20327100</v>
      </c>
      <c r="AB4686" s="2">
        <v>20627500</v>
      </c>
      <c r="AC4686" s="2">
        <v>20887100</v>
      </c>
      <c r="AD4686" s="2">
        <v>21126600</v>
      </c>
      <c r="AE4686" s="2">
        <v>21406000</v>
      </c>
      <c r="AF4686" s="2">
        <v>21725200</v>
      </c>
    </row>
    <row r="4687" spans="1:32" x14ac:dyDescent="0.25">
      <c r="A4687" t="s">
        <v>6201</v>
      </c>
      <c r="B4687" t="s">
        <v>19</v>
      </c>
      <c r="C4687" s="2">
        <v>3930660</v>
      </c>
      <c r="D4687" s="2">
        <v>4095810</v>
      </c>
      <c r="E4687" s="2">
        <v>4328140</v>
      </c>
      <c r="F4687" s="2">
        <v>15499900</v>
      </c>
      <c r="G4687" s="2">
        <v>16261700</v>
      </c>
      <c r="H4687" s="2">
        <v>16652700</v>
      </c>
      <c r="I4687" s="2">
        <v>16892200</v>
      </c>
      <c r="J4687" s="2">
        <v>16936000</v>
      </c>
      <c r="K4687" s="2">
        <v>16768500</v>
      </c>
      <c r="L4687" s="2">
        <v>16492000</v>
      </c>
      <c r="M4687" s="2">
        <v>16121400</v>
      </c>
      <c r="N4687" s="2">
        <v>15803900</v>
      </c>
      <c r="O4687" s="2">
        <v>15680800</v>
      </c>
      <c r="P4687" s="2">
        <v>15638500</v>
      </c>
      <c r="Q4687" s="2">
        <v>15675200</v>
      </c>
      <c r="R4687" s="2">
        <v>15776900</v>
      </c>
      <c r="S4687" s="2">
        <v>15894100</v>
      </c>
      <c r="T4687" s="2">
        <v>15978200</v>
      </c>
      <c r="U4687" s="2">
        <v>16224200</v>
      </c>
      <c r="V4687" s="2">
        <v>16324000</v>
      </c>
      <c r="W4687" s="2">
        <v>16473400</v>
      </c>
      <c r="X4687" s="2">
        <v>16671300</v>
      </c>
      <c r="Y4687" s="2">
        <v>16918800</v>
      </c>
      <c r="Z4687" s="2">
        <v>17181700</v>
      </c>
      <c r="AA4687" s="2">
        <v>17392900</v>
      </c>
      <c r="AB4687" s="2">
        <v>17649900</v>
      </c>
      <c r="AC4687" s="2">
        <v>17872100</v>
      </c>
      <c r="AD4687" s="2">
        <v>18077000</v>
      </c>
      <c r="AE4687" s="2">
        <v>18316100</v>
      </c>
      <c r="AF4687" s="2">
        <v>18589200</v>
      </c>
    </row>
    <row r="4688" spans="1:32" x14ac:dyDescent="0.25">
      <c r="A4688" t="s">
        <v>6202</v>
      </c>
      <c r="B4688" t="s">
        <v>19</v>
      </c>
      <c r="C4688" s="2">
        <v>16759600</v>
      </c>
      <c r="D4688" s="2">
        <v>17463700</v>
      </c>
      <c r="E4688" s="2">
        <v>18454300</v>
      </c>
      <c r="F4688" s="2">
        <v>66088400</v>
      </c>
      <c r="G4688" s="2">
        <v>69336900</v>
      </c>
      <c r="H4688" s="2">
        <v>71003700</v>
      </c>
      <c r="I4688" s="2">
        <v>72025300</v>
      </c>
      <c r="J4688" s="2">
        <v>72211900</v>
      </c>
      <c r="K4688" s="2">
        <v>71497400</v>
      </c>
      <c r="L4688" s="2">
        <v>70318800</v>
      </c>
      <c r="M4688" s="2">
        <v>68738700</v>
      </c>
      <c r="N4688" s="2">
        <v>67384700</v>
      </c>
      <c r="O4688" s="2">
        <v>66860000</v>
      </c>
      <c r="P4688" s="2">
        <v>66679400</v>
      </c>
      <c r="Q4688" s="2">
        <v>66836100</v>
      </c>
      <c r="R4688" s="2">
        <v>67269800</v>
      </c>
      <c r="S4688" s="2">
        <v>67769300</v>
      </c>
      <c r="T4688" s="2">
        <v>68128000</v>
      </c>
      <c r="U4688" s="2">
        <v>69177000</v>
      </c>
      <c r="V4688" s="2">
        <v>69602200</v>
      </c>
      <c r="W4688" s="2">
        <v>70239500</v>
      </c>
      <c r="X4688" s="2">
        <v>71083300</v>
      </c>
      <c r="Y4688" s="2">
        <v>72138500</v>
      </c>
      <c r="Z4688" s="2">
        <v>73259400</v>
      </c>
      <c r="AA4688" s="2">
        <v>74160000</v>
      </c>
      <c r="AB4688" s="2">
        <v>75255900</v>
      </c>
      <c r="AC4688" s="2">
        <v>76203100</v>
      </c>
      <c r="AD4688" s="2">
        <v>77076700</v>
      </c>
      <c r="AE4688" s="2">
        <v>78096200</v>
      </c>
      <c r="AF4688" s="2">
        <v>79260800</v>
      </c>
    </row>
    <row r="4689" spans="1:32" x14ac:dyDescent="0.25">
      <c r="A4689" t="s">
        <v>6203</v>
      </c>
      <c r="B4689" t="s">
        <v>19</v>
      </c>
      <c r="C4689">
        <v>297735</v>
      </c>
      <c r="D4689">
        <v>310245</v>
      </c>
      <c r="E4689">
        <v>327843</v>
      </c>
      <c r="F4689" s="2">
        <v>1174070</v>
      </c>
      <c r="G4689" s="2">
        <v>1231780</v>
      </c>
      <c r="H4689" s="2">
        <v>1261390</v>
      </c>
      <c r="I4689" s="2">
        <v>1279540</v>
      </c>
      <c r="J4689" s="2">
        <v>1282850</v>
      </c>
      <c r="K4689" s="2">
        <v>1270160</v>
      </c>
      <c r="L4689" s="2">
        <v>1249220</v>
      </c>
      <c r="M4689" s="2">
        <v>1221150</v>
      </c>
      <c r="N4689" s="2">
        <v>1197100</v>
      </c>
      <c r="O4689" s="2">
        <v>1187780</v>
      </c>
      <c r="P4689" s="2">
        <v>1184570</v>
      </c>
      <c r="Q4689" s="2">
        <v>1187350</v>
      </c>
      <c r="R4689" s="2">
        <v>1195060</v>
      </c>
      <c r="S4689" s="2">
        <v>1203930</v>
      </c>
      <c r="T4689" s="2">
        <v>1210300</v>
      </c>
      <c r="U4689" s="2">
        <v>1228940</v>
      </c>
      <c r="V4689" s="2">
        <v>1236490</v>
      </c>
      <c r="W4689" s="2">
        <v>1247810</v>
      </c>
      <c r="X4689" s="2">
        <v>1262800</v>
      </c>
      <c r="Y4689" s="2">
        <v>1281550</v>
      </c>
      <c r="Z4689" s="2">
        <v>1301460</v>
      </c>
      <c r="AA4689" s="2">
        <v>1317460</v>
      </c>
      <c r="AB4689" s="2">
        <v>1336930</v>
      </c>
      <c r="AC4689" s="2">
        <v>1353760</v>
      </c>
      <c r="AD4689" s="2">
        <v>1369280</v>
      </c>
      <c r="AE4689" s="2">
        <v>1387390</v>
      </c>
      <c r="AF4689" s="2">
        <v>1408080</v>
      </c>
    </row>
    <row r="4690" spans="1:32" x14ac:dyDescent="0.25">
      <c r="A4690" t="s">
        <v>6204</v>
      </c>
      <c r="B4690" t="s">
        <v>19</v>
      </c>
      <c r="C4690" s="2">
        <v>1443210</v>
      </c>
      <c r="D4690" s="2">
        <v>1503840</v>
      </c>
      <c r="E4690" s="2">
        <v>1589150</v>
      </c>
      <c r="F4690" s="2">
        <v>5691030</v>
      </c>
      <c r="G4690" s="2">
        <v>5970770</v>
      </c>
      <c r="H4690" s="2">
        <v>6114300</v>
      </c>
      <c r="I4690" s="2">
        <v>6202270</v>
      </c>
      <c r="J4690" s="2">
        <v>6218340</v>
      </c>
      <c r="K4690" s="2">
        <v>6156820</v>
      </c>
      <c r="L4690" s="2">
        <v>6055320</v>
      </c>
      <c r="M4690" s="2">
        <v>5919260</v>
      </c>
      <c r="N4690" s="2">
        <v>5802650</v>
      </c>
      <c r="O4690" s="2">
        <v>5757480</v>
      </c>
      <c r="P4690" s="2">
        <v>5741920</v>
      </c>
      <c r="Q4690" s="2">
        <v>5755410</v>
      </c>
      <c r="R4690" s="2">
        <v>5792770</v>
      </c>
      <c r="S4690" s="2">
        <v>5835780</v>
      </c>
      <c r="T4690" s="2">
        <v>5866670</v>
      </c>
      <c r="U4690" s="2">
        <v>5957000</v>
      </c>
      <c r="V4690" s="2">
        <v>5993610</v>
      </c>
      <c r="W4690" s="2">
        <v>6048500</v>
      </c>
      <c r="X4690" s="2">
        <v>6121160</v>
      </c>
      <c r="Y4690" s="2">
        <v>6212020</v>
      </c>
      <c r="Z4690" s="2">
        <v>6308550</v>
      </c>
      <c r="AA4690" s="2">
        <v>6386100</v>
      </c>
      <c r="AB4690" s="2">
        <v>6480460</v>
      </c>
      <c r="AC4690" s="2">
        <v>6562030</v>
      </c>
      <c r="AD4690" s="2">
        <v>6637260</v>
      </c>
      <c r="AE4690" s="2">
        <v>6725050</v>
      </c>
      <c r="AF4690" s="2">
        <v>6825330</v>
      </c>
    </row>
    <row r="4691" spans="1:32" x14ac:dyDescent="0.25">
      <c r="A4691" t="s">
        <v>6205</v>
      </c>
      <c r="B4691" t="s">
        <v>19</v>
      </c>
      <c r="C4691">
        <v>685500</v>
      </c>
      <c r="D4691">
        <v>714303</v>
      </c>
      <c r="E4691">
        <v>754820</v>
      </c>
      <c r="F4691" s="2">
        <v>2703150</v>
      </c>
      <c r="G4691" s="2">
        <v>2836020</v>
      </c>
      <c r="H4691" s="2">
        <v>2904200</v>
      </c>
      <c r="I4691" s="2">
        <v>2945980</v>
      </c>
      <c r="J4691" s="2">
        <v>2953610</v>
      </c>
      <c r="K4691" s="2">
        <v>2924390</v>
      </c>
      <c r="L4691" s="2">
        <v>2876180</v>
      </c>
      <c r="M4691" s="2">
        <v>2811550</v>
      </c>
      <c r="N4691" s="2">
        <v>2756170</v>
      </c>
      <c r="O4691" s="2">
        <v>2734710</v>
      </c>
      <c r="P4691" s="2">
        <v>2727320</v>
      </c>
      <c r="Q4691" s="2">
        <v>2733730</v>
      </c>
      <c r="R4691" s="2">
        <v>2751470</v>
      </c>
      <c r="S4691" s="2">
        <v>2771900</v>
      </c>
      <c r="T4691" s="2">
        <v>2786570</v>
      </c>
      <c r="U4691" s="2">
        <v>2829480</v>
      </c>
      <c r="V4691" s="2">
        <v>2846870</v>
      </c>
      <c r="W4691" s="2">
        <v>2872940</v>
      </c>
      <c r="X4691" s="2">
        <v>2907450</v>
      </c>
      <c r="Y4691" s="2">
        <v>2950610</v>
      </c>
      <c r="Z4691" s="2">
        <v>2996460</v>
      </c>
      <c r="AA4691" s="2">
        <v>3033300</v>
      </c>
      <c r="AB4691" s="2">
        <v>3078120</v>
      </c>
      <c r="AC4691" s="2">
        <v>3116860</v>
      </c>
      <c r="AD4691" s="2">
        <v>3152590</v>
      </c>
      <c r="AE4691" s="2">
        <v>3194290</v>
      </c>
      <c r="AF4691" s="2">
        <v>3241930</v>
      </c>
    </row>
    <row r="4692" spans="1:32" x14ac:dyDescent="0.25">
      <c r="A4692" t="s">
        <v>6206</v>
      </c>
      <c r="B4692" t="s">
        <v>19</v>
      </c>
      <c r="C4692">
        <v>137100</v>
      </c>
      <c r="D4692">
        <v>142861</v>
      </c>
      <c r="E4692">
        <v>150964</v>
      </c>
      <c r="F4692">
        <v>540630</v>
      </c>
      <c r="G4692">
        <v>567204</v>
      </c>
      <c r="H4692">
        <v>580839</v>
      </c>
      <c r="I4692">
        <v>589196</v>
      </c>
      <c r="J4692">
        <v>590723</v>
      </c>
      <c r="K4692">
        <v>584878</v>
      </c>
      <c r="L4692">
        <v>575236</v>
      </c>
      <c r="M4692">
        <v>562311</v>
      </c>
      <c r="N4692">
        <v>551234</v>
      </c>
      <c r="O4692">
        <v>546942</v>
      </c>
      <c r="P4692">
        <v>545464</v>
      </c>
      <c r="Q4692">
        <v>546746</v>
      </c>
      <c r="R4692">
        <v>550295</v>
      </c>
      <c r="S4692">
        <v>554380</v>
      </c>
      <c r="T4692">
        <v>557315</v>
      </c>
      <c r="U4692">
        <v>565896</v>
      </c>
      <c r="V4692">
        <v>569374</v>
      </c>
      <c r="W4692">
        <v>574588</v>
      </c>
      <c r="X4692">
        <v>581490</v>
      </c>
      <c r="Y4692">
        <v>590122</v>
      </c>
      <c r="Z4692">
        <v>599292</v>
      </c>
      <c r="AA4692">
        <v>606659</v>
      </c>
      <c r="AB4692">
        <v>615623</v>
      </c>
      <c r="AC4692">
        <v>623372</v>
      </c>
      <c r="AD4692">
        <v>630518</v>
      </c>
      <c r="AE4692">
        <v>638859</v>
      </c>
      <c r="AF4692">
        <v>648385</v>
      </c>
    </row>
    <row r="4693" spans="1:32" x14ac:dyDescent="0.25">
      <c r="A4693" t="s">
        <v>6207</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x14ac:dyDescent="0.25">
      <c r="A4694" t="s">
        <v>6208</v>
      </c>
      <c r="B4694" t="s">
        <v>19</v>
      </c>
      <c r="C4694" s="2">
        <v>13607200000</v>
      </c>
      <c r="D4694" s="2">
        <v>14178900000</v>
      </c>
      <c r="E4694" s="2">
        <v>15014900000</v>
      </c>
      <c r="F4694" s="2">
        <v>54960200000</v>
      </c>
      <c r="G4694" s="2">
        <v>57471800000</v>
      </c>
      <c r="H4694" s="2">
        <v>60397100000</v>
      </c>
      <c r="I4694" s="2">
        <v>62709200000</v>
      </c>
      <c r="J4694" s="2">
        <v>63392700000</v>
      </c>
      <c r="K4694" s="2">
        <v>63031400000</v>
      </c>
      <c r="L4694" s="2">
        <v>62240200000</v>
      </c>
      <c r="M4694" s="2">
        <v>61695900000</v>
      </c>
      <c r="N4694" s="2">
        <v>61245800000</v>
      </c>
      <c r="O4694" s="2">
        <v>61095100000</v>
      </c>
      <c r="P4694" s="2">
        <v>61177100000</v>
      </c>
      <c r="Q4694" s="2">
        <v>61768900000</v>
      </c>
      <c r="R4694" s="2">
        <v>62385000000</v>
      </c>
      <c r="S4694" s="2">
        <v>62877400000</v>
      </c>
      <c r="T4694" s="2">
        <v>63124100000</v>
      </c>
      <c r="U4694" s="2">
        <v>63984800000</v>
      </c>
      <c r="V4694" s="2">
        <v>64230800000</v>
      </c>
      <c r="W4694" s="2">
        <v>64599100000</v>
      </c>
      <c r="X4694" s="2">
        <v>65275700000</v>
      </c>
      <c r="Y4694" s="2">
        <v>65890000000</v>
      </c>
      <c r="Z4694" s="2">
        <v>66565400000</v>
      </c>
      <c r="AA4694" s="2">
        <v>67179200000</v>
      </c>
      <c r="AB4694" s="2">
        <v>67975800000</v>
      </c>
      <c r="AC4694" s="2">
        <v>68770800000</v>
      </c>
      <c r="AD4694" s="2">
        <v>69380800000</v>
      </c>
      <c r="AE4694" s="2">
        <v>69928000000</v>
      </c>
      <c r="AF4694" s="2">
        <v>70597500000</v>
      </c>
    </row>
    <row r="4695" spans="1:32" x14ac:dyDescent="0.25">
      <c r="A4695" t="s">
        <v>6209</v>
      </c>
      <c r="B4695" t="s">
        <v>19</v>
      </c>
      <c r="C4695" s="2">
        <v>3230230</v>
      </c>
      <c r="D4695" s="2">
        <v>3365920</v>
      </c>
      <c r="E4695" s="2">
        <v>3564400</v>
      </c>
      <c r="F4695" s="2">
        <v>13047000</v>
      </c>
      <c r="G4695" s="2">
        <v>13643200</v>
      </c>
      <c r="H4695" s="2">
        <v>14337700</v>
      </c>
      <c r="I4695" s="2">
        <v>14886500</v>
      </c>
      <c r="J4695" s="2">
        <v>15048800</v>
      </c>
      <c r="K4695" s="2">
        <v>14963000</v>
      </c>
      <c r="L4695" s="2">
        <v>14775200</v>
      </c>
      <c r="M4695" s="2">
        <v>14646000</v>
      </c>
      <c r="N4695" s="2">
        <v>14539100</v>
      </c>
      <c r="O4695" s="2">
        <v>14503400</v>
      </c>
      <c r="P4695" s="2">
        <v>14522800</v>
      </c>
      <c r="Q4695" s="2">
        <v>14663300</v>
      </c>
      <c r="R4695" s="2">
        <v>14809600</v>
      </c>
      <c r="S4695" s="2">
        <v>14926500</v>
      </c>
      <c r="T4695" s="2">
        <v>14985000</v>
      </c>
      <c r="U4695" s="2">
        <v>15189400</v>
      </c>
      <c r="V4695" s="2">
        <v>15247800</v>
      </c>
      <c r="W4695" s="2">
        <v>15335200</v>
      </c>
      <c r="X4695" s="2">
        <v>15495800</v>
      </c>
      <c r="Y4695" s="2">
        <v>15641600</v>
      </c>
      <c r="Z4695" s="2">
        <v>15802000</v>
      </c>
      <c r="AA4695" s="2">
        <v>15947700</v>
      </c>
      <c r="AB4695" s="2">
        <v>16136800</v>
      </c>
      <c r="AC4695" s="2">
        <v>16325500</v>
      </c>
      <c r="AD4695" s="2">
        <v>16470300</v>
      </c>
      <c r="AE4695" s="2">
        <v>16600200</v>
      </c>
      <c r="AF4695" s="2">
        <v>16759200</v>
      </c>
    </row>
    <row r="4696" spans="1:32" x14ac:dyDescent="0.25">
      <c r="A4696" t="s">
        <v>6210</v>
      </c>
      <c r="B4696" t="s">
        <v>19</v>
      </c>
      <c r="C4696" s="2">
        <v>36568000</v>
      </c>
      <c r="D4696" s="2">
        <v>38104100</v>
      </c>
      <c r="E4696" s="2">
        <v>40351000</v>
      </c>
      <c r="F4696" s="2">
        <v>147699000</v>
      </c>
      <c r="G4696" s="2">
        <v>154449000</v>
      </c>
      <c r="H4696" s="2">
        <v>162311000</v>
      </c>
      <c r="I4696" s="2">
        <v>168524000</v>
      </c>
      <c r="J4696" s="2">
        <v>170361000</v>
      </c>
      <c r="K4696" s="2">
        <v>169390000</v>
      </c>
      <c r="L4696" s="2">
        <v>167264000</v>
      </c>
      <c r="M4696" s="2">
        <v>165801000</v>
      </c>
      <c r="N4696" s="2">
        <v>164591000</v>
      </c>
      <c r="O4696" s="2">
        <v>164186000</v>
      </c>
      <c r="P4696" s="2">
        <v>164407000</v>
      </c>
      <c r="Q4696" s="2">
        <v>165997000</v>
      </c>
      <c r="R4696" s="2">
        <v>167653000</v>
      </c>
      <c r="S4696" s="2">
        <v>168976000</v>
      </c>
      <c r="T4696" s="2">
        <v>169639000</v>
      </c>
      <c r="U4696" s="2">
        <v>171952000</v>
      </c>
      <c r="V4696" s="2">
        <v>172613000</v>
      </c>
      <c r="W4696" s="2">
        <v>173603000</v>
      </c>
      <c r="X4696" s="2">
        <v>175421000</v>
      </c>
      <c r="Y4696" s="2">
        <v>177072000</v>
      </c>
      <c r="Z4696" s="2">
        <v>178887000</v>
      </c>
      <c r="AA4696" s="2">
        <v>180537000</v>
      </c>
      <c r="AB4696" s="2">
        <v>182677000</v>
      </c>
      <c r="AC4696" s="2">
        <v>184814000</v>
      </c>
      <c r="AD4696" s="2">
        <v>186453000</v>
      </c>
      <c r="AE4696" s="2">
        <v>187924000</v>
      </c>
      <c r="AF4696" s="2">
        <v>189723000</v>
      </c>
    </row>
    <row r="4697" spans="1:32" x14ac:dyDescent="0.25">
      <c r="A4697" t="s">
        <v>6211</v>
      </c>
      <c r="B4697" t="s">
        <v>19</v>
      </c>
      <c r="C4697" s="2">
        <v>21803700</v>
      </c>
      <c r="D4697" s="2">
        <v>22719600</v>
      </c>
      <c r="E4697" s="2">
        <v>24059300</v>
      </c>
      <c r="F4697" s="2">
        <v>88065900</v>
      </c>
      <c r="G4697" s="2">
        <v>92090400</v>
      </c>
      <c r="H4697" s="2">
        <v>96777900</v>
      </c>
      <c r="I4697" s="2">
        <v>100483000</v>
      </c>
      <c r="J4697" s="2">
        <v>101578000</v>
      </c>
      <c r="K4697" s="2">
        <v>100999000</v>
      </c>
      <c r="L4697" s="2">
        <v>99731200</v>
      </c>
      <c r="M4697" s="2">
        <v>98859000</v>
      </c>
      <c r="N4697" s="2">
        <v>98137700</v>
      </c>
      <c r="O4697" s="2">
        <v>97896300</v>
      </c>
      <c r="P4697" s="2">
        <v>98027700</v>
      </c>
      <c r="Q4697" s="2">
        <v>98975900</v>
      </c>
      <c r="R4697" s="2">
        <v>99963200</v>
      </c>
      <c r="S4697" s="2">
        <v>100752000</v>
      </c>
      <c r="T4697" s="2">
        <v>101147000</v>
      </c>
      <c r="U4697" s="2">
        <v>102527000</v>
      </c>
      <c r="V4697" s="2">
        <v>102921000</v>
      </c>
      <c r="W4697" s="2">
        <v>103511000</v>
      </c>
      <c r="X4697" s="2">
        <v>104595000</v>
      </c>
      <c r="Y4697" s="2">
        <v>105579000</v>
      </c>
      <c r="Z4697" s="2">
        <v>106662000</v>
      </c>
      <c r="AA4697" s="2">
        <v>107645000</v>
      </c>
      <c r="AB4697" s="2">
        <v>108922000</v>
      </c>
      <c r="AC4697" s="2">
        <v>110196000</v>
      </c>
      <c r="AD4697" s="2">
        <v>111173000</v>
      </c>
      <c r="AE4697" s="2">
        <v>112050000</v>
      </c>
      <c r="AF4697" s="2">
        <v>113123000</v>
      </c>
    </row>
    <row r="4698" spans="1:32" x14ac:dyDescent="0.25">
      <c r="A4698" t="s">
        <v>6212</v>
      </c>
      <c r="B4698" t="s">
        <v>19</v>
      </c>
      <c r="C4698" s="2">
        <v>4451030</v>
      </c>
      <c r="D4698" s="2">
        <v>4638000</v>
      </c>
      <c r="E4698" s="2">
        <v>4911500</v>
      </c>
      <c r="F4698" s="2">
        <v>17977900</v>
      </c>
      <c r="G4698" s="2">
        <v>18799400</v>
      </c>
      <c r="H4698" s="2">
        <v>19756300</v>
      </c>
      <c r="I4698" s="2">
        <v>20512600</v>
      </c>
      <c r="J4698" s="2">
        <v>20736200</v>
      </c>
      <c r="K4698" s="2">
        <v>20618000</v>
      </c>
      <c r="L4698" s="2">
        <v>20359200</v>
      </c>
      <c r="M4698" s="2">
        <v>20181200</v>
      </c>
      <c r="N4698" s="2">
        <v>20033900</v>
      </c>
      <c r="O4698" s="2">
        <v>19984600</v>
      </c>
      <c r="P4698" s="2">
        <v>20011500</v>
      </c>
      <c r="Q4698" s="2">
        <v>20205000</v>
      </c>
      <c r="R4698" s="2">
        <v>20406600</v>
      </c>
      <c r="S4698" s="2">
        <v>20567700</v>
      </c>
      <c r="T4698" s="2">
        <v>20648300</v>
      </c>
      <c r="U4698" s="2">
        <v>20929900</v>
      </c>
      <c r="V4698" s="2">
        <v>21010400</v>
      </c>
      <c r="W4698" s="2">
        <v>21130800</v>
      </c>
      <c r="X4698" s="2">
        <v>21352200</v>
      </c>
      <c r="Y4698" s="2">
        <v>21553100</v>
      </c>
      <c r="Z4698" s="2">
        <v>21774000</v>
      </c>
      <c r="AA4698" s="2">
        <v>21974800</v>
      </c>
      <c r="AB4698" s="2">
        <v>22235300</v>
      </c>
      <c r="AC4698" s="2">
        <v>22495400</v>
      </c>
      <c r="AD4698" s="2">
        <v>22695000</v>
      </c>
      <c r="AE4698" s="2">
        <v>22873900</v>
      </c>
      <c r="AF4698" s="2">
        <v>23092900</v>
      </c>
    </row>
    <row r="4699" spans="1:32" x14ac:dyDescent="0.25">
      <c r="A4699" t="s">
        <v>6213</v>
      </c>
      <c r="B4699" t="s">
        <v>19</v>
      </c>
      <c r="C4699" s="2">
        <v>3808520</v>
      </c>
      <c r="D4699" s="2">
        <v>3968510</v>
      </c>
      <c r="E4699" s="2">
        <v>4202520</v>
      </c>
      <c r="F4699" s="2">
        <v>15382800</v>
      </c>
      <c r="G4699" s="2">
        <v>16085700</v>
      </c>
      <c r="H4699" s="2">
        <v>16904500</v>
      </c>
      <c r="I4699" s="2">
        <v>17551600</v>
      </c>
      <c r="J4699" s="2">
        <v>17742900</v>
      </c>
      <c r="K4699" s="2">
        <v>17641800</v>
      </c>
      <c r="L4699" s="2">
        <v>17420400</v>
      </c>
      <c r="M4699" s="2">
        <v>17268000</v>
      </c>
      <c r="N4699" s="2">
        <v>17142000</v>
      </c>
      <c r="O4699" s="2">
        <v>17099900</v>
      </c>
      <c r="P4699" s="2">
        <v>17122800</v>
      </c>
      <c r="Q4699" s="2">
        <v>17288400</v>
      </c>
      <c r="R4699" s="2">
        <v>17460900</v>
      </c>
      <c r="S4699" s="2">
        <v>17598700</v>
      </c>
      <c r="T4699" s="2">
        <v>17667800</v>
      </c>
      <c r="U4699" s="2">
        <v>17908700</v>
      </c>
      <c r="V4699" s="2">
        <v>17977500</v>
      </c>
      <c r="W4699" s="2">
        <v>18080600</v>
      </c>
      <c r="X4699" s="2">
        <v>18270000</v>
      </c>
      <c r="Y4699" s="2">
        <v>18441900</v>
      </c>
      <c r="Z4699" s="2">
        <v>18631000</v>
      </c>
      <c r="AA4699" s="2">
        <v>18802800</v>
      </c>
      <c r="AB4699" s="2">
        <v>19025700</v>
      </c>
      <c r="AC4699" s="2">
        <v>19248200</v>
      </c>
      <c r="AD4699" s="2">
        <v>19419000</v>
      </c>
      <c r="AE4699" s="2">
        <v>19572100</v>
      </c>
      <c r="AF4699" s="2">
        <v>19759500</v>
      </c>
    </row>
    <row r="4700" spans="1:32" x14ac:dyDescent="0.25">
      <c r="A4700" t="s">
        <v>6214</v>
      </c>
      <c r="B4700" t="s">
        <v>19</v>
      </c>
      <c r="C4700" s="2">
        <v>16238800</v>
      </c>
      <c r="D4700" s="2">
        <v>16921000</v>
      </c>
      <c r="E4700" s="2">
        <v>17918800</v>
      </c>
      <c r="F4700" s="2">
        <v>65589100</v>
      </c>
      <c r="G4700" s="2">
        <v>68586500</v>
      </c>
      <c r="H4700" s="2">
        <v>72077600</v>
      </c>
      <c r="I4700" s="2">
        <v>74836700</v>
      </c>
      <c r="J4700" s="2">
        <v>75652500</v>
      </c>
      <c r="K4700" s="2">
        <v>75221400</v>
      </c>
      <c r="L4700" s="2">
        <v>74277100</v>
      </c>
      <c r="M4700" s="2">
        <v>73627500</v>
      </c>
      <c r="N4700" s="2">
        <v>73090300</v>
      </c>
      <c r="O4700" s="2">
        <v>72910500</v>
      </c>
      <c r="P4700" s="2">
        <v>73008400</v>
      </c>
      <c r="Q4700" s="2">
        <v>73714600</v>
      </c>
      <c r="R4700" s="2">
        <v>74449900</v>
      </c>
      <c r="S4700" s="2">
        <v>75037600</v>
      </c>
      <c r="T4700" s="2">
        <v>75331900</v>
      </c>
      <c r="U4700" s="2">
        <v>76359100</v>
      </c>
      <c r="V4700" s="2">
        <v>76652700</v>
      </c>
      <c r="W4700" s="2">
        <v>77092200</v>
      </c>
      <c r="X4700" s="2">
        <v>77899700</v>
      </c>
      <c r="Y4700" s="2">
        <v>78632700</v>
      </c>
      <c r="Z4700" s="2">
        <v>79438800</v>
      </c>
      <c r="AA4700" s="2">
        <v>80171300</v>
      </c>
      <c r="AB4700" s="2">
        <v>81121900</v>
      </c>
      <c r="AC4700" s="2">
        <v>82070700</v>
      </c>
      <c r="AD4700" s="2">
        <v>82798700</v>
      </c>
      <c r="AE4700" s="2">
        <v>83451700</v>
      </c>
      <c r="AF4700" s="2">
        <v>84250600</v>
      </c>
    </row>
    <row r="4701" spans="1:32" x14ac:dyDescent="0.25">
      <c r="A4701" t="s">
        <v>6215</v>
      </c>
      <c r="B4701" t="s">
        <v>19</v>
      </c>
      <c r="C4701">
        <v>288484</v>
      </c>
      <c r="D4701">
        <v>300603</v>
      </c>
      <c r="E4701">
        <v>318329</v>
      </c>
      <c r="F4701" s="2">
        <v>1165200</v>
      </c>
      <c r="G4701" s="2">
        <v>1218450</v>
      </c>
      <c r="H4701" s="2">
        <v>1280470</v>
      </c>
      <c r="I4701" s="2">
        <v>1329480</v>
      </c>
      <c r="J4701" s="2">
        <v>1343970</v>
      </c>
      <c r="K4701" s="2">
        <v>1336320</v>
      </c>
      <c r="L4701" s="2">
        <v>1319540</v>
      </c>
      <c r="M4701" s="2">
        <v>1308000</v>
      </c>
      <c r="N4701" s="2">
        <v>1298460</v>
      </c>
      <c r="O4701" s="2">
        <v>1295260</v>
      </c>
      <c r="P4701" s="2">
        <v>1297000</v>
      </c>
      <c r="Q4701" s="2">
        <v>1309550</v>
      </c>
      <c r="R4701" s="2">
        <v>1322610</v>
      </c>
      <c r="S4701" s="2">
        <v>1333050</v>
      </c>
      <c r="T4701" s="2">
        <v>1338280</v>
      </c>
      <c r="U4701" s="2">
        <v>1356530</v>
      </c>
      <c r="V4701" s="2">
        <v>1361740</v>
      </c>
      <c r="W4701" s="2">
        <v>1369550</v>
      </c>
      <c r="X4701" s="2">
        <v>1383900</v>
      </c>
      <c r="Y4701" s="2">
        <v>1396920</v>
      </c>
      <c r="Z4701" s="2">
        <v>1411240</v>
      </c>
      <c r="AA4701" s="2">
        <v>1424250</v>
      </c>
      <c r="AB4701" s="2">
        <v>1441140</v>
      </c>
      <c r="AC4701" s="2">
        <v>1458000</v>
      </c>
      <c r="AD4701" s="2">
        <v>1470930</v>
      </c>
      <c r="AE4701" s="2">
        <v>1482530</v>
      </c>
      <c r="AF4701" s="2">
        <v>1496720</v>
      </c>
    </row>
    <row r="4702" spans="1:32" x14ac:dyDescent="0.25">
      <c r="A4702" t="s">
        <v>6216</v>
      </c>
      <c r="B4702" t="s">
        <v>19</v>
      </c>
      <c r="C4702" s="2">
        <v>1398360</v>
      </c>
      <c r="D4702" s="2">
        <v>1457100</v>
      </c>
      <c r="E4702" s="2">
        <v>1543030</v>
      </c>
      <c r="F4702" s="2">
        <v>5648040</v>
      </c>
      <c r="G4702" s="2">
        <v>5906140</v>
      </c>
      <c r="H4702" s="2">
        <v>6206770</v>
      </c>
      <c r="I4702" s="2">
        <v>6444370</v>
      </c>
      <c r="J4702" s="2">
        <v>6514610</v>
      </c>
      <c r="K4702" s="2">
        <v>6477490</v>
      </c>
      <c r="L4702" s="2">
        <v>6396180</v>
      </c>
      <c r="M4702" s="2">
        <v>6340240</v>
      </c>
      <c r="N4702" s="2">
        <v>6293990</v>
      </c>
      <c r="O4702" s="2">
        <v>6278500</v>
      </c>
      <c r="P4702" s="2">
        <v>6286930</v>
      </c>
      <c r="Q4702" s="2">
        <v>6347740</v>
      </c>
      <c r="R4702" s="2">
        <v>6411060</v>
      </c>
      <c r="S4702" s="2">
        <v>6461660</v>
      </c>
      <c r="T4702" s="2">
        <v>6487010</v>
      </c>
      <c r="U4702" s="2">
        <v>6575470</v>
      </c>
      <c r="V4702" s="2">
        <v>6600750</v>
      </c>
      <c r="W4702" s="2">
        <v>6638600</v>
      </c>
      <c r="X4702" s="2">
        <v>6708130</v>
      </c>
      <c r="Y4702" s="2">
        <v>6771250</v>
      </c>
      <c r="Z4702" s="2">
        <v>6840660</v>
      </c>
      <c r="AA4702" s="2">
        <v>6903740</v>
      </c>
      <c r="AB4702" s="2">
        <v>6985600</v>
      </c>
      <c r="AC4702" s="2">
        <v>7067300</v>
      </c>
      <c r="AD4702" s="2">
        <v>7129990</v>
      </c>
      <c r="AE4702" s="2">
        <v>7186220</v>
      </c>
      <c r="AF4702" s="2">
        <v>7255030</v>
      </c>
    </row>
    <row r="4703" spans="1:32" x14ac:dyDescent="0.25">
      <c r="A4703" t="s">
        <v>6217</v>
      </c>
      <c r="B4703" t="s">
        <v>19</v>
      </c>
      <c r="C4703">
        <v>664200</v>
      </c>
      <c r="D4703">
        <v>692102</v>
      </c>
      <c r="E4703">
        <v>732913</v>
      </c>
      <c r="F4703" s="2">
        <v>2682730</v>
      </c>
      <c r="G4703" s="2">
        <v>2805330</v>
      </c>
      <c r="H4703" s="2">
        <v>2948120</v>
      </c>
      <c r="I4703" s="2">
        <v>3060970</v>
      </c>
      <c r="J4703" s="2">
        <v>3094340</v>
      </c>
      <c r="K4703" s="2">
        <v>3076710</v>
      </c>
      <c r="L4703" s="2">
        <v>3038080</v>
      </c>
      <c r="M4703" s="2">
        <v>3011510</v>
      </c>
      <c r="N4703" s="2">
        <v>2989540</v>
      </c>
      <c r="O4703" s="2">
        <v>2982190</v>
      </c>
      <c r="P4703" s="2">
        <v>2986190</v>
      </c>
      <c r="Q4703" s="2">
        <v>3015080</v>
      </c>
      <c r="R4703" s="2">
        <v>3045150</v>
      </c>
      <c r="S4703" s="2">
        <v>3069190</v>
      </c>
      <c r="T4703" s="2">
        <v>3081230</v>
      </c>
      <c r="U4703" s="2">
        <v>3123240</v>
      </c>
      <c r="V4703" s="2">
        <v>3135250</v>
      </c>
      <c r="W4703" s="2">
        <v>3153230</v>
      </c>
      <c r="X4703" s="2">
        <v>3186250</v>
      </c>
      <c r="Y4703" s="2">
        <v>3216240</v>
      </c>
      <c r="Z4703" s="2">
        <v>3249210</v>
      </c>
      <c r="AA4703" s="2">
        <v>3279170</v>
      </c>
      <c r="AB4703" s="2">
        <v>3318050</v>
      </c>
      <c r="AC4703" s="2">
        <v>3356860</v>
      </c>
      <c r="AD4703" s="2">
        <v>3386630</v>
      </c>
      <c r="AE4703" s="2">
        <v>3413340</v>
      </c>
      <c r="AF4703" s="2">
        <v>3446020</v>
      </c>
    </row>
    <row r="4704" spans="1:32" x14ac:dyDescent="0.25">
      <c r="A4704" t="s">
        <v>6218</v>
      </c>
      <c r="B4704" t="s">
        <v>19</v>
      </c>
      <c r="C4704">
        <v>132840</v>
      </c>
      <c r="D4704">
        <v>138420</v>
      </c>
      <c r="E4704">
        <v>146583</v>
      </c>
      <c r="F4704">
        <v>536546</v>
      </c>
      <c r="G4704">
        <v>561065</v>
      </c>
      <c r="H4704">
        <v>589624</v>
      </c>
      <c r="I4704">
        <v>612195</v>
      </c>
      <c r="J4704">
        <v>618868</v>
      </c>
      <c r="K4704">
        <v>615341</v>
      </c>
      <c r="L4704">
        <v>607617</v>
      </c>
      <c r="M4704">
        <v>602303</v>
      </c>
      <c r="N4704">
        <v>597909</v>
      </c>
      <c r="O4704">
        <v>596437</v>
      </c>
      <c r="P4704">
        <v>597238</v>
      </c>
      <c r="Q4704">
        <v>603015</v>
      </c>
      <c r="R4704">
        <v>609030</v>
      </c>
      <c r="S4704">
        <v>613838</v>
      </c>
      <c r="T4704">
        <v>616245</v>
      </c>
      <c r="U4704">
        <v>624649</v>
      </c>
      <c r="V4704">
        <v>627050</v>
      </c>
      <c r="W4704">
        <v>630646</v>
      </c>
      <c r="X4704">
        <v>637251</v>
      </c>
      <c r="Y4704">
        <v>643248</v>
      </c>
      <c r="Z4704">
        <v>649841</v>
      </c>
      <c r="AA4704">
        <v>655834</v>
      </c>
      <c r="AB4704">
        <v>663610</v>
      </c>
      <c r="AC4704">
        <v>671372</v>
      </c>
      <c r="AD4704">
        <v>677327</v>
      </c>
      <c r="AE4704">
        <v>682669</v>
      </c>
      <c r="AF4704">
        <v>689204</v>
      </c>
    </row>
    <row r="4705" spans="1:32" x14ac:dyDescent="0.25">
      <c r="A4705" t="s">
        <v>6219</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x14ac:dyDescent="0.25">
      <c r="A4706" t="s">
        <v>6220</v>
      </c>
      <c r="B4706" t="s">
        <v>19</v>
      </c>
      <c r="C4706" s="2">
        <v>17565300000</v>
      </c>
      <c r="D4706" s="2">
        <v>18302800000</v>
      </c>
      <c r="E4706" s="2">
        <v>20355900000</v>
      </c>
      <c r="F4706" s="2">
        <v>74860900000</v>
      </c>
      <c r="G4706" s="2">
        <v>76217600000</v>
      </c>
      <c r="H4706" s="2">
        <v>76776700000</v>
      </c>
      <c r="I4706" s="2">
        <v>78872300000</v>
      </c>
      <c r="J4706" s="2">
        <v>79493600000</v>
      </c>
      <c r="K4706" s="2">
        <v>78763900000</v>
      </c>
      <c r="L4706" s="2">
        <v>77171800000</v>
      </c>
      <c r="M4706" s="2">
        <v>75704800000</v>
      </c>
      <c r="N4706" s="2">
        <v>74538700000</v>
      </c>
      <c r="O4706" s="2">
        <v>73617900000</v>
      </c>
      <c r="P4706" s="2">
        <v>73250200000</v>
      </c>
      <c r="Q4706" s="2">
        <v>73312400000</v>
      </c>
      <c r="R4706" s="2">
        <v>73497400000</v>
      </c>
      <c r="S4706" s="2">
        <v>73374600000</v>
      </c>
      <c r="T4706" s="2">
        <v>72943900000</v>
      </c>
      <c r="U4706" s="2">
        <v>73189600000</v>
      </c>
      <c r="V4706" s="2">
        <v>72697300000</v>
      </c>
      <c r="W4706" s="2">
        <v>72328000000</v>
      </c>
      <c r="X4706" s="2">
        <v>72327600000</v>
      </c>
      <c r="Y4706" s="2">
        <v>72203700000</v>
      </c>
      <c r="Z4706" s="2">
        <v>71956400000</v>
      </c>
      <c r="AA4706" s="2">
        <v>71770000000</v>
      </c>
      <c r="AB4706" s="2">
        <v>71828800000</v>
      </c>
      <c r="AC4706" s="2">
        <v>71763900000</v>
      </c>
      <c r="AD4706" s="2">
        <v>71514000000</v>
      </c>
      <c r="AE4706" s="2">
        <v>71386600000</v>
      </c>
      <c r="AF4706" s="2">
        <v>71197000000</v>
      </c>
    </row>
    <row r="4707" spans="1:32" x14ac:dyDescent="0.25">
      <c r="A4707" t="s">
        <v>6221</v>
      </c>
      <c r="B4707" t="s">
        <v>19</v>
      </c>
      <c r="C4707" s="2">
        <v>4169820</v>
      </c>
      <c r="D4707" s="2">
        <v>4344900</v>
      </c>
      <c r="E4707" s="2">
        <v>4832290</v>
      </c>
      <c r="F4707" s="2">
        <v>17771200</v>
      </c>
      <c r="G4707" s="2">
        <v>18093300</v>
      </c>
      <c r="H4707" s="2">
        <v>18226000</v>
      </c>
      <c r="I4707" s="2">
        <v>18723500</v>
      </c>
      <c r="J4707" s="2">
        <v>18871000</v>
      </c>
      <c r="K4707" s="2">
        <v>18697800</v>
      </c>
      <c r="L4707" s="2">
        <v>18319800</v>
      </c>
      <c r="M4707" s="2">
        <v>17971600</v>
      </c>
      <c r="N4707" s="2">
        <v>17694800</v>
      </c>
      <c r="O4707" s="2">
        <v>17476200</v>
      </c>
      <c r="P4707" s="2">
        <v>17388900</v>
      </c>
      <c r="Q4707" s="2">
        <v>17403700</v>
      </c>
      <c r="R4707" s="2">
        <v>17447600</v>
      </c>
      <c r="S4707" s="2">
        <v>17418400</v>
      </c>
      <c r="T4707" s="2">
        <v>17316200</v>
      </c>
      <c r="U4707" s="2">
        <v>17374500</v>
      </c>
      <c r="V4707" s="2">
        <v>17257600</v>
      </c>
      <c r="W4707" s="2">
        <v>17170000</v>
      </c>
      <c r="X4707" s="2">
        <v>17169900</v>
      </c>
      <c r="Y4707" s="2">
        <v>17140500</v>
      </c>
      <c r="Z4707" s="2">
        <v>17081700</v>
      </c>
      <c r="AA4707" s="2">
        <v>17037500</v>
      </c>
      <c r="AB4707" s="2">
        <v>17051400</v>
      </c>
      <c r="AC4707" s="2">
        <v>17036000</v>
      </c>
      <c r="AD4707" s="2">
        <v>16976700</v>
      </c>
      <c r="AE4707" s="2">
        <v>16946500</v>
      </c>
      <c r="AF4707" s="2">
        <v>16901500</v>
      </c>
    </row>
    <row r="4708" spans="1:32" x14ac:dyDescent="0.25">
      <c r="A4708" t="s">
        <v>6222</v>
      </c>
      <c r="B4708" t="s">
        <v>19</v>
      </c>
      <c r="C4708" s="2">
        <v>47204700</v>
      </c>
      <c r="D4708" s="2">
        <v>49186800</v>
      </c>
      <c r="E4708" s="2">
        <v>54704200</v>
      </c>
      <c r="F4708" s="2">
        <v>201180000</v>
      </c>
      <c r="G4708" s="2">
        <v>204826000</v>
      </c>
      <c r="H4708" s="2">
        <v>206329000</v>
      </c>
      <c r="I4708" s="2">
        <v>211961000</v>
      </c>
      <c r="J4708" s="2">
        <v>213630000</v>
      </c>
      <c r="K4708" s="2">
        <v>211669000</v>
      </c>
      <c r="L4708" s="2">
        <v>207391000</v>
      </c>
      <c r="M4708" s="2">
        <v>203448000</v>
      </c>
      <c r="N4708" s="2">
        <v>200315000</v>
      </c>
      <c r="O4708" s="2">
        <v>197840000</v>
      </c>
      <c r="P4708" s="2">
        <v>196852000</v>
      </c>
      <c r="Q4708" s="2">
        <v>197019000</v>
      </c>
      <c r="R4708" s="2">
        <v>197516000</v>
      </c>
      <c r="S4708" s="2">
        <v>197186000</v>
      </c>
      <c r="T4708" s="2">
        <v>196029000</v>
      </c>
      <c r="U4708" s="2">
        <v>196689000</v>
      </c>
      <c r="V4708" s="2">
        <v>195366000</v>
      </c>
      <c r="W4708" s="2">
        <v>194374000</v>
      </c>
      <c r="X4708" s="2">
        <v>194373000</v>
      </c>
      <c r="Y4708" s="2">
        <v>194040000</v>
      </c>
      <c r="Z4708" s="2">
        <v>193375000</v>
      </c>
      <c r="AA4708" s="2">
        <v>192874000</v>
      </c>
      <c r="AB4708" s="2">
        <v>193032000</v>
      </c>
      <c r="AC4708" s="2">
        <v>192857000</v>
      </c>
      <c r="AD4708" s="2">
        <v>192186000</v>
      </c>
      <c r="AE4708" s="2">
        <v>191844000</v>
      </c>
      <c r="AF4708" s="2">
        <v>191334000</v>
      </c>
    </row>
    <row r="4709" spans="1:32" x14ac:dyDescent="0.25">
      <c r="A4709" t="s">
        <v>6223</v>
      </c>
      <c r="B4709" t="s">
        <v>19</v>
      </c>
      <c r="C4709" s="2">
        <v>28145900</v>
      </c>
      <c r="D4709" s="2">
        <v>29327700</v>
      </c>
      <c r="E4709" s="2">
        <v>32617400</v>
      </c>
      <c r="F4709" s="2">
        <v>119954000</v>
      </c>
      <c r="G4709" s="2">
        <v>122128000</v>
      </c>
      <c r="H4709" s="2">
        <v>123024000</v>
      </c>
      <c r="I4709" s="2">
        <v>126382000</v>
      </c>
      <c r="J4709" s="2">
        <v>127377000</v>
      </c>
      <c r="K4709" s="2">
        <v>126208000</v>
      </c>
      <c r="L4709" s="2">
        <v>123657000</v>
      </c>
      <c r="M4709" s="2">
        <v>121306000</v>
      </c>
      <c r="N4709" s="2">
        <v>119438000</v>
      </c>
      <c r="O4709" s="2">
        <v>117962000</v>
      </c>
      <c r="P4709" s="2">
        <v>117373000</v>
      </c>
      <c r="Q4709" s="2">
        <v>117473000</v>
      </c>
      <c r="R4709" s="2">
        <v>117769000</v>
      </c>
      <c r="S4709" s="2">
        <v>117573000</v>
      </c>
      <c r="T4709" s="2">
        <v>116882000</v>
      </c>
      <c r="U4709" s="2">
        <v>117276000</v>
      </c>
      <c r="V4709" s="2">
        <v>116487000</v>
      </c>
      <c r="W4709" s="2">
        <v>115895000</v>
      </c>
      <c r="X4709" s="2">
        <v>115895000</v>
      </c>
      <c r="Y4709" s="2">
        <v>115696000</v>
      </c>
      <c r="Z4709" s="2">
        <v>115300000</v>
      </c>
      <c r="AA4709" s="2">
        <v>115001000</v>
      </c>
      <c r="AB4709" s="2">
        <v>115096000</v>
      </c>
      <c r="AC4709" s="2">
        <v>114991000</v>
      </c>
      <c r="AD4709" s="2">
        <v>114591000</v>
      </c>
      <c r="AE4709" s="2">
        <v>114387000</v>
      </c>
      <c r="AF4709" s="2">
        <v>114083000</v>
      </c>
    </row>
    <row r="4710" spans="1:32" x14ac:dyDescent="0.25">
      <c r="A4710" t="s">
        <v>6224</v>
      </c>
      <c r="B4710" t="s">
        <v>19</v>
      </c>
      <c r="C4710" s="2">
        <v>5745720</v>
      </c>
      <c r="D4710" s="2">
        <v>5986980</v>
      </c>
      <c r="E4710" s="2">
        <v>6658560</v>
      </c>
      <c r="F4710" s="2">
        <v>24487500</v>
      </c>
      <c r="G4710" s="2">
        <v>24931300</v>
      </c>
      <c r="H4710" s="2">
        <v>25114200</v>
      </c>
      <c r="I4710" s="2">
        <v>25799700</v>
      </c>
      <c r="J4710" s="2">
        <v>26002900</v>
      </c>
      <c r="K4710" s="2">
        <v>25764200</v>
      </c>
      <c r="L4710" s="2">
        <v>25243500</v>
      </c>
      <c r="M4710" s="2">
        <v>24763600</v>
      </c>
      <c r="N4710" s="2">
        <v>24382100</v>
      </c>
      <c r="O4710" s="2">
        <v>24080900</v>
      </c>
      <c r="P4710" s="2">
        <v>23960700</v>
      </c>
      <c r="Q4710" s="2">
        <v>23981000</v>
      </c>
      <c r="R4710" s="2">
        <v>24041500</v>
      </c>
      <c r="S4710" s="2">
        <v>24001400</v>
      </c>
      <c r="T4710" s="2">
        <v>23860500</v>
      </c>
      <c r="U4710" s="2">
        <v>23940800</v>
      </c>
      <c r="V4710" s="2">
        <v>23779800</v>
      </c>
      <c r="W4710" s="2">
        <v>23659000</v>
      </c>
      <c r="X4710" s="2">
        <v>23658900</v>
      </c>
      <c r="Y4710" s="2">
        <v>23618300</v>
      </c>
      <c r="Z4710" s="2">
        <v>23537400</v>
      </c>
      <c r="AA4710" s="2">
        <v>23476500</v>
      </c>
      <c r="AB4710" s="2">
        <v>23495700</v>
      </c>
      <c r="AC4710" s="2">
        <v>23474500</v>
      </c>
      <c r="AD4710" s="2">
        <v>23392700</v>
      </c>
      <c r="AE4710" s="2">
        <v>23351000</v>
      </c>
      <c r="AF4710" s="2">
        <v>23289000</v>
      </c>
    </row>
    <row r="4711" spans="1:32" x14ac:dyDescent="0.25">
      <c r="A4711" t="s">
        <v>6225</v>
      </c>
      <c r="B4711" t="s">
        <v>19</v>
      </c>
      <c r="C4711" s="2">
        <v>4916330</v>
      </c>
      <c r="D4711" s="2">
        <v>5122760</v>
      </c>
      <c r="E4711" s="2">
        <v>5697400</v>
      </c>
      <c r="F4711" s="2">
        <v>20952800</v>
      </c>
      <c r="G4711" s="2">
        <v>21332500</v>
      </c>
      <c r="H4711" s="2">
        <v>21489000</v>
      </c>
      <c r="I4711" s="2">
        <v>22075500</v>
      </c>
      <c r="J4711" s="2">
        <v>22249400</v>
      </c>
      <c r="K4711" s="2">
        <v>22045200</v>
      </c>
      <c r="L4711" s="2">
        <v>21599600</v>
      </c>
      <c r="M4711" s="2">
        <v>21189000</v>
      </c>
      <c r="N4711" s="2">
        <v>20862600</v>
      </c>
      <c r="O4711" s="2">
        <v>20604900</v>
      </c>
      <c r="P4711" s="2">
        <v>20501900</v>
      </c>
      <c r="Q4711" s="2">
        <v>20519400</v>
      </c>
      <c r="R4711" s="2">
        <v>20571100</v>
      </c>
      <c r="S4711" s="2">
        <v>20536800</v>
      </c>
      <c r="T4711" s="2">
        <v>20416200</v>
      </c>
      <c r="U4711" s="2">
        <v>20485000</v>
      </c>
      <c r="V4711" s="2">
        <v>20347200</v>
      </c>
      <c r="W4711" s="2">
        <v>20243800</v>
      </c>
      <c r="X4711" s="2">
        <v>20243700</v>
      </c>
      <c r="Y4711" s="2">
        <v>20209100</v>
      </c>
      <c r="Z4711" s="2">
        <v>20139800</v>
      </c>
      <c r="AA4711" s="2">
        <v>20087700</v>
      </c>
      <c r="AB4711" s="2">
        <v>20104100</v>
      </c>
      <c r="AC4711" s="2">
        <v>20085900</v>
      </c>
      <c r="AD4711" s="2">
        <v>20016000</v>
      </c>
      <c r="AE4711" s="2">
        <v>19980300</v>
      </c>
      <c r="AF4711" s="2">
        <v>19927300</v>
      </c>
    </row>
    <row r="4712" spans="1:32" x14ac:dyDescent="0.25">
      <c r="A4712" t="s">
        <v>6226</v>
      </c>
      <c r="B4712" t="s">
        <v>19</v>
      </c>
      <c r="C4712" s="2">
        <v>20962300</v>
      </c>
      <c r="D4712" s="2">
        <v>21842500</v>
      </c>
      <c r="E4712" s="2">
        <v>24292600</v>
      </c>
      <c r="F4712" s="2">
        <v>89338500</v>
      </c>
      <c r="G4712" s="2">
        <v>90957600</v>
      </c>
      <c r="H4712" s="2">
        <v>91624900</v>
      </c>
      <c r="I4712" s="2">
        <v>94125700</v>
      </c>
      <c r="J4712" s="2">
        <v>94867200</v>
      </c>
      <c r="K4712" s="2">
        <v>93996300</v>
      </c>
      <c r="L4712" s="2">
        <v>92096400</v>
      </c>
      <c r="M4712" s="2">
        <v>90345700</v>
      </c>
      <c r="N4712" s="2">
        <v>88954100</v>
      </c>
      <c r="O4712" s="2">
        <v>87855100</v>
      </c>
      <c r="P4712" s="2">
        <v>87416300</v>
      </c>
      <c r="Q4712" s="2">
        <v>87490600</v>
      </c>
      <c r="R4712" s="2">
        <v>87711300</v>
      </c>
      <c r="S4712" s="2">
        <v>87564900</v>
      </c>
      <c r="T4712" s="2">
        <v>87050800</v>
      </c>
      <c r="U4712" s="2">
        <v>87344100</v>
      </c>
      <c r="V4712" s="2">
        <v>86756600</v>
      </c>
      <c r="W4712" s="2">
        <v>86315800</v>
      </c>
      <c r="X4712" s="2">
        <v>86315400</v>
      </c>
      <c r="Y4712" s="2">
        <v>86167500</v>
      </c>
      <c r="Z4712" s="2">
        <v>85872300</v>
      </c>
      <c r="AA4712" s="2">
        <v>85649900</v>
      </c>
      <c r="AB4712" s="2">
        <v>85720100</v>
      </c>
      <c r="AC4712" s="2">
        <v>85642600</v>
      </c>
      <c r="AD4712" s="2">
        <v>85344400</v>
      </c>
      <c r="AE4712" s="2">
        <v>85192300</v>
      </c>
      <c r="AF4712" s="2">
        <v>84966100</v>
      </c>
    </row>
    <row r="4713" spans="1:32" x14ac:dyDescent="0.25">
      <c r="A4713" t="s">
        <v>6227</v>
      </c>
      <c r="B4713" t="s">
        <v>19</v>
      </c>
      <c r="C4713">
        <v>372397</v>
      </c>
      <c r="D4713">
        <v>388034</v>
      </c>
      <c r="E4713">
        <v>431561</v>
      </c>
      <c r="F4713" s="2">
        <v>1587110</v>
      </c>
      <c r="G4713" s="2">
        <v>1615870</v>
      </c>
      <c r="H4713" s="2">
        <v>1627730</v>
      </c>
      <c r="I4713" s="2">
        <v>1672150</v>
      </c>
      <c r="J4713" s="2">
        <v>1685330</v>
      </c>
      <c r="K4713" s="2">
        <v>1669860</v>
      </c>
      <c r="L4713" s="2">
        <v>1636100</v>
      </c>
      <c r="M4713" s="2">
        <v>1605000</v>
      </c>
      <c r="N4713" s="2">
        <v>1580280</v>
      </c>
      <c r="O4713" s="2">
        <v>1560760</v>
      </c>
      <c r="P4713" s="2">
        <v>1552960</v>
      </c>
      <c r="Q4713" s="2">
        <v>1554280</v>
      </c>
      <c r="R4713" s="2">
        <v>1558200</v>
      </c>
      <c r="S4713" s="2">
        <v>1555600</v>
      </c>
      <c r="T4713" s="2">
        <v>1546470</v>
      </c>
      <c r="U4713" s="2">
        <v>1551680</v>
      </c>
      <c r="V4713" s="2">
        <v>1541240</v>
      </c>
      <c r="W4713" s="2">
        <v>1533410</v>
      </c>
      <c r="X4713" s="2">
        <v>1533400</v>
      </c>
      <c r="Y4713" s="2">
        <v>1530780</v>
      </c>
      <c r="Z4713" s="2">
        <v>1525530</v>
      </c>
      <c r="AA4713" s="2">
        <v>1521580</v>
      </c>
      <c r="AB4713" s="2">
        <v>1522830</v>
      </c>
      <c r="AC4713" s="2">
        <v>1521450</v>
      </c>
      <c r="AD4713" s="2">
        <v>1516150</v>
      </c>
      <c r="AE4713" s="2">
        <v>1513450</v>
      </c>
      <c r="AF4713" s="2">
        <v>1509430</v>
      </c>
    </row>
    <row r="4714" spans="1:32" x14ac:dyDescent="0.25">
      <c r="A4714" t="s">
        <v>6228</v>
      </c>
      <c r="B4714" t="s">
        <v>19</v>
      </c>
      <c r="C4714" s="2">
        <v>1805110</v>
      </c>
      <c r="D4714" s="2">
        <v>1880910</v>
      </c>
      <c r="E4714" s="2">
        <v>2091890</v>
      </c>
      <c r="F4714" s="2">
        <v>7693150</v>
      </c>
      <c r="G4714" s="2">
        <v>7832580</v>
      </c>
      <c r="H4714" s="2">
        <v>7890040</v>
      </c>
      <c r="I4714" s="2">
        <v>8105390</v>
      </c>
      <c r="J4714" s="2">
        <v>8169250</v>
      </c>
      <c r="K4714" s="2">
        <v>8094250</v>
      </c>
      <c r="L4714" s="2">
        <v>7930640</v>
      </c>
      <c r="M4714" s="2">
        <v>7779880</v>
      </c>
      <c r="N4714" s="2">
        <v>7660050</v>
      </c>
      <c r="O4714" s="2">
        <v>7565420</v>
      </c>
      <c r="P4714" s="2">
        <v>7527630</v>
      </c>
      <c r="Q4714" s="2">
        <v>7534030</v>
      </c>
      <c r="R4714" s="2">
        <v>7553030</v>
      </c>
      <c r="S4714" s="2">
        <v>7540420</v>
      </c>
      <c r="T4714" s="2">
        <v>7496150</v>
      </c>
      <c r="U4714" s="2">
        <v>7521410</v>
      </c>
      <c r="V4714" s="2">
        <v>7470820</v>
      </c>
      <c r="W4714" s="2">
        <v>7432860</v>
      </c>
      <c r="X4714" s="2">
        <v>7432820</v>
      </c>
      <c r="Y4714" s="2">
        <v>7420090</v>
      </c>
      <c r="Z4714" s="2">
        <v>7394670</v>
      </c>
      <c r="AA4714" s="2">
        <v>7375520</v>
      </c>
      <c r="AB4714" s="2">
        <v>7381560</v>
      </c>
      <c r="AC4714" s="2">
        <v>7374890</v>
      </c>
      <c r="AD4714" s="2">
        <v>7349210</v>
      </c>
      <c r="AE4714" s="2">
        <v>7336110</v>
      </c>
      <c r="AF4714" s="2">
        <v>7316630</v>
      </c>
    </row>
    <row r="4715" spans="1:32" x14ac:dyDescent="0.25">
      <c r="A4715" t="s">
        <v>6229</v>
      </c>
      <c r="B4715" t="s">
        <v>19</v>
      </c>
      <c r="C4715">
        <v>857400</v>
      </c>
      <c r="D4715">
        <v>893401</v>
      </c>
      <c r="E4715">
        <v>993616</v>
      </c>
      <c r="F4715" s="2">
        <v>3654130</v>
      </c>
      <c r="G4715" s="2">
        <v>3720350</v>
      </c>
      <c r="H4715" s="2">
        <v>3747640</v>
      </c>
      <c r="I4715" s="2">
        <v>3849930</v>
      </c>
      <c r="J4715" s="2">
        <v>3880260</v>
      </c>
      <c r="K4715" s="2">
        <v>3844640</v>
      </c>
      <c r="L4715" s="2">
        <v>3766930</v>
      </c>
      <c r="M4715" s="2">
        <v>3695320</v>
      </c>
      <c r="N4715" s="2">
        <v>3638400</v>
      </c>
      <c r="O4715" s="2">
        <v>3593450</v>
      </c>
      <c r="P4715" s="2">
        <v>3575510</v>
      </c>
      <c r="Q4715" s="2">
        <v>3578540</v>
      </c>
      <c r="R4715" s="2">
        <v>3587570</v>
      </c>
      <c r="S4715" s="2">
        <v>3581580</v>
      </c>
      <c r="T4715" s="2">
        <v>3560550</v>
      </c>
      <c r="U4715" s="2">
        <v>3572550</v>
      </c>
      <c r="V4715" s="2">
        <v>3548520</v>
      </c>
      <c r="W4715" s="2">
        <v>3530490</v>
      </c>
      <c r="X4715" s="2">
        <v>3530470</v>
      </c>
      <c r="Y4715" s="2">
        <v>3524420</v>
      </c>
      <c r="Z4715" s="2">
        <v>3512350</v>
      </c>
      <c r="AA4715" s="2">
        <v>3503260</v>
      </c>
      <c r="AB4715" s="2">
        <v>3506120</v>
      </c>
      <c r="AC4715" s="2">
        <v>3502950</v>
      </c>
      <c r="AD4715" s="2">
        <v>3490760</v>
      </c>
      <c r="AE4715" s="2">
        <v>3484540</v>
      </c>
      <c r="AF4715" s="2">
        <v>3475290</v>
      </c>
    </row>
    <row r="4716" spans="1:32" x14ac:dyDescent="0.25">
      <c r="A4716" t="s">
        <v>6230</v>
      </c>
      <c r="B4716" t="s">
        <v>19</v>
      </c>
      <c r="C4716">
        <v>171480</v>
      </c>
      <c r="D4716">
        <v>178680</v>
      </c>
      <c r="E4716">
        <v>198723</v>
      </c>
      <c r="F4716">
        <v>730825</v>
      </c>
      <c r="G4716">
        <v>744070</v>
      </c>
      <c r="H4716">
        <v>749529</v>
      </c>
      <c r="I4716">
        <v>769986</v>
      </c>
      <c r="J4716">
        <v>776053</v>
      </c>
      <c r="K4716">
        <v>768928</v>
      </c>
      <c r="L4716">
        <v>753386</v>
      </c>
      <c r="M4716">
        <v>739064</v>
      </c>
      <c r="N4716">
        <v>727680</v>
      </c>
      <c r="O4716">
        <v>718691</v>
      </c>
      <c r="P4716">
        <v>715101</v>
      </c>
      <c r="Q4716">
        <v>715709</v>
      </c>
      <c r="R4716">
        <v>717514</v>
      </c>
      <c r="S4716">
        <v>716316</v>
      </c>
      <c r="T4716">
        <v>712111</v>
      </c>
      <c r="U4716">
        <v>714510</v>
      </c>
      <c r="V4716">
        <v>709704</v>
      </c>
      <c r="W4716">
        <v>706098</v>
      </c>
      <c r="X4716">
        <v>706095</v>
      </c>
      <c r="Y4716">
        <v>704885</v>
      </c>
      <c r="Z4716">
        <v>702470</v>
      </c>
      <c r="AA4716">
        <v>700651</v>
      </c>
      <c r="AB4716">
        <v>701225</v>
      </c>
      <c r="AC4716">
        <v>700591</v>
      </c>
      <c r="AD4716">
        <v>698152</v>
      </c>
      <c r="AE4716">
        <v>696907</v>
      </c>
      <c r="AF4716">
        <v>695057</v>
      </c>
    </row>
    <row r="4717" spans="1:32" x14ac:dyDescent="0.25">
      <c r="A4717" t="s">
        <v>6231</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x14ac:dyDescent="0.25">
      <c r="A4718" t="s">
        <v>6232</v>
      </c>
      <c r="B4718" t="s">
        <v>19</v>
      </c>
      <c r="C4718" s="2">
        <v>9944230000</v>
      </c>
      <c r="D4718" s="2">
        <v>10362200000</v>
      </c>
      <c r="E4718" s="2">
        <v>11523900000</v>
      </c>
      <c r="F4718" s="2">
        <v>42377700000</v>
      </c>
      <c r="G4718" s="2">
        <v>43148100000</v>
      </c>
      <c r="H4718" s="2">
        <v>43458700000</v>
      </c>
      <c r="I4718" s="2">
        <v>44649800000</v>
      </c>
      <c r="J4718" s="2">
        <v>45005100000</v>
      </c>
      <c r="K4718" s="2">
        <v>44567300000</v>
      </c>
      <c r="L4718" s="2">
        <v>43674800000</v>
      </c>
      <c r="M4718" s="2">
        <v>42850600000</v>
      </c>
      <c r="N4718" s="2">
        <v>42178100000</v>
      </c>
      <c r="O4718" s="2">
        <v>41676300000</v>
      </c>
      <c r="P4718" s="2">
        <v>41450200000</v>
      </c>
      <c r="Q4718" s="2">
        <v>41487400000</v>
      </c>
      <c r="R4718" s="2">
        <v>41610600000</v>
      </c>
      <c r="S4718" s="2">
        <v>41518200000</v>
      </c>
      <c r="T4718" s="2">
        <v>41272300000</v>
      </c>
      <c r="U4718" s="2">
        <v>41412700000</v>
      </c>
      <c r="V4718" s="2">
        <v>41142000000</v>
      </c>
      <c r="W4718" s="2">
        <v>40937900000</v>
      </c>
      <c r="X4718" s="2">
        <v>40925500000</v>
      </c>
      <c r="Y4718" s="2">
        <v>40850600000</v>
      </c>
      <c r="Z4718" s="2">
        <v>40732500000</v>
      </c>
      <c r="AA4718" s="2">
        <v>40614700000</v>
      </c>
      <c r="AB4718" s="2">
        <v>40643100000</v>
      </c>
      <c r="AC4718" s="2">
        <v>40609300000</v>
      </c>
      <c r="AD4718" s="2">
        <v>40465000000</v>
      </c>
      <c r="AE4718" s="2">
        <v>40387800000</v>
      </c>
      <c r="AF4718" s="2">
        <v>40310300000</v>
      </c>
    </row>
    <row r="4719" spans="1:32" x14ac:dyDescent="0.25">
      <c r="A4719" t="s">
        <v>6233</v>
      </c>
      <c r="B4719" t="s">
        <v>19</v>
      </c>
      <c r="C4719" s="2">
        <v>2360660</v>
      </c>
      <c r="D4719" s="2">
        <v>2459870</v>
      </c>
      <c r="E4719" s="2">
        <v>2735650</v>
      </c>
      <c r="F4719" s="2">
        <v>10060000</v>
      </c>
      <c r="G4719" s="2">
        <v>10242900</v>
      </c>
      <c r="H4719" s="2">
        <v>10316700</v>
      </c>
      <c r="I4719" s="2">
        <v>10599400</v>
      </c>
      <c r="J4719" s="2">
        <v>10683800</v>
      </c>
      <c r="K4719" s="2">
        <v>10579800</v>
      </c>
      <c r="L4719" s="2">
        <v>10368000</v>
      </c>
      <c r="M4719" s="2">
        <v>10172300</v>
      </c>
      <c r="N4719" s="2">
        <v>10012700</v>
      </c>
      <c r="O4719" s="2">
        <v>9893540</v>
      </c>
      <c r="P4719" s="2">
        <v>9839860</v>
      </c>
      <c r="Q4719" s="2">
        <v>9848700</v>
      </c>
      <c r="R4719" s="2">
        <v>9877950</v>
      </c>
      <c r="S4719" s="2">
        <v>9856020</v>
      </c>
      <c r="T4719" s="2">
        <v>9797630</v>
      </c>
      <c r="U4719" s="2">
        <v>9830980</v>
      </c>
      <c r="V4719" s="2">
        <v>9766690</v>
      </c>
      <c r="W4719" s="2">
        <v>9718260</v>
      </c>
      <c r="X4719" s="2">
        <v>9715320</v>
      </c>
      <c r="Y4719" s="2">
        <v>9697530</v>
      </c>
      <c r="Z4719" s="2">
        <v>9669500</v>
      </c>
      <c r="AA4719" s="2">
        <v>9641530</v>
      </c>
      <c r="AB4719" s="2">
        <v>9648280</v>
      </c>
      <c r="AC4719" s="2">
        <v>9640250</v>
      </c>
      <c r="AD4719" s="2">
        <v>9605980</v>
      </c>
      <c r="AE4719" s="2">
        <v>9587660</v>
      </c>
      <c r="AF4719" s="2">
        <v>9569270</v>
      </c>
    </row>
    <row r="4720" spans="1:32" x14ac:dyDescent="0.25">
      <c r="A4720" t="s">
        <v>6234</v>
      </c>
      <c r="B4720" t="s">
        <v>19</v>
      </c>
      <c r="C4720" s="2">
        <v>26724000</v>
      </c>
      <c r="D4720" s="2">
        <v>27847200</v>
      </c>
      <c r="E4720" s="2">
        <v>30969100</v>
      </c>
      <c r="F4720" s="2">
        <v>113885000</v>
      </c>
      <c r="G4720" s="2">
        <v>115956000</v>
      </c>
      <c r="H4720" s="2">
        <v>116790000</v>
      </c>
      <c r="I4720" s="2">
        <v>119991000</v>
      </c>
      <c r="J4720" s="2">
        <v>120946000</v>
      </c>
      <c r="K4720" s="2">
        <v>119770000</v>
      </c>
      <c r="L4720" s="2">
        <v>117371000</v>
      </c>
      <c r="M4720" s="2">
        <v>115156000</v>
      </c>
      <c r="N4720" s="2">
        <v>113349000</v>
      </c>
      <c r="O4720" s="2">
        <v>112000000</v>
      </c>
      <c r="P4720" s="2">
        <v>111393000</v>
      </c>
      <c r="Q4720" s="2">
        <v>111493000</v>
      </c>
      <c r="R4720" s="2">
        <v>111824000</v>
      </c>
      <c r="S4720" s="2">
        <v>111576000</v>
      </c>
      <c r="T4720" s="2">
        <v>110915000</v>
      </c>
      <c r="U4720" s="2">
        <v>111292000</v>
      </c>
      <c r="V4720" s="2">
        <v>110564000</v>
      </c>
      <c r="W4720" s="2">
        <v>110016000</v>
      </c>
      <c r="X4720" s="2">
        <v>109983000</v>
      </c>
      <c r="Y4720" s="2">
        <v>109782000</v>
      </c>
      <c r="Z4720" s="2">
        <v>109464000</v>
      </c>
      <c r="AA4720" s="2">
        <v>109148000</v>
      </c>
      <c r="AB4720" s="2">
        <v>109224000</v>
      </c>
      <c r="AC4720" s="2">
        <v>109133000</v>
      </c>
      <c r="AD4720" s="2">
        <v>108745000</v>
      </c>
      <c r="AE4720" s="2">
        <v>108538000</v>
      </c>
      <c r="AF4720" s="2">
        <v>108329000</v>
      </c>
    </row>
    <row r="4721" spans="1:32" x14ac:dyDescent="0.25">
      <c r="A4721" t="s">
        <v>6235</v>
      </c>
      <c r="B4721" t="s">
        <v>19</v>
      </c>
      <c r="C4721" s="2">
        <v>15934200</v>
      </c>
      <c r="D4721" s="2">
        <v>16603900</v>
      </c>
      <c r="E4721" s="2">
        <v>18465400</v>
      </c>
      <c r="F4721" s="2">
        <v>67904300</v>
      </c>
      <c r="G4721" s="2">
        <v>69138700</v>
      </c>
      <c r="H4721" s="2">
        <v>69636500</v>
      </c>
      <c r="I4721" s="2">
        <v>71545000</v>
      </c>
      <c r="J4721" s="2">
        <v>72114300</v>
      </c>
      <c r="K4721" s="2">
        <v>71412800</v>
      </c>
      <c r="L4721" s="2">
        <v>69982700</v>
      </c>
      <c r="M4721" s="2">
        <v>68662100</v>
      </c>
      <c r="N4721" s="2">
        <v>67584400</v>
      </c>
      <c r="O4721" s="2">
        <v>66780400</v>
      </c>
      <c r="P4721" s="2">
        <v>66418000</v>
      </c>
      <c r="Q4721" s="2">
        <v>66477700</v>
      </c>
      <c r="R4721" s="2">
        <v>66675100</v>
      </c>
      <c r="S4721" s="2">
        <v>66527100</v>
      </c>
      <c r="T4721" s="2">
        <v>66133000</v>
      </c>
      <c r="U4721" s="2">
        <v>66358100</v>
      </c>
      <c r="V4721" s="2">
        <v>65924200</v>
      </c>
      <c r="W4721" s="2">
        <v>65597300</v>
      </c>
      <c r="X4721" s="2">
        <v>65577400</v>
      </c>
      <c r="Y4721" s="2">
        <v>65457300</v>
      </c>
      <c r="Z4721" s="2">
        <v>65268200</v>
      </c>
      <c r="AA4721" s="2">
        <v>65079300</v>
      </c>
      <c r="AB4721" s="2">
        <v>65124900</v>
      </c>
      <c r="AC4721" s="2">
        <v>65070700</v>
      </c>
      <c r="AD4721" s="2">
        <v>64839400</v>
      </c>
      <c r="AE4721" s="2">
        <v>64715800</v>
      </c>
      <c r="AF4721" s="2">
        <v>64591600</v>
      </c>
    </row>
    <row r="4722" spans="1:32" x14ac:dyDescent="0.25">
      <c r="A4722" t="s">
        <v>6236</v>
      </c>
      <c r="B4722" t="s">
        <v>19</v>
      </c>
      <c r="C4722" s="2">
        <v>3252830</v>
      </c>
      <c r="D4722" s="2">
        <v>3389530</v>
      </c>
      <c r="E4722" s="2">
        <v>3769540</v>
      </c>
      <c r="F4722" s="2">
        <v>13862000</v>
      </c>
      <c r="G4722" s="2">
        <v>14114000</v>
      </c>
      <c r="H4722" s="2">
        <v>14215600</v>
      </c>
      <c r="I4722" s="2">
        <v>14605300</v>
      </c>
      <c r="J4722" s="2">
        <v>14721500</v>
      </c>
      <c r="K4722" s="2">
        <v>14578300</v>
      </c>
      <c r="L4722" s="2">
        <v>14286300</v>
      </c>
      <c r="M4722" s="2">
        <v>14016700</v>
      </c>
      <c r="N4722" s="2">
        <v>13796700</v>
      </c>
      <c r="O4722" s="2">
        <v>13632600</v>
      </c>
      <c r="P4722" s="2">
        <v>13558600</v>
      </c>
      <c r="Q4722" s="2">
        <v>13570800</v>
      </c>
      <c r="R4722" s="2">
        <v>13611100</v>
      </c>
      <c r="S4722" s="2">
        <v>13580900</v>
      </c>
      <c r="T4722" s="2">
        <v>13500400</v>
      </c>
      <c r="U4722" s="2">
        <v>13546400</v>
      </c>
      <c r="V4722" s="2">
        <v>13457800</v>
      </c>
      <c r="W4722" s="2">
        <v>13391100</v>
      </c>
      <c r="X4722" s="2">
        <v>13387000</v>
      </c>
      <c r="Y4722" s="2">
        <v>13362500</v>
      </c>
      <c r="Z4722" s="2">
        <v>13323900</v>
      </c>
      <c r="AA4722" s="2">
        <v>13285400</v>
      </c>
      <c r="AB4722" s="2">
        <v>13294700</v>
      </c>
      <c r="AC4722" s="2">
        <v>13283600</v>
      </c>
      <c r="AD4722" s="2">
        <v>13236400</v>
      </c>
      <c r="AE4722" s="2">
        <v>13211100</v>
      </c>
      <c r="AF4722" s="2">
        <v>13185800</v>
      </c>
    </row>
    <row r="4723" spans="1:32" x14ac:dyDescent="0.25">
      <c r="A4723" t="s">
        <v>6237</v>
      </c>
      <c r="B4723" t="s">
        <v>19</v>
      </c>
      <c r="C4723" s="2">
        <v>2783280</v>
      </c>
      <c r="D4723" s="2">
        <v>2900260</v>
      </c>
      <c r="E4723" s="2">
        <v>3225410</v>
      </c>
      <c r="F4723" s="2">
        <v>11861100</v>
      </c>
      <c r="G4723" s="2">
        <v>12076700</v>
      </c>
      <c r="H4723" s="2">
        <v>12163600</v>
      </c>
      <c r="I4723" s="2">
        <v>12497000</v>
      </c>
      <c r="J4723" s="2">
        <v>12596400</v>
      </c>
      <c r="K4723" s="2">
        <v>12473900</v>
      </c>
      <c r="L4723" s="2">
        <v>12224100</v>
      </c>
      <c r="M4723" s="2">
        <v>11993400</v>
      </c>
      <c r="N4723" s="2">
        <v>11805200</v>
      </c>
      <c r="O4723" s="2">
        <v>11664700</v>
      </c>
      <c r="P4723" s="2">
        <v>11601500</v>
      </c>
      <c r="Q4723" s="2">
        <v>11611900</v>
      </c>
      <c r="R4723" s="2">
        <v>11646400</v>
      </c>
      <c r="S4723" s="2">
        <v>11620500</v>
      </c>
      <c r="T4723" s="2">
        <v>11551700</v>
      </c>
      <c r="U4723" s="2">
        <v>11591000</v>
      </c>
      <c r="V4723" s="2">
        <v>11515200</v>
      </c>
      <c r="W4723" s="2">
        <v>11458100</v>
      </c>
      <c r="X4723" s="2">
        <v>11454600</v>
      </c>
      <c r="Y4723" s="2">
        <v>11433600</v>
      </c>
      <c r="Z4723" s="2">
        <v>11400600</v>
      </c>
      <c r="AA4723" s="2">
        <v>11367600</v>
      </c>
      <c r="AB4723" s="2">
        <v>11375600</v>
      </c>
      <c r="AC4723" s="2">
        <v>11366100</v>
      </c>
      <c r="AD4723" s="2">
        <v>11325700</v>
      </c>
      <c r="AE4723" s="2">
        <v>11304100</v>
      </c>
      <c r="AF4723" s="2">
        <v>11282400</v>
      </c>
    </row>
    <row r="4724" spans="1:32" x14ac:dyDescent="0.25">
      <c r="A4724" t="s">
        <v>6238</v>
      </c>
      <c r="B4724" t="s">
        <v>19</v>
      </c>
      <c r="C4724" s="2">
        <v>11867400</v>
      </c>
      <c r="D4724" s="2">
        <v>12366100</v>
      </c>
      <c r="E4724" s="2">
        <v>13752500</v>
      </c>
      <c r="F4724" s="2">
        <v>50573300</v>
      </c>
      <c r="G4724" s="2">
        <v>51492600</v>
      </c>
      <c r="H4724" s="2">
        <v>51863400</v>
      </c>
      <c r="I4724" s="2">
        <v>53284800</v>
      </c>
      <c r="J4724" s="2">
        <v>53708800</v>
      </c>
      <c r="K4724" s="2">
        <v>53186300</v>
      </c>
      <c r="L4724" s="2">
        <v>52121200</v>
      </c>
      <c r="M4724" s="2">
        <v>51137700</v>
      </c>
      <c r="N4724" s="2">
        <v>50335100</v>
      </c>
      <c r="O4724" s="2">
        <v>49736200</v>
      </c>
      <c r="P4724" s="2">
        <v>49466400</v>
      </c>
      <c r="Q4724" s="2">
        <v>49510800</v>
      </c>
      <c r="R4724" s="2">
        <v>49657800</v>
      </c>
      <c r="S4724" s="2">
        <v>49547600</v>
      </c>
      <c r="T4724" s="2">
        <v>49254100</v>
      </c>
      <c r="U4724" s="2">
        <v>49421700</v>
      </c>
      <c r="V4724" s="2">
        <v>49098600</v>
      </c>
      <c r="W4724" s="2">
        <v>48855100</v>
      </c>
      <c r="X4724" s="2">
        <v>48840300</v>
      </c>
      <c r="Y4724" s="2">
        <v>48750900</v>
      </c>
      <c r="Z4724" s="2">
        <v>48610000</v>
      </c>
      <c r="AA4724" s="2">
        <v>48469300</v>
      </c>
      <c r="AB4724" s="2">
        <v>48503300</v>
      </c>
      <c r="AC4724" s="2">
        <v>48462900</v>
      </c>
      <c r="AD4724" s="2">
        <v>48290600</v>
      </c>
      <c r="AE4724" s="2">
        <v>48198600</v>
      </c>
      <c r="AF4724" s="2">
        <v>48106100</v>
      </c>
    </row>
    <row r="4725" spans="1:32" x14ac:dyDescent="0.25">
      <c r="A4725" t="s">
        <v>6239</v>
      </c>
      <c r="B4725" t="s">
        <v>19</v>
      </c>
      <c r="C4725">
        <v>210825</v>
      </c>
      <c r="D4725">
        <v>219686</v>
      </c>
      <c r="E4725">
        <v>244315</v>
      </c>
      <c r="F4725">
        <v>898440</v>
      </c>
      <c r="G4725">
        <v>914773</v>
      </c>
      <c r="H4725">
        <v>921358</v>
      </c>
      <c r="I4725">
        <v>946610</v>
      </c>
      <c r="J4725">
        <v>954143</v>
      </c>
      <c r="K4725">
        <v>944861</v>
      </c>
      <c r="L4725">
        <v>925939</v>
      </c>
      <c r="M4725">
        <v>908467</v>
      </c>
      <c r="N4725">
        <v>894208</v>
      </c>
      <c r="O4725">
        <v>883570</v>
      </c>
      <c r="P4725">
        <v>878776</v>
      </c>
      <c r="Q4725">
        <v>879565</v>
      </c>
      <c r="R4725">
        <v>882177</v>
      </c>
      <c r="S4725">
        <v>880219</v>
      </c>
      <c r="T4725">
        <v>875004</v>
      </c>
      <c r="U4725">
        <v>877982</v>
      </c>
      <c r="V4725">
        <v>872242</v>
      </c>
      <c r="W4725">
        <v>867916</v>
      </c>
      <c r="X4725">
        <v>867653</v>
      </c>
      <c r="Y4725">
        <v>866065</v>
      </c>
      <c r="Z4725">
        <v>863562</v>
      </c>
      <c r="AA4725">
        <v>861063</v>
      </c>
      <c r="AB4725">
        <v>861666</v>
      </c>
      <c r="AC4725">
        <v>860949</v>
      </c>
      <c r="AD4725">
        <v>857889</v>
      </c>
      <c r="AE4725">
        <v>856253</v>
      </c>
      <c r="AF4725">
        <v>854610</v>
      </c>
    </row>
    <row r="4726" spans="1:32" x14ac:dyDescent="0.25">
      <c r="A4726" t="s">
        <v>6240</v>
      </c>
      <c r="B4726" t="s">
        <v>19</v>
      </c>
      <c r="C4726" s="2">
        <v>1021930</v>
      </c>
      <c r="D4726" s="2">
        <v>1064880</v>
      </c>
      <c r="E4726" s="2">
        <v>1184260</v>
      </c>
      <c r="F4726" s="2">
        <v>4354990</v>
      </c>
      <c r="G4726" s="2">
        <v>4434150</v>
      </c>
      <c r="H4726" s="2">
        <v>4466080</v>
      </c>
      <c r="I4726" s="2">
        <v>4588480</v>
      </c>
      <c r="J4726" s="2">
        <v>4624990</v>
      </c>
      <c r="K4726" s="2">
        <v>4580000</v>
      </c>
      <c r="L4726" s="2">
        <v>4488280</v>
      </c>
      <c r="M4726" s="2">
        <v>4403590</v>
      </c>
      <c r="N4726" s="2">
        <v>4334470</v>
      </c>
      <c r="O4726" s="2">
        <v>4282910</v>
      </c>
      <c r="P4726" s="2">
        <v>4259670</v>
      </c>
      <c r="Q4726" s="2">
        <v>4263500</v>
      </c>
      <c r="R4726" s="2">
        <v>4276160</v>
      </c>
      <c r="S4726" s="2">
        <v>4266660</v>
      </c>
      <c r="T4726" s="2">
        <v>4241390</v>
      </c>
      <c r="U4726" s="2">
        <v>4255820</v>
      </c>
      <c r="V4726" s="2">
        <v>4227990</v>
      </c>
      <c r="W4726" s="2">
        <v>4207030</v>
      </c>
      <c r="X4726" s="2">
        <v>4205750</v>
      </c>
      <c r="Y4726" s="2">
        <v>4198050</v>
      </c>
      <c r="Z4726" s="2">
        <v>4185920</v>
      </c>
      <c r="AA4726" s="2">
        <v>4173810</v>
      </c>
      <c r="AB4726" s="2">
        <v>4176730</v>
      </c>
      <c r="AC4726" s="2">
        <v>4173260</v>
      </c>
      <c r="AD4726" s="2">
        <v>4158420</v>
      </c>
      <c r="AE4726" s="2">
        <v>4150490</v>
      </c>
      <c r="AF4726" s="2">
        <v>4142530</v>
      </c>
    </row>
    <row r="4727" spans="1:32" x14ac:dyDescent="0.25">
      <c r="A4727" t="s">
        <v>6241</v>
      </c>
      <c r="B4727" t="s">
        <v>19</v>
      </c>
      <c r="C4727">
        <v>485400</v>
      </c>
      <c r="D4727">
        <v>505800</v>
      </c>
      <c r="E4727">
        <v>562506</v>
      </c>
      <c r="F4727" s="2">
        <v>2068550</v>
      </c>
      <c r="G4727" s="2">
        <v>2106150</v>
      </c>
      <c r="H4727" s="2">
        <v>2121320</v>
      </c>
      <c r="I4727" s="2">
        <v>2179450</v>
      </c>
      <c r="J4727" s="2">
        <v>2196800</v>
      </c>
      <c r="K4727" s="2">
        <v>2175430</v>
      </c>
      <c r="L4727" s="2">
        <v>2131860</v>
      </c>
      <c r="M4727" s="2">
        <v>2091630</v>
      </c>
      <c r="N4727" s="2">
        <v>2058810</v>
      </c>
      <c r="O4727" s="2">
        <v>2034310</v>
      </c>
      <c r="P4727" s="2">
        <v>2023270</v>
      </c>
      <c r="Q4727" s="2">
        <v>2025090</v>
      </c>
      <c r="R4727" s="2">
        <v>2031110</v>
      </c>
      <c r="S4727" s="2">
        <v>2026600</v>
      </c>
      <c r="T4727" s="2">
        <v>2014590</v>
      </c>
      <c r="U4727" s="2">
        <v>2021450</v>
      </c>
      <c r="V4727" s="2">
        <v>2008230</v>
      </c>
      <c r="W4727" s="2">
        <v>1998270</v>
      </c>
      <c r="X4727" s="2">
        <v>1997670</v>
      </c>
      <c r="Y4727" s="2">
        <v>1994010</v>
      </c>
      <c r="Z4727" s="2">
        <v>1988250</v>
      </c>
      <c r="AA4727" s="2">
        <v>1982490</v>
      </c>
      <c r="AB4727" s="2">
        <v>1983880</v>
      </c>
      <c r="AC4727" s="2">
        <v>1982230</v>
      </c>
      <c r="AD4727" s="2">
        <v>1975190</v>
      </c>
      <c r="AE4727" s="2">
        <v>1971420</v>
      </c>
      <c r="AF4727" s="2">
        <v>1967640</v>
      </c>
    </row>
    <row r="4728" spans="1:32" x14ac:dyDescent="0.25">
      <c r="A4728" t="s">
        <v>6242</v>
      </c>
      <c r="B4728" t="s">
        <v>19</v>
      </c>
      <c r="C4728">
        <v>97080</v>
      </c>
      <c r="D4728">
        <v>101160</v>
      </c>
      <c r="E4728">
        <v>112501</v>
      </c>
      <c r="F4728">
        <v>413710</v>
      </c>
      <c r="G4728">
        <v>421231</v>
      </c>
      <c r="H4728">
        <v>424263</v>
      </c>
      <c r="I4728">
        <v>435891</v>
      </c>
      <c r="J4728">
        <v>439360</v>
      </c>
      <c r="K4728">
        <v>435086</v>
      </c>
      <c r="L4728">
        <v>426373</v>
      </c>
      <c r="M4728">
        <v>418327</v>
      </c>
      <c r="N4728">
        <v>411761</v>
      </c>
      <c r="O4728">
        <v>406863</v>
      </c>
      <c r="P4728">
        <v>404655</v>
      </c>
      <c r="Q4728">
        <v>405019</v>
      </c>
      <c r="R4728">
        <v>406221</v>
      </c>
      <c r="S4728">
        <v>405319</v>
      </c>
      <c r="T4728">
        <v>402918</v>
      </c>
      <c r="U4728">
        <v>404290</v>
      </c>
      <c r="V4728">
        <v>401646</v>
      </c>
      <c r="W4728">
        <v>399654</v>
      </c>
      <c r="X4728">
        <v>399533</v>
      </c>
      <c r="Y4728">
        <v>398802</v>
      </c>
      <c r="Z4728">
        <v>397649</v>
      </c>
      <c r="AA4728">
        <v>396499</v>
      </c>
      <c r="AB4728">
        <v>396777</v>
      </c>
      <c r="AC4728">
        <v>396446</v>
      </c>
      <c r="AD4728">
        <v>395037</v>
      </c>
      <c r="AE4728">
        <v>394284</v>
      </c>
      <c r="AF4728">
        <v>393527</v>
      </c>
    </row>
    <row r="4729" spans="1:32" x14ac:dyDescent="0.25">
      <c r="A4729" t="s">
        <v>6243</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x14ac:dyDescent="0.25">
      <c r="A4730" t="s">
        <v>6244</v>
      </c>
      <c r="B4730" t="s">
        <v>19</v>
      </c>
      <c r="C4730" s="2">
        <v>91882700000</v>
      </c>
      <c r="D4730" s="2">
        <v>95755100000</v>
      </c>
      <c r="E4730" s="2">
        <v>89919500000</v>
      </c>
      <c r="F4730" s="2">
        <v>321711000000</v>
      </c>
      <c r="G4730" s="2">
        <v>309708000000</v>
      </c>
      <c r="H4730" s="2">
        <v>299498000000</v>
      </c>
      <c r="I4730" s="2">
        <v>294575000000</v>
      </c>
      <c r="J4730" s="2">
        <v>292183000000</v>
      </c>
      <c r="K4730" s="2">
        <v>292565000000</v>
      </c>
      <c r="L4730" s="2">
        <v>292692000000</v>
      </c>
      <c r="M4730" s="2">
        <v>293024000000</v>
      </c>
      <c r="N4730" s="2">
        <v>294040000000</v>
      </c>
      <c r="O4730" s="2">
        <v>295975000000</v>
      </c>
      <c r="P4730" s="2">
        <v>297718000000</v>
      </c>
      <c r="Q4730" s="2">
        <v>299692000000</v>
      </c>
      <c r="R4730" s="2">
        <v>301052000000</v>
      </c>
      <c r="S4730" s="2">
        <v>302775000000</v>
      </c>
      <c r="T4730" s="2">
        <v>305231000000</v>
      </c>
      <c r="U4730" s="2">
        <v>306578000000</v>
      </c>
      <c r="V4730" s="2">
        <v>309648000000</v>
      </c>
      <c r="W4730" s="2">
        <v>312716000000</v>
      </c>
      <c r="X4730" s="2">
        <v>315479000000</v>
      </c>
      <c r="Y4730" s="2">
        <v>317746000000</v>
      </c>
      <c r="Z4730" s="2">
        <v>320313000000</v>
      </c>
      <c r="AA4730" s="2">
        <v>322752000000</v>
      </c>
      <c r="AB4730" s="2">
        <v>324995000000</v>
      </c>
      <c r="AC4730" s="2">
        <v>327661000000</v>
      </c>
      <c r="AD4730" s="2">
        <v>329954000000</v>
      </c>
      <c r="AE4730" s="2">
        <v>331745000000</v>
      </c>
      <c r="AF4730" s="2">
        <v>334881000000</v>
      </c>
    </row>
    <row r="4731" spans="1:32" x14ac:dyDescent="0.25">
      <c r="A4731" t="s">
        <v>6245</v>
      </c>
      <c r="B4731" t="s">
        <v>19</v>
      </c>
      <c r="C4731" s="2">
        <v>21812000</v>
      </c>
      <c r="D4731" s="2">
        <v>22731300</v>
      </c>
      <c r="E4731" s="2">
        <v>21346000</v>
      </c>
      <c r="F4731" s="2">
        <v>76371100</v>
      </c>
      <c r="G4731" s="2">
        <v>73521600</v>
      </c>
      <c r="H4731" s="2">
        <v>71097800</v>
      </c>
      <c r="I4731" s="2">
        <v>69929300</v>
      </c>
      <c r="J4731" s="2">
        <v>69361400</v>
      </c>
      <c r="K4731" s="2">
        <v>69451900</v>
      </c>
      <c r="L4731" s="2">
        <v>69482300</v>
      </c>
      <c r="M4731" s="2">
        <v>69561100</v>
      </c>
      <c r="N4731" s="2">
        <v>69802100</v>
      </c>
      <c r="O4731" s="2">
        <v>70261500</v>
      </c>
      <c r="P4731" s="2">
        <v>70675400</v>
      </c>
      <c r="Q4731" s="2">
        <v>71143900</v>
      </c>
      <c r="R4731" s="2">
        <v>71466700</v>
      </c>
      <c r="S4731" s="2">
        <v>71875800</v>
      </c>
      <c r="T4731" s="2">
        <v>72458800</v>
      </c>
      <c r="U4731" s="2">
        <v>72778700</v>
      </c>
      <c r="V4731" s="2">
        <v>73507400</v>
      </c>
      <c r="W4731" s="2">
        <v>74235700</v>
      </c>
      <c r="X4731" s="2">
        <v>74891500</v>
      </c>
      <c r="Y4731" s="2">
        <v>75429700</v>
      </c>
      <c r="Z4731" s="2">
        <v>76039100</v>
      </c>
      <c r="AA4731" s="2">
        <v>76618100</v>
      </c>
      <c r="AB4731" s="2">
        <v>77150700</v>
      </c>
      <c r="AC4731" s="2">
        <v>77783600</v>
      </c>
      <c r="AD4731" s="2">
        <v>78327900</v>
      </c>
      <c r="AE4731" s="2">
        <v>78753100</v>
      </c>
      <c r="AF4731" s="2">
        <v>79497600</v>
      </c>
    </row>
    <row r="4732" spans="1:32" x14ac:dyDescent="0.25">
      <c r="A4732" t="s">
        <v>6246</v>
      </c>
      <c r="B4732" t="s">
        <v>19</v>
      </c>
      <c r="C4732" s="2">
        <v>246925000</v>
      </c>
      <c r="D4732" s="2">
        <v>257331000</v>
      </c>
      <c r="E4732" s="2">
        <v>241649000</v>
      </c>
      <c r="F4732" s="2">
        <v>864564000</v>
      </c>
      <c r="G4732" s="2">
        <v>832305000</v>
      </c>
      <c r="H4732" s="2">
        <v>804867000</v>
      </c>
      <c r="I4732" s="2">
        <v>791639000</v>
      </c>
      <c r="J4732" s="2">
        <v>785209000</v>
      </c>
      <c r="K4732" s="2">
        <v>786235000</v>
      </c>
      <c r="L4732" s="2">
        <v>786579000</v>
      </c>
      <c r="M4732" s="2">
        <v>787470000</v>
      </c>
      <c r="N4732" s="2">
        <v>790199000</v>
      </c>
      <c r="O4732" s="2">
        <v>795400000</v>
      </c>
      <c r="P4732" s="2">
        <v>800085000</v>
      </c>
      <c r="Q4732" s="2">
        <v>805389000</v>
      </c>
      <c r="R4732" s="2">
        <v>809043000</v>
      </c>
      <c r="S4732" s="2">
        <v>813674000</v>
      </c>
      <c r="T4732" s="2">
        <v>820274000</v>
      </c>
      <c r="U4732" s="2">
        <v>823895000</v>
      </c>
      <c r="V4732" s="2">
        <v>832145000</v>
      </c>
      <c r="W4732" s="2">
        <v>840390000</v>
      </c>
      <c r="X4732" s="2">
        <v>847814000</v>
      </c>
      <c r="Y4732" s="2">
        <v>853906000</v>
      </c>
      <c r="Z4732" s="2">
        <v>860805000</v>
      </c>
      <c r="AA4732" s="2">
        <v>867360000</v>
      </c>
      <c r="AB4732" s="2">
        <v>873389000</v>
      </c>
      <c r="AC4732" s="2">
        <v>880554000</v>
      </c>
      <c r="AD4732" s="2">
        <v>886715000</v>
      </c>
      <c r="AE4732" s="2">
        <v>891530000</v>
      </c>
      <c r="AF4732" s="2">
        <v>899957000</v>
      </c>
    </row>
    <row r="4733" spans="1:32" x14ac:dyDescent="0.25">
      <c r="A4733" t="s">
        <v>6247</v>
      </c>
      <c r="B4733" t="s">
        <v>19</v>
      </c>
      <c r="C4733" s="2">
        <v>147229000</v>
      </c>
      <c r="D4733" s="2">
        <v>153434000</v>
      </c>
      <c r="E4733" s="2">
        <v>144083000</v>
      </c>
      <c r="F4733" s="2">
        <v>515497000</v>
      </c>
      <c r="G4733" s="2">
        <v>496263000</v>
      </c>
      <c r="H4733" s="2">
        <v>479903000</v>
      </c>
      <c r="I4733" s="2">
        <v>472016000</v>
      </c>
      <c r="J4733" s="2">
        <v>468182000</v>
      </c>
      <c r="K4733" s="2">
        <v>468793000</v>
      </c>
      <c r="L4733" s="2">
        <v>468998000</v>
      </c>
      <c r="M4733" s="2">
        <v>469530000</v>
      </c>
      <c r="N4733" s="2">
        <v>471157000</v>
      </c>
      <c r="O4733" s="2">
        <v>474258000</v>
      </c>
      <c r="P4733" s="2">
        <v>477052000</v>
      </c>
      <c r="Q4733" s="2">
        <v>480214000</v>
      </c>
      <c r="R4733" s="2">
        <v>482393000</v>
      </c>
      <c r="S4733" s="2">
        <v>485154000</v>
      </c>
      <c r="T4733" s="2">
        <v>489089000</v>
      </c>
      <c r="U4733" s="2">
        <v>491249000</v>
      </c>
      <c r="V4733" s="2">
        <v>496167000</v>
      </c>
      <c r="W4733" s="2">
        <v>501083000</v>
      </c>
      <c r="X4733" s="2">
        <v>505510000</v>
      </c>
      <c r="Y4733" s="2">
        <v>509143000</v>
      </c>
      <c r="Z4733" s="2">
        <v>513256000</v>
      </c>
      <c r="AA4733" s="2">
        <v>517164000</v>
      </c>
      <c r="AB4733" s="2">
        <v>520759000</v>
      </c>
      <c r="AC4733" s="2">
        <v>525031000</v>
      </c>
      <c r="AD4733" s="2">
        <v>528705000</v>
      </c>
      <c r="AE4733" s="2">
        <v>531575000</v>
      </c>
      <c r="AF4733" s="2">
        <v>536600000</v>
      </c>
    </row>
    <row r="4734" spans="1:32" x14ac:dyDescent="0.25">
      <c r="A4734" t="s">
        <v>6248</v>
      </c>
      <c r="B4734" t="s">
        <v>19</v>
      </c>
      <c r="C4734" s="2">
        <v>30055500</v>
      </c>
      <c r="D4734" s="2">
        <v>31322200</v>
      </c>
      <c r="E4734" s="2">
        <v>29413300</v>
      </c>
      <c r="F4734" s="2">
        <v>105234000</v>
      </c>
      <c r="G4734" s="2">
        <v>101308000</v>
      </c>
      <c r="H4734" s="2">
        <v>97967800</v>
      </c>
      <c r="I4734" s="2">
        <v>96357700</v>
      </c>
      <c r="J4734" s="2">
        <v>95575100</v>
      </c>
      <c r="K4734" s="2">
        <v>95699900</v>
      </c>
      <c r="L4734" s="2">
        <v>95741800</v>
      </c>
      <c r="M4734" s="2">
        <v>95850300</v>
      </c>
      <c r="N4734" s="2">
        <v>96182400</v>
      </c>
      <c r="O4734" s="2">
        <v>96815400</v>
      </c>
      <c r="P4734" s="2">
        <v>97385800</v>
      </c>
      <c r="Q4734" s="2">
        <v>98031300</v>
      </c>
      <c r="R4734" s="2">
        <v>98476100</v>
      </c>
      <c r="S4734" s="2">
        <v>99039800</v>
      </c>
      <c r="T4734" s="2">
        <v>99843200</v>
      </c>
      <c r="U4734" s="2">
        <v>100284000</v>
      </c>
      <c r="V4734" s="2">
        <v>101288000</v>
      </c>
      <c r="W4734" s="2">
        <v>102292000</v>
      </c>
      <c r="X4734" s="2">
        <v>103195000</v>
      </c>
      <c r="Y4734" s="2">
        <v>103937000</v>
      </c>
      <c r="Z4734" s="2">
        <v>104777000</v>
      </c>
      <c r="AA4734" s="2">
        <v>105574000</v>
      </c>
      <c r="AB4734" s="2">
        <v>106308000</v>
      </c>
      <c r="AC4734" s="2">
        <v>107180000</v>
      </c>
      <c r="AD4734" s="2">
        <v>107930000</v>
      </c>
      <c r="AE4734" s="2">
        <v>108516000</v>
      </c>
      <c r="AF4734" s="2">
        <v>109542000</v>
      </c>
    </row>
    <row r="4735" spans="1:32" x14ac:dyDescent="0.25">
      <c r="A4735" t="s">
        <v>6249</v>
      </c>
      <c r="B4735" t="s">
        <v>19</v>
      </c>
      <c r="C4735" s="2">
        <v>25717000</v>
      </c>
      <c r="D4735" s="2">
        <v>26800800</v>
      </c>
      <c r="E4735" s="2">
        <v>25167500</v>
      </c>
      <c r="F4735" s="2">
        <v>90043600</v>
      </c>
      <c r="G4735" s="2">
        <v>86683900</v>
      </c>
      <c r="H4735" s="2">
        <v>83826200</v>
      </c>
      <c r="I4735" s="2">
        <v>82448500</v>
      </c>
      <c r="J4735" s="2">
        <v>81778900</v>
      </c>
      <c r="K4735" s="2">
        <v>81885700</v>
      </c>
      <c r="L4735" s="2">
        <v>81921500</v>
      </c>
      <c r="M4735" s="2">
        <v>82014400</v>
      </c>
      <c r="N4735" s="2">
        <v>82298600</v>
      </c>
      <c r="O4735" s="2">
        <v>82840200</v>
      </c>
      <c r="P4735" s="2">
        <v>83328200</v>
      </c>
      <c r="Q4735" s="2">
        <v>83880500</v>
      </c>
      <c r="R4735" s="2">
        <v>84261100</v>
      </c>
      <c r="S4735" s="2">
        <v>84743500</v>
      </c>
      <c r="T4735" s="2">
        <v>85430900</v>
      </c>
      <c r="U4735" s="2">
        <v>85808000</v>
      </c>
      <c r="V4735" s="2">
        <v>86667200</v>
      </c>
      <c r="W4735" s="2">
        <v>87525900</v>
      </c>
      <c r="X4735" s="2">
        <v>88299100</v>
      </c>
      <c r="Y4735" s="2">
        <v>88933600</v>
      </c>
      <c r="Z4735" s="2">
        <v>89652100</v>
      </c>
      <c r="AA4735" s="2">
        <v>90334800</v>
      </c>
      <c r="AB4735" s="2">
        <v>90962700</v>
      </c>
      <c r="AC4735" s="2">
        <v>91708900</v>
      </c>
      <c r="AD4735" s="2">
        <v>92350600</v>
      </c>
      <c r="AE4735" s="2">
        <v>92852000</v>
      </c>
      <c r="AF4735" s="2">
        <v>93729700</v>
      </c>
    </row>
    <row r="4736" spans="1:32" x14ac:dyDescent="0.25">
      <c r="A4736" t="s">
        <v>6250</v>
      </c>
      <c r="B4736" t="s">
        <v>19</v>
      </c>
      <c r="C4736" s="2">
        <v>109652000</v>
      </c>
      <c r="D4736" s="2">
        <v>114274000</v>
      </c>
      <c r="E4736" s="2">
        <v>107309000</v>
      </c>
      <c r="F4736" s="2">
        <v>383928000</v>
      </c>
      <c r="G4736" s="2">
        <v>369603000</v>
      </c>
      <c r="H4736" s="2">
        <v>357419000</v>
      </c>
      <c r="I4736" s="2">
        <v>351545000</v>
      </c>
      <c r="J4736" s="2">
        <v>348689000</v>
      </c>
      <c r="K4736" s="2">
        <v>349145000</v>
      </c>
      <c r="L4736" s="2">
        <v>349297000</v>
      </c>
      <c r="M4736" s="2">
        <v>349693000</v>
      </c>
      <c r="N4736" s="2">
        <v>350905000</v>
      </c>
      <c r="O4736" s="2">
        <v>353214000</v>
      </c>
      <c r="P4736" s="2">
        <v>355295000</v>
      </c>
      <c r="Q4736" s="2">
        <v>357650000</v>
      </c>
      <c r="R4736" s="2">
        <v>359273000</v>
      </c>
      <c r="S4736" s="2">
        <v>361330000</v>
      </c>
      <c r="T4736" s="2">
        <v>364261000</v>
      </c>
      <c r="U4736" s="2">
        <v>365869000</v>
      </c>
      <c r="V4736" s="2">
        <v>369532000</v>
      </c>
      <c r="W4736" s="2">
        <v>373193000</v>
      </c>
      <c r="X4736" s="2">
        <v>376490000</v>
      </c>
      <c r="Y4736" s="2">
        <v>379196000</v>
      </c>
      <c r="Z4736" s="2">
        <v>382259000</v>
      </c>
      <c r="AA4736" s="2">
        <v>385170000</v>
      </c>
      <c r="AB4736" s="2">
        <v>387847000</v>
      </c>
      <c r="AC4736" s="2">
        <v>391029000</v>
      </c>
      <c r="AD4736" s="2">
        <v>393765000</v>
      </c>
      <c r="AE4736" s="2">
        <v>395903000</v>
      </c>
      <c r="AF4736" s="2">
        <v>399646000</v>
      </c>
    </row>
    <row r="4737" spans="1:32" x14ac:dyDescent="0.25">
      <c r="A4737" t="s">
        <v>6251</v>
      </c>
      <c r="B4737" t="s">
        <v>19</v>
      </c>
      <c r="C4737" s="2">
        <v>1947980</v>
      </c>
      <c r="D4737" s="2">
        <v>2030080</v>
      </c>
      <c r="E4737" s="2">
        <v>1906360</v>
      </c>
      <c r="F4737" s="2">
        <v>6820530</v>
      </c>
      <c r="G4737" s="2">
        <v>6566040</v>
      </c>
      <c r="H4737" s="2">
        <v>6349590</v>
      </c>
      <c r="I4737" s="2">
        <v>6245230</v>
      </c>
      <c r="J4737" s="2">
        <v>6194510</v>
      </c>
      <c r="K4737" s="2">
        <v>6202600</v>
      </c>
      <c r="L4737" s="2">
        <v>6205310</v>
      </c>
      <c r="M4737" s="2">
        <v>6212340</v>
      </c>
      <c r="N4737" s="2">
        <v>6233870</v>
      </c>
      <c r="O4737" s="2">
        <v>6274900</v>
      </c>
      <c r="P4737" s="2">
        <v>6311860</v>
      </c>
      <c r="Q4737" s="2">
        <v>6353700</v>
      </c>
      <c r="R4737" s="2">
        <v>6382530</v>
      </c>
      <c r="S4737" s="2">
        <v>6419070</v>
      </c>
      <c r="T4737" s="2">
        <v>6471130</v>
      </c>
      <c r="U4737" s="2">
        <v>6499700</v>
      </c>
      <c r="V4737" s="2">
        <v>6564780</v>
      </c>
      <c r="W4737" s="2">
        <v>6629820</v>
      </c>
      <c r="X4737" s="2">
        <v>6688390</v>
      </c>
      <c r="Y4737" s="2">
        <v>6736450</v>
      </c>
      <c r="Z4737" s="2">
        <v>6790880</v>
      </c>
      <c r="AA4737" s="2">
        <v>6842590</v>
      </c>
      <c r="AB4737" s="2">
        <v>6890150</v>
      </c>
      <c r="AC4737" s="2">
        <v>6946680</v>
      </c>
      <c r="AD4737" s="2">
        <v>6995280</v>
      </c>
      <c r="AE4737" s="2">
        <v>7033260</v>
      </c>
      <c r="AF4737" s="2">
        <v>7099750</v>
      </c>
    </row>
    <row r="4738" spans="1:32" x14ac:dyDescent="0.25">
      <c r="A4738" t="s">
        <v>6252</v>
      </c>
      <c r="B4738" t="s">
        <v>19</v>
      </c>
      <c r="C4738" s="2">
        <v>9442420</v>
      </c>
      <c r="D4738" s="2">
        <v>9840370</v>
      </c>
      <c r="E4738" s="2">
        <v>9240670</v>
      </c>
      <c r="F4738" s="2">
        <v>33061000</v>
      </c>
      <c r="G4738" s="2">
        <v>31827400</v>
      </c>
      <c r="H4738" s="2">
        <v>30778200</v>
      </c>
      <c r="I4738" s="2">
        <v>30272300</v>
      </c>
      <c r="J4738" s="2">
        <v>30026500</v>
      </c>
      <c r="K4738" s="2">
        <v>30065700</v>
      </c>
      <c r="L4738" s="2">
        <v>30078800</v>
      </c>
      <c r="M4738" s="2">
        <v>30112900</v>
      </c>
      <c r="N4738" s="2">
        <v>30217300</v>
      </c>
      <c r="O4738" s="2">
        <v>30416100</v>
      </c>
      <c r="P4738" s="2">
        <v>30595300</v>
      </c>
      <c r="Q4738" s="2">
        <v>30798100</v>
      </c>
      <c r="R4738" s="2">
        <v>30937900</v>
      </c>
      <c r="S4738" s="2">
        <v>31115000</v>
      </c>
      <c r="T4738" s="2">
        <v>31367400</v>
      </c>
      <c r="U4738" s="2">
        <v>31505800</v>
      </c>
      <c r="V4738" s="2">
        <v>31821300</v>
      </c>
      <c r="W4738" s="2">
        <v>32136600</v>
      </c>
      <c r="X4738" s="2">
        <v>32420500</v>
      </c>
      <c r="Y4738" s="2">
        <v>32653400</v>
      </c>
      <c r="Z4738" s="2">
        <v>32917300</v>
      </c>
      <c r="AA4738" s="2">
        <v>33167900</v>
      </c>
      <c r="AB4738" s="2">
        <v>33398500</v>
      </c>
      <c r="AC4738" s="2">
        <v>33672400</v>
      </c>
      <c r="AD4738" s="2">
        <v>33908100</v>
      </c>
      <c r="AE4738" s="2">
        <v>34092200</v>
      </c>
      <c r="AF4738" s="2">
        <v>34414400</v>
      </c>
    </row>
    <row r="4739" spans="1:32" x14ac:dyDescent="0.25">
      <c r="A4739" t="s">
        <v>6253</v>
      </c>
      <c r="B4739" t="s">
        <v>19</v>
      </c>
      <c r="C4739" s="2">
        <v>4485000</v>
      </c>
      <c r="D4739" s="2">
        <v>4674020</v>
      </c>
      <c r="E4739" s="2">
        <v>4389170</v>
      </c>
      <c r="F4739" s="2">
        <v>15703500</v>
      </c>
      <c r="G4739" s="2">
        <v>15117500</v>
      </c>
      <c r="H4739" s="2">
        <v>14619200</v>
      </c>
      <c r="I4739" s="2">
        <v>14378900</v>
      </c>
      <c r="J4739" s="2">
        <v>14262100</v>
      </c>
      <c r="K4739" s="2">
        <v>14280700</v>
      </c>
      <c r="L4739" s="2">
        <v>14287000</v>
      </c>
      <c r="M4739" s="2">
        <v>14303200</v>
      </c>
      <c r="N4739" s="2">
        <v>14352700</v>
      </c>
      <c r="O4739" s="2">
        <v>14447200</v>
      </c>
      <c r="P4739" s="2">
        <v>14532300</v>
      </c>
      <c r="Q4739" s="2">
        <v>14628600</v>
      </c>
      <c r="R4739" s="2">
        <v>14695000</v>
      </c>
      <c r="S4739" s="2">
        <v>14779100</v>
      </c>
      <c r="T4739" s="2">
        <v>14899000</v>
      </c>
      <c r="U4739" s="2">
        <v>14964800</v>
      </c>
      <c r="V4739" s="2">
        <v>15114600</v>
      </c>
      <c r="W4739" s="2">
        <v>15264400</v>
      </c>
      <c r="X4739" s="2">
        <v>15399200</v>
      </c>
      <c r="Y4739" s="2">
        <v>15509900</v>
      </c>
      <c r="Z4739" s="2">
        <v>15635200</v>
      </c>
      <c r="AA4739" s="2">
        <v>15754200</v>
      </c>
      <c r="AB4739" s="2">
        <v>15863700</v>
      </c>
      <c r="AC4739" s="2">
        <v>15993900</v>
      </c>
      <c r="AD4739" s="2">
        <v>16105800</v>
      </c>
      <c r="AE4739" s="2">
        <v>16193200</v>
      </c>
      <c r="AF4739" s="2">
        <v>16346300</v>
      </c>
    </row>
    <row r="4740" spans="1:32" x14ac:dyDescent="0.25">
      <c r="A4740" t="s">
        <v>6254</v>
      </c>
      <c r="B4740" t="s">
        <v>19</v>
      </c>
      <c r="C4740">
        <v>897000</v>
      </c>
      <c r="D4740">
        <v>934804</v>
      </c>
      <c r="E4740">
        <v>877835</v>
      </c>
      <c r="F4740" s="2">
        <v>3140690</v>
      </c>
      <c r="G4740" s="2">
        <v>3023500</v>
      </c>
      <c r="H4740" s="2">
        <v>2923830</v>
      </c>
      <c r="I4740" s="2">
        <v>2875780</v>
      </c>
      <c r="J4740" s="2">
        <v>2852420</v>
      </c>
      <c r="K4740" s="2">
        <v>2856150</v>
      </c>
      <c r="L4740" s="2">
        <v>2857390</v>
      </c>
      <c r="M4740" s="2">
        <v>2860630</v>
      </c>
      <c r="N4740" s="2">
        <v>2870550</v>
      </c>
      <c r="O4740" s="2">
        <v>2889440</v>
      </c>
      <c r="P4740" s="2">
        <v>2906460</v>
      </c>
      <c r="Q4740" s="2">
        <v>2925720</v>
      </c>
      <c r="R4740" s="2">
        <v>2939000</v>
      </c>
      <c r="S4740" s="2">
        <v>2955820</v>
      </c>
      <c r="T4740" s="2">
        <v>2979800</v>
      </c>
      <c r="U4740" s="2">
        <v>2992950</v>
      </c>
      <c r="V4740" s="2">
        <v>3022920</v>
      </c>
      <c r="W4740" s="2">
        <v>3052870</v>
      </c>
      <c r="X4740" s="2">
        <v>3079840</v>
      </c>
      <c r="Y4740" s="2">
        <v>3101970</v>
      </c>
      <c r="Z4740" s="2">
        <v>3127030</v>
      </c>
      <c r="AA4740" s="2">
        <v>3150850</v>
      </c>
      <c r="AB4740" s="2">
        <v>3172750</v>
      </c>
      <c r="AC4740" s="2">
        <v>3198780</v>
      </c>
      <c r="AD4740" s="2">
        <v>3221160</v>
      </c>
      <c r="AE4740" s="2">
        <v>3238650</v>
      </c>
      <c r="AF4740" s="2">
        <v>3269260</v>
      </c>
    </row>
    <row r="4741" spans="1:32" x14ac:dyDescent="0.25">
      <c r="A4741" t="s">
        <v>6255</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x14ac:dyDescent="0.25">
      <c r="A4742" t="s">
        <v>6256</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x14ac:dyDescent="0.25">
      <c r="A4743" t="s">
        <v>6257</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x14ac:dyDescent="0.25">
      <c r="A4744" t="s">
        <v>6258</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x14ac:dyDescent="0.25">
      <c r="A4745" t="s">
        <v>6259</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x14ac:dyDescent="0.25">
      <c r="A4746" t="s">
        <v>6260</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x14ac:dyDescent="0.25">
      <c r="A4747" t="s">
        <v>6261</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x14ac:dyDescent="0.25">
      <c r="A4748" t="s">
        <v>6262</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x14ac:dyDescent="0.25">
      <c r="A4749" t="s">
        <v>6263</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x14ac:dyDescent="0.25">
      <c r="A4750" t="s">
        <v>6264</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x14ac:dyDescent="0.25">
      <c r="A4751" t="s">
        <v>6265</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x14ac:dyDescent="0.25">
      <c r="A4752" t="s">
        <v>6266</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x14ac:dyDescent="0.25">
      <c r="A4753" t="s">
        <v>6267</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x14ac:dyDescent="0.25">
      <c r="A4754" t="s">
        <v>6268</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x14ac:dyDescent="0.25">
      <c r="A4755" t="s">
        <v>6269</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x14ac:dyDescent="0.25">
      <c r="A4756" t="s">
        <v>6270</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x14ac:dyDescent="0.25">
      <c r="A4757" t="s">
        <v>6271</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x14ac:dyDescent="0.25">
      <c r="A4758" t="s">
        <v>6272</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x14ac:dyDescent="0.25">
      <c r="A4759" t="s">
        <v>6273</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x14ac:dyDescent="0.25">
      <c r="A4760" t="s">
        <v>6274</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x14ac:dyDescent="0.25">
      <c r="A4761" t="s">
        <v>6275</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x14ac:dyDescent="0.25">
      <c r="A4762" t="s">
        <v>6276</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x14ac:dyDescent="0.25">
      <c r="A4763" t="s">
        <v>6277</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x14ac:dyDescent="0.25">
      <c r="A4764" t="s">
        <v>6278</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x14ac:dyDescent="0.25">
      <c r="A4765" t="s">
        <v>6279</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x14ac:dyDescent="0.25">
      <c r="A4766" t="s">
        <v>6280</v>
      </c>
      <c r="B4766" t="s">
        <v>19</v>
      </c>
      <c r="C4766" s="2">
        <v>939109000000</v>
      </c>
      <c r="D4766" s="2">
        <v>979072000000</v>
      </c>
      <c r="E4766" s="2">
        <v>987677000000</v>
      </c>
      <c r="F4766" s="2">
        <v>1604800000000</v>
      </c>
      <c r="G4766" s="2">
        <v>1628160000000</v>
      </c>
      <c r="H4766" s="2">
        <v>1643520000000</v>
      </c>
      <c r="I4766" s="2">
        <v>1644770000000</v>
      </c>
      <c r="J4766" s="2">
        <v>1655860000000</v>
      </c>
      <c r="K4766" s="2">
        <v>1690890000000</v>
      </c>
      <c r="L4766" s="2">
        <v>1714310000000</v>
      </c>
      <c r="M4766" s="2">
        <v>1717250000000</v>
      </c>
      <c r="N4766" s="2">
        <v>1716660000000</v>
      </c>
      <c r="O4766" s="2">
        <v>1723430000000</v>
      </c>
      <c r="P4766" s="2">
        <v>1728360000000</v>
      </c>
      <c r="Q4766" s="2">
        <v>1738810000000</v>
      </c>
      <c r="R4766" s="2">
        <v>1755410000000</v>
      </c>
      <c r="S4766" s="2">
        <v>1780000000000</v>
      </c>
      <c r="T4766" s="2">
        <v>1807660000000</v>
      </c>
      <c r="U4766" s="2">
        <v>1830400000000</v>
      </c>
      <c r="V4766" s="2">
        <v>1856210000000</v>
      </c>
      <c r="W4766" s="2">
        <v>1886330000000</v>
      </c>
      <c r="X4766" s="2">
        <v>1911530000000</v>
      </c>
      <c r="Y4766" s="2">
        <v>1934270000000</v>
      </c>
      <c r="Z4766" s="2">
        <v>1956400000000</v>
      </c>
      <c r="AA4766" s="2">
        <v>1981600000000</v>
      </c>
      <c r="AB4766" s="2">
        <v>2008020000000</v>
      </c>
      <c r="AC4766" s="2">
        <v>2033220000000</v>
      </c>
      <c r="AD4766" s="2">
        <v>2055950000000</v>
      </c>
      <c r="AE4766" s="2">
        <v>2076230000000</v>
      </c>
      <c r="AF4766" s="2">
        <v>2105710000000</v>
      </c>
    </row>
    <row r="4767" spans="1:32" x14ac:dyDescent="0.25">
      <c r="A4767" t="s">
        <v>6281</v>
      </c>
      <c r="B4767" t="s">
        <v>19</v>
      </c>
      <c r="C4767" s="2">
        <v>222935000</v>
      </c>
      <c r="D4767" s="2">
        <v>232422000</v>
      </c>
      <c r="E4767" s="2">
        <v>234465000</v>
      </c>
      <c r="F4767" s="2">
        <v>380963000</v>
      </c>
      <c r="G4767" s="2">
        <v>386510000</v>
      </c>
      <c r="H4767" s="2">
        <v>390155000</v>
      </c>
      <c r="I4767" s="2">
        <v>390453000</v>
      </c>
      <c r="J4767" s="2">
        <v>393086000</v>
      </c>
      <c r="K4767" s="2">
        <v>401400000</v>
      </c>
      <c r="L4767" s="2">
        <v>406960000</v>
      </c>
      <c r="M4767" s="2">
        <v>407659000</v>
      </c>
      <c r="N4767" s="2">
        <v>407518000</v>
      </c>
      <c r="O4767" s="2">
        <v>409126000</v>
      </c>
      <c r="P4767" s="2">
        <v>410295000</v>
      </c>
      <c r="Q4767" s="2">
        <v>412777000</v>
      </c>
      <c r="R4767" s="2">
        <v>416717000</v>
      </c>
      <c r="S4767" s="2">
        <v>422554000</v>
      </c>
      <c r="T4767" s="2">
        <v>429120000</v>
      </c>
      <c r="U4767" s="2">
        <v>434519000</v>
      </c>
      <c r="V4767" s="2">
        <v>440647000</v>
      </c>
      <c r="W4767" s="2">
        <v>447796000</v>
      </c>
      <c r="X4767" s="2">
        <v>453778000</v>
      </c>
      <c r="Y4767" s="2">
        <v>459177000</v>
      </c>
      <c r="Z4767" s="2">
        <v>464429000</v>
      </c>
      <c r="AA4767" s="2">
        <v>470412000</v>
      </c>
      <c r="AB4767" s="2">
        <v>476685000</v>
      </c>
      <c r="AC4767" s="2">
        <v>482666000</v>
      </c>
      <c r="AD4767" s="2">
        <v>488063000</v>
      </c>
      <c r="AE4767" s="2">
        <v>492876000</v>
      </c>
      <c r="AF4767" s="2">
        <v>499876000</v>
      </c>
    </row>
    <row r="4768" spans="1:32" x14ac:dyDescent="0.25">
      <c r="A4768" t="s">
        <v>6282</v>
      </c>
      <c r="B4768" t="s">
        <v>19</v>
      </c>
      <c r="C4768" s="2">
        <v>2523750000</v>
      </c>
      <c r="D4768" s="2">
        <v>2631150000</v>
      </c>
      <c r="E4768" s="2">
        <v>2654270000</v>
      </c>
      <c r="F4768" s="2">
        <v>4312720000</v>
      </c>
      <c r="G4768" s="2">
        <v>4375510000</v>
      </c>
      <c r="H4768" s="2">
        <v>4416770000</v>
      </c>
      <c r="I4768" s="2">
        <v>4420150000</v>
      </c>
      <c r="J4768" s="2">
        <v>4449950000</v>
      </c>
      <c r="K4768" s="2">
        <v>4544080000</v>
      </c>
      <c r="L4768" s="2">
        <v>4607010000</v>
      </c>
      <c r="M4768" s="2">
        <v>4614930000</v>
      </c>
      <c r="N4768" s="2">
        <v>4613330000</v>
      </c>
      <c r="O4768" s="2">
        <v>4631540000</v>
      </c>
      <c r="P4768" s="2">
        <v>4644770000</v>
      </c>
      <c r="Q4768" s="2">
        <v>4672870000</v>
      </c>
      <c r="R4768" s="2">
        <v>4717480000</v>
      </c>
      <c r="S4768" s="2">
        <v>4783550000</v>
      </c>
      <c r="T4768" s="2">
        <v>4857880000</v>
      </c>
      <c r="U4768" s="2">
        <v>4919000000</v>
      </c>
      <c r="V4768" s="2">
        <v>4988370000</v>
      </c>
      <c r="W4768" s="2">
        <v>5069300000</v>
      </c>
      <c r="X4768" s="2">
        <v>5137020000</v>
      </c>
      <c r="Y4768" s="2">
        <v>5198140000</v>
      </c>
      <c r="Z4768" s="2">
        <v>5257600000</v>
      </c>
      <c r="AA4768" s="2">
        <v>5325330000</v>
      </c>
      <c r="AB4768" s="2">
        <v>5396350000</v>
      </c>
      <c r="AC4768" s="2">
        <v>5464050000</v>
      </c>
      <c r="AD4768" s="2">
        <v>5525140000</v>
      </c>
      <c r="AE4768" s="2">
        <v>5579630000</v>
      </c>
      <c r="AF4768" s="2">
        <v>5658880000</v>
      </c>
    </row>
    <row r="4769" spans="1:32" x14ac:dyDescent="0.25">
      <c r="A4769" t="s">
        <v>6283</v>
      </c>
      <c r="B4769" t="s">
        <v>19</v>
      </c>
      <c r="C4769" s="2">
        <v>1504790000</v>
      </c>
      <c r="D4769" s="2">
        <v>1568830000</v>
      </c>
      <c r="E4769" s="2">
        <v>1582610000</v>
      </c>
      <c r="F4769" s="2">
        <v>2571460000</v>
      </c>
      <c r="G4769" s="2">
        <v>2608900000</v>
      </c>
      <c r="H4769" s="2">
        <v>2633510000</v>
      </c>
      <c r="I4769" s="2">
        <v>2635520000</v>
      </c>
      <c r="J4769" s="2">
        <v>2653290000</v>
      </c>
      <c r="K4769" s="2">
        <v>2709410000</v>
      </c>
      <c r="L4769" s="2">
        <v>2746940000</v>
      </c>
      <c r="M4769" s="2">
        <v>2751660000</v>
      </c>
      <c r="N4769" s="2">
        <v>2750700000</v>
      </c>
      <c r="O4769" s="2">
        <v>2761560000</v>
      </c>
      <c r="P4769" s="2">
        <v>2769450000</v>
      </c>
      <c r="Q4769" s="2">
        <v>2786200000</v>
      </c>
      <c r="R4769" s="2">
        <v>2812800000</v>
      </c>
      <c r="S4769" s="2">
        <v>2852200000</v>
      </c>
      <c r="T4769" s="2">
        <v>2896520000</v>
      </c>
      <c r="U4769" s="2">
        <v>2932960000</v>
      </c>
      <c r="V4769" s="2">
        <v>2974320000</v>
      </c>
      <c r="W4769" s="2">
        <v>3022580000</v>
      </c>
      <c r="X4769" s="2">
        <v>3062950000</v>
      </c>
      <c r="Y4769" s="2">
        <v>3099400000</v>
      </c>
      <c r="Z4769" s="2">
        <v>3134850000</v>
      </c>
      <c r="AA4769" s="2">
        <v>3175230000</v>
      </c>
      <c r="AB4769" s="2">
        <v>3217580000</v>
      </c>
      <c r="AC4769" s="2">
        <v>3257940000</v>
      </c>
      <c r="AD4769" s="2">
        <v>3294370000</v>
      </c>
      <c r="AE4769" s="2">
        <v>3326860000</v>
      </c>
      <c r="AF4769" s="2">
        <v>3374110000</v>
      </c>
    </row>
    <row r="4770" spans="1:32" x14ac:dyDescent="0.25">
      <c r="A4770" t="s">
        <v>6284</v>
      </c>
      <c r="B4770" t="s">
        <v>19</v>
      </c>
      <c r="C4770" s="2">
        <v>307189000</v>
      </c>
      <c r="D4770" s="2">
        <v>320261000</v>
      </c>
      <c r="E4770" s="2">
        <v>323076000</v>
      </c>
      <c r="F4770" s="2">
        <v>524941000</v>
      </c>
      <c r="G4770" s="2">
        <v>532583000</v>
      </c>
      <c r="H4770" s="2">
        <v>537606000</v>
      </c>
      <c r="I4770" s="2">
        <v>538017000</v>
      </c>
      <c r="J4770" s="2">
        <v>541645000</v>
      </c>
      <c r="K4770" s="2">
        <v>553101000</v>
      </c>
      <c r="L4770" s="2">
        <v>560762000</v>
      </c>
      <c r="M4770" s="2">
        <v>561726000</v>
      </c>
      <c r="N4770" s="2">
        <v>561531000</v>
      </c>
      <c r="O4770" s="2">
        <v>563747000</v>
      </c>
      <c r="P4770" s="2">
        <v>565358000</v>
      </c>
      <c r="Q4770" s="2">
        <v>568778000</v>
      </c>
      <c r="R4770" s="2">
        <v>574208000</v>
      </c>
      <c r="S4770" s="2">
        <v>582250000</v>
      </c>
      <c r="T4770" s="2">
        <v>591298000</v>
      </c>
      <c r="U4770" s="2">
        <v>598736000</v>
      </c>
      <c r="V4770" s="2">
        <v>607180000</v>
      </c>
      <c r="W4770" s="2">
        <v>617032000</v>
      </c>
      <c r="X4770" s="2">
        <v>625274000</v>
      </c>
      <c r="Y4770" s="2">
        <v>632713000</v>
      </c>
      <c r="Z4770" s="2">
        <v>639951000</v>
      </c>
      <c r="AA4770" s="2">
        <v>648195000</v>
      </c>
      <c r="AB4770" s="2">
        <v>656839000</v>
      </c>
      <c r="AC4770" s="2">
        <v>665080000</v>
      </c>
      <c r="AD4770" s="2">
        <v>672516000</v>
      </c>
      <c r="AE4770" s="2">
        <v>679148000</v>
      </c>
      <c r="AF4770" s="2">
        <v>688794000</v>
      </c>
    </row>
    <row r="4771" spans="1:32" x14ac:dyDescent="0.25">
      <c r="A4771" t="s">
        <v>6285</v>
      </c>
      <c r="B4771" t="s">
        <v>19</v>
      </c>
      <c r="C4771" s="2">
        <v>262847000</v>
      </c>
      <c r="D4771" s="2">
        <v>274032000</v>
      </c>
      <c r="E4771" s="2">
        <v>276440000</v>
      </c>
      <c r="F4771" s="2">
        <v>449166000</v>
      </c>
      <c r="G4771" s="2">
        <v>455705000</v>
      </c>
      <c r="H4771" s="2">
        <v>460003000</v>
      </c>
      <c r="I4771" s="2">
        <v>460354000</v>
      </c>
      <c r="J4771" s="2">
        <v>463459000</v>
      </c>
      <c r="K4771" s="2">
        <v>473262000</v>
      </c>
      <c r="L4771" s="2">
        <v>479817000</v>
      </c>
      <c r="M4771" s="2">
        <v>480641000</v>
      </c>
      <c r="N4771" s="2">
        <v>480474000</v>
      </c>
      <c r="O4771" s="2">
        <v>482370000</v>
      </c>
      <c r="P4771" s="2">
        <v>483749000</v>
      </c>
      <c r="Q4771" s="2">
        <v>486675000</v>
      </c>
      <c r="R4771" s="2">
        <v>491321000</v>
      </c>
      <c r="S4771" s="2">
        <v>498203000</v>
      </c>
      <c r="T4771" s="2">
        <v>505944000</v>
      </c>
      <c r="U4771" s="2">
        <v>512309000</v>
      </c>
      <c r="V4771" s="2">
        <v>519534000</v>
      </c>
      <c r="W4771" s="2">
        <v>527963000</v>
      </c>
      <c r="X4771" s="2">
        <v>535016000</v>
      </c>
      <c r="Y4771" s="2">
        <v>541382000</v>
      </c>
      <c r="Z4771" s="2">
        <v>547574000</v>
      </c>
      <c r="AA4771" s="2">
        <v>554628000</v>
      </c>
      <c r="AB4771" s="2">
        <v>562025000</v>
      </c>
      <c r="AC4771" s="2">
        <v>569076000</v>
      </c>
      <c r="AD4771" s="2">
        <v>575439000</v>
      </c>
      <c r="AE4771" s="2">
        <v>581114000</v>
      </c>
      <c r="AF4771" s="2">
        <v>589367000</v>
      </c>
    </row>
    <row r="4772" spans="1:32" x14ac:dyDescent="0.25">
      <c r="A4772" t="s">
        <v>6286</v>
      </c>
      <c r="B4772" t="s">
        <v>19</v>
      </c>
      <c r="C4772" s="2">
        <v>1120730000</v>
      </c>
      <c r="D4772" s="2">
        <v>1168420000</v>
      </c>
      <c r="E4772" s="2">
        <v>1178690000</v>
      </c>
      <c r="F4772" s="2">
        <v>1915160000</v>
      </c>
      <c r="G4772" s="2">
        <v>1943040000</v>
      </c>
      <c r="H4772" s="2">
        <v>1961360000</v>
      </c>
      <c r="I4772" s="2">
        <v>1962860000</v>
      </c>
      <c r="J4772" s="2">
        <v>1976100000</v>
      </c>
      <c r="K4772" s="2">
        <v>2017900000</v>
      </c>
      <c r="L4772" s="2">
        <v>2045850000</v>
      </c>
      <c r="M4772" s="2">
        <v>2049360000</v>
      </c>
      <c r="N4772" s="2">
        <v>2048650000</v>
      </c>
      <c r="O4772" s="2">
        <v>2056730000</v>
      </c>
      <c r="P4772" s="2">
        <v>2062610000</v>
      </c>
      <c r="Q4772" s="2">
        <v>2075090000</v>
      </c>
      <c r="R4772" s="2">
        <v>2094900000</v>
      </c>
      <c r="S4772" s="2">
        <v>2124240000</v>
      </c>
      <c r="T4772" s="2">
        <v>2157250000</v>
      </c>
      <c r="U4772" s="2">
        <v>2184390000</v>
      </c>
      <c r="V4772" s="2">
        <v>2215190000</v>
      </c>
      <c r="W4772" s="2">
        <v>2251130000</v>
      </c>
      <c r="X4772" s="2">
        <v>2281210000</v>
      </c>
      <c r="Y4772" s="2">
        <v>2308350000</v>
      </c>
      <c r="Z4772" s="2">
        <v>2334750000</v>
      </c>
      <c r="AA4772" s="2">
        <v>2364830000</v>
      </c>
      <c r="AB4772" s="2">
        <v>2396360000</v>
      </c>
      <c r="AC4772" s="2">
        <v>2426430000</v>
      </c>
      <c r="AD4772" s="2">
        <v>2453560000</v>
      </c>
      <c r="AE4772" s="2">
        <v>2477760000</v>
      </c>
      <c r="AF4772" s="2">
        <v>2512950000</v>
      </c>
    </row>
    <row r="4773" spans="1:32" x14ac:dyDescent="0.25">
      <c r="A4773" t="s">
        <v>6287</v>
      </c>
      <c r="B4773" t="s">
        <v>19</v>
      </c>
      <c r="C4773" s="2">
        <v>19909800</v>
      </c>
      <c r="D4773" s="2">
        <v>20757100</v>
      </c>
      <c r="E4773" s="2">
        <v>20939500</v>
      </c>
      <c r="F4773" s="2">
        <v>34023000</v>
      </c>
      <c r="G4773" s="2">
        <v>34518300</v>
      </c>
      <c r="H4773" s="2">
        <v>34843800</v>
      </c>
      <c r="I4773" s="2">
        <v>34870500</v>
      </c>
      <c r="J4773" s="2">
        <v>35105600</v>
      </c>
      <c r="K4773" s="2">
        <v>35848200</v>
      </c>
      <c r="L4773" s="2">
        <v>36344700</v>
      </c>
      <c r="M4773" s="2">
        <v>36407100</v>
      </c>
      <c r="N4773" s="2">
        <v>36394500</v>
      </c>
      <c r="O4773" s="2">
        <v>36538100</v>
      </c>
      <c r="P4773" s="2">
        <v>36642600</v>
      </c>
      <c r="Q4773" s="2">
        <v>36864200</v>
      </c>
      <c r="R4773" s="2">
        <v>37216100</v>
      </c>
      <c r="S4773" s="2">
        <v>37737400</v>
      </c>
      <c r="T4773" s="2">
        <v>38323800</v>
      </c>
      <c r="U4773" s="2">
        <v>38805900</v>
      </c>
      <c r="V4773" s="2">
        <v>39353200</v>
      </c>
      <c r="W4773" s="2">
        <v>39991600</v>
      </c>
      <c r="X4773" s="2">
        <v>40525900</v>
      </c>
      <c r="Y4773" s="2">
        <v>41008000</v>
      </c>
      <c r="Z4773" s="2">
        <v>41477100</v>
      </c>
      <c r="AA4773" s="2">
        <v>42011400</v>
      </c>
      <c r="AB4773" s="2">
        <v>42571700</v>
      </c>
      <c r="AC4773" s="2">
        <v>43105800</v>
      </c>
      <c r="AD4773" s="2">
        <v>43587800</v>
      </c>
      <c r="AE4773" s="2">
        <v>44017600</v>
      </c>
      <c r="AF4773" s="2">
        <v>44642800</v>
      </c>
    </row>
    <row r="4774" spans="1:32" x14ac:dyDescent="0.25">
      <c r="A4774" t="s">
        <v>6288</v>
      </c>
      <c r="B4774" t="s">
        <v>19</v>
      </c>
      <c r="C4774" s="2">
        <v>96508500</v>
      </c>
      <c r="D4774" s="2">
        <v>100615000</v>
      </c>
      <c r="E4774" s="2">
        <v>101500000</v>
      </c>
      <c r="F4774" s="2">
        <v>164919000</v>
      </c>
      <c r="G4774" s="2">
        <v>167320000</v>
      </c>
      <c r="H4774" s="2">
        <v>168898000</v>
      </c>
      <c r="I4774" s="2">
        <v>169027000</v>
      </c>
      <c r="J4774" s="2">
        <v>170167000</v>
      </c>
      <c r="K4774" s="2">
        <v>173766000</v>
      </c>
      <c r="L4774" s="2">
        <v>176173000</v>
      </c>
      <c r="M4774" s="2">
        <v>176475000</v>
      </c>
      <c r="N4774" s="2">
        <v>176414000</v>
      </c>
      <c r="O4774" s="2">
        <v>177110000</v>
      </c>
      <c r="P4774" s="2">
        <v>177617000</v>
      </c>
      <c r="Q4774" s="2">
        <v>178691000</v>
      </c>
      <c r="R4774" s="2">
        <v>180397000</v>
      </c>
      <c r="S4774" s="2">
        <v>182923000</v>
      </c>
      <c r="T4774" s="2">
        <v>185766000</v>
      </c>
      <c r="U4774" s="2">
        <v>188103000</v>
      </c>
      <c r="V4774" s="2">
        <v>190756000</v>
      </c>
      <c r="W4774" s="2">
        <v>193851000</v>
      </c>
      <c r="X4774" s="2">
        <v>196440000</v>
      </c>
      <c r="Y4774" s="2">
        <v>198777000</v>
      </c>
      <c r="Z4774" s="2">
        <v>201051000</v>
      </c>
      <c r="AA4774" s="2">
        <v>203641000</v>
      </c>
      <c r="AB4774" s="2">
        <v>206357000</v>
      </c>
      <c r="AC4774" s="2">
        <v>208946000</v>
      </c>
      <c r="AD4774" s="2">
        <v>211282000</v>
      </c>
      <c r="AE4774" s="2">
        <v>213366000</v>
      </c>
      <c r="AF4774" s="2">
        <v>216396000</v>
      </c>
    </row>
    <row r="4775" spans="1:32" x14ac:dyDescent="0.25">
      <c r="A4775" t="s">
        <v>6289</v>
      </c>
      <c r="B4775" t="s">
        <v>19</v>
      </c>
      <c r="C4775" s="2">
        <v>45840000</v>
      </c>
      <c r="D4775" s="2">
        <v>47790700</v>
      </c>
      <c r="E4775" s="2">
        <v>48210700</v>
      </c>
      <c r="F4775" s="2">
        <v>78333800</v>
      </c>
      <c r="G4775" s="2">
        <v>79474200</v>
      </c>
      <c r="H4775" s="2">
        <v>80223700</v>
      </c>
      <c r="I4775" s="2">
        <v>80285000</v>
      </c>
      <c r="J4775" s="2">
        <v>80826400</v>
      </c>
      <c r="K4775" s="2">
        <v>82536000</v>
      </c>
      <c r="L4775" s="2">
        <v>83679200</v>
      </c>
      <c r="M4775" s="2">
        <v>83823100</v>
      </c>
      <c r="N4775" s="2">
        <v>83793900</v>
      </c>
      <c r="O4775" s="2">
        <v>84124600</v>
      </c>
      <c r="P4775" s="2">
        <v>84365100</v>
      </c>
      <c r="Q4775" s="2">
        <v>84875400</v>
      </c>
      <c r="R4775" s="2">
        <v>85685600</v>
      </c>
      <c r="S4775" s="2">
        <v>86885700</v>
      </c>
      <c r="T4775" s="2">
        <v>88235800</v>
      </c>
      <c r="U4775" s="2">
        <v>89345900</v>
      </c>
      <c r="V4775" s="2">
        <v>90605900</v>
      </c>
      <c r="W4775" s="2">
        <v>92075900</v>
      </c>
      <c r="X4775" s="2">
        <v>93306000</v>
      </c>
      <c r="Y4775" s="2">
        <v>94416100</v>
      </c>
      <c r="Z4775" s="2">
        <v>95496000</v>
      </c>
      <c r="AA4775" s="2">
        <v>96726200</v>
      </c>
      <c r="AB4775" s="2">
        <v>98016200</v>
      </c>
      <c r="AC4775" s="2">
        <v>99245900</v>
      </c>
      <c r="AD4775" s="2">
        <v>100356000</v>
      </c>
      <c r="AE4775" s="2">
        <v>101345000</v>
      </c>
      <c r="AF4775" s="2">
        <v>102785000</v>
      </c>
    </row>
    <row r="4776" spans="1:32" x14ac:dyDescent="0.25">
      <c r="A4776" t="s">
        <v>6290</v>
      </c>
      <c r="B4776" t="s">
        <v>19</v>
      </c>
      <c r="C4776" s="2">
        <v>9168000</v>
      </c>
      <c r="D4776" s="2">
        <v>9558140</v>
      </c>
      <c r="E4776" s="2">
        <v>9642150</v>
      </c>
      <c r="F4776" s="2">
        <v>15666800</v>
      </c>
      <c r="G4776" s="2">
        <v>15894800</v>
      </c>
      <c r="H4776" s="2">
        <v>16044700</v>
      </c>
      <c r="I4776" s="2">
        <v>16057000</v>
      </c>
      <c r="J4776" s="2">
        <v>16165300</v>
      </c>
      <c r="K4776" s="2">
        <v>16507200</v>
      </c>
      <c r="L4776" s="2">
        <v>16735800</v>
      </c>
      <c r="M4776" s="2">
        <v>16764600</v>
      </c>
      <c r="N4776" s="2">
        <v>16758800</v>
      </c>
      <c r="O4776" s="2">
        <v>16824900</v>
      </c>
      <c r="P4776" s="2">
        <v>16873000</v>
      </c>
      <c r="Q4776" s="2">
        <v>16975100</v>
      </c>
      <c r="R4776" s="2">
        <v>17137100</v>
      </c>
      <c r="S4776" s="2">
        <v>17377100</v>
      </c>
      <c r="T4776" s="2">
        <v>17647200</v>
      </c>
      <c r="U4776" s="2">
        <v>17869200</v>
      </c>
      <c r="V4776" s="2">
        <v>18121200</v>
      </c>
      <c r="W4776" s="2">
        <v>18415200</v>
      </c>
      <c r="X4776" s="2">
        <v>18661200</v>
      </c>
      <c r="Y4776" s="2">
        <v>18883200</v>
      </c>
      <c r="Z4776" s="2">
        <v>19099200</v>
      </c>
      <c r="AA4776" s="2">
        <v>19345200</v>
      </c>
      <c r="AB4776" s="2">
        <v>19603200</v>
      </c>
      <c r="AC4776" s="2">
        <v>19849200</v>
      </c>
      <c r="AD4776" s="2">
        <v>20071100</v>
      </c>
      <c r="AE4776" s="2">
        <v>20269000</v>
      </c>
      <c r="AF4776" s="2">
        <v>20556900</v>
      </c>
    </row>
    <row r="4777" spans="1:32" x14ac:dyDescent="0.25">
      <c r="A4777" t="s">
        <v>6291</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x14ac:dyDescent="0.25">
      <c r="A4778" t="s">
        <v>6292</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x14ac:dyDescent="0.25">
      <c r="A4779" t="s">
        <v>6293</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x14ac:dyDescent="0.25">
      <c r="A4780" t="s">
        <v>6294</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x14ac:dyDescent="0.25">
      <c r="A4781" t="s">
        <v>6295</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x14ac:dyDescent="0.25">
      <c r="A4782" t="s">
        <v>6296</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x14ac:dyDescent="0.25">
      <c r="A4783" t="s">
        <v>6297</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x14ac:dyDescent="0.25">
      <c r="A4784" t="s">
        <v>6298</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x14ac:dyDescent="0.25">
      <c r="A4785" t="s">
        <v>6299</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x14ac:dyDescent="0.25">
      <c r="A4786" t="s">
        <v>6300</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x14ac:dyDescent="0.25">
      <c r="A4787" t="s">
        <v>6301</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x14ac:dyDescent="0.25">
      <c r="A4788" t="s">
        <v>6302</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x14ac:dyDescent="0.25">
      <c r="A4789" t="s">
        <v>6303</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x14ac:dyDescent="0.25">
      <c r="A4790" t="s">
        <v>6304</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x14ac:dyDescent="0.25">
      <c r="A4791" t="s">
        <v>6305</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x14ac:dyDescent="0.25">
      <c r="A4792" t="s">
        <v>6306</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x14ac:dyDescent="0.25">
      <c r="A4793" t="s">
        <v>6307</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x14ac:dyDescent="0.25">
      <c r="A4794" t="s">
        <v>6308</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x14ac:dyDescent="0.25">
      <c r="A4795" t="s">
        <v>6309</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x14ac:dyDescent="0.25">
      <c r="A4796" t="s">
        <v>6310</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x14ac:dyDescent="0.25">
      <c r="A4797" t="s">
        <v>6311</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x14ac:dyDescent="0.25">
      <c r="A4798" t="s">
        <v>6312</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x14ac:dyDescent="0.25">
      <c r="A4799" t="s">
        <v>6313</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x14ac:dyDescent="0.25">
      <c r="A4800" t="s">
        <v>6314</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x14ac:dyDescent="0.25">
      <c r="A4801" t="s">
        <v>6315</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x14ac:dyDescent="0.25">
      <c r="A4802" t="s">
        <v>6316</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x14ac:dyDescent="0.25">
      <c r="A4803" t="s">
        <v>6317</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x14ac:dyDescent="0.25">
      <c r="A4804" t="s">
        <v>6318</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x14ac:dyDescent="0.25">
      <c r="A4805" t="s">
        <v>6319</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x14ac:dyDescent="0.25">
      <c r="A4806" t="s">
        <v>6320</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x14ac:dyDescent="0.25">
      <c r="A4807" t="s">
        <v>6321</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x14ac:dyDescent="0.25">
      <c r="A4808" t="s">
        <v>6322</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x14ac:dyDescent="0.25">
      <c r="A4809" t="s">
        <v>6323</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x14ac:dyDescent="0.25">
      <c r="A4810" t="s">
        <v>6324</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x14ac:dyDescent="0.25">
      <c r="A4811" t="s">
        <v>6325</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x14ac:dyDescent="0.25">
      <c r="A4812" t="s">
        <v>6326</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x14ac:dyDescent="0.25">
      <c r="A4813" t="s">
        <v>6327</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x14ac:dyDescent="0.25">
      <c r="A4814" t="s">
        <v>6328</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x14ac:dyDescent="0.25">
      <c r="A4815" t="s">
        <v>6329</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x14ac:dyDescent="0.25">
      <c r="A4816" t="s">
        <v>6330</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x14ac:dyDescent="0.25">
      <c r="A4817" t="s">
        <v>6331</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x14ac:dyDescent="0.25">
      <c r="A4818" t="s">
        <v>6332</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x14ac:dyDescent="0.25">
      <c r="A4819" t="s">
        <v>6333</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x14ac:dyDescent="0.25">
      <c r="A4820" t="s">
        <v>6334</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x14ac:dyDescent="0.25">
      <c r="A4821" t="s">
        <v>6335</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x14ac:dyDescent="0.25">
      <c r="A4822" t="s">
        <v>6336</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x14ac:dyDescent="0.25">
      <c r="A4823" t="s">
        <v>6337</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x14ac:dyDescent="0.25">
      <c r="A4824" t="s">
        <v>6338</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x14ac:dyDescent="0.25">
      <c r="A4825" t="s">
        <v>6339</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x14ac:dyDescent="0.25">
      <c r="A4826" t="s">
        <v>6340</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x14ac:dyDescent="0.25">
      <c r="A4827" t="s">
        <v>6341</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x14ac:dyDescent="0.25">
      <c r="A4828" t="s">
        <v>6342</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x14ac:dyDescent="0.25">
      <c r="A4829" t="s">
        <v>6343</v>
      </c>
      <c r="B4829" t="s">
        <v>19</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row>
    <row r="4830" spans="1:32" x14ac:dyDescent="0.25">
      <c r="A4830" t="s">
        <v>6344</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x14ac:dyDescent="0.25">
      <c r="A4831" t="s">
        <v>6345</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x14ac:dyDescent="0.25">
      <c r="A4832" t="s">
        <v>6346</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x14ac:dyDescent="0.25">
      <c r="A4833" t="s">
        <v>6347</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x14ac:dyDescent="0.25">
      <c r="A4834" t="s">
        <v>6348</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x14ac:dyDescent="0.25">
      <c r="A4835" t="s">
        <v>6349</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x14ac:dyDescent="0.25">
      <c r="A4836" t="s">
        <v>6350</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x14ac:dyDescent="0.25">
      <c r="A4837" t="s">
        <v>6351</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x14ac:dyDescent="0.25">
      <c r="A4838" t="s">
        <v>6352</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x14ac:dyDescent="0.25">
      <c r="A4839" t="s">
        <v>6353</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x14ac:dyDescent="0.25">
      <c r="A4840" t="s">
        <v>6354</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x14ac:dyDescent="0.25">
      <c r="A4841" t="s">
        <v>6355</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x14ac:dyDescent="0.25">
      <c r="A4842" t="s">
        <v>6356</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x14ac:dyDescent="0.25">
      <c r="A4843" t="s">
        <v>6357</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x14ac:dyDescent="0.25">
      <c r="A4844" t="s">
        <v>6358</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x14ac:dyDescent="0.25">
      <c r="A4845" t="s">
        <v>6359</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x14ac:dyDescent="0.25">
      <c r="A4846" t="s">
        <v>6360</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x14ac:dyDescent="0.25">
      <c r="A4847" t="s">
        <v>6361</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x14ac:dyDescent="0.25">
      <c r="A4848" t="s">
        <v>6362</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x14ac:dyDescent="0.25">
      <c r="A4849" t="s">
        <v>6363</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x14ac:dyDescent="0.25">
      <c r="A4850" t="s">
        <v>6364</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x14ac:dyDescent="0.25">
      <c r="A4851" t="s">
        <v>6365</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x14ac:dyDescent="0.25">
      <c r="A4852" t="s">
        <v>6366</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x14ac:dyDescent="0.25">
      <c r="A4853" t="s">
        <v>6367</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x14ac:dyDescent="0.25">
      <c r="A4854" t="s">
        <v>6368</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x14ac:dyDescent="0.25">
      <c r="A4855" t="s">
        <v>6369</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x14ac:dyDescent="0.25">
      <c r="A4856" t="s">
        <v>6370</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x14ac:dyDescent="0.25">
      <c r="A4857" t="s">
        <v>6371</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x14ac:dyDescent="0.25">
      <c r="A4858" t="s">
        <v>6372</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x14ac:dyDescent="0.25">
      <c r="A4859" t="s">
        <v>6373</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x14ac:dyDescent="0.25">
      <c r="A4860" t="s">
        <v>6374</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x14ac:dyDescent="0.25">
      <c r="A4861" t="s">
        <v>6375</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x14ac:dyDescent="0.25">
      <c r="A4862" t="s">
        <v>6376</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x14ac:dyDescent="0.25">
      <c r="A4863" t="s">
        <v>6377</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x14ac:dyDescent="0.25">
      <c r="A4864" t="s">
        <v>6378</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x14ac:dyDescent="0.25">
      <c r="A4865" t="s">
        <v>6379</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x14ac:dyDescent="0.25">
      <c r="A4866" t="s">
        <v>6380</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x14ac:dyDescent="0.25">
      <c r="A4867" t="s">
        <v>6381</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x14ac:dyDescent="0.25">
      <c r="A4868" t="s">
        <v>6382</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x14ac:dyDescent="0.25">
      <c r="A4869" t="s">
        <v>6383</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x14ac:dyDescent="0.25">
      <c r="A4870" t="s">
        <v>6384</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x14ac:dyDescent="0.25">
      <c r="A4871" t="s">
        <v>6385</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x14ac:dyDescent="0.25">
      <c r="A4872" t="s">
        <v>6386</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x14ac:dyDescent="0.25">
      <c r="A4873" t="s">
        <v>6387</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x14ac:dyDescent="0.25">
      <c r="A4874" t="s">
        <v>6388</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x14ac:dyDescent="0.25">
      <c r="A4875" t="s">
        <v>6389</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x14ac:dyDescent="0.25">
      <c r="A4876" t="s">
        <v>6390</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x14ac:dyDescent="0.25">
      <c r="A4877" t="s">
        <v>6391</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x14ac:dyDescent="0.25">
      <c r="A4878" t="s">
        <v>6392</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x14ac:dyDescent="0.25">
      <c r="A4879" t="s">
        <v>6393</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x14ac:dyDescent="0.25">
      <c r="A4880" t="s">
        <v>6394</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x14ac:dyDescent="0.25">
      <c r="A4881" t="s">
        <v>6395</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x14ac:dyDescent="0.25">
      <c r="A4882" t="s">
        <v>6396</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x14ac:dyDescent="0.25">
      <c r="A4883" t="s">
        <v>6397</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x14ac:dyDescent="0.25">
      <c r="A4884" t="s">
        <v>6398</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x14ac:dyDescent="0.25">
      <c r="A4885" t="s">
        <v>6399</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x14ac:dyDescent="0.25">
      <c r="A4886" t="s">
        <v>6400</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x14ac:dyDescent="0.25">
      <c r="A4887" t="s">
        <v>6401</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x14ac:dyDescent="0.25">
      <c r="A4888" t="s">
        <v>6402</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x14ac:dyDescent="0.25">
      <c r="A4889" t="s">
        <v>6403</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x14ac:dyDescent="0.25">
      <c r="A4890" t="s">
        <v>6404</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x14ac:dyDescent="0.25">
      <c r="A4891" t="s">
        <v>6405</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x14ac:dyDescent="0.25">
      <c r="A4892" t="s">
        <v>6406</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x14ac:dyDescent="0.25">
      <c r="A4893" t="s">
        <v>6407</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x14ac:dyDescent="0.25">
      <c r="A4894" t="s">
        <v>6408</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x14ac:dyDescent="0.25">
      <c r="A4895" t="s">
        <v>6409</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x14ac:dyDescent="0.25">
      <c r="A4896" t="s">
        <v>6410</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x14ac:dyDescent="0.25">
      <c r="A4897" t="s">
        <v>6411</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x14ac:dyDescent="0.25">
      <c r="A4898" t="s">
        <v>6412</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x14ac:dyDescent="0.25">
      <c r="A4899" t="s">
        <v>6413</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x14ac:dyDescent="0.25">
      <c r="A4900" t="s">
        <v>6414</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x14ac:dyDescent="0.25">
      <c r="A4901" t="s">
        <v>6415</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x14ac:dyDescent="0.25">
      <c r="A4902" t="s">
        <v>6416</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x14ac:dyDescent="0.25">
      <c r="A4903" t="s">
        <v>6417</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x14ac:dyDescent="0.25">
      <c r="A4904" t="s">
        <v>6418</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x14ac:dyDescent="0.25">
      <c r="A4905" t="s">
        <v>6419</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x14ac:dyDescent="0.25">
      <c r="A4906" t="s">
        <v>6420</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x14ac:dyDescent="0.25">
      <c r="A4907" t="s">
        <v>6421</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x14ac:dyDescent="0.25">
      <c r="A4908" t="s">
        <v>6422</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x14ac:dyDescent="0.25">
      <c r="A4909" t="s">
        <v>6423</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x14ac:dyDescent="0.25">
      <c r="A4910" t="s">
        <v>6424</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x14ac:dyDescent="0.25">
      <c r="A4911" t="s">
        <v>6425</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x14ac:dyDescent="0.25">
      <c r="A4912" t="s">
        <v>6426</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x14ac:dyDescent="0.25">
      <c r="A4913" t="s">
        <v>6427</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x14ac:dyDescent="0.25">
      <c r="A4914" t="s">
        <v>6428</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x14ac:dyDescent="0.25">
      <c r="A4915" t="s">
        <v>6429</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x14ac:dyDescent="0.25">
      <c r="A4916" t="s">
        <v>6430</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x14ac:dyDescent="0.25">
      <c r="A4917" t="s">
        <v>6431</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x14ac:dyDescent="0.25">
      <c r="A4918" t="s">
        <v>6432</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x14ac:dyDescent="0.25">
      <c r="A4919" t="s">
        <v>6433</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x14ac:dyDescent="0.25">
      <c r="A4920" t="s">
        <v>6434</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x14ac:dyDescent="0.25">
      <c r="A4921" t="s">
        <v>6435</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x14ac:dyDescent="0.25">
      <c r="A4922" t="s">
        <v>6436</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x14ac:dyDescent="0.25">
      <c r="A4923" t="s">
        <v>6437</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x14ac:dyDescent="0.25">
      <c r="A4924" t="s">
        <v>6438</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x14ac:dyDescent="0.25">
      <c r="A4925" t="s">
        <v>6439</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x14ac:dyDescent="0.25">
      <c r="A4926" t="s">
        <v>6440</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x14ac:dyDescent="0.25">
      <c r="A4927" t="s">
        <v>6441</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x14ac:dyDescent="0.25">
      <c r="A4928" t="s">
        <v>6442</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x14ac:dyDescent="0.25">
      <c r="A4929" t="s">
        <v>6443</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x14ac:dyDescent="0.25">
      <c r="A4930" t="s">
        <v>6444</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x14ac:dyDescent="0.25">
      <c r="A4931" t="s">
        <v>6445</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x14ac:dyDescent="0.25">
      <c r="A4932" t="s">
        <v>6446</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x14ac:dyDescent="0.25">
      <c r="A4933" t="s">
        <v>6447</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x14ac:dyDescent="0.25">
      <c r="A4934" t="s">
        <v>6448</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x14ac:dyDescent="0.25">
      <c r="A4935" t="s">
        <v>6449</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x14ac:dyDescent="0.25">
      <c r="A4936" t="s">
        <v>6450</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x14ac:dyDescent="0.25">
      <c r="A4937" t="s">
        <v>6451</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x14ac:dyDescent="0.25">
      <c r="A4938" t="s">
        <v>6452</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x14ac:dyDescent="0.25">
      <c r="A4939" t="s">
        <v>6453</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x14ac:dyDescent="0.25">
      <c r="A4940" t="s">
        <v>6454</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x14ac:dyDescent="0.25">
      <c r="A4941" t="s">
        <v>6455</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x14ac:dyDescent="0.25">
      <c r="A4942" t="s">
        <v>6456</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x14ac:dyDescent="0.25">
      <c r="A4943" t="s">
        <v>6457</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x14ac:dyDescent="0.25">
      <c r="A4944" t="s">
        <v>6458</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x14ac:dyDescent="0.25">
      <c r="A4945" t="s">
        <v>6459</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x14ac:dyDescent="0.25">
      <c r="A4946" t="s">
        <v>6460</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x14ac:dyDescent="0.25">
      <c r="A4947" t="s">
        <v>6461</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x14ac:dyDescent="0.25">
      <c r="A4948" t="s">
        <v>6462</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x14ac:dyDescent="0.25">
      <c r="A4949" t="s">
        <v>6463</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x14ac:dyDescent="0.25">
      <c r="A4950" t="s">
        <v>6464</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x14ac:dyDescent="0.25">
      <c r="A4951" t="s">
        <v>6465</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x14ac:dyDescent="0.25">
      <c r="A4952" t="s">
        <v>6466</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x14ac:dyDescent="0.25">
      <c r="A4953" t="s">
        <v>6467</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x14ac:dyDescent="0.25">
      <c r="A4954" t="s">
        <v>6468</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x14ac:dyDescent="0.25">
      <c r="A4955" t="s">
        <v>6469</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x14ac:dyDescent="0.25">
      <c r="A4956" t="s">
        <v>6470</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x14ac:dyDescent="0.25">
      <c r="A4957" t="s">
        <v>6471</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x14ac:dyDescent="0.25">
      <c r="A4958" t="s">
        <v>6472</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x14ac:dyDescent="0.25">
      <c r="A4959" t="s">
        <v>6473</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x14ac:dyDescent="0.25">
      <c r="A4960" t="s">
        <v>6474</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x14ac:dyDescent="0.25">
      <c r="A4961" t="s">
        <v>6475</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x14ac:dyDescent="0.25">
      <c r="A4962" t="s">
        <v>6476</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x14ac:dyDescent="0.25">
      <c r="A4963" t="s">
        <v>6477</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x14ac:dyDescent="0.25">
      <c r="A4964" t="s">
        <v>6478</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x14ac:dyDescent="0.25">
      <c r="A4965" t="s">
        <v>6479</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x14ac:dyDescent="0.25">
      <c r="A4966" t="s">
        <v>6480</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x14ac:dyDescent="0.25">
      <c r="A4967" t="s">
        <v>6481</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x14ac:dyDescent="0.25">
      <c r="A4968" t="s">
        <v>6482</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x14ac:dyDescent="0.25">
      <c r="A4969" t="s">
        <v>6483</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x14ac:dyDescent="0.25">
      <c r="A4970" t="s">
        <v>6484</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x14ac:dyDescent="0.25">
      <c r="A4971" t="s">
        <v>6485</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x14ac:dyDescent="0.25">
      <c r="A4972" t="s">
        <v>6486</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x14ac:dyDescent="0.25">
      <c r="A4973" t="s">
        <v>6487</v>
      </c>
      <c r="B4973" t="s">
        <v>19</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row>
    <row r="4974" spans="1:32" x14ac:dyDescent="0.25">
      <c r="A4974" t="s">
        <v>6488</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x14ac:dyDescent="0.25">
      <c r="A4975" t="s">
        <v>6489</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x14ac:dyDescent="0.25">
      <c r="A4976" t="s">
        <v>6490</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x14ac:dyDescent="0.25">
      <c r="A4977" t="s">
        <v>6491</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x14ac:dyDescent="0.25">
      <c r="A4978" t="s">
        <v>6492</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x14ac:dyDescent="0.25">
      <c r="A4979" t="s">
        <v>6493</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x14ac:dyDescent="0.25">
      <c r="A4980" t="s">
        <v>6494</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x14ac:dyDescent="0.25">
      <c r="A4981" t="s">
        <v>6495</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x14ac:dyDescent="0.25">
      <c r="A4982" t="s">
        <v>6496</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x14ac:dyDescent="0.25">
      <c r="A4983" t="s">
        <v>6497</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x14ac:dyDescent="0.25">
      <c r="A4984" t="s">
        <v>6498</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x14ac:dyDescent="0.25">
      <c r="A4985" t="s">
        <v>6499</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x14ac:dyDescent="0.25">
      <c r="A4986" t="s">
        <v>6500</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x14ac:dyDescent="0.25">
      <c r="A4987" t="s">
        <v>6501</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x14ac:dyDescent="0.25">
      <c r="A4988" t="s">
        <v>6502</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x14ac:dyDescent="0.25">
      <c r="A4989" t="s">
        <v>6503</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x14ac:dyDescent="0.25">
      <c r="A4990" t="s">
        <v>6504</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x14ac:dyDescent="0.25">
      <c r="A4991" t="s">
        <v>6505</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x14ac:dyDescent="0.25">
      <c r="A4992" t="s">
        <v>6506</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x14ac:dyDescent="0.25">
      <c r="A4993" t="s">
        <v>6507</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x14ac:dyDescent="0.25">
      <c r="A4994" t="s">
        <v>6508</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x14ac:dyDescent="0.25">
      <c r="A4995" t="s">
        <v>6509</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x14ac:dyDescent="0.25">
      <c r="A4996" t="s">
        <v>6510</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x14ac:dyDescent="0.25">
      <c r="A4997" t="s">
        <v>6511</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x14ac:dyDescent="0.25">
      <c r="A4998" t="s">
        <v>6512</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x14ac:dyDescent="0.25">
      <c r="A4999" t="s">
        <v>6513</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x14ac:dyDescent="0.25">
      <c r="A5000" t="s">
        <v>6514</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x14ac:dyDescent="0.25">
      <c r="A5001" t="s">
        <v>6515</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x14ac:dyDescent="0.25">
      <c r="A5002" t="s">
        <v>6516</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x14ac:dyDescent="0.25">
      <c r="A5003" t="s">
        <v>6517</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x14ac:dyDescent="0.25">
      <c r="A5004" t="s">
        <v>6518</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x14ac:dyDescent="0.25">
      <c r="A5005" t="s">
        <v>6519</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x14ac:dyDescent="0.25">
      <c r="A5006" t="s">
        <v>6520</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x14ac:dyDescent="0.25">
      <c r="A5007" t="s">
        <v>6521</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x14ac:dyDescent="0.25">
      <c r="A5008" t="s">
        <v>6522</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x14ac:dyDescent="0.25">
      <c r="A5009" t="s">
        <v>6523</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x14ac:dyDescent="0.25">
      <c r="A5010" t="s">
        <v>6524</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x14ac:dyDescent="0.25">
      <c r="A5011" t="s">
        <v>6525</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x14ac:dyDescent="0.25">
      <c r="A5012" t="s">
        <v>6526</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x14ac:dyDescent="0.25">
      <c r="A5013" t="s">
        <v>6527</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x14ac:dyDescent="0.25">
      <c r="A5014" t="s">
        <v>6528</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x14ac:dyDescent="0.25">
      <c r="A5015" t="s">
        <v>6529</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x14ac:dyDescent="0.25">
      <c r="A5016" t="s">
        <v>6530</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x14ac:dyDescent="0.25">
      <c r="A5017" t="s">
        <v>6531</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x14ac:dyDescent="0.25">
      <c r="A5018" t="s">
        <v>6532</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x14ac:dyDescent="0.25">
      <c r="A5019" t="s">
        <v>6533</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x14ac:dyDescent="0.25">
      <c r="A5020" t="s">
        <v>6534</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x14ac:dyDescent="0.25">
      <c r="A5021" t="s">
        <v>6535</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x14ac:dyDescent="0.25">
      <c r="A5022" t="s">
        <v>6536</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x14ac:dyDescent="0.25">
      <c r="A5023" t="s">
        <v>6537</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x14ac:dyDescent="0.25">
      <c r="A5024" t="s">
        <v>6538</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x14ac:dyDescent="0.25">
      <c r="A5025" t="s">
        <v>6539</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x14ac:dyDescent="0.25">
      <c r="A5026" t="s">
        <v>6540</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x14ac:dyDescent="0.25">
      <c r="A5027" t="s">
        <v>6541</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x14ac:dyDescent="0.25">
      <c r="A5028" t="s">
        <v>6542</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x14ac:dyDescent="0.25">
      <c r="A5029" t="s">
        <v>6543</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x14ac:dyDescent="0.25">
      <c r="A5030" t="s">
        <v>6544</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x14ac:dyDescent="0.25">
      <c r="A5031" t="s">
        <v>6545</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x14ac:dyDescent="0.25">
      <c r="A5032" t="s">
        <v>6546</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x14ac:dyDescent="0.25">
      <c r="A5033" t="s">
        <v>6547</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x14ac:dyDescent="0.25">
      <c r="A5034" t="s">
        <v>6548</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x14ac:dyDescent="0.25">
      <c r="A5035" t="s">
        <v>6549</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x14ac:dyDescent="0.25">
      <c r="A5036" t="s">
        <v>6550</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x14ac:dyDescent="0.25">
      <c r="A5037" t="s">
        <v>6551</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x14ac:dyDescent="0.25">
      <c r="A5038" t="s">
        <v>6552</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x14ac:dyDescent="0.25">
      <c r="A5039" t="s">
        <v>6553</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x14ac:dyDescent="0.25">
      <c r="A5040" t="s">
        <v>6554</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x14ac:dyDescent="0.25">
      <c r="A5041" t="s">
        <v>6555</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x14ac:dyDescent="0.25">
      <c r="A5042" t="s">
        <v>6556</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x14ac:dyDescent="0.25">
      <c r="A5043" t="s">
        <v>6557</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x14ac:dyDescent="0.25">
      <c r="A5044" t="s">
        <v>6558</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x14ac:dyDescent="0.25">
      <c r="A5045" t="s">
        <v>6559</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x14ac:dyDescent="0.25">
      <c r="A5046" t="s">
        <v>6560</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x14ac:dyDescent="0.25">
      <c r="A5047" t="s">
        <v>6561</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x14ac:dyDescent="0.25">
      <c r="A5048" t="s">
        <v>6562</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x14ac:dyDescent="0.25">
      <c r="A5049" t="s">
        <v>6563</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x14ac:dyDescent="0.25">
      <c r="A5050" t="s">
        <v>6564</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x14ac:dyDescent="0.25">
      <c r="A5051" t="s">
        <v>6565</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x14ac:dyDescent="0.25">
      <c r="A5052" t="s">
        <v>6566</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x14ac:dyDescent="0.25">
      <c r="A5053" t="s">
        <v>6567</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x14ac:dyDescent="0.25">
      <c r="A5054" t="s">
        <v>6568</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x14ac:dyDescent="0.25">
      <c r="A5055" t="s">
        <v>6569</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x14ac:dyDescent="0.25">
      <c r="A5056" t="s">
        <v>6570</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x14ac:dyDescent="0.25">
      <c r="A5057" t="s">
        <v>6571</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x14ac:dyDescent="0.25">
      <c r="A5058" t="s">
        <v>6572</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x14ac:dyDescent="0.25">
      <c r="A5059" t="s">
        <v>6573</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x14ac:dyDescent="0.25">
      <c r="A5060" t="s">
        <v>6574</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x14ac:dyDescent="0.25">
      <c r="A5061" t="s">
        <v>6575</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x14ac:dyDescent="0.25">
      <c r="A5062" t="s">
        <v>6576</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x14ac:dyDescent="0.25">
      <c r="A5063" t="s">
        <v>6577</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x14ac:dyDescent="0.25">
      <c r="A5064" t="s">
        <v>6578</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x14ac:dyDescent="0.25">
      <c r="A5065" t="s">
        <v>6579</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x14ac:dyDescent="0.25">
      <c r="A5066" t="s">
        <v>6580</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x14ac:dyDescent="0.25">
      <c r="A5067" t="s">
        <v>6581</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x14ac:dyDescent="0.25">
      <c r="A5068" t="s">
        <v>6582</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x14ac:dyDescent="0.25">
      <c r="A5069" t="s">
        <v>6583</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x14ac:dyDescent="0.25">
      <c r="A5070" t="s">
        <v>6584</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x14ac:dyDescent="0.25">
      <c r="A5071" t="s">
        <v>6585</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x14ac:dyDescent="0.25">
      <c r="A5072" t="s">
        <v>6586</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x14ac:dyDescent="0.25">
      <c r="A5073" t="s">
        <v>6587</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x14ac:dyDescent="0.25">
      <c r="A5074" t="s">
        <v>6588</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x14ac:dyDescent="0.25">
      <c r="A5075" t="s">
        <v>6589</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x14ac:dyDescent="0.25">
      <c r="A5076" t="s">
        <v>6590</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x14ac:dyDescent="0.25">
      <c r="A5077" t="s">
        <v>6591</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x14ac:dyDescent="0.25">
      <c r="A5078" t="s">
        <v>6592</v>
      </c>
      <c r="B5078" t="s">
        <v>19</v>
      </c>
      <c r="C5078" s="2">
        <v>59730200000000</v>
      </c>
      <c r="D5078" s="2">
        <v>60037500000000</v>
      </c>
      <c r="E5078" s="2">
        <v>9507730000000</v>
      </c>
      <c r="F5078" s="2">
        <v>10622300000000</v>
      </c>
      <c r="G5078" s="2">
        <v>10728200000000</v>
      </c>
      <c r="H5078" s="2">
        <v>10971000000000</v>
      </c>
      <c r="I5078" s="2">
        <v>11193400000000</v>
      </c>
      <c r="J5078" s="2">
        <v>11368400000000</v>
      </c>
      <c r="K5078" s="2">
        <v>11530100000000</v>
      </c>
      <c r="L5078" s="2">
        <v>11649100000000</v>
      </c>
      <c r="M5078" s="2">
        <v>11804700000000</v>
      </c>
      <c r="N5078" s="2">
        <v>12154300000000</v>
      </c>
      <c r="O5078" s="2">
        <v>29746400000000</v>
      </c>
      <c r="P5078" s="2">
        <v>33410800000000</v>
      </c>
      <c r="Q5078" s="2">
        <v>64974600000000</v>
      </c>
      <c r="R5078" s="2">
        <v>65214100000000</v>
      </c>
      <c r="S5078" s="2">
        <v>65598800000000</v>
      </c>
      <c r="T5078" s="2">
        <v>65958600000000</v>
      </c>
      <c r="U5078" s="2">
        <v>66304300000000</v>
      </c>
      <c r="V5078" s="2">
        <v>66637100000000</v>
      </c>
      <c r="W5078" s="2">
        <v>66914800000000</v>
      </c>
      <c r="X5078" s="2">
        <v>67203800000000</v>
      </c>
      <c r="Y5078" s="2">
        <v>67479100000000</v>
      </c>
      <c r="Z5078" s="2">
        <v>67737400000000</v>
      </c>
      <c r="AA5078" s="2">
        <v>67993300000000</v>
      </c>
      <c r="AB5078" s="2">
        <v>68193800000000</v>
      </c>
      <c r="AC5078" s="2">
        <v>68389800000000</v>
      </c>
      <c r="AD5078" s="2">
        <v>68581100000000</v>
      </c>
      <c r="AE5078" s="2">
        <v>68774100000000</v>
      </c>
      <c r="AF5078" s="2">
        <v>68973400000000</v>
      </c>
    </row>
    <row r="5079" spans="1:32" x14ac:dyDescent="0.25">
      <c r="A5079" t="s">
        <v>6593</v>
      </c>
      <c r="B5079" t="s">
        <v>19</v>
      </c>
      <c r="C5079" s="2">
        <v>473330000000</v>
      </c>
      <c r="D5079" s="2">
        <v>473344000000</v>
      </c>
      <c r="E5079" s="2">
        <v>473471000000</v>
      </c>
      <c r="F5079" s="2">
        <v>479107000000</v>
      </c>
      <c r="G5079" s="2">
        <v>481903000000</v>
      </c>
      <c r="H5079" s="2">
        <v>484644000000</v>
      </c>
      <c r="I5079" s="2">
        <v>487487000000</v>
      </c>
      <c r="J5079" s="2">
        <v>490235000000</v>
      </c>
      <c r="K5079" s="2">
        <v>493005000000</v>
      </c>
      <c r="L5079" s="2">
        <v>495767000000</v>
      </c>
      <c r="M5079" s="2">
        <v>498551000000</v>
      </c>
      <c r="N5079" s="2">
        <v>501285000000</v>
      </c>
      <c r="O5079" s="2">
        <v>504061000000</v>
      </c>
      <c r="P5079" s="2">
        <v>506725000000</v>
      </c>
      <c r="Q5079" s="2">
        <v>509387000000</v>
      </c>
      <c r="R5079" s="2">
        <v>511941000000</v>
      </c>
      <c r="S5079" s="2">
        <v>514501000000</v>
      </c>
      <c r="T5079" s="2">
        <v>516853000000</v>
      </c>
      <c r="U5079" s="2">
        <v>519198000000</v>
      </c>
      <c r="V5079" s="2">
        <v>521538000000</v>
      </c>
      <c r="W5079" s="2">
        <v>523671000000</v>
      </c>
      <c r="X5079" s="2">
        <v>525803000000</v>
      </c>
      <c r="Y5079" s="2">
        <v>527828000000</v>
      </c>
      <c r="Z5079" s="2">
        <v>529846000000</v>
      </c>
      <c r="AA5079" s="2">
        <v>531748000000</v>
      </c>
      <c r="AB5079" s="2">
        <v>533625000000</v>
      </c>
      <c r="AC5079" s="2">
        <v>535384000000</v>
      </c>
      <c r="AD5079" s="2">
        <v>537127000000</v>
      </c>
      <c r="AE5079" s="2">
        <v>538755000000</v>
      </c>
      <c r="AF5079" s="2">
        <v>540370000000</v>
      </c>
    </row>
    <row r="5080" spans="1:32" x14ac:dyDescent="0.25">
      <c r="A5080" t="s">
        <v>6594</v>
      </c>
      <c r="B5080" t="s">
        <v>19</v>
      </c>
      <c r="C5080" s="2">
        <v>2434350000000</v>
      </c>
      <c r="D5080" s="2">
        <v>2434000000000</v>
      </c>
      <c r="E5080" s="2">
        <v>2436340000000</v>
      </c>
      <c r="F5080" s="2">
        <v>2468270000000</v>
      </c>
      <c r="G5080" s="2">
        <v>2482310000000</v>
      </c>
      <c r="H5080" s="2">
        <v>2496670000000</v>
      </c>
      <c r="I5080" s="2">
        <v>2511010000000</v>
      </c>
      <c r="J5080" s="2">
        <v>2526270000000</v>
      </c>
      <c r="K5080" s="2">
        <v>2540620000000</v>
      </c>
      <c r="L5080" s="2">
        <v>2554860000000</v>
      </c>
      <c r="M5080" s="2">
        <v>2569210000000</v>
      </c>
      <c r="N5080" s="2">
        <v>2584360000000</v>
      </c>
      <c r="O5080" s="2">
        <v>2598230000000</v>
      </c>
      <c r="P5080" s="2">
        <v>2611950000000</v>
      </c>
      <c r="Q5080" s="2">
        <v>2625650000000</v>
      </c>
      <c r="R5080" s="2">
        <v>2639270000000</v>
      </c>
      <c r="S5080" s="2">
        <v>2652020000000</v>
      </c>
      <c r="T5080" s="2">
        <v>2664730000000</v>
      </c>
      <c r="U5080" s="2">
        <v>2677370000000</v>
      </c>
      <c r="V5080" s="2">
        <v>2689000000000</v>
      </c>
      <c r="W5080" s="2">
        <v>2700580000000</v>
      </c>
      <c r="X5080" s="2">
        <v>2711150000000</v>
      </c>
      <c r="Y5080" s="2">
        <v>2722700000000</v>
      </c>
      <c r="Z5080" s="2">
        <v>2733170000000</v>
      </c>
      <c r="AA5080" s="2">
        <v>2742560000000</v>
      </c>
      <c r="AB5080" s="2">
        <v>2752830000000</v>
      </c>
      <c r="AC5080" s="2">
        <v>2762000000000</v>
      </c>
      <c r="AD5080" s="2">
        <v>2771060000000</v>
      </c>
      <c r="AE5080" s="2">
        <v>2780070000000</v>
      </c>
      <c r="AF5080" s="2">
        <v>2788010000000</v>
      </c>
    </row>
    <row r="5081" spans="1:32" x14ac:dyDescent="0.25">
      <c r="A5081" t="s">
        <v>6595</v>
      </c>
      <c r="B5081" t="s">
        <v>19</v>
      </c>
      <c r="C5081" s="2">
        <v>288721000000</v>
      </c>
      <c r="D5081" s="2">
        <v>288717000000</v>
      </c>
      <c r="E5081" s="2">
        <v>290065000000</v>
      </c>
      <c r="F5081" s="2">
        <v>294892000000</v>
      </c>
      <c r="G5081" s="2">
        <v>296557000000</v>
      </c>
      <c r="H5081" s="2">
        <v>298472000000</v>
      </c>
      <c r="I5081" s="2">
        <v>300252000000</v>
      </c>
      <c r="J5081" s="2">
        <v>301949000000</v>
      </c>
      <c r="K5081" s="2">
        <v>303651000000</v>
      </c>
      <c r="L5081" s="2">
        <v>305289000000</v>
      </c>
      <c r="M5081" s="2">
        <v>307059000000</v>
      </c>
      <c r="N5081" s="2">
        <v>308828000000</v>
      </c>
      <c r="O5081" s="2">
        <v>310508000000</v>
      </c>
      <c r="P5081" s="2">
        <v>312145000000</v>
      </c>
      <c r="Q5081" s="2">
        <v>313780000000</v>
      </c>
      <c r="R5081" s="2">
        <v>315380000000</v>
      </c>
      <c r="S5081" s="2">
        <v>317007000000</v>
      </c>
      <c r="T5081" s="2">
        <v>318616000000</v>
      </c>
      <c r="U5081" s="2">
        <v>320199000000</v>
      </c>
      <c r="V5081" s="2">
        <v>321675000000</v>
      </c>
      <c r="W5081" s="2">
        <v>323112000000</v>
      </c>
      <c r="X5081" s="2">
        <v>324551000000</v>
      </c>
      <c r="Y5081" s="2">
        <v>325884000000</v>
      </c>
      <c r="Z5081" s="2">
        <v>327192000000</v>
      </c>
      <c r="AA5081" s="2">
        <v>328488000000</v>
      </c>
      <c r="AB5081" s="2">
        <v>329624000000</v>
      </c>
      <c r="AC5081" s="2">
        <v>330746000000</v>
      </c>
      <c r="AD5081" s="2">
        <v>331845000000</v>
      </c>
      <c r="AE5081" s="2">
        <v>332955000000</v>
      </c>
      <c r="AF5081" s="2">
        <v>334060000000</v>
      </c>
    </row>
    <row r="5082" spans="1:32" x14ac:dyDescent="0.25">
      <c r="A5082" t="s">
        <v>6596</v>
      </c>
      <c r="B5082" t="s">
        <v>19</v>
      </c>
      <c r="C5082" s="2">
        <v>54082000000</v>
      </c>
      <c r="D5082" s="2">
        <v>53695300000</v>
      </c>
      <c r="E5082" s="2">
        <v>54801800000</v>
      </c>
      <c r="F5082" s="2">
        <v>55720300000</v>
      </c>
      <c r="G5082" s="2">
        <v>56204800000</v>
      </c>
      <c r="H5082" s="2">
        <v>56760000000</v>
      </c>
      <c r="I5082" s="2">
        <v>57287400000</v>
      </c>
      <c r="J5082" s="2">
        <v>57747000000</v>
      </c>
      <c r="K5082" s="2">
        <v>58194200000</v>
      </c>
      <c r="L5082" s="2">
        <v>58604700000</v>
      </c>
      <c r="M5082" s="2">
        <v>59018000000</v>
      </c>
      <c r="N5082" s="2">
        <v>59441200000</v>
      </c>
      <c r="O5082" s="2">
        <v>59891900000</v>
      </c>
      <c r="P5082" s="2">
        <v>60293600000</v>
      </c>
      <c r="Q5082" s="2">
        <v>60679400000</v>
      </c>
      <c r="R5082" s="2">
        <v>61036800000</v>
      </c>
      <c r="S5082" s="2">
        <v>61461700000</v>
      </c>
      <c r="T5082" s="2">
        <v>61864700000</v>
      </c>
      <c r="U5082" s="2">
        <v>62259300000</v>
      </c>
      <c r="V5082" s="2">
        <v>62657100000</v>
      </c>
      <c r="W5082" s="2">
        <v>63049800000</v>
      </c>
      <c r="X5082" s="2">
        <v>63433200000</v>
      </c>
      <c r="Y5082" s="2">
        <v>63815100000</v>
      </c>
      <c r="Z5082" s="2">
        <v>64179500000</v>
      </c>
      <c r="AA5082" s="2">
        <v>64541800000</v>
      </c>
      <c r="AB5082" s="2">
        <v>64889500000</v>
      </c>
      <c r="AC5082" s="2">
        <v>65234500000</v>
      </c>
      <c r="AD5082" s="2">
        <v>65561200000</v>
      </c>
      <c r="AE5082" s="2">
        <v>65892200000</v>
      </c>
      <c r="AF5082" s="2">
        <v>66231800000</v>
      </c>
    </row>
    <row r="5083" spans="1:32" x14ac:dyDescent="0.25">
      <c r="A5083" t="s">
        <v>6597</v>
      </c>
      <c r="B5083" t="s">
        <v>19</v>
      </c>
      <c r="C5083" s="2">
        <v>48503500000</v>
      </c>
      <c r="D5083" s="2">
        <v>48170600000</v>
      </c>
      <c r="E5083" s="2">
        <v>49123300000</v>
      </c>
      <c r="F5083" s="2">
        <v>49929200000</v>
      </c>
      <c r="G5083" s="2">
        <v>50354600000</v>
      </c>
      <c r="H5083" s="2">
        <v>50842400000</v>
      </c>
      <c r="I5083" s="2">
        <v>51305000000</v>
      </c>
      <c r="J5083" s="2">
        <v>51709300000</v>
      </c>
      <c r="K5083" s="2">
        <v>52112900000</v>
      </c>
      <c r="L5083" s="2">
        <v>52474900000</v>
      </c>
      <c r="M5083" s="2">
        <v>52839500000</v>
      </c>
      <c r="N5083" s="2">
        <v>53212400000</v>
      </c>
      <c r="O5083" s="2">
        <v>53618800000</v>
      </c>
      <c r="P5083" s="2">
        <v>53973000000</v>
      </c>
      <c r="Q5083" s="2">
        <v>54313600000</v>
      </c>
      <c r="R5083" s="2">
        <v>54638200000</v>
      </c>
      <c r="S5083" s="2">
        <v>55002500000</v>
      </c>
      <c r="T5083" s="2">
        <v>55375100000</v>
      </c>
      <c r="U5083" s="2">
        <v>55711700000</v>
      </c>
      <c r="V5083" s="2">
        <v>56069800000</v>
      </c>
      <c r="W5083" s="2">
        <v>56413400000</v>
      </c>
      <c r="X5083" s="2">
        <v>56757600000</v>
      </c>
      <c r="Y5083" s="2">
        <v>57090500000</v>
      </c>
      <c r="Z5083" s="2">
        <v>57408300000</v>
      </c>
      <c r="AA5083" s="2">
        <v>57724200000</v>
      </c>
      <c r="AB5083" s="2">
        <v>58035900000</v>
      </c>
      <c r="AC5083" s="2">
        <v>58345200000</v>
      </c>
      <c r="AD5083" s="2">
        <v>58628700000</v>
      </c>
      <c r="AE5083" s="2">
        <v>58924500000</v>
      </c>
      <c r="AF5083" s="2">
        <v>59219000000</v>
      </c>
    </row>
    <row r="5084" spans="1:32" x14ac:dyDescent="0.25">
      <c r="A5084" t="s">
        <v>6598</v>
      </c>
      <c r="B5084" t="s">
        <v>19</v>
      </c>
      <c r="C5084" s="2">
        <v>13008200000</v>
      </c>
      <c r="D5084" s="2">
        <v>13160900000</v>
      </c>
      <c r="E5084" s="2">
        <v>13593100000</v>
      </c>
      <c r="F5084" s="2">
        <v>15124300000</v>
      </c>
      <c r="G5084" s="2">
        <v>15219200000</v>
      </c>
      <c r="H5084" s="2">
        <v>15347200000</v>
      </c>
      <c r="I5084" s="2">
        <v>15465700000</v>
      </c>
      <c r="J5084" s="2">
        <v>15556700000</v>
      </c>
      <c r="K5084" s="2">
        <v>15650000000</v>
      </c>
      <c r="L5084" s="2">
        <v>15723700000</v>
      </c>
      <c r="M5084" s="2">
        <v>15797300000</v>
      </c>
      <c r="N5084" s="2">
        <v>15925200000</v>
      </c>
      <c r="O5084" s="2">
        <v>16008100000</v>
      </c>
      <c r="P5084" s="2">
        <v>16084500000</v>
      </c>
      <c r="Q5084" s="2">
        <v>16158100000</v>
      </c>
      <c r="R5084" s="2">
        <v>16223600000</v>
      </c>
      <c r="S5084" s="2">
        <v>16328000000</v>
      </c>
      <c r="T5084" s="2">
        <v>16428300000</v>
      </c>
      <c r="U5084" s="2">
        <v>16519700000</v>
      </c>
      <c r="V5084" s="2">
        <v>16605500000</v>
      </c>
      <c r="W5084" s="2">
        <v>16675500000</v>
      </c>
      <c r="X5084" s="2">
        <v>16748800000</v>
      </c>
      <c r="Y5084" s="2">
        <v>16819200000</v>
      </c>
      <c r="Z5084" s="2">
        <v>16884200000</v>
      </c>
      <c r="AA5084" s="2">
        <v>16948600000</v>
      </c>
      <c r="AB5084" s="2">
        <v>17009000000</v>
      </c>
      <c r="AC5084" s="2">
        <v>17067400000</v>
      </c>
      <c r="AD5084" s="2">
        <v>17120900000</v>
      </c>
      <c r="AE5084" s="2">
        <v>17176400000</v>
      </c>
      <c r="AF5084" s="2">
        <v>17232600000</v>
      </c>
    </row>
    <row r="5085" spans="1:32" x14ac:dyDescent="0.25">
      <c r="A5085" t="s">
        <v>6599</v>
      </c>
      <c r="B5085" t="s">
        <v>19</v>
      </c>
      <c r="C5085" s="2">
        <v>12700400000</v>
      </c>
      <c r="D5085" s="2">
        <v>12690800000</v>
      </c>
      <c r="E5085" s="2">
        <v>12736800000</v>
      </c>
      <c r="F5085" s="2">
        <v>12900500000</v>
      </c>
      <c r="G5085" s="2">
        <v>12983700000</v>
      </c>
      <c r="H5085" s="2">
        <v>13060500000</v>
      </c>
      <c r="I5085" s="2">
        <v>13136600000</v>
      </c>
      <c r="J5085" s="2">
        <v>13220700000</v>
      </c>
      <c r="K5085" s="2">
        <v>13294800000</v>
      </c>
      <c r="L5085" s="2">
        <v>13377400000</v>
      </c>
      <c r="M5085" s="2">
        <v>13450800000</v>
      </c>
      <c r="N5085" s="2">
        <v>13524300000</v>
      </c>
      <c r="O5085" s="2">
        <v>13606700000</v>
      </c>
      <c r="P5085" s="2">
        <v>13677500000</v>
      </c>
      <c r="Q5085" s="2">
        <v>13747800000</v>
      </c>
      <c r="R5085" s="2">
        <v>13817200000</v>
      </c>
      <c r="S5085" s="2">
        <v>13889200000</v>
      </c>
      <c r="T5085" s="2">
        <v>13960900000</v>
      </c>
      <c r="U5085" s="2">
        <v>14031700000</v>
      </c>
      <c r="V5085" s="2">
        <v>14092900000</v>
      </c>
      <c r="W5085" s="2">
        <v>14163500000</v>
      </c>
      <c r="X5085" s="2">
        <v>14224100000</v>
      </c>
      <c r="Y5085" s="2">
        <v>14284500000</v>
      </c>
      <c r="Z5085" s="2">
        <v>14334000000</v>
      </c>
      <c r="AA5085" s="2">
        <v>14393200000</v>
      </c>
      <c r="AB5085" s="2">
        <v>14451600000</v>
      </c>
      <c r="AC5085" s="2">
        <v>14499500000</v>
      </c>
      <c r="AD5085" s="2">
        <v>14546400000</v>
      </c>
      <c r="AE5085" s="2">
        <v>14603500000</v>
      </c>
      <c r="AF5085" s="2">
        <v>14650100000</v>
      </c>
    </row>
    <row r="5086" spans="1:32" x14ac:dyDescent="0.25">
      <c r="A5086" t="s">
        <v>6600</v>
      </c>
      <c r="B5086" t="s">
        <v>19</v>
      </c>
      <c r="C5086" s="2">
        <v>15411000000</v>
      </c>
      <c r="D5086" s="2">
        <v>15294200000</v>
      </c>
      <c r="E5086" s="2">
        <v>15621100000</v>
      </c>
      <c r="F5086" s="2">
        <v>15894700000</v>
      </c>
      <c r="G5086" s="2">
        <v>16037900000</v>
      </c>
      <c r="H5086" s="2">
        <v>16198000000</v>
      </c>
      <c r="I5086" s="2">
        <v>16352800000</v>
      </c>
      <c r="J5086" s="2">
        <v>16487000000</v>
      </c>
      <c r="K5086" s="2">
        <v>16617400000</v>
      </c>
      <c r="L5086" s="2">
        <v>16736900000</v>
      </c>
      <c r="M5086" s="2">
        <v>16857000000</v>
      </c>
      <c r="N5086" s="2">
        <v>16979900000</v>
      </c>
      <c r="O5086" s="2">
        <v>17111300000</v>
      </c>
      <c r="P5086" s="2">
        <v>17226700000</v>
      </c>
      <c r="Q5086" s="2">
        <v>17338300000</v>
      </c>
      <c r="R5086" s="2">
        <v>17443500000</v>
      </c>
      <c r="S5086" s="2">
        <v>17564600000</v>
      </c>
      <c r="T5086" s="2">
        <v>17683300000</v>
      </c>
      <c r="U5086" s="2">
        <v>17796300000</v>
      </c>
      <c r="V5086" s="2">
        <v>17912400000</v>
      </c>
      <c r="W5086" s="2">
        <v>18026000000</v>
      </c>
      <c r="X5086" s="2">
        <v>18138700000</v>
      </c>
      <c r="Y5086" s="2">
        <v>18250100000</v>
      </c>
      <c r="Z5086" s="2">
        <v>18355300000</v>
      </c>
      <c r="AA5086" s="2">
        <v>18458800000</v>
      </c>
      <c r="AB5086" s="2">
        <v>18560800000</v>
      </c>
      <c r="AC5086" s="2">
        <v>18661000000</v>
      </c>
      <c r="AD5086" s="2">
        <v>18755800000</v>
      </c>
      <c r="AE5086" s="2">
        <v>18853900000</v>
      </c>
      <c r="AF5086" s="2">
        <v>18951700000</v>
      </c>
    </row>
    <row r="5087" spans="1:32" x14ac:dyDescent="0.25">
      <c r="A5087" t="s">
        <v>6601</v>
      </c>
      <c r="B5087" t="s">
        <v>19</v>
      </c>
      <c r="C5087" s="2">
        <v>9937960000000</v>
      </c>
      <c r="D5087" s="2">
        <v>9937990000000</v>
      </c>
      <c r="E5087" s="2">
        <v>8535320000000</v>
      </c>
      <c r="F5087" s="2">
        <v>8538820000000</v>
      </c>
      <c r="G5087" s="2">
        <v>8541910000000</v>
      </c>
      <c r="H5087" s="2">
        <v>8568590000000</v>
      </c>
      <c r="I5087" s="2">
        <v>8580360000000</v>
      </c>
      <c r="J5087" s="2">
        <v>8593390000000</v>
      </c>
      <c r="K5087" s="2">
        <v>8606770000000</v>
      </c>
      <c r="L5087" s="2">
        <v>8619110000000</v>
      </c>
      <c r="M5087" s="2">
        <v>8654820000000</v>
      </c>
      <c r="N5087" s="2">
        <v>8688430000000</v>
      </c>
      <c r="O5087" s="2">
        <v>9161020000000</v>
      </c>
      <c r="P5087" s="2">
        <v>9275780000000</v>
      </c>
      <c r="Q5087" s="2">
        <v>10103000000000</v>
      </c>
      <c r="R5087" s="2">
        <v>10103500000000</v>
      </c>
      <c r="S5087" s="2">
        <v>10093800000000</v>
      </c>
      <c r="T5087" s="2">
        <v>10084000000000</v>
      </c>
      <c r="U5087" s="2">
        <v>10064100000000</v>
      </c>
      <c r="V5087" s="2">
        <v>10054100000000</v>
      </c>
      <c r="W5087" s="2">
        <v>10044100000000</v>
      </c>
      <c r="X5087" s="2">
        <v>10017000000000</v>
      </c>
      <c r="Y5087" s="2">
        <v>9989750000000</v>
      </c>
      <c r="Z5087" s="2">
        <v>9962430000000</v>
      </c>
      <c r="AA5087" s="2">
        <v>9935830000000</v>
      </c>
      <c r="AB5087" s="2">
        <v>9907880000000</v>
      </c>
      <c r="AC5087" s="2">
        <v>9872580000000</v>
      </c>
      <c r="AD5087" s="2">
        <v>9838040000000</v>
      </c>
      <c r="AE5087" s="2">
        <v>9802230000000</v>
      </c>
      <c r="AF5087" s="2">
        <v>9767180000000</v>
      </c>
    </row>
    <row r="5088" spans="1:32" x14ac:dyDescent="0.25">
      <c r="A5088" t="s">
        <v>6602</v>
      </c>
      <c r="B5088" t="s">
        <v>19</v>
      </c>
      <c r="C5088" s="2">
        <v>1176380000000</v>
      </c>
      <c r="D5088" s="2">
        <v>1176380000000</v>
      </c>
      <c r="E5088" s="2">
        <v>1157430000000</v>
      </c>
      <c r="F5088" s="2">
        <v>1171510000000</v>
      </c>
      <c r="G5088" s="2">
        <v>1186660000000</v>
      </c>
      <c r="H5088" s="2">
        <v>1202900000000</v>
      </c>
      <c r="I5088" s="2">
        <v>1218160000000</v>
      </c>
      <c r="J5088" s="2">
        <v>1232450000000</v>
      </c>
      <c r="K5088" s="2">
        <v>1247810000000</v>
      </c>
      <c r="L5088" s="2">
        <v>1263170000000</v>
      </c>
      <c r="M5088" s="2">
        <v>1278580000000</v>
      </c>
      <c r="N5088" s="2">
        <v>1283820000000</v>
      </c>
      <c r="O5088" s="2">
        <v>1303960000000</v>
      </c>
      <c r="P5088" s="2">
        <v>1322070000000</v>
      </c>
      <c r="Q5088" s="2">
        <v>1345200000000</v>
      </c>
      <c r="R5088" s="2">
        <v>1350270000000</v>
      </c>
      <c r="S5088" s="2">
        <v>1354320000000</v>
      </c>
      <c r="T5088" s="2">
        <v>1358360000000</v>
      </c>
      <c r="U5088" s="2">
        <v>1362390000000</v>
      </c>
      <c r="V5088" s="2">
        <v>1366400000000</v>
      </c>
      <c r="W5088" s="2">
        <v>1370410000000</v>
      </c>
      <c r="X5088" s="2">
        <v>1374420000000</v>
      </c>
      <c r="Y5088" s="2">
        <v>1377400000000</v>
      </c>
      <c r="Z5088" s="2">
        <v>1380370000000</v>
      </c>
      <c r="AA5088" s="2">
        <v>1383300000000</v>
      </c>
      <c r="AB5088" s="2">
        <v>1387190000000</v>
      </c>
      <c r="AC5088" s="2">
        <v>1390020000000</v>
      </c>
      <c r="AD5088" s="2">
        <v>1392820000000</v>
      </c>
      <c r="AE5088" s="2">
        <v>1395570000000</v>
      </c>
      <c r="AF5088" s="2">
        <v>1398290000000</v>
      </c>
    </row>
    <row r="5089" spans="1:32" x14ac:dyDescent="0.25">
      <c r="A5089" t="s">
        <v>6603</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x14ac:dyDescent="0.25">
      <c r="A5090" t="s">
        <v>6604</v>
      </c>
      <c r="B5090" t="s">
        <v>19</v>
      </c>
      <c r="C5090" s="2">
        <v>5783330000000</v>
      </c>
      <c r="D5090" s="2">
        <v>5798300000000</v>
      </c>
      <c r="E5090" s="2">
        <v>5403350000000</v>
      </c>
      <c r="F5090" s="2">
        <v>5519650000000</v>
      </c>
      <c r="G5090" s="2">
        <v>5366330000000</v>
      </c>
      <c r="H5090" s="2">
        <v>4931660000000</v>
      </c>
      <c r="I5090" s="2">
        <v>4412430000000</v>
      </c>
      <c r="J5090" s="2">
        <v>3909350000000</v>
      </c>
      <c r="K5090" s="2">
        <v>3471540000000</v>
      </c>
      <c r="L5090" s="2">
        <v>3216650000000</v>
      </c>
      <c r="M5090" s="2">
        <v>3127130000000</v>
      </c>
      <c r="N5090" s="2">
        <v>3124730000000</v>
      </c>
      <c r="O5090" s="2">
        <v>3123790000000</v>
      </c>
      <c r="P5090" s="2">
        <v>3100160000000</v>
      </c>
      <c r="Q5090" s="2">
        <v>3109460000000</v>
      </c>
      <c r="R5090" s="2">
        <v>3103090000000</v>
      </c>
      <c r="S5090" s="2">
        <v>3047190000000</v>
      </c>
      <c r="T5090" s="2">
        <v>2995890000000</v>
      </c>
      <c r="U5090" s="2">
        <v>2919340000000</v>
      </c>
      <c r="V5090" s="2">
        <v>2867790000000</v>
      </c>
      <c r="W5090" s="2">
        <v>2851530000000</v>
      </c>
      <c r="X5090" s="2">
        <v>2861200000000</v>
      </c>
      <c r="Y5090" s="2">
        <v>2846510000000</v>
      </c>
      <c r="Z5090" s="2">
        <v>2802310000000</v>
      </c>
      <c r="AA5090" s="2">
        <v>2765270000000</v>
      </c>
      <c r="AB5090" s="2">
        <v>2734050000000</v>
      </c>
      <c r="AC5090" s="2">
        <v>2712610000000</v>
      </c>
      <c r="AD5090" s="2">
        <v>2702290000000</v>
      </c>
      <c r="AE5090" s="2">
        <v>2693710000000</v>
      </c>
      <c r="AF5090" s="2">
        <v>2663380000000</v>
      </c>
    </row>
    <row r="5091" spans="1:32" x14ac:dyDescent="0.25">
      <c r="A5091" t="s">
        <v>6605</v>
      </c>
      <c r="B5091" t="s">
        <v>19</v>
      </c>
      <c r="C5091" s="2">
        <v>23861000000</v>
      </c>
      <c r="D5091" s="2">
        <v>23861700000</v>
      </c>
      <c r="E5091" s="2">
        <v>23849500000</v>
      </c>
      <c r="F5091" s="2">
        <v>24038400000</v>
      </c>
      <c r="G5091" s="2">
        <v>24098800000</v>
      </c>
      <c r="H5091" s="2">
        <v>24267200000</v>
      </c>
      <c r="I5091" s="2">
        <v>24294900000</v>
      </c>
      <c r="J5091" s="2">
        <v>24274000000</v>
      </c>
      <c r="K5091" s="2">
        <v>24254100000</v>
      </c>
      <c r="L5091" s="2">
        <v>24260300000</v>
      </c>
      <c r="M5091" s="2">
        <v>24300400000</v>
      </c>
      <c r="N5091" s="2">
        <v>24380500000</v>
      </c>
      <c r="O5091" s="2">
        <v>24499000000</v>
      </c>
      <c r="P5091" s="2">
        <v>24643700000</v>
      </c>
      <c r="Q5091" s="2">
        <v>24766000000</v>
      </c>
      <c r="R5091" s="2">
        <v>24874900000</v>
      </c>
      <c r="S5091" s="2">
        <v>25003300000</v>
      </c>
      <c r="T5091" s="2">
        <v>25102800000</v>
      </c>
      <c r="U5091" s="2">
        <v>25201000000</v>
      </c>
      <c r="V5091" s="2">
        <v>25280800000</v>
      </c>
      <c r="W5091" s="2">
        <v>25360900000</v>
      </c>
      <c r="X5091" s="2">
        <v>25450500000</v>
      </c>
      <c r="Y5091" s="2">
        <v>25549100000</v>
      </c>
      <c r="Z5091" s="2">
        <v>25638500000</v>
      </c>
      <c r="AA5091" s="2">
        <v>25717600000</v>
      </c>
      <c r="AB5091" s="2">
        <v>25796300000</v>
      </c>
      <c r="AC5091" s="2">
        <v>25864800000</v>
      </c>
      <c r="AD5091" s="2">
        <v>25942700000</v>
      </c>
      <c r="AE5091" s="2">
        <v>26020400000</v>
      </c>
      <c r="AF5091" s="2">
        <v>26097600000</v>
      </c>
    </row>
    <row r="5092" spans="1:32" x14ac:dyDescent="0.25">
      <c r="A5092" t="s">
        <v>6606</v>
      </c>
      <c r="B5092" t="s">
        <v>19</v>
      </c>
      <c r="C5092" s="2">
        <v>239597000000</v>
      </c>
      <c r="D5092" s="2">
        <v>239600000000</v>
      </c>
      <c r="E5092" s="2">
        <v>239540000000</v>
      </c>
      <c r="F5092" s="2">
        <v>241084000000</v>
      </c>
      <c r="G5092" s="2">
        <v>241538000000</v>
      </c>
      <c r="H5092" s="2">
        <v>243482000000</v>
      </c>
      <c r="I5092" s="2">
        <v>243323000000</v>
      </c>
      <c r="J5092" s="2">
        <v>242771000000</v>
      </c>
      <c r="K5092" s="2">
        <v>242025000000</v>
      </c>
      <c r="L5092" s="2">
        <v>241709000000</v>
      </c>
      <c r="M5092" s="2">
        <v>241813000000</v>
      </c>
      <c r="N5092" s="2">
        <v>242413000000</v>
      </c>
      <c r="O5092" s="2">
        <v>243500000000</v>
      </c>
      <c r="P5092" s="2">
        <v>244950000000</v>
      </c>
      <c r="Q5092" s="2">
        <v>246170000000</v>
      </c>
      <c r="R5092" s="2">
        <v>247263000000</v>
      </c>
      <c r="S5092" s="2">
        <v>248555000000</v>
      </c>
      <c r="T5092" s="2">
        <v>249456000000</v>
      </c>
      <c r="U5092" s="2">
        <v>250346000000</v>
      </c>
      <c r="V5092" s="2">
        <v>251049000000</v>
      </c>
      <c r="W5092" s="2">
        <v>251849000000</v>
      </c>
      <c r="X5092" s="2">
        <v>252643000000</v>
      </c>
      <c r="Y5092" s="2">
        <v>253634000000</v>
      </c>
      <c r="Z5092" s="2">
        <v>254533000000</v>
      </c>
      <c r="AA5092" s="2">
        <v>255327000000</v>
      </c>
      <c r="AB5092" s="2">
        <v>255917000000</v>
      </c>
      <c r="AC5092" s="2">
        <v>256704000000</v>
      </c>
      <c r="AD5092" s="2">
        <v>257385000000</v>
      </c>
      <c r="AE5092" s="2">
        <v>258064000000</v>
      </c>
      <c r="AF5092" s="2">
        <v>258841000000</v>
      </c>
    </row>
    <row r="5093" spans="1:32" x14ac:dyDescent="0.25">
      <c r="A5093" t="s">
        <v>6607</v>
      </c>
      <c r="B5093" t="s">
        <v>19</v>
      </c>
      <c r="C5093" s="2">
        <v>43781200000</v>
      </c>
      <c r="D5093" s="2">
        <v>43790300000</v>
      </c>
      <c r="E5093" s="2">
        <v>43639000000</v>
      </c>
      <c r="F5093" s="2">
        <v>42923100000</v>
      </c>
      <c r="G5093" s="2">
        <v>42211800000</v>
      </c>
      <c r="H5093" s="2">
        <v>42899500000</v>
      </c>
      <c r="I5093" s="2">
        <v>41595800000</v>
      </c>
      <c r="J5093" s="2">
        <v>39800700000</v>
      </c>
      <c r="K5093" s="2">
        <v>37855600000</v>
      </c>
      <c r="L5093" s="2">
        <v>36389200000</v>
      </c>
      <c r="M5093" s="2">
        <v>35282000000</v>
      </c>
      <c r="N5093" s="2">
        <v>34795000000</v>
      </c>
      <c r="O5093" s="2">
        <v>34858000000</v>
      </c>
      <c r="P5093" s="2">
        <v>35061300000</v>
      </c>
      <c r="Q5093" s="2">
        <v>35111800000</v>
      </c>
      <c r="R5093" s="2">
        <v>35170400000</v>
      </c>
      <c r="S5093" s="2">
        <v>35368400000</v>
      </c>
      <c r="T5093" s="2">
        <v>35335800000</v>
      </c>
      <c r="U5093" s="2">
        <v>35204300000</v>
      </c>
      <c r="V5093" s="2">
        <v>34983400000</v>
      </c>
      <c r="W5093" s="2">
        <v>34835400000</v>
      </c>
      <c r="X5093" s="2">
        <v>34767800000</v>
      </c>
      <c r="Y5093" s="2">
        <v>34876400000</v>
      </c>
      <c r="Z5093" s="2">
        <v>34984400000</v>
      </c>
      <c r="AA5093" s="2">
        <v>34895300000</v>
      </c>
      <c r="AB5093" s="2">
        <v>34796100000</v>
      </c>
      <c r="AC5093" s="2">
        <v>34740600000</v>
      </c>
      <c r="AD5093" s="2">
        <v>34695100000</v>
      </c>
      <c r="AE5093" s="2">
        <v>34717800000</v>
      </c>
      <c r="AF5093" s="2">
        <v>34773000000</v>
      </c>
    </row>
    <row r="5094" spans="1:32" x14ac:dyDescent="0.25">
      <c r="A5094" t="s">
        <v>6608</v>
      </c>
      <c r="B5094" t="s">
        <v>19</v>
      </c>
      <c r="C5094" s="2">
        <v>457620000000</v>
      </c>
      <c r="D5094" s="2">
        <v>457621000000</v>
      </c>
      <c r="E5094" s="2">
        <v>457611000000</v>
      </c>
      <c r="F5094" s="2">
        <v>432819000000</v>
      </c>
      <c r="G5094" s="2">
        <v>416916000000</v>
      </c>
      <c r="H5094" s="2">
        <v>433310000000</v>
      </c>
      <c r="I5094" s="2">
        <v>404605000000</v>
      </c>
      <c r="J5094" s="2">
        <v>364298000000</v>
      </c>
      <c r="K5094" s="2">
        <v>320495000000</v>
      </c>
      <c r="L5094" s="2">
        <v>285595000000</v>
      </c>
      <c r="M5094" s="2">
        <v>257900000000</v>
      </c>
      <c r="N5094" s="2">
        <v>244197000000</v>
      </c>
      <c r="O5094" s="2">
        <v>242785000000</v>
      </c>
      <c r="P5094" s="2">
        <v>244538000000</v>
      </c>
      <c r="Q5094" s="2">
        <v>242853000000</v>
      </c>
      <c r="R5094" s="2">
        <v>241648000000</v>
      </c>
      <c r="S5094" s="2">
        <v>244148000000</v>
      </c>
      <c r="T5094" s="2">
        <v>241150000000</v>
      </c>
      <c r="U5094" s="2">
        <v>236142000000</v>
      </c>
      <c r="V5094" s="2">
        <v>228942000000</v>
      </c>
      <c r="W5094" s="2">
        <v>223337000000</v>
      </c>
      <c r="X5094" s="2">
        <v>219428000000</v>
      </c>
      <c r="Y5094" s="2">
        <v>220122000000</v>
      </c>
      <c r="Z5094" s="2">
        <v>220724000000</v>
      </c>
      <c r="AA5094" s="2">
        <v>216818000000</v>
      </c>
      <c r="AB5094" s="2">
        <v>212809000000</v>
      </c>
      <c r="AC5094" s="2">
        <v>209697000000</v>
      </c>
      <c r="AD5094" s="2">
        <v>206980000000</v>
      </c>
      <c r="AE5094" s="2">
        <v>205764000000</v>
      </c>
      <c r="AF5094" s="2">
        <v>205548000000</v>
      </c>
    </row>
    <row r="5095" spans="1:32" x14ac:dyDescent="0.25">
      <c r="A5095" t="s">
        <v>6609</v>
      </c>
      <c r="B5095" t="s">
        <v>19</v>
      </c>
      <c r="C5095" s="2">
        <v>62688200000</v>
      </c>
      <c r="D5095" s="2">
        <v>62688700000</v>
      </c>
      <c r="E5095" s="2">
        <v>62680000000</v>
      </c>
      <c r="F5095" s="2">
        <v>59416800000</v>
      </c>
      <c r="G5095" s="2">
        <v>57299600000</v>
      </c>
      <c r="H5095" s="2">
        <v>59481000000</v>
      </c>
      <c r="I5095" s="2">
        <v>55662100000</v>
      </c>
      <c r="J5095" s="2">
        <v>50303900000</v>
      </c>
      <c r="K5095" s="2">
        <v>44486600000</v>
      </c>
      <c r="L5095" s="2">
        <v>39853800000</v>
      </c>
      <c r="M5095" s="2">
        <v>36174000000</v>
      </c>
      <c r="N5095" s="2">
        <v>34363800000</v>
      </c>
      <c r="O5095" s="2">
        <v>34191800000</v>
      </c>
      <c r="P5095" s="2">
        <v>34432900000</v>
      </c>
      <c r="Q5095" s="2">
        <v>34215500000</v>
      </c>
      <c r="R5095" s="2">
        <v>34064200000</v>
      </c>
      <c r="S5095" s="2">
        <v>34413100000</v>
      </c>
      <c r="T5095" s="2">
        <v>34012800000</v>
      </c>
      <c r="U5095" s="2">
        <v>33360600000</v>
      </c>
      <c r="V5095" s="2">
        <v>32410100000</v>
      </c>
      <c r="W5095" s="2">
        <v>31669600000</v>
      </c>
      <c r="X5095" s="2">
        <v>31158500000</v>
      </c>
      <c r="Y5095" s="2">
        <v>31267200000</v>
      </c>
      <c r="Z5095" s="2">
        <v>31346900000</v>
      </c>
      <c r="AA5095" s="2">
        <v>30835600000</v>
      </c>
      <c r="AB5095" s="2">
        <v>30313900000</v>
      </c>
      <c r="AC5095" s="2">
        <v>29902100000</v>
      </c>
      <c r="AD5095" s="2">
        <v>29549600000</v>
      </c>
      <c r="AE5095" s="2">
        <v>29397000000</v>
      </c>
      <c r="AF5095" s="2">
        <v>29374200000</v>
      </c>
    </row>
    <row r="5096" spans="1:32" x14ac:dyDescent="0.25">
      <c r="A5096" t="s">
        <v>6610</v>
      </c>
      <c r="B5096" t="s">
        <v>19</v>
      </c>
      <c r="C5096" s="2">
        <v>1290370000</v>
      </c>
      <c r="D5096" s="2">
        <v>1291550000</v>
      </c>
      <c r="E5096" s="2">
        <v>1270590000</v>
      </c>
      <c r="F5096" s="2">
        <v>1236850000</v>
      </c>
      <c r="G5096" s="2">
        <v>1183350000</v>
      </c>
      <c r="H5096" s="2">
        <v>1194370000</v>
      </c>
      <c r="I5096" s="2">
        <v>1110010000</v>
      </c>
      <c r="J5096" s="2">
        <v>1004330000</v>
      </c>
      <c r="K5096" s="2">
        <v>893002000</v>
      </c>
      <c r="L5096" s="2">
        <v>812145000</v>
      </c>
      <c r="M5096" s="2">
        <v>753740000</v>
      </c>
      <c r="N5096" s="2">
        <v>726095000</v>
      </c>
      <c r="O5096" s="2">
        <v>722728000</v>
      </c>
      <c r="P5096" s="2">
        <v>725584000</v>
      </c>
      <c r="Q5096" s="2">
        <v>723615000</v>
      </c>
      <c r="R5096" s="2">
        <v>719894000</v>
      </c>
      <c r="S5096" s="2">
        <v>722146000</v>
      </c>
      <c r="T5096" s="2">
        <v>714233000</v>
      </c>
      <c r="U5096" s="2">
        <v>701083000</v>
      </c>
      <c r="V5096" s="2">
        <v>684697000</v>
      </c>
      <c r="W5096" s="2">
        <v>673723000</v>
      </c>
      <c r="X5096" s="2">
        <v>666593000</v>
      </c>
      <c r="Y5096" s="2">
        <v>666740000</v>
      </c>
      <c r="Z5096" s="2">
        <v>666508000</v>
      </c>
      <c r="AA5096" s="2">
        <v>657361000</v>
      </c>
      <c r="AB5096" s="2">
        <v>648079000</v>
      </c>
      <c r="AC5096" s="2">
        <v>641365000</v>
      </c>
      <c r="AD5096" s="2">
        <v>635747000</v>
      </c>
      <c r="AE5096" s="2">
        <v>632836000</v>
      </c>
      <c r="AF5096" s="2">
        <v>630881000</v>
      </c>
    </row>
    <row r="5097" spans="1:32" x14ac:dyDescent="0.25">
      <c r="A5097" t="s">
        <v>6611</v>
      </c>
      <c r="B5097" t="s">
        <v>19</v>
      </c>
      <c r="C5097" s="2">
        <v>1135600000</v>
      </c>
      <c r="D5097" s="2">
        <v>1135690000</v>
      </c>
      <c r="E5097" s="2">
        <v>1134050000</v>
      </c>
      <c r="F5097" s="2">
        <v>1144370000</v>
      </c>
      <c r="G5097" s="2">
        <v>1146760000</v>
      </c>
      <c r="H5097" s="2">
        <v>1152950000</v>
      </c>
      <c r="I5097" s="2">
        <v>1153010000</v>
      </c>
      <c r="J5097" s="2">
        <v>1152290000</v>
      </c>
      <c r="K5097" s="2">
        <v>1151700000</v>
      </c>
      <c r="L5097" s="2">
        <v>1152050000</v>
      </c>
      <c r="M5097" s="2">
        <v>1154990000</v>
      </c>
      <c r="N5097" s="2">
        <v>1159020000</v>
      </c>
      <c r="O5097" s="2">
        <v>1164900000</v>
      </c>
      <c r="P5097" s="2">
        <v>1171530000</v>
      </c>
      <c r="Q5097" s="2">
        <v>1176710000</v>
      </c>
      <c r="R5097" s="2">
        <v>1182570000</v>
      </c>
      <c r="S5097" s="2">
        <v>1188310000</v>
      </c>
      <c r="T5097" s="2">
        <v>1193190000</v>
      </c>
      <c r="U5097" s="2">
        <v>1196940000</v>
      </c>
      <c r="V5097" s="2">
        <v>1200840000</v>
      </c>
      <c r="W5097" s="2">
        <v>1205870000</v>
      </c>
      <c r="X5097" s="2">
        <v>1209890000</v>
      </c>
      <c r="Y5097" s="2">
        <v>1214740000</v>
      </c>
      <c r="Z5097" s="2">
        <v>1218610000</v>
      </c>
      <c r="AA5097" s="2">
        <v>1222510000</v>
      </c>
      <c r="AB5097" s="2">
        <v>1226380000</v>
      </c>
      <c r="AC5097" s="2">
        <v>1229290000</v>
      </c>
      <c r="AD5097" s="2">
        <v>1233190000</v>
      </c>
      <c r="AE5097" s="2">
        <v>1237050000</v>
      </c>
      <c r="AF5097" s="2">
        <v>1240830000</v>
      </c>
    </row>
    <row r="5098" spans="1:32" x14ac:dyDescent="0.25">
      <c r="A5098" t="s">
        <v>6612</v>
      </c>
      <c r="B5098" t="s">
        <v>19</v>
      </c>
      <c r="C5098" s="2">
        <v>959754000</v>
      </c>
      <c r="D5098" s="2">
        <v>959891000</v>
      </c>
      <c r="E5098" s="2">
        <v>957615000</v>
      </c>
      <c r="F5098" s="2">
        <v>946716000</v>
      </c>
      <c r="G5098" s="2">
        <v>935682000</v>
      </c>
      <c r="H5098" s="2">
        <v>949425000</v>
      </c>
      <c r="I5098" s="2">
        <v>927900000</v>
      </c>
      <c r="J5098" s="2">
        <v>897549000</v>
      </c>
      <c r="K5098" s="2">
        <v>864751000</v>
      </c>
      <c r="L5098" s="2">
        <v>839921000</v>
      </c>
      <c r="M5098" s="2">
        <v>821523000</v>
      </c>
      <c r="N5098" s="2">
        <v>814066000</v>
      </c>
      <c r="O5098" s="2">
        <v>816148000</v>
      </c>
      <c r="P5098" s="2">
        <v>821034000</v>
      </c>
      <c r="Q5098" s="2">
        <v>823009000</v>
      </c>
      <c r="R5098" s="2">
        <v>825036000</v>
      </c>
      <c r="S5098" s="2">
        <v>829710000</v>
      </c>
      <c r="T5098" s="2">
        <v>830129000</v>
      </c>
      <c r="U5098" s="2">
        <v>828705000</v>
      </c>
      <c r="V5098" s="2">
        <v>825650000</v>
      </c>
      <c r="W5098" s="2">
        <v>823978000</v>
      </c>
      <c r="X5098" s="2">
        <v>823605000</v>
      </c>
      <c r="Y5098" s="2">
        <v>826528000</v>
      </c>
      <c r="Z5098" s="2">
        <v>829252000</v>
      </c>
      <c r="AA5098" s="2">
        <v>828414000</v>
      </c>
      <c r="AB5098" s="2">
        <v>827368000</v>
      </c>
      <c r="AC5098" s="2">
        <v>827171000</v>
      </c>
      <c r="AD5098" s="2">
        <v>827164000</v>
      </c>
      <c r="AE5098" s="2">
        <v>828232000</v>
      </c>
      <c r="AF5098" s="2">
        <v>829887000</v>
      </c>
    </row>
    <row r="5099" spans="1:32" x14ac:dyDescent="0.25">
      <c r="A5099" t="s">
        <v>6613</v>
      </c>
      <c r="B5099" t="s">
        <v>19</v>
      </c>
      <c r="C5099" s="2">
        <v>1825120000000</v>
      </c>
      <c r="D5099" s="2">
        <v>1825120000000</v>
      </c>
      <c r="E5099" s="2">
        <v>1726110000000</v>
      </c>
      <c r="F5099" s="2">
        <v>1662120000000</v>
      </c>
      <c r="G5099" s="2">
        <v>1728140000000</v>
      </c>
      <c r="H5099" s="2">
        <v>1612140000000</v>
      </c>
      <c r="I5099" s="2">
        <v>1451150000000</v>
      </c>
      <c r="J5099" s="2">
        <v>1275150000000</v>
      </c>
      <c r="K5099" s="2">
        <v>1135160000000</v>
      </c>
      <c r="L5099" s="2">
        <v>1024170000000</v>
      </c>
      <c r="M5099" s="2">
        <v>969292000000</v>
      </c>
      <c r="N5099" s="2">
        <v>963987000000</v>
      </c>
      <c r="O5099" s="2">
        <v>970242000000</v>
      </c>
      <c r="P5099" s="2">
        <v>963646000000</v>
      </c>
      <c r="Q5099" s="2">
        <v>959104000000</v>
      </c>
      <c r="R5099" s="2">
        <v>969097000000</v>
      </c>
      <c r="S5099" s="2">
        <v>956986000000</v>
      </c>
      <c r="T5099" s="2">
        <v>936990000000</v>
      </c>
      <c r="U5099" s="2">
        <v>907855000000</v>
      </c>
      <c r="V5099" s="2">
        <v>885262000000</v>
      </c>
      <c r="W5099" s="2">
        <v>869846000000</v>
      </c>
      <c r="X5099" s="2">
        <v>872623000000</v>
      </c>
      <c r="Y5099" s="2">
        <v>875103000000</v>
      </c>
      <c r="Z5099" s="2">
        <v>859401000000</v>
      </c>
      <c r="AA5099" s="2">
        <v>843278000000</v>
      </c>
      <c r="AB5099" s="2">
        <v>830845000000</v>
      </c>
      <c r="AC5099" s="2">
        <v>819901000000</v>
      </c>
      <c r="AD5099" s="2">
        <v>815039000000</v>
      </c>
      <c r="AE5099" s="2">
        <v>814077000000</v>
      </c>
      <c r="AF5099" s="2">
        <v>807915000000</v>
      </c>
    </row>
    <row r="5100" spans="1:32" x14ac:dyDescent="0.25">
      <c r="A5100" t="s">
        <v>6614</v>
      </c>
      <c r="B5100" t="s">
        <v>19</v>
      </c>
      <c r="C5100" s="2">
        <v>22848000</v>
      </c>
      <c r="D5100" s="2">
        <v>22945000</v>
      </c>
      <c r="E5100" s="2">
        <v>21218800</v>
      </c>
      <c r="F5100" s="2">
        <v>22620000</v>
      </c>
      <c r="G5100" s="2">
        <v>20895900</v>
      </c>
      <c r="H5100" s="2">
        <v>18962100</v>
      </c>
      <c r="I5100" s="2">
        <v>16888800</v>
      </c>
      <c r="J5100" s="2">
        <v>15054000</v>
      </c>
      <c r="K5100" s="2">
        <v>13338900</v>
      </c>
      <c r="L5100" s="2">
        <v>12622400</v>
      </c>
      <c r="M5100" s="2">
        <v>12521800</v>
      </c>
      <c r="N5100" s="2">
        <v>12559900</v>
      </c>
      <c r="O5100" s="2">
        <v>12490400</v>
      </c>
      <c r="P5100" s="2">
        <v>12390900</v>
      </c>
      <c r="Q5100" s="2">
        <v>12498100</v>
      </c>
      <c r="R5100" s="2">
        <v>12365100</v>
      </c>
      <c r="S5100" s="2">
        <v>12088000</v>
      </c>
      <c r="T5100" s="2">
        <v>11929600</v>
      </c>
      <c r="U5100" s="2">
        <v>11670600</v>
      </c>
      <c r="V5100" s="2">
        <v>11531100</v>
      </c>
      <c r="W5100" s="2">
        <v>11567600</v>
      </c>
      <c r="X5100" s="2">
        <v>11616700</v>
      </c>
      <c r="Y5100" s="2">
        <v>11489500</v>
      </c>
      <c r="Z5100" s="2">
        <v>11337700</v>
      </c>
      <c r="AA5100" s="2">
        <v>11235900</v>
      </c>
      <c r="AB5100" s="2">
        <v>11140100</v>
      </c>
      <c r="AC5100" s="2">
        <v>11100200</v>
      </c>
      <c r="AD5100" s="2">
        <v>11077800</v>
      </c>
      <c r="AE5100" s="2">
        <v>11031000</v>
      </c>
      <c r="AF5100" s="2">
        <v>10889400</v>
      </c>
    </row>
    <row r="5101" spans="1:32" x14ac:dyDescent="0.25">
      <c r="A5101" t="s">
        <v>6615</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x14ac:dyDescent="0.25">
      <c r="A5102" t="s">
        <v>6616</v>
      </c>
      <c r="B5102" t="s">
        <v>19</v>
      </c>
      <c r="C5102" s="2">
        <v>159735000000000</v>
      </c>
      <c r="D5102" s="2">
        <v>168711000000000</v>
      </c>
      <c r="E5102" s="2">
        <v>170528000000000</v>
      </c>
      <c r="F5102" s="2">
        <v>169415000000000</v>
      </c>
      <c r="G5102" s="2">
        <v>168795000000000</v>
      </c>
      <c r="H5102" s="2">
        <v>170356000000000</v>
      </c>
      <c r="I5102" s="2">
        <v>170444000000000</v>
      </c>
      <c r="J5102" s="2">
        <v>171805000000000</v>
      </c>
      <c r="K5102" s="2">
        <v>171960000000000</v>
      </c>
      <c r="L5102" s="2">
        <v>172511000000000</v>
      </c>
      <c r="M5102" s="2">
        <v>173139000000000</v>
      </c>
      <c r="N5102" s="2">
        <v>174886000000000</v>
      </c>
      <c r="O5102" s="2">
        <v>176356000000000</v>
      </c>
      <c r="P5102" s="2">
        <v>177855000000000</v>
      </c>
      <c r="Q5102" s="2">
        <v>178909000000000</v>
      </c>
      <c r="R5102" s="2">
        <v>180841000000000</v>
      </c>
      <c r="S5102" s="2">
        <v>182219000000000</v>
      </c>
      <c r="T5102" s="2">
        <v>183028000000000</v>
      </c>
      <c r="U5102" s="2">
        <v>184386000000000</v>
      </c>
      <c r="V5102" s="2">
        <v>184489000000000</v>
      </c>
      <c r="W5102" s="2">
        <v>184736000000000</v>
      </c>
      <c r="X5102" s="2">
        <v>185782000000000</v>
      </c>
      <c r="Y5102" s="2">
        <v>186955000000000</v>
      </c>
      <c r="Z5102" s="2">
        <v>188457000000000</v>
      </c>
      <c r="AA5102" s="2">
        <v>188973000000000</v>
      </c>
      <c r="AB5102" s="2">
        <v>189640000000000</v>
      </c>
      <c r="AC5102" s="2">
        <v>189555000000000</v>
      </c>
      <c r="AD5102" s="2">
        <v>191332000000000</v>
      </c>
      <c r="AE5102" s="2">
        <v>192261000000000</v>
      </c>
      <c r="AF5102" s="2">
        <v>192821000000000</v>
      </c>
    </row>
    <row r="5103" spans="1:32" x14ac:dyDescent="0.25">
      <c r="A5103" t="s">
        <v>6617</v>
      </c>
      <c r="B5103" t="s">
        <v>19</v>
      </c>
      <c r="C5103" s="2">
        <v>2533960000000</v>
      </c>
      <c r="D5103" s="2">
        <v>2534980000000</v>
      </c>
      <c r="E5103" s="2">
        <v>2535050000000</v>
      </c>
      <c r="F5103" s="2">
        <v>2683940000000</v>
      </c>
      <c r="G5103" s="2">
        <v>2686000000000</v>
      </c>
      <c r="H5103" s="2">
        <v>2620190000000</v>
      </c>
      <c r="I5103" s="2">
        <v>2631210000000</v>
      </c>
      <c r="J5103" s="2">
        <v>2664440000000</v>
      </c>
      <c r="K5103" s="2">
        <v>2661510000000</v>
      </c>
      <c r="L5103" s="2">
        <v>2683630000000</v>
      </c>
      <c r="M5103" s="2">
        <v>2701770000000</v>
      </c>
      <c r="N5103" s="2">
        <v>2727990000000</v>
      </c>
      <c r="O5103" s="2">
        <v>2759180000000</v>
      </c>
      <c r="P5103" s="2">
        <v>2796250000000</v>
      </c>
      <c r="Q5103" s="2">
        <v>2838340000000</v>
      </c>
      <c r="R5103" s="2">
        <v>2874520000000</v>
      </c>
      <c r="S5103" s="2">
        <v>2906640000000</v>
      </c>
      <c r="T5103" s="2">
        <v>2932710000000</v>
      </c>
      <c r="U5103" s="2">
        <v>2959840000000</v>
      </c>
      <c r="V5103" s="2">
        <v>2979830000000</v>
      </c>
      <c r="W5103" s="2">
        <v>2996830000000</v>
      </c>
      <c r="X5103" s="2">
        <v>3006930000000</v>
      </c>
      <c r="Y5103" s="2">
        <v>3016040000000</v>
      </c>
      <c r="Z5103" s="2">
        <v>3029190000000</v>
      </c>
      <c r="AA5103" s="2">
        <v>3037230000000</v>
      </c>
      <c r="AB5103" s="2">
        <v>3043270000000</v>
      </c>
      <c r="AC5103" s="2">
        <v>3054250000000</v>
      </c>
      <c r="AD5103" s="2">
        <v>3042390000000</v>
      </c>
      <c r="AE5103" s="2">
        <v>3057440000000</v>
      </c>
      <c r="AF5103" s="2">
        <v>3062430000000</v>
      </c>
    </row>
    <row r="5104" spans="1:32" x14ac:dyDescent="0.25">
      <c r="A5104" t="s">
        <v>6618</v>
      </c>
      <c r="B5104" t="s">
        <v>19</v>
      </c>
      <c r="C5104" s="2">
        <v>981391000000</v>
      </c>
      <c r="D5104" s="2">
        <v>986824000000</v>
      </c>
      <c r="E5104" s="2">
        <v>987267000000</v>
      </c>
      <c r="F5104" s="2">
        <v>1027690000000</v>
      </c>
      <c r="G5104" s="2">
        <v>1029860000000</v>
      </c>
      <c r="H5104" s="2">
        <v>1015360000000</v>
      </c>
      <c r="I5104" s="2">
        <v>1019730000000</v>
      </c>
      <c r="J5104" s="2">
        <v>1030530000000</v>
      </c>
      <c r="K5104" s="2">
        <v>1031140000000</v>
      </c>
      <c r="L5104" s="2">
        <v>1038490000000</v>
      </c>
      <c r="M5104" s="2">
        <v>1044650000000</v>
      </c>
      <c r="N5104" s="2">
        <v>1053620000000</v>
      </c>
      <c r="O5104" s="2">
        <v>1063680000000</v>
      </c>
      <c r="P5104" s="2">
        <v>1075080000000</v>
      </c>
      <c r="Q5104" s="2">
        <v>1087880000000</v>
      </c>
      <c r="R5104" s="2">
        <v>1098820000000</v>
      </c>
      <c r="S5104" s="2">
        <v>1109470000000</v>
      </c>
      <c r="T5104" s="2">
        <v>1117790000000</v>
      </c>
      <c r="U5104" s="2">
        <v>1126470000000</v>
      </c>
      <c r="V5104" s="2">
        <v>1132430000000</v>
      </c>
      <c r="W5104" s="2">
        <v>1138510000000</v>
      </c>
      <c r="X5104" s="2">
        <v>1143090000000</v>
      </c>
      <c r="Y5104" s="2">
        <v>1146700000000</v>
      </c>
      <c r="Z5104" s="2">
        <v>1151550000000</v>
      </c>
      <c r="AA5104" s="2">
        <v>1155820000000</v>
      </c>
      <c r="AB5104" s="2">
        <v>1158140000000</v>
      </c>
      <c r="AC5104" s="2">
        <v>1162190000000</v>
      </c>
      <c r="AD5104" s="2">
        <v>1161140000000</v>
      </c>
      <c r="AE5104" s="2">
        <v>1166650000000</v>
      </c>
      <c r="AF5104" s="2">
        <v>1168920000000</v>
      </c>
    </row>
    <row r="5105" spans="1:32" x14ac:dyDescent="0.25">
      <c r="A5105" t="s">
        <v>6619</v>
      </c>
      <c r="B5105" t="s">
        <v>19</v>
      </c>
      <c r="C5105" s="2">
        <v>778059000000</v>
      </c>
      <c r="D5105" s="2">
        <v>787592000000</v>
      </c>
      <c r="E5105" s="2">
        <v>788084000000</v>
      </c>
      <c r="F5105" s="2">
        <v>824318000000</v>
      </c>
      <c r="G5105" s="2">
        <v>825070000000</v>
      </c>
      <c r="H5105" s="2">
        <v>810313000000</v>
      </c>
      <c r="I5105" s="2">
        <v>813057000000</v>
      </c>
      <c r="J5105" s="2">
        <v>822896000000</v>
      </c>
      <c r="K5105" s="2">
        <v>822171000000</v>
      </c>
      <c r="L5105" s="2">
        <v>828176000000</v>
      </c>
      <c r="M5105" s="2">
        <v>832977000000</v>
      </c>
      <c r="N5105" s="2">
        <v>841071000000</v>
      </c>
      <c r="O5105" s="2">
        <v>849991000000</v>
      </c>
      <c r="P5105" s="2">
        <v>860353000000</v>
      </c>
      <c r="Q5105" s="2">
        <v>871538000000</v>
      </c>
      <c r="R5105" s="2">
        <v>882188000000</v>
      </c>
      <c r="S5105" s="2">
        <v>891528000000</v>
      </c>
      <c r="T5105" s="2">
        <v>898681000000</v>
      </c>
      <c r="U5105" s="2">
        <v>906476000000</v>
      </c>
      <c r="V5105" s="2">
        <v>911395000000</v>
      </c>
      <c r="W5105" s="2">
        <v>916046000000</v>
      </c>
      <c r="X5105" s="2">
        <v>919660000000</v>
      </c>
      <c r="Y5105" s="2">
        <v>922943000000</v>
      </c>
      <c r="Z5105" s="2">
        <v>927727000000</v>
      </c>
      <c r="AA5105" s="2">
        <v>930318000000</v>
      </c>
      <c r="AB5105" s="2">
        <v>932384000000</v>
      </c>
      <c r="AC5105" s="2">
        <v>935268000000</v>
      </c>
      <c r="AD5105" s="2">
        <v>934160000000</v>
      </c>
      <c r="AE5105" s="2">
        <v>938765000000</v>
      </c>
      <c r="AF5105" s="2">
        <v>940568000000</v>
      </c>
    </row>
    <row r="5106" spans="1:32" x14ac:dyDescent="0.25">
      <c r="A5106" t="s">
        <v>6620</v>
      </c>
      <c r="B5106" t="s">
        <v>19</v>
      </c>
      <c r="C5106" s="2">
        <v>21609800000</v>
      </c>
      <c r="D5106" s="2">
        <v>22005900000</v>
      </c>
      <c r="E5106" s="2">
        <v>22069900000</v>
      </c>
      <c r="F5106" s="2">
        <v>22813000000</v>
      </c>
      <c r="G5106" s="2">
        <v>22847000000</v>
      </c>
      <c r="H5106" s="2">
        <v>22598100000</v>
      </c>
      <c r="I5106" s="2">
        <v>22654900000</v>
      </c>
      <c r="J5106" s="2">
        <v>22908600000</v>
      </c>
      <c r="K5106" s="2">
        <v>22892500000</v>
      </c>
      <c r="L5106" s="2">
        <v>23038600000</v>
      </c>
      <c r="M5106" s="2">
        <v>23153600000</v>
      </c>
      <c r="N5106" s="2">
        <v>23367800000</v>
      </c>
      <c r="O5106" s="2">
        <v>23589700000</v>
      </c>
      <c r="P5106" s="2">
        <v>23836300000</v>
      </c>
      <c r="Q5106" s="2">
        <v>24084500000</v>
      </c>
      <c r="R5106" s="2">
        <v>24352000000</v>
      </c>
      <c r="S5106" s="2">
        <v>24580100000</v>
      </c>
      <c r="T5106" s="2">
        <v>24741200000</v>
      </c>
      <c r="U5106" s="2">
        <v>24940100000</v>
      </c>
      <c r="V5106" s="2">
        <v>25042700000</v>
      </c>
      <c r="W5106" s="2">
        <v>25145400000</v>
      </c>
      <c r="X5106" s="2">
        <v>25245800000</v>
      </c>
      <c r="Y5106" s="2">
        <v>25351900000</v>
      </c>
      <c r="Z5106" s="2">
        <v>25483700000</v>
      </c>
      <c r="AA5106" s="2">
        <v>25550400000</v>
      </c>
      <c r="AB5106" s="2">
        <v>25614000000</v>
      </c>
      <c r="AC5106" s="2">
        <v>25683300000</v>
      </c>
      <c r="AD5106" s="2">
        <v>25702400000</v>
      </c>
      <c r="AE5106" s="2">
        <v>25822400000</v>
      </c>
      <c r="AF5106" s="2">
        <v>25885700000</v>
      </c>
    </row>
    <row r="5107" spans="1:32" x14ac:dyDescent="0.25">
      <c r="A5107" t="s">
        <v>6621</v>
      </c>
      <c r="B5107" t="s">
        <v>19</v>
      </c>
      <c r="C5107" s="2">
        <v>20650700000</v>
      </c>
      <c r="D5107" s="2">
        <v>21022100000</v>
      </c>
      <c r="E5107" s="2">
        <v>21079400000</v>
      </c>
      <c r="F5107" s="2">
        <v>21795700000</v>
      </c>
      <c r="G5107" s="2">
        <v>21838600000</v>
      </c>
      <c r="H5107" s="2">
        <v>21584600000</v>
      </c>
      <c r="I5107" s="2">
        <v>21642400000</v>
      </c>
      <c r="J5107" s="2">
        <v>21882100000</v>
      </c>
      <c r="K5107" s="2">
        <v>21876800000</v>
      </c>
      <c r="L5107" s="2">
        <v>22012000000</v>
      </c>
      <c r="M5107" s="2">
        <v>22126200000</v>
      </c>
      <c r="N5107" s="2">
        <v>22326200000</v>
      </c>
      <c r="O5107" s="2">
        <v>22544400000</v>
      </c>
      <c r="P5107" s="2">
        <v>22777900000</v>
      </c>
      <c r="Q5107" s="2">
        <v>23024400000</v>
      </c>
      <c r="R5107" s="2">
        <v>23277800000</v>
      </c>
      <c r="S5107" s="2">
        <v>23492800000</v>
      </c>
      <c r="T5107" s="2">
        <v>23652900000</v>
      </c>
      <c r="U5107" s="2">
        <v>23838700000</v>
      </c>
      <c r="V5107" s="2">
        <v>23942200000</v>
      </c>
      <c r="W5107" s="2">
        <v>24045100000</v>
      </c>
      <c r="X5107" s="2">
        <v>24143100000</v>
      </c>
      <c r="Y5107" s="2">
        <v>24236300000</v>
      </c>
      <c r="Z5107" s="2">
        <v>24374300000</v>
      </c>
      <c r="AA5107" s="2">
        <v>24440200000</v>
      </c>
      <c r="AB5107" s="2">
        <v>24492400000</v>
      </c>
      <c r="AC5107" s="2">
        <v>24562200000</v>
      </c>
      <c r="AD5107" s="2">
        <v>24577100000</v>
      </c>
      <c r="AE5107" s="2">
        <v>24694400000</v>
      </c>
      <c r="AF5107" s="2">
        <v>24746100000</v>
      </c>
    </row>
    <row r="5108" spans="1:32" x14ac:dyDescent="0.25">
      <c r="A5108" t="s">
        <v>6622</v>
      </c>
      <c r="B5108" t="s">
        <v>19</v>
      </c>
      <c r="C5108" s="2">
        <v>68459600000</v>
      </c>
      <c r="D5108" s="2">
        <v>68724200000</v>
      </c>
      <c r="E5108" s="2">
        <v>68686100000</v>
      </c>
      <c r="F5108" s="2">
        <v>72468800000</v>
      </c>
      <c r="G5108" s="2">
        <v>72508700000</v>
      </c>
      <c r="H5108" s="2">
        <v>70840900000</v>
      </c>
      <c r="I5108" s="2">
        <v>71127300000</v>
      </c>
      <c r="J5108" s="2">
        <v>72006900000</v>
      </c>
      <c r="K5108" s="2">
        <v>71908900000</v>
      </c>
      <c r="L5108" s="2">
        <v>72478400000</v>
      </c>
      <c r="M5108" s="2">
        <v>72935900000</v>
      </c>
      <c r="N5108" s="2">
        <v>73636800000</v>
      </c>
      <c r="O5108" s="2">
        <v>74471300000</v>
      </c>
      <c r="P5108" s="2">
        <v>75438400000</v>
      </c>
      <c r="Q5108" s="2">
        <v>76526500000</v>
      </c>
      <c r="R5108" s="2">
        <v>77480800000</v>
      </c>
      <c r="S5108" s="2">
        <v>78351900000</v>
      </c>
      <c r="T5108" s="2">
        <v>79033600000</v>
      </c>
      <c r="U5108" s="2">
        <v>79735800000</v>
      </c>
      <c r="V5108" s="2">
        <v>80229300000</v>
      </c>
      <c r="W5108" s="2">
        <v>80679900000</v>
      </c>
      <c r="X5108" s="2">
        <v>80965600000</v>
      </c>
      <c r="Y5108" s="2">
        <v>81215600000</v>
      </c>
      <c r="Z5108" s="2">
        <v>81576700000</v>
      </c>
      <c r="AA5108" s="2">
        <v>81796600000</v>
      </c>
      <c r="AB5108" s="2">
        <v>81951700000</v>
      </c>
      <c r="AC5108" s="2">
        <v>82229400000</v>
      </c>
      <c r="AD5108" s="2">
        <v>81973900000</v>
      </c>
      <c r="AE5108" s="2">
        <v>82379300000</v>
      </c>
      <c r="AF5108" s="2">
        <v>82513200000</v>
      </c>
    </row>
    <row r="5109" spans="1:32" x14ac:dyDescent="0.25">
      <c r="A5109" t="s">
        <v>6623</v>
      </c>
      <c r="B5109" t="s">
        <v>19</v>
      </c>
      <c r="C5109" s="2">
        <v>2322640000</v>
      </c>
      <c r="D5109" s="2">
        <v>2347460000</v>
      </c>
      <c r="E5109" s="2">
        <v>2346410000</v>
      </c>
      <c r="F5109" s="2">
        <v>2392300000</v>
      </c>
      <c r="G5109" s="2">
        <v>2400500000</v>
      </c>
      <c r="H5109" s="2">
        <v>2396560000</v>
      </c>
      <c r="I5109" s="2">
        <v>2405310000</v>
      </c>
      <c r="J5109" s="2">
        <v>2424010000</v>
      </c>
      <c r="K5109" s="2">
        <v>2429240000</v>
      </c>
      <c r="L5109" s="2">
        <v>2443060000</v>
      </c>
      <c r="M5109" s="2">
        <v>2454720000</v>
      </c>
      <c r="N5109" s="2">
        <v>2472540000</v>
      </c>
      <c r="O5109" s="2">
        <v>2489720000</v>
      </c>
      <c r="P5109" s="2">
        <v>2508440000</v>
      </c>
      <c r="Q5109" s="2">
        <v>2527150000</v>
      </c>
      <c r="R5109" s="2">
        <v>2547320000</v>
      </c>
      <c r="S5109" s="2">
        <v>2564270000</v>
      </c>
      <c r="T5109" s="2">
        <v>2578440000</v>
      </c>
      <c r="U5109" s="2">
        <v>2593460000</v>
      </c>
      <c r="V5109" s="2">
        <v>2603890000</v>
      </c>
      <c r="W5109" s="2">
        <v>2613980000</v>
      </c>
      <c r="X5109" s="2">
        <v>2625440000</v>
      </c>
      <c r="Y5109" s="2">
        <v>2635310000</v>
      </c>
      <c r="Z5109" s="2">
        <v>2648210000</v>
      </c>
      <c r="AA5109" s="2">
        <v>2656160000</v>
      </c>
      <c r="AB5109" s="2">
        <v>2664640000</v>
      </c>
      <c r="AC5109" s="2">
        <v>2671490000</v>
      </c>
      <c r="AD5109" s="2">
        <v>2677790000</v>
      </c>
      <c r="AE5109" s="2">
        <v>2689280000</v>
      </c>
      <c r="AF5109" s="2">
        <v>2696700000</v>
      </c>
    </row>
    <row r="5110" spans="1:32" x14ac:dyDescent="0.25">
      <c r="A5110" t="s">
        <v>6624</v>
      </c>
      <c r="B5110" t="s">
        <v>19</v>
      </c>
      <c r="C5110" s="2">
        <v>7206610000</v>
      </c>
      <c r="D5110" s="2">
        <v>7369980000</v>
      </c>
      <c r="E5110" s="2">
        <v>7395840000</v>
      </c>
      <c r="F5110" s="2">
        <v>7627180000</v>
      </c>
      <c r="G5110" s="2">
        <v>7640170000</v>
      </c>
      <c r="H5110" s="2">
        <v>7565830000</v>
      </c>
      <c r="I5110" s="2">
        <v>7583180000</v>
      </c>
      <c r="J5110" s="2">
        <v>7667720000</v>
      </c>
      <c r="K5110" s="2">
        <v>7664350000</v>
      </c>
      <c r="L5110" s="2">
        <v>7710260000</v>
      </c>
      <c r="M5110" s="2">
        <v>7748940000</v>
      </c>
      <c r="N5110" s="2">
        <v>7821230000</v>
      </c>
      <c r="O5110" s="2">
        <v>7895850000</v>
      </c>
      <c r="P5110" s="2">
        <v>7977960000</v>
      </c>
      <c r="Q5110" s="2">
        <v>8061700000</v>
      </c>
      <c r="R5110" s="2">
        <v>8150770000</v>
      </c>
      <c r="S5110" s="2">
        <v>8227580000</v>
      </c>
      <c r="T5110" s="2">
        <v>8281780000</v>
      </c>
      <c r="U5110" s="2">
        <v>8348080000</v>
      </c>
      <c r="V5110" s="2">
        <v>8380790000</v>
      </c>
      <c r="W5110" s="2">
        <v>8414570000</v>
      </c>
      <c r="X5110" s="2">
        <v>8450600000</v>
      </c>
      <c r="Y5110" s="2">
        <v>8486490000</v>
      </c>
      <c r="Z5110" s="2">
        <v>8534970000</v>
      </c>
      <c r="AA5110" s="2">
        <v>8558520000</v>
      </c>
      <c r="AB5110" s="2">
        <v>8580300000</v>
      </c>
      <c r="AC5110" s="2">
        <v>8601790000</v>
      </c>
      <c r="AD5110" s="2">
        <v>8613600000</v>
      </c>
      <c r="AE5110" s="2">
        <v>8656790000</v>
      </c>
      <c r="AF5110" s="2">
        <v>8676160000</v>
      </c>
    </row>
    <row r="5111" spans="1:32" x14ac:dyDescent="0.25">
      <c r="A5111" t="s">
        <v>6625</v>
      </c>
      <c r="B5111" t="s">
        <v>19</v>
      </c>
      <c r="C5111" s="2">
        <v>5931680000000</v>
      </c>
      <c r="D5111" s="2">
        <v>5931850000000</v>
      </c>
      <c r="E5111" s="2">
        <v>5842850000000</v>
      </c>
      <c r="F5111" s="2">
        <v>5679840000000</v>
      </c>
      <c r="G5111" s="2">
        <v>5344890000000</v>
      </c>
      <c r="H5111" s="2">
        <v>5350980000000</v>
      </c>
      <c r="I5111" s="2">
        <v>5409070000000</v>
      </c>
      <c r="J5111" s="2">
        <v>5379230000000</v>
      </c>
      <c r="K5111" s="2">
        <v>5410370000000</v>
      </c>
      <c r="L5111" s="2">
        <v>5430530000000</v>
      </c>
      <c r="M5111" s="2">
        <v>5476740000000</v>
      </c>
      <c r="N5111" s="2">
        <v>5534880000000</v>
      </c>
      <c r="O5111" s="2">
        <v>5607070000000</v>
      </c>
      <c r="P5111" s="2">
        <v>5689980000000</v>
      </c>
      <c r="Q5111" s="2">
        <v>5760040000000</v>
      </c>
      <c r="R5111" s="2">
        <v>5818080000000</v>
      </c>
      <c r="S5111" s="2">
        <v>5860100000000</v>
      </c>
      <c r="T5111" s="2">
        <v>5903110000000</v>
      </c>
      <c r="U5111" s="2">
        <v>5930140000000</v>
      </c>
      <c r="V5111" s="2">
        <v>5953120000000</v>
      </c>
      <c r="W5111" s="2">
        <v>5960100000000</v>
      </c>
      <c r="X5111" s="2">
        <v>5965090000000</v>
      </c>
      <c r="Y5111" s="2">
        <v>5979090000000</v>
      </c>
      <c r="Z5111" s="2">
        <v>5982100000000</v>
      </c>
      <c r="AA5111" s="2">
        <v>5980080000000</v>
      </c>
      <c r="AB5111" s="2">
        <v>5993050000000</v>
      </c>
      <c r="AC5111" s="2">
        <v>5950980000000</v>
      </c>
      <c r="AD5111" s="2">
        <v>5972930000000</v>
      </c>
      <c r="AE5111" s="2">
        <v>5971850000000</v>
      </c>
      <c r="AF5111" s="2">
        <v>5971750000000</v>
      </c>
    </row>
    <row r="5112" spans="1:32" x14ac:dyDescent="0.25">
      <c r="A5112" t="s">
        <v>6626</v>
      </c>
      <c r="B5112" t="s">
        <v>19</v>
      </c>
      <c r="C5112" s="2">
        <v>351013000</v>
      </c>
      <c r="D5112" s="2">
        <v>368632000</v>
      </c>
      <c r="E5112" s="2">
        <v>367212000</v>
      </c>
      <c r="F5112" s="2">
        <v>363682000</v>
      </c>
      <c r="G5112" s="2">
        <v>362330000</v>
      </c>
      <c r="H5112" s="2">
        <v>365109000</v>
      </c>
      <c r="I5112" s="2">
        <v>364514000</v>
      </c>
      <c r="J5112" s="2">
        <v>366872000</v>
      </c>
      <c r="K5112" s="2">
        <v>366452000</v>
      </c>
      <c r="L5112" s="2">
        <v>367156000</v>
      </c>
      <c r="M5112" s="2">
        <v>367815000</v>
      </c>
      <c r="N5112" s="2">
        <v>370880000</v>
      </c>
      <c r="O5112" s="2">
        <v>373604000</v>
      </c>
      <c r="P5112" s="2">
        <v>376130000</v>
      </c>
      <c r="Q5112" s="2">
        <v>377883000</v>
      </c>
      <c r="R5112" s="2">
        <v>381342000</v>
      </c>
      <c r="S5112" s="2">
        <v>383826000</v>
      </c>
      <c r="T5112" s="2">
        <v>384986000</v>
      </c>
      <c r="U5112" s="2">
        <v>387438000</v>
      </c>
      <c r="V5112" s="2">
        <v>387282000</v>
      </c>
      <c r="W5112" s="2">
        <v>387485000</v>
      </c>
      <c r="X5112" s="2">
        <v>389352000</v>
      </c>
      <c r="Y5112" s="2">
        <v>391586000</v>
      </c>
      <c r="Z5112" s="2">
        <v>394499000</v>
      </c>
      <c r="AA5112" s="2">
        <v>395239000</v>
      </c>
      <c r="AB5112" s="2">
        <v>396473000</v>
      </c>
      <c r="AC5112" s="2">
        <v>396158000</v>
      </c>
      <c r="AD5112" s="2">
        <v>399455000</v>
      </c>
      <c r="AE5112" s="2">
        <v>401314000</v>
      </c>
      <c r="AF5112" s="2">
        <v>402431000</v>
      </c>
    </row>
    <row r="5113" spans="1:32" x14ac:dyDescent="0.25">
      <c r="A5113" t="s">
        <v>6627</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x14ac:dyDescent="0.25">
      <c r="A5114" t="s">
        <v>6628</v>
      </c>
      <c r="B5114" t="s">
        <v>19</v>
      </c>
      <c r="C5114" s="2">
        <v>18204500000000</v>
      </c>
      <c r="D5114" s="2">
        <v>18579300000000</v>
      </c>
      <c r="E5114" s="2">
        <v>18307000000000</v>
      </c>
      <c r="F5114" s="2">
        <v>17797100000000</v>
      </c>
      <c r="G5114" s="2">
        <v>17458500000000</v>
      </c>
      <c r="H5114" s="2">
        <v>16998000000000</v>
      </c>
      <c r="I5114" s="2">
        <v>16528200000000</v>
      </c>
      <c r="J5114" s="2">
        <v>16242200000000</v>
      </c>
      <c r="K5114" s="2">
        <v>16065500000000</v>
      </c>
      <c r="L5114" s="2">
        <v>15871000000000</v>
      </c>
      <c r="M5114" s="2">
        <v>15665600000000</v>
      </c>
      <c r="N5114" s="2">
        <v>15514400000000</v>
      </c>
      <c r="O5114" s="2">
        <v>15399900000000</v>
      </c>
      <c r="P5114" s="2">
        <v>15275800000000</v>
      </c>
      <c r="Q5114" s="2">
        <v>15228300000000</v>
      </c>
      <c r="R5114" s="2">
        <v>15218600000000</v>
      </c>
      <c r="S5114" s="2">
        <v>15248700000000</v>
      </c>
      <c r="T5114" s="2">
        <v>15304900000000</v>
      </c>
      <c r="U5114" s="2">
        <v>15395200000000</v>
      </c>
      <c r="V5114" s="2">
        <v>15475900000000</v>
      </c>
      <c r="W5114" s="2">
        <v>15561300000000</v>
      </c>
      <c r="X5114" s="2">
        <v>15643500000000</v>
      </c>
      <c r="Y5114" s="2">
        <v>15817600000000</v>
      </c>
      <c r="Z5114" s="2">
        <v>15974200000000</v>
      </c>
      <c r="AA5114" s="2">
        <v>16120200000000</v>
      </c>
      <c r="AB5114" s="2">
        <v>16241900000000</v>
      </c>
      <c r="AC5114" s="2">
        <v>16289100000000</v>
      </c>
      <c r="AD5114" s="2">
        <v>16295500000000</v>
      </c>
      <c r="AE5114" s="2">
        <v>16342100000000</v>
      </c>
      <c r="AF5114" s="2">
        <v>16468000000000</v>
      </c>
    </row>
    <row r="5115" spans="1:32" x14ac:dyDescent="0.25">
      <c r="A5115" t="s">
        <v>6629</v>
      </c>
      <c r="B5115" t="s">
        <v>19</v>
      </c>
      <c r="C5115" s="2">
        <v>1353150000</v>
      </c>
      <c r="D5115" s="2">
        <v>1391110000</v>
      </c>
      <c r="E5115" s="2">
        <v>1342720000</v>
      </c>
      <c r="F5115" s="2">
        <v>1311460000</v>
      </c>
      <c r="G5115" s="2">
        <v>1292310000</v>
      </c>
      <c r="H5115" s="2">
        <v>1262060000</v>
      </c>
      <c r="I5115" s="2">
        <v>1230310000</v>
      </c>
      <c r="J5115" s="2">
        <v>1211940000</v>
      </c>
      <c r="K5115" s="2">
        <v>1201650000</v>
      </c>
      <c r="L5115" s="2">
        <v>1189150000</v>
      </c>
      <c r="M5115" s="2">
        <v>1175720000</v>
      </c>
      <c r="N5115" s="2">
        <v>1166200000</v>
      </c>
      <c r="O5115" s="2">
        <v>1159010000</v>
      </c>
      <c r="P5115" s="2">
        <v>1150590000</v>
      </c>
      <c r="Q5115" s="2">
        <v>1147470000</v>
      </c>
      <c r="R5115" s="2">
        <v>1146780000</v>
      </c>
      <c r="S5115" s="2">
        <v>1149000000</v>
      </c>
      <c r="T5115" s="2">
        <v>1153310000</v>
      </c>
      <c r="U5115" s="2">
        <v>1159930000</v>
      </c>
      <c r="V5115" s="2">
        <v>1165810000</v>
      </c>
      <c r="W5115" s="2">
        <v>1171830000</v>
      </c>
      <c r="X5115" s="2">
        <v>1177740000</v>
      </c>
      <c r="Y5115" s="2">
        <v>1190340000</v>
      </c>
      <c r="Z5115" s="2">
        <v>1201520000</v>
      </c>
      <c r="AA5115" s="2">
        <v>1211920000</v>
      </c>
      <c r="AB5115" s="2">
        <v>1220670000</v>
      </c>
      <c r="AC5115" s="2">
        <v>1224090000</v>
      </c>
      <c r="AD5115" s="2">
        <v>1224540000</v>
      </c>
      <c r="AE5115" s="2">
        <v>1227910000</v>
      </c>
      <c r="AF5115" s="2">
        <v>1237120000</v>
      </c>
    </row>
    <row r="5116" spans="1:32" x14ac:dyDescent="0.25">
      <c r="A5116" t="s">
        <v>6630</v>
      </c>
      <c r="B5116" t="s">
        <v>19</v>
      </c>
      <c r="C5116" s="2">
        <v>7440560000</v>
      </c>
      <c r="D5116" s="2">
        <v>7651470000</v>
      </c>
      <c r="E5116" s="2">
        <v>7362310000</v>
      </c>
      <c r="F5116" s="2">
        <v>7204630000</v>
      </c>
      <c r="G5116" s="2">
        <v>7110220000</v>
      </c>
      <c r="H5116" s="2">
        <v>6956200000</v>
      </c>
      <c r="I5116" s="2">
        <v>6793460000</v>
      </c>
      <c r="J5116" s="2">
        <v>6701000000</v>
      </c>
      <c r="K5116" s="2">
        <v>6650690000</v>
      </c>
      <c r="L5116" s="2">
        <v>6588200000</v>
      </c>
      <c r="M5116" s="2">
        <v>6519880000</v>
      </c>
      <c r="N5116" s="2">
        <v>6471590000</v>
      </c>
      <c r="O5116" s="2">
        <v>6435490000</v>
      </c>
      <c r="P5116" s="2">
        <v>6391960000</v>
      </c>
      <c r="Q5116" s="2">
        <v>6375820000</v>
      </c>
      <c r="R5116" s="2">
        <v>6372030000</v>
      </c>
      <c r="S5116" s="2">
        <v>6383730000</v>
      </c>
      <c r="T5116" s="2">
        <v>6406430000</v>
      </c>
      <c r="U5116" s="2">
        <v>6441460000</v>
      </c>
      <c r="V5116" s="2">
        <v>6472570000</v>
      </c>
      <c r="W5116" s="2">
        <v>6504370000</v>
      </c>
      <c r="X5116" s="2">
        <v>6535650000</v>
      </c>
      <c r="Y5116" s="2">
        <v>6602480000</v>
      </c>
      <c r="Z5116" s="2">
        <v>6661670000</v>
      </c>
      <c r="AA5116" s="2">
        <v>6716740000</v>
      </c>
      <c r="AB5116" s="2">
        <v>6763030000</v>
      </c>
      <c r="AC5116" s="2">
        <v>6780930000</v>
      </c>
      <c r="AD5116" s="2">
        <v>6783090000</v>
      </c>
      <c r="AE5116" s="2">
        <v>6800790000</v>
      </c>
      <c r="AF5116" s="2">
        <v>6849400000</v>
      </c>
    </row>
    <row r="5117" spans="1:32" x14ac:dyDescent="0.25">
      <c r="A5117" t="s">
        <v>6631</v>
      </c>
      <c r="B5117" t="s">
        <v>19</v>
      </c>
      <c r="C5117" s="2">
        <v>15136200000</v>
      </c>
      <c r="D5117" s="2">
        <v>15524200000</v>
      </c>
      <c r="E5117" s="2">
        <v>15045900000</v>
      </c>
      <c r="F5117" s="2">
        <v>14701500000</v>
      </c>
      <c r="G5117" s="2">
        <v>14487500000</v>
      </c>
      <c r="H5117" s="2">
        <v>14161000000</v>
      </c>
      <c r="I5117" s="2">
        <v>13820000000</v>
      </c>
      <c r="J5117" s="2">
        <v>13622300000</v>
      </c>
      <c r="K5117" s="2">
        <v>13509900000</v>
      </c>
      <c r="L5117" s="2">
        <v>13376300000</v>
      </c>
      <c r="M5117" s="2">
        <v>13231300000</v>
      </c>
      <c r="N5117" s="2">
        <v>13127000000</v>
      </c>
      <c r="O5117" s="2">
        <v>13049000000</v>
      </c>
      <c r="P5117" s="2">
        <v>12957900000</v>
      </c>
      <c r="Q5117" s="2">
        <v>12923600000</v>
      </c>
      <c r="R5117" s="2">
        <v>12915800000</v>
      </c>
      <c r="S5117" s="2">
        <v>12939500000</v>
      </c>
      <c r="T5117" s="2">
        <v>12984900000</v>
      </c>
      <c r="U5117" s="2">
        <v>13056100000</v>
      </c>
      <c r="V5117" s="2">
        <v>13119600000</v>
      </c>
      <c r="W5117" s="2">
        <v>13185300000</v>
      </c>
      <c r="X5117" s="2">
        <v>13249500000</v>
      </c>
      <c r="Y5117" s="2">
        <v>13386200000</v>
      </c>
      <c r="Z5117" s="2">
        <v>13507900000</v>
      </c>
      <c r="AA5117" s="2">
        <v>13621200000</v>
      </c>
      <c r="AB5117" s="2">
        <v>13716100000</v>
      </c>
      <c r="AC5117" s="2">
        <v>13752600000</v>
      </c>
      <c r="AD5117" s="2">
        <v>13757000000</v>
      </c>
      <c r="AE5117" s="2">
        <v>13793200000</v>
      </c>
      <c r="AF5117" s="2">
        <v>13892200000</v>
      </c>
    </row>
    <row r="5118" spans="1:32" x14ac:dyDescent="0.25">
      <c r="A5118" t="s">
        <v>6632</v>
      </c>
      <c r="B5118" t="s">
        <v>19</v>
      </c>
      <c r="C5118" s="2">
        <v>1318210000</v>
      </c>
      <c r="D5118" s="2">
        <v>1348260000</v>
      </c>
      <c r="E5118" s="2">
        <v>1293860000</v>
      </c>
      <c r="F5118" s="2">
        <v>1278730000</v>
      </c>
      <c r="G5118" s="2">
        <v>1270990000</v>
      </c>
      <c r="H5118" s="2">
        <v>1256610000</v>
      </c>
      <c r="I5118" s="2">
        <v>1240940000</v>
      </c>
      <c r="J5118" s="2">
        <v>1233450000</v>
      </c>
      <c r="K5118" s="2">
        <v>1230300000</v>
      </c>
      <c r="L5118" s="2">
        <v>1225800000</v>
      </c>
      <c r="M5118" s="2">
        <v>1219540000</v>
      </c>
      <c r="N5118" s="2">
        <v>1214790000</v>
      </c>
      <c r="O5118" s="2">
        <v>1211800000</v>
      </c>
      <c r="P5118" s="2">
        <v>1207100000</v>
      </c>
      <c r="Q5118" s="2">
        <v>1205190000</v>
      </c>
      <c r="R5118" s="2">
        <v>1204560000</v>
      </c>
      <c r="S5118" s="2">
        <v>1205880000</v>
      </c>
      <c r="T5118" s="2">
        <v>1208420000</v>
      </c>
      <c r="U5118" s="2">
        <v>1212810000</v>
      </c>
      <c r="V5118" s="2">
        <v>1216740000</v>
      </c>
      <c r="W5118" s="2">
        <v>1220970000</v>
      </c>
      <c r="X5118" s="2">
        <v>1225020000</v>
      </c>
      <c r="Y5118" s="2">
        <v>1233810000</v>
      </c>
      <c r="Z5118" s="2">
        <v>1241610000</v>
      </c>
      <c r="AA5118" s="2">
        <v>1248920000</v>
      </c>
      <c r="AB5118" s="2">
        <v>1254830000</v>
      </c>
      <c r="AC5118" s="2">
        <v>1256860000</v>
      </c>
      <c r="AD5118" s="2">
        <v>1256820000</v>
      </c>
      <c r="AE5118" s="2">
        <v>1258930000</v>
      </c>
      <c r="AF5118" s="2">
        <v>1264860000</v>
      </c>
    </row>
    <row r="5119" spans="1:32" x14ac:dyDescent="0.25">
      <c r="A5119" t="s">
        <v>6633</v>
      </c>
      <c r="B5119" t="s">
        <v>19</v>
      </c>
      <c r="C5119" s="2">
        <v>782115000</v>
      </c>
      <c r="D5119" s="2">
        <v>799625000</v>
      </c>
      <c r="E5119" s="2">
        <v>778397000</v>
      </c>
      <c r="F5119" s="2">
        <v>761610000</v>
      </c>
      <c r="G5119" s="2">
        <v>751074000</v>
      </c>
      <c r="H5119" s="2">
        <v>735605000</v>
      </c>
      <c r="I5119" s="2">
        <v>719540000</v>
      </c>
      <c r="J5119" s="2">
        <v>710269000</v>
      </c>
      <c r="K5119" s="2">
        <v>704934000</v>
      </c>
      <c r="L5119" s="2">
        <v>698754000</v>
      </c>
      <c r="M5119" s="2">
        <v>691892000</v>
      </c>
      <c r="N5119" s="2">
        <v>686838000</v>
      </c>
      <c r="O5119" s="2">
        <v>683141000</v>
      </c>
      <c r="P5119" s="2">
        <v>678779000</v>
      </c>
      <c r="Q5119" s="2">
        <v>677092000</v>
      </c>
      <c r="R5119" s="2">
        <v>676693000</v>
      </c>
      <c r="S5119" s="2">
        <v>677802000</v>
      </c>
      <c r="T5119" s="2">
        <v>679905000</v>
      </c>
      <c r="U5119" s="2">
        <v>683323000</v>
      </c>
      <c r="V5119" s="2">
        <v>686379000</v>
      </c>
      <c r="W5119" s="2">
        <v>689611000</v>
      </c>
      <c r="X5119" s="2">
        <v>692723000</v>
      </c>
      <c r="Y5119" s="2">
        <v>699370000</v>
      </c>
      <c r="Z5119" s="2">
        <v>705316000</v>
      </c>
      <c r="AA5119" s="2">
        <v>710865000</v>
      </c>
      <c r="AB5119" s="2">
        <v>715461000</v>
      </c>
      <c r="AC5119" s="2">
        <v>717186000</v>
      </c>
      <c r="AD5119" s="2">
        <v>717353000</v>
      </c>
      <c r="AE5119" s="2">
        <v>719082000</v>
      </c>
      <c r="AF5119" s="2">
        <v>723807000</v>
      </c>
    </row>
    <row r="5120" spans="1:32" x14ac:dyDescent="0.25">
      <c r="A5120" t="s">
        <v>6634</v>
      </c>
      <c r="B5120" t="s">
        <v>19</v>
      </c>
      <c r="C5120" s="2">
        <v>3804060000</v>
      </c>
      <c r="D5120" s="2">
        <v>3883950000</v>
      </c>
      <c r="E5120" s="2">
        <v>3703510000</v>
      </c>
      <c r="F5120" s="2">
        <v>3687140000</v>
      </c>
      <c r="G5120" s="2">
        <v>3684780000</v>
      </c>
      <c r="H5120" s="2">
        <v>3669050000</v>
      </c>
      <c r="I5120" s="2">
        <v>3649520000</v>
      </c>
      <c r="J5120" s="2">
        <v>3645770000</v>
      </c>
      <c r="K5120" s="2">
        <v>3648850000</v>
      </c>
      <c r="L5120" s="2">
        <v>3648930000</v>
      </c>
      <c r="M5120" s="2">
        <v>3642550000</v>
      </c>
      <c r="N5120" s="2">
        <v>3636800000</v>
      </c>
      <c r="O5120" s="2">
        <v>3635130000</v>
      </c>
      <c r="P5120" s="2">
        <v>3627520000</v>
      </c>
      <c r="Q5120" s="2">
        <v>3623960000</v>
      </c>
      <c r="R5120" s="2">
        <v>3622240000</v>
      </c>
      <c r="S5120" s="2">
        <v>3624690000</v>
      </c>
      <c r="T5120" s="2">
        <v>3629410000</v>
      </c>
      <c r="U5120" s="2">
        <v>3638750000</v>
      </c>
      <c r="V5120" s="2">
        <v>3647180000</v>
      </c>
      <c r="W5120" s="2">
        <v>3656670000</v>
      </c>
      <c r="X5120" s="2">
        <v>3665510000</v>
      </c>
      <c r="Y5120" s="2">
        <v>3685160000</v>
      </c>
      <c r="Z5120" s="2">
        <v>3702560000</v>
      </c>
      <c r="AA5120" s="2">
        <v>3718930000</v>
      </c>
      <c r="AB5120" s="2">
        <v>3731720000</v>
      </c>
      <c r="AC5120" s="2">
        <v>3735430000</v>
      </c>
      <c r="AD5120" s="2">
        <v>3734540000</v>
      </c>
      <c r="AE5120" s="2">
        <v>3738720000</v>
      </c>
      <c r="AF5120" s="2">
        <v>3750920000</v>
      </c>
    </row>
    <row r="5121" spans="1:32" x14ac:dyDescent="0.25">
      <c r="A5121" t="s">
        <v>6635</v>
      </c>
      <c r="B5121" t="s">
        <v>19</v>
      </c>
      <c r="C5121" s="2">
        <v>87437600</v>
      </c>
      <c r="D5121" s="2">
        <v>88674200</v>
      </c>
      <c r="E5121" s="2">
        <v>88959900</v>
      </c>
      <c r="F5121" s="2">
        <v>86122300</v>
      </c>
      <c r="G5121" s="2">
        <v>84147400</v>
      </c>
      <c r="H5121" s="2">
        <v>81697900</v>
      </c>
      <c r="I5121" s="2">
        <v>79249700</v>
      </c>
      <c r="J5121" s="2">
        <v>77703900</v>
      </c>
      <c r="K5121" s="2">
        <v>76688700</v>
      </c>
      <c r="L5121" s="2">
        <v>75636800</v>
      </c>
      <c r="M5121" s="2">
        <v>74541900</v>
      </c>
      <c r="N5121" s="2">
        <v>73714000</v>
      </c>
      <c r="O5121" s="2">
        <v>73086200</v>
      </c>
      <c r="P5121" s="2">
        <v>72442200</v>
      </c>
      <c r="Q5121" s="2">
        <v>72189700</v>
      </c>
      <c r="R5121" s="2">
        <v>72141900</v>
      </c>
      <c r="S5121" s="2">
        <v>72286900</v>
      </c>
      <c r="T5121" s="2">
        <v>72551600</v>
      </c>
      <c r="U5121" s="2">
        <v>72991800</v>
      </c>
      <c r="V5121" s="2">
        <v>73387900</v>
      </c>
      <c r="W5121" s="2">
        <v>73818700</v>
      </c>
      <c r="X5121" s="2">
        <v>74225700</v>
      </c>
      <c r="Y5121" s="2">
        <v>75084100</v>
      </c>
      <c r="Z5121" s="2">
        <v>75864800</v>
      </c>
      <c r="AA5121" s="2">
        <v>76594500</v>
      </c>
      <c r="AB5121" s="2">
        <v>77197700</v>
      </c>
      <c r="AC5121" s="2">
        <v>77430300</v>
      </c>
      <c r="AD5121" s="2">
        <v>77462700</v>
      </c>
      <c r="AE5121" s="2">
        <v>77693500</v>
      </c>
      <c r="AF5121" s="2">
        <v>78308800</v>
      </c>
    </row>
    <row r="5122" spans="1:32" x14ac:dyDescent="0.25">
      <c r="A5122" t="s">
        <v>6636</v>
      </c>
      <c r="B5122" t="s">
        <v>19</v>
      </c>
      <c r="C5122" s="2">
        <v>227972000</v>
      </c>
      <c r="D5122" s="2">
        <v>234022000</v>
      </c>
      <c r="E5122" s="2">
        <v>226766000</v>
      </c>
      <c r="F5122" s="2">
        <v>221323000</v>
      </c>
      <c r="G5122" s="2">
        <v>217927000</v>
      </c>
      <c r="H5122" s="2">
        <v>212741000</v>
      </c>
      <c r="I5122" s="2">
        <v>207327000</v>
      </c>
      <c r="J5122" s="2">
        <v>204164000</v>
      </c>
      <c r="K5122" s="2">
        <v>202356000</v>
      </c>
      <c r="L5122" s="2">
        <v>200207000</v>
      </c>
      <c r="M5122" s="2">
        <v>197901000</v>
      </c>
      <c r="N5122" s="2">
        <v>196253000</v>
      </c>
      <c r="O5122" s="2">
        <v>195009000</v>
      </c>
      <c r="P5122" s="2">
        <v>193573000</v>
      </c>
      <c r="Q5122" s="2">
        <v>193038000</v>
      </c>
      <c r="R5122" s="2">
        <v>192919000</v>
      </c>
      <c r="S5122" s="2">
        <v>193293000</v>
      </c>
      <c r="T5122" s="2">
        <v>194010000</v>
      </c>
      <c r="U5122" s="2">
        <v>195123000</v>
      </c>
      <c r="V5122" s="2">
        <v>196113000</v>
      </c>
      <c r="W5122" s="2">
        <v>197133000</v>
      </c>
      <c r="X5122" s="2">
        <v>198131000</v>
      </c>
      <c r="Y5122" s="2">
        <v>200256000</v>
      </c>
      <c r="Z5122" s="2">
        <v>202147000</v>
      </c>
      <c r="AA5122" s="2">
        <v>203906000</v>
      </c>
      <c r="AB5122" s="2">
        <v>205385000</v>
      </c>
      <c r="AC5122" s="2">
        <v>205960000</v>
      </c>
      <c r="AD5122" s="2">
        <v>206036000</v>
      </c>
      <c r="AE5122" s="2">
        <v>206603000</v>
      </c>
      <c r="AF5122" s="2">
        <v>208152000</v>
      </c>
    </row>
    <row r="5123" spans="1:32" x14ac:dyDescent="0.25">
      <c r="A5123" t="s">
        <v>6637</v>
      </c>
      <c r="B5123" t="s">
        <v>19</v>
      </c>
      <c r="C5123" s="2">
        <v>582108000</v>
      </c>
      <c r="D5123" s="2">
        <v>591805000</v>
      </c>
      <c r="E5123" s="2">
        <v>586797000</v>
      </c>
      <c r="F5123" s="2">
        <v>570987000</v>
      </c>
      <c r="G5123" s="2">
        <v>560313000</v>
      </c>
      <c r="H5123" s="2">
        <v>546480000</v>
      </c>
      <c r="I5123" s="2">
        <v>532496000</v>
      </c>
      <c r="J5123" s="2">
        <v>523943000</v>
      </c>
      <c r="K5123" s="2">
        <v>518536000</v>
      </c>
      <c r="L5123" s="2">
        <v>512779000</v>
      </c>
      <c r="M5123" s="2">
        <v>506614000</v>
      </c>
      <c r="N5123" s="2">
        <v>501961000</v>
      </c>
      <c r="O5123" s="2">
        <v>498496000</v>
      </c>
      <c r="P5123" s="2">
        <v>494757000</v>
      </c>
      <c r="Q5123" s="2">
        <v>493285000</v>
      </c>
      <c r="R5123" s="2">
        <v>492977000</v>
      </c>
      <c r="S5123" s="2">
        <v>493852000</v>
      </c>
      <c r="T5123" s="2">
        <v>495464000</v>
      </c>
      <c r="U5123" s="2">
        <v>498157000</v>
      </c>
      <c r="V5123" s="2">
        <v>500576000</v>
      </c>
      <c r="W5123" s="2">
        <v>503198000</v>
      </c>
      <c r="X5123" s="2">
        <v>505682000</v>
      </c>
      <c r="Y5123" s="2">
        <v>510952000</v>
      </c>
      <c r="Z5123" s="2">
        <v>515720000</v>
      </c>
      <c r="AA5123" s="2">
        <v>520178000</v>
      </c>
      <c r="AB5123" s="2">
        <v>523852000</v>
      </c>
      <c r="AC5123" s="2">
        <v>525243000</v>
      </c>
      <c r="AD5123" s="2">
        <v>525402000</v>
      </c>
      <c r="AE5123" s="2">
        <v>526792000</v>
      </c>
      <c r="AF5123" s="2">
        <v>530533000</v>
      </c>
    </row>
    <row r="5124" spans="1:32" x14ac:dyDescent="0.25">
      <c r="A5124" t="s">
        <v>6638</v>
      </c>
      <c r="B5124" t="s">
        <v>19</v>
      </c>
      <c r="C5124" s="2">
        <v>92264800</v>
      </c>
      <c r="D5124" s="2">
        <v>93463700</v>
      </c>
      <c r="E5124" s="2">
        <v>93750800</v>
      </c>
      <c r="F5124" s="2">
        <v>90918500</v>
      </c>
      <c r="G5124" s="2">
        <v>88946800</v>
      </c>
      <c r="H5124" s="2">
        <v>86527700</v>
      </c>
      <c r="I5124" s="2">
        <v>84114200</v>
      </c>
      <c r="J5124" s="2">
        <v>82597200</v>
      </c>
      <c r="K5124" s="2">
        <v>81598700</v>
      </c>
      <c r="L5124" s="2">
        <v>80573200</v>
      </c>
      <c r="M5124" s="2">
        <v>79492900</v>
      </c>
      <c r="N5124" s="2">
        <v>78667700</v>
      </c>
      <c r="O5124" s="2">
        <v>78048600</v>
      </c>
      <c r="P5124" s="2">
        <v>77408000</v>
      </c>
      <c r="Q5124" s="2">
        <v>77153400</v>
      </c>
      <c r="R5124" s="2">
        <v>77103600</v>
      </c>
      <c r="S5124" s="2">
        <v>77246700</v>
      </c>
      <c r="T5124" s="2">
        <v>77506300</v>
      </c>
      <c r="U5124" s="2">
        <v>77947100</v>
      </c>
      <c r="V5124" s="2">
        <v>78344400</v>
      </c>
      <c r="W5124" s="2">
        <v>78780900</v>
      </c>
      <c r="X5124" s="2">
        <v>79190900</v>
      </c>
      <c r="Y5124" s="2">
        <v>80056900</v>
      </c>
      <c r="Z5124" s="2">
        <v>80845900</v>
      </c>
      <c r="AA5124" s="2">
        <v>81584200</v>
      </c>
      <c r="AB5124" s="2">
        <v>82191000</v>
      </c>
      <c r="AC5124" s="2">
        <v>82421500</v>
      </c>
      <c r="AD5124" s="2">
        <v>82450100</v>
      </c>
      <c r="AE5124" s="2">
        <v>82680200</v>
      </c>
      <c r="AF5124" s="2">
        <v>83294500</v>
      </c>
    </row>
    <row r="5125" spans="1:32" x14ac:dyDescent="0.25">
      <c r="A5125" t="s">
        <v>6639</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x14ac:dyDescent="0.25">
      <c r="A5126" t="s">
        <v>6640</v>
      </c>
      <c r="B5126" t="s">
        <v>19</v>
      </c>
      <c r="C5126" s="2">
        <v>64640700000000</v>
      </c>
      <c r="D5126" s="2">
        <v>64363400000000</v>
      </c>
      <c r="E5126" s="2">
        <v>62960300000000</v>
      </c>
      <c r="F5126" s="2">
        <v>63916500000000</v>
      </c>
      <c r="G5126" s="2">
        <v>64233500000000</v>
      </c>
      <c r="H5126" s="2">
        <v>64708100000000</v>
      </c>
      <c r="I5126" s="2">
        <v>65040200000000</v>
      </c>
      <c r="J5126" s="2">
        <v>64976100000000</v>
      </c>
      <c r="K5126" s="2">
        <v>64795300000000</v>
      </c>
      <c r="L5126" s="2">
        <v>64539200000000</v>
      </c>
      <c r="M5126" s="2">
        <v>64287900000000</v>
      </c>
      <c r="N5126" s="2">
        <v>64026800000000</v>
      </c>
      <c r="O5126" s="2">
        <v>63856700000000</v>
      </c>
      <c r="P5126" s="2">
        <v>63753600000000</v>
      </c>
      <c r="Q5126" s="2">
        <v>63723400000000</v>
      </c>
      <c r="R5126" s="2">
        <v>63827700000000</v>
      </c>
      <c r="S5126" s="2">
        <v>63936400000000</v>
      </c>
      <c r="T5126" s="2">
        <v>64021700000000</v>
      </c>
      <c r="U5126" s="2">
        <v>64295500000000</v>
      </c>
      <c r="V5126" s="2">
        <v>64421000000000</v>
      </c>
      <c r="W5126" s="2">
        <v>64599900000000</v>
      </c>
      <c r="X5126" s="2">
        <v>64909100000000</v>
      </c>
      <c r="Y5126" s="2">
        <v>65265800000000</v>
      </c>
      <c r="Z5126" s="2">
        <v>65631200000000</v>
      </c>
      <c r="AA5126" s="2">
        <v>65950800000000</v>
      </c>
      <c r="AB5126" s="2">
        <v>65937500000000</v>
      </c>
      <c r="AC5126" s="2">
        <v>66272800000000</v>
      </c>
      <c r="AD5126" s="2">
        <v>66624000000000</v>
      </c>
      <c r="AE5126" s="2">
        <v>66974500000000</v>
      </c>
      <c r="AF5126" s="2">
        <v>67313600000000</v>
      </c>
    </row>
    <row r="5127" spans="1:32" x14ac:dyDescent="0.25">
      <c r="A5127" t="s">
        <v>6641</v>
      </c>
      <c r="B5127" t="s">
        <v>19</v>
      </c>
      <c r="C5127" s="2">
        <v>5943640000</v>
      </c>
      <c r="D5127" s="2">
        <v>5873750000</v>
      </c>
      <c r="E5127" s="2">
        <v>5823980000</v>
      </c>
      <c r="F5127" s="2">
        <v>5966330000</v>
      </c>
      <c r="G5127" s="2">
        <v>5991320000</v>
      </c>
      <c r="H5127" s="2">
        <v>6041300000</v>
      </c>
      <c r="I5127" s="2">
        <v>6072990000</v>
      </c>
      <c r="J5127" s="2">
        <v>6057740000</v>
      </c>
      <c r="K5127" s="2">
        <v>6027420000</v>
      </c>
      <c r="L5127" s="2">
        <v>5991380000</v>
      </c>
      <c r="M5127" s="2">
        <v>5959440000</v>
      </c>
      <c r="N5127" s="2">
        <v>5925470000</v>
      </c>
      <c r="O5127" s="2">
        <v>5901070000</v>
      </c>
      <c r="P5127" s="2">
        <v>5887650000</v>
      </c>
      <c r="Q5127" s="2">
        <v>5885150000</v>
      </c>
      <c r="R5127" s="2">
        <v>5900280000</v>
      </c>
      <c r="S5127" s="2">
        <v>5913980000</v>
      </c>
      <c r="T5127" s="2">
        <v>5925020000</v>
      </c>
      <c r="U5127" s="2">
        <v>5959070000</v>
      </c>
      <c r="V5127" s="2">
        <v>5974860000</v>
      </c>
      <c r="W5127" s="2">
        <v>5997100000</v>
      </c>
      <c r="X5127" s="2">
        <v>6034320000</v>
      </c>
      <c r="Y5127" s="2">
        <v>6078160000</v>
      </c>
      <c r="Z5127" s="2">
        <v>6122800000</v>
      </c>
      <c r="AA5127" s="2">
        <v>6161300000</v>
      </c>
      <c r="AB5127" s="2">
        <v>6162620000</v>
      </c>
      <c r="AC5127" s="2">
        <v>6204400000</v>
      </c>
      <c r="AD5127" s="2">
        <v>6247470000</v>
      </c>
      <c r="AE5127" s="2">
        <v>6290980000</v>
      </c>
      <c r="AF5127" s="2">
        <v>6333350000</v>
      </c>
    </row>
    <row r="5128" spans="1:32" x14ac:dyDescent="0.25">
      <c r="A5128" t="s">
        <v>6642</v>
      </c>
      <c r="B5128" t="s">
        <v>19</v>
      </c>
      <c r="C5128" s="2">
        <v>48341900000</v>
      </c>
      <c r="D5128" s="2">
        <v>48009400000</v>
      </c>
      <c r="E5128" s="2">
        <v>48585200000</v>
      </c>
      <c r="F5128" s="2">
        <v>49835700000</v>
      </c>
      <c r="G5128" s="2">
        <v>50132500000</v>
      </c>
      <c r="H5128" s="2">
        <v>50637400000</v>
      </c>
      <c r="I5128" s="2">
        <v>51097800000</v>
      </c>
      <c r="J5128" s="2">
        <v>51303500000</v>
      </c>
      <c r="K5128" s="2">
        <v>51393000000</v>
      </c>
      <c r="L5128" s="2">
        <v>51443200000</v>
      </c>
      <c r="M5128" s="2">
        <v>51547000000</v>
      </c>
      <c r="N5128" s="2">
        <v>51604300000</v>
      </c>
      <c r="O5128" s="2">
        <v>51688600000</v>
      </c>
      <c r="P5128" s="2">
        <v>51820300000</v>
      </c>
      <c r="Q5128" s="2">
        <v>52022700000</v>
      </c>
      <c r="R5128" s="2">
        <v>52316100000</v>
      </c>
      <c r="S5128" s="2">
        <v>52596900000</v>
      </c>
      <c r="T5128" s="2">
        <v>52874400000</v>
      </c>
      <c r="U5128" s="2">
        <v>53282900000</v>
      </c>
      <c r="V5128" s="2">
        <v>53595500000</v>
      </c>
      <c r="W5128" s="2">
        <v>53944100000</v>
      </c>
      <c r="X5128" s="2">
        <v>54389600000</v>
      </c>
      <c r="Y5128" s="2">
        <v>54864800000</v>
      </c>
      <c r="Z5128" s="2">
        <v>55344900000</v>
      </c>
      <c r="AA5128" s="2">
        <v>55793300000</v>
      </c>
      <c r="AB5128" s="2">
        <v>56028800000</v>
      </c>
      <c r="AC5128" s="2">
        <v>56491900000</v>
      </c>
      <c r="AD5128" s="2">
        <v>56969900000</v>
      </c>
      <c r="AE5128" s="2">
        <v>57437800000</v>
      </c>
      <c r="AF5128" s="2">
        <v>57907900000</v>
      </c>
    </row>
    <row r="5129" spans="1:32" x14ac:dyDescent="0.25">
      <c r="A5129" t="s">
        <v>6643</v>
      </c>
      <c r="B5129" t="s">
        <v>19</v>
      </c>
      <c r="C5129" s="2">
        <v>72707600000</v>
      </c>
      <c r="D5129" s="2">
        <v>72435100000</v>
      </c>
      <c r="E5129" s="2">
        <v>71052800000</v>
      </c>
      <c r="F5129" s="2">
        <v>72392800000</v>
      </c>
      <c r="G5129" s="2">
        <v>72825200000</v>
      </c>
      <c r="H5129" s="2">
        <v>73478800000</v>
      </c>
      <c r="I5129" s="2">
        <v>73961300000</v>
      </c>
      <c r="J5129" s="2">
        <v>73992200000</v>
      </c>
      <c r="K5129" s="2">
        <v>73857100000</v>
      </c>
      <c r="L5129" s="2">
        <v>73643900000</v>
      </c>
      <c r="M5129" s="2">
        <v>73449300000</v>
      </c>
      <c r="N5129" s="2">
        <v>73217800000</v>
      </c>
      <c r="O5129" s="2">
        <v>73075200000</v>
      </c>
      <c r="P5129" s="2">
        <v>73011200000</v>
      </c>
      <c r="Q5129" s="2">
        <v>73026600000</v>
      </c>
      <c r="R5129" s="2">
        <v>73182900000</v>
      </c>
      <c r="S5129" s="2">
        <v>73337200000</v>
      </c>
      <c r="T5129" s="2">
        <v>73468100000</v>
      </c>
      <c r="U5129" s="2">
        <v>73813800000</v>
      </c>
      <c r="V5129" s="2">
        <v>73989300000</v>
      </c>
      <c r="W5129" s="2">
        <v>74224900000</v>
      </c>
      <c r="X5129" s="2">
        <v>74613800000</v>
      </c>
      <c r="Y5129" s="2">
        <v>75051800000</v>
      </c>
      <c r="Z5129" s="2">
        <v>75497600000</v>
      </c>
      <c r="AA5129" s="2">
        <v>75897400000</v>
      </c>
      <c r="AB5129" s="2">
        <v>75934800000</v>
      </c>
      <c r="AC5129" s="2">
        <v>76352400000</v>
      </c>
      <c r="AD5129" s="2">
        <v>76793800000</v>
      </c>
      <c r="AE5129" s="2">
        <v>77226500000</v>
      </c>
      <c r="AF5129" s="2">
        <v>77648800000</v>
      </c>
    </row>
    <row r="5130" spans="1:32" x14ac:dyDescent="0.25">
      <c r="A5130" t="s">
        <v>6644</v>
      </c>
      <c r="B5130" t="s">
        <v>19</v>
      </c>
      <c r="C5130" s="2">
        <v>19025500000</v>
      </c>
      <c r="D5130" s="2">
        <v>19163400000</v>
      </c>
      <c r="E5130" s="2">
        <v>19336000000</v>
      </c>
      <c r="F5130" s="2">
        <v>19626800000</v>
      </c>
      <c r="G5130" s="2">
        <v>19829500000</v>
      </c>
      <c r="H5130" s="2">
        <v>20083600000</v>
      </c>
      <c r="I5130" s="2">
        <v>20358100000</v>
      </c>
      <c r="J5130" s="2">
        <v>20605100000</v>
      </c>
      <c r="K5130" s="2">
        <v>20810500000</v>
      </c>
      <c r="L5130" s="2">
        <v>20999100000</v>
      </c>
      <c r="M5130" s="2">
        <v>21202100000</v>
      </c>
      <c r="N5130" s="2">
        <v>21374400000</v>
      </c>
      <c r="O5130" s="2">
        <v>21533800000</v>
      </c>
      <c r="P5130" s="2">
        <v>21681300000</v>
      </c>
      <c r="Q5130" s="2">
        <v>21832600000</v>
      </c>
      <c r="R5130" s="2">
        <v>21980100000</v>
      </c>
      <c r="S5130" s="2">
        <v>22127900000</v>
      </c>
      <c r="T5130" s="2">
        <v>22281300000</v>
      </c>
      <c r="U5130" s="2">
        <v>22449800000</v>
      </c>
      <c r="V5130" s="2">
        <v>22611100000</v>
      </c>
      <c r="W5130" s="2">
        <v>22776000000</v>
      </c>
      <c r="X5130" s="2">
        <v>22962500000</v>
      </c>
      <c r="Y5130" s="2">
        <v>23143800000</v>
      </c>
      <c r="Z5130" s="2">
        <v>23325300000</v>
      </c>
      <c r="AA5130" s="2">
        <v>23509600000</v>
      </c>
      <c r="AB5130" s="2">
        <v>23666100000</v>
      </c>
      <c r="AC5130" s="2">
        <v>23845000000</v>
      </c>
      <c r="AD5130" s="2">
        <v>24034100000</v>
      </c>
      <c r="AE5130" s="2">
        <v>24210900000</v>
      </c>
      <c r="AF5130" s="2">
        <v>24392000000</v>
      </c>
    </row>
    <row r="5131" spans="1:32" x14ac:dyDescent="0.25">
      <c r="A5131" t="s">
        <v>6645</v>
      </c>
      <c r="B5131" t="s">
        <v>19</v>
      </c>
      <c r="C5131" s="2">
        <v>10685900000</v>
      </c>
      <c r="D5131" s="2">
        <v>10662100000</v>
      </c>
      <c r="E5131" s="2">
        <v>11202500000</v>
      </c>
      <c r="F5131" s="2">
        <v>11393500000</v>
      </c>
      <c r="G5131" s="2">
        <v>11502100000</v>
      </c>
      <c r="H5131" s="2">
        <v>11659700000</v>
      </c>
      <c r="I5131" s="2">
        <v>11834200000</v>
      </c>
      <c r="J5131" s="2">
        <v>11987700000</v>
      </c>
      <c r="K5131" s="2">
        <v>12113700000</v>
      </c>
      <c r="L5131" s="2">
        <v>12234000000</v>
      </c>
      <c r="M5131" s="2">
        <v>12374900000</v>
      </c>
      <c r="N5131" s="2">
        <v>12495200000</v>
      </c>
      <c r="O5131" s="2">
        <v>12604700000</v>
      </c>
      <c r="P5131" s="2">
        <v>12713200000</v>
      </c>
      <c r="Q5131" s="2">
        <v>12833900000</v>
      </c>
      <c r="R5131" s="2">
        <v>12960900000</v>
      </c>
      <c r="S5131" s="2">
        <v>13083800000</v>
      </c>
      <c r="T5131" s="2">
        <v>13211400000</v>
      </c>
      <c r="U5131" s="2">
        <v>13352800000</v>
      </c>
      <c r="V5131" s="2">
        <v>13487400000</v>
      </c>
      <c r="W5131" s="2">
        <v>13625300000</v>
      </c>
      <c r="X5131" s="2">
        <v>13777800000</v>
      </c>
      <c r="Y5131" s="2">
        <v>13930500000</v>
      </c>
      <c r="Z5131" s="2">
        <v>14083600000</v>
      </c>
      <c r="AA5131" s="2">
        <v>14234600000</v>
      </c>
      <c r="AB5131" s="2">
        <v>14365100000</v>
      </c>
      <c r="AC5131" s="2">
        <v>14516300000</v>
      </c>
      <c r="AD5131" s="2">
        <v>14671900000</v>
      </c>
      <c r="AE5131" s="2">
        <v>14821500000</v>
      </c>
      <c r="AF5131" s="2">
        <v>14974900000</v>
      </c>
    </row>
    <row r="5132" spans="1:32" x14ac:dyDescent="0.25">
      <c r="A5132" t="s">
        <v>6646</v>
      </c>
      <c r="B5132" t="s">
        <v>19</v>
      </c>
      <c r="C5132" s="2">
        <v>44219800000</v>
      </c>
      <c r="D5132" s="2">
        <v>45205300000</v>
      </c>
      <c r="E5132" s="2">
        <v>42516700000</v>
      </c>
      <c r="F5132" s="2">
        <v>43200000000</v>
      </c>
      <c r="G5132" s="2">
        <v>43651100000</v>
      </c>
      <c r="H5132" s="2">
        <v>44086800000</v>
      </c>
      <c r="I5132" s="2">
        <v>44538700000</v>
      </c>
      <c r="J5132" s="2">
        <v>44958500000</v>
      </c>
      <c r="K5132" s="2">
        <v>45320700000</v>
      </c>
      <c r="L5132" s="2">
        <v>45617700000</v>
      </c>
      <c r="M5132" s="2">
        <v>45860800000</v>
      </c>
      <c r="N5132" s="2">
        <v>46060600000</v>
      </c>
      <c r="O5132" s="2">
        <v>46263000000</v>
      </c>
      <c r="P5132" s="2">
        <v>46404300000</v>
      </c>
      <c r="Q5132" s="2">
        <v>46486500000</v>
      </c>
      <c r="R5132" s="2">
        <v>46508000000</v>
      </c>
      <c r="S5132" s="2">
        <v>46560000000</v>
      </c>
      <c r="T5132" s="2">
        <v>46614100000</v>
      </c>
      <c r="U5132" s="2">
        <v>46670000000</v>
      </c>
      <c r="V5132" s="2">
        <v>46726100000</v>
      </c>
      <c r="W5132" s="2">
        <v>46782700000</v>
      </c>
      <c r="X5132" s="2">
        <v>46874100000</v>
      </c>
      <c r="Y5132" s="2">
        <v>46933500000</v>
      </c>
      <c r="Z5132" s="2">
        <v>46993700000</v>
      </c>
      <c r="AA5132" s="2">
        <v>47082600000</v>
      </c>
      <c r="AB5132" s="2">
        <v>47128100000</v>
      </c>
      <c r="AC5132" s="2">
        <v>47184400000</v>
      </c>
      <c r="AD5132" s="2">
        <v>47271400000</v>
      </c>
      <c r="AE5132" s="2">
        <v>47324800000</v>
      </c>
      <c r="AF5132" s="2">
        <v>47379600000</v>
      </c>
    </row>
    <row r="5133" spans="1:32" x14ac:dyDescent="0.25">
      <c r="A5133" t="s">
        <v>6647</v>
      </c>
      <c r="B5133" t="s">
        <v>19</v>
      </c>
      <c r="C5133" s="2">
        <v>469702000</v>
      </c>
      <c r="D5133" s="2">
        <v>468668000</v>
      </c>
      <c r="E5133" s="2">
        <v>489865000</v>
      </c>
      <c r="F5133" s="2">
        <v>498382000</v>
      </c>
      <c r="G5133" s="2">
        <v>502023000</v>
      </c>
      <c r="H5133" s="2">
        <v>507600000</v>
      </c>
      <c r="I5133" s="2">
        <v>513942000</v>
      </c>
      <c r="J5133" s="2">
        <v>519231000</v>
      </c>
      <c r="K5133" s="2">
        <v>523583000</v>
      </c>
      <c r="L5133" s="2">
        <v>527676000</v>
      </c>
      <c r="M5133" s="2">
        <v>532561000</v>
      </c>
      <c r="N5133" s="2">
        <v>536678000</v>
      </c>
      <c r="O5133" s="2">
        <v>540553000</v>
      </c>
      <c r="P5133" s="2">
        <v>544470000</v>
      </c>
      <c r="Q5133" s="2">
        <v>548916000</v>
      </c>
      <c r="R5133" s="2">
        <v>553688000</v>
      </c>
      <c r="S5133" s="2">
        <v>558327000</v>
      </c>
      <c r="T5133" s="2">
        <v>563180000</v>
      </c>
      <c r="U5133" s="2">
        <v>568646000</v>
      </c>
      <c r="V5133" s="2">
        <v>573807000</v>
      </c>
      <c r="W5133" s="2">
        <v>579120000</v>
      </c>
      <c r="X5133" s="2">
        <v>585102000</v>
      </c>
      <c r="Y5133" s="2">
        <v>591092000</v>
      </c>
      <c r="Z5133" s="2">
        <v>597135000</v>
      </c>
      <c r="AA5133" s="2">
        <v>603057000</v>
      </c>
      <c r="AB5133" s="2">
        <v>607817000</v>
      </c>
      <c r="AC5133" s="2">
        <v>613759000</v>
      </c>
      <c r="AD5133" s="2">
        <v>619867000</v>
      </c>
      <c r="AE5133" s="2">
        <v>625737000</v>
      </c>
      <c r="AF5133" s="2">
        <v>631773000</v>
      </c>
    </row>
    <row r="5134" spans="1:32" x14ac:dyDescent="0.25">
      <c r="A5134" t="s">
        <v>6648</v>
      </c>
      <c r="B5134" t="s">
        <v>19</v>
      </c>
      <c r="C5134" s="2">
        <v>3194330000</v>
      </c>
      <c r="D5134" s="2">
        <v>3165980000</v>
      </c>
      <c r="E5134" s="2">
        <v>3398610000</v>
      </c>
      <c r="F5134" s="2">
        <v>3463410000</v>
      </c>
      <c r="G5134" s="2">
        <v>3494340000</v>
      </c>
      <c r="H5134" s="2">
        <v>3543820000</v>
      </c>
      <c r="I5134" s="2">
        <v>3598340000</v>
      </c>
      <c r="J5134" s="2">
        <v>3644260000</v>
      </c>
      <c r="K5134" s="2">
        <v>3680920000</v>
      </c>
      <c r="L5134" s="2">
        <v>3716540000</v>
      </c>
      <c r="M5134" s="2">
        <v>3760460000</v>
      </c>
      <c r="N5134" s="2">
        <v>3797870000</v>
      </c>
      <c r="O5134" s="2">
        <v>3831770000</v>
      </c>
      <c r="P5134" s="2">
        <v>3866780000</v>
      </c>
      <c r="Q5134" s="2">
        <v>3907570000</v>
      </c>
      <c r="R5134" s="2">
        <v>3952290000</v>
      </c>
      <c r="S5134" s="2">
        <v>3994960000</v>
      </c>
      <c r="T5134" s="2">
        <v>4039150000</v>
      </c>
      <c r="U5134" s="2">
        <v>4089030000</v>
      </c>
      <c r="V5134" s="2">
        <v>4135830000</v>
      </c>
      <c r="W5134" s="2">
        <v>4184030000</v>
      </c>
      <c r="X5134" s="2">
        <v>4237320000</v>
      </c>
      <c r="Y5134" s="2">
        <v>4291490000</v>
      </c>
      <c r="Z5134" s="2">
        <v>4345800000</v>
      </c>
      <c r="AA5134" s="2">
        <v>4398640000</v>
      </c>
      <c r="AB5134" s="2">
        <v>4443660000</v>
      </c>
      <c r="AC5134" s="2">
        <v>4497250000</v>
      </c>
      <c r="AD5134" s="2">
        <v>4551930000</v>
      </c>
      <c r="AE5134" s="2">
        <v>4605110000</v>
      </c>
      <c r="AF5134" s="2">
        <v>4659530000</v>
      </c>
    </row>
    <row r="5135" spans="1:32" x14ac:dyDescent="0.25">
      <c r="A5135" t="s">
        <v>6649</v>
      </c>
      <c r="B5135" t="s">
        <v>19</v>
      </c>
      <c r="C5135" s="2">
        <v>2373790000</v>
      </c>
      <c r="D5135" s="2">
        <v>2398940000</v>
      </c>
      <c r="E5135" s="2">
        <v>2301520000</v>
      </c>
      <c r="F5135" s="2">
        <v>2330780000</v>
      </c>
      <c r="G5135" s="2">
        <v>2347260000</v>
      </c>
      <c r="H5135" s="2">
        <v>2365560000</v>
      </c>
      <c r="I5135" s="2">
        <v>2382000000</v>
      </c>
      <c r="J5135" s="2">
        <v>2390740000</v>
      </c>
      <c r="K5135" s="2">
        <v>2396310000</v>
      </c>
      <c r="L5135" s="2">
        <v>2398850000</v>
      </c>
      <c r="M5135" s="2">
        <v>2399830000</v>
      </c>
      <c r="N5135" s="2">
        <v>2399360000</v>
      </c>
      <c r="O5135" s="2">
        <v>2400940000</v>
      </c>
      <c r="P5135" s="2">
        <v>2402100000</v>
      </c>
      <c r="Q5135" s="2">
        <v>2402650000</v>
      </c>
      <c r="R5135" s="2">
        <v>2403560000</v>
      </c>
      <c r="S5135" s="2">
        <v>2405480000</v>
      </c>
      <c r="T5135" s="2">
        <v>2407240000</v>
      </c>
      <c r="U5135" s="2">
        <v>2412040000</v>
      </c>
      <c r="V5135" s="2">
        <v>2414500000</v>
      </c>
      <c r="W5135" s="2">
        <v>2417820000</v>
      </c>
      <c r="X5135" s="2">
        <v>2424440000</v>
      </c>
      <c r="Y5135" s="2">
        <v>2430770000</v>
      </c>
      <c r="Z5135" s="2">
        <v>2437370000</v>
      </c>
      <c r="AA5135" s="2">
        <v>2444080000</v>
      </c>
      <c r="AB5135" s="2">
        <v>2443500000</v>
      </c>
      <c r="AC5135" s="2">
        <v>2449530000</v>
      </c>
      <c r="AD5135" s="2">
        <v>2456700000</v>
      </c>
      <c r="AE5135" s="2">
        <v>2462810000</v>
      </c>
      <c r="AF5135" s="2">
        <v>2468870000</v>
      </c>
    </row>
    <row r="5136" spans="1:32" x14ac:dyDescent="0.25">
      <c r="A5136" t="s">
        <v>6650</v>
      </c>
      <c r="B5136" t="s">
        <v>19</v>
      </c>
      <c r="C5136" s="2">
        <v>308118000</v>
      </c>
      <c r="D5136" s="2">
        <v>312399000</v>
      </c>
      <c r="E5136" s="2">
        <v>300188000</v>
      </c>
      <c r="F5136" s="2">
        <v>303612000</v>
      </c>
      <c r="G5136" s="2">
        <v>305567000</v>
      </c>
      <c r="H5136" s="2">
        <v>307588000</v>
      </c>
      <c r="I5136" s="2">
        <v>309642000</v>
      </c>
      <c r="J5136" s="2">
        <v>311017000</v>
      </c>
      <c r="K5136" s="2">
        <v>312134000</v>
      </c>
      <c r="L5136" s="2">
        <v>312862000</v>
      </c>
      <c r="M5136" s="2">
        <v>313355000</v>
      </c>
      <c r="N5136" s="2">
        <v>313643000</v>
      </c>
      <c r="O5136" s="2">
        <v>314171000</v>
      </c>
      <c r="P5136" s="2">
        <v>314547000</v>
      </c>
      <c r="Q5136" s="2">
        <v>314752000</v>
      </c>
      <c r="R5136" s="2">
        <v>314850000</v>
      </c>
      <c r="S5136" s="2">
        <v>315112000</v>
      </c>
      <c r="T5136" s="2">
        <v>315402000</v>
      </c>
      <c r="U5136" s="2">
        <v>315913000</v>
      </c>
      <c r="V5136" s="2">
        <v>316275000</v>
      </c>
      <c r="W5136" s="2">
        <v>316699000</v>
      </c>
      <c r="X5136" s="2">
        <v>317486000</v>
      </c>
      <c r="Y5136" s="2">
        <v>318153000</v>
      </c>
      <c r="Z5136" s="2">
        <v>318869000</v>
      </c>
      <c r="AA5136" s="2">
        <v>319650000</v>
      </c>
      <c r="AB5136" s="2">
        <v>319638000</v>
      </c>
      <c r="AC5136" s="2">
        <v>320292000</v>
      </c>
      <c r="AD5136" s="2">
        <v>321094000</v>
      </c>
      <c r="AE5136" s="2">
        <v>321731000</v>
      </c>
      <c r="AF5136" s="2">
        <v>322387000</v>
      </c>
    </row>
    <row r="5137" spans="1:32" x14ac:dyDescent="0.25">
      <c r="A5137" t="s">
        <v>6651</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x14ac:dyDescent="0.25">
      <c r="A5138" t="s">
        <v>6652</v>
      </c>
      <c r="B5138" t="s">
        <v>19</v>
      </c>
      <c r="C5138" s="2">
        <v>6142210000000</v>
      </c>
      <c r="D5138" s="2">
        <v>6292410000000</v>
      </c>
      <c r="E5138" s="2">
        <v>6064500000000</v>
      </c>
      <c r="F5138" s="2">
        <v>6222650000000</v>
      </c>
      <c r="G5138" s="2">
        <v>6254610000000</v>
      </c>
      <c r="H5138" s="2">
        <v>6312330000000</v>
      </c>
      <c r="I5138" s="2">
        <v>6363570000000</v>
      </c>
      <c r="J5138" s="2">
        <v>6390840000000</v>
      </c>
      <c r="K5138" s="2">
        <v>6404570000000</v>
      </c>
      <c r="L5138" s="2">
        <v>6396730000000</v>
      </c>
      <c r="M5138" s="2">
        <v>6391080000000</v>
      </c>
      <c r="N5138" s="2">
        <v>6395670000000</v>
      </c>
      <c r="O5138" s="2">
        <v>6419370000000</v>
      </c>
      <c r="P5138" s="2">
        <v>6451290000000</v>
      </c>
      <c r="Q5138" s="2">
        <v>6486870000000</v>
      </c>
      <c r="R5138" s="2">
        <v>6544400000000</v>
      </c>
      <c r="S5138" s="2">
        <v>6598350000000</v>
      </c>
      <c r="T5138" s="2">
        <v>6656960000000</v>
      </c>
      <c r="U5138" s="2">
        <v>6738610000000</v>
      </c>
      <c r="V5138" s="2">
        <v>6803860000000</v>
      </c>
      <c r="W5138" s="2">
        <v>6883080000000</v>
      </c>
      <c r="X5138" s="2">
        <v>6976320000000</v>
      </c>
      <c r="Y5138" s="2">
        <v>7070820000000</v>
      </c>
      <c r="Z5138" s="2">
        <v>7166830000000</v>
      </c>
      <c r="AA5138" s="2">
        <v>7252770000000</v>
      </c>
      <c r="AB5138" s="2">
        <v>7300040000000</v>
      </c>
      <c r="AC5138" s="2">
        <v>7395210000000</v>
      </c>
      <c r="AD5138" s="2">
        <v>7488620000000</v>
      </c>
      <c r="AE5138" s="2">
        <v>7569360000000</v>
      </c>
      <c r="AF5138" s="2">
        <v>7664830000000</v>
      </c>
    </row>
    <row r="5139" spans="1:32" x14ac:dyDescent="0.25">
      <c r="A5139" t="s">
        <v>6653</v>
      </c>
      <c r="B5139" t="s">
        <v>19</v>
      </c>
      <c r="C5139" s="2">
        <v>654932000</v>
      </c>
      <c r="D5139" s="2">
        <v>669729000</v>
      </c>
      <c r="E5139" s="2">
        <v>628303000</v>
      </c>
      <c r="F5139" s="2">
        <v>666486000</v>
      </c>
      <c r="G5139" s="2">
        <v>672470000</v>
      </c>
      <c r="H5139" s="2">
        <v>682365000</v>
      </c>
      <c r="I5139" s="2">
        <v>690222000</v>
      </c>
      <c r="J5139" s="2">
        <v>694441000</v>
      </c>
      <c r="K5139" s="2">
        <v>695742000</v>
      </c>
      <c r="L5139" s="2">
        <v>694502000</v>
      </c>
      <c r="M5139" s="2">
        <v>693427000</v>
      </c>
      <c r="N5139" s="2">
        <v>693517000</v>
      </c>
      <c r="O5139" s="2">
        <v>695627000</v>
      </c>
      <c r="P5139" s="2">
        <v>698868000</v>
      </c>
      <c r="Q5139" s="2">
        <v>702686000</v>
      </c>
      <c r="R5139" s="2">
        <v>709369000</v>
      </c>
      <c r="S5139" s="2">
        <v>715532000</v>
      </c>
      <c r="T5139" s="2">
        <v>721886000</v>
      </c>
      <c r="U5139" s="2">
        <v>731570000</v>
      </c>
      <c r="V5139" s="2">
        <v>738677000</v>
      </c>
      <c r="W5139" s="2">
        <v>747587000</v>
      </c>
      <c r="X5139" s="2">
        <v>758266000</v>
      </c>
      <c r="Y5139" s="2">
        <v>769419000</v>
      </c>
      <c r="Z5139" s="2">
        <v>780606000</v>
      </c>
      <c r="AA5139" s="2">
        <v>790560000</v>
      </c>
      <c r="AB5139" s="2">
        <v>796199000</v>
      </c>
      <c r="AC5139" s="2">
        <v>807326000</v>
      </c>
      <c r="AD5139" s="2">
        <v>818360000</v>
      </c>
      <c r="AE5139" s="2">
        <v>828022000</v>
      </c>
      <c r="AF5139" s="2">
        <v>839149000</v>
      </c>
    </row>
    <row r="5140" spans="1:32" x14ac:dyDescent="0.25">
      <c r="A5140" t="s">
        <v>6654</v>
      </c>
      <c r="B5140" t="s">
        <v>19</v>
      </c>
      <c r="C5140" s="2">
        <v>4113180000</v>
      </c>
      <c r="D5140" s="2">
        <v>4197290000</v>
      </c>
      <c r="E5140" s="2">
        <v>3971780000</v>
      </c>
      <c r="F5140" s="2">
        <v>4286580000</v>
      </c>
      <c r="G5140" s="2">
        <v>4317970000</v>
      </c>
      <c r="H5140" s="2">
        <v>4376280000</v>
      </c>
      <c r="I5140" s="2">
        <v>4427880000</v>
      </c>
      <c r="J5140" s="2">
        <v>4460800000</v>
      </c>
      <c r="K5140" s="2">
        <v>4477820000</v>
      </c>
      <c r="L5140" s="2">
        <v>4479140000</v>
      </c>
      <c r="M5140" s="2">
        <v>4481310000</v>
      </c>
      <c r="N5140" s="2">
        <v>4492420000</v>
      </c>
      <c r="O5140" s="2">
        <v>4515540000</v>
      </c>
      <c r="P5140" s="2">
        <v>4544690000</v>
      </c>
      <c r="Q5140" s="2">
        <v>4577340000</v>
      </c>
      <c r="R5140" s="2">
        <v>4625200000</v>
      </c>
      <c r="S5140" s="2">
        <v>4671170000</v>
      </c>
      <c r="T5140" s="2">
        <v>4719340000</v>
      </c>
      <c r="U5140" s="2">
        <v>4785210000</v>
      </c>
      <c r="V5140" s="2">
        <v>4839590000</v>
      </c>
      <c r="W5140" s="2">
        <v>4904790000</v>
      </c>
      <c r="X5140" s="2">
        <v>4980250000</v>
      </c>
      <c r="Y5140" s="2">
        <v>5058520000</v>
      </c>
      <c r="Z5140" s="2">
        <v>5136900000</v>
      </c>
      <c r="AA5140" s="2">
        <v>5208130000</v>
      </c>
      <c r="AB5140" s="2">
        <v>5256650000</v>
      </c>
      <c r="AC5140" s="2">
        <v>5335950000</v>
      </c>
      <c r="AD5140" s="2">
        <v>5414190000</v>
      </c>
      <c r="AE5140" s="2">
        <v>5483640000</v>
      </c>
      <c r="AF5140" s="2">
        <v>5564570000</v>
      </c>
    </row>
    <row r="5141" spans="1:32" x14ac:dyDescent="0.25">
      <c r="A5141" t="s">
        <v>6655</v>
      </c>
      <c r="B5141" t="s">
        <v>19</v>
      </c>
      <c r="C5141" s="2">
        <v>6681560000</v>
      </c>
      <c r="D5141" s="2">
        <v>6834020000</v>
      </c>
      <c r="E5141" s="2">
        <v>6442880000</v>
      </c>
      <c r="F5141" s="2">
        <v>6735520000</v>
      </c>
      <c r="G5141" s="2">
        <v>6793220000</v>
      </c>
      <c r="H5141" s="2">
        <v>6888300000</v>
      </c>
      <c r="I5141" s="2">
        <v>6967530000</v>
      </c>
      <c r="J5141" s="2">
        <v>7013810000</v>
      </c>
      <c r="K5141" s="2">
        <v>7034270000</v>
      </c>
      <c r="L5141" s="2">
        <v>7029640000</v>
      </c>
      <c r="M5141" s="2">
        <v>7026290000</v>
      </c>
      <c r="N5141" s="2">
        <v>7034830000</v>
      </c>
      <c r="O5141" s="2">
        <v>7062510000</v>
      </c>
      <c r="P5141" s="2">
        <v>7100050000</v>
      </c>
      <c r="Q5141" s="2">
        <v>7142390000</v>
      </c>
      <c r="R5141" s="2">
        <v>7210650000</v>
      </c>
      <c r="S5141" s="2">
        <v>7274760000</v>
      </c>
      <c r="T5141" s="2">
        <v>7341900000</v>
      </c>
      <c r="U5141" s="2">
        <v>7438840000</v>
      </c>
      <c r="V5141" s="2">
        <v>7513830000</v>
      </c>
      <c r="W5141" s="2">
        <v>7605960000</v>
      </c>
      <c r="X5141" s="2">
        <v>7714860000</v>
      </c>
      <c r="Y5141" s="2">
        <v>7827650000</v>
      </c>
      <c r="Z5141" s="2">
        <v>7940800000</v>
      </c>
      <c r="AA5141" s="2">
        <v>8042360000</v>
      </c>
      <c r="AB5141" s="2">
        <v>8103300000</v>
      </c>
      <c r="AC5141" s="2">
        <v>8216290000</v>
      </c>
      <c r="AD5141" s="2">
        <v>8327780000</v>
      </c>
      <c r="AE5141" s="2">
        <v>8425380000</v>
      </c>
      <c r="AF5141" s="2">
        <v>8539150000</v>
      </c>
    </row>
    <row r="5142" spans="1:32" x14ac:dyDescent="0.25">
      <c r="A5142" t="s">
        <v>6656</v>
      </c>
      <c r="B5142" t="s">
        <v>19</v>
      </c>
      <c r="C5142" s="2">
        <v>811163000</v>
      </c>
      <c r="D5142" s="2">
        <v>823805000</v>
      </c>
      <c r="E5142" s="2">
        <v>799011000</v>
      </c>
      <c r="F5142" s="2">
        <v>831203000</v>
      </c>
      <c r="G5142" s="2">
        <v>836397000</v>
      </c>
      <c r="H5142" s="2">
        <v>847221000</v>
      </c>
      <c r="I5142" s="2">
        <v>859927000</v>
      </c>
      <c r="J5142" s="2">
        <v>871487000</v>
      </c>
      <c r="K5142" s="2">
        <v>881415000</v>
      </c>
      <c r="L5142" s="2">
        <v>888588000</v>
      </c>
      <c r="M5142" s="2">
        <v>895630000</v>
      </c>
      <c r="N5142" s="2">
        <v>905081000</v>
      </c>
      <c r="O5142" s="2">
        <v>915913000</v>
      </c>
      <c r="P5142" s="2">
        <v>926960000</v>
      </c>
      <c r="Q5142" s="2">
        <v>938277000</v>
      </c>
      <c r="R5142" s="2">
        <v>950442000</v>
      </c>
      <c r="S5142" s="2">
        <v>963135000</v>
      </c>
      <c r="T5142" s="2">
        <v>976932000</v>
      </c>
      <c r="U5142" s="2">
        <v>991760000</v>
      </c>
      <c r="V5142" s="2">
        <v>1007410000</v>
      </c>
      <c r="W5142" s="2">
        <v>1024650000</v>
      </c>
      <c r="X5142" s="2">
        <v>1043210000</v>
      </c>
      <c r="Y5142" s="2">
        <v>1062130000</v>
      </c>
      <c r="Z5142" s="2">
        <v>1080940000</v>
      </c>
      <c r="AA5142" s="2">
        <v>1098910000</v>
      </c>
      <c r="AB5142" s="2">
        <v>1115490000</v>
      </c>
      <c r="AC5142" s="2">
        <v>1135220000</v>
      </c>
      <c r="AD5142" s="2">
        <v>1154390000</v>
      </c>
      <c r="AE5142" s="2">
        <v>1171830000</v>
      </c>
      <c r="AF5142" s="2">
        <v>1192820000</v>
      </c>
    </row>
    <row r="5143" spans="1:32" x14ac:dyDescent="0.25">
      <c r="A5143" t="s">
        <v>6657</v>
      </c>
      <c r="B5143" t="s">
        <v>19</v>
      </c>
      <c r="C5143" s="2">
        <v>550863000</v>
      </c>
      <c r="D5143" s="2">
        <v>558184000</v>
      </c>
      <c r="E5143" s="2">
        <v>552919000</v>
      </c>
      <c r="F5143" s="2">
        <v>579336000</v>
      </c>
      <c r="G5143" s="2">
        <v>581912000</v>
      </c>
      <c r="H5143" s="2">
        <v>588413000</v>
      </c>
      <c r="I5143" s="2">
        <v>596107000</v>
      </c>
      <c r="J5143" s="2">
        <v>602906000</v>
      </c>
      <c r="K5143" s="2">
        <v>608595000</v>
      </c>
      <c r="L5143" s="2">
        <v>612378000</v>
      </c>
      <c r="M5143" s="2">
        <v>616244000</v>
      </c>
      <c r="N5143" s="2">
        <v>621921000</v>
      </c>
      <c r="O5143" s="2">
        <v>628932000</v>
      </c>
      <c r="P5143" s="2">
        <v>636343000</v>
      </c>
      <c r="Q5143" s="2">
        <v>644142000</v>
      </c>
      <c r="R5143" s="2">
        <v>652893000</v>
      </c>
      <c r="S5143" s="2">
        <v>661865000</v>
      </c>
      <c r="T5143" s="2">
        <v>671617000</v>
      </c>
      <c r="U5143" s="2">
        <v>682402000</v>
      </c>
      <c r="V5143" s="2">
        <v>693506000</v>
      </c>
      <c r="W5143" s="2">
        <v>705807000</v>
      </c>
      <c r="X5143" s="2">
        <v>719129000</v>
      </c>
      <c r="Y5143" s="2">
        <v>732763000</v>
      </c>
      <c r="Z5143" s="2">
        <v>746408000</v>
      </c>
      <c r="AA5143" s="2">
        <v>759343000</v>
      </c>
      <c r="AB5143" s="2">
        <v>770974000</v>
      </c>
      <c r="AC5143" s="2">
        <v>785260000</v>
      </c>
      <c r="AD5143" s="2">
        <v>799253000</v>
      </c>
      <c r="AE5143" s="2">
        <v>812036000</v>
      </c>
      <c r="AF5143" s="2">
        <v>827180000</v>
      </c>
    </row>
    <row r="5144" spans="1:32" x14ac:dyDescent="0.25">
      <c r="A5144" t="s">
        <v>6658</v>
      </c>
      <c r="B5144" t="s">
        <v>19</v>
      </c>
      <c r="C5144" s="2">
        <v>1445930000</v>
      </c>
      <c r="D5144" s="2">
        <v>1481150000</v>
      </c>
      <c r="E5144" s="2">
        <v>1367540000</v>
      </c>
      <c r="F5144" s="2">
        <v>1462140000</v>
      </c>
      <c r="G5144" s="2">
        <v>1471100000</v>
      </c>
      <c r="H5144" s="2">
        <v>1488370000</v>
      </c>
      <c r="I5144" s="2">
        <v>1511220000</v>
      </c>
      <c r="J5144" s="2">
        <v>1533720000</v>
      </c>
      <c r="K5144" s="2">
        <v>1555310000</v>
      </c>
      <c r="L5144" s="2">
        <v>1572300000</v>
      </c>
      <c r="M5144" s="2">
        <v>1588200000</v>
      </c>
      <c r="N5144" s="2">
        <v>1606940000</v>
      </c>
      <c r="O5144" s="2">
        <v>1626260000</v>
      </c>
      <c r="P5144" s="2">
        <v>1644340000</v>
      </c>
      <c r="Q5144" s="2">
        <v>1661570000</v>
      </c>
      <c r="R5144" s="2">
        <v>1677990000</v>
      </c>
      <c r="S5144" s="2">
        <v>1696160000</v>
      </c>
      <c r="T5144" s="2">
        <v>1716210000</v>
      </c>
      <c r="U5144" s="2">
        <v>1735690000</v>
      </c>
      <c r="V5144" s="2">
        <v>1758240000</v>
      </c>
      <c r="W5144" s="2">
        <v>1782670000</v>
      </c>
      <c r="X5144" s="2">
        <v>1808570000</v>
      </c>
      <c r="Y5144" s="2">
        <v>1834080000</v>
      </c>
      <c r="Z5144" s="2">
        <v>1859130000</v>
      </c>
      <c r="AA5144" s="2">
        <v>1883550000</v>
      </c>
      <c r="AB5144" s="2">
        <v>1906670000</v>
      </c>
      <c r="AC5144" s="2">
        <v>1932830000</v>
      </c>
      <c r="AD5144" s="2">
        <v>1957420000</v>
      </c>
      <c r="AE5144" s="2">
        <v>1979070000</v>
      </c>
      <c r="AF5144" s="2">
        <v>2007170000</v>
      </c>
    </row>
    <row r="5145" spans="1:32" x14ac:dyDescent="0.25">
      <c r="A5145" t="s">
        <v>6659</v>
      </c>
      <c r="B5145" t="s">
        <v>19</v>
      </c>
      <c r="C5145" s="2">
        <v>29669300</v>
      </c>
      <c r="D5145" s="2">
        <v>30219200</v>
      </c>
      <c r="E5145" s="2">
        <v>30927700</v>
      </c>
      <c r="F5145" s="2">
        <v>32137300</v>
      </c>
      <c r="G5145" s="2">
        <v>32044000</v>
      </c>
      <c r="H5145" s="2">
        <v>32076500</v>
      </c>
      <c r="I5145" s="2">
        <v>32251100</v>
      </c>
      <c r="J5145" s="2">
        <v>32434800</v>
      </c>
      <c r="K5145" s="2">
        <v>32661400</v>
      </c>
      <c r="L5145" s="2">
        <v>32798300</v>
      </c>
      <c r="M5145" s="2">
        <v>32949900</v>
      </c>
      <c r="N5145" s="2">
        <v>33186300</v>
      </c>
      <c r="O5145" s="2">
        <v>33512600</v>
      </c>
      <c r="P5145" s="2">
        <v>33853800</v>
      </c>
      <c r="Q5145" s="2">
        <v>34208200</v>
      </c>
      <c r="R5145" s="2">
        <v>34601100</v>
      </c>
      <c r="S5145" s="2">
        <v>35006200</v>
      </c>
      <c r="T5145" s="2">
        <v>35468000</v>
      </c>
      <c r="U5145" s="2">
        <v>35949100</v>
      </c>
      <c r="V5145" s="2">
        <v>36474200</v>
      </c>
      <c r="W5145" s="2">
        <v>37047000</v>
      </c>
      <c r="X5145" s="2">
        <v>37662300</v>
      </c>
      <c r="Y5145" s="2">
        <v>38269200</v>
      </c>
      <c r="Z5145" s="2">
        <v>38888600</v>
      </c>
      <c r="AA5145" s="2">
        <v>39474500</v>
      </c>
      <c r="AB5145" s="2">
        <v>39961900</v>
      </c>
      <c r="AC5145" s="2">
        <v>40603900</v>
      </c>
      <c r="AD5145" s="2">
        <v>41226100</v>
      </c>
      <c r="AE5145" s="2">
        <v>41784000</v>
      </c>
      <c r="AF5145" s="2">
        <v>42462400</v>
      </c>
    </row>
    <row r="5146" spans="1:32" x14ac:dyDescent="0.25">
      <c r="A5146" t="s">
        <v>6660</v>
      </c>
      <c r="B5146" t="s">
        <v>19</v>
      </c>
      <c r="C5146" s="2">
        <v>191536000</v>
      </c>
      <c r="D5146" s="2">
        <v>193991000</v>
      </c>
      <c r="E5146" s="2">
        <v>191558000</v>
      </c>
      <c r="F5146" s="2">
        <v>202390000</v>
      </c>
      <c r="G5146" s="2">
        <v>203455000</v>
      </c>
      <c r="H5146" s="2">
        <v>205953000</v>
      </c>
      <c r="I5146" s="2">
        <v>208649000</v>
      </c>
      <c r="J5146" s="2">
        <v>210861000</v>
      </c>
      <c r="K5146" s="2">
        <v>212530000</v>
      </c>
      <c r="L5146" s="2">
        <v>213508000</v>
      </c>
      <c r="M5146" s="2">
        <v>214534000</v>
      </c>
      <c r="N5146" s="2">
        <v>216190000</v>
      </c>
      <c r="O5146" s="2">
        <v>218372000</v>
      </c>
      <c r="P5146" s="2">
        <v>220765000</v>
      </c>
      <c r="Q5146" s="2">
        <v>223337000</v>
      </c>
      <c r="R5146" s="2">
        <v>226380000</v>
      </c>
      <c r="S5146" s="2">
        <v>229446000</v>
      </c>
      <c r="T5146" s="2">
        <v>232746000</v>
      </c>
      <c r="U5146" s="2">
        <v>236574000</v>
      </c>
      <c r="V5146" s="2">
        <v>240333000</v>
      </c>
      <c r="W5146" s="2">
        <v>244558000</v>
      </c>
      <c r="X5146" s="2">
        <v>249190000</v>
      </c>
      <c r="Y5146" s="2">
        <v>253970000</v>
      </c>
      <c r="Z5146" s="2">
        <v>258755000</v>
      </c>
      <c r="AA5146" s="2">
        <v>263252000</v>
      </c>
      <c r="AB5146" s="2">
        <v>267155000</v>
      </c>
      <c r="AC5146" s="2">
        <v>272144000</v>
      </c>
      <c r="AD5146" s="2">
        <v>277058000</v>
      </c>
      <c r="AE5146" s="2">
        <v>281548000</v>
      </c>
      <c r="AF5146" s="2">
        <v>286804000</v>
      </c>
    </row>
    <row r="5147" spans="1:32" x14ac:dyDescent="0.25">
      <c r="A5147" t="s">
        <v>6661</v>
      </c>
      <c r="B5147" t="s">
        <v>19</v>
      </c>
      <c r="C5147" s="2">
        <v>159198000</v>
      </c>
      <c r="D5147" s="2">
        <v>163291000</v>
      </c>
      <c r="E5147" s="2">
        <v>160263000</v>
      </c>
      <c r="F5147" s="2">
        <v>163029000</v>
      </c>
      <c r="G5147" s="2">
        <v>163168000</v>
      </c>
      <c r="H5147" s="2">
        <v>163793000</v>
      </c>
      <c r="I5147" s="2">
        <v>164794000</v>
      </c>
      <c r="J5147" s="2">
        <v>165586000</v>
      </c>
      <c r="K5147" s="2">
        <v>166450000</v>
      </c>
      <c r="L5147" s="2">
        <v>166821000</v>
      </c>
      <c r="M5147" s="2">
        <v>167229000</v>
      </c>
      <c r="N5147" s="2">
        <v>167914000</v>
      </c>
      <c r="O5147" s="2">
        <v>169014000</v>
      </c>
      <c r="P5147" s="2">
        <v>170191000</v>
      </c>
      <c r="Q5147" s="2">
        <v>171383000</v>
      </c>
      <c r="R5147" s="2">
        <v>172870000</v>
      </c>
      <c r="S5147" s="2">
        <v>174366000</v>
      </c>
      <c r="T5147" s="2">
        <v>176079000</v>
      </c>
      <c r="U5147" s="2">
        <v>178028000</v>
      </c>
      <c r="V5147" s="2">
        <v>179942000</v>
      </c>
      <c r="W5147" s="2">
        <v>182111000</v>
      </c>
      <c r="X5147" s="2">
        <v>184533000</v>
      </c>
      <c r="Y5147" s="2">
        <v>186891000</v>
      </c>
      <c r="Z5147" s="2">
        <v>189300000</v>
      </c>
      <c r="AA5147" s="2">
        <v>191527000</v>
      </c>
      <c r="AB5147" s="2">
        <v>193001000</v>
      </c>
      <c r="AC5147" s="2">
        <v>195423000</v>
      </c>
      <c r="AD5147" s="2">
        <v>197745000</v>
      </c>
      <c r="AE5147" s="2">
        <v>199742000</v>
      </c>
      <c r="AF5147" s="2">
        <v>202234000</v>
      </c>
    </row>
    <row r="5148" spans="1:32" x14ac:dyDescent="0.25">
      <c r="A5148" t="s">
        <v>6662</v>
      </c>
      <c r="B5148" t="s">
        <v>19</v>
      </c>
      <c r="C5148" s="2">
        <v>19409300</v>
      </c>
      <c r="D5148" s="2">
        <v>19943300</v>
      </c>
      <c r="E5148" s="2">
        <v>20371400</v>
      </c>
      <c r="F5148" s="2">
        <v>20498800</v>
      </c>
      <c r="G5148" s="2">
        <v>20368500</v>
      </c>
      <c r="H5148" s="2">
        <v>20257600</v>
      </c>
      <c r="I5148" s="2">
        <v>20267300</v>
      </c>
      <c r="J5148" s="2">
        <v>20307100</v>
      </c>
      <c r="K5148" s="2">
        <v>20426300</v>
      </c>
      <c r="L5148" s="2">
        <v>20494900</v>
      </c>
      <c r="M5148" s="2">
        <v>20572300</v>
      </c>
      <c r="N5148" s="2">
        <v>20684500</v>
      </c>
      <c r="O5148" s="2">
        <v>20850700</v>
      </c>
      <c r="P5148" s="2">
        <v>21015100</v>
      </c>
      <c r="Q5148" s="2">
        <v>21175000</v>
      </c>
      <c r="R5148" s="2">
        <v>21345500</v>
      </c>
      <c r="S5148" s="2">
        <v>21525400</v>
      </c>
      <c r="T5148" s="2">
        <v>21746400</v>
      </c>
      <c r="U5148" s="2">
        <v>21955000</v>
      </c>
      <c r="V5148" s="2">
        <v>22202600</v>
      </c>
      <c r="W5148" s="2">
        <v>22468100</v>
      </c>
      <c r="X5148" s="2">
        <v>22751800</v>
      </c>
      <c r="Y5148" s="2">
        <v>23012600</v>
      </c>
      <c r="Z5148" s="2">
        <v>23285400</v>
      </c>
      <c r="AA5148" s="2">
        <v>23543000</v>
      </c>
      <c r="AB5148" s="2">
        <v>23721500</v>
      </c>
      <c r="AC5148" s="2">
        <v>23996800</v>
      </c>
      <c r="AD5148" s="2">
        <v>24255200</v>
      </c>
      <c r="AE5148" s="2">
        <v>24473800</v>
      </c>
      <c r="AF5148" s="2">
        <v>24762000</v>
      </c>
    </row>
    <row r="5149" spans="1:32" x14ac:dyDescent="0.25">
      <c r="A5149" t="s">
        <v>6663</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x14ac:dyDescent="0.25">
      <c r="A5150" t="s">
        <v>6664</v>
      </c>
      <c r="B5150" t="s">
        <v>19</v>
      </c>
      <c r="C5150" s="2">
        <v>3498660000000</v>
      </c>
      <c r="D5150" s="2">
        <v>3498740000000</v>
      </c>
      <c r="E5150" s="2">
        <v>3087440000000</v>
      </c>
      <c r="F5150" s="2">
        <v>3058710000000</v>
      </c>
      <c r="G5150" s="2">
        <v>3128840000000</v>
      </c>
      <c r="H5150" s="2">
        <v>3145840000000</v>
      </c>
      <c r="I5150" s="2">
        <v>3189590000000</v>
      </c>
      <c r="J5150" s="2">
        <v>3250810000000</v>
      </c>
      <c r="K5150" s="2">
        <v>3275620000000</v>
      </c>
      <c r="L5150" s="2">
        <v>3259890000000</v>
      </c>
      <c r="M5150" s="2">
        <v>3246310000000</v>
      </c>
      <c r="N5150" s="2">
        <v>3250480000000</v>
      </c>
      <c r="O5150" s="2">
        <v>3252800000000</v>
      </c>
      <c r="P5150" s="2">
        <v>3253330000000</v>
      </c>
      <c r="Q5150" s="2">
        <v>3234240000000</v>
      </c>
      <c r="R5150" s="2">
        <v>3186950000000</v>
      </c>
      <c r="S5150" s="2">
        <v>3186800000000</v>
      </c>
      <c r="T5150" s="2">
        <v>3179370000000</v>
      </c>
      <c r="U5150" s="2">
        <v>3184890000000</v>
      </c>
      <c r="V5150" s="2">
        <v>3196530000000</v>
      </c>
      <c r="W5150" s="2">
        <v>3221430000000</v>
      </c>
      <c r="X5150" s="2">
        <v>3242250000000</v>
      </c>
      <c r="Y5150" s="2">
        <v>3238380000000</v>
      </c>
      <c r="Z5150" s="2">
        <v>3233240000000</v>
      </c>
      <c r="AA5150" s="2">
        <v>3222270000000</v>
      </c>
      <c r="AB5150" s="2">
        <v>3212570000000</v>
      </c>
      <c r="AC5150" s="2">
        <v>3224490000000</v>
      </c>
      <c r="AD5150" s="2">
        <v>3225920000000</v>
      </c>
      <c r="AE5150" s="2">
        <v>3227230000000</v>
      </c>
      <c r="AF5150" s="2">
        <v>3251030000000</v>
      </c>
    </row>
    <row r="5151" spans="1:32" x14ac:dyDescent="0.25">
      <c r="A5151" t="s">
        <v>6665</v>
      </c>
      <c r="B5151" t="s">
        <v>19</v>
      </c>
      <c r="C5151" s="2">
        <v>3735420000</v>
      </c>
      <c r="D5151" s="2">
        <v>3611970000</v>
      </c>
      <c r="E5151" s="2">
        <v>3555560000</v>
      </c>
      <c r="F5151" s="2">
        <v>3491590000</v>
      </c>
      <c r="G5151" s="2">
        <v>3569400000</v>
      </c>
      <c r="H5151" s="2">
        <v>3540900000</v>
      </c>
      <c r="I5151" s="2">
        <v>3539120000</v>
      </c>
      <c r="J5151" s="2">
        <v>3596140000</v>
      </c>
      <c r="K5151" s="2">
        <v>3663690000</v>
      </c>
      <c r="L5151" s="2">
        <v>3696300000</v>
      </c>
      <c r="M5151" s="2">
        <v>3717860000</v>
      </c>
      <c r="N5151" s="2">
        <v>3769570000</v>
      </c>
      <c r="O5151" s="2">
        <v>3836210000</v>
      </c>
      <c r="P5151" s="2">
        <v>3912350000</v>
      </c>
      <c r="Q5151" s="2">
        <v>3960010000</v>
      </c>
      <c r="R5151" s="2">
        <v>3958470000</v>
      </c>
      <c r="S5151" s="2">
        <v>3991200000</v>
      </c>
      <c r="T5151" s="2">
        <v>4018650000</v>
      </c>
      <c r="U5151" s="2">
        <v>4053170000</v>
      </c>
      <c r="V5151" s="2">
        <v>4098990000</v>
      </c>
      <c r="W5151" s="2">
        <v>4159430000</v>
      </c>
      <c r="X5151" s="2">
        <v>4211730000</v>
      </c>
      <c r="Y5151" s="2">
        <v>4249660000</v>
      </c>
      <c r="Z5151" s="2">
        <v>4268570000</v>
      </c>
      <c r="AA5151" s="2">
        <v>4260260000</v>
      </c>
      <c r="AB5151" s="2">
        <v>4259600000</v>
      </c>
      <c r="AC5151" s="2">
        <v>4280650000</v>
      </c>
      <c r="AD5151" s="2">
        <v>4288400000</v>
      </c>
      <c r="AE5151" s="2">
        <v>4307150000</v>
      </c>
      <c r="AF5151" s="2">
        <v>4366360000</v>
      </c>
    </row>
    <row r="5152" spans="1:32" x14ac:dyDescent="0.25">
      <c r="A5152" t="s">
        <v>6666</v>
      </c>
      <c r="B5152" t="s">
        <v>19</v>
      </c>
      <c r="C5152" s="2">
        <v>91435500000</v>
      </c>
      <c r="D5152" s="2">
        <v>88163300000</v>
      </c>
      <c r="E5152" s="2">
        <v>87531900000</v>
      </c>
      <c r="F5152" s="2">
        <v>85746100000</v>
      </c>
      <c r="G5152" s="2">
        <v>87672000000</v>
      </c>
      <c r="H5152" s="2">
        <v>86900900000</v>
      </c>
      <c r="I5152" s="2">
        <v>86789500000</v>
      </c>
      <c r="J5152" s="2">
        <v>88198700000</v>
      </c>
      <c r="K5152" s="2">
        <v>89939100000</v>
      </c>
      <c r="L5152" s="2">
        <v>90841700000</v>
      </c>
      <c r="M5152" s="2">
        <v>91449200000</v>
      </c>
      <c r="N5152" s="2">
        <v>92817900000</v>
      </c>
      <c r="O5152" s="2">
        <v>94583700000</v>
      </c>
      <c r="P5152" s="2">
        <v>96602200000</v>
      </c>
      <c r="Q5152" s="2">
        <v>97904200000</v>
      </c>
      <c r="R5152" s="2">
        <v>97960200000</v>
      </c>
      <c r="S5152" s="2">
        <v>98831800000</v>
      </c>
      <c r="T5152" s="2">
        <v>99581300000</v>
      </c>
      <c r="U5152" s="2">
        <v>100487000000</v>
      </c>
      <c r="V5152" s="2">
        <v>101684000000</v>
      </c>
      <c r="W5152" s="2">
        <v>103240000000</v>
      </c>
      <c r="X5152" s="2">
        <v>104589000000</v>
      </c>
      <c r="Y5152" s="2">
        <v>105601000000</v>
      </c>
      <c r="Z5152" s="2">
        <v>106116000000</v>
      </c>
      <c r="AA5152" s="2">
        <v>105927000000</v>
      </c>
      <c r="AB5152" s="2">
        <v>105938000000</v>
      </c>
      <c r="AC5152" s="2">
        <v>106479000000</v>
      </c>
      <c r="AD5152" s="2">
        <v>106689000000</v>
      </c>
      <c r="AE5152" s="2">
        <v>107186000000</v>
      </c>
      <c r="AF5152" s="2">
        <v>108707000000</v>
      </c>
    </row>
    <row r="5153" spans="1:32" x14ac:dyDescent="0.25">
      <c r="A5153" t="s">
        <v>6667</v>
      </c>
      <c r="B5153" t="s">
        <v>19</v>
      </c>
      <c r="C5153" s="2">
        <v>39926800000</v>
      </c>
      <c r="D5153" s="2">
        <v>38591600000</v>
      </c>
      <c r="E5153" s="2">
        <v>38030600000</v>
      </c>
      <c r="F5153" s="2">
        <v>37264700000</v>
      </c>
      <c r="G5153" s="2">
        <v>38092200000</v>
      </c>
      <c r="H5153" s="2">
        <v>37779500000</v>
      </c>
      <c r="I5153" s="2">
        <v>37753500000</v>
      </c>
      <c r="J5153" s="2">
        <v>38362600000</v>
      </c>
      <c r="K5153" s="2">
        <v>39088200000</v>
      </c>
      <c r="L5153" s="2">
        <v>39444000000</v>
      </c>
      <c r="M5153" s="2">
        <v>39679500000</v>
      </c>
      <c r="N5153" s="2">
        <v>40238900000</v>
      </c>
      <c r="O5153" s="2">
        <v>40960400000</v>
      </c>
      <c r="P5153" s="2">
        <v>41784800000</v>
      </c>
      <c r="Q5153" s="2">
        <v>42303700000</v>
      </c>
      <c r="R5153" s="2">
        <v>42294800000</v>
      </c>
      <c r="S5153" s="2">
        <v>42648900000</v>
      </c>
      <c r="T5153" s="2">
        <v>42947600000</v>
      </c>
      <c r="U5153" s="2">
        <v>43319700000</v>
      </c>
      <c r="V5153" s="2">
        <v>43813900000</v>
      </c>
      <c r="W5153" s="2">
        <v>44463500000</v>
      </c>
      <c r="X5153" s="2">
        <v>45025900000</v>
      </c>
      <c r="Y5153" s="2">
        <v>45436000000</v>
      </c>
      <c r="Z5153" s="2">
        <v>45641000000</v>
      </c>
      <c r="AA5153" s="2">
        <v>45552500000</v>
      </c>
      <c r="AB5153" s="2">
        <v>45546000000</v>
      </c>
      <c r="AC5153" s="2">
        <v>45771400000</v>
      </c>
      <c r="AD5153" s="2">
        <v>45854900000</v>
      </c>
      <c r="AE5153" s="2">
        <v>46056700000</v>
      </c>
      <c r="AF5153" s="2">
        <v>46692600000</v>
      </c>
    </row>
    <row r="5154" spans="1:32" x14ac:dyDescent="0.25">
      <c r="A5154" t="s">
        <v>6668</v>
      </c>
      <c r="B5154" t="s">
        <v>19</v>
      </c>
      <c r="C5154" s="2">
        <v>49223400000</v>
      </c>
      <c r="D5154" s="2">
        <v>47427500000</v>
      </c>
      <c r="E5154" s="2">
        <v>47187400000</v>
      </c>
      <c r="F5154" s="2">
        <v>46133900000</v>
      </c>
      <c r="G5154" s="2">
        <v>47165700000</v>
      </c>
      <c r="H5154" s="2">
        <v>46734200000</v>
      </c>
      <c r="I5154" s="2">
        <v>46658500000</v>
      </c>
      <c r="J5154" s="2">
        <v>47414400000</v>
      </c>
      <c r="K5154" s="2">
        <v>48360800000</v>
      </c>
      <c r="L5154" s="2">
        <v>48861200000</v>
      </c>
      <c r="M5154" s="2">
        <v>49198500000</v>
      </c>
      <c r="N5154" s="2">
        <v>49949000000</v>
      </c>
      <c r="O5154" s="2">
        <v>50918300000</v>
      </c>
      <c r="P5154" s="2">
        <v>52027000000</v>
      </c>
      <c r="Q5154" s="2">
        <v>52747800000</v>
      </c>
      <c r="R5154" s="2">
        <v>52793400000</v>
      </c>
      <c r="S5154" s="2">
        <v>53271600000</v>
      </c>
      <c r="T5154" s="2">
        <v>53685700000</v>
      </c>
      <c r="U5154" s="2">
        <v>54180500000</v>
      </c>
      <c r="V5154" s="2">
        <v>54834200000</v>
      </c>
      <c r="W5154" s="2">
        <v>55680000000</v>
      </c>
      <c r="X5154" s="2">
        <v>56413600000</v>
      </c>
      <c r="Y5154" s="2">
        <v>56969400000</v>
      </c>
      <c r="Z5154" s="2">
        <v>57253200000</v>
      </c>
      <c r="AA5154" s="2">
        <v>57151600000</v>
      </c>
      <c r="AB5154" s="2">
        <v>57159400000</v>
      </c>
      <c r="AC5154" s="2">
        <v>57451500000</v>
      </c>
      <c r="AD5154" s="2">
        <v>57565900000</v>
      </c>
      <c r="AE5154" s="2">
        <v>57837400000</v>
      </c>
      <c r="AF5154" s="2">
        <v>58664200000</v>
      </c>
    </row>
    <row r="5155" spans="1:32" x14ac:dyDescent="0.25">
      <c r="A5155" t="s">
        <v>6669</v>
      </c>
      <c r="B5155" t="s">
        <v>19</v>
      </c>
      <c r="C5155" s="2">
        <v>42376200000</v>
      </c>
      <c r="D5155" s="2">
        <v>40830500000</v>
      </c>
      <c r="E5155" s="2">
        <v>40622700000</v>
      </c>
      <c r="F5155" s="2">
        <v>39715500000</v>
      </c>
      <c r="G5155" s="2">
        <v>40603600000</v>
      </c>
      <c r="H5155" s="2">
        <v>40232200000</v>
      </c>
      <c r="I5155" s="2">
        <v>40167100000</v>
      </c>
      <c r="J5155" s="2">
        <v>40817800000</v>
      </c>
      <c r="K5155" s="2">
        <v>41632300000</v>
      </c>
      <c r="L5155" s="2">
        <v>42063000000</v>
      </c>
      <c r="M5155" s="2">
        <v>42353300000</v>
      </c>
      <c r="N5155" s="2">
        <v>42999100000</v>
      </c>
      <c r="O5155" s="2">
        <v>43833500000</v>
      </c>
      <c r="P5155" s="2">
        <v>44787700000</v>
      </c>
      <c r="Q5155" s="2">
        <v>45408000000</v>
      </c>
      <c r="R5155" s="2">
        <v>45447200000</v>
      </c>
      <c r="S5155" s="2">
        <v>45858800000</v>
      </c>
      <c r="T5155" s="2">
        <v>46215100000</v>
      </c>
      <c r="U5155" s="2">
        <v>46641000000</v>
      </c>
      <c r="V5155" s="2">
        <v>47203600000</v>
      </c>
      <c r="W5155" s="2">
        <v>47931700000</v>
      </c>
      <c r="X5155" s="2">
        <v>48563100000</v>
      </c>
      <c r="Y5155" s="2">
        <v>49041500000</v>
      </c>
      <c r="Z5155" s="2">
        <v>49285700000</v>
      </c>
      <c r="AA5155" s="2">
        <v>49198200000</v>
      </c>
      <c r="AB5155" s="2">
        <v>49204800000</v>
      </c>
      <c r="AC5155" s="2">
        <v>49456300000</v>
      </c>
      <c r="AD5155" s="2">
        <v>49554700000</v>
      </c>
      <c r="AE5155" s="2">
        <v>49788300000</v>
      </c>
      <c r="AF5155" s="2">
        <v>50500000000</v>
      </c>
    </row>
    <row r="5156" spans="1:32" x14ac:dyDescent="0.25">
      <c r="A5156" t="s">
        <v>6670</v>
      </c>
      <c r="B5156" t="s">
        <v>19</v>
      </c>
      <c r="C5156" s="2">
        <v>6369940000</v>
      </c>
      <c r="D5156" s="2">
        <v>6145550000</v>
      </c>
      <c r="E5156" s="2">
        <v>6093240000</v>
      </c>
      <c r="F5156" s="2">
        <v>6055910000</v>
      </c>
      <c r="G5156" s="2">
        <v>6203780000</v>
      </c>
      <c r="H5156" s="2">
        <v>6163040000</v>
      </c>
      <c r="I5156" s="2">
        <v>6169340000</v>
      </c>
      <c r="J5156" s="2">
        <v>6277500000</v>
      </c>
      <c r="K5156" s="2">
        <v>6401910000</v>
      </c>
      <c r="L5156" s="2">
        <v>6463250000</v>
      </c>
      <c r="M5156" s="2">
        <v>6506110000</v>
      </c>
      <c r="N5156" s="2">
        <v>6601580000</v>
      </c>
      <c r="O5156" s="2">
        <v>6722520000</v>
      </c>
      <c r="P5156" s="2">
        <v>6859840000</v>
      </c>
      <c r="Q5156" s="2">
        <v>6946330000</v>
      </c>
      <c r="R5156" s="2">
        <v>6944340000</v>
      </c>
      <c r="S5156" s="2">
        <v>7005290000</v>
      </c>
      <c r="T5156" s="2">
        <v>7057130000</v>
      </c>
      <c r="U5156" s="2">
        <v>7121540000</v>
      </c>
      <c r="V5156" s="2">
        <v>7206540000</v>
      </c>
      <c r="W5156" s="2">
        <v>7318070000</v>
      </c>
      <c r="X5156" s="2">
        <v>7414780000</v>
      </c>
      <c r="Y5156" s="2">
        <v>7484760000</v>
      </c>
      <c r="Z5156" s="2">
        <v>7521570000</v>
      </c>
      <c r="AA5156" s="2">
        <v>7510740000</v>
      </c>
      <c r="AB5156" s="2">
        <v>7515670000</v>
      </c>
      <c r="AC5156" s="2">
        <v>7557290000</v>
      </c>
      <c r="AD5156" s="2">
        <v>7574770000</v>
      </c>
      <c r="AE5156" s="2">
        <v>7611560000</v>
      </c>
      <c r="AF5156" s="2">
        <v>7720190000</v>
      </c>
    </row>
    <row r="5157" spans="1:32" x14ac:dyDescent="0.25">
      <c r="A5157" t="s">
        <v>6671</v>
      </c>
      <c r="B5157" t="s">
        <v>19</v>
      </c>
      <c r="C5157" s="2">
        <v>1579190000</v>
      </c>
      <c r="D5157" s="2">
        <v>1521870000</v>
      </c>
      <c r="E5157" s="2">
        <v>1513230000</v>
      </c>
      <c r="F5157" s="2">
        <v>1480230000</v>
      </c>
      <c r="G5157" s="2">
        <v>1513520000</v>
      </c>
      <c r="H5157" s="2">
        <v>1499960000</v>
      </c>
      <c r="I5157" s="2">
        <v>1497860000</v>
      </c>
      <c r="J5157" s="2">
        <v>1522310000</v>
      </c>
      <c r="K5157" s="2">
        <v>1552630000</v>
      </c>
      <c r="L5157" s="2">
        <v>1568580000</v>
      </c>
      <c r="M5157" s="2">
        <v>1579340000</v>
      </c>
      <c r="N5157" s="2">
        <v>1603340000</v>
      </c>
      <c r="O5157" s="2">
        <v>1634290000</v>
      </c>
      <c r="P5157" s="2">
        <v>1669670000</v>
      </c>
      <c r="Q5157" s="2">
        <v>1692600000</v>
      </c>
      <c r="R5157" s="2">
        <v>1693880000</v>
      </c>
      <c r="S5157" s="2">
        <v>1709170000</v>
      </c>
      <c r="T5157" s="2">
        <v>1722390000</v>
      </c>
      <c r="U5157" s="2">
        <v>1738220000</v>
      </c>
      <c r="V5157" s="2">
        <v>1759160000</v>
      </c>
      <c r="W5157" s="2">
        <v>1786280000</v>
      </c>
      <c r="X5157" s="2">
        <v>1809800000</v>
      </c>
      <c r="Y5157" s="2">
        <v>1827540000</v>
      </c>
      <c r="Z5157" s="2">
        <v>1836610000</v>
      </c>
      <c r="AA5157" s="2">
        <v>1833390000</v>
      </c>
      <c r="AB5157" s="2">
        <v>1833680000</v>
      </c>
      <c r="AC5157" s="2">
        <v>1843100000</v>
      </c>
      <c r="AD5157" s="2">
        <v>1846810000</v>
      </c>
      <c r="AE5157" s="2">
        <v>1855510000</v>
      </c>
      <c r="AF5157" s="2">
        <v>1882010000</v>
      </c>
    </row>
    <row r="5158" spans="1:32" x14ac:dyDescent="0.25">
      <c r="A5158" t="s">
        <v>6672</v>
      </c>
      <c r="B5158" t="s">
        <v>19</v>
      </c>
      <c r="C5158" s="2">
        <v>14881900000</v>
      </c>
      <c r="D5158" s="2">
        <v>14339400000</v>
      </c>
      <c r="E5158" s="2">
        <v>14265500000</v>
      </c>
      <c r="F5158" s="2">
        <v>13947400000</v>
      </c>
      <c r="G5158" s="2">
        <v>14259100000</v>
      </c>
      <c r="H5158" s="2">
        <v>14128700000</v>
      </c>
      <c r="I5158" s="2">
        <v>14105700000</v>
      </c>
      <c r="J5158" s="2">
        <v>14334100000</v>
      </c>
      <c r="K5158" s="2">
        <v>14620000000</v>
      </c>
      <c r="L5158" s="2">
        <v>14771100000</v>
      </c>
      <c r="M5158" s="2">
        <v>14872900000</v>
      </c>
      <c r="N5158" s="2">
        <v>15099600000</v>
      </c>
      <c r="O5158" s="2">
        <v>15392400000</v>
      </c>
      <c r="P5158" s="2">
        <v>15727300000</v>
      </c>
      <c r="Q5158" s="2">
        <v>15945000000</v>
      </c>
      <c r="R5158" s="2">
        <v>15958600000</v>
      </c>
      <c r="S5158" s="2">
        <v>16103100000</v>
      </c>
      <c r="T5158" s="2">
        <v>16228100000</v>
      </c>
      <c r="U5158" s="2">
        <v>16377600000</v>
      </c>
      <c r="V5158" s="2">
        <v>16575000000</v>
      </c>
      <c r="W5158" s="2">
        <v>16830600000</v>
      </c>
      <c r="X5158" s="2">
        <v>17052200000</v>
      </c>
      <c r="Y5158" s="2">
        <v>17220100000</v>
      </c>
      <c r="Z5158" s="2">
        <v>17305800000</v>
      </c>
      <c r="AA5158" s="2">
        <v>17275000000</v>
      </c>
      <c r="AB5158" s="2">
        <v>17277200000</v>
      </c>
      <c r="AC5158" s="2">
        <v>17365500000</v>
      </c>
      <c r="AD5158" s="2">
        <v>17400000000</v>
      </c>
      <c r="AE5158" s="2">
        <v>17481900000</v>
      </c>
      <c r="AF5158" s="2">
        <v>17731700000</v>
      </c>
    </row>
    <row r="5159" spans="1:32" x14ac:dyDescent="0.25">
      <c r="A5159" t="s">
        <v>6673</v>
      </c>
      <c r="B5159" t="s">
        <v>19</v>
      </c>
      <c r="C5159" s="2">
        <v>77454500</v>
      </c>
      <c r="D5159" s="2">
        <v>77550600</v>
      </c>
      <c r="E5159" s="2">
        <v>68010800</v>
      </c>
      <c r="F5159" s="2">
        <v>69431700</v>
      </c>
      <c r="G5159" s="2">
        <v>71688200</v>
      </c>
      <c r="H5159" s="2">
        <v>72773800</v>
      </c>
      <c r="I5159" s="2">
        <v>74582700</v>
      </c>
      <c r="J5159" s="2">
        <v>76632100</v>
      </c>
      <c r="K5159" s="2">
        <v>77362200</v>
      </c>
      <c r="L5159" s="2">
        <v>77010700</v>
      </c>
      <c r="M5159" s="2">
        <v>76810000</v>
      </c>
      <c r="N5159" s="2">
        <v>76995200</v>
      </c>
      <c r="O5159" s="2">
        <v>77029300</v>
      </c>
      <c r="P5159" s="2">
        <v>76954600</v>
      </c>
      <c r="Q5159" s="2">
        <v>76361900</v>
      </c>
      <c r="R5159" s="2">
        <v>75043900</v>
      </c>
      <c r="S5159" s="2">
        <v>75098300</v>
      </c>
      <c r="T5159" s="2">
        <v>74990300</v>
      </c>
      <c r="U5159" s="2">
        <v>75202200</v>
      </c>
      <c r="V5159" s="2">
        <v>75615500</v>
      </c>
      <c r="W5159" s="2">
        <v>76382600</v>
      </c>
      <c r="X5159" s="2">
        <v>77038800</v>
      </c>
      <c r="Y5159" s="2">
        <v>76932100</v>
      </c>
      <c r="Z5159" s="2">
        <v>76895300</v>
      </c>
      <c r="AA5159" s="2">
        <v>76815200</v>
      </c>
      <c r="AB5159" s="2">
        <v>76847600</v>
      </c>
      <c r="AC5159" s="2">
        <v>77355400</v>
      </c>
      <c r="AD5159" s="2">
        <v>77580300</v>
      </c>
      <c r="AE5159" s="2">
        <v>77732900</v>
      </c>
      <c r="AF5159" s="2">
        <v>78413900</v>
      </c>
    </row>
    <row r="5160" spans="1:32" x14ac:dyDescent="0.25">
      <c r="A5160" t="s">
        <v>6674</v>
      </c>
      <c r="B5160" t="s">
        <v>19</v>
      </c>
      <c r="C5160" s="2">
        <v>9890900</v>
      </c>
      <c r="D5160" s="2">
        <v>9917020</v>
      </c>
      <c r="E5160" s="2">
        <v>8629930</v>
      </c>
      <c r="F5160" s="2">
        <v>9074660</v>
      </c>
      <c r="G5160" s="2">
        <v>9467200</v>
      </c>
      <c r="H5160" s="2">
        <v>9712250</v>
      </c>
      <c r="I5160" s="2">
        <v>10070500</v>
      </c>
      <c r="J5160" s="2">
        <v>10438400</v>
      </c>
      <c r="K5160" s="2">
        <v>10558200</v>
      </c>
      <c r="L5160" s="2">
        <v>10513600</v>
      </c>
      <c r="M5160" s="2">
        <v>10503700</v>
      </c>
      <c r="N5160" s="2">
        <v>10542100</v>
      </c>
      <c r="O5160" s="2">
        <v>10544700</v>
      </c>
      <c r="P5160" s="2">
        <v>10522900</v>
      </c>
      <c r="Q5160" s="2">
        <v>10422100</v>
      </c>
      <c r="R5160" s="2">
        <v>10213600</v>
      </c>
      <c r="S5160" s="2">
        <v>10229500</v>
      </c>
      <c r="T5160" s="2">
        <v>10225000</v>
      </c>
      <c r="U5160" s="2">
        <v>10265400</v>
      </c>
      <c r="V5160" s="2">
        <v>10342200</v>
      </c>
      <c r="W5160" s="2">
        <v>10472700</v>
      </c>
      <c r="X5160" s="2">
        <v>10586100</v>
      </c>
      <c r="Y5160" s="2">
        <v>10568900</v>
      </c>
      <c r="Z5160" s="2">
        <v>10575900</v>
      </c>
      <c r="AA5160" s="2">
        <v>10590500</v>
      </c>
      <c r="AB5160" s="2">
        <v>10631800</v>
      </c>
      <c r="AC5160" s="2">
        <v>10733400</v>
      </c>
      <c r="AD5160" s="2">
        <v>10791500</v>
      </c>
      <c r="AE5160" s="2">
        <v>10829400</v>
      </c>
      <c r="AF5160" s="2">
        <v>10939100</v>
      </c>
    </row>
    <row r="5161" spans="1:32" x14ac:dyDescent="0.25">
      <c r="A5161" t="s">
        <v>6675</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x14ac:dyDescent="0.25">
      <c r="A5162" t="s">
        <v>6676</v>
      </c>
      <c r="B5162" t="s">
        <v>19</v>
      </c>
      <c r="C5162" s="2">
        <v>35320000000000</v>
      </c>
      <c r="D5162" s="2">
        <v>36503200000000</v>
      </c>
      <c r="E5162" s="2">
        <v>35725800000000</v>
      </c>
      <c r="F5162" s="2">
        <v>34085000000000</v>
      </c>
      <c r="G5162" s="2">
        <v>32947500000000</v>
      </c>
      <c r="H5162" s="2">
        <v>32456000000000</v>
      </c>
      <c r="I5162" s="2">
        <v>31967500000000</v>
      </c>
      <c r="J5162" s="2">
        <v>31451600000000</v>
      </c>
      <c r="K5162" s="2">
        <v>30917300000000</v>
      </c>
      <c r="L5162" s="2">
        <v>30383500000000</v>
      </c>
      <c r="M5162" s="2">
        <v>29928900000000</v>
      </c>
      <c r="N5162" s="2">
        <v>29528900000000</v>
      </c>
      <c r="O5162" s="2">
        <v>29158500000000</v>
      </c>
      <c r="P5162" s="2">
        <v>28861300000000</v>
      </c>
      <c r="Q5162" s="2">
        <v>28607300000000</v>
      </c>
      <c r="R5162" s="2">
        <v>28360800000000</v>
      </c>
      <c r="S5162" s="2">
        <v>28134300000000</v>
      </c>
      <c r="T5162" s="2">
        <v>27859500000000</v>
      </c>
      <c r="U5162" s="2">
        <v>27673300000000</v>
      </c>
      <c r="V5162" s="2">
        <v>27453600000000</v>
      </c>
      <c r="W5162" s="2">
        <v>27251800000000</v>
      </c>
      <c r="X5162" s="2">
        <v>27119100000000</v>
      </c>
      <c r="Y5162" s="2">
        <v>26984800000000</v>
      </c>
      <c r="Z5162" s="2">
        <v>26815600000000</v>
      </c>
      <c r="AA5162" s="2">
        <v>26612700000000</v>
      </c>
      <c r="AB5162" s="2">
        <v>26462700000000</v>
      </c>
      <c r="AC5162" s="2">
        <v>26410400000000</v>
      </c>
      <c r="AD5162" s="2">
        <v>26266300000000</v>
      </c>
      <c r="AE5162" s="2">
        <v>26154600000000</v>
      </c>
      <c r="AF5162" s="2">
        <v>26139500000000</v>
      </c>
    </row>
    <row r="5163" spans="1:32" x14ac:dyDescent="0.25">
      <c r="A5163" t="s">
        <v>6677</v>
      </c>
      <c r="B5163" t="s">
        <v>19</v>
      </c>
      <c r="C5163" s="2">
        <v>138579000000</v>
      </c>
      <c r="D5163" s="2">
        <v>146049000000</v>
      </c>
      <c r="E5163" s="2">
        <v>143578000000</v>
      </c>
      <c r="F5163" s="2">
        <v>140337000000</v>
      </c>
      <c r="G5163" s="2">
        <v>140125000000</v>
      </c>
      <c r="H5163" s="2">
        <v>140738000000</v>
      </c>
      <c r="I5163" s="2">
        <v>141570000000</v>
      </c>
      <c r="J5163" s="2">
        <v>142404000000</v>
      </c>
      <c r="K5163" s="2">
        <v>143028000000</v>
      </c>
      <c r="L5163" s="2">
        <v>143649000000</v>
      </c>
      <c r="M5163" s="2">
        <v>144607000000</v>
      </c>
      <c r="N5163" s="2">
        <v>145762000000</v>
      </c>
      <c r="O5163" s="2">
        <v>146715000000</v>
      </c>
      <c r="P5163" s="2">
        <v>147666000000</v>
      </c>
      <c r="Q5163" s="2">
        <v>148713000000</v>
      </c>
      <c r="R5163" s="2">
        <v>149436000000</v>
      </c>
      <c r="S5163" s="2">
        <v>150370000000</v>
      </c>
      <c r="T5163" s="2">
        <v>151077000000</v>
      </c>
      <c r="U5163" s="2">
        <v>151910000000</v>
      </c>
      <c r="V5163" s="2">
        <v>152740000000</v>
      </c>
      <c r="W5163" s="2">
        <v>153567000000</v>
      </c>
      <c r="X5163" s="2">
        <v>154506000000</v>
      </c>
      <c r="Y5163" s="2">
        <v>155246000000</v>
      </c>
      <c r="Z5163" s="2">
        <v>155644000000</v>
      </c>
      <c r="AA5163" s="2">
        <v>155932000000</v>
      </c>
      <c r="AB5163" s="2">
        <v>156539000000</v>
      </c>
      <c r="AC5163" s="2">
        <v>157482000000</v>
      </c>
      <c r="AD5163" s="2">
        <v>157854000000</v>
      </c>
      <c r="AE5163" s="2">
        <v>158345000000</v>
      </c>
      <c r="AF5163" s="2">
        <v>159382000000</v>
      </c>
    </row>
    <row r="5164" spans="1:32" x14ac:dyDescent="0.25">
      <c r="A5164" t="s">
        <v>6678</v>
      </c>
      <c r="B5164" t="s">
        <v>19</v>
      </c>
      <c r="C5164" s="2">
        <v>389102000000</v>
      </c>
      <c r="D5164" s="2">
        <v>394895000000</v>
      </c>
      <c r="E5164" s="2">
        <v>409465000000</v>
      </c>
      <c r="F5164" s="2">
        <v>399529000000</v>
      </c>
      <c r="G5164" s="2">
        <v>397799000000</v>
      </c>
      <c r="H5164" s="2">
        <v>398422000000</v>
      </c>
      <c r="I5164" s="2">
        <v>399600000000</v>
      </c>
      <c r="J5164" s="2">
        <v>400700000000</v>
      </c>
      <c r="K5164" s="2">
        <v>401520000000</v>
      </c>
      <c r="L5164" s="2">
        <v>402097000000</v>
      </c>
      <c r="M5164" s="2">
        <v>403723000000</v>
      </c>
      <c r="N5164" s="2">
        <v>405814000000</v>
      </c>
      <c r="O5164" s="2">
        <v>408018000000</v>
      </c>
      <c r="P5164" s="2">
        <v>410286000000</v>
      </c>
      <c r="Q5164" s="2">
        <v>412651000000</v>
      </c>
      <c r="R5164" s="2">
        <v>414392000000</v>
      </c>
      <c r="S5164" s="2">
        <v>416422000000</v>
      </c>
      <c r="T5164" s="2">
        <v>417950000000</v>
      </c>
      <c r="U5164" s="2">
        <v>419795000000</v>
      </c>
      <c r="V5164" s="2">
        <v>421945000000</v>
      </c>
      <c r="W5164" s="2">
        <v>423813000000</v>
      </c>
      <c r="X5164" s="2">
        <v>425863000000</v>
      </c>
      <c r="Y5164" s="2">
        <v>427725000000</v>
      </c>
      <c r="Z5164" s="2">
        <v>428577000000</v>
      </c>
      <c r="AA5164" s="2">
        <v>429293000000</v>
      </c>
      <c r="AB5164" s="2">
        <v>430804000000</v>
      </c>
      <c r="AC5164" s="2">
        <v>433415000000</v>
      </c>
      <c r="AD5164" s="2">
        <v>434112000000</v>
      </c>
      <c r="AE5164" s="2">
        <v>435491000000</v>
      </c>
      <c r="AF5164" s="2">
        <v>438460000000</v>
      </c>
    </row>
    <row r="5165" spans="1:32" x14ac:dyDescent="0.25">
      <c r="A5165" t="s">
        <v>6679</v>
      </c>
      <c r="B5165" t="s">
        <v>19</v>
      </c>
      <c r="C5165" s="2">
        <v>220758000000</v>
      </c>
      <c r="D5165" s="2">
        <v>226046000000</v>
      </c>
      <c r="E5165" s="2">
        <v>229811000000</v>
      </c>
      <c r="F5165" s="2">
        <v>223930000000</v>
      </c>
      <c r="G5165" s="2">
        <v>222300000000</v>
      </c>
      <c r="H5165" s="2">
        <v>222398000000</v>
      </c>
      <c r="I5165" s="2">
        <v>222715000000</v>
      </c>
      <c r="J5165" s="2">
        <v>222989000000</v>
      </c>
      <c r="K5165" s="2">
        <v>223064000000</v>
      </c>
      <c r="L5165" s="2">
        <v>223028000000</v>
      </c>
      <c r="M5165" s="2">
        <v>223586000000</v>
      </c>
      <c r="N5165" s="2">
        <v>224376000000</v>
      </c>
      <c r="O5165" s="2">
        <v>225185000000</v>
      </c>
      <c r="P5165" s="2">
        <v>226122000000</v>
      </c>
      <c r="Q5165" s="2">
        <v>227116000000</v>
      </c>
      <c r="R5165" s="2">
        <v>227765000000</v>
      </c>
      <c r="S5165" s="2">
        <v>228604000000</v>
      </c>
      <c r="T5165" s="2">
        <v>229151000000</v>
      </c>
      <c r="U5165" s="2">
        <v>229948000000</v>
      </c>
      <c r="V5165" s="2">
        <v>230813000000</v>
      </c>
      <c r="W5165" s="2">
        <v>231594000000</v>
      </c>
      <c r="X5165" s="2">
        <v>232500000000</v>
      </c>
      <c r="Y5165" s="2">
        <v>233353000000</v>
      </c>
      <c r="Z5165" s="2">
        <v>233649000000</v>
      </c>
      <c r="AA5165" s="2">
        <v>233801000000</v>
      </c>
      <c r="AB5165" s="2">
        <v>234417000000</v>
      </c>
      <c r="AC5165" s="2">
        <v>235660000000</v>
      </c>
      <c r="AD5165" s="2">
        <v>235897000000</v>
      </c>
      <c r="AE5165" s="2">
        <v>236478000000</v>
      </c>
      <c r="AF5165" s="2">
        <v>237935000000</v>
      </c>
    </row>
    <row r="5166" spans="1:32" x14ac:dyDescent="0.25">
      <c r="A5166" t="s">
        <v>6680</v>
      </c>
      <c r="B5166" t="s">
        <v>19</v>
      </c>
      <c r="C5166" s="2">
        <v>188185000000</v>
      </c>
      <c r="D5166" s="2">
        <v>190644000000</v>
      </c>
      <c r="E5166" s="2">
        <v>199077000000</v>
      </c>
      <c r="F5166" s="2">
        <v>193738000000</v>
      </c>
      <c r="G5166" s="2">
        <v>192882000000</v>
      </c>
      <c r="H5166" s="2">
        <v>193207000000</v>
      </c>
      <c r="I5166" s="2">
        <v>193779000000</v>
      </c>
      <c r="J5166" s="2">
        <v>194370000000</v>
      </c>
      <c r="K5166" s="2">
        <v>194804000000</v>
      </c>
      <c r="L5166" s="2">
        <v>195135000000</v>
      </c>
      <c r="M5166" s="2">
        <v>196008000000</v>
      </c>
      <c r="N5166" s="2">
        <v>197080000000</v>
      </c>
      <c r="O5166" s="2">
        <v>198257000000</v>
      </c>
      <c r="P5166" s="2">
        <v>199484000000</v>
      </c>
      <c r="Q5166" s="2">
        <v>200720000000</v>
      </c>
      <c r="R5166" s="2">
        <v>201571000000</v>
      </c>
      <c r="S5166" s="2">
        <v>202613000000</v>
      </c>
      <c r="T5166" s="2">
        <v>203422000000</v>
      </c>
      <c r="U5166" s="2">
        <v>204369000000</v>
      </c>
      <c r="V5166" s="2">
        <v>205482000000</v>
      </c>
      <c r="W5166" s="2">
        <v>206472000000</v>
      </c>
      <c r="X5166" s="2">
        <v>207495000000</v>
      </c>
      <c r="Y5166" s="2">
        <v>208461000000</v>
      </c>
      <c r="Z5166" s="2">
        <v>208869000000</v>
      </c>
      <c r="AA5166" s="2">
        <v>209213000000</v>
      </c>
      <c r="AB5166" s="2">
        <v>209964000000</v>
      </c>
      <c r="AC5166" s="2">
        <v>211278000000</v>
      </c>
      <c r="AD5166" s="2">
        <v>211609000000</v>
      </c>
      <c r="AE5166" s="2">
        <v>212304000000</v>
      </c>
      <c r="AF5166" s="2">
        <v>213806000000</v>
      </c>
    </row>
    <row r="5167" spans="1:32" x14ac:dyDescent="0.25">
      <c r="A5167" t="s">
        <v>6681</v>
      </c>
      <c r="B5167" t="s">
        <v>19</v>
      </c>
      <c r="C5167" s="2">
        <v>157951000000</v>
      </c>
      <c r="D5167" s="2">
        <v>159874000000</v>
      </c>
      <c r="E5167" s="2">
        <v>167372000000</v>
      </c>
      <c r="F5167" s="2">
        <v>162912000000</v>
      </c>
      <c r="G5167" s="2">
        <v>162229000000</v>
      </c>
      <c r="H5167" s="2">
        <v>162526000000</v>
      </c>
      <c r="I5167" s="2">
        <v>163019000000</v>
      </c>
      <c r="J5167" s="2">
        <v>163544000000</v>
      </c>
      <c r="K5167" s="2">
        <v>163921000000</v>
      </c>
      <c r="L5167" s="2">
        <v>164214000000</v>
      </c>
      <c r="M5167" s="2">
        <v>164973000000</v>
      </c>
      <c r="N5167" s="2">
        <v>165881000000</v>
      </c>
      <c r="O5167" s="2">
        <v>166898000000</v>
      </c>
      <c r="P5167" s="2">
        <v>167941000000</v>
      </c>
      <c r="Q5167" s="2">
        <v>168996000000</v>
      </c>
      <c r="R5167" s="2">
        <v>169746000000</v>
      </c>
      <c r="S5167" s="2">
        <v>170640000000</v>
      </c>
      <c r="T5167" s="2">
        <v>171335000000</v>
      </c>
      <c r="U5167" s="2">
        <v>172161000000</v>
      </c>
      <c r="V5167" s="2">
        <v>173120000000</v>
      </c>
      <c r="W5167" s="2">
        <v>173964000000</v>
      </c>
      <c r="X5167" s="2">
        <v>174853000000</v>
      </c>
      <c r="Y5167" s="2">
        <v>175690000000</v>
      </c>
      <c r="Z5167" s="2">
        <v>176058000000</v>
      </c>
      <c r="AA5167" s="2">
        <v>176370000000</v>
      </c>
      <c r="AB5167" s="2">
        <v>177027000000</v>
      </c>
      <c r="AC5167" s="2">
        <v>178160000000</v>
      </c>
      <c r="AD5167" s="2">
        <v>178476000000</v>
      </c>
      <c r="AE5167" s="2">
        <v>179080000000</v>
      </c>
      <c r="AF5167" s="2">
        <v>180369000000</v>
      </c>
    </row>
    <row r="5168" spans="1:32" x14ac:dyDescent="0.25">
      <c r="A5168" t="s">
        <v>6682</v>
      </c>
      <c r="B5168" t="s">
        <v>19</v>
      </c>
      <c r="C5168" s="2">
        <v>53848200000</v>
      </c>
      <c r="D5168" s="2">
        <v>55618300000</v>
      </c>
      <c r="E5168" s="2">
        <v>55092200000</v>
      </c>
      <c r="F5168" s="2">
        <v>53431100000</v>
      </c>
      <c r="G5168" s="2">
        <v>52860700000</v>
      </c>
      <c r="H5168" s="2">
        <v>52777300000</v>
      </c>
      <c r="I5168" s="2">
        <v>52762300000</v>
      </c>
      <c r="J5168" s="2">
        <v>52763800000</v>
      </c>
      <c r="K5168" s="2">
        <v>52739000000</v>
      </c>
      <c r="L5168" s="2">
        <v>52702200000</v>
      </c>
      <c r="M5168" s="2">
        <v>52806700000</v>
      </c>
      <c r="N5168" s="2">
        <v>52959900000</v>
      </c>
      <c r="O5168" s="2">
        <v>53120400000</v>
      </c>
      <c r="P5168" s="2">
        <v>53306500000</v>
      </c>
      <c r="Q5168" s="2">
        <v>53491600000</v>
      </c>
      <c r="R5168" s="2">
        <v>53553300000</v>
      </c>
      <c r="S5168" s="2">
        <v>53671000000</v>
      </c>
      <c r="T5168" s="2">
        <v>53765200000</v>
      </c>
      <c r="U5168" s="2">
        <v>53817800000</v>
      </c>
      <c r="V5168" s="2">
        <v>53980300000</v>
      </c>
      <c r="W5168" s="2">
        <v>54112200000</v>
      </c>
      <c r="X5168" s="2">
        <v>54218900000</v>
      </c>
      <c r="Y5168" s="2">
        <v>54277400000</v>
      </c>
      <c r="Z5168" s="2">
        <v>54217600000</v>
      </c>
      <c r="AA5168" s="2">
        <v>54140900000</v>
      </c>
      <c r="AB5168" s="2">
        <v>54154200000</v>
      </c>
      <c r="AC5168" s="2">
        <v>54295200000</v>
      </c>
      <c r="AD5168" s="2">
        <v>54213700000</v>
      </c>
      <c r="AE5168" s="2">
        <v>54210300000</v>
      </c>
      <c r="AF5168" s="2">
        <v>54418100000</v>
      </c>
    </row>
    <row r="5169" spans="1:32" x14ac:dyDescent="0.25">
      <c r="A5169" t="s">
        <v>6683</v>
      </c>
      <c r="B5169" t="s">
        <v>19</v>
      </c>
      <c r="C5169" s="2">
        <v>5746050000</v>
      </c>
      <c r="D5169" s="2">
        <v>5807850000</v>
      </c>
      <c r="E5169" s="2">
        <v>6097490000</v>
      </c>
      <c r="F5169" s="2">
        <v>5930530000</v>
      </c>
      <c r="G5169" s="2">
        <v>5903940000</v>
      </c>
      <c r="H5169" s="2">
        <v>5912160000</v>
      </c>
      <c r="I5169" s="2">
        <v>5928130000</v>
      </c>
      <c r="J5169" s="2">
        <v>5945070000</v>
      </c>
      <c r="K5169" s="2">
        <v>5957840000</v>
      </c>
      <c r="L5169" s="2">
        <v>5966280000</v>
      </c>
      <c r="M5169" s="2">
        <v>5993270000</v>
      </c>
      <c r="N5169" s="2">
        <v>6024830000</v>
      </c>
      <c r="O5169" s="2">
        <v>6061110000</v>
      </c>
      <c r="P5169" s="2">
        <v>6098160000</v>
      </c>
      <c r="Q5169" s="2">
        <v>6136010000</v>
      </c>
      <c r="R5169" s="2">
        <v>6162310000</v>
      </c>
      <c r="S5169" s="2">
        <v>6194700000</v>
      </c>
      <c r="T5169" s="2">
        <v>6218880000</v>
      </c>
      <c r="U5169" s="2">
        <v>6247970000</v>
      </c>
      <c r="V5169" s="2">
        <v>6282940000</v>
      </c>
      <c r="W5169" s="2">
        <v>6313270000</v>
      </c>
      <c r="X5169" s="2">
        <v>6345180000</v>
      </c>
      <c r="Y5169" s="2">
        <v>6374810000</v>
      </c>
      <c r="Z5169" s="2">
        <v>6387920000</v>
      </c>
      <c r="AA5169" s="2">
        <v>6398800000</v>
      </c>
      <c r="AB5169" s="2">
        <v>6422480000</v>
      </c>
      <c r="AC5169" s="2">
        <v>6463430000</v>
      </c>
      <c r="AD5169" s="2">
        <v>6474300000</v>
      </c>
      <c r="AE5169" s="2">
        <v>6496160000</v>
      </c>
      <c r="AF5169" s="2">
        <v>6542520000</v>
      </c>
    </row>
    <row r="5170" spans="1:32" x14ac:dyDescent="0.25">
      <c r="A5170" t="s">
        <v>6684</v>
      </c>
      <c r="B5170" t="s">
        <v>19</v>
      </c>
      <c r="C5170" s="2">
        <v>51006600000</v>
      </c>
      <c r="D5170" s="2">
        <v>51414600000</v>
      </c>
      <c r="E5170" s="2">
        <v>54162200000</v>
      </c>
      <c r="F5170" s="2">
        <v>52711100000</v>
      </c>
      <c r="G5170" s="2">
        <v>52484000000</v>
      </c>
      <c r="H5170" s="2">
        <v>52565900000</v>
      </c>
      <c r="I5170" s="2">
        <v>52715500000</v>
      </c>
      <c r="J5170" s="2">
        <v>52870200000</v>
      </c>
      <c r="K5170" s="2">
        <v>52979700000</v>
      </c>
      <c r="L5170" s="2">
        <v>53061100000</v>
      </c>
      <c r="M5170" s="2">
        <v>53294000000</v>
      </c>
      <c r="N5170" s="2">
        <v>53576900000</v>
      </c>
      <c r="O5170" s="2">
        <v>53903200000</v>
      </c>
      <c r="P5170" s="2">
        <v>54238800000</v>
      </c>
      <c r="Q5170" s="2">
        <v>54574700000</v>
      </c>
      <c r="R5170" s="2">
        <v>54809300000</v>
      </c>
      <c r="S5170" s="2">
        <v>55097100000</v>
      </c>
      <c r="T5170" s="2">
        <v>55317500000</v>
      </c>
      <c r="U5170" s="2">
        <v>55581700000</v>
      </c>
      <c r="V5170" s="2">
        <v>55889400000</v>
      </c>
      <c r="W5170" s="2">
        <v>56161000000</v>
      </c>
      <c r="X5170" s="2">
        <v>56443000000</v>
      </c>
      <c r="Y5170" s="2">
        <v>56717900000</v>
      </c>
      <c r="Z5170" s="2">
        <v>56832900000</v>
      </c>
      <c r="AA5170" s="2">
        <v>56935500000</v>
      </c>
      <c r="AB5170" s="2">
        <v>57148800000</v>
      </c>
      <c r="AC5170" s="2">
        <v>57519900000</v>
      </c>
      <c r="AD5170" s="2">
        <v>57619700000</v>
      </c>
      <c r="AE5170" s="2">
        <v>57819800000</v>
      </c>
      <c r="AF5170" s="2">
        <v>58240200000</v>
      </c>
    </row>
    <row r="5171" spans="1:32" x14ac:dyDescent="0.25">
      <c r="A5171" t="s">
        <v>6685</v>
      </c>
      <c r="B5171" t="s">
        <v>19</v>
      </c>
      <c r="C5171" s="2">
        <v>1009410000</v>
      </c>
      <c r="D5171" s="2">
        <v>1053160000</v>
      </c>
      <c r="E5171" s="2">
        <v>1026630000</v>
      </c>
      <c r="F5171" s="2">
        <v>957080000</v>
      </c>
      <c r="G5171" s="2">
        <v>916766000</v>
      </c>
      <c r="H5171" s="2">
        <v>897493000</v>
      </c>
      <c r="I5171" s="2">
        <v>879809000</v>
      </c>
      <c r="J5171" s="2">
        <v>862584000</v>
      </c>
      <c r="K5171" s="2">
        <v>846223000</v>
      </c>
      <c r="L5171" s="2">
        <v>830358000</v>
      </c>
      <c r="M5171" s="2">
        <v>817049000</v>
      </c>
      <c r="N5171" s="2">
        <v>805484000</v>
      </c>
      <c r="O5171" s="2">
        <v>795511000</v>
      </c>
      <c r="P5171" s="2">
        <v>787216000</v>
      </c>
      <c r="Q5171" s="2">
        <v>780002000</v>
      </c>
      <c r="R5171" s="2">
        <v>771184000</v>
      </c>
      <c r="S5171" s="2">
        <v>763429000</v>
      </c>
      <c r="T5171" s="2">
        <v>756271000</v>
      </c>
      <c r="U5171" s="2">
        <v>747537000</v>
      </c>
      <c r="V5171" s="2">
        <v>741865000</v>
      </c>
      <c r="W5171" s="2">
        <v>735647000</v>
      </c>
      <c r="X5171" s="2">
        <v>729515000</v>
      </c>
      <c r="Y5171" s="2">
        <v>721846000</v>
      </c>
      <c r="Z5171" s="2">
        <v>713545000</v>
      </c>
      <c r="AA5171" s="2">
        <v>705166000</v>
      </c>
      <c r="AB5171" s="2">
        <v>697427000</v>
      </c>
      <c r="AC5171" s="2">
        <v>692073000</v>
      </c>
      <c r="AD5171" s="2">
        <v>684050000</v>
      </c>
      <c r="AE5171" s="2">
        <v>676882000</v>
      </c>
      <c r="AF5171" s="2">
        <v>672895000</v>
      </c>
    </row>
    <row r="5172" spans="1:32" x14ac:dyDescent="0.25">
      <c r="A5172" t="s">
        <v>6686</v>
      </c>
      <c r="B5172" t="s">
        <v>19</v>
      </c>
      <c r="C5172" s="2">
        <v>126036000</v>
      </c>
      <c r="D5172" s="2">
        <v>133514000</v>
      </c>
      <c r="E5172" s="2">
        <v>133609000</v>
      </c>
      <c r="F5172" s="2">
        <v>121392000</v>
      </c>
      <c r="G5172" s="2">
        <v>115353000</v>
      </c>
      <c r="H5172" s="2">
        <v>112383000</v>
      </c>
      <c r="I5172" s="2">
        <v>109799000</v>
      </c>
      <c r="J5172" s="2">
        <v>107404000</v>
      </c>
      <c r="K5172" s="2">
        <v>105300000</v>
      </c>
      <c r="L5172" s="2">
        <v>103312000</v>
      </c>
      <c r="M5172" s="2">
        <v>101695000</v>
      </c>
      <c r="N5172" s="2">
        <v>100342000</v>
      </c>
      <c r="O5172" s="2">
        <v>99283600</v>
      </c>
      <c r="P5172" s="2">
        <v>98440300</v>
      </c>
      <c r="Q5172" s="2">
        <v>97756900</v>
      </c>
      <c r="R5172" s="2">
        <v>96758900</v>
      </c>
      <c r="S5172" s="2">
        <v>95934600</v>
      </c>
      <c r="T5172" s="2">
        <v>95331400</v>
      </c>
      <c r="U5172" s="2">
        <v>94218400</v>
      </c>
      <c r="V5172" s="2">
        <v>93798400</v>
      </c>
      <c r="W5172" s="2">
        <v>93219000</v>
      </c>
      <c r="X5172" s="2">
        <v>92530300</v>
      </c>
      <c r="Y5172" s="2">
        <v>91502500</v>
      </c>
      <c r="Z5172" s="2">
        <v>90441900</v>
      </c>
      <c r="AA5172" s="2">
        <v>89417400</v>
      </c>
      <c r="AB5172" s="2">
        <v>88377800</v>
      </c>
      <c r="AC5172" s="2">
        <v>87655300</v>
      </c>
      <c r="AD5172" s="2">
        <v>86551000</v>
      </c>
      <c r="AE5172" s="2">
        <v>85541600</v>
      </c>
      <c r="AF5172" s="2">
        <v>84995600</v>
      </c>
    </row>
    <row r="5173" spans="1:32" x14ac:dyDescent="0.25">
      <c r="A5173" t="s">
        <v>6687</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x14ac:dyDescent="0.25">
      <c r="A5174" t="s">
        <v>6688</v>
      </c>
      <c r="B5174" t="s">
        <v>19</v>
      </c>
      <c r="C5174" s="2">
        <v>282761000000000</v>
      </c>
      <c r="D5174" s="2">
        <v>281378000000000</v>
      </c>
      <c r="E5174" s="2">
        <v>291828000000000</v>
      </c>
      <c r="F5174" s="2">
        <v>283721000000000</v>
      </c>
      <c r="G5174" s="2">
        <v>285223000000000</v>
      </c>
      <c r="H5174" s="2">
        <v>287602000000000</v>
      </c>
      <c r="I5174" s="2">
        <v>288587000000000</v>
      </c>
      <c r="J5174" s="2">
        <v>292096000000000</v>
      </c>
      <c r="K5174" s="2">
        <v>294705000000000</v>
      </c>
      <c r="L5174" s="2">
        <v>295976000000000</v>
      </c>
      <c r="M5174" s="2">
        <v>284541000000000</v>
      </c>
      <c r="N5174" s="2">
        <v>274538000000000</v>
      </c>
      <c r="O5174" s="2">
        <v>264314000000000</v>
      </c>
      <c r="P5174" s="2">
        <v>256468000000000</v>
      </c>
      <c r="Q5174" s="2">
        <v>246317000000000</v>
      </c>
      <c r="R5174" s="2">
        <v>236037000000000</v>
      </c>
      <c r="S5174" s="2">
        <v>225606000000000</v>
      </c>
      <c r="T5174" s="2">
        <v>215900000000000</v>
      </c>
      <c r="U5174" s="2">
        <v>205895000000000</v>
      </c>
      <c r="V5174" s="2">
        <v>195178000000000</v>
      </c>
      <c r="W5174" s="2">
        <v>184799000000000</v>
      </c>
      <c r="X5174" s="2">
        <v>173219000000000</v>
      </c>
      <c r="Y5174" s="2">
        <v>162609000000000</v>
      </c>
      <c r="Z5174" s="2">
        <v>152193000000000</v>
      </c>
      <c r="AA5174" s="2">
        <v>141904000000000</v>
      </c>
      <c r="AB5174" s="2">
        <v>127973000000000</v>
      </c>
      <c r="AC5174" s="2">
        <v>117352000000000</v>
      </c>
      <c r="AD5174" s="2">
        <v>107677000000000</v>
      </c>
      <c r="AE5174" s="2">
        <v>96726900000000</v>
      </c>
      <c r="AF5174" s="2">
        <v>84582000000000</v>
      </c>
    </row>
    <row r="5175" spans="1:32" x14ac:dyDescent="0.25">
      <c r="A5175" t="s">
        <v>6689</v>
      </c>
      <c r="B5175" t="s">
        <v>19</v>
      </c>
      <c r="C5175" s="2">
        <v>212905000000</v>
      </c>
      <c r="D5175" s="2">
        <v>212559000000</v>
      </c>
      <c r="E5175" s="2">
        <v>213829000000</v>
      </c>
      <c r="F5175" s="2">
        <v>223428000000</v>
      </c>
      <c r="G5175" s="2">
        <v>231335000000</v>
      </c>
      <c r="H5175" s="2">
        <v>237226000000</v>
      </c>
      <c r="I5175" s="2">
        <v>240288000000</v>
      </c>
      <c r="J5175" s="2">
        <v>243574000000</v>
      </c>
      <c r="K5175" s="2">
        <v>245412000000</v>
      </c>
      <c r="L5175" s="2">
        <v>248202000000</v>
      </c>
      <c r="M5175" s="2">
        <v>247785000000</v>
      </c>
      <c r="N5175" s="2">
        <v>248279000000</v>
      </c>
      <c r="O5175" s="2">
        <v>247191000000</v>
      </c>
      <c r="P5175" s="2">
        <v>247999000000</v>
      </c>
      <c r="Q5175" s="2">
        <v>248875000000</v>
      </c>
      <c r="R5175" s="2">
        <v>248270000000</v>
      </c>
      <c r="S5175" s="2">
        <v>247982000000</v>
      </c>
      <c r="T5175" s="2">
        <v>247260000000</v>
      </c>
      <c r="U5175" s="2">
        <v>247339000000</v>
      </c>
      <c r="V5175" s="2">
        <v>246800000000</v>
      </c>
      <c r="W5175" s="2">
        <v>246431000000</v>
      </c>
      <c r="X5175" s="2">
        <v>245118000000</v>
      </c>
      <c r="Y5175" s="2">
        <v>243311000000</v>
      </c>
      <c r="Z5175" s="2">
        <v>243982000000</v>
      </c>
      <c r="AA5175" s="2">
        <v>245521000000</v>
      </c>
      <c r="AB5175" s="2">
        <v>247726000000</v>
      </c>
      <c r="AC5175" s="2">
        <v>248604000000</v>
      </c>
      <c r="AD5175" s="2">
        <v>249845000000</v>
      </c>
      <c r="AE5175" s="2">
        <v>248620000000</v>
      </c>
      <c r="AF5175" s="2">
        <v>249375000000</v>
      </c>
    </row>
    <row r="5176" spans="1:32" x14ac:dyDescent="0.25">
      <c r="A5176" t="s">
        <v>6690</v>
      </c>
      <c r="B5176" t="s">
        <v>19</v>
      </c>
      <c r="C5176" s="2">
        <v>466073000000</v>
      </c>
      <c r="D5176" s="2">
        <v>458402000000</v>
      </c>
      <c r="E5176" s="2">
        <v>481717000000</v>
      </c>
      <c r="F5176" s="2">
        <v>456398000000</v>
      </c>
      <c r="G5176" s="2">
        <v>457063000000</v>
      </c>
      <c r="H5176" s="2">
        <v>458712000000</v>
      </c>
      <c r="I5176" s="2">
        <v>458876000000</v>
      </c>
      <c r="J5176" s="2">
        <v>462037000000</v>
      </c>
      <c r="K5176" s="2">
        <v>462114000000</v>
      </c>
      <c r="L5176" s="2">
        <v>462097000000</v>
      </c>
      <c r="M5176" s="2">
        <v>460038000000</v>
      </c>
      <c r="N5176" s="2">
        <v>460595000000</v>
      </c>
      <c r="O5176" s="2">
        <v>461568000000</v>
      </c>
      <c r="P5176" s="2">
        <v>464923000000</v>
      </c>
      <c r="Q5176" s="2">
        <v>469356000000</v>
      </c>
      <c r="R5176" s="2">
        <v>471167000000</v>
      </c>
      <c r="S5176" s="2">
        <v>473649000000</v>
      </c>
      <c r="T5176" s="2">
        <v>476444000000</v>
      </c>
      <c r="U5176" s="2">
        <v>479795000000</v>
      </c>
      <c r="V5176" s="2">
        <v>483202000000</v>
      </c>
      <c r="W5176" s="2">
        <v>489524000000</v>
      </c>
      <c r="X5176" s="2">
        <v>493287000000</v>
      </c>
      <c r="Y5176" s="2">
        <v>497048000000</v>
      </c>
      <c r="Z5176" s="2">
        <v>500167000000</v>
      </c>
      <c r="AA5176" s="2">
        <v>505189000000</v>
      </c>
      <c r="AB5176" s="2">
        <v>509804000000</v>
      </c>
      <c r="AC5176" s="2">
        <v>516380000000</v>
      </c>
      <c r="AD5176" s="2">
        <v>526623000000</v>
      </c>
      <c r="AE5176" s="2">
        <v>531646000000</v>
      </c>
      <c r="AF5176" s="2">
        <v>535729000000</v>
      </c>
    </row>
    <row r="5177" spans="1:32" x14ac:dyDescent="0.25">
      <c r="A5177" t="s">
        <v>6691</v>
      </c>
      <c r="B5177" t="s">
        <v>19</v>
      </c>
      <c r="C5177" s="2">
        <v>380378000000</v>
      </c>
      <c r="D5177" s="2">
        <v>376619000000</v>
      </c>
      <c r="E5177" s="2">
        <v>389928000000</v>
      </c>
      <c r="F5177" s="2">
        <v>372531000000</v>
      </c>
      <c r="G5177" s="2">
        <v>374438000000</v>
      </c>
      <c r="H5177" s="2">
        <v>377371000000</v>
      </c>
      <c r="I5177" s="2">
        <v>378100000000</v>
      </c>
      <c r="J5177" s="2">
        <v>382064000000</v>
      </c>
      <c r="K5177" s="2">
        <v>383832000000</v>
      </c>
      <c r="L5177" s="2">
        <v>385552000000</v>
      </c>
      <c r="M5177" s="2">
        <v>384150000000</v>
      </c>
      <c r="N5177" s="2">
        <v>385357000000</v>
      </c>
      <c r="O5177" s="2">
        <v>386221000000</v>
      </c>
      <c r="P5177" s="2">
        <v>389745000000</v>
      </c>
      <c r="Q5177" s="2">
        <v>392875000000</v>
      </c>
      <c r="R5177" s="2">
        <v>394646000000</v>
      </c>
      <c r="S5177" s="2">
        <v>396761000000</v>
      </c>
      <c r="T5177" s="2">
        <v>399307000000</v>
      </c>
      <c r="U5177" s="2">
        <v>402197000000</v>
      </c>
      <c r="V5177" s="2">
        <v>404725000000</v>
      </c>
      <c r="W5177" s="2">
        <v>408956000000</v>
      </c>
      <c r="X5177" s="2">
        <v>411433000000</v>
      </c>
      <c r="Y5177" s="2">
        <v>413764000000</v>
      </c>
      <c r="Z5177" s="2">
        <v>416796000000</v>
      </c>
      <c r="AA5177" s="2">
        <v>420785000000</v>
      </c>
      <c r="AB5177" s="2">
        <v>422860000000</v>
      </c>
      <c r="AC5177" s="2">
        <v>428026000000</v>
      </c>
      <c r="AD5177" s="2">
        <v>436258000000</v>
      </c>
      <c r="AE5177" s="2">
        <v>440032000000</v>
      </c>
      <c r="AF5177" s="2">
        <v>442880000000</v>
      </c>
    </row>
    <row r="5178" spans="1:32" x14ac:dyDescent="0.25">
      <c r="A5178" t="s">
        <v>6692</v>
      </c>
      <c r="B5178" t="s">
        <v>19</v>
      </c>
      <c r="C5178" s="2">
        <v>188349000000</v>
      </c>
      <c r="D5178" s="2">
        <v>184495000000</v>
      </c>
      <c r="E5178" s="2">
        <v>195422000000</v>
      </c>
      <c r="F5178" s="2">
        <v>182527000000</v>
      </c>
      <c r="G5178" s="2">
        <v>182508000000</v>
      </c>
      <c r="H5178" s="2">
        <v>182711000000</v>
      </c>
      <c r="I5178" s="2">
        <v>182615000000</v>
      </c>
      <c r="J5178" s="2">
        <v>183395000000</v>
      </c>
      <c r="K5178" s="2">
        <v>182856000000</v>
      </c>
      <c r="L5178" s="2">
        <v>182279000000</v>
      </c>
      <c r="M5178" s="2">
        <v>181346000000</v>
      </c>
      <c r="N5178" s="2">
        <v>181345000000</v>
      </c>
      <c r="O5178" s="2">
        <v>181792000000</v>
      </c>
      <c r="P5178" s="2">
        <v>182867000000</v>
      </c>
      <c r="Q5178" s="2">
        <v>184877000000</v>
      </c>
      <c r="R5178" s="2">
        <v>185552000000</v>
      </c>
      <c r="S5178" s="2">
        <v>186537000000</v>
      </c>
      <c r="T5178" s="2">
        <v>187604000000</v>
      </c>
      <c r="U5178" s="2">
        <v>188907000000</v>
      </c>
      <c r="V5178" s="2">
        <v>190395000000</v>
      </c>
      <c r="W5178" s="2">
        <v>193282000000</v>
      </c>
      <c r="X5178" s="2">
        <v>195001000000</v>
      </c>
      <c r="Y5178" s="2">
        <v>196765000000</v>
      </c>
      <c r="Z5178" s="2">
        <v>197884000000</v>
      </c>
      <c r="AA5178" s="2">
        <v>200032000000</v>
      </c>
      <c r="AB5178" s="2">
        <v>203183000000</v>
      </c>
      <c r="AC5178" s="2">
        <v>206639000000</v>
      </c>
      <c r="AD5178" s="2">
        <v>211888000000</v>
      </c>
      <c r="AE5178" s="2">
        <v>214397000000</v>
      </c>
      <c r="AF5178" s="2">
        <v>216328000000</v>
      </c>
    </row>
    <row r="5179" spans="1:32" x14ac:dyDescent="0.25">
      <c r="A5179" t="s">
        <v>6693</v>
      </c>
      <c r="B5179" t="s">
        <v>19</v>
      </c>
      <c r="C5179" s="2">
        <v>160706000000</v>
      </c>
      <c r="D5179" s="2">
        <v>157365000000</v>
      </c>
      <c r="E5179" s="2">
        <v>166779000000</v>
      </c>
      <c r="F5179" s="2">
        <v>156650000000</v>
      </c>
      <c r="G5179" s="2">
        <v>156597000000</v>
      </c>
      <c r="H5179" s="2">
        <v>156743000000</v>
      </c>
      <c r="I5179" s="2">
        <v>156658000000</v>
      </c>
      <c r="J5179" s="2">
        <v>157320000000</v>
      </c>
      <c r="K5179" s="2">
        <v>156848000000</v>
      </c>
      <c r="L5179" s="2">
        <v>156347000000</v>
      </c>
      <c r="M5179" s="2">
        <v>155547000000</v>
      </c>
      <c r="N5179" s="2">
        <v>155511000000</v>
      </c>
      <c r="O5179" s="2">
        <v>155872000000</v>
      </c>
      <c r="P5179" s="2">
        <v>156769000000</v>
      </c>
      <c r="Q5179" s="2">
        <v>158471000000</v>
      </c>
      <c r="R5179" s="2">
        <v>159026000000</v>
      </c>
      <c r="S5179" s="2">
        <v>159860000000</v>
      </c>
      <c r="T5179" s="2">
        <v>160752000000</v>
      </c>
      <c r="U5179" s="2">
        <v>161858000000</v>
      </c>
      <c r="V5179" s="2">
        <v>163114000000</v>
      </c>
      <c r="W5179" s="2">
        <v>165586000000</v>
      </c>
      <c r="X5179" s="2">
        <v>167048000000</v>
      </c>
      <c r="Y5179" s="2">
        <v>168551000000</v>
      </c>
      <c r="Z5179" s="2">
        <v>169502000000</v>
      </c>
      <c r="AA5179" s="2">
        <v>171314000000</v>
      </c>
      <c r="AB5179" s="2">
        <v>173693000000</v>
      </c>
      <c r="AC5179" s="2">
        <v>176290000000</v>
      </c>
      <c r="AD5179" s="2">
        <v>180275000000</v>
      </c>
      <c r="AE5179" s="2">
        <v>182249000000</v>
      </c>
      <c r="AF5179" s="2">
        <v>183880000000</v>
      </c>
    </row>
    <row r="5180" spans="1:32" x14ac:dyDescent="0.25">
      <c r="A5180" t="s">
        <v>6694</v>
      </c>
      <c r="B5180" t="s">
        <v>19</v>
      </c>
      <c r="C5180" s="2">
        <v>131550000000</v>
      </c>
      <c r="D5180" s="2">
        <v>130650000000</v>
      </c>
      <c r="E5180" s="2">
        <v>133996000000</v>
      </c>
      <c r="F5180" s="2">
        <v>128366000000</v>
      </c>
      <c r="G5180" s="2">
        <v>130728000000</v>
      </c>
      <c r="H5180" s="2">
        <v>132803000000</v>
      </c>
      <c r="I5180" s="2">
        <v>133826000000</v>
      </c>
      <c r="J5180" s="2">
        <v>135430000000</v>
      </c>
      <c r="K5180" s="2">
        <v>135958000000</v>
      </c>
      <c r="L5180" s="2">
        <v>136842000000</v>
      </c>
      <c r="M5180" s="2">
        <v>136554000000</v>
      </c>
      <c r="N5180" s="2">
        <v>137089000000</v>
      </c>
      <c r="O5180" s="2">
        <v>136979000000</v>
      </c>
      <c r="P5180" s="2">
        <v>138138000000</v>
      </c>
      <c r="Q5180" s="2">
        <v>138939000000</v>
      </c>
      <c r="R5180" s="2">
        <v>139078000000</v>
      </c>
      <c r="S5180" s="2">
        <v>139575000000</v>
      </c>
      <c r="T5180" s="2">
        <v>139770000000</v>
      </c>
      <c r="U5180" s="2">
        <v>140442000000</v>
      </c>
      <c r="V5180" s="2">
        <v>140837000000</v>
      </c>
      <c r="W5180" s="2">
        <v>141460000000</v>
      </c>
      <c r="X5180" s="2">
        <v>141637000000</v>
      </c>
      <c r="Y5180" s="2">
        <v>141600000000</v>
      </c>
      <c r="Z5180" s="2">
        <v>142366000000</v>
      </c>
      <c r="AA5180" s="2">
        <v>143381000000</v>
      </c>
      <c r="AB5180" s="2">
        <v>146662000000</v>
      </c>
      <c r="AC5180" s="2">
        <v>150014000000</v>
      </c>
      <c r="AD5180" s="2">
        <v>154779000000</v>
      </c>
      <c r="AE5180" s="2">
        <v>156029000000</v>
      </c>
      <c r="AF5180" s="2">
        <v>156401000000</v>
      </c>
    </row>
    <row r="5181" spans="1:32" x14ac:dyDescent="0.25">
      <c r="A5181" t="s">
        <v>6695</v>
      </c>
      <c r="B5181" t="s">
        <v>19</v>
      </c>
      <c r="C5181" s="2">
        <v>7638190000</v>
      </c>
      <c r="D5181" s="2">
        <v>7496860000</v>
      </c>
      <c r="E5181" s="2">
        <v>7899340000</v>
      </c>
      <c r="F5181" s="2">
        <v>7534260000</v>
      </c>
      <c r="G5181" s="2">
        <v>7541950000</v>
      </c>
      <c r="H5181" s="2">
        <v>7565490000</v>
      </c>
      <c r="I5181" s="2">
        <v>7568550000</v>
      </c>
      <c r="J5181" s="2">
        <v>7616710000</v>
      </c>
      <c r="K5181" s="2">
        <v>7604430000</v>
      </c>
      <c r="L5181" s="2">
        <v>7594180000</v>
      </c>
      <c r="M5181" s="2">
        <v>7562080000</v>
      </c>
      <c r="N5181" s="2">
        <v>7569920000</v>
      </c>
      <c r="O5181" s="2">
        <v>7579670000</v>
      </c>
      <c r="P5181" s="2">
        <v>7633520000</v>
      </c>
      <c r="Q5181" s="2">
        <v>7704490000</v>
      </c>
      <c r="R5181" s="2">
        <v>7727470000</v>
      </c>
      <c r="S5181" s="2">
        <v>7768560000</v>
      </c>
      <c r="T5181" s="2">
        <v>7806530000</v>
      </c>
      <c r="U5181" s="2">
        <v>7859210000</v>
      </c>
      <c r="V5181" s="2">
        <v>7912940000</v>
      </c>
      <c r="W5181" s="2">
        <v>8014430000</v>
      </c>
      <c r="X5181" s="2">
        <v>8075780000</v>
      </c>
      <c r="Y5181" s="2">
        <v>8136230000</v>
      </c>
      <c r="Z5181" s="2">
        <v>8181850000</v>
      </c>
      <c r="AA5181" s="2">
        <v>8257890000</v>
      </c>
      <c r="AB5181" s="2">
        <v>8349800000</v>
      </c>
      <c r="AC5181" s="2">
        <v>8453210000</v>
      </c>
      <c r="AD5181" s="2">
        <v>8609010000</v>
      </c>
      <c r="AE5181" s="2">
        <v>8682820000</v>
      </c>
      <c r="AF5181" s="2">
        <v>8739910000</v>
      </c>
    </row>
    <row r="5182" spans="1:32" x14ac:dyDescent="0.25">
      <c r="A5182" t="s">
        <v>6696</v>
      </c>
      <c r="B5182" t="s">
        <v>19</v>
      </c>
      <c r="C5182" s="2">
        <v>52361900000</v>
      </c>
      <c r="D5182" s="2">
        <v>51197500000</v>
      </c>
      <c r="E5182" s="2">
        <v>54480200000</v>
      </c>
      <c r="F5182" s="2">
        <v>50792500000</v>
      </c>
      <c r="G5182" s="2">
        <v>50620400000</v>
      </c>
      <c r="H5182" s="2">
        <v>50558400000</v>
      </c>
      <c r="I5182" s="2">
        <v>50464000000</v>
      </c>
      <c r="J5182" s="2">
        <v>50634400000</v>
      </c>
      <c r="K5182" s="2">
        <v>50442300000</v>
      </c>
      <c r="L5182" s="2">
        <v>50214600000</v>
      </c>
      <c r="M5182" s="2">
        <v>49939500000</v>
      </c>
      <c r="N5182" s="2">
        <v>49915900000</v>
      </c>
      <c r="O5182" s="2">
        <v>50063800000</v>
      </c>
      <c r="P5182" s="2">
        <v>50356700000</v>
      </c>
      <c r="Q5182" s="2">
        <v>50944200000</v>
      </c>
      <c r="R5182" s="2">
        <v>51153100000</v>
      </c>
      <c r="S5182" s="2">
        <v>51447800000</v>
      </c>
      <c r="T5182" s="2">
        <v>51780300000</v>
      </c>
      <c r="U5182" s="2">
        <v>52166300000</v>
      </c>
      <c r="V5182" s="2">
        <v>52619200000</v>
      </c>
      <c r="W5182" s="2">
        <v>53498400000</v>
      </c>
      <c r="X5182" s="2">
        <v>54039900000</v>
      </c>
      <c r="Y5182" s="2">
        <v>54607400000</v>
      </c>
      <c r="Z5182" s="2">
        <v>54926800000</v>
      </c>
      <c r="AA5182" s="2">
        <v>55541100000</v>
      </c>
      <c r="AB5182" s="2">
        <v>56288500000</v>
      </c>
      <c r="AC5182" s="2">
        <v>57145200000</v>
      </c>
      <c r="AD5182" s="2">
        <v>58475000000</v>
      </c>
      <c r="AE5182" s="2">
        <v>59179000000</v>
      </c>
      <c r="AF5182" s="2">
        <v>59751200000</v>
      </c>
    </row>
    <row r="5183" spans="1:32" x14ac:dyDescent="0.25">
      <c r="A5183" t="s">
        <v>6697</v>
      </c>
      <c r="B5183" t="s">
        <v>19</v>
      </c>
      <c r="C5183" s="2">
        <v>7141320000</v>
      </c>
      <c r="D5183" s="2">
        <v>7079460000</v>
      </c>
      <c r="E5183" s="2">
        <v>7319400000</v>
      </c>
      <c r="F5183" s="2">
        <v>6897060000</v>
      </c>
      <c r="G5183" s="2">
        <v>6874440000</v>
      </c>
      <c r="H5183" s="2">
        <v>6913500000</v>
      </c>
      <c r="I5183" s="2">
        <v>6914840000</v>
      </c>
      <c r="J5183" s="2">
        <v>7006420000</v>
      </c>
      <c r="K5183" s="2">
        <v>7039610000</v>
      </c>
      <c r="L5183" s="2">
        <v>7070810000</v>
      </c>
      <c r="M5183" s="2">
        <v>7053800000</v>
      </c>
      <c r="N5183" s="2">
        <v>7103970000</v>
      </c>
      <c r="O5183" s="2">
        <v>7124370000</v>
      </c>
      <c r="P5183" s="2">
        <v>7235490000</v>
      </c>
      <c r="Q5183" s="2">
        <v>7286390000</v>
      </c>
      <c r="R5183" s="2">
        <v>7329590000</v>
      </c>
      <c r="S5183" s="2">
        <v>7394570000</v>
      </c>
      <c r="T5183" s="2">
        <v>7454120000</v>
      </c>
      <c r="U5183" s="2">
        <v>7532520000</v>
      </c>
      <c r="V5183" s="2">
        <v>7592510000</v>
      </c>
      <c r="W5183" s="2">
        <v>7670860000</v>
      </c>
      <c r="X5183" s="2">
        <v>7734120000</v>
      </c>
      <c r="Y5183" s="2">
        <v>7793050000</v>
      </c>
      <c r="Z5183" s="2">
        <v>7863640000</v>
      </c>
      <c r="AA5183" s="2">
        <v>7924560000</v>
      </c>
      <c r="AB5183" s="2">
        <v>7981980000</v>
      </c>
      <c r="AC5183" s="2">
        <v>8123950000</v>
      </c>
      <c r="AD5183" s="2">
        <v>8329310000</v>
      </c>
      <c r="AE5183" s="2">
        <v>8421490000</v>
      </c>
      <c r="AF5183" s="2">
        <v>8433720000</v>
      </c>
    </row>
    <row r="5184" spans="1:32" x14ac:dyDescent="0.25">
      <c r="A5184" t="s">
        <v>6698</v>
      </c>
      <c r="B5184" t="s">
        <v>19</v>
      </c>
      <c r="C5184" s="2">
        <v>1299340000</v>
      </c>
      <c r="D5184" s="2">
        <v>1285730000</v>
      </c>
      <c r="E5184" s="2">
        <v>1334770000</v>
      </c>
      <c r="F5184" s="2">
        <v>1283410000</v>
      </c>
      <c r="G5184" s="2">
        <v>1280200000</v>
      </c>
      <c r="H5184" s="2">
        <v>1287720000</v>
      </c>
      <c r="I5184" s="2">
        <v>1289070000</v>
      </c>
      <c r="J5184" s="2">
        <v>1305570000</v>
      </c>
      <c r="K5184" s="2">
        <v>1309920000</v>
      </c>
      <c r="L5184" s="2">
        <v>1313950000</v>
      </c>
      <c r="M5184" s="2">
        <v>1311470000</v>
      </c>
      <c r="N5184" s="2">
        <v>1320080000</v>
      </c>
      <c r="O5184" s="2">
        <v>1321880000</v>
      </c>
      <c r="P5184" s="2">
        <v>1342000000</v>
      </c>
      <c r="Q5184" s="2">
        <v>1349730000</v>
      </c>
      <c r="R5184" s="2">
        <v>1355560000</v>
      </c>
      <c r="S5184" s="2">
        <v>1366660000</v>
      </c>
      <c r="T5184" s="2">
        <v>1375190000</v>
      </c>
      <c r="U5184" s="2">
        <v>1388500000</v>
      </c>
      <c r="V5184" s="2">
        <v>1398070000</v>
      </c>
      <c r="W5184" s="2">
        <v>1410200000</v>
      </c>
      <c r="X5184" s="2">
        <v>1420270000</v>
      </c>
      <c r="Y5184" s="2">
        <v>1429890000</v>
      </c>
      <c r="Z5184" s="2">
        <v>1441510000</v>
      </c>
      <c r="AA5184" s="2">
        <v>1450770000</v>
      </c>
      <c r="AB5184" s="2">
        <v>1460670000</v>
      </c>
      <c r="AC5184" s="2">
        <v>1481470000</v>
      </c>
      <c r="AD5184" s="2">
        <v>1509160000</v>
      </c>
      <c r="AE5184" s="2">
        <v>1521390000</v>
      </c>
      <c r="AF5184" s="2">
        <v>1520770000</v>
      </c>
    </row>
    <row r="5185" spans="1:32" x14ac:dyDescent="0.25">
      <c r="A5185" t="s">
        <v>6699</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x14ac:dyDescent="0.25">
      <c r="A5186" t="s">
        <v>6700</v>
      </c>
      <c r="B5186" t="s">
        <v>19</v>
      </c>
      <c r="C5186" s="2">
        <v>316928000000000</v>
      </c>
      <c r="D5186" s="2">
        <v>319478000000000</v>
      </c>
      <c r="E5186" s="2">
        <v>317989000000000</v>
      </c>
      <c r="F5186" s="2">
        <v>283058000000000</v>
      </c>
      <c r="G5186" s="2">
        <v>265187000000000</v>
      </c>
      <c r="H5186" s="2">
        <v>258246000000000</v>
      </c>
      <c r="I5186" s="2">
        <v>249667000000000</v>
      </c>
      <c r="J5186" s="2">
        <v>239306000000000</v>
      </c>
      <c r="K5186" s="2">
        <v>226851000000000</v>
      </c>
      <c r="L5186" s="2">
        <v>213952000000000</v>
      </c>
      <c r="M5186" s="2">
        <v>222417000000000</v>
      </c>
      <c r="N5186" s="2">
        <v>228720000000000</v>
      </c>
      <c r="O5186" s="2">
        <v>235240000000000</v>
      </c>
      <c r="P5186" s="2">
        <v>242138000000000</v>
      </c>
      <c r="Q5186" s="2">
        <v>248704000000000</v>
      </c>
      <c r="R5186" s="2">
        <v>253840000000000</v>
      </c>
      <c r="S5186" s="2">
        <v>259676000000000</v>
      </c>
      <c r="T5186" s="2">
        <v>264522000000000</v>
      </c>
      <c r="U5186" s="2">
        <v>270325000000000</v>
      </c>
      <c r="V5186" s="2">
        <v>277788000000000</v>
      </c>
      <c r="W5186" s="2">
        <v>284548000000000</v>
      </c>
      <c r="X5186" s="2">
        <v>290791000000000</v>
      </c>
      <c r="Y5186" s="2">
        <v>296915000000000</v>
      </c>
      <c r="Z5186" s="2">
        <v>302358000000000</v>
      </c>
      <c r="AA5186" s="2">
        <v>307204000000000</v>
      </c>
      <c r="AB5186" s="2">
        <v>313504000000000</v>
      </c>
      <c r="AC5186" s="2">
        <v>320779000000000</v>
      </c>
      <c r="AD5186" s="2">
        <v>325921000000000</v>
      </c>
      <c r="AE5186" s="2">
        <v>332022000000000</v>
      </c>
      <c r="AF5186" s="2">
        <v>341366000000000</v>
      </c>
    </row>
    <row r="5187" spans="1:32" x14ac:dyDescent="0.25">
      <c r="A5187" t="s">
        <v>6701</v>
      </c>
      <c r="B5187" t="s">
        <v>19</v>
      </c>
      <c r="C5187" s="2">
        <v>814791000000</v>
      </c>
      <c r="D5187" s="2">
        <v>815761000000</v>
      </c>
      <c r="E5187" s="2">
        <v>815376000000</v>
      </c>
      <c r="F5187" s="2">
        <v>863161000000</v>
      </c>
      <c r="G5187" s="2">
        <v>804242000000</v>
      </c>
      <c r="H5187" s="2">
        <v>770439000000</v>
      </c>
      <c r="I5187" s="2">
        <v>797896000000</v>
      </c>
      <c r="J5187" s="2">
        <v>824657000000</v>
      </c>
      <c r="K5187" s="2">
        <v>845704000000</v>
      </c>
      <c r="L5187" s="2">
        <v>863576000000</v>
      </c>
      <c r="M5187" s="2">
        <v>876200000000</v>
      </c>
      <c r="N5187" s="2">
        <v>888738000000</v>
      </c>
      <c r="O5187" s="2">
        <v>904707000000</v>
      </c>
      <c r="P5187" s="2">
        <v>921322000000</v>
      </c>
      <c r="Q5187" s="2">
        <v>935448000000</v>
      </c>
      <c r="R5187" s="2">
        <v>952076000000</v>
      </c>
      <c r="S5187" s="2">
        <v>967542000000</v>
      </c>
      <c r="T5187" s="2">
        <v>979909000000</v>
      </c>
      <c r="U5187" s="2">
        <v>993987000000</v>
      </c>
      <c r="V5187" s="2">
        <v>1004540000000</v>
      </c>
      <c r="W5187" s="2">
        <v>1019790000000</v>
      </c>
      <c r="X5187" s="2">
        <v>1038460000000</v>
      </c>
      <c r="Y5187" s="2">
        <v>1054750000000</v>
      </c>
      <c r="Z5187" s="2">
        <v>1068970000000</v>
      </c>
      <c r="AA5187" s="2">
        <v>1085150000000</v>
      </c>
      <c r="AB5187" s="2">
        <v>1097350000000</v>
      </c>
      <c r="AC5187" s="2">
        <v>1108560000000</v>
      </c>
      <c r="AD5187" s="2">
        <v>1125660000000</v>
      </c>
      <c r="AE5187" s="2">
        <v>1143850000000</v>
      </c>
      <c r="AF5187" s="2">
        <v>1155150000000</v>
      </c>
    </row>
    <row r="5188" spans="1:32" x14ac:dyDescent="0.25">
      <c r="A5188" t="s">
        <v>6702</v>
      </c>
      <c r="B5188" t="s">
        <v>19</v>
      </c>
      <c r="C5188" s="2">
        <v>535363000000</v>
      </c>
      <c r="D5188" s="2">
        <v>540532000000</v>
      </c>
      <c r="E5188" s="2">
        <v>538480000000</v>
      </c>
      <c r="F5188" s="2">
        <v>555536000000</v>
      </c>
      <c r="G5188" s="2">
        <v>552506000000</v>
      </c>
      <c r="H5188" s="2">
        <v>554210000000</v>
      </c>
      <c r="I5188" s="2">
        <v>567284000000</v>
      </c>
      <c r="J5188" s="2">
        <v>579704000000</v>
      </c>
      <c r="K5188" s="2">
        <v>589915000000</v>
      </c>
      <c r="L5188" s="2">
        <v>599503000000</v>
      </c>
      <c r="M5188" s="2">
        <v>608029000000</v>
      </c>
      <c r="N5188" s="2">
        <v>612976000000</v>
      </c>
      <c r="O5188" s="2">
        <v>618840000000</v>
      </c>
      <c r="P5188" s="2">
        <v>625089000000</v>
      </c>
      <c r="Q5188" s="2">
        <v>630696000000</v>
      </c>
      <c r="R5188" s="2">
        <v>636610000000</v>
      </c>
      <c r="S5188" s="2">
        <v>642577000000</v>
      </c>
      <c r="T5188" s="2">
        <v>647371000000</v>
      </c>
      <c r="U5188" s="2">
        <v>653103000000</v>
      </c>
      <c r="V5188" s="2">
        <v>657913000000</v>
      </c>
      <c r="W5188" s="2">
        <v>663483000000</v>
      </c>
      <c r="X5188" s="2">
        <v>669923000000</v>
      </c>
      <c r="Y5188" s="2">
        <v>675720000000</v>
      </c>
      <c r="Z5188" s="2">
        <v>681071000000</v>
      </c>
      <c r="AA5188" s="2">
        <v>686489000000</v>
      </c>
      <c r="AB5188" s="2">
        <v>691554000000</v>
      </c>
      <c r="AC5188" s="2">
        <v>696489000000</v>
      </c>
      <c r="AD5188" s="2">
        <v>701964000000</v>
      </c>
      <c r="AE5188" s="2">
        <v>708376000000</v>
      </c>
      <c r="AF5188" s="2">
        <v>713625000000</v>
      </c>
    </row>
    <row r="5189" spans="1:32" x14ac:dyDescent="0.25">
      <c r="A5189" t="s">
        <v>6703</v>
      </c>
      <c r="B5189" t="s">
        <v>19</v>
      </c>
      <c r="C5189" s="2">
        <v>236822000000</v>
      </c>
      <c r="D5189" s="2">
        <v>245998000000</v>
      </c>
      <c r="E5189" s="2">
        <v>245273000000</v>
      </c>
      <c r="F5189" s="2">
        <v>253658000000</v>
      </c>
      <c r="G5189" s="2">
        <v>256567000000</v>
      </c>
      <c r="H5189" s="2">
        <v>262245000000</v>
      </c>
      <c r="I5189" s="2">
        <v>272508000000</v>
      </c>
      <c r="J5189" s="2">
        <v>281735000000</v>
      </c>
      <c r="K5189" s="2">
        <v>288661000000</v>
      </c>
      <c r="L5189" s="2">
        <v>295244000000</v>
      </c>
      <c r="M5189" s="2">
        <v>301682000000</v>
      </c>
      <c r="N5189" s="2">
        <v>304752000000</v>
      </c>
      <c r="O5189" s="2">
        <v>308797000000</v>
      </c>
      <c r="P5189" s="2">
        <v>313079000000</v>
      </c>
      <c r="Q5189" s="2">
        <v>316961000000</v>
      </c>
      <c r="R5189" s="2">
        <v>320793000000</v>
      </c>
      <c r="S5189" s="2">
        <v>324862000000</v>
      </c>
      <c r="T5189" s="2">
        <v>327869000000</v>
      </c>
      <c r="U5189" s="2">
        <v>332056000000</v>
      </c>
      <c r="V5189" s="2">
        <v>335930000000</v>
      </c>
      <c r="W5189" s="2">
        <v>340017000000</v>
      </c>
      <c r="X5189" s="2">
        <v>344396000000</v>
      </c>
      <c r="Y5189" s="2">
        <v>348649000000</v>
      </c>
      <c r="Z5189" s="2">
        <v>352454000000</v>
      </c>
      <c r="AA5189" s="2">
        <v>356100000000</v>
      </c>
      <c r="AB5189" s="2">
        <v>360099000000</v>
      </c>
      <c r="AC5189" s="2">
        <v>364270000000</v>
      </c>
      <c r="AD5189" s="2">
        <v>368020000000</v>
      </c>
      <c r="AE5189" s="2">
        <v>372795000000</v>
      </c>
      <c r="AF5189" s="2">
        <v>377973000000</v>
      </c>
    </row>
    <row r="5190" spans="1:32" x14ac:dyDescent="0.25">
      <c r="A5190" t="s">
        <v>6704</v>
      </c>
      <c r="B5190" t="s">
        <v>19</v>
      </c>
      <c r="C5190" s="2">
        <v>39281000000</v>
      </c>
      <c r="D5190" s="2">
        <v>39739400000</v>
      </c>
      <c r="E5190" s="2">
        <v>40187300000</v>
      </c>
      <c r="F5190" s="2">
        <v>43495900000</v>
      </c>
      <c r="G5190" s="2">
        <v>43124800000</v>
      </c>
      <c r="H5190" s="2">
        <v>43279100000</v>
      </c>
      <c r="I5190" s="2">
        <v>45813600000</v>
      </c>
      <c r="J5190" s="2">
        <v>48353300000</v>
      </c>
      <c r="K5190" s="2">
        <v>50617900000</v>
      </c>
      <c r="L5190" s="2">
        <v>52810400000</v>
      </c>
      <c r="M5190" s="2">
        <v>54774900000</v>
      </c>
      <c r="N5190" s="2">
        <v>55245400000</v>
      </c>
      <c r="O5190" s="2">
        <v>56079200000</v>
      </c>
      <c r="P5190" s="2">
        <v>56800500000</v>
      </c>
      <c r="Q5190" s="2">
        <v>57399800000</v>
      </c>
      <c r="R5190" s="2">
        <v>58035400000</v>
      </c>
      <c r="S5190" s="2">
        <v>58703900000</v>
      </c>
      <c r="T5190" s="2">
        <v>59176200000</v>
      </c>
      <c r="U5190" s="2">
        <v>59787500000</v>
      </c>
      <c r="V5190" s="2">
        <v>60231300000</v>
      </c>
      <c r="W5190" s="2">
        <v>60848500000</v>
      </c>
      <c r="X5190" s="2">
        <v>61632500000</v>
      </c>
      <c r="Y5190" s="2">
        <v>62288600000</v>
      </c>
      <c r="Z5190" s="2">
        <v>62860300000</v>
      </c>
      <c r="AA5190" s="2">
        <v>63505100000</v>
      </c>
      <c r="AB5190" s="2">
        <v>64092500000</v>
      </c>
      <c r="AC5190" s="2">
        <v>64576900000</v>
      </c>
      <c r="AD5190" s="2">
        <v>65245200000</v>
      </c>
      <c r="AE5190" s="2">
        <v>66082700000</v>
      </c>
      <c r="AF5190" s="2">
        <v>66546200000</v>
      </c>
    </row>
    <row r="5191" spans="1:32" x14ac:dyDescent="0.25">
      <c r="A5191" t="s">
        <v>6705</v>
      </c>
      <c r="B5191" t="s">
        <v>19</v>
      </c>
      <c r="C5191" s="2">
        <v>30183000000</v>
      </c>
      <c r="D5191" s="2">
        <v>30543500000</v>
      </c>
      <c r="E5191" s="2">
        <v>31074400000</v>
      </c>
      <c r="F5191" s="2">
        <v>33740500000</v>
      </c>
      <c r="G5191" s="2">
        <v>33486200000</v>
      </c>
      <c r="H5191" s="2">
        <v>33648500000</v>
      </c>
      <c r="I5191" s="2">
        <v>35725900000</v>
      </c>
      <c r="J5191" s="2">
        <v>37808500000</v>
      </c>
      <c r="K5191" s="2">
        <v>39669500000</v>
      </c>
      <c r="L5191" s="2">
        <v>41469400000</v>
      </c>
      <c r="M5191" s="2">
        <v>43097600000</v>
      </c>
      <c r="N5191" s="2">
        <v>43498400000</v>
      </c>
      <c r="O5191" s="2">
        <v>44061000000</v>
      </c>
      <c r="P5191" s="2">
        <v>44663700000</v>
      </c>
      <c r="Q5191" s="2">
        <v>45165900000</v>
      </c>
      <c r="R5191" s="2">
        <v>45701600000</v>
      </c>
      <c r="S5191" s="2">
        <v>46258300000</v>
      </c>
      <c r="T5191" s="2">
        <v>46653500000</v>
      </c>
      <c r="U5191" s="2">
        <v>47175000000</v>
      </c>
      <c r="V5191" s="2">
        <v>47547500000</v>
      </c>
      <c r="W5191" s="2">
        <v>48061700000</v>
      </c>
      <c r="X5191" s="2">
        <v>48722400000</v>
      </c>
      <c r="Y5191" s="2">
        <v>49270800000</v>
      </c>
      <c r="Z5191" s="2">
        <v>49742800000</v>
      </c>
      <c r="AA5191" s="2">
        <v>50277700000</v>
      </c>
      <c r="AB5191" s="2">
        <v>50763100000</v>
      </c>
      <c r="AC5191" s="2">
        <v>51167800000</v>
      </c>
      <c r="AD5191" s="2">
        <v>51710100000</v>
      </c>
      <c r="AE5191" s="2">
        <v>52402400000</v>
      </c>
      <c r="AF5191" s="2">
        <v>52805600000</v>
      </c>
    </row>
    <row r="5192" spans="1:32" x14ac:dyDescent="0.25">
      <c r="A5192" t="s">
        <v>6706</v>
      </c>
      <c r="B5192" t="s">
        <v>19</v>
      </c>
      <c r="C5192" s="2">
        <v>145420000000</v>
      </c>
      <c r="D5192" s="2">
        <v>146119000000</v>
      </c>
      <c r="E5192" s="2">
        <v>146642000000</v>
      </c>
      <c r="F5192" s="2">
        <v>155058000000</v>
      </c>
      <c r="G5192" s="2">
        <v>146587000000</v>
      </c>
      <c r="H5192" s="2">
        <v>141801000000</v>
      </c>
      <c r="I5192" s="2">
        <v>146945000000</v>
      </c>
      <c r="J5192" s="2">
        <v>151985000000</v>
      </c>
      <c r="K5192" s="2">
        <v>156151000000</v>
      </c>
      <c r="L5192" s="2">
        <v>159906000000</v>
      </c>
      <c r="M5192" s="2">
        <v>162689000000</v>
      </c>
      <c r="N5192" s="2">
        <v>164672000000</v>
      </c>
      <c r="O5192" s="2">
        <v>168255000000</v>
      </c>
      <c r="P5192" s="2">
        <v>170907000000</v>
      </c>
      <c r="Q5192" s="2">
        <v>173262000000</v>
      </c>
      <c r="R5192" s="2">
        <v>175751000000</v>
      </c>
      <c r="S5192" s="2">
        <v>178300000000</v>
      </c>
      <c r="T5192" s="2">
        <v>180208000000</v>
      </c>
      <c r="U5192" s="2">
        <v>182417000000</v>
      </c>
      <c r="V5192" s="2">
        <v>184073000000</v>
      </c>
      <c r="W5192" s="2">
        <v>186502000000</v>
      </c>
      <c r="X5192" s="2">
        <v>189444000000</v>
      </c>
      <c r="Y5192" s="2">
        <v>191943000000</v>
      </c>
      <c r="Z5192" s="2">
        <v>194331000000</v>
      </c>
      <c r="AA5192" s="2">
        <v>196743000000</v>
      </c>
      <c r="AB5192" s="2">
        <v>198827000000</v>
      </c>
      <c r="AC5192" s="2">
        <v>200566000000</v>
      </c>
      <c r="AD5192" s="2">
        <v>203292000000</v>
      </c>
      <c r="AE5192" s="2">
        <v>206243000000</v>
      </c>
      <c r="AF5192" s="2">
        <v>207957000000</v>
      </c>
    </row>
    <row r="5193" spans="1:32" x14ac:dyDescent="0.25">
      <c r="A5193" t="s">
        <v>6707</v>
      </c>
      <c r="B5193" t="s">
        <v>19</v>
      </c>
      <c r="C5193" s="2">
        <v>2345090000</v>
      </c>
      <c r="D5193" s="2">
        <v>2369150000</v>
      </c>
      <c r="E5193" s="2">
        <v>2495190000</v>
      </c>
      <c r="F5193" s="2">
        <v>2577430000</v>
      </c>
      <c r="G5193" s="2">
        <v>2613220000</v>
      </c>
      <c r="H5193" s="2">
        <v>2645620000</v>
      </c>
      <c r="I5193" s="2">
        <v>2723800000</v>
      </c>
      <c r="J5193" s="2">
        <v>2804750000</v>
      </c>
      <c r="K5193" s="2">
        <v>2888160000</v>
      </c>
      <c r="L5193" s="2">
        <v>2970710000</v>
      </c>
      <c r="M5193" s="2">
        <v>3051510000</v>
      </c>
      <c r="N5193" s="2">
        <v>3077840000</v>
      </c>
      <c r="O5193" s="2">
        <v>3108400000</v>
      </c>
      <c r="P5193" s="2">
        <v>3140290000</v>
      </c>
      <c r="Q5193" s="2">
        <v>3167840000</v>
      </c>
      <c r="R5193" s="2">
        <v>3191540000</v>
      </c>
      <c r="S5193" s="2">
        <v>3218100000</v>
      </c>
      <c r="T5193" s="2">
        <v>3240290000</v>
      </c>
      <c r="U5193" s="2">
        <v>3263070000</v>
      </c>
      <c r="V5193" s="2">
        <v>3286770000</v>
      </c>
      <c r="W5193" s="2">
        <v>3311320000</v>
      </c>
      <c r="X5193" s="2">
        <v>3338240000</v>
      </c>
      <c r="Y5193" s="2">
        <v>3359250000</v>
      </c>
      <c r="Z5193" s="2">
        <v>3379410000</v>
      </c>
      <c r="AA5193" s="2">
        <v>3400590000</v>
      </c>
      <c r="AB5193" s="2">
        <v>3422880000</v>
      </c>
      <c r="AC5193" s="2">
        <v>3442310000</v>
      </c>
      <c r="AD5193" s="2">
        <v>3461800000</v>
      </c>
      <c r="AE5193" s="2">
        <v>3486490000</v>
      </c>
      <c r="AF5193" s="2">
        <v>3507470000</v>
      </c>
    </row>
    <row r="5194" spans="1:32" x14ac:dyDescent="0.25">
      <c r="A5194" t="s">
        <v>6708</v>
      </c>
      <c r="B5194" t="s">
        <v>19</v>
      </c>
      <c r="C5194" s="2">
        <v>5636910000</v>
      </c>
      <c r="D5194" s="2">
        <v>5786630000</v>
      </c>
      <c r="E5194" s="2">
        <v>5871020000</v>
      </c>
      <c r="F5194" s="2">
        <v>6519030000</v>
      </c>
      <c r="G5194" s="2">
        <v>6821420000</v>
      </c>
      <c r="H5194" s="2">
        <v>7126080000</v>
      </c>
      <c r="I5194" s="2">
        <v>7703090000</v>
      </c>
      <c r="J5194" s="2">
        <v>8277670000</v>
      </c>
      <c r="K5194" s="2">
        <v>8796210000</v>
      </c>
      <c r="L5194" s="2">
        <v>9312450000</v>
      </c>
      <c r="M5194" s="2">
        <v>9804960000</v>
      </c>
      <c r="N5194" s="2">
        <v>9868950000</v>
      </c>
      <c r="O5194" s="2">
        <v>9949180000</v>
      </c>
      <c r="P5194" s="2">
        <v>10057600000</v>
      </c>
      <c r="Q5194" s="2">
        <v>10151100000</v>
      </c>
      <c r="R5194" s="2">
        <v>10242600000</v>
      </c>
      <c r="S5194" s="2">
        <v>10351000000</v>
      </c>
      <c r="T5194" s="2">
        <v>10416000000</v>
      </c>
      <c r="U5194" s="2">
        <v>10521600000</v>
      </c>
      <c r="V5194" s="2">
        <v>10595800000</v>
      </c>
      <c r="W5194" s="2">
        <v>10688000000</v>
      </c>
      <c r="X5194" s="2">
        <v>10810000000</v>
      </c>
      <c r="Y5194" s="2">
        <v>10916000000</v>
      </c>
      <c r="Z5194" s="2">
        <v>10998100000</v>
      </c>
      <c r="AA5194" s="2">
        <v>11094800000</v>
      </c>
      <c r="AB5194" s="2">
        <v>11197200000</v>
      </c>
      <c r="AC5194" s="2">
        <v>11279800000</v>
      </c>
      <c r="AD5194" s="2">
        <v>11374900000</v>
      </c>
      <c r="AE5194" s="2">
        <v>11513100000</v>
      </c>
      <c r="AF5194" s="2">
        <v>11603100000</v>
      </c>
    </row>
    <row r="5195" spans="1:32" x14ac:dyDescent="0.25">
      <c r="A5195" t="s">
        <v>6709</v>
      </c>
      <c r="B5195" t="s">
        <v>19</v>
      </c>
      <c r="C5195" s="2">
        <v>17230500000</v>
      </c>
      <c r="D5195" s="2">
        <v>17409000000</v>
      </c>
      <c r="E5195" s="2">
        <v>18828600000</v>
      </c>
      <c r="F5195" s="2">
        <v>17677400000</v>
      </c>
      <c r="G5195" s="2">
        <v>17182700000</v>
      </c>
      <c r="H5195" s="2">
        <v>17786100000</v>
      </c>
      <c r="I5195" s="2">
        <v>18379100000</v>
      </c>
      <c r="J5195" s="2">
        <v>18870300000</v>
      </c>
      <c r="K5195" s="2">
        <v>19314400000</v>
      </c>
      <c r="L5195" s="2">
        <v>19671100000</v>
      </c>
      <c r="M5195" s="2">
        <v>20045000000</v>
      </c>
      <c r="N5195" s="2">
        <v>20394000000</v>
      </c>
      <c r="O5195" s="2">
        <v>20804600000</v>
      </c>
      <c r="P5195" s="2">
        <v>21144900000</v>
      </c>
      <c r="Q5195" s="2">
        <v>21510000000</v>
      </c>
      <c r="R5195" s="2">
        <v>21832400000</v>
      </c>
      <c r="S5195" s="2">
        <v>22107000000</v>
      </c>
      <c r="T5195" s="2">
        <v>22417100000</v>
      </c>
      <c r="U5195" s="2">
        <v>22639600000</v>
      </c>
      <c r="V5195" s="2">
        <v>22993100000</v>
      </c>
      <c r="W5195" s="2">
        <v>23392100000</v>
      </c>
      <c r="X5195" s="2">
        <v>23734000000</v>
      </c>
      <c r="Y5195" s="2">
        <v>24045400000</v>
      </c>
      <c r="Z5195" s="2">
        <v>24363100000</v>
      </c>
      <c r="AA5195" s="2">
        <v>24630800000</v>
      </c>
      <c r="AB5195" s="2">
        <v>24896200000</v>
      </c>
      <c r="AC5195" s="2">
        <v>25249600000</v>
      </c>
      <c r="AD5195" s="2">
        <v>25619000000</v>
      </c>
      <c r="AE5195" s="2">
        <v>25854900000</v>
      </c>
      <c r="AF5195" s="2">
        <v>26229400000</v>
      </c>
    </row>
    <row r="5196" spans="1:32" x14ac:dyDescent="0.25">
      <c r="A5196" t="s">
        <v>6710</v>
      </c>
      <c r="B5196" t="s">
        <v>19</v>
      </c>
      <c r="C5196" s="2">
        <v>73905100000</v>
      </c>
      <c r="D5196" s="2">
        <v>73925400000</v>
      </c>
      <c r="E5196" s="2">
        <v>78554600000</v>
      </c>
      <c r="F5196" s="2">
        <v>72805400000</v>
      </c>
      <c r="G5196" s="2">
        <v>69479000000</v>
      </c>
      <c r="H5196" s="2">
        <v>72015000000</v>
      </c>
      <c r="I5196" s="2">
        <v>74498300000</v>
      </c>
      <c r="J5196" s="2">
        <v>76465500000</v>
      </c>
      <c r="K5196" s="2">
        <v>78131200000</v>
      </c>
      <c r="L5196" s="2">
        <v>79291500000</v>
      </c>
      <c r="M5196" s="2">
        <v>80486600000</v>
      </c>
      <c r="N5196" s="2">
        <v>81992700000</v>
      </c>
      <c r="O5196" s="2">
        <v>83555900000</v>
      </c>
      <c r="P5196" s="2">
        <v>84902300000</v>
      </c>
      <c r="Q5196" s="2">
        <v>86449500000</v>
      </c>
      <c r="R5196" s="2">
        <v>87893200000</v>
      </c>
      <c r="S5196" s="2">
        <v>89049300000</v>
      </c>
      <c r="T5196" s="2">
        <v>90365400000</v>
      </c>
      <c r="U5196" s="2">
        <v>91336400000</v>
      </c>
      <c r="V5196" s="2">
        <v>92765000000</v>
      </c>
      <c r="W5196" s="2">
        <v>94531200000</v>
      </c>
      <c r="X5196" s="2">
        <v>96005500000</v>
      </c>
      <c r="Y5196" s="2">
        <v>97417800000</v>
      </c>
      <c r="Z5196" s="2">
        <v>98878700000</v>
      </c>
      <c r="AA5196" s="2">
        <v>100048000000</v>
      </c>
      <c r="AB5196" s="2">
        <v>101086000000</v>
      </c>
      <c r="AC5196" s="2">
        <v>102681000000</v>
      </c>
      <c r="AD5196" s="2">
        <v>104371000000</v>
      </c>
      <c r="AE5196" s="2">
        <v>105362000000</v>
      </c>
      <c r="AF5196" s="2">
        <v>106957000000</v>
      </c>
    </row>
    <row r="5197" spans="1:32" x14ac:dyDescent="0.25">
      <c r="A5197" t="s">
        <v>6711</v>
      </c>
      <c r="B5197" t="s">
        <v>19</v>
      </c>
      <c r="C5197" s="2">
        <v>185100000000000</v>
      </c>
      <c r="D5197" s="2">
        <v>185103000000000</v>
      </c>
      <c r="E5197" s="2">
        <v>198706000000000</v>
      </c>
      <c r="F5197" s="2">
        <v>202821000000000</v>
      </c>
      <c r="G5197" s="2">
        <v>179233000000000</v>
      </c>
      <c r="H5197" s="2">
        <v>178554000000000</v>
      </c>
      <c r="I5197" s="2">
        <v>178086000000000</v>
      </c>
      <c r="J5197" s="2">
        <v>177321000000000</v>
      </c>
      <c r="K5197" s="2">
        <v>175853000000000</v>
      </c>
      <c r="L5197" s="2">
        <v>145961000000000</v>
      </c>
      <c r="M5197" s="2">
        <v>142978000000000</v>
      </c>
      <c r="N5197" s="2">
        <v>138796000000000</v>
      </c>
      <c r="O5197" s="2">
        <v>136516000000000</v>
      </c>
      <c r="P5197" s="2">
        <v>132813000000000</v>
      </c>
      <c r="Q5197" s="2">
        <v>111473000000000</v>
      </c>
      <c r="R5197" s="2">
        <v>109265000000000</v>
      </c>
      <c r="S5197" s="2">
        <v>101351000000000</v>
      </c>
      <c r="T5197" s="2">
        <v>101647000000000</v>
      </c>
      <c r="U5197" s="2">
        <v>102043000000000</v>
      </c>
      <c r="V5197" s="2">
        <v>102439000000000</v>
      </c>
      <c r="W5197" s="2">
        <v>102736000000000</v>
      </c>
      <c r="X5197" s="2">
        <v>103132000000000</v>
      </c>
      <c r="Y5197" s="2">
        <v>103530000000000</v>
      </c>
      <c r="Z5197" s="2">
        <v>103925000000000</v>
      </c>
      <c r="AA5197" s="2">
        <v>104319000000000</v>
      </c>
      <c r="AB5197" s="2">
        <v>104709000000000</v>
      </c>
      <c r="AC5197" s="2">
        <v>106899000000000</v>
      </c>
      <c r="AD5197" s="2">
        <v>109186000000000</v>
      </c>
      <c r="AE5197" s="2">
        <v>111373000000000</v>
      </c>
      <c r="AF5197" s="2">
        <v>113559000000000</v>
      </c>
    </row>
    <row r="5198" spans="1:32" x14ac:dyDescent="0.25">
      <c r="A5198" t="s">
        <v>6712</v>
      </c>
      <c r="B5198" t="s">
        <v>19</v>
      </c>
      <c r="C5198" s="2">
        <v>4226450000000</v>
      </c>
      <c r="D5198" s="2">
        <v>4316870000000</v>
      </c>
      <c r="E5198" s="2">
        <v>4187790000000</v>
      </c>
      <c r="F5198" s="2">
        <v>4300730000000</v>
      </c>
      <c r="G5198" s="2">
        <v>4374830000000</v>
      </c>
      <c r="H5198" s="2">
        <v>4487640000000</v>
      </c>
      <c r="I5198" s="2">
        <v>4567740000000</v>
      </c>
      <c r="J5198" s="2">
        <v>4614110000000</v>
      </c>
      <c r="K5198" s="2">
        <v>4641620000000</v>
      </c>
      <c r="L5198" s="2">
        <v>4653330000000</v>
      </c>
      <c r="M5198" s="2">
        <v>4670630000000</v>
      </c>
      <c r="N5198" s="2">
        <v>4705510000000</v>
      </c>
      <c r="O5198" s="2">
        <v>4745700000000</v>
      </c>
      <c r="P5198" s="2">
        <v>4792190000000</v>
      </c>
      <c r="Q5198" s="2">
        <v>4855100000000</v>
      </c>
      <c r="R5198" s="2">
        <v>4913870000000</v>
      </c>
      <c r="S5198" s="2">
        <v>4965750000000</v>
      </c>
      <c r="T5198" s="2">
        <v>5012870000000</v>
      </c>
      <c r="U5198" s="2">
        <v>5072180000000</v>
      </c>
      <c r="V5198" s="2">
        <v>5118350000000</v>
      </c>
      <c r="W5198" s="2">
        <v>5179540000000</v>
      </c>
      <c r="X5198" s="2">
        <v>5246110000000</v>
      </c>
      <c r="Y5198" s="2">
        <v>5324080000000</v>
      </c>
      <c r="Z5198" s="2">
        <v>5391270000000</v>
      </c>
      <c r="AA5198" s="2">
        <v>5445760000000</v>
      </c>
      <c r="AB5198" s="2">
        <v>5492260000000</v>
      </c>
      <c r="AC5198" s="2">
        <v>5564970000000</v>
      </c>
      <c r="AD5198" s="2">
        <v>5626750000000</v>
      </c>
      <c r="AE5198" s="2">
        <v>5693930000000</v>
      </c>
      <c r="AF5198" s="2">
        <v>5787970000000</v>
      </c>
    </row>
    <row r="5199" spans="1:32" x14ac:dyDescent="0.25">
      <c r="A5199" t="s">
        <v>6713</v>
      </c>
      <c r="B5199" t="s">
        <v>19</v>
      </c>
      <c r="C5199" s="2">
        <v>484349000</v>
      </c>
      <c r="D5199" s="2">
        <v>494776000</v>
      </c>
      <c r="E5199" s="2">
        <v>480325000</v>
      </c>
      <c r="F5199" s="2">
        <v>503228000</v>
      </c>
      <c r="G5199" s="2">
        <v>512346000</v>
      </c>
      <c r="H5199" s="2">
        <v>525636000</v>
      </c>
      <c r="I5199" s="2">
        <v>534999000</v>
      </c>
      <c r="J5199" s="2">
        <v>540272000</v>
      </c>
      <c r="K5199" s="2">
        <v>543286000</v>
      </c>
      <c r="L5199" s="2">
        <v>544373000</v>
      </c>
      <c r="M5199" s="2">
        <v>546074000</v>
      </c>
      <c r="N5199" s="2">
        <v>549765000</v>
      </c>
      <c r="O5199" s="2">
        <v>554104000</v>
      </c>
      <c r="P5199" s="2">
        <v>559244000</v>
      </c>
      <c r="Q5199" s="2">
        <v>566335000</v>
      </c>
      <c r="R5199" s="2">
        <v>572916000</v>
      </c>
      <c r="S5199" s="2">
        <v>578659000</v>
      </c>
      <c r="T5199" s="2">
        <v>583807000</v>
      </c>
      <c r="U5199" s="2">
        <v>590480000</v>
      </c>
      <c r="V5199" s="2">
        <v>595544000</v>
      </c>
      <c r="W5199" s="2">
        <v>602339000</v>
      </c>
      <c r="X5199" s="2">
        <v>609815000</v>
      </c>
      <c r="Y5199" s="2">
        <v>618626000</v>
      </c>
      <c r="Z5199" s="2">
        <v>626203000</v>
      </c>
      <c r="AA5199" s="2">
        <v>632288000</v>
      </c>
      <c r="AB5199" s="2">
        <v>637501000</v>
      </c>
      <c r="AC5199" s="2">
        <v>645675000</v>
      </c>
      <c r="AD5199" s="2">
        <v>652581000</v>
      </c>
      <c r="AE5199" s="2">
        <v>660132000</v>
      </c>
      <c r="AF5199" s="2">
        <v>670800000</v>
      </c>
    </row>
    <row r="5200" spans="1:32" x14ac:dyDescent="0.25">
      <c r="A5200" t="s">
        <v>6714</v>
      </c>
      <c r="B5200" t="s">
        <v>19</v>
      </c>
      <c r="C5200" s="2">
        <v>2624850000</v>
      </c>
      <c r="D5200" s="2">
        <v>2682160000</v>
      </c>
      <c r="E5200" s="2">
        <v>2607700000</v>
      </c>
      <c r="F5200" s="2">
        <v>2845450000</v>
      </c>
      <c r="G5200" s="2">
        <v>2902010000</v>
      </c>
      <c r="H5200" s="2">
        <v>2978140000</v>
      </c>
      <c r="I5200" s="2">
        <v>3030960000</v>
      </c>
      <c r="J5200" s="2">
        <v>3059070000</v>
      </c>
      <c r="K5200" s="2">
        <v>3073820000</v>
      </c>
      <c r="L5200" s="2">
        <v>3076790000</v>
      </c>
      <c r="M5200" s="2">
        <v>3082780000</v>
      </c>
      <c r="N5200" s="2">
        <v>3099280000</v>
      </c>
      <c r="O5200" s="2">
        <v>3119760000</v>
      </c>
      <c r="P5200" s="2">
        <v>3145460000</v>
      </c>
      <c r="Q5200" s="2">
        <v>3182530000</v>
      </c>
      <c r="R5200" s="2">
        <v>3216440000</v>
      </c>
      <c r="S5200" s="2">
        <v>3245260000</v>
      </c>
      <c r="T5200" s="2">
        <v>3270290000</v>
      </c>
      <c r="U5200" s="2">
        <v>3305030000</v>
      </c>
      <c r="V5200" s="2">
        <v>3329870000</v>
      </c>
      <c r="W5200" s="2">
        <v>3364220000</v>
      </c>
      <c r="X5200" s="2">
        <v>3402980000</v>
      </c>
      <c r="Y5200" s="2">
        <v>3449320000</v>
      </c>
      <c r="Z5200" s="2">
        <v>3488970000</v>
      </c>
      <c r="AA5200" s="2">
        <v>3520130000</v>
      </c>
      <c r="AB5200" s="2">
        <v>3547060000</v>
      </c>
      <c r="AC5200" s="2">
        <v>3589540000</v>
      </c>
      <c r="AD5200" s="2">
        <v>3624980000</v>
      </c>
      <c r="AE5200" s="2">
        <v>3664210000</v>
      </c>
      <c r="AF5200" s="2">
        <v>3720780000</v>
      </c>
    </row>
    <row r="5201" spans="1:32" x14ac:dyDescent="0.25">
      <c r="A5201" t="s">
        <v>6715</v>
      </c>
      <c r="B5201" t="s">
        <v>19</v>
      </c>
      <c r="C5201" s="2">
        <v>4530300000</v>
      </c>
      <c r="D5201" s="2">
        <v>4627490000</v>
      </c>
      <c r="E5201" s="2">
        <v>4490610000</v>
      </c>
      <c r="F5201" s="2">
        <v>4654700000</v>
      </c>
      <c r="G5201" s="2">
        <v>4736830000</v>
      </c>
      <c r="H5201" s="2">
        <v>4859330000</v>
      </c>
      <c r="I5201" s="2">
        <v>4945980000</v>
      </c>
      <c r="J5201" s="2">
        <v>4995510000</v>
      </c>
      <c r="K5201" s="2">
        <v>5024400000</v>
      </c>
      <c r="L5201" s="2">
        <v>5035850000</v>
      </c>
      <c r="M5201" s="2">
        <v>5053180000</v>
      </c>
      <c r="N5201" s="2">
        <v>5089250000</v>
      </c>
      <c r="O5201" s="2">
        <v>5131170000</v>
      </c>
      <c r="P5201" s="2">
        <v>5180190000</v>
      </c>
      <c r="Q5201" s="2">
        <v>5247120000</v>
      </c>
      <c r="R5201" s="2">
        <v>5309450000</v>
      </c>
      <c r="S5201" s="2">
        <v>5364180000</v>
      </c>
      <c r="T5201" s="2">
        <v>5413600000</v>
      </c>
      <c r="U5201" s="2">
        <v>5476640000</v>
      </c>
      <c r="V5201" s="2">
        <v>5525150000</v>
      </c>
      <c r="W5201" s="2">
        <v>5589800000</v>
      </c>
      <c r="X5201" s="2">
        <v>5660500000</v>
      </c>
      <c r="Y5201" s="2">
        <v>5743540000</v>
      </c>
      <c r="Z5201" s="2">
        <v>5815030000</v>
      </c>
      <c r="AA5201" s="2">
        <v>5872750000</v>
      </c>
      <c r="AB5201" s="2">
        <v>5922090000</v>
      </c>
      <c r="AC5201" s="2">
        <v>5999340000</v>
      </c>
      <c r="AD5201" s="2">
        <v>6064810000</v>
      </c>
      <c r="AE5201" s="2">
        <v>6136180000</v>
      </c>
      <c r="AF5201" s="2">
        <v>6236510000</v>
      </c>
    </row>
    <row r="5202" spans="1:32" x14ac:dyDescent="0.25">
      <c r="A5202" t="s">
        <v>6716</v>
      </c>
      <c r="B5202" t="s">
        <v>19</v>
      </c>
      <c r="C5202" s="2">
        <v>185818000</v>
      </c>
      <c r="D5202" s="2">
        <v>189956000</v>
      </c>
      <c r="E5202" s="2">
        <v>185061000</v>
      </c>
      <c r="F5202" s="2">
        <v>212992000</v>
      </c>
      <c r="G5202" s="2">
        <v>217693000</v>
      </c>
      <c r="H5202" s="2">
        <v>223484000</v>
      </c>
      <c r="I5202" s="2">
        <v>227426000</v>
      </c>
      <c r="J5202" s="2">
        <v>229371000</v>
      </c>
      <c r="K5202" s="2">
        <v>230259000</v>
      </c>
      <c r="L5202" s="2">
        <v>230185000</v>
      </c>
      <c r="M5202" s="2">
        <v>230292000</v>
      </c>
      <c r="N5202" s="2">
        <v>231119000</v>
      </c>
      <c r="O5202" s="2">
        <v>232271000</v>
      </c>
      <c r="P5202" s="2">
        <v>233880000</v>
      </c>
      <c r="Q5202" s="2">
        <v>236372000</v>
      </c>
      <c r="R5202" s="2">
        <v>238600000</v>
      </c>
      <c r="S5202" s="2">
        <v>240416000</v>
      </c>
      <c r="T5202" s="2">
        <v>241907000</v>
      </c>
      <c r="U5202" s="2">
        <v>244228000</v>
      </c>
      <c r="V5202" s="2">
        <v>245732000</v>
      </c>
      <c r="W5202" s="2">
        <v>247921000</v>
      </c>
      <c r="X5202" s="2">
        <v>250495000</v>
      </c>
      <c r="Y5202" s="2">
        <v>253636000</v>
      </c>
      <c r="Z5202" s="2">
        <v>256305000</v>
      </c>
      <c r="AA5202" s="2">
        <v>258333000</v>
      </c>
      <c r="AB5202" s="2">
        <v>260112000</v>
      </c>
      <c r="AC5202" s="2">
        <v>262940000</v>
      </c>
      <c r="AD5202" s="2">
        <v>265255000</v>
      </c>
      <c r="AE5202" s="2">
        <v>267867000</v>
      </c>
      <c r="AF5202" s="2">
        <v>271750000</v>
      </c>
    </row>
    <row r="5203" spans="1:32" x14ac:dyDescent="0.25">
      <c r="A5203" t="s">
        <v>6717</v>
      </c>
      <c r="B5203" t="s">
        <v>19</v>
      </c>
      <c r="C5203" s="2">
        <v>174305000</v>
      </c>
      <c r="D5203" s="2">
        <v>178171000</v>
      </c>
      <c r="E5203" s="2">
        <v>173505000</v>
      </c>
      <c r="F5203" s="2">
        <v>197520000</v>
      </c>
      <c r="G5203" s="2">
        <v>201793000</v>
      </c>
      <c r="H5203" s="2">
        <v>207146000</v>
      </c>
      <c r="I5203" s="2">
        <v>210803000</v>
      </c>
      <c r="J5203" s="2">
        <v>212637000</v>
      </c>
      <c r="K5203" s="2">
        <v>213500000</v>
      </c>
      <c r="L5203" s="2">
        <v>213487000</v>
      </c>
      <c r="M5203" s="2">
        <v>213650000</v>
      </c>
      <c r="N5203" s="2">
        <v>214492000</v>
      </c>
      <c r="O5203" s="2">
        <v>215632000</v>
      </c>
      <c r="P5203" s="2">
        <v>217182000</v>
      </c>
      <c r="Q5203" s="2">
        <v>219546000</v>
      </c>
      <c r="R5203" s="2">
        <v>221670000</v>
      </c>
      <c r="S5203" s="2">
        <v>223418000</v>
      </c>
      <c r="T5203" s="2">
        <v>224872000</v>
      </c>
      <c r="U5203" s="2">
        <v>227076000</v>
      </c>
      <c r="V5203" s="2">
        <v>228537000</v>
      </c>
      <c r="W5203" s="2">
        <v>230638000</v>
      </c>
      <c r="X5203" s="2">
        <v>233086000</v>
      </c>
      <c r="Y5203" s="2">
        <v>236060000</v>
      </c>
      <c r="Z5203" s="2">
        <v>238591000</v>
      </c>
      <c r="AA5203" s="2">
        <v>240528000</v>
      </c>
      <c r="AB5203" s="2">
        <v>242222000</v>
      </c>
      <c r="AC5203" s="2">
        <v>244910000</v>
      </c>
      <c r="AD5203" s="2">
        <v>247120000</v>
      </c>
      <c r="AE5203" s="2">
        <v>249603000</v>
      </c>
      <c r="AF5203" s="2">
        <v>253269000</v>
      </c>
    </row>
    <row r="5204" spans="1:32" x14ac:dyDescent="0.25">
      <c r="A5204" t="s">
        <v>6718</v>
      </c>
      <c r="B5204" t="s">
        <v>19</v>
      </c>
      <c r="C5204" s="2">
        <v>151596000</v>
      </c>
      <c r="D5204" s="2">
        <v>155509000</v>
      </c>
      <c r="E5204" s="2">
        <v>154067000</v>
      </c>
      <c r="F5204" s="2">
        <v>252003000</v>
      </c>
      <c r="G5204" s="2">
        <v>260562000</v>
      </c>
      <c r="H5204" s="2">
        <v>268004000</v>
      </c>
      <c r="I5204" s="2">
        <v>272595000</v>
      </c>
      <c r="J5204" s="2">
        <v>273873000</v>
      </c>
      <c r="K5204" s="2">
        <v>273546000</v>
      </c>
      <c r="L5204" s="2">
        <v>271557000</v>
      </c>
      <c r="M5204" s="2">
        <v>269506000</v>
      </c>
      <c r="N5204" s="2">
        <v>267865000</v>
      </c>
      <c r="O5204" s="2">
        <v>266793000</v>
      </c>
      <c r="P5204" s="2">
        <v>266682000</v>
      </c>
      <c r="Q5204" s="2">
        <v>267818000</v>
      </c>
      <c r="R5204" s="2">
        <v>268475000</v>
      </c>
      <c r="S5204" s="2">
        <v>268432000</v>
      </c>
      <c r="T5204" s="2">
        <v>267751000</v>
      </c>
      <c r="U5204" s="2">
        <v>268704000</v>
      </c>
      <c r="V5204" s="2">
        <v>268211000</v>
      </c>
      <c r="W5204" s="2">
        <v>268356000</v>
      </c>
      <c r="X5204" s="2">
        <v>269299000</v>
      </c>
      <c r="Y5204" s="2">
        <v>270922000</v>
      </c>
      <c r="Z5204" s="2">
        <v>272167000</v>
      </c>
      <c r="AA5204" s="2">
        <v>272621000</v>
      </c>
      <c r="AB5204" s="2">
        <v>273201000</v>
      </c>
      <c r="AC5204" s="2">
        <v>274303000</v>
      </c>
      <c r="AD5204" s="2">
        <v>274880000</v>
      </c>
      <c r="AE5204" s="2">
        <v>275893000</v>
      </c>
      <c r="AF5204" s="2">
        <v>278236000</v>
      </c>
    </row>
    <row r="5205" spans="1:32" x14ac:dyDescent="0.25">
      <c r="A5205" t="s">
        <v>6719</v>
      </c>
      <c r="B5205" t="s">
        <v>19</v>
      </c>
      <c r="C5205" s="2">
        <v>11665200</v>
      </c>
      <c r="D5205" s="2">
        <v>11925700</v>
      </c>
      <c r="E5205" s="2">
        <v>11620100</v>
      </c>
      <c r="F5205" s="2">
        <v>13427500</v>
      </c>
      <c r="G5205" s="2">
        <v>13725900</v>
      </c>
      <c r="H5205" s="2">
        <v>14091400</v>
      </c>
      <c r="I5205" s="2">
        <v>14339800</v>
      </c>
      <c r="J5205" s="2">
        <v>14461600</v>
      </c>
      <c r="K5205" s="2">
        <v>14516500</v>
      </c>
      <c r="L5205" s="2">
        <v>14510500</v>
      </c>
      <c r="M5205" s="2">
        <v>14515600</v>
      </c>
      <c r="N5205" s="2">
        <v>14565800</v>
      </c>
      <c r="O5205" s="2">
        <v>14636700</v>
      </c>
      <c r="P5205" s="2">
        <v>14736600</v>
      </c>
      <c r="Q5205" s="2">
        <v>14892400</v>
      </c>
      <c r="R5205" s="2">
        <v>15031500</v>
      </c>
      <c r="S5205" s="2">
        <v>15144300</v>
      </c>
      <c r="T5205" s="2">
        <v>15236600</v>
      </c>
      <c r="U5205" s="2">
        <v>15381600</v>
      </c>
      <c r="V5205" s="2">
        <v>15474800</v>
      </c>
      <c r="W5205" s="2">
        <v>15611000</v>
      </c>
      <c r="X5205" s="2">
        <v>15771700</v>
      </c>
      <c r="Y5205" s="2">
        <v>15968200</v>
      </c>
      <c r="Z5205" s="2">
        <v>16135100</v>
      </c>
      <c r="AA5205" s="2">
        <v>16261600</v>
      </c>
      <c r="AB5205" s="2">
        <v>16372600</v>
      </c>
      <c r="AC5205" s="2">
        <v>16549200</v>
      </c>
      <c r="AD5205" s="2">
        <v>16693600</v>
      </c>
      <c r="AE5205" s="2">
        <v>16856800</v>
      </c>
      <c r="AF5205" s="2">
        <v>17099900</v>
      </c>
    </row>
    <row r="5206" spans="1:32" x14ac:dyDescent="0.25">
      <c r="A5206" t="s">
        <v>6720</v>
      </c>
      <c r="B5206" t="s">
        <v>19</v>
      </c>
      <c r="C5206" s="2">
        <v>77221900</v>
      </c>
      <c r="D5206" s="2">
        <v>78921700</v>
      </c>
      <c r="E5206" s="2">
        <v>76796400</v>
      </c>
      <c r="F5206" s="2">
        <v>85713400</v>
      </c>
      <c r="G5206" s="2">
        <v>87498100</v>
      </c>
      <c r="H5206" s="2">
        <v>89807500</v>
      </c>
      <c r="I5206" s="2">
        <v>91396600</v>
      </c>
      <c r="J5206" s="2">
        <v>92215800</v>
      </c>
      <c r="K5206" s="2">
        <v>92622700</v>
      </c>
      <c r="L5206" s="2">
        <v>92660800</v>
      </c>
      <c r="M5206" s="2">
        <v>92782200</v>
      </c>
      <c r="N5206" s="2">
        <v>93208500</v>
      </c>
      <c r="O5206" s="2">
        <v>93759400</v>
      </c>
      <c r="P5206" s="2">
        <v>94479000</v>
      </c>
      <c r="Q5206" s="2">
        <v>95546700</v>
      </c>
      <c r="R5206" s="2">
        <v>96514500</v>
      </c>
      <c r="S5206" s="2">
        <v>97323500</v>
      </c>
      <c r="T5206" s="2">
        <v>98011400</v>
      </c>
      <c r="U5206" s="2">
        <v>99009400</v>
      </c>
      <c r="V5206" s="2">
        <v>99696200</v>
      </c>
      <c r="W5206" s="2">
        <v>100665000</v>
      </c>
      <c r="X5206" s="2">
        <v>101775000</v>
      </c>
      <c r="Y5206" s="2">
        <v>103115000</v>
      </c>
      <c r="Z5206" s="2">
        <v>104257000</v>
      </c>
      <c r="AA5206" s="2">
        <v>105143000</v>
      </c>
      <c r="AB5206" s="2">
        <v>105913000</v>
      </c>
      <c r="AC5206" s="2">
        <v>107132000</v>
      </c>
      <c r="AD5206" s="2">
        <v>108141000</v>
      </c>
      <c r="AE5206" s="2">
        <v>109267000</v>
      </c>
      <c r="AF5206" s="2">
        <v>110910000</v>
      </c>
    </row>
    <row r="5207" spans="1:32" x14ac:dyDescent="0.25">
      <c r="A5207" t="s">
        <v>6721</v>
      </c>
      <c r="B5207" t="s">
        <v>19</v>
      </c>
      <c r="C5207" s="2">
        <v>80486100</v>
      </c>
      <c r="D5207" s="2">
        <v>82226400</v>
      </c>
      <c r="E5207" s="2">
        <v>79849700</v>
      </c>
      <c r="F5207" s="2">
        <v>84414800</v>
      </c>
      <c r="G5207" s="2">
        <v>85977300</v>
      </c>
      <c r="H5207" s="2">
        <v>88212800</v>
      </c>
      <c r="I5207" s="2">
        <v>89782100</v>
      </c>
      <c r="J5207" s="2">
        <v>90654900</v>
      </c>
      <c r="K5207" s="2">
        <v>91144900</v>
      </c>
      <c r="L5207" s="2">
        <v>91305800</v>
      </c>
      <c r="M5207" s="2">
        <v>91566500</v>
      </c>
      <c r="N5207" s="2">
        <v>92156300</v>
      </c>
      <c r="O5207" s="2">
        <v>92856900</v>
      </c>
      <c r="P5207" s="2">
        <v>93696400</v>
      </c>
      <c r="Q5207" s="2">
        <v>94865600</v>
      </c>
      <c r="R5207" s="2">
        <v>95947300</v>
      </c>
      <c r="S5207" s="2">
        <v>96886200</v>
      </c>
      <c r="T5207" s="2">
        <v>97722500</v>
      </c>
      <c r="U5207" s="2">
        <v>98821700</v>
      </c>
      <c r="V5207" s="2">
        <v>99645700</v>
      </c>
      <c r="W5207" s="2">
        <v>100758000</v>
      </c>
      <c r="X5207" s="2">
        <v>101989000</v>
      </c>
      <c r="Y5207" s="2">
        <v>103443000</v>
      </c>
      <c r="Z5207" s="2">
        <v>104693000</v>
      </c>
      <c r="AA5207" s="2">
        <v>105692000</v>
      </c>
      <c r="AB5207" s="2">
        <v>106549000</v>
      </c>
      <c r="AC5207" s="2">
        <v>107895000</v>
      </c>
      <c r="AD5207" s="2">
        <v>109029000</v>
      </c>
      <c r="AE5207" s="2">
        <v>110273000</v>
      </c>
      <c r="AF5207" s="2">
        <v>112037000</v>
      </c>
    </row>
    <row r="5208" spans="1:32" x14ac:dyDescent="0.25">
      <c r="A5208" t="s">
        <v>6722</v>
      </c>
      <c r="B5208" t="s">
        <v>19</v>
      </c>
      <c r="C5208" s="2">
        <v>8184210</v>
      </c>
      <c r="D5208" s="2">
        <v>8364190</v>
      </c>
      <c r="E5208" s="2">
        <v>8135630</v>
      </c>
      <c r="F5208" s="2">
        <v>8989030</v>
      </c>
      <c r="G5208" s="2">
        <v>9172330</v>
      </c>
      <c r="H5208" s="2">
        <v>9413670</v>
      </c>
      <c r="I5208" s="2">
        <v>9580330</v>
      </c>
      <c r="J5208" s="2">
        <v>9667450</v>
      </c>
      <c r="K5208" s="2">
        <v>9711800</v>
      </c>
      <c r="L5208" s="2">
        <v>9718140</v>
      </c>
      <c r="M5208" s="2">
        <v>9733560</v>
      </c>
      <c r="N5208" s="2">
        <v>9781520</v>
      </c>
      <c r="O5208" s="2">
        <v>9842320</v>
      </c>
      <c r="P5208" s="2">
        <v>9920300</v>
      </c>
      <c r="Q5208" s="2">
        <v>10034500</v>
      </c>
      <c r="R5208" s="2">
        <v>10138500</v>
      </c>
      <c r="S5208" s="2">
        <v>10226100</v>
      </c>
      <c r="T5208" s="2">
        <v>10301300</v>
      </c>
      <c r="U5208" s="2">
        <v>10408200</v>
      </c>
      <c r="V5208" s="2">
        <v>10483000</v>
      </c>
      <c r="W5208" s="2">
        <v>10587600</v>
      </c>
      <c r="X5208" s="2">
        <v>10706800</v>
      </c>
      <c r="Y5208" s="2">
        <v>10849800</v>
      </c>
      <c r="Z5208" s="2">
        <v>10972000</v>
      </c>
      <c r="AA5208" s="2">
        <v>11067400</v>
      </c>
      <c r="AB5208" s="2">
        <v>11150000</v>
      </c>
      <c r="AC5208" s="2">
        <v>11280600</v>
      </c>
      <c r="AD5208" s="2">
        <v>11389200</v>
      </c>
      <c r="AE5208" s="2">
        <v>11509800</v>
      </c>
      <c r="AF5208" s="2">
        <v>11684900</v>
      </c>
    </row>
    <row r="5209" spans="1:32" x14ac:dyDescent="0.25">
      <c r="A5209" t="s">
        <v>6723</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x14ac:dyDescent="0.25">
      <c r="A5210" t="s">
        <v>6724</v>
      </c>
      <c r="B5210" t="s">
        <v>19</v>
      </c>
      <c r="C5210" s="2">
        <v>6001090000000</v>
      </c>
      <c r="D5210" s="2">
        <v>5523650000000</v>
      </c>
      <c r="E5210" s="2">
        <v>4990960000000</v>
      </c>
      <c r="F5210" s="2">
        <v>4991790000000</v>
      </c>
      <c r="G5210" s="2">
        <v>4901480000000</v>
      </c>
      <c r="H5210" s="2">
        <v>4898690000000</v>
      </c>
      <c r="I5210" s="2">
        <v>4827350000000</v>
      </c>
      <c r="J5210" s="2">
        <v>4733740000000</v>
      </c>
      <c r="K5210" s="2">
        <v>4630220000000</v>
      </c>
      <c r="L5210" s="2">
        <v>4510780000000</v>
      </c>
      <c r="M5210" s="2">
        <v>4388250000000</v>
      </c>
      <c r="N5210" s="2">
        <v>4272370000000</v>
      </c>
      <c r="O5210" s="2">
        <v>4195150000000</v>
      </c>
      <c r="P5210" s="2">
        <v>4132230000000</v>
      </c>
      <c r="Q5210" s="2">
        <v>4082910000000</v>
      </c>
      <c r="R5210" s="2">
        <v>4049830000000</v>
      </c>
      <c r="S5210" s="2">
        <v>4028530000000</v>
      </c>
      <c r="T5210" s="2">
        <v>4000600000000</v>
      </c>
      <c r="U5210" s="2">
        <v>4036200000000</v>
      </c>
      <c r="V5210" s="2">
        <v>4041230000000</v>
      </c>
      <c r="W5210" s="2">
        <v>4036630000000</v>
      </c>
      <c r="X5210" s="2">
        <v>4053480000000</v>
      </c>
      <c r="Y5210" s="2">
        <v>4036680000000</v>
      </c>
      <c r="Z5210" s="2">
        <v>4037860000000</v>
      </c>
      <c r="AA5210" s="2">
        <v>4045290000000</v>
      </c>
      <c r="AB5210" s="2">
        <v>4071700000000</v>
      </c>
      <c r="AC5210" s="2">
        <v>4078110000000</v>
      </c>
      <c r="AD5210" s="2">
        <v>4064090000000</v>
      </c>
      <c r="AE5210" s="2">
        <v>4064890000000</v>
      </c>
      <c r="AF5210" s="2">
        <v>4066070000000</v>
      </c>
    </row>
    <row r="5211" spans="1:32" x14ac:dyDescent="0.25">
      <c r="A5211" t="s">
        <v>6725</v>
      </c>
      <c r="B5211" t="s">
        <v>19</v>
      </c>
      <c r="C5211" s="2">
        <v>682898000</v>
      </c>
      <c r="D5211" s="2">
        <v>628568000</v>
      </c>
      <c r="E5211" s="2">
        <v>567949000</v>
      </c>
      <c r="F5211" s="2">
        <v>568044000</v>
      </c>
      <c r="G5211" s="2">
        <v>557767000</v>
      </c>
      <c r="H5211" s="2">
        <v>557450000</v>
      </c>
      <c r="I5211" s="2">
        <v>549332000</v>
      </c>
      <c r="J5211" s="2">
        <v>538679000</v>
      </c>
      <c r="K5211" s="2">
        <v>526899000</v>
      </c>
      <c r="L5211" s="2">
        <v>513307000</v>
      </c>
      <c r="M5211" s="2">
        <v>499364000</v>
      </c>
      <c r="N5211" s="2">
        <v>486177000</v>
      </c>
      <c r="O5211" s="2">
        <v>477390000</v>
      </c>
      <c r="P5211" s="2">
        <v>470230000</v>
      </c>
      <c r="Q5211" s="2">
        <v>464617000</v>
      </c>
      <c r="R5211" s="2">
        <v>460853000</v>
      </c>
      <c r="S5211" s="2">
        <v>458429000</v>
      </c>
      <c r="T5211" s="2">
        <v>455251000</v>
      </c>
      <c r="U5211" s="2">
        <v>459302000</v>
      </c>
      <c r="V5211" s="2">
        <v>459874000</v>
      </c>
      <c r="W5211" s="2">
        <v>459351000</v>
      </c>
      <c r="X5211" s="2">
        <v>461269000</v>
      </c>
      <c r="Y5211" s="2">
        <v>459357000</v>
      </c>
      <c r="Z5211" s="2">
        <v>459492000</v>
      </c>
      <c r="AA5211" s="2">
        <v>460336000</v>
      </c>
      <c r="AB5211" s="2">
        <v>463342000</v>
      </c>
      <c r="AC5211" s="2">
        <v>464072000</v>
      </c>
      <c r="AD5211" s="2">
        <v>462476000</v>
      </c>
      <c r="AE5211" s="2">
        <v>462567000</v>
      </c>
      <c r="AF5211" s="2">
        <v>462701000</v>
      </c>
    </row>
    <row r="5212" spans="1:32" x14ac:dyDescent="0.25">
      <c r="A5212" t="s">
        <v>6726</v>
      </c>
      <c r="B5212" t="s">
        <v>19</v>
      </c>
      <c r="C5212" s="2">
        <v>3645550000</v>
      </c>
      <c r="D5212" s="2">
        <v>3355520000</v>
      </c>
      <c r="E5212" s="2">
        <v>3031920000</v>
      </c>
      <c r="F5212" s="2">
        <v>3032420000</v>
      </c>
      <c r="G5212" s="2">
        <v>2977560000</v>
      </c>
      <c r="H5212" s="2">
        <v>2975870000</v>
      </c>
      <c r="I5212" s="2">
        <v>2932530000</v>
      </c>
      <c r="J5212" s="2">
        <v>2875660000</v>
      </c>
      <c r="K5212" s="2">
        <v>2812770000</v>
      </c>
      <c r="L5212" s="2">
        <v>2740220000</v>
      </c>
      <c r="M5212" s="2">
        <v>2665780000</v>
      </c>
      <c r="N5212" s="2">
        <v>2595390000</v>
      </c>
      <c r="O5212" s="2">
        <v>2548480000</v>
      </c>
      <c r="P5212" s="2">
        <v>2510260000</v>
      </c>
      <c r="Q5212" s="2">
        <v>2480290000</v>
      </c>
      <c r="R5212" s="2">
        <v>2460200000</v>
      </c>
      <c r="S5212" s="2">
        <v>2447260000</v>
      </c>
      <c r="T5212" s="2">
        <v>2430290000</v>
      </c>
      <c r="U5212" s="2">
        <v>2451920000</v>
      </c>
      <c r="V5212" s="2">
        <v>2454970000</v>
      </c>
      <c r="W5212" s="2">
        <v>2452180000</v>
      </c>
      <c r="X5212" s="2">
        <v>2462420000</v>
      </c>
      <c r="Y5212" s="2">
        <v>2452210000</v>
      </c>
      <c r="Z5212" s="2">
        <v>2452930000</v>
      </c>
      <c r="AA5212" s="2">
        <v>2457440000</v>
      </c>
      <c r="AB5212" s="2">
        <v>2473490000</v>
      </c>
      <c r="AC5212" s="2">
        <v>2477380000</v>
      </c>
      <c r="AD5212" s="2">
        <v>2468860000</v>
      </c>
      <c r="AE5212" s="2">
        <v>2469350000</v>
      </c>
      <c r="AF5212" s="2">
        <v>2470070000</v>
      </c>
    </row>
    <row r="5213" spans="1:32" x14ac:dyDescent="0.25">
      <c r="A5213" t="s">
        <v>6727</v>
      </c>
      <c r="B5213" t="s">
        <v>19</v>
      </c>
      <c r="C5213" s="2">
        <v>6411750000</v>
      </c>
      <c r="D5213" s="2">
        <v>5901640000</v>
      </c>
      <c r="E5213" s="2">
        <v>5332500000</v>
      </c>
      <c r="F5213" s="2">
        <v>5333390000</v>
      </c>
      <c r="G5213" s="2">
        <v>5236890000</v>
      </c>
      <c r="H5213" s="2">
        <v>5233920000</v>
      </c>
      <c r="I5213" s="2">
        <v>5157700000</v>
      </c>
      <c r="J5213" s="2">
        <v>5057680000</v>
      </c>
      <c r="K5213" s="2">
        <v>4947070000</v>
      </c>
      <c r="L5213" s="2">
        <v>4819460000</v>
      </c>
      <c r="M5213" s="2">
        <v>4688550000</v>
      </c>
      <c r="N5213" s="2">
        <v>4564730000</v>
      </c>
      <c r="O5213" s="2">
        <v>4482230000</v>
      </c>
      <c r="P5213" s="2">
        <v>4415010000</v>
      </c>
      <c r="Q5213" s="2">
        <v>4362310000</v>
      </c>
      <c r="R5213" s="2">
        <v>4326960000</v>
      </c>
      <c r="S5213" s="2">
        <v>4304210000</v>
      </c>
      <c r="T5213" s="2">
        <v>4274370000</v>
      </c>
      <c r="U5213" s="2">
        <v>4312410000</v>
      </c>
      <c r="V5213" s="2">
        <v>4317780000</v>
      </c>
      <c r="W5213" s="2">
        <v>4312860000</v>
      </c>
      <c r="X5213" s="2">
        <v>4330870000</v>
      </c>
      <c r="Y5213" s="2">
        <v>4312920000</v>
      </c>
      <c r="Z5213" s="2">
        <v>4314180000</v>
      </c>
      <c r="AA5213" s="2">
        <v>4322120000</v>
      </c>
      <c r="AB5213" s="2">
        <v>4350340000</v>
      </c>
      <c r="AC5213" s="2">
        <v>4357180000</v>
      </c>
      <c r="AD5213" s="2">
        <v>4342210000</v>
      </c>
      <c r="AE5213" s="2">
        <v>4343060000</v>
      </c>
      <c r="AF5213" s="2">
        <v>4344320000</v>
      </c>
    </row>
    <row r="5214" spans="1:32" x14ac:dyDescent="0.25">
      <c r="A5214" t="s">
        <v>6728</v>
      </c>
      <c r="B5214" t="s">
        <v>19</v>
      </c>
      <c r="C5214" s="2">
        <v>252665000</v>
      </c>
      <c r="D5214" s="2">
        <v>232564000</v>
      </c>
      <c r="E5214" s="2">
        <v>210136000</v>
      </c>
      <c r="F5214" s="2">
        <v>210171000</v>
      </c>
      <c r="G5214" s="2">
        <v>206368000</v>
      </c>
      <c r="H5214" s="2">
        <v>206251000</v>
      </c>
      <c r="I5214" s="2">
        <v>203247000</v>
      </c>
      <c r="J5214" s="2">
        <v>199306000</v>
      </c>
      <c r="K5214" s="2">
        <v>194947000</v>
      </c>
      <c r="L5214" s="2">
        <v>189919000</v>
      </c>
      <c r="M5214" s="2">
        <v>184760000</v>
      </c>
      <c r="N5214" s="2">
        <v>179881000</v>
      </c>
      <c r="O5214" s="2">
        <v>176630000</v>
      </c>
      <c r="P5214" s="2">
        <v>173981000</v>
      </c>
      <c r="Q5214" s="2">
        <v>171904000</v>
      </c>
      <c r="R5214" s="2">
        <v>170511000</v>
      </c>
      <c r="S5214" s="2">
        <v>169614000</v>
      </c>
      <c r="T5214" s="2">
        <v>168439000</v>
      </c>
      <c r="U5214" s="2">
        <v>169937000</v>
      </c>
      <c r="V5214" s="2">
        <v>170149000</v>
      </c>
      <c r="W5214" s="2">
        <v>169955000</v>
      </c>
      <c r="X5214" s="2">
        <v>170665000</v>
      </c>
      <c r="Y5214" s="2">
        <v>169957000</v>
      </c>
      <c r="Z5214" s="2">
        <v>170007000</v>
      </c>
      <c r="AA5214" s="2">
        <v>170320000</v>
      </c>
      <c r="AB5214" s="2">
        <v>171432000</v>
      </c>
      <c r="AC5214" s="2">
        <v>171702000</v>
      </c>
      <c r="AD5214" s="2">
        <v>171112000</v>
      </c>
      <c r="AE5214" s="2">
        <v>171145000</v>
      </c>
      <c r="AF5214" s="2">
        <v>171195000</v>
      </c>
    </row>
    <row r="5215" spans="1:32" x14ac:dyDescent="0.25">
      <c r="A5215" t="s">
        <v>6729</v>
      </c>
      <c r="B5215" t="s">
        <v>19</v>
      </c>
      <c r="C5215" s="2">
        <v>238076000</v>
      </c>
      <c r="D5215" s="2">
        <v>219135000</v>
      </c>
      <c r="E5215" s="2">
        <v>198002000</v>
      </c>
      <c r="F5215" s="2">
        <v>198035000</v>
      </c>
      <c r="G5215" s="2">
        <v>194452000</v>
      </c>
      <c r="H5215" s="2">
        <v>194341000</v>
      </c>
      <c r="I5215" s="2">
        <v>191511000</v>
      </c>
      <c r="J5215" s="2">
        <v>187797000</v>
      </c>
      <c r="K5215" s="2">
        <v>183690000</v>
      </c>
      <c r="L5215" s="2">
        <v>178952000</v>
      </c>
      <c r="M5215" s="2">
        <v>174091000</v>
      </c>
      <c r="N5215" s="2">
        <v>169494000</v>
      </c>
      <c r="O5215" s="2">
        <v>166430000</v>
      </c>
      <c r="P5215" s="2">
        <v>163934000</v>
      </c>
      <c r="Q5215" s="2">
        <v>161977000</v>
      </c>
      <c r="R5215" s="2">
        <v>160665000</v>
      </c>
      <c r="S5215" s="2">
        <v>159820000</v>
      </c>
      <c r="T5215" s="2">
        <v>158712000</v>
      </c>
      <c r="U5215" s="2">
        <v>160124000</v>
      </c>
      <c r="V5215" s="2">
        <v>160324000</v>
      </c>
      <c r="W5215" s="2">
        <v>160141000</v>
      </c>
      <c r="X5215" s="2">
        <v>160810000</v>
      </c>
      <c r="Y5215" s="2">
        <v>160143000</v>
      </c>
      <c r="Z5215" s="2">
        <v>160190000</v>
      </c>
      <c r="AA5215" s="2">
        <v>160485000</v>
      </c>
      <c r="AB5215" s="2">
        <v>161533000</v>
      </c>
      <c r="AC5215" s="2">
        <v>161787000</v>
      </c>
      <c r="AD5215" s="2">
        <v>161231000</v>
      </c>
      <c r="AE5215" s="2">
        <v>161263000</v>
      </c>
      <c r="AF5215" s="2">
        <v>161309000</v>
      </c>
    </row>
    <row r="5216" spans="1:32" x14ac:dyDescent="0.25">
      <c r="A5216" t="s">
        <v>6730</v>
      </c>
      <c r="B5216" t="s">
        <v>19</v>
      </c>
      <c r="C5216" s="2">
        <v>169537000</v>
      </c>
      <c r="D5216" s="2">
        <v>156049000</v>
      </c>
      <c r="E5216" s="2">
        <v>141000000</v>
      </c>
      <c r="F5216" s="2">
        <v>141023000</v>
      </c>
      <c r="G5216" s="2">
        <v>138472000</v>
      </c>
      <c r="H5216" s="2">
        <v>138393000</v>
      </c>
      <c r="I5216" s="2">
        <v>136378000</v>
      </c>
      <c r="J5216" s="2">
        <v>133733000</v>
      </c>
      <c r="K5216" s="2">
        <v>130808000</v>
      </c>
      <c r="L5216" s="2">
        <v>127434000</v>
      </c>
      <c r="M5216" s="2">
        <v>123973000</v>
      </c>
      <c r="N5216" s="2">
        <v>120699000</v>
      </c>
      <c r="O5216" s="2">
        <v>118517000</v>
      </c>
      <c r="P5216" s="2">
        <v>116740000</v>
      </c>
      <c r="Q5216" s="2">
        <v>115346000</v>
      </c>
      <c r="R5216" s="2">
        <v>114412000</v>
      </c>
      <c r="S5216" s="2">
        <v>113810000</v>
      </c>
      <c r="T5216" s="2">
        <v>113021000</v>
      </c>
      <c r="U5216" s="2">
        <v>114027000</v>
      </c>
      <c r="V5216" s="2">
        <v>114169000</v>
      </c>
      <c r="W5216" s="2">
        <v>114039000</v>
      </c>
      <c r="X5216" s="2">
        <v>114515000</v>
      </c>
      <c r="Y5216" s="2">
        <v>114040000</v>
      </c>
      <c r="Z5216" s="2">
        <v>114074000</v>
      </c>
      <c r="AA5216" s="2">
        <v>114284000</v>
      </c>
      <c r="AB5216" s="2">
        <v>115030000</v>
      </c>
      <c r="AC5216" s="2">
        <v>115211000</v>
      </c>
      <c r="AD5216" s="2">
        <v>114815000</v>
      </c>
      <c r="AE5216" s="2">
        <v>114837000</v>
      </c>
      <c r="AF5216" s="2">
        <v>114871000</v>
      </c>
    </row>
    <row r="5217" spans="1:32" x14ac:dyDescent="0.25">
      <c r="A5217" t="s">
        <v>6731</v>
      </c>
      <c r="B5217" t="s">
        <v>19</v>
      </c>
      <c r="C5217" s="2">
        <v>15834000</v>
      </c>
      <c r="D5217" s="2">
        <v>14574300</v>
      </c>
      <c r="E5217" s="2">
        <v>13168700</v>
      </c>
      <c r="F5217" s="2">
        <v>13170900</v>
      </c>
      <c r="G5217" s="2">
        <v>12932700</v>
      </c>
      <c r="H5217" s="2">
        <v>12925300</v>
      </c>
      <c r="I5217" s="2">
        <v>12737100</v>
      </c>
      <c r="J5217" s="2">
        <v>12490100</v>
      </c>
      <c r="K5217" s="2">
        <v>12216900</v>
      </c>
      <c r="L5217" s="2">
        <v>11901800</v>
      </c>
      <c r="M5217" s="2">
        <v>11578500</v>
      </c>
      <c r="N5217" s="2">
        <v>11272700</v>
      </c>
      <c r="O5217" s="2">
        <v>11069000</v>
      </c>
      <c r="P5217" s="2">
        <v>10903000</v>
      </c>
      <c r="Q5217" s="2">
        <v>10772800</v>
      </c>
      <c r="R5217" s="2">
        <v>10685600</v>
      </c>
      <c r="S5217" s="2">
        <v>10629400</v>
      </c>
      <c r="T5217" s="2">
        <v>10555700</v>
      </c>
      <c r="U5217" s="2">
        <v>10649600</v>
      </c>
      <c r="V5217" s="2">
        <v>10662900</v>
      </c>
      <c r="W5217" s="2">
        <v>10650700</v>
      </c>
      <c r="X5217" s="2">
        <v>10695200</v>
      </c>
      <c r="Y5217" s="2">
        <v>10650900</v>
      </c>
      <c r="Z5217" s="2">
        <v>10654000</v>
      </c>
      <c r="AA5217" s="2">
        <v>10673600</v>
      </c>
      <c r="AB5217" s="2">
        <v>10743300</v>
      </c>
      <c r="AC5217" s="2">
        <v>10760200</v>
      </c>
      <c r="AD5217" s="2">
        <v>10723200</v>
      </c>
      <c r="AE5217" s="2">
        <v>10725300</v>
      </c>
      <c r="AF5217" s="2">
        <v>10728400</v>
      </c>
    </row>
    <row r="5218" spans="1:32" x14ac:dyDescent="0.25">
      <c r="A5218" t="s">
        <v>6732</v>
      </c>
      <c r="B5218" t="s">
        <v>19</v>
      </c>
      <c r="C5218" s="2">
        <v>106314000</v>
      </c>
      <c r="D5218" s="2">
        <v>97855800</v>
      </c>
      <c r="E5218" s="2">
        <v>88418700</v>
      </c>
      <c r="F5218" s="2">
        <v>88433500</v>
      </c>
      <c r="G5218" s="2">
        <v>86833500</v>
      </c>
      <c r="H5218" s="2">
        <v>86784200</v>
      </c>
      <c r="I5218" s="2">
        <v>85520400</v>
      </c>
      <c r="J5218" s="2">
        <v>83862000</v>
      </c>
      <c r="K5218" s="2">
        <v>82028000</v>
      </c>
      <c r="L5218" s="2">
        <v>79912000</v>
      </c>
      <c r="M5218" s="2">
        <v>77741300</v>
      </c>
      <c r="N5218" s="2">
        <v>75688400</v>
      </c>
      <c r="O5218" s="2">
        <v>74320400</v>
      </c>
      <c r="P5218" s="2">
        <v>73205800</v>
      </c>
      <c r="Q5218" s="2">
        <v>72332000</v>
      </c>
      <c r="R5218" s="2">
        <v>71745900</v>
      </c>
      <c r="S5218" s="2">
        <v>71368600</v>
      </c>
      <c r="T5218" s="2">
        <v>70873900</v>
      </c>
      <c r="U5218" s="2">
        <v>71504500</v>
      </c>
      <c r="V5218" s="2">
        <v>71593500</v>
      </c>
      <c r="W5218" s="2">
        <v>71512100</v>
      </c>
      <c r="X5218" s="2">
        <v>71810700</v>
      </c>
      <c r="Y5218" s="2">
        <v>71513000</v>
      </c>
      <c r="Z5218" s="2">
        <v>71534000</v>
      </c>
      <c r="AA5218" s="2">
        <v>71665500</v>
      </c>
      <c r="AB5218" s="2">
        <v>72133500</v>
      </c>
      <c r="AC5218" s="2">
        <v>72247000</v>
      </c>
      <c r="AD5218" s="2">
        <v>71998600</v>
      </c>
      <c r="AE5218" s="2">
        <v>72012700</v>
      </c>
      <c r="AF5218" s="2">
        <v>72033700</v>
      </c>
    </row>
    <row r="5219" spans="1:32" x14ac:dyDescent="0.25">
      <c r="A5219" t="s">
        <v>6733</v>
      </c>
      <c r="B5219" t="s">
        <v>19</v>
      </c>
      <c r="C5219" s="2">
        <v>113100000</v>
      </c>
      <c r="D5219" s="2">
        <v>104102000</v>
      </c>
      <c r="E5219" s="2">
        <v>94062500</v>
      </c>
      <c r="F5219" s="2">
        <v>94078200</v>
      </c>
      <c r="G5219" s="2">
        <v>92376100</v>
      </c>
      <c r="H5219" s="2">
        <v>92323700</v>
      </c>
      <c r="I5219" s="2">
        <v>90979100</v>
      </c>
      <c r="J5219" s="2">
        <v>89214800</v>
      </c>
      <c r="K5219" s="2">
        <v>87263800</v>
      </c>
      <c r="L5219" s="2">
        <v>85012800</v>
      </c>
      <c r="M5219" s="2">
        <v>82703500</v>
      </c>
      <c r="N5219" s="2">
        <v>80519600</v>
      </c>
      <c r="O5219" s="2">
        <v>79064300</v>
      </c>
      <c r="P5219" s="2">
        <v>77878500</v>
      </c>
      <c r="Q5219" s="2">
        <v>76948900</v>
      </c>
      <c r="R5219" s="2">
        <v>76325400</v>
      </c>
      <c r="S5219" s="2">
        <v>75924000</v>
      </c>
      <c r="T5219" s="2">
        <v>75397700</v>
      </c>
      <c r="U5219" s="2">
        <v>76068600</v>
      </c>
      <c r="V5219" s="2">
        <v>76163300</v>
      </c>
      <c r="W5219" s="2">
        <v>76076700</v>
      </c>
      <c r="X5219" s="2">
        <v>76394300</v>
      </c>
      <c r="Y5219" s="2">
        <v>76077700</v>
      </c>
      <c r="Z5219" s="2">
        <v>76100000</v>
      </c>
      <c r="AA5219" s="2">
        <v>76239900</v>
      </c>
      <c r="AB5219" s="2">
        <v>76737700</v>
      </c>
      <c r="AC5219" s="2">
        <v>76858500</v>
      </c>
      <c r="AD5219" s="2">
        <v>76594300</v>
      </c>
      <c r="AE5219" s="2">
        <v>76609300</v>
      </c>
      <c r="AF5219" s="2">
        <v>76631600</v>
      </c>
    </row>
    <row r="5220" spans="1:32" x14ac:dyDescent="0.25">
      <c r="A5220" t="s">
        <v>6734</v>
      </c>
      <c r="B5220" t="s">
        <v>19</v>
      </c>
      <c r="C5220" s="2">
        <v>11310000</v>
      </c>
      <c r="D5220" s="2">
        <v>10410200</v>
      </c>
      <c r="E5220" s="2">
        <v>9406250</v>
      </c>
      <c r="F5220" s="2">
        <v>9407820</v>
      </c>
      <c r="G5220" s="2">
        <v>9237610</v>
      </c>
      <c r="H5220" s="2">
        <v>9232370</v>
      </c>
      <c r="I5220" s="2">
        <v>9097910</v>
      </c>
      <c r="J5220" s="2">
        <v>8921480</v>
      </c>
      <c r="K5220" s="2">
        <v>8726380</v>
      </c>
      <c r="L5220" s="2">
        <v>8501280</v>
      </c>
      <c r="M5220" s="2">
        <v>8270350</v>
      </c>
      <c r="N5220" s="2">
        <v>8051960</v>
      </c>
      <c r="O5220" s="2">
        <v>7906430</v>
      </c>
      <c r="P5220" s="2">
        <v>7787850</v>
      </c>
      <c r="Q5220" s="2">
        <v>7694890</v>
      </c>
      <c r="R5220" s="2">
        <v>7632540</v>
      </c>
      <c r="S5220" s="2">
        <v>7592400</v>
      </c>
      <c r="T5220" s="2">
        <v>7539770</v>
      </c>
      <c r="U5220" s="2">
        <v>7606860</v>
      </c>
      <c r="V5220" s="2">
        <v>7616330</v>
      </c>
      <c r="W5220" s="2">
        <v>7607670</v>
      </c>
      <c r="X5220" s="2">
        <v>7639430</v>
      </c>
      <c r="Y5220" s="2">
        <v>7607770</v>
      </c>
      <c r="Z5220" s="2">
        <v>7610000</v>
      </c>
      <c r="AA5220" s="2">
        <v>7623990</v>
      </c>
      <c r="AB5220" s="2">
        <v>7673770</v>
      </c>
      <c r="AC5220" s="2">
        <v>7685850</v>
      </c>
      <c r="AD5220" s="2">
        <v>7659430</v>
      </c>
      <c r="AE5220" s="2">
        <v>7660930</v>
      </c>
      <c r="AF5220" s="2">
        <v>7663160</v>
      </c>
    </row>
    <row r="5221" spans="1:32" x14ac:dyDescent="0.25">
      <c r="A5221" t="s">
        <v>6735</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x14ac:dyDescent="0.25">
      <c r="A5222" t="s">
        <v>6736</v>
      </c>
      <c r="B5222" t="s">
        <v>19</v>
      </c>
      <c r="C5222" s="2">
        <v>87469400000000</v>
      </c>
      <c r="D5222" s="2">
        <v>88242600000000</v>
      </c>
      <c r="E5222" s="2">
        <v>94060200000000</v>
      </c>
      <c r="F5222" s="2">
        <v>90848600000000</v>
      </c>
      <c r="G5222" s="2">
        <v>90452100000000</v>
      </c>
      <c r="H5222" s="2">
        <v>92148000000000</v>
      </c>
      <c r="I5222" s="2">
        <v>93703600000000</v>
      </c>
      <c r="J5222" s="2">
        <v>94644800000000</v>
      </c>
      <c r="K5222" s="2">
        <v>94883100000000</v>
      </c>
      <c r="L5222" s="2">
        <v>95329900000000</v>
      </c>
      <c r="M5222" s="2">
        <v>86910600000000</v>
      </c>
      <c r="N5222" s="2">
        <v>79502100000000</v>
      </c>
      <c r="O5222" s="2">
        <v>75171300000000</v>
      </c>
      <c r="P5222" s="2">
        <v>67521800000000</v>
      </c>
      <c r="Q5222" s="2">
        <v>60330400000000</v>
      </c>
      <c r="R5222" s="2">
        <v>62264500000000</v>
      </c>
      <c r="S5222" s="2">
        <v>62817900000000</v>
      </c>
      <c r="T5222" s="2">
        <v>63198000000000</v>
      </c>
      <c r="U5222" s="2">
        <v>63935800000000</v>
      </c>
      <c r="V5222" s="2">
        <v>64664500000000</v>
      </c>
      <c r="W5222" s="2">
        <v>65485000000000</v>
      </c>
      <c r="X5222" s="2">
        <v>66224200000000</v>
      </c>
      <c r="Y5222" s="2">
        <v>66548900000000</v>
      </c>
      <c r="Z5222" s="2">
        <v>66997800000000</v>
      </c>
      <c r="AA5222" s="2">
        <v>67893400000000</v>
      </c>
      <c r="AB5222" s="2">
        <v>68682700000000</v>
      </c>
      <c r="AC5222" s="2">
        <v>69404000000000</v>
      </c>
      <c r="AD5222" s="2">
        <v>70022100000000</v>
      </c>
      <c r="AE5222" s="2">
        <v>70408400000000</v>
      </c>
      <c r="AF5222" s="2">
        <v>70916300000000</v>
      </c>
    </row>
    <row r="5223" spans="1:32" x14ac:dyDescent="0.25">
      <c r="A5223" t="s">
        <v>6737</v>
      </c>
      <c r="B5223" t="s">
        <v>19</v>
      </c>
      <c r="C5223" s="2">
        <v>10609300000</v>
      </c>
      <c r="D5223" s="2">
        <v>10688800000</v>
      </c>
      <c r="E5223" s="2">
        <v>10573900000</v>
      </c>
      <c r="F5223" s="2">
        <v>11441700000</v>
      </c>
      <c r="G5223" s="2">
        <v>11251100000</v>
      </c>
      <c r="H5223" s="2">
        <v>11260300000</v>
      </c>
      <c r="I5223" s="2">
        <v>11429300000</v>
      </c>
      <c r="J5223" s="2">
        <v>11570200000</v>
      </c>
      <c r="K5223" s="2">
        <v>11627200000</v>
      </c>
      <c r="L5223" s="2">
        <v>11683900000</v>
      </c>
      <c r="M5223" s="2">
        <v>11748000000</v>
      </c>
      <c r="N5223" s="2">
        <v>11963800000</v>
      </c>
      <c r="O5223" s="2">
        <v>12435500000</v>
      </c>
      <c r="P5223" s="2">
        <v>12643600000</v>
      </c>
      <c r="Q5223" s="2">
        <v>12835200000</v>
      </c>
      <c r="R5223" s="2">
        <v>13034200000</v>
      </c>
      <c r="S5223" s="2">
        <v>13145400000</v>
      </c>
      <c r="T5223" s="2">
        <v>13230700000</v>
      </c>
      <c r="U5223" s="2">
        <v>13323200000</v>
      </c>
      <c r="V5223" s="2">
        <v>13419600000</v>
      </c>
      <c r="W5223" s="2">
        <v>13493100000</v>
      </c>
      <c r="X5223" s="2">
        <v>13583600000</v>
      </c>
      <c r="Y5223" s="2">
        <v>13679000000</v>
      </c>
      <c r="Z5223" s="2">
        <v>13750100000</v>
      </c>
      <c r="AA5223" s="2">
        <v>13794300000</v>
      </c>
      <c r="AB5223" s="2">
        <v>13887400000</v>
      </c>
      <c r="AC5223" s="2">
        <v>13984100000</v>
      </c>
      <c r="AD5223" s="2">
        <v>14067100000</v>
      </c>
      <c r="AE5223" s="2">
        <v>14147200000</v>
      </c>
      <c r="AF5223" s="2">
        <v>14202800000</v>
      </c>
    </row>
    <row r="5224" spans="1:32" x14ac:dyDescent="0.25">
      <c r="A5224" t="s">
        <v>6738</v>
      </c>
      <c r="B5224" t="s">
        <v>19</v>
      </c>
      <c r="C5224" s="2">
        <v>163565000000</v>
      </c>
      <c r="D5224" s="2">
        <v>164590000000</v>
      </c>
      <c r="E5224" s="2">
        <v>162680000000</v>
      </c>
      <c r="F5224" s="2">
        <v>178091000000</v>
      </c>
      <c r="G5224" s="2">
        <v>173205000000</v>
      </c>
      <c r="H5224" s="2">
        <v>172190000000</v>
      </c>
      <c r="I5224" s="2">
        <v>174283000000</v>
      </c>
      <c r="J5224" s="2">
        <v>176111000000</v>
      </c>
      <c r="K5224" s="2">
        <v>176503000000</v>
      </c>
      <c r="L5224" s="2">
        <v>176951000000</v>
      </c>
      <c r="M5224" s="2">
        <v>177731000000</v>
      </c>
      <c r="N5224" s="2">
        <v>180224000000</v>
      </c>
      <c r="O5224" s="2">
        <v>185880000000</v>
      </c>
      <c r="P5224" s="2">
        <v>188149000000</v>
      </c>
      <c r="Q5224" s="2">
        <v>189968000000</v>
      </c>
      <c r="R5224" s="2">
        <v>192009000000</v>
      </c>
      <c r="S5224" s="2">
        <v>193529000000</v>
      </c>
      <c r="T5224" s="2">
        <v>194639000000</v>
      </c>
      <c r="U5224" s="2">
        <v>195890000000</v>
      </c>
      <c r="V5224" s="2">
        <v>197376000000</v>
      </c>
      <c r="W5224" s="2">
        <v>198433000000</v>
      </c>
      <c r="X5224" s="2">
        <v>199828000000</v>
      </c>
      <c r="Y5224" s="2">
        <v>201259000000</v>
      </c>
      <c r="Z5224" s="2">
        <v>202349000000</v>
      </c>
      <c r="AA5224" s="2">
        <v>202909000000</v>
      </c>
      <c r="AB5224" s="2">
        <v>204277000000</v>
      </c>
      <c r="AC5224" s="2">
        <v>205983000000</v>
      </c>
      <c r="AD5224" s="2">
        <v>207366000000</v>
      </c>
      <c r="AE5224" s="2">
        <v>208719000000</v>
      </c>
      <c r="AF5224" s="2">
        <v>209650000000</v>
      </c>
    </row>
    <row r="5225" spans="1:32" x14ac:dyDescent="0.25">
      <c r="A5225" t="s">
        <v>6739</v>
      </c>
      <c r="B5225" t="s">
        <v>19</v>
      </c>
      <c r="C5225" s="2">
        <v>138667000000</v>
      </c>
      <c r="D5225" s="2">
        <v>139811000000</v>
      </c>
      <c r="E5225" s="2">
        <v>136233000000</v>
      </c>
      <c r="F5225" s="2">
        <v>151933000000</v>
      </c>
      <c r="G5225" s="2">
        <v>146779000000</v>
      </c>
      <c r="H5225" s="2">
        <v>145699000000</v>
      </c>
      <c r="I5225" s="2">
        <v>147708000000</v>
      </c>
      <c r="J5225" s="2">
        <v>149422000000</v>
      </c>
      <c r="K5225" s="2">
        <v>149701000000</v>
      </c>
      <c r="L5225" s="2">
        <v>149902000000</v>
      </c>
      <c r="M5225" s="2">
        <v>150512000000</v>
      </c>
      <c r="N5225" s="2">
        <v>152601000000</v>
      </c>
      <c r="O5225" s="2">
        <v>158973000000</v>
      </c>
      <c r="P5225" s="2">
        <v>160895000000</v>
      </c>
      <c r="Q5225" s="2">
        <v>162383000000</v>
      </c>
      <c r="R5225" s="2">
        <v>164220000000</v>
      </c>
      <c r="S5225" s="2">
        <v>165506000000</v>
      </c>
      <c r="T5225" s="2">
        <v>166465000000</v>
      </c>
      <c r="U5225" s="2">
        <v>167601000000</v>
      </c>
      <c r="V5225" s="2">
        <v>168943000000</v>
      </c>
      <c r="W5225" s="2">
        <v>169758000000</v>
      </c>
      <c r="X5225" s="2">
        <v>171014000000</v>
      </c>
      <c r="Y5225" s="2">
        <v>172292000000</v>
      </c>
      <c r="Z5225" s="2">
        <v>173227000000</v>
      </c>
      <c r="AA5225" s="2">
        <v>173656000000</v>
      </c>
      <c r="AB5225" s="2">
        <v>174976000000</v>
      </c>
      <c r="AC5225" s="2">
        <v>176536000000</v>
      </c>
      <c r="AD5225" s="2">
        <v>177767000000</v>
      </c>
      <c r="AE5225" s="2">
        <v>178961000000</v>
      </c>
      <c r="AF5225" s="2">
        <v>179718000000</v>
      </c>
    </row>
    <row r="5226" spans="1:32" x14ac:dyDescent="0.25">
      <c r="A5226" t="s">
        <v>6740</v>
      </c>
      <c r="B5226" t="s">
        <v>19</v>
      </c>
      <c r="C5226" s="2">
        <v>28351600000</v>
      </c>
      <c r="D5226" s="2">
        <v>28912700000</v>
      </c>
      <c r="E5226" s="2">
        <v>27189100000</v>
      </c>
      <c r="F5226" s="2">
        <v>28355800000</v>
      </c>
      <c r="G5226" s="2">
        <v>27574300000</v>
      </c>
      <c r="H5226" s="2">
        <v>27263800000</v>
      </c>
      <c r="I5226" s="2">
        <v>27239700000</v>
      </c>
      <c r="J5226" s="2">
        <v>27065300000</v>
      </c>
      <c r="K5226" s="2">
        <v>26414700000</v>
      </c>
      <c r="L5226" s="2">
        <v>25798400000</v>
      </c>
      <c r="M5226" s="2">
        <v>25259400000</v>
      </c>
      <c r="N5226" s="2">
        <v>25365500000</v>
      </c>
      <c r="O5226" s="2">
        <v>27450100000</v>
      </c>
      <c r="P5226" s="2">
        <v>27654800000</v>
      </c>
      <c r="Q5226" s="2">
        <v>27841800000</v>
      </c>
      <c r="R5226" s="2">
        <v>28009700000</v>
      </c>
      <c r="S5226" s="2">
        <v>27675200000</v>
      </c>
      <c r="T5226" s="2">
        <v>27323900000</v>
      </c>
      <c r="U5226" s="2">
        <v>27225500000</v>
      </c>
      <c r="V5226" s="2">
        <v>27201900000</v>
      </c>
      <c r="W5226" s="2">
        <v>27139700000</v>
      </c>
      <c r="X5226" s="2">
        <v>27076800000</v>
      </c>
      <c r="Y5226" s="2">
        <v>26989000000</v>
      </c>
      <c r="Z5226" s="2">
        <v>26857900000</v>
      </c>
      <c r="AA5226" s="2">
        <v>26717700000</v>
      </c>
      <c r="AB5226" s="2">
        <v>26689100000</v>
      </c>
      <c r="AC5226" s="2">
        <v>26708000000</v>
      </c>
      <c r="AD5226" s="2">
        <v>26684100000</v>
      </c>
      <c r="AE5226" s="2">
        <v>26647900000</v>
      </c>
      <c r="AF5226" s="2">
        <v>26575600000</v>
      </c>
    </row>
    <row r="5227" spans="1:32" x14ac:dyDescent="0.25">
      <c r="A5227" t="s">
        <v>6741</v>
      </c>
      <c r="B5227" t="s">
        <v>19</v>
      </c>
      <c r="C5227" s="2">
        <v>15839000000</v>
      </c>
      <c r="D5227" s="2">
        <v>16191700000</v>
      </c>
      <c r="E5227" s="2">
        <v>15439000000</v>
      </c>
      <c r="F5227" s="2">
        <v>16192800000</v>
      </c>
      <c r="G5227" s="2">
        <v>15793000000</v>
      </c>
      <c r="H5227" s="2">
        <v>15673800000</v>
      </c>
      <c r="I5227" s="2">
        <v>15724800000</v>
      </c>
      <c r="J5227" s="2">
        <v>15677000000</v>
      </c>
      <c r="K5227" s="2">
        <v>15326900000</v>
      </c>
      <c r="L5227" s="2">
        <v>15001300000</v>
      </c>
      <c r="M5227" s="2">
        <v>14725700000</v>
      </c>
      <c r="N5227" s="2">
        <v>14974300000</v>
      </c>
      <c r="O5227" s="2">
        <v>16337700000</v>
      </c>
      <c r="P5227" s="2">
        <v>16651900000</v>
      </c>
      <c r="Q5227" s="2">
        <v>16945600000</v>
      </c>
      <c r="R5227" s="2">
        <v>17225600000</v>
      </c>
      <c r="S5227" s="2">
        <v>17059000000</v>
      </c>
      <c r="T5227" s="2">
        <v>16878800000</v>
      </c>
      <c r="U5227" s="2">
        <v>16855600000</v>
      </c>
      <c r="V5227" s="2">
        <v>16874700000</v>
      </c>
      <c r="W5227" s="2">
        <v>16863700000</v>
      </c>
      <c r="X5227" s="2">
        <v>16848600000</v>
      </c>
      <c r="Y5227" s="2">
        <v>16822700000</v>
      </c>
      <c r="Z5227" s="2">
        <v>16763900000</v>
      </c>
      <c r="AA5227" s="2">
        <v>16696600000</v>
      </c>
      <c r="AB5227" s="2">
        <v>16696900000</v>
      </c>
      <c r="AC5227" s="2">
        <v>16725600000</v>
      </c>
      <c r="AD5227" s="2">
        <v>16726800000</v>
      </c>
      <c r="AE5227" s="2">
        <v>16721600000</v>
      </c>
      <c r="AF5227" s="2">
        <v>16693600000</v>
      </c>
    </row>
    <row r="5228" spans="1:32" x14ac:dyDescent="0.25">
      <c r="A5228" t="s">
        <v>6742</v>
      </c>
      <c r="B5228" t="s">
        <v>19</v>
      </c>
      <c r="C5228" s="2">
        <v>67243700000</v>
      </c>
      <c r="D5228" s="2">
        <v>68242200000</v>
      </c>
      <c r="E5228" s="2">
        <v>62716000000</v>
      </c>
      <c r="F5228" s="2">
        <v>65164500000</v>
      </c>
      <c r="G5228" s="2">
        <v>63055900000</v>
      </c>
      <c r="H5228" s="2">
        <v>61994900000</v>
      </c>
      <c r="I5228" s="2">
        <v>61615400000</v>
      </c>
      <c r="J5228" s="2">
        <v>60982100000</v>
      </c>
      <c r="K5228" s="2">
        <v>59458400000</v>
      </c>
      <c r="L5228" s="2">
        <v>57993600000</v>
      </c>
      <c r="M5228" s="2">
        <v>56710500000</v>
      </c>
      <c r="N5228" s="2">
        <v>55766900000</v>
      </c>
      <c r="O5228" s="2">
        <v>59325100000</v>
      </c>
      <c r="P5228" s="2">
        <v>58585200000</v>
      </c>
      <c r="Q5228" s="2">
        <v>57796900000</v>
      </c>
      <c r="R5228" s="2">
        <v>57048100000</v>
      </c>
      <c r="S5228" s="2">
        <v>56204300000</v>
      </c>
      <c r="T5228" s="2">
        <v>55342200000</v>
      </c>
      <c r="U5228" s="2">
        <v>54963800000</v>
      </c>
      <c r="V5228" s="2">
        <v>54757600000</v>
      </c>
      <c r="W5228" s="2">
        <v>54468800000</v>
      </c>
      <c r="X5228" s="2">
        <v>54217000000</v>
      </c>
      <c r="Y5228" s="2">
        <v>53940200000</v>
      </c>
      <c r="Z5228" s="2">
        <v>53573400000</v>
      </c>
      <c r="AA5228" s="2">
        <v>53208400000</v>
      </c>
      <c r="AB5228" s="2">
        <v>53077600000</v>
      </c>
      <c r="AC5228" s="2">
        <v>53029800000</v>
      </c>
      <c r="AD5228" s="2">
        <v>52902600000</v>
      </c>
      <c r="AE5228" s="2">
        <v>52768200000</v>
      </c>
      <c r="AF5228" s="2">
        <v>52544800000</v>
      </c>
    </row>
    <row r="5229" spans="1:32" x14ac:dyDescent="0.25">
      <c r="A5229" t="s">
        <v>6743</v>
      </c>
      <c r="B5229" t="s">
        <v>19</v>
      </c>
      <c r="C5229" s="2">
        <v>763375000</v>
      </c>
      <c r="D5229" s="2">
        <v>777436000</v>
      </c>
      <c r="E5229" s="2">
        <v>732846000</v>
      </c>
      <c r="F5229" s="2">
        <v>756072000</v>
      </c>
      <c r="G5229" s="2">
        <v>746947000</v>
      </c>
      <c r="H5229" s="2">
        <v>746326000</v>
      </c>
      <c r="I5229" s="2">
        <v>750236000</v>
      </c>
      <c r="J5229" s="2">
        <v>750028000</v>
      </c>
      <c r="K5229" s="2">
        <v>737137000</v>
      </c>
      <c r="L5229" s="2">
        <v>725158000</v>
      </c>
      <c r="M5229" s="2">
        <v>714673000</v>
      </c>
      <c r="N5229" s="2">
        <v>727277000</v>
      </c>
      <c r="O5229" s="2">
        <v>789110000</v>
      </c>
      <c r="P5229" s="2">
        <v>804715000</v>
      </c>
      <c r="Q5229" s="2">
        <v>819609000</v>
      </c>
      <c r="R5229" s="2">
        <v>833553000</v>
      </c>
      <c r="S5229" s="2">
        <v>826463000</v>
      </c>
      <c r="T5229" s="2">
        <v>819040000</v>
      </c>
      <c r="U5229" s="2">
        <v>818048000</v>
      </c>
      <c r="V5229" s="2">
        <v>818772000</v>
      </c>
      <c r="W5229" s="2">
        <v>818399000</v>
      </c>
      <c r="X5229" s="2">
        <v>817415000</v>
      </c>
      <c r="Y5229" s="2">
        <v>815697000</v>
      </c>
      <c r="Z5229" s="2">
        <v>812869000</v>
      </c>
      <c r="AA5229" s="2">
        <v>810172000</v>
      </c>
      <c r="AB5229" s="2">
        <v>809388000</v>
      </c>
      <c r="AC5229" s="2">
        <v>809737000</v>
      </c>
      <c r="AD5229" s="2">
        <v>809000000</v>
      </c>
      <c r="AE5229" s="2">
        <v>807989000</v>
      </c>
      <c r="AF5229" s="2">
        <v>806150000</v>
      </c>
    </row>
    <row r="5230" spans="1:32" x14ac:dyDescent="0.25">
      <c r="A5230" t="s">
        <v>6744</v>
      </c>
      <c r="B5230" t="s">
        <v>19</v>
      </c>
      <c r="C5230" s="2">
        <v>3337600000</v>
      </c>
      <c r="D5230" s="2">
        <v>3446660000</v>
      </c>
      <c r="E5230" s="2">
        <v>3285260000</v>
      </c>
      <c r="F5230" s="2">
        <v>3349330000</v>
      </c>
      <c r="G5230" s="2">
        <v>3300510000</v>
      </c>
      <c r="H5230" s="2">
        <v>3291930000</v>
      </c>
      <c r="I5230" s="2">
        <v>3298110000</v>
      </c>
      <c r="J5230" s="2">
        <v>3275150000</v>
      </c>
      <c r="K5230" s="2">
        <v>3166480000</v>
      </c>
      <c r="L5230" s="2">
        <v>3065640000</v>
      </c>
      <c r="M5230" s="2">
        <v>2976150000</v>
      </c>
      <c r="N5230" s="2">
        <v>3068430000</v>
      </c>
      <c r="O5230" s="2">
        <v>3480040000</v>
      </c>
      <c r="P5230" s="2">
        <v>3597220000</v>
      </c>
      <c r="Q5230" s="2">
        <v>3713020000</v>
      </c>
      <c r="R5230" s="2">
        <v>3819920000</v>
      </c>
      <c r="S5230" s="2">
        <v>3757370000</v>
      </c>
      <c r="T5230" s="2">
        <v>3693640000</v>
      </c>
      <c r="U5230" s="2">
        <v>3679550000</v>
      </c>
      <c r="V5230" s="2">
        <v>3676340000</v>
      </c>
      <c r="W5230" s="2">
        <v>3666750000</v>
      </c>
      <c r="X5230" s="2">
        <v>3651820000</v>
      </c>
      <c r="Y5230" s="2">
        <v>3632350000</v>
      </c>
      <c r="Z5230" s="2">
        <v>3605640000</v>
      </c>
      <c r="AA5230" s="2">
        <v>3581310000</v>
      </c>
      <c r="AB5230" s="2">
        <v>3568300000</v>
      </c>
      <c r="AC5230" s="2">
        <v>3561410000</v>
      </c>
      <c r="AD5230" s="2">
        <v>3550620000</v>
      </c>
      <c r="AE5230" s="2">
        <v>3536140000</v>
      </c>
      <c r="AF5230" s="2">
        <v>3518810000</v>
      </c>
    </row>
    <row r="5231" spans="1:32" x14ac:dyDescent="0.25">
      <c r="A5231" t="s">
        <v>6745</v>
      </c>
      <c r="B5231" t="s">
        <v>19</v>
      </c>
      <c r="C5231" s="2">
        <v>1711830000</v>
      </c>
      <c r="D5231" s="2">
        <v>1754530000</v>
      </c>
      <c r="E5231" s="2">
        <v>1474250000</v>
      </c>
      <c r="F5231" s="2">
        <v>1437230000</v>
      </c>
      <c r="G5231" s="2">
        <v>1428430000</v>
      </c>
      <c r="H5231" s="2">
        <v>1422720000</v>
      </c>
      <c r="I5231" s="2">
        <v>1411430000</v>
      </c>
      <c r="J5231" s="2">
        <v>1388400000</v>
      </c>
      <c r="K5231" s="2">
        <v>1329290000</v>
      </c>
      <c r="L5231" s="2">
        <v>1271160000</v>
      </c>
      <c r="M5231" s="2">
        <v>1215010000</v>
      </c>
      <c r="N5231" s="2">
        <v>1191280000</v>
      </c>
      <c r="O5231" s="2">
        <v>1375510000</v>
      </c>
      <c r="P5231" s="2">
        <v>1365510000</v>
      </c>
      <c r="Q5231" s="2">
        <v>1358130000</v>
      </c>
      <c r="R5231" s="2">
        <v>1347900000</v>
      </c>
      <c r="S5231" s="2">
        <v>1301610000</v>
      </c>
      <c r="T5231" s="2">
        <v>1256630000</v>
      </c>
      <c r="U5231" s="2">
        <v>1234180000</v>
      </c>
      <c r="V5231" s="2">
        <v>1216440000</v>
      </c>
      <c r="W5231" s="2">
        <v>1198070000</v>
      </c>
      <c r="X5231" s="2">
        <v>1176430000</v>
      </c>
      <c r="Y5231" s="2">
        <v>1151070000</v>
      </c>
      <c r="Z5231" s="2">
        <v>1124950000</v>
      </c>
      <c r="AA5231" s="2">
        <v>1105200000</v>
      </c>
      <c r="AB5231" s="2">
        <v>1085150000</v>
      </c>
      <c r="AC5231" s="2">
        <v>1066370000</v>
      </c>
      <c r="AD5231" s="2">
        <v>1047120000</v>
      </c>
      <c r="AE5231" s="2">
        <v>1026670000</v>
      </c>
      <c r="AF5231" s="2">
        <v>1005980000</v>
      </c>
    </row>
    <row r="5232" spans="1:32" x14ac:dyDescent="0.25">
      <c r="A5232" t="s">
        <v>6746</v>
      </c>
      <c r="B5232" t="s">
        <v>19</v>
      </c>
      <c r="C5232" s="2">
        <v>257263000</v>
      </c>
      <c r="D5232" s="2">
        <v>263124000</v>
      </c>
      <c r="E5232" s="2">
        <v>217038000</v>
      </c>
      <c r="F5232" s="2">
        <v>211760000</v>
      </c>
      <c r="G5232" s="2">
        <v>210698000</v>
      </c>
      <c r="H5232" s="2">
        <v>210091000</v>
      </c>
      <c r="I5232" s="2">
        <v>208665000</v>
      </c>
      <c r="J5232" s="2">
        <v>205491000</v>
      </c>
      <c r="K5232" s="2">
        <v>196920000</v>
      </c>
      <c r="L5232" s="2">
        <v>188459000</v>
      </c>
      <c r="M5232" s="2">
        <v>180265000</v>
      </c>
      <c r="N5232" s="2">
        <v>176893000</v>
      </c>
      <c r="O5232" s="2">
        <v>204343000</v>
      </c>
      <c r="P5232" s="2">
        <v>202886000</v>
      </c>
      <c r="Q5232" s="2">
        <v>201721000</v>
      </c>
      <c r="R5232" s="2">
        <v>200033000</v>
      </c>
      <c r="S5232" s="2">
        <v>192966000</v>
      </c>
      <c r="T5232" s="2">
        <v>186130000</v>
      </c>
      <c r="U5232" s="2">
        <v>182596000</v>
      </c>
      <c r="V5232" s="2">
        <v>179904000</v>
      </c>
      <c r="W5232" s="2">
        <v>177085000</v>
      </c>
      <c r="X5232" s="2">
        <v>173722000</v>
      </c>
      <c r="Y5232" s="2">
        <v>169773000</v>
      </c>
      <c r="Z5232" s="2">
        <v>165721000</v>
      </c>
      <c r="AA5232" s="2">
        <v>162642000</v>
      </c>
      <c r="AB5232" s="2">
        <v>159521000</v>
      </c>
      <c r="AC5232" s="2">
        <v>156575000</v>
      </c>
      <c r="AD5232" s="2">
        <v>153553000</v>
      </c>
      <c r="AE5232" s="2">
        <v>150362000</v>
      </c>
      <c r="AF5232" s="2">
        <v>147158000</v>
      </c>
    </row>
    <row r="5233" spans="1:32" x14ac:dyDescent="0.25">
      <c r="A5233" t="s">
        <v>6747</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x14ac:dyDescent="0.25">
      <c r="A5234" t="s">
        <v>6748</v>
      </c>
      <c r="B5234" t="s">
        <v>19</v>
      </c>
      <c r="C5234" s="2">
        <v>43843900000000</v>
      </c>
      <c r="D5234" s="2">
        <v>51988300000000</v>
      </c>
      <c r="E5234" s="2">
        <v>50280200000000</v>
      </c>
      <c r="F5234" s="2">
        <v>48357400000000</v>
      </c>
      <c r="G5234" s="2">
        <v>46717200000000</v>
      </c>
      <c r="H5234" s="2">
        <v>46697200000000</v>
      </c>
      <c r="I5234" s="2">
        <v>47622200000000</v>
      </c>
      <c r="J5234" s="2">
        <v>47559600000000</v>
      </c>
      <c r="K5234" s="2">
        <v>46750600000000</v>
      </c>
      <c r="L5234" s="2">
        <v>45922100000000</v>
      </c>
      <c r="M5234" s="2">
        <v>42361800000000</v>
      </c>
      <c r="N5234" s="2">
        <v>39347800000000</v>
      </c>
      <c r="O5234" s="2">
        <v>47218500000000</v>
      </c>
      <c r="P5234" s="2">
        <v>44875700000000</v>
      </c>
      <c r="Q5234" s="2">
        <v>42675800000000</v>
      </c>
      <c r="R5234" s="2">
        <v>42904800000000</v>
      </c>
      <c r="S5234" s="2">
        <v>42965500000000</v>
      </c>
      <c r="T5234" s="2">
        <v>43148200000000</v>
      </c>
      <c r="U5234" s="2">
        <v>43175000000000</v>
      </c>
      <c r="V5234" s="2">
        <v>43073700000000</v>
      </c>
      <c r="W5234" s="2">
        <v>43132600000000</v>
      </c>
      <c r="X5234" s="2">
        <v>43323500000000</v>
      </c>
      <c r="Y5234" s="2">
        <v>43449900000000</v>
      </c>
      <c r="Z5234" s="2">
        <v>43361200000000</v>
      </c>
      <c r="AA5234" s="2">
        <v>43112000000000</v>
      </c>
      <c r="AB5234" s="2">
        <v>42885000000000</v>
      </c>
      <c r="AC5234" s="2">
        <v>42792800000000</v>
      </c>
      <c r="AD5234" s="2">
        <v>42735100000000</v>
      </c>
      <c r="AE5234" s="2">
        <v>42573000000000</v>
      </c>
      <c r="AF5234" s="2">
        <v>42619300000000</v>
      </c>
    </row>
    <row r="5235" spans="1:32" x14ac:dyDescent="0.25">
      <c r="A5235" t="s">
        <v>6749</v>
      </c>
      <c r="B5235" t="s">
        <v>19</v>
      </c>
      <c r="C5235" s="2">
        <v>13096900000</v>
      </c>
      <c r="D5235" s="2">
        <v>13187900000</v>
      </c>
      <c r="E5235" s="2">
        <v>13164300000</v>
      </c>
      <c r="F5235" s="2">
        <v>13304000000</v>
      </c>
      <c r="G5235" s="2">
        <v>13126500000</v>
      </c>
      <c r="H5235" s="2">
        <v>12972700000</v>
      </c>
      <c r="I5235" s="2">
        <v>13221500000</v>
      </c>
      <c r="J5235" s="2">
        <v>13761100000</v>
      </c>
      <c r="K5235" s="2">
        <v>14049900000</v>
      </c>
      <c r="L5235" s="2">
        <v>14121800000</v>
      </c>
      <c r="M5235" s="2">
        <v>14189300000</v>
      </c>
      <c r="N5235" s="2">
        <v>14178800000</v>
      </c>
      <c r="O5235" s="2">
        <v>14316600000</v>
      </c>
      <c r="P5235" s="2">
        <v>14485600000</v>
      </c>
      <c r="Q5235" s="2">
        <v>14489000000</v>
      </c>
      <c r="R5235" s="2">
        <v>14522600000</v>
      </c>
      <c r="S5235" s="2">
        <v>14570000000</v>
      </c>
      <c r="T5235" s="2">
        <v>14606600000</v>
      </c>
      <c r="U5235" s="2">
        <v>14755700000</v>
      </c>
      <c r="V5235" s="2">
        <v>14843100000</v>
      </c>
      <c r="W5235" s="2">
        <v>14879600000</v>
      </c>
      <c r="X5235" s="2">
        <v>14936600000</v>
      </c>
      <c r="Y5235" s="2">
        <v>15034100000</v>
      </c>
      <c r="Z5235" s="2">
        <v>15141000000</v>
      </c>
      <c r="AA5235" s="2">
        <v>15176700000</v>
      </c>
      <c r="AB5235" s="2">
        <v>15180200000</v>
      </c>
      <c r="AC5235" s="2">
        <v>15149700000</v>
      </c>
      <c r="AD5235" s="2">
        <v>15169300000</v>
      </c>
      <c r="AE5235" s="2">
        <v>15219500000</v>
      </c>
      <c r="AF5235" s="2">
        <v>15228600000</v>
      </c>
    </row>
    <row r="5236" spans="1:32" x14ac:dyDescent="0.25">
      <c r="A5236" t="s">
        <v>6750</v>
      </c>
      <c r="B5236" t="s">
        <v>19</v>
      </c>
      <c r="C5236" s="2">
        <v>350003000000</v>
      </c>
      <c r="D5236" s="2">
        <v>354036000000</v>
      </c>
      <c r="E5236" s="2">
        <v>352966000000</v>
      </c>
      <c r="F5236" s="2">
        <v>356645000000</v>
      </c>
      <c r="G5236" s="2">
        <v>350937000000</v>
      </c>
      <c r="H5236" s="2">
        <v>345641000000</v>
      </c>
      <c r="I5236" s="2">
        <v>352896000000</v>
      </c>
      <c r="J5236" s="2">
        <v>368467000000</v>
      </c>
      <c r="K5236" s="2">
        <v>376532000000</v>
      </c>
      <c r="L5236" s="2">
        <v>378378000000</v>
      </c>
      <c r="M5236" s="2">
        <v>380016000000</v>
      </c>
      <c r="N5236" s="2">
        <v>378384000000</v>
      </c>
      <c r="O5236" s="2">
        <v>383024000000</v>
      </c>
      <c r="P5236" s="2">
        <v>387121000000</v>
      </c>
      <c r="Q5236" s="2">
        <v>386289000000</v>
      </c>
      <c r="R5236" s="2">
        <v>386464000000</v>
      </c>
      <c r="S5236" s="2">
        <v>387467000000</v>
      </c>
      <c r="T5236" s="2">
        <v>388459000000</v>
      </c>
      <c r="U5236" s="2">
        <v>392561000000</v>
      </c>
      <c r="V5236" s="2">
        <v>395144000000</v>
      </c>
      <c r="W5236" s="2">
        <v>395828000000</v>
      </c>
      <c r="X5236" s="2">
        <v>397329000000</v>
      </c>
      <c r="Y5236" s="2">
        <v>400132000000</v>
      </c>
      <c r="Z5236" s="2">
        <v>402997000000</v>
      </c>
      <c r="AA5236" s="2">
        <v>404035000000</v>
      </c>
      <c r="AB5236" s="2">
        <v>403923000000</v>
      </c>
      <c r="AC5236" s="2">
        <v>402932000000</v>
      </c>
      <c r="AD5236" s="2">
        <v>403224000000</v>
      </c>
      <c r="AE5236" s="2">
        <v>404719000000</v>
      </c>
      <c r="AF5236" s="2">
        <v>404707000000</v>
      </c>
    </row>
    <row r="5237" spans="1:32" x14ac:dyDescent="0.25">
      <c r="A5237" t="s">
        <v>6751</v>
      </c>
      <c r="B5237" t="s">
        <v>19</v>
      </c>
      <c r="C5237" s="2">
        <v>66006900000</v>
      </c>
      <c r="D5237" s="2">
        <v>77214400000</v>
      </c>
      <c r="E5237" s="2">
        <v>74194700000</v>
      </c>
      <c r="F5237" s="2">
        <v>73186500000</v>
      </c>
      <c r="G5237" s="2">
        <v>70819200000</v>
      </c>
      <c r="H5237" s="2">
        <v>68664900000</v>
      </c>
      <c r="I5237" s="2">
        <v>68604400000</v>
      </c>
      <c r="J5237" s="2">
        <v>69986900000</v>
      </c>
      <c r="K5237" s="2">
        <v>70038800000</v>
      </c>
      <c r="L5237" s="2">
        <v>68984600000</v>
      </c>
      <c r="M5237" s="2">
        <v>67934100000</v>
      </c>
      <c r="N5237" s="2">
        <v>66705300000</v>
      </c>
      <c r="O5237" s="2">
        <v>80043000000</v>
      </c>
      <c r="P5237" s="2">
        <v>80811600000</v>
      </c>
      <c r="Q5237" s="2">
        <v>80715400000</v>
      </c>
      <c r="R5237" s="2">
        <v>80782000000</v>
      </c>
      <c r="S5237" s="2">
        <v>80763200000</v>
      </c>
      <c r="T5237" s="2">
        <v>80625900000</v>
      </c>
      <c r="U5237" s="2">
        <v>81038900000</v>
      </c>
      <c r="V5237" s="2">
        <v>81218400000</v>
      </c>
      <c r="W5237" s="2">
        <v>81123300000</v>
      </c>
      <c r="X5237" s="2">
        <v>81204100000</v>
      </c>
      <c r="Y5237" s="2">
        <v>81459800000</v>
      </c>
      <c r="Z5237" s="2">
        <v>81724100000</v>
      </c>
      <c r="AA5237" s="2">
        <v>81644500000</v>
      </c>
      <c r="AB5237" s="2">
        <v>81401800000</v>
      </c>
      <c r="AC5237" s="2">
        <v>80993200000</v>
      </c>
      <c r="AD5237" s="2">
        <v>80801100000</v>
      </c>
      <c r="AE5237" s="2">
        <v>80849800000</v>
      </c>
      <c r="AF5237" s="2">
        <v>80701900000</v>
      </c>
    </row>
    <row r="5238" spans="1:32" x14ac:dyDescent="0.25">
      <c r="A5238" t="s">
        <v>6752</v>
      </c>
      <c r="B5238" t="s">
        <v>19</v>
      </c>
      <c r="C5238" s="2">
        <v>36248500000</v>
      </c>
      <c r="D5238" s="2">
        <v>42345700000</v>
      </c>
      <c r="E5238" s="2">
        <v>40700900000</v>
      </c>
      <c r="F5238" s="2">
        <v>40162500000</v>
      </c>
      <c r="G5238" s="2">
        <v>38845700000</v>
      </c>
      <c r="H5238" s="2">
        <v>37645200000</v>
      </c>
      <c r="I5238" s="2">
        <v>37631700000</v>
      </c>
      <c r="J5238" s="2">
        <v>38443500000</v>
      </c>
      <c r="K5238" s="2">
        <v>38498700000</v>
      </c>
      <c r="L5238" s="2">
        <v>37931800000</v>
      </c>
      <c r="M5238" s="2">
        <v>37357900000</v>
      </c>
      <c r="N5238" s="2">
        <v>36627600000</v>
      </c>
      <c r="O5238" s="2">
        <v>43824600000</v>
      </c>
      <c r="P5238" s="2">
        <v>44206000000</v>
      </c>
      <c r="Q5238" s="2">
        <v>44092100000</v>
      </c>
      <c r="R5238" s="2">
        <v>44072100000</v>
      </c>
      <c r="S5238" s="2">
        <v>44052900000</v>
      </c>
      <c r="T5238" s="2">
        <v>43982600000</v>
      </c>
      <c r="U5238" s="2">
        <v>44216700000</v>
      </c>
      <c r="V5238" s="2">
        <v>44318800000</v>
      </c>
      <c r="W5238" s="2">
        <v>44273400000</v>
      </c>
      <c r="X5238" s="2">
        <v>44321000000</v>
      </c>
      <c r="Y5238" s="2">
        <v>44468700000</v>
      </c>
      <c r="Z5238" s="2">
        <v>44611600000</v>
      </c>
      <c r="AA5238" s="2">
        <v>44573300000</v>
      </c>
      <c r="AB5238" s="2">
        <v>44442700000</v>
      </c>
      <c r="AC5238" s="2">
        <v>44209500000</v>
      </c>
      <c r="AD5238" s="2">
        <v>44106700000</v>
      </c>
      <c r="AE5238" s="2">
        <v>44133700000</v>
      </c>
      <c r="AF5238" s="2">
        <v>44056400000</v>
      </c>
    </row>
    <row r="5239" spans="1:32" x14ac:dyDescent="0.25">
      <c r="A5239" t="s">
        <v>6753</v>
      </c>
      <c r="B5239" t="s">
        <v>19</v>
      </c>
      <c r="C5239" s="2">
        <v>24596900000</v>
      </c>
      <c r="D5239" s="2">
        <v>26069100000</v>
      </c>
      <c r="E5239" s="2">
        <v>25673000000</v>
      </c>
      <c r="F5239" s="2">
        <v>25731100000</v>
      </c>
      <c r="G5239" s="2">
        <v>25160900000</v>
      </c>
      <c r="H5239" s="2">
        <v>24642200000</v>
      </c>
      <c r="I5239" s="2">
        <v>25002800000</v>
      </c>
      <c r="J5239" s="2">
        <v>25966900000</v>
      </c>
      <c r="K5239" s="2">
        <v>26383200000</v>
      </c>
      <c r="L5239" s="2">
        <v>26355100000</v>
      </c>
      <c r="M5239" s="2">
        <v>26316500000</v>
      </c>
      <c r="N5239" s="2">
        <v>26158000000</v>
      </c>
      <c r="O5239" s="2">
        <v>27955400000</v>
      </c>
      <c r="P5239" s="2">
        <v>28320400000</v>
      </c>
      <c r="Q5239" s="2">
        <v>28335800000</v>
      </c>
      <c r="R5239" s="2">
        <v>28407500000</v>
      </c>
      <c r="S5239" s="2">
        <v>28456900000</v>
      </c>
      <c r="T5239" s="2">
        <v>28482000000</v>
      </c>
      <c r="U5239" s="2">
        <v>28740900000</v>
      </c>
      <c r="V5239" s="2">
        <v>28883600000</v>
      </c>
      <c r="W5239" s="2">
        <v>28911900000</v>
      </c>
      <c r="X5239" s="2">
        <v>28992100000</v>
      </c>
      <c r="Y5239" s="2">
        <v>29159600000</v>
      </c>
      <c r="Z5239" s="2">
        <v>29332400000</v>
      </c>
      <c r="AA5239" s="2">
        <v>29382100000</v>
      </c>
      <c r="AB5239" s="2">
        <v>29344800000</v>
      </c>
      <c r="AC5239" s="2">
        <v>29238500000</v>
      </c>
      <c r="AD5239" s="2">
        <v>29228700000</v>
      </c>
      <c r="AE5239" s="2">
        <v>29315600000</v>
      </c>
      <c r="AF5239" s="2">
        <v>29287900000</v>
      </c>
    </row>
    <row r="5240" spans="1:32" x14ac:dyDescent="0.25">
      <c r="A5240" t="s">
        <v>6754</v>
      </c>
      <c r="B5240" t="s">
        <v>19</v>
      </c>
      <c r="C5240" s="2">
        <v>34344900000</v>
      </c>
      <c r="D5240" s="2">
        <v>61314900000</v>
      </c>
      <c r="E5240" s="2">
        <v>54032400000</v>
      </c>
      <c r="F5240" s="2">
        <v>50112800000</v>
      </c>
      <c r="G5240" s="2">
        <v>46312900000</v>
      </c>
      <c r="H5240" s="2">
        <v>42856500000</v>
      </c>
      <c r="I5240" s="2">
        <v>39925300000</v>
      </c>
      <c r="J5240" s="2">
        <v>37394700000</v>
      </c>
      <c r="K5240" s="2">
        <v>34420000000</v>
      </c>
      <c r="L5240" s="2">
        <v>31021000000</v>
      </c>
      <c r="M5240" s="2">
        <v>27761800000</v>
      </c>
      <c r="N5240" s="2">
        <v>24482500000</v>
      </c>
      <c r="O5240" s="2">
        <v>55940700000</v>
      </c>
      <c r="P5240" s="2">
        <v>55562200000</v>
      </c>
      <c r="Q5240" s="2">
        <v>54891800000</v>
      </c>
      <c r="R5240" s="2">
        <v>54268500000</v>
      </c>
      <c r="S5240" s="2">
        <v>53824500000</v>
      </c>
      <c r="T5240" s="2">
        <v>53164500000</v>
      </c>
      <c r="U5240" s="2">
        <v>52596000000</v>
      </c>
      <c r="V5240" s="2">
        <v>52062700000</v>
      </c>
      <c r="W5240" s="2">
        <v>51578500000</v>
      </c>
      <c r="X5240" s="2">
        <v>51198800000</v>
      </c>
      <c r="Y5240" s="2">
        <v>50807500000</v>
      </c>
      <c r="Z5240" s="2">
        <v>50370700000</v>
      </c>
      <c r="AA5240" s="2">
        <v>49758000000</v>
      </c>
      <c r="AB5240" s="2">
        <v>49174700000</v>
      </c>
      <c r="AC5240" s="2">
        <v>48570600000</v>
      </c>
      <c r="AD5240" s="2">
        <v>47970600000</v>
      </c>
      <c r="AE5240" s="2">
        <v>47528600000</v>
      </c>
      <c r="AF5240" s="2">
        <v>47156200000</v>
      </c>
    </row>
    <row r="5241" spans="1:32" x14ac:dyDescent="0.25">
      <c r="A5241" t="s">
        <v>6755</v>
      </c>
      <c r="B5241" t="s">
        <v>19</v>
      </c>
      <c r="C5241" s="2">
        <v>603996000</v>
      </c>
      <c r="D5241" s="2">
        <v>666900000</v>
      </c>
      <c r="E5241" s="2">
        <v>650010000</v>
      </c>
      <c r="F5241" s="2">
        <v>647144000</v>
      </c>
      <c r="G5241" s="2">
        <v>631945000</v>
      </c>
      <c r="H5241" s="2">
        <v>618232000</v>
      </c>
      <c r="I5241" s="2">
        <v>621928000</v>
      </c>
      <c r="J5241" s="2">
        <v>637434000</v>
      </c>
      <c r="K5241" s="2">
        <v>642070000</v>
      </c>
      <c r="L5241" s="2">
        <v>637637000</v>
      </c>
      <c r="M5241" s="2">
        <v>633174000</v>
      </c>
      <c r="N5241" s="2">
        <v>629890000</v>
      </c>
      <c r="O5241" s="2">
        <v>708706000</v>
      </c>
      <c r="P5241" s="2">
        <v>719147000</v>
      </c>
      <c r="Q5241" s="2">
        <v>722319000</v>
      </c>
      <c r="R5241" s="2">
        <v>726711000</v>
      </c>
      <c r="S5241" s="2">
        <v>727415000</v>
      </c>
      <c r="T5241" s="2">
        <v>727242000</v>
      </c>
      <c r="U5241" s="2">
        <v>732050000</v>
      </c>
      <c r="V5241" s="2">
        <v>734565000</v>
      </c>
      <c r="W5241" s="2">
        <v>734821000</v>
      </c>
      <c r="X5241" s="2">
        <v>736245000</v>
      </c>
      <c r="Y5241" s="2">
        <v>739226000</v>
      </c>
      <c r="Z5241" s="2">
        <v>742275000</v>
      </c>
      <c r="AA5241" s="2">
        <v>742706000</v>
      </c>
      <c r="AB5241" s="2">
        <v>741642000</v>
      </c>
      <c r="AC5241" s="2">
        <v>739075000</v>
      </c>
      <c r="AD5241" s="2">
        <v>738363000</v>
      </c>
      <c r="AE5241" s="2">
        <v>739572000</v>
      </c>
      <c r="AF5241" s="2">
        <v>738944000</v>
      </c>
    </row>
    <row r="5242" spans="1:32" x14ac:dyDescent="0.25">
      <c r="A5242" t="s">
        <v>6756</v>
      </c>
      <c r="B5242" t="s">
        <v>19</v>
      </c>
      <c r="C5242" s="2">
        <v>2416380000</v>
      </c>
      <c r="D5242" s="2">
        <v>2463670000</v>
      </c>
      <c r="E5242" s="2">
        <v>2451080000</v>
      </c>
      <c r="F5242" s="2">
        <v>2472410000</v>
      </c>
      <c r="G5242" s="2">
        <v>2429150000</v>
      </c>
      <c r="H5242" s="2">
        <v>2388910000</v>
      </c>
      <c r="I5242" s="2">
        <v>2437800000</v>
      </c>
      <c r="J5242" s="2">
        <v>2545640000</v>
      </c>
      <c r="K5242" s="2">
        <v>2600410000</v>
      </c>
      <c r="L5242" s="2">
        <v>2610730000</v>
      </c>
      <c r="M5242" s="2">
        <v>2618420000</v>
      </c>
      <c r="N5242" s="2">
        <v>2649600000</v>
      </c>
      <c r="O5242" s="2">
        <v>2747070000</v>
      </c>
      <c r="P5242" s="2">
        <v>2820880000</v>
      </c>
      <c r="Q5242" s="2">
        <v>2857630000</v>
      </c>
      <c r="R5242" s="2">
        <v>2901010000</v>
      </c>
      <c r="S5242" s="2">
        <v>2907510000</v>
      </c>
      <c r="T5242" s="2">
        <v>2911070000</v>
      </c>
      <c r="U5242" s="2">
        <v>2941220000</v>
      </c>
      <c r="V5242" s="2">
        <v>2958710000</v>
      </c>
      <c r="W5242" s="2">
        <v>2963610000</v>
      </c>
      <c r="X5242" s="2">
        <v>2972820000</v>
      </c>
      <c r="Y5242" s="2">
        <v>2991700000</v>
      </c>
      <c r="Z5242" s="2">
        <v>3011490000</v>
      </c>
      <c r="AA5242" s="2">
        <v>3018290000</v>
      </c>
      <c r="AB5242" s="2">
        <v>3018730000</v>
      </c>
      <c r="AC5242" s="2">
        <v>3009150000</v>
      </c>
      <c r="AD5242" s="2">
        <v>3010210000</v>
      </c>
      <c r="AE5242" s="2">
        <v>3021630000</v>
      </c>
      <c r="AF5242" s="2">
        <v>3020240000</v>
      </c>
    </row>
    <row r="5243" spans="1:32" x14ac:dyDescent="0.25">
      <c r="A5243" t="s">
        <v>6757</v>
      </c>
      <c r="B5243" t="s">
        <v>19</v>
      </c>
      <c r="C5243" s="2">
        <v>427469000</v>
      </c>
      <c r="D5243" s="2">
        <v>1373400000</v>
      </c>
      <c r="E5243" s="2">
        <v>1118290000</v>
      </c>
      <c r="F5243" s="2">
        <v>970814000</v>
      </c>
      <c r="G5243" s="2">
        <v>850491000</v>
      </c>
      <c r="H5243" s="2">
        <v>741320000</v>
      </c>
      <c r="I5243" s="2">
        <v>620851000</v>
      </c>
      <c r="J5243" s="2">
        <v>494074000</v>
      </c>
      <c r="K5243" s="2">
        <v>369107000</v>
      </c>
      <c r="L5243" s="2">
        <v>244132000</v>
      </c>
      <c r="M5243" s="2">
        <v>124806000</v>
      </c>
      <c r="N5243" s="2">
        <v>19477200</v>
      </c>
      <c r="O5243" s="2">
        <v>1130330000</v>
      </c>
      <c r="P5243" s="2">
        <v>1114230000</v>
      </c>
      <c r="Q5243" s="2">
        <v>1099470000</v>
      </c>
      <c r="R5243" s="2">
        <v>1084170000</v>
      </c>
      <c r="S5243" s="2">
        <v>1066080000</v>
      </c>
      <c r="T5243" s="2">
        <v>1040070000</v>
      </c>
      <c r="U5243" s="2">
        <v>1010390000</v>
      </c>
      <c r="V5243" s="2">
        <v>985764000</v>
      </c>
      <c r="W5243" s="2">
        <v>966566000</v>
      </c>
      <c r="X5243" s="2">
        <v>949563000</v>
      </c>
      <c r="Y5243" s="2">
        <v>929002000</v>
      </c>
      <c r="Z5243" s="2">
        <v>906742000</v>
      </c>
      <c r="AA5243" s="2">
        <v>882859000</v>
      </c>
      <c r="AB5243" s="2">
        <v>862226000</v>
      </c>
      <c r="AC5243" s="2">
        <v>843231000</v>
      </c>
      <c r="AD5243" s="2">
        <v>820970000</v>
      </c>
      <c r="AE5243" s="2">
        <v>801690000</v>
      </c>
      <c r="AF5243" s="2">
        <v>788672000</v>
      </c>
    </row>
    <row r="5244" spans="1:32" x14ac:dyDescent="0.25">
      <c r="A5244" t="s">
        <v>6758</v>
      </c>
      <c r="B5244" t="s">
        <v>19</v>
      </c>
      <c r="C5244" s="2">
        <v>62725800</v>
      </c>
      <c r="D5244" s="2">
        <v>200319000</v>
      </c>
      <c r="E5244" s="2">
        <v>163231000</v>
      </c>
      <c r="F5244" s="2">
        <v>141763000</v>
      </c>
      <c r="G5244" s="2">
        <v>124274000</v>
      </c>
      <c r="H5244" s="2">
        <v>108424000</v>
      </c>
      <c r="I5244" s="2">
        <v>90930400</v>
      </c>
      <c r="J5244" s="2">
        <v>72502800</v>
      </c>
      <c r="K5244" s="2">
        <v>54306700</v>
      </c>
      <c r="L5244" s="2">
        <v>36107700</v>
      </c>
      <c r="M5244" s="2">
        <v>18736100</v>
      </c>
      <c r="N5244" s="2">
        <v>3449950</v>
      </c>
      <c r="O5244" s="2">
        <v>165062000</v>
      </c>
      <c r="P5244" s="2">
        <v>162760000</v>
      </c>
      <c r="Q5244" s="2">
        <v>160651000</v>
      </c>
      <c r="R5244" s="2">
        <v>158456000</v>
      </c>
      <c r="S5244" s="2">
        <v>155817000</v>
      </c>
      <c r="T5244" s="2">
        <v>152026000</v>
      </c>
      <c r="U5244" s="2">
        <v>147699000</v>
      </c>
      <c r="V5244" s="2">
        <v>144112000</v>
      </c>
      <c r="W5244" s="2">
        <v>141312000</v>
      </c>
      <c r="X5244" s="2">
        <v>138829000</v>
      </c>
      <c r="Y5244" s="2">
        <v>135823000</v>
      </c>
      <c r="Z5244" s="2">
        <v>132571000</v>
      </c>
      <c r="AA5244" s="2">
        <v>129084000</v>
      </c>
      <c r="AB5244" s="2">
        <v>126072000</v>
      </c>
      <c r="AC5244" s="2">
        <v>123296000</v>
      </c>
      <c r="AD5244" s="2">
        <v>120039000</v>
      </c>
      <c r="AE5244" s="2">
        <v>117217000</v>
      </c>
      <c r="AF5244" s="2">
        <v>115305000</v>
      </c>
    </row>
    <row r="5245" spans="1:32" x14ac:dyDescent="0.25">
      <c r="A5245" t="s">
        <v>6759</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x14ac:dyDescent="0.25">
      <c r="A5246" t="s">
        <v>6760</v>
      </c>
      <c r="B5246" t="s">
        <v>19</v>
      </c>
      <c r="C5246" s="2">
        <v>15090200000000</v>
      </c>
      <c r="D5246" s="2">
        <v>15268600000000</v>
      </c>
      <c r="E5246" s="2">
        <v>14472200000000</v>
      </c>
      <c r="F5246" s="2">
        <v>14587800000000</v>
      </c>
      <c r="G5246" s="2">
        <v>14749600000000</v>
      </c>
      <c r="H5246" s="2">
        <v>15116600000000</v>
      </c>
      <c r="I5246" s="2">
        <v>15423500000000</v>
      </c>
      <c r="J5246" s="2">
        <v>15587600000000</v>
      </c>
      <c r="K5246" s="2">
        <v>15631900000000</v>
      </c>
      <c r="L5246" s="2">
        <v>15600600000000</v>
      </c>
      <c r="M5246" s="2">
        <v>15552100000000</v>
      </c>
      <c r="N5246" s="2">
        <v>15546900000000</v>
      </c>
      <c r="O5246" s="2">
        <v>15589500000000</v>
      </c>
      <c r="P5246" s="2">
        <v>15688400000000</v>
      </c>
      <c r="Q5246" s="2">
        <v>15828200000000</v>
      </c>
      <c r="R5246" s="2">
        <v>15969400000000</v>
      </c>
      <c r="S5246" s="2">
        <v>16100500000000</v>
      </c>
      <c r="T5246" s="2">
        <v>16237400000000</v>
      </c>
      <c r="U5246" s="2">
        <v>16406300000000</v>
      </c>
      <c r="V5246" s="2">
        <v>16511300000000</v>
      </c>
      <c r="W5246" s="2">
        <v>16656600000000</v>
      </c>
      <c r="X5246" s="2">
        <v>16868600000000</v>
      </c>
      <c r="Y5246" s="2">
        <v>17084500000000</v>
      </c>
      <c r="Z5246" s="2">
        <v>17253300000000</v>
      </c>
      <c r="AA5246" s="2">
        <v>17414300000000</v>
      </c>
      <c r="AB5246" s="2">
        <v>17574200000000</v>
      </c>
      <c r="AC5246" s="2">
        <v>17797700000000</v>
      </c>
      <c r="AD5246" s="2">
        <v>17957200000000</v>
      </c>
      <c r="AE5246" s="2">
        <v>18082100000000</v>
      </c>
      <c r="AF5246" s="2">
        <v>18270200000000</v>
      </c>
    </row>
    <row r="5247" spans="1:32" x14ac:dyDescent="0.25">
      <c r="A5247" t="s">
        <v>6761</v>
      </c>
      <c r="B5247" t="s">
        <v>19</v>
      </c>
      <c r="C5247" s="2">
        <v>15523200000</v>
      </c>
      <c r="D5247" s="2">
        <v>15524300000</v>
      </c>
      <c r="E5247" s="2">
        <v>15440200000</v>
      </c>
      <c r="F5247" s="2">
        <v>15930800000</v>
      </c>
      <c r="G5247" s="2">
        <v>15827600000</v>
      </c>
      <c r="H5247" s="2">
        <v>15947500000</v>
      </c>
      <c r="I5247" s="2">
        <v>16310300000</v>
      </c>
      <c r="J5247" s="2">
        <v>16723300000</v>
      </c>
      <c r="K5247" s="2">
        <v>16997500000</v>
      </c>
      <c r="L5247" s="2">
        <v>17187900000</v>
      </c>
      <c r="M5247" s="2">
        <v>17308400000</v>
      </c>
      <c r="N5247" s="2">
        <v>17363500000</v>
      </c>
      <c r="O5247" s="2">
        <v>17439700000</v>
      </c>
      <c r="P5247" s="2">
        <v>17538000000</v>
      </c>
      <c r="Q5247" s="2">
        <v>17677500000</v>
      </c>
      <c r="R5247" s="2">
        <v>17865600000</v>
      </c>
      <c r="S5247" s="2">
        <v>18054200000</v>
      </c>
      <c r="T5247" s="2">
        <v>18201700000</v>
      </c>
      <c r="U5247" s="2">
        <v>18383000000</v>
      </c>
      <c r="V5247" s="2">
        <v>18546300000</v>
      </c>
      <c r="W5247" s="2">
        <v>18736900000</v>
      </c>
      <c r="X5247" s="2">
        <v>18861400000</v>
      </c>
      <c r="Y5247" s="2">
        <v>19064500000</v>
      </c>
      <c r="Z5247" s="2">
        <v>19304600000</v>
      </c>
      <c r="AA5247" s="2">
        <v>19485800000</v>
      </c>
      <c r="AB5247" s="2">
        <v>19611500000</v>
      </c>
      <c r="AC5247" s="2">
        <v>19821900000</v>
      </c>
      <c r="AD5247" s="2">
        <v>20056300000</v>
      </c>
      <c r="AE5247" s="2">
        <v>20251700000</v>
      </c>
      <c r="AF5247" s="2">
        <v>20340600000</v>
      </c>
    </row>
    <row r="5248" spans="1:32" x14ac:dyDescent="0.25">
      <c r="A5248" t="s">
        <v>6762</v>
      </c>
      <c r="B5248" t="s">
        <v>19</v>
      </c>
      <c r="C5248" s="2">
        <v>190392000000</v>
      </c>
      <c r="D5248" s="2">
        <v>190036000000</v>
      </c>
      <c r="E5248" s="2">
        <v>189542000000</v>
      </c>
      <c r="F5248" s="2">
        <v>195863000000</v>
      </c>
      <c r="G5248" s="2">
        <v>194370000000</v>
      </c>
      <c r="H5248" s="2">
        <v>195662000000</v>
      </c>
      <c r="I5248" s="2">
        <v>200436000000</v>
      </c>
      <c r="J5248" s="2">
        <v>205960000000</v>
      </c>
      <c r="K5248" s="2">
        <v>209744000000</v>
      </c>
      <c r="L5248" s="2">
        <v>212415000000</v>
      </c>
      <c r="M5248" s="2">
        <v>213978000000</v>
      </c>
      <c r="N5248" s="2">
        <v>214674000000</v>
      </c>
      <c r="O5248" s="2">
        <v>215648000000</v>
      </c>
      <c r="P5248" s="2">
        <v>216914000000</v>
      </c>
      <c r="Q5248" s="2">
        <v>218677000000</v>
      </c>
      <c r="R5248" s="2">
        <v>221124000000</v>
      </c>
      <c r="S5248" s="2">
        <v>223669000000</v>
      </c>
      <c r="T5248" s="2">
        <v>225504000000</v>
      </c>
      <c r="U5248" s="2">
        <v>227761000000</v>
      </c>
      <c r="V5248" s="2">
        <v>229975000000</v>
      </c>
      <c r="W5248" s="2">
        <v>232327000000</v>
      </c>
      <c r="X5248" s="2">
        <v>233999000000</v>
      </c>
      <c r="Y5248" s="2">
        <v>236566000000</v>
      </c>
      <c r="Z5248" s="2">
        <v>239712000000</v>
      </c>
      <c r="AA5248" s="2">
        <v>242160000000</v>
      </c>
      <c r="AB5248" s="2">
        <v>243664000000</v>
      </c>
      <c r="AC5248" s="2">
        <v>246389000000</v>
      </c>
      <c r="AD5248" s="2">
        <v>249478000000</v>
      </c>
      <c r="AE5248" s="2">
        <v>252166000000</v>
      </c>
      <c r="AF5248" s="2">
        <v>253062000000</v>
      </c>
    </row>
    <row r="5249" spans="1:32" x14ac:dyDescent="0.25">
      <c r="A5249" t="s">
        <v>6763</v>
      </c>
      <c r="B5249" t="s">
        <v>19</v>
      </c>
      <c r="C5249" s="2">
        <v>28955000000</v>
      </c>
      <c r="D5249" s="2">
        <v>28951100000</v>
      </c>
      <c r="E5249" s="2">
        <v>28080300000</v>
      </c>
      <c r="F5249" s="2">
        <v>28867200000</v>
      </c>
      <c r="G5249" s="2">
        <v>28852700000</v>
      </c>
      <c r="H5249" s="2">
        <v>29217600000</v>
      </c>
      <c r="I5249" s="2">
        <v>29817200000</v>
      </c>
      <c r="J5249" s="2">
        <v>30399900000</v>
      </c>
      <c r="K5249" s="2">
        <v>30730800000</v>
      </c>
      <c r="L5249" s="2">
        <v>30906800000</v>
      </c>
      <c r="M5249" s="2">
        <v>30991700000</v>
      </c>
      <c r="N5249" s="2">
        <v>31033700000</v>
      </c>
      <c r="O5249" s="2">
        <v>31144900000</v>
      </c>
      <c r="P5249" s="2">
        <v>31316200000</v>
      </c>
      <c r="Q5249" s="2">
        <v>31557700000</v>
      </c>
      <c r="R5249" s="2">
        <v>31866300000</v>
      </c>
      <c r="S5249" s="2">
        <v>32195500000</v>
      </c>
      <c r="T5249" s="2">
        <v>32448600000</v>
      </c>
      <c r="U5249" s="2">
        <v>32776000000</v>
      </c>
      <c r="V5249" s="2">
        <v>33020000000</v>
      </c>
      <c r="W5249" s="2">
        <v>33352800000</v>
      </c>
      <c r="X5249" s="2">
        <v>33655500000</v>
      </c>
      <c r="Y5249" s="2">
        <v>34031500000</v>
      </c>
      <c r="Z5249" s="2">
        <v>34433500000</v>
      </c>
      <c r="AA5249" s="2">
        <v>34781300000</v>
      </c>
      <c r="AB5249" s="2">
        <v>35021800000</v>
      </c>
      <c r="AC5249" s="2">
        <v>35412500000</v>
      </c>
      <c r="AD5249" s="2">
        <v>35800700000</v>
      </c>
      <c r="AE5249" s="2">
        <v>36153600000</v>
      </c>
      <c r="AF5249" s="2">
        <v>36391400000</v>
      </c>
    </row>
    <row r="5250" spans="1:32" x14ac:dyDescent="0.25">
      <c r="A5250" t="s">
        <v>6764</v>
      </c>
      <c r="B5250" t="s">
        <v>19</v>
      </c>
      <c r="C5250" s="2">
        <v>14665000000</v>
      </c>
      <c r="D5250" s="2">
        <v>14425700000</v>
      </c>
      <c r="E5250" s="2">
        <v>14356600000</v>
      </c>
      <c r="F5250" s="2">
        <v>14907200000</v>
      </c>
      <c r="G5250" s="2">
        <v>14747400000</v>
      </c>
      <c r="H5250" s="2">
        <v>14845100000</v>
      </c>
      <c r="I5250" s="2">
        <v>15272200000</v>
      </c>
      <c r="J5250" s="2">
        <v>15755700000</v>
      </c>
      <c r="K5250" s="2">
        <v>16085800000</v>
      </c>
      <c r="L5250" s="2">
        <v>16314500000</v>
      </c>
      <c r="M5250" s="2">
        <v>16442200000</v>
      </c>
      <c r="N5250" s="2">
        <v>16492600000</v>
      </c>
      <c r="O5250" s="2">
        <v>16561400000</v>
      </c>
      <c r="P5250" s="2">
        <v>16659100000</v>
      </c>
      <c r="Q5250" s="2">
        <v>16806300000</v>
      </c>
      <c r="R5250" s="2">
        <v>17012100000</v>
      </c>
      <c r="S5250" s="2">
        <v>17228100000</v>
      </c>
      <c r="T5250" s="2">
        <v>17393500000</v>
      </c>
      <c r="U5250" s="2">
        <v>17580400000</v>
      </c>
      <c r="V5250" s="2">
        <v>17764700000</v>
      </c>
      <c r="W5250" s="2">
        <v>17972000000</v>
      </c>
      <c r="X5250" s="2">
        <v>18110700000</v>
      </c>
      <c r="Y5250" s="2">
        <v>18339200000</v>
      </c>
      <c r="Z5250" s="2">
        <v>18616200000</v>
      </c>
      <c r="AA5250" s="2">
        <v>18823000000</v>
      </c>
      <c r="AB5250" s="2">
        <v>18956700000</v>
      </c>
      <c r="AC5250" s="2">
        <v>19192000000</v>
      </c>
      <c r="AD5250" s="2">
        <v>19464500000</v>
      </c>
      <c r="AE5250" s="2">
        <v>19696500000</v>
      </c>
      <c r="AF5250" s="2">
        <v>19779700000</v>
      </c>
    </row>
    <row r="5251" spans="1:32" x14ac:dyDescent="0.25">
      <c r="A5251" t="s">
        <v>6765</v>
      </c>
      <c r="B5251" t="s">
        <v>19</v>
      </c>
      <c r="C5251" s="2">
        <v>11307800000</v>
      </c>
      <c r="D5251" s="2">
        <v>11098900000</v>
      </c>
      <c r="E5251" s="2">
        <v>11052100000</v>
      </c>
      <c r="F5251" s="2">
        <v>11470200000</v>
      </c>
      <c r="G5251" s="2">
        <v>11357600000</v>
      </c>
      <c r="H5251" s="2">
        <v>11430700000</v>
      </c>
      <c r="I5251" s="2">
        <v>11752400000</v>
      </c>
      <c r="J5251" s="2">
        <v>12130800000</v>
      </c>
      <c r="K5251" s="2">
        <v>12376400000</v>
      </c>
      <c r="L5251" s="2">
        <v>12550900000</v>
      </c>
      <c r="M5251" s="2">
        <v>12644800000</v>
      </c>
      <c r="N5251" s="2">
        <v>12680900000</v>
      </c>
      <c r="O5251" s="2">
        <v>12736000000</v>
      </c>
      <c r="P5251" s="2">
        <v>12810600000</v>
      </c>
      <c r="Q5251" s="2">
        <v>12925200000</v>
      </c>
      <c r="R5251" s="2">
        <v>13088800000</v>
      </c>
      <c r="S5251" s="2">
        <v>13252400000</v>
      </c>
      <c r="T5251" s="2">
        <v>13365400000</v>
      </c>
      <c r="U5251" s="2">
        <v>13519900000</v>
      </c>
      <c r="V5251" s="2">
        <v>13661500000</v>
      </c>
      <c r="W5251" s="2">
        <v>13815800000</v>
      </c>
      <c r="X5251" s="2">
        <v>13921400000</v>
      </c>
      <c r="Y5251" s="2">
        <v>14086700000</v>
      </c>
      <c r="Z5251" s="2">
        <v>14310700000</v>
      </c>
      <c r="AA5251" s="2">
        <v>14464700000</v>
      </c>
      <c r="AB5251" s="2">
        <v>14566100000</v>
      </c>
      <c r="AC5251" s="2">
        <v>14738900000</v>
      </c>
      <c r="AD5251" s="2">
        <v>14949300000</v>
      </c>
      <c r="AE5251" s="2">
        <v>15129700000</v>
      </c>
      <c r="AF5251" s="2">
        <v>15190800000</v>
      </c>
    </row>
    <row r="5252" spans="1:32" x14ac:dyDescent="0.25">
      <c r="A5252" t="s">
        <v>6766</v>
      </c>
      <c r="B5252" t="s">
        <v>19</v>
      </c>
      <c r="C5252" s="2">
        <v>54811100000</v>
      </c>
      <c r="D5252" s="2">
        <v>54811400000</v>
      </c>
      <c r="E5252" s="2">
        <v>54626700000</v>
      </c>
      <c r="F5252" s="2">
        <v>56756100000</v>
      </c>
      <c r="G5252" s="2">
        <v>56099800000</v>
      </c>
      <c r="H5252" s="2">
        <v>56480300000</v>
      </c>
      <c r="I5252" s="2">
        <v>58129900000</v>
      </c>
      <c r="J5252" s="2">
        <v>60047700000</v>
      </c>
      <c r="K5252" s="2">
        <v>61343700000</v>
      </c>
      <c r="L5252" s="2">
        <v>62259500000</v>
      </c>
      <c r="M5252" s="2">
        <v>62769800000</v>
      </c>
      <c r="N5252" s="2">
        <v>62976400000</v>
      </c>
      <c r="O5252" s="2">
        <v>63261500000</v>
      </c>
      <c r="P5252" s="2">
        <v>63636200000</v>
      </c>
      <c r="Q5252" s="2">
        <v>64206600000</v>
      </c>
      <c r="R5252" s="2">
        <v>65021400000</v>
      </c>
      <c r="S5252" s="2">
        <v>65865400000</v>
      </c>
      <c r="T5252" s="2">
        <v>66478300000</v>
      </c>
      <c r="U5252" s="2">
        <v>67222500000</v>
      </c>
      <c r="V5252" s="2">
        <v>67956100000</v>
      </c>
      <c r="W5252" s="2">
        <v>68773100000</v>
      </c>
      <c r="X5252" s="2">
        <v>69290600000</v>
      </c>
      <c r="Y5252" s="2">
        <v>70159500000</v>
      </c>
      <c r="Z5252" s="2">
        <v>71255400000</v>
      </c>
      <c r="AA5252" s="2">
        <v>72058300000</v>
      </c>
      <c r="AB5252" s="2">
        <v>72573600000</v>
      </c>
      <c r="AC5252" s="2">
        <v>73488700000</v>
      </c>
      <c r="AD5252" s="2">
        <v>74569700000</v>
      </c>
      <c r="AE5252" s="2">
        <v>75485800000</v>
      </c>
      <c r="AF5252" s="2">
        <v>75791900000</v>
      </c>
    </row>
    <row r="5253" spans="1:32" x14ac:dyDescent="0.25">
      <c r="A5253" t="s">
        <v>6767</v>
      </c>
      <c r="B5253" t="s">
        <v>19</v>
      </c>
      <c r="C5253" s="2">
        <v>375487000</v>
      </c>
      <c r="D5253" s="2">
        <v>368033000</v>
      </c>
      <c r="E5253" s="2">
        <v>363365000</v>
      </c>
      <c r="F5253" s="2">
        <v>372249000</v>
      </c>
      <c r="G5253" s="2">
        <v>371671000</v>
      </c>
      <c r="H5253" s="2">
        <v>374323000</v>
      </c>
      <c r="I5253" s="2">
        <v>380813000</v>
      </c>
      <c r="J5253" s="2">
        <v>387760000</v>
      </c>
      <c r="K5253" s="2">
        <v>392671000</v>
      </c>
      <c r="L5253" s="2">
        <v>396288000</v>
      </c>
      <c r="M5253" s="2">
        <v>398710000</v>
      </c>
      <c r="N5253" s="2">
        <v>400249000</v>
      </c>
      <c r="O5253" s="2">
        <v>402219000</v>
      </c>
      <c r="P5253" s="2">
        <v>404438000</v>
      </c>
      <c r="Q5253" s="2">
        <v>407281000</v>
      </c>
      <c r="R5253" s="2">
        <v>410889000</v>
      </c>
      <c r="S5253" s="2">
        <v>414510000</v>
      </c>
      <c r="T5253" s="2">
        <v>417409000</v>
      </c>
      <c r="U5253" s="2">
        <v>420795000</v>
      </c>
      <c r="V5253" s="2">
        <v>423899000</v>
      </c>
      <c r="W5253" s="2">
        <v>427375000</v>
      </c>
      <c r="X5253" s="2">
        <v>430048000</v>
      </c>
      <c r="Y5253" s="2">
        <v>433683000</v>
      </c>
      <c r="Z5253" s="2">
        <v>437947000</v>
      </c>
      <c r="AA5253" s="2">
        <v>441338000</v>
      </c>
      <c r="AB5253" s="2">
        <v>443805000</v>
      </c>
      <c r="AC5253" s="2">
        <v>447484000</v>
      </c>
      <c r="AD5253" s="2">
        <v>451520000</v>
      </c>
      <c r="AE5253" s="2">
        <v>455076000</v>
      </c>
      <c r="AF5253" s="2">
        <v>456927000</v>
      </c>
    </row>
    <row r="5254" spans="1:32" x14ac:dyDescent="0.25">
      <c r="A5254" t="s">
        <v>6768</v>
      </c>
      <c r="B5254" t="s">
        <v>19</v>
      </c>
      <c r="C5254" s="2">
        <v>1280820000</v>
      </c>
      <c r="D5254" s="2">
        <v>1207560000</v>
      </c>
      <c r="E5254" s="2">
        <v>1192020000</v>
      </c>
      <c r="F5254" s="2">
        <v>1233130000</v>
      </c>
      <c r="G5254" s="2">
        <v>1223580000</v>
      </c>
      <c r="H5254" s="2">
        <v>1234920000</v>
      </c>
      <c r="I5254" s="2">
        <v>1265960000</v>
      </c>
      <c r="J5254" s="2">
        <v>1300430000</v>
      </c>
      <c r="K5254" s="2">
        <v>1322430000</v>
      </c>
      <c r="L5254" s="2">
        <v>1337770000</v>
      </c>
      <c r="M5254" s="2">
        <v>1346200000</v>
      </c>
      <c r="N5254" s="2">
        <v>1349290000</v>
      </c>
      <c r="O5254" s="2">
        <v>1354830000</v>
      </c>
      <c r="P5254" s="2">
        <v>1361910000</v>
      </c>
      <c r="Q5254" s="2">
        <v>1373280000</v>
      </c>
      <c r="R5254" s="2">
        <v>1389540000</v>
      </c>
      <c r="S5254" s="2">
        <v>1405940000</v>
      </c>
      <c r="T5254" s="2">
        <v>1418200000</v>
      </c>
      <c r="U5254" s="2">
        <v>1433040000</v>
      </c>
      <c r="V5254" s="2">
        <v>1446650000</v>
      </c>
      <c r="W5254" s="2">
        <v>1462390000</v>
      </c>
      <c r="X5254" s="2">
        <v>1473780000</v>
      </c>
      <c r="Y5254" s="2">
        <v>1490910000</v>
      </c>
      <c r="Z5254" s="2">
        <v>1511610000</v>
      </c>
      <c r="AA5254" s="2">
        <v>1527540000</v>
      </c>
      <c r="AB5254" s="2">
        <v>1538760000</v>
      </c>
      <c r="AC5254" s="2">
        <v>1556780000</v>
      </c>
      <c r="AD5254" s="2">
        <v>1576890000</v>
      </c>
      <c r="AE5254" s="2">
        <v>1594220000</v>
      </c>
      <c r="AF5254" s="2">
        <v>1602200000</v>
      </c>
    </row>
    <row r="5255" spans="1:32" x14ac:dyDescent="0.25">
      <c r="A5255" t="s">
        <v>6769</v>
      </c>
      <c r="B5255" t="s">
        <v>19</v>
      </c>
      <c r="C5255" s="2">
        <v>240184000</v>
      </c>
      <c r="D5255" s="2">
        <v>244634000</v>
      </c>
      <c r="E5255" s="2">
        <v>215928000</v>
      </c>
      <c r="F5255" s="2">
        <v>219398000</v>
      </c>
      <c r="G5255" s="2">
        <v>222289000</v>
      </c>
      <c r="H5255" s="2">
        <v>227283000</v>
      </c>
      <c r="I5255" s="2">
        <v>230786000</v>
      </c>
      <c r="J5255" s="2">
        <v>232487000</v>
      </c>
      <c r="K5255" s="2">
        <v>232360000</v>
      </c>
      <c r="L5255" s="2">
        <v>231334000</v>
      </c>
      <c r="M5255" s="2">
        <v>230468000</v>
      </c>
      <c r="N5255" s="2">
        <v>230312000</v>
      </c>
      <c r="O5255" s="2">
        <v>230961000</v>
      </c>
      <c r="P5255" s="2">
        <v>232346000</v>
      </c>
      <c r="Q5255" s="2">
        <v>234090000</v>
      </c>
      <c r="R5255" s="2">
        <v>235780000</v>
      </c>
      <c r="S5255" s="2">
        <v>237690000</v>
      </c>
      <c r="T5255" s="2">
        <v>239540000</v>
      </c>
      <c r="U5255" s="2">
        <v>241985000</v>
      </c>
      <c r="V5255" s="2">
        <v>243184000</v>
      </c>
      <c r="W5255" s="2">
        <v>245644000</v>
      </c>
      <c r="X5255" s="2">
        <v>248837000</v>
      </c>
      <c r="Y5255" s="2">
        <v>251725000</v>
      </c>
      <c r="Z5255" s="2">
        <v>254192000</v>
      </c>
      <c r="AA5255" s="2">
        <v>256922000</v>
      </c>
      <c r="AB5255" s="2">
        <v>259052000</v>
      </c>
      <c r="AC5255" s="2">
        <v>262114000</v>
      </c>
      <c r="AD5255" s="2">
        <v>264231000</v>
      </c>
      <c r="AE5255" s="2">
        <v>266557000</v>
      </c>
      <c r="AF5255" s="2">
        <v>269837000</v>
      </c>
    </row>
    <row r="5256" spans="1:32" x14ac:dyDescent="0.25">
      <c r="A5256" t="s">
        <v>6770</v>
      </c>
      <c r="B5256" t="s">
        <v>19</v>
      </c>
      <c r="C5256" s="2">
        <v>27273100</v>
      </c>
      <c r="D5256" s="2">
        <v>27826200</v>
      </c>
      <c r="E5256" s="2">
        <v>23429500</v>
      </c>
      <c r="F5256" s="2">
        <v>23782600</v>
      </c>
      <c r="G5256" s="2">
        <v>24094600</v>
      </c>
      <c r="H5256" s="2">
        <v>24632600</v>
      </c>
      <c r="I5256" s="2">
        <v>25025400</v>
      </c>
      <c r="J5256" s="2">
        <v>25229800</v>
      </c>
      <c r="K5256" s="2">
        <v>25232500</v>
      </c>
      <c r="L5256" s="2">
        <v>25140500</v>
      </c>
      <c r="M5256" s="2">
        <v>25065000</v>
      </c>
      <c r="N5256" s="2">
        <v>25066300</v>
      </c>
      <c r="O5256" s="2">
        <v>25151300</v>
      </c>
      <c r="P5256" s="2">
        <v>25309800</v>
      </c>
      <c r="Q5256" s="2">
        <v>25502800</v>
      </c>
      <c r="R5256" s="2">
        <v>25688400</v>
      </c>
      <c r="S5256" s="2">
        <v>25896700</v>
      </c>
      <c r="T5256" s="2">
        <v>26100800</v>
      </c>
      <c r="U5256" s="2">
        <v>26364300</v>
      </c>
      <c r="V5256" s="2">
        <v>26505600</v>
      </c>
      <c r="W5256" s="2">
        <v>26775800</v>
      </c>
      <c r="X5256" s="2">
        <v>27121200</v>
      </c>
      <c r="Y5256" s="2">
        <v>27434700</v>
      </c>
      <c r="Z5256" s="2">
        <v>27706000</v>
      </c>
      <c r="AA5256" s="2">
        <v>28002000</v>
      </c>
      <c r="AB5256" s="2">
        <v>28239100</v>
      </c>
      <c r="AC5256" s="2">
        <v>28571600</v>
      </c>
      <c r="AD5256" s="2">
        <v>28807400</v>
      </c>
      <c r="AE5256" s="2">
        <v>29059900</v>
      </c>
      <c r="AF5256" s="2">
        <v>29416200</v>
      </c>
    </row>
    <row r="5257" spans="1:32" x14ac:dyDescent="0.25">
      <c r="A5257" t="s">
        <v>6771</v>
      </c>
      <c r="B5257" t="s">
        <v>19</v>
      </c>
      <c r="C5257" s="2">
        <v>2000000000000</v>
      </c>
      <c r="D5257" s="2">
        <v>2000020000000</v>
      </c>
      <c r="E5257" s="2">
        <v>1791020000000</v>
      </c>
      <c r="F5257" s="2">
        <v>1516150000000</v>
      </c>
      <c r="G5257" s="2">
        <v>1860440000000</v>
      </c>
      <c r="H5257" s="2">
        <v>1929990000000</v>
      </c>
      <c r="I5257" s="2">
        <v>1800680000000</v>
      </c>
      <c r="J5257" s="2">
        <v>1906580000000</v>
      </c>
      <c r="K5257" s="2">
        <v>1895470000000</v>
      </c>
      <c r="L5257" s="2">
        <v>1884450000000</v>
      </c>
      <c r="M5257" s="2">
        <v>1873300000000</v>
      </c>
      <c r="N5257" s="2">
        <v>1862260000000</v>
      </c>
      <c r="O5257" s="2">
        <v>1851790000000</v>
      </c>
      <c r="P5257" s="2">
        <v>1841000000000</v>
      </c>
      <c r="Q5257" s="2">
        <v>1830070000000</v>
      </c>
      <c r="R5257" s="2">
        <v>1818970000000</v>
      </c>
      <c r="S5257" s="2">
        <v>1807810000000</v>
      </c>
      <c r="T5257" s="2">
        <v>1797620000000</v>
      </c>
      <c r="U5257" s="2">
        <v>1786440000000</v>
      </c>
      <c r="V5257" s="2">
        <v>1776260000000</v>
      </c>
      <c r="W5257" s="2">
        <v>1766070000000</v>
      </c>
      <c r="X5257" s="2">
        <v>1756890000000</v>
      </c>
      <c r="Y5257" s="2">
        <v>1773810000000</v>
      </c>
      <c r="Z5257" s="2">
        <v>1791650000000</v>
      </c>
      <c r="AA5257" s="2">
        <v>1808460000000</v>
      </c>
      <c r="AB5257" s="2">
        <v>1826110000000</v>
      </c>
      <c r="AC5257" s="2">
        <v>1842660000000</v>
      </c>
      <c r="AD5257" s="2">
        <v>1865170000000</v>
      </c>
      <c r="AE5257" s="2">
        <v>1888610000000</v>
      </c>
      <c r="AF5257" s="2">
        <v>1910940000000</v>
      </c>
    </row>
    <row r="5258" spans="1:32" x14ac:dyDescent="0.25">
      <c r="A5258" t="s">
        <v>6772</v>
      </c>
      <c r="B5258" t="s">
        <v>19</v>
      </c>
      <c r="C5258" s="2">
        <v>5544910000000</v>
      </c>
      <c r="D5258" s="2">
        <v>5471770000000</v>
      </c>
      <c r="E5258" s="2">
        <v>5313150000000</v>
      </c>
      <c r="F5258" s="2">
        <v>5442750000000</v>
      </c>
      <c r="G5258" s="2">
        <v>5561120000000</v>
      </c>
      <c r="H5258" s="2">
        <v>5753230000000</v>
      </c>
      <c r="I5258" s="2">
        <v>5896260000000</v>
      </c>
      <c r="J5258" s="2">
        <v>5951900000000</v>
      </c>
      <c r="K5258" s="2">
        <v>5958120000000</v>
      </c>
      <c r="L5258" s="2">
        <v>5936500000000</v>
      </c>
      <c r="M5258" s="2">
        <v>5925800000000</v>
      </c>
      <c r="N5258" s="2">
        <v>5973560000000</v>
      </c>
      <c r="O5258" s="2">
        <v>6027200000000</v>
      </c>
      <c r="P5258" s="2">
        <v>6081220000000</v>
      </c>
      <c r="Q5258" s="2">
        <v>6162630000000</v>
      </c>
      <c r="R5258" s="2">
        <v>6270720000000</v>
      </c>
      <c r="S5258" s="2">
        <v>6378490000000</v>
      </c>
      <c r="T5258" s="2">
        <v>6480420000000</v>
      </c>
      <c r="U5258" s="2">
        <v>6583190000000</v>
      </c>
      <c r="V5258" s="2">
        <v>6647630000000</v>
      </c>
      <c r="W5258" s="2">
        <v>6744250000000</v>
      </c>
      <c r="X5258" s="2">
        <v>6841310000000</v>
      </c>
      <c r="Y5258" s="2">
        <v>6932920000000</v>
      </c>
      <c r="Z5258" s="2">
        <v>6997620000000</v>
      </c>
      <c r="AA5258" s="2">
        <v>7030180000000</v>
      </c>
      <c r="AB5258" s="2">
        <v>7036180000000</v>
      </c>
      <c r="AC5258" s="2">
        <v>7105920000000</v>
      </c>
      <c r="AD5258" s="2">
        <v>7143030000000</v>
      </c>
      <c r="AE5258" s="2">
        <v>7163910000000</v>
      </c>
      <c r="AF5258" s="2">
        <v>7249130000000</v>
      </c>
    </row>
    <row r="5259" spans="1:32" x14ac:dyDescent="0.25">
      <c r="A5259" t="s">
        <v>6773</v>
      </c>
      <c r="B5259" t="s">
        <v>19</v>
      </c>
      <c r="C5259" s="2">
        <v>634283000</v>
      </c>
      <c r="D5259" s="2">
        <v>626098000</v>
      </c>
      <c r="E5259" s="2">
        <v>608236000</v>
      </c>
      <c r="F5259" s="2">
        <v>632276000</v>
      </c>
      <c r="G5259" s="2">
        <v>646537000</v>
      </c>
      <c r="H5259" s="2">
        <v>669092000</v>
      </c>
      <c r="I5259" s="2">
        <v>685879000</v>
      </c>
      <c r="J5259" s="2">
        <v>692403000</v>
      </c>
      <c r="K5259" s="2">
        <v>693084000</v>
      </c>
      <c r="L5259" s="2">
        <v>690436000</v>
      </c>
      <c r="M5259" s="2">
        <v>689055000</v>
      </c>
      <c r="N5259" s="2">
        <v>694393000</v>
      </c>
      <c r="O5259" s="2">
        <v>700498000</v>
      </c>
      <c r="P5259" s="2">
        <v>706715000</v>
      </c>
      <c r="Q5259" s="2">
        <v>716162000</v>
      </c>
      <c r="R5259" s="2">
        <v>728667000</v>
      </c>
      <c r="S5259" s="2">
        <v>741107000</v>
      </c>
      <c r="T5259" s="2">
        <v>752820000</v>
      </c>
      <c r="U5259" s="2">
        <v>764750000</v>
      </c>
      <c r="V5259" s="2">
        <v>772174000</v>
      </c>
      <c r="W5259" s="2">
        <v>783306000</v>
      </c>
      <c r="X5259" s="2">
        <v>794533000</v>
      </c>
      <c r="Y5259" s="2">
        <v>805132000</v>
      </c>
      <c r="Z5259" s="2">
        <v>812640000</v>
      </c>
      <c r="AA5259" s="2">
        <v>816458000</v>
      </c>
      <c r="AB5259" s="2">
        <v>817285000</v>
      </c>
      <c r="AC5259" s="2">
        <v>825386000</v>
      </c>
      <c r="AD5259" s="2">
        <v>829691000</v>
      </c>
      <c r="AE5259" s="2">
        <v>832134000</v>
      </c>
      <c r="AF5259" s="2">
        <v>841988000</v>
      </c>
    </row>
    <row r="5260" spans="1:32" x14ac:dyDescent="0.25">
      <c r="A5260" t="s">
        <v>6774</v>
      </c>
      <c r="B5260" t="s">
        <v>19</v>
      </c>
      <c r="C5260" s="2">
        <v>3423900000</v>
      </c>
      <c r="D5260" s="2">
        <v>3381800000</v>
      </c>
      <c r="E5260" s="2">
        <v>3288600000</v>
      </c>
      <c r="F5260" s="2">
        <v>3523700000</v>
      </c>
      <c r="G5260" s="2">
        <v>3608930000</v>
      </c>
      <c r="H5260" s="2">
        <v>3737300000</v>
      </c>
      <c r="I5260" s="2">
        <v>3832790000</v>
      </c>
      <c r="J5260" s="2">
        <v>3869830000</v>
      </c>
      <c r="K5260" s="2">
        <v>3873150000</v>
      </c>
      <c r="L5260" s="2">
        <v>3856870000</v>
      </c>
      <c r="M5260" s="2">
        <v>3847610000</v>
      </c>
      <c r="N5260" s="2">
        <v>3874990000</v>
      </c>
      <c r="O5260" s="2">
        <v>3907590000</v>
      </c>
      <c r="P5260" s="2">
        <v>3941570000</v>
      </c>
      <c r="Q5260" s="2">
        <v>3994110000</v>
      </c>
      <c r="R5260" s="2">
        <v>4063230000</v>
      </c>
      <c r="S5260" s="2">
        <v>4131650000</v>
      </c>
      <c r="T5260" s="2">
        <v>4195490000</v>
      </c>
      <c r="U5260" s="2">
        <v>4261890000</v>
      </c>
      <c r="V5260" s="2">
        <v>4302570000</v>
      </c>
      <c r="W5260" s="2">
        <v>4363560000</v>
      </c>
      <c r="X5260" s="2">
        <v>4425590000</v>
      </c>
      <c r="Y5260" s="2">
        <v>4484180000</v>
      </c>
      <c r="Z5260" s="2">
        <v>4525910000</v>
      </c>
      <c r="AA5260" s="2">
        <v>4547600000</v>
      </c>
      <c r="AB5260" s="2">
        <v>4553660000</v>
      </c>
      <c r="AC5260" s="2">
        <v>4598810000</v>
      </c>
      <c r="AD5260" s="2">
        <v>4622740000</v>
      </c>
      <c r="AE5260" s="2">
        <v>4636540000</v>
      </c>
      <c r="AF5260" s="2">
        <v>4690950000</v>
      </c>
    </row>
    <row r="5261" spans="1:32" x14ac:dyDescent="0.25">
      <c r="A5261" t="s">
        <v>6775</v>
      </c>
      <c r="B5261" t="s">
        <v>19</v>
      </c>
      <c r="C5261" s="2">
        <v>5938600000</v>
      </c>
      <c r="D5261" s="2">
        <v>5861050000</v>
      </c>
      <c r="E5261" s="2">
        <v>5692390000</v>
      </c>
      <c r="F5261" s="2">
        <v>5871000000</v>
      </c>
      <c r="G5261" s="2">
        <v>6000890000</v>
      </c>
      <c r="H5261" s="2">
        <v>6209140000</v>
      </c>
      <c r="I5261" s="2">
        <v>6364160000</v>
      </c>
      <c r="J5261" s="2">
        <v>6424440000</v>
      </c>
      <c r="K5261" s="2">
        <v>6430970000</v>
      </c>
      <c r="L5261" s="2">
        <v>6407060000</v>
      </c>
      <c r="M5261" s="2">
        <v>6394930000</v>
      </c>
      <c r="N5261" s="2">
        <v>6445540000</v>
      </c>
      <c r="O5261" s="2">
        <v>6502850000</v>
      </c>
      <c r="P5261" s="2">
        <v>6560860000</v>
      </c>
      <c r="Q5261" s="2">
        <v>6648640000</v>
      </c>
      <c r="R5261" s="2">
        <v>6765010000</v>
      </c>
      <c r="S5261" s="2">
        <v>6880920000</v>
      </c>
      <c r="T5261" s="2">
        <v>6990310000</v>
      </c>
      <c r="U5261" s="2">
        <v>7101130000</v>
      </c>
      <c r="V5261" s="2">
        <v>7170370000</v>
      </c>
      <c r="W5261" s="2">
        <v>7274200000</v>
      </c>
      <c r="X5261" s="2">
        <v>7378690000</v>
      </c>
      <c r="Y5261" s="2">
        <v>7477320000</v>
      </c>
      <c r="Z5261" s="2">
        <v>7547070000</v>
      </c>
      <c r="AA5261" s="2">
        <v>7582350000</v>
      </c>
      <c r="AB5261" s="2">
        <v>7589380000</v>
      </c>
      <c r="AC5261" s="2">
        <v>7664600000</v>
      </c>
      <c r="AD5261" s="2">
        <v>7704610000</v>
      </c>
      <c r="AE5261" s="2">
        <v>7727210000</v>
      </c>
      <c r="AF5261" s="2">
        <v>7818930000</v>
      </c>
    </row>
    <row r="5262" spans="1:32" x14ac:dyDescent="0.25">
      <c r="A5262" t="s">
        <v>6776</v>
      </c>
      <c r="B5262" t="s">
        <v>19</v>
      </c>
      <c r="C5262" s="2">
        <v>241059000</v>
      </c>
      <c r="D5262" s="2">
        <v>238299000</v>
      </c>
      <c r="E5262" s="2">
        <v>232053000</v>
      </c>
      <c r="F5262" s="2">
        <v>258938000</v>
      </c>
      <c r="G5262" s="2">
        <v>265746000</v>
      </c>
      <c r="H5262" s="2">
        <v>275434000</v>
      </c>
      <c r="I5262" s="2">
        <v>282635000</v>
      </c>
      <c r="J5262" s="2">
        <v>285422000</v>
      </c>
      <c r="K5262" s="2">
        <v>285620000</v>
      </c>
      <c r="L5262" s="2">
        <v>284278000</v>
      </c>
      <c r="M5262" s="2">
        <v>283450000</v>
      </c>
      <c r="N5262" s="2">
        <v>285237000</v>
      </c>
      <c r="O5262" s="2">
        <v>287498000</v>
      </c>
      <c r="P5262" s="2">
        <v>289932000</v>
      </c>
      <c r="Q5262" s="2">
        <v>293782000</v>
      </c>
      <c r="R5262" s="2">
        <v>298807000</v>
      </c>
      <c r="S5262" s="2">
        <v>303749000</v>
      </c>
      <c r="T5262" s="2">
        <v>308303000</v>
      </c>
      <c r="U5262" s="2">
        <v>313174000</v>
      </c>
      <c r="V5262" s="2">
        <v>316097000</v>
      </c>
      <c r="W5262" s="2">
        <v>320480000</v>
      </c>
      <c r="X5262" s="2">
        <v>324987000</v>
      </c>
      <c r="Y5262" s="2">
        <v>329247000</v>
      </c>
      <c r="Z5262" s="2">
        <v>332303000</v>
      </c>
      <c r="AA5262" s="2">
        <v>333936000</v>
      </c>
      <c r="AB5262" s="2">
        <v>334519000</v>
      </c>
      <c r="AC5262" s="2">
        <v>337837000</v>
      </c>
      <c r="AD5262" s="2">
        <v>339589000</v>
      </c>
      <c r="AE5262" s="2">
        <v>340621000</v>
      </c>
      <c r="AF5262" s="2">
        <v>344571000</v>
      </c>
    </row>
    <row r="5263" spans="1:32" x14ac:dyDescent="0.25">
      <c r="A5263" t="s">
        <v>6777</v>
      </c>
      <c r="B5263" t="s">
        <v>19</v>
      </c>
      <c r="C5263" s="2">
        <v>226384000</v>
      </c>
      <c r="D5263" s="2">
        <v>223751000</v>
      </c>
      <c r="E5263" s="2">
        <v>217823000</v>
      </c>
      <c r="F5263" s="2">
        <v>241025000</v>
      </c>
      <c r="G5263" s="2">
        <v>247260000</v>
      </c>
      <c r="H5263" s="2">
        <v>256229000</v>
      </c>
      <c r="I5263" s="2">
        <v>262897000</v>
      </c>
      <c r="J5263" s="2">
        <v>265478000</v>
      </c>
      <c r="K5263" s="2">
        <v>265672000</v>
      </c>
      <c r="L5263" s="2">
        <v>264450000</v>
      </c>
      <c r="M5263" s="2">
        <v>263707000</v>
      </c>
      <c r="N5263" s="2">
        <v>265413000</v>
      </c>
      <c r="O5263" s="2">
        <v>267543000</v>
      </c>
      <c r="P5263" s="2">
        <v>269821000</v>
      </c>
      <c r="Q5263" s="2">
        <v>273407000</v>
      </c>
      <c r="R5263" s="2">
        <v>278095000</v>
      </c>
      <c r="S5263" s="2">
        <v>282711000</v>
      </c>
      <c r="T5263" s="2">
        <v>286976000</v>
      </c>
      <c r="U5263" s="2">
        <v>291511000</v>
      </c>
      <c r="V5263" s="2">
        <v>294245000</v>
      </c>
      <c r="W5263" s="2">
        <v>298344000</v>
      </c>
      <c r="X5263" s="2">
        <v>302549000</v>
      </c>
      <c r="Y5263" s="2">
        <v>306522000</v>
      </c>
      <c r="Z5263" s="2">
        <v>309369000</v>
      </c>
      <c r="AA5263" s="2">
        <v>310881000</v>
      </c>
      <c r="AB5263" s="2">
        <v>311398000</v>
      </c>
      <c r="AC5263" s="2">
        <v>314487000</v>
      </c>
      <c r="AD5263" s="2">
        <v>316118000</v>
      </c>
      <c r="AE5263" s="2">
        <v>317076000</v>
      </c>
      <c r="AF5263" s="2">
        <v>320762000</v>
      </c>
    </row>
    <row r="5264" spans="1:32" x14ac:dyDescent="0.25">
      <c r="A5264" t="s">
        <v>6778</v>
      </c>
      <c r="B5264" t="s">
        <v>19</v>
      </c>
      <c r="C5264" s="2">
        <v>187721000</v>
      </c>
      <c r="D5264" s="2">
        <v>186958000</v>
      </c>
      <c r="E5264" s="2">
        <v>184246000</v>
      </c>
      <c r="F5264" s="2">
        <v>275509000</v>
      </c>
      <c r="G5264" s="2">
        <v>286314000</v>
      </c>
      <c r="H5264" s="2">
        <v>298278000</v>
      </c>
      <c r="I5264" s="2">
        <v>307139000</v>
      </c>
      <c r="J5264" s="2">
        <v>310526000</v>
      </c>
      <c r="K5264" s="2">
        <v>310443000</v>
      </c>
      <c r="L5264" s="2">
        <v>308068000</v>
      </c>
      <c r="M5264" s="2">
        <v>306219000</v>
      </c>
      <c r="N5264" s="2">
        <v>306653000</v>
      </c>
      <c r="O5264" s="2">
        <v>308180000</v>
      </c>
      <c r="P5264" s="2">
        <v>310359000</v>
      </c>
      <c r="Q5264" s="2">
        <v>314385000</v>
      </c>
      <c r="R5264" s="2">
        <v>319379000</v>
      </c>
      <c r="S5264" s="2">
        <v>324075000</v>
      </c>
      <c r="T5264" s="2">
        <v>328031000</v>
      </c>
      <c r="U5264" s="2">
        <v>333155000</v>
      </c>
      <c r="V5264" s="2">
        <v>335834000</v>
      </c>
      <c r="W5264" s="2">
        <v>339852000</v>
      </c>
      <c r="X5264" s="2">
        <v>344314000</v>
      </c>
      <c r="Y5264" s="2">
        <v>348548000</v>
      </c>
      <c r="Z5264" s="2">
        <v>351733000</v>
      </c>
      <c r="AA5264" s="2">
        <v>353723000</v>
      </c>
      <c r="AB5264" s="2">
        <v>355245000</v>
      </c>
      <c r="AC5264" s="2">
        <v>358777000</v>
      </c>
      <c r="AD5264" s="2">
        <v>360598000</v>
      </c>
      <c r="AE5264" s="2">
        <v>361812000</v>
      </c>
      <c r="AF5264" s="2">
        <v>365701000</v>
      </c>
    </row>
    <row r="5265" spans="1:32" x14ac:dyDescent="0.25">
      <c r="A5265" t="s">
        <v>6779</v>
      </c>
      <c r="B5265" t="s">
        <v>19</v>
      </c>
      <c r="C5265" s="2">
        <v>15125400</v>
      </c>
      <c r="D5265" s="2">
        <v>14953200</v>
      </c>
      <c r="E5265" s="2">
        <v>14562800</v>
      </c>
      <c r="F5265" s="2">
        <v>16300400</v>
      </c>
      <c r="G5265" s="2">
        <v>16731600</v>
      </c>
      <c r="H5265" s="2">
        <v>17342600</v>
      </c>
      <c r="I5265" s="2">
        <v>17796800</v>
      </c>
      <c r="J5265" s="2">
        <v>17972500</v>
      </c>
      <c r="K5265" s="2">
        <v>17984800</v>
      </c>
      <c r="L5265" s="2">
        <v>17899600</v>
      </c>
      <c r="M5265" s="2">
        <v>17846800</v>
      </c>
      <c r="N5265" s="2">
        <v>17958200</v>
      </c>
      <c r="O5265" s="2">
        <v>18099900</v>
      </c>
      <c r="P5265" s="2">
        <v>18252900</v>
      </c>
      <c r="Q5265" s="2">
        <v>18495200</v>
      </c>
      <c r="R5265" s="2">
        <v>18811200</v>
      </c>
      <c r="S5265" s="2">
        <v>19121900</v>
      </c>
      <c r="T5265" s="2">
        <v>19408000</v>
      </c>
      <c r="U5265" s="2">
        <v>19714600</v>
      </c>
      <c r="V5265" s="2">
        <v>19898300</v>
      </c>
      <c r="W5265" s="2">
        <v>20173700</v>
      </c>
      <c r="X5265" s="2">
        <v>20457200</v>
      </c>
      <c r="Y5265" s="2">
        <v>20725100</v>
      </c>
      <c r="Z5265" s="2">
        <v>20917500</v>
      </c>
      <c r="AA5265" s="2">
        <v>21020400</v>
      </c>
      <c r="AB5265" s="2">
        <v>21057800</v>
      </c>
      <c r="AC5265" s="2">
        <v>21266700</v>
      </c>
      <c r="AD5265" s="2">
        <v>21376900</v>
      </c>
      <c r="AE5265" s="2">
        <v>21442000</v>
      </c>
      <c r="AF5265" s="2">
        <v>21690400</v>
      </c>
    </row>
    <row r="5266" spans="1:32" x14ac:dyDescent="0.25">
      <c r="A5266" t="s">
        <v>6780</v>
      </c>
      <c r="B5266" t="s">
        <v>19</v>
      </c>
      <c r="C5266" s="2">
        <v>100501000</v>
      </c>
      <c r="D5266" s="2">
        <v>99300000</v>
      </c>
      <c r="E5266" s="2">
        <v>96619100</v>
      </c>
      <c r="F5266" s="2">
        <v>105310000</v>
      </c>
      <c r="G5266" s="2">
        <v>107951000</v>
      </c>
      <c r="H5266" s="2">
        <v>111832000</v>
      </c>
      <c r="I5266" s="2">
        <v>114717000</v>
      </c>
      <c r="J5266" s="2">
        <v>115836000</v>
      </c>
      <c r="K5266" s="2">
        <v>115927000</v>
      </c>
      <c r="L5266" s="2">
        <v>115415000</v>
      </c>
      <c r="M5266" s="2">
        <v>115113000</v>
      </c>
      <c r="N5266" s="2">
        <v>115892000</v>
      </c>
      <c r="O5266" s="2">
        <v>116843000</v>
      </c>
      <c r="P5266" s="2">
        <v>117848000</v>
      </c>
      <c r="Q5266" s="2">
        <v>119416000</v>
      </c>
      <c r="R5266" s="2">
        <v>121472000</v>
      </c>
      <c r="S5266" s="2">
        <v>123502000</v>
      </c>
      <c r="T5266" s="2">
        <v>125387000</v>
      </c>
      <c r="U5266" s="2">
        <v>127369000</v>
      </c>
      <c r="V5266" s="2">
        <v>128574000</v>
      </c>
      <c r="W5266" s="2">
        <v>130379000</v>
      </c>
      <c r="X5266" s="2">
        <v>132224000</v>
      </c>
      <c r="Y5266" s="2">
        <v>133967000</v>
      </c>
      <c r="Z5266" s="2">
        <v>135213000</v>
      </c>
      <c r="AA5266" s="2">
        <v>135868000</v>
      </c>
      <c r="AB5266" s="2">
        <v>136073000</v>
      </c>
      <c r="AC5266" s="2">
        <v>137422000</v>
      </c>
      <c r="AD5266" s="2">
        <v>138136000</v>
      </c>
      <c r="AE5266" s="2">
        <v>138552000</v>
      </c>
      <c r="AF5266" s="2">
        <v>140169000</v>
      </c>
    </row>
    <row r="5267" spans="1:32" x14ac:dyDescent="0.25">
      <c r="A5267" t="s">
        <v>6781</v>
      </c>
      <c r="B5267" t="s">
        <v>19</v>
      </c>
      <c r="C5267" s="2">
        <v>105302000</v>
      </c>
      <c r="D5267" s="2">
        <v>103957000</v>
      </c>
      <c r="E5267" s="2">
        <v>101013000</v>
      </c>
      <c r="F5267" s="2">
        <v>105708000</v>
      </c>
      <c r="G5267" s="2">
        <v>108131000</v>
      </c>
      <c r="H5267" s="2">
        <v>111920000</v>
      </c>
      <c r="I5267" s="2">
        <v>114739000</v>
      </c>
      <c r="J5267" s="2">
        <v>115835000</v>
      </c>
      <c r="K5267" s="2">
        <v>115945000</v>
      </c>
      <c r="L5267" s="2">
        <v>115492000</v>
      </c>
      <c r="M5267" s="2">
        <v>115251000</v>
      </c>
      <c r="N5267" s="2">
        <v>116128000</v>
      </c>
      <c r="O5267" s="2">
        <v>117139000</v>
      </c>
      <c r="P5267" s="2">
        <v>118174000</v>
      </c>
      <c r="Q5267" s="2">
        <v>119752000</v>
      </c>
      <c r="R5267" s="2">
        <v>121839000</v>
      </c>
      <c r="S5267" s="2">
        <v>123913000</v>
      </c>
      <c r="T5267" s="2">
        <v>125862000</v>
      </c>
      <c r="U5267" s="2">
        <v>127856000</v>
      </c>
      <c r="V5267" s="2">
        <v>129092000</v>
      </c>
      <c r="W5267" s="2">
        <v>130946000</v>
      </c>
      <c r="X5267" s="2">
        <v>132820000</v>
      </c>
      <c r="Y5267" s="2">
        <v>134589000</v>
      </c>
      <c r="Z5267" s="2">
        <v>135843000</v>
      </c>
      <c r="AA5267" s="2">
        <v>136484000</v>
      </c>
      <c r="AB5267" s="2">
        <v>136632000</v>
      </c>
      <c r="AC5267" s="2">
        <v>137987000</v>
      </c>
      <c r="AD5267" s="2">
        <v>138706000</v>
      </c>
      <c r="AE5267" s="2">
        <v>139115000</v>
      </c>
      <c r="AF5267" s="2">
        <v>140760000</v>
      </c>
    </row>
    <row r="5268" spans="1:32" x14ac:dyDescent="0.25">
      <c r="A5268" t="s">
        <v>6782</v>
      </c>
      <c r="B5268" t="s">
        <v>19</v>
      </c>
      <c r="C5268" s="2">
        <v>10660300</v>
      </c>
      <c r="D5268" s="2">
        <v>10531300</v>
      </c>
      <c r="E5268" s="2">
        <v>10244300</v>
      </c>
      <c r="F5268" s="2">
        <v>11080900</v>
      </c>
      <c r="G5268" s="2">
        <v>11354400</v>
      </c>
      <c r="H5268" s="2">
        <v>11760700</v>
      </c>
      <c r="I5268" s="2">
        <v>12062800</v>
      </c>
      <c r="J5268" s="2">
        <v>12180000</v>
      </c>
      <c r="K5268" s="2">
        <v>12189900</v>
      </c>
      <c r="L5268" s="2">
        <v>12137300</v>
      </c>
      <c r="M5268" s="2">
        <v>12106600</v>
      </c>
      <c r="N5268" s="2">
        <v>12190500</v>
      </c>
      <c r="O5268" s="2">
        <v>12291600</v>
      </c>
      <c r="P5268" s="2">
        <v>12397900</v>
      </c>
      <c r="Q5268" s="2">
        <v>12563000</v>
      </c>
      <c r="R5268" s="2">
        <v>12779800</v>
      </c>
      <c r="S5268" s="2">
        <v>12994100</v>
      </c>
      <c r="T5268" s="2">
        <v>13193400</v>
      </c>
      <c r="U5268" s="2">
        <v>13402100</v>
      </c>
      <c r="V5268" s="2">
        <v>13529400</v>
      </c>
      <c r="W5268" s="2">
        <v>13720200</v>
      </c>
      <c r="X5268" s="2">
        <v>13914700</v>
      </c>
      <c r="Y5268" s="2">
        <v>14098500</v>
      </c>
      <c r="Z5268" s="2">
        <v>14229700</v>
      </c>
      <c r="AA5268" s="2">
        <v>14298200</v>
      </c>
      <c r="AB5268" s="2">
        <v>14318700</v>
      </c>
      <c r="AC5268" s="2">
        <v>14460700</v>
      </c>
      <c r="AD5268" s="2">
        <v>14535900</v>
      </c>
      <c r="AE5268" s="2">
        <v>14579400</v>
      </c>
      <c r="AF5268" s="2">
        <v>14750100</v>
      </c>
    </row>
    <row r="5269" spans="1:32" x14ac:dyDescent="0.25">
      <c r="A5269" t="s">
        <v>6783</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x14ac:dyDescent="0.25">
      <c r="A5270" t="s">
        <v>6784</v>
      </c>
      <c r="B5270" t="s">
        <v>19</v>
      </c>
      <c r="C5270" s="2">
        <v>1774010000000</v>
      </c>
      <c r="D5270" s="2">
        <v>1649320000000</v>
      </c>
      <c r="E5270" s="2">
        <v>1747380000000</v>
      </c>
      <c r="F5270" s="2">
        <v>1868840000000</v>
      </c>
      <c r="G5270" s="2">
        <v>1956510000000</v>
      </c>
      <c r="H5270" s="2">
        <v>2039720000000</v>
      </c>
      <c r="I5270" s="2">
        <v>2091820000000</v>
      </c>
      <c r="J5270" s="2">
        <v>2111410000000</v>
      </c>
      <c r="K5270" s="2">
        <v>2108370000000</v>
      </c>
      <c r="L5270" s="2">
        <v>2096230000000</v>
      </c>
      <c r="M5270" s="2">
        <v>2085920000000</v>
      </c>
      <c r="N5270" s="2">
        <v>2079770000000</v>
      </c>
      <c r="O5270" s="2">
        <v>2079880000000</v>
      </c>
      <c r="P5270" s="2">
        <v>2088390000000</v>
      </c>
      <c r="Q5270" s="2">
        <v>2099130000000</v>
      </c>
      <c r="R5270" s="2">
        <v>2127550000000</v>
      </c>
      <c r="S5270" s="2">
        <v>2155530000000</v>
      </c>
      <c r="T5270" s="2">
        <v>2176760000000</v>
      </c>
      <c r="U5270" s="2">
        <v>2224050000000</v>
      </c>
      <c r="V5270" s="2">
        <v>2249350000000</v>
      </c>
      <c r="W5270" s="2">
        <v>2280760000000</v>
      </c>
      <c r="X5270" s="2">
        <v>2321170000000</v>
      </c>
      <c r="Y5270" s="2">
        <v>2368420000000</v>
      </c>
      <c r="Z5270" s="2">
        <v>2415500000000</v>
      </c>
      <c r="AA5270" s="2">
        <v>2452270000000</v>
      </c>
      <c r="AB5270" s="2">
        <v>2460350000000</v>
      </c>
      <c r="AC5270" s="2">
        <v>2503950000000</v>
      </c>
      <c r="AD5270" s="2">
        <v>2548230000000</v>
      </c>
      <c r="AE5270" s="2">
        <v>2593110000000</v>
      </c>
      <c r="AF5270" s="2">
        <v>2632350000000</v>
      </c>
    </row>
    <row r="5271" spans="1:32" x14ac:dyDescent="0.25">
      <c r="A5271" t="s">
        <v>6785</v>
      </c>
      <c r="B5271" t="s">
        <v>19</v>
      </c>
      <c r="C5271" s="2">
        <v>167736000</v>
      </c>
      <c r="D5271" s="2">
        <v>153547000</v>
      </c>
      <c r="E5271" s="2">
        <v>160312000</v>
      </c>
      <c r="F5271" s="2">
        <v>174144000</v>
      </c>
      <c r="G5271" s="2">
        <v>183697000</v>
      </c>
      <c r="H5271" s="2">
        <v>192229000</v>
      </c>
      <c r="I5271" s="2">
        <v>197198000</v>
      </c>
      <c r="J5271" s="2">
        <v>198547000</v>
      </c>
      <c r="K5271" s="2">
        <v>197421000</v>
      </c>
      <c r="L5271" s="2">
        <v>195387000</v>
      </c>
      <c r="M5271" s="2">
        <v>193661000</v>
      </c>
      <c r="N5271" s="2">
        <v>192641000</v>
      </c>
      <c r="O5271" s="2">
        <v>191741000</v>
      </c>
      <c r="P5271" s="2">
        <v>191444000</v>
      </c>
      <c r="Q5271" s="2">
        <v>191447000</v>
      </c>
      <c r="R5271" s="2">
        <v>193382000</v>
      </c>
      <c r="S5271" s="2">
        <v>195256000</v>
      </c>
      <c r="T5271" s="2">
        <v>196283000</v>
      </c>
      <c r="U5271" s="2">
        <v>200149000</v>
      </c>
      <c r="V5271" s="2">
        <v>201538000</v>
      </c>
      <c r="W5271" s="2">
        <v>203529000</v>
      </c>
      <c r="X5271" s="2">
        <v>206488000</v>
      </c>
      <c r="Y5271" s="2">
        <v>210352000</v>
      </c>
      <c r="Z5271" s="2">
        <v>214093000</v>
      </c>
      <c r="AA5271" s="2">
        <v>216685000</v>
      </c>
      <c r="AB5271" s="2">
        <v>216071000</v>
      </c>
      <c r="AC5271" s="2">
        <v>219441000</v>
      </c>
      <c r="AD5271" s="2">
        <v>222811000</v>
      </c>
      <c r="AE5271" s="2">
        <v>226237000</v>
      </c>
      <c r="AF5271" s="2">
        <v>229058000</v>
      </c>
    </row>
    <row r="5272" spans="1:32" x14ac:dyDescent="0.25">
      <c r="A5272" t="s">
        <v>6786</v>
      </c>
      <c r="B5272" t="s">
        <v>19</v>
      </c>
      <c r="C5272" s="2">
        <v>895433000</v>
      </c>
      <c r="D5272" s="2">
        <v>819686000</v>
      </c>
      <c r="E5272" s="2">
        <v>855804000</v>
      </c>
      <c r="F5272" s="2">
        <v>929642000</v>
      </c>
      <c r="G5272" s="2">
        <v>980642000</v>
      </c>
      <c r="H5272" s="2">
        <v>1026190000</v>
      </c>
      <c r="I5272" s="2">
        <v>1052710000</v>
      </c>
      <c r="J5272" s="2">
        <v>1059910000</v>
      </c>
      <c r="K5272" s="2">
        <v>1053910000</v>
      </c>
      <c r="L5272" s="2">
        <v>1043050000</v>
      </c>
      <c r="M5272" s="2">
        <v>1033830000</v>
      </c>
      <c r="N5272" s="2">
        <v>1028390000</v>
      </c>
      <c r="O5272" s="2">
        <v>1023580000</v>
      </c>
      <c r="P5272" s="2">
        <v>1021990000</v>
      </c>
      <c r="Q5272" s="2">
        <v>1022010000</v>
      </c>
      <c r="R5272" s="2">
        <v>1032340000</v>
      </c>
      <c r="S5272" s="2">
        <v>1042350000</v>
      </c>
      <c r="T5272" s="2">
        <v>1047830000</v>
      </c>
      <c r="U5272" s="2">
        <v>1068470000</v>
      </c>
      <c r="V5272" s="2">
        <v>1075880000</v>
      </c>
      <c r="W5272" s="2">
        <v>1086510000</v>
      </c>
      <c r="X5272" s="2">
        <v>1102310000</v>
      </c>
      <c r="Y5272" s="2">
        <v>1122930000</v>
      </c>
      <c r="Z5272" s="2">
        <v>1142910000</v>
      </c>
      <c r="AA5272" s="2">
        <v>1156740000</v>
      </c>
      <c r="AB5272" s="2">
        <v>1153460000</v>
      </c>
      <c r="AC5272" s="2">
        <v>1171460000</v>
      </c>
      <c r="AD5272" s="2">
        <v>1189440000</v>
      </c>
      <c r="AE5272" s="2">
        <v>1207730000</v>
      </c>
      <c r="AF5272" s="2">
        <v>1222790000</v>
      </c>
    </row>
    <row r="5273" spans="1:32" x14ac:dyDescent="0.25">
      <c r="A5273" t="s">
        <v>6787</v>
      </c>
      <c r="B5273" t="s">
        <v>19</v>
      </c>
      <c r="C5273" s="2">
        <v>1574880000</v>
      </c>
      <c r="D5273" s="2">
        <v>1441660000</v>
      </c>
      <c r="E5273" s="2">
        <v>1505180000</v>
      </c>
      <c r="F5273" s="2">
        <v>1635040000</v>
      </c>
      <c r="G5273" s="2">
        <v>1724740000</v>
      </c>
      <c r="H5273" s="2">
        <v>1804840000</v>
      </c>
      <c r="I5273" s="2">
        <v>1851500000</v>
      </c>
      <c r="J5273" s="2">
        <v>1864160000</v>
      </c>
      <c r="K5273" s="2">
        <v>1853600000</v>
      </c>
      <c r="L5273" s="2">
        <v>1834500000</v>
      </c>
      <c r="M5273" s="2">
        <v>1818290000</v>
      </c>
      <c r="N5273" s="2">
        <v>1808710000</v>
      </c>
      <c r="O5273" s="2">
        <v>1800260000</v>
      </c>
      <c r="P5273" s="2">
        <v>1797470000</v>
      </c>
      <c r="Q5273" s="2">
        <v>1797500000</v>
      </c>
      <c r="R5273" s="2">
        <v>1815680000</v>
      </c>
      <c r="S5273" s="2">
        <v>1833270000</v>
      </c>
      <c r="T5273" s="2">
        <v>1842910000</v>
      </c>
      <c r="U5273" s="2">
        <v>1879210000</v>
      </c>
      <c r="V5273" s="2">
        <v>1892240000</v>
      </c>
      <c r="W5273" s="2">
        <v>1910940000</v>
      </c>
      <c r="X5273" s="2">
        <v>1938720000</v>
      </c>
      <c r="Y5273" s="2">
        <v>1975000000</v>
      </c>
      <c r="Z5273" s="2">
        <v>2010130000</v>
      </c>
      <c r="AA5273" s="2">
        <v>2034460000</v>
      </c>
      <c r="AB5273" s="2">
        <v>2028690000</v>
      </c>
      <c r="AC5273" s="2">
        <v>2060340000</v>
      </c>
      <c r="AD5273" s="2">
        <v>2091980000</v>
      </c>
      <c r="AE5273" s="2">
        <v>2124150000</v>
      </c>
      <c r="AF5273" s="2">
        <v>2150630000</v>
      </c>
    </row>
    <row r="5274" spans="1:32" x14ac:dyDescent="0.25">
      <c r="A5274" t="s">
        <v>6788</v>
      </c>
      <c r="B5274" t="s">
        <v>19</v>
      </c>
      <c r="C5274" s="2">
        <v>62060600</v>
      </c>
      <c r="D5274" s="2">
        <v>56810800</v>
      </c>
      <c r="E5274" s="2">
        <v>59314000</v>
      </c>
      <c r="F5274" s="2">
        <v>64431600</v>
      </c>
      <c r="G5274" s="2">
        <v>67966200</v>
      </c>
      <c r="H5274" s="2">
        <v>71122800</v>
      </c>
      <c r="I5274" s="2">
        <v>72961300</v>
      </c>
      <c r="J5274" s="2">
        <v>73460400</v>
      </c>
      <c r="K5274" s="2">
        <v>73044000</v>
      </c>
      <c r="L5274" s="2">
        <v>72291400</v>
      </c>
      <c r="M5274" s="2">
        <v>71652800</v>
      </c>
      <c r="N5274" s="2">
        <v>71275400</v>
      </c>
      <c r="O5274" s="2">
        <v>70942300</v>
      </c>
      <c r="P5274" s="2">
        <v>70832300</v>
      </c>
      <c r="Q5274" s="2">
        <v>70833500</v>
      </c>
      <c r="R5274" s="2">
        <v>71549700</v>
      </c>
      <c r="S5274" s="2">
        <v>72242900</v>
      </c>
      <c r="T5274" s="2">
        <v>72622900</v>
      </c>
      <c r="U5274" s="2">
        <v>74053300</v>
      </c>
      <c r="V5274" s="2">
        <v>74566900</v>
      </c>
      <c r="W5274" s="2">
        <v>75303800</v>
      </c>
      <c r="X5274" s="2">
        <v>76398500</v>
      </c>
      <c r="Y5274" s="2">
        <v>77828000</v>
      </c>
      <c r="Z5274" s="2">
        <v>79212400</v>
      </c>
      <c r="AA5274" s="2">
        <v>80171400</v>
      </c>
      <c r="AB5274" s="2">
        <v>79944000</v>
      </c>
      <c r="AC5274" s="2">
        <v>81191200</v>
      </c>
      <c r="AD5274" s="2">
        <v>82437800</v>
      </c>
      <c r="AE5274" s="2">
        <v>83705600</v>
      </c>
      <c r="AF5274" s="2">
        <v>84749200</v>
      </c>
    </row>
    <row r="5275" spans="1:32" x14ac:dyDescent="0.25">
      <c r="A5275" t="s">
        <v>6789</v>
      </c>
      <c r="B5275" t="s">
        <v>19</v>
      </c>
      <c r="C5275" s="2">
        <v>58477000</v>
      </c>
      <c r="D5275" s="2">
        <v>53530300</v>
      </c>
      <c r="E5275" s="2">
        <v>55889000</v>
      </c>
      <c r="F5275" s="2">
        <v>60711000</v>
      </c>
      <c r="G5275" s="2">
        <v>64041600</v>
      </c>
      <c r="H5275" s="2">
        <v>67015900</v>
      </c>
      <c r="I5275" s="2">
        <v>68748200</v>
      </c>
      <c r="J5275" s="2">
        <v>69218500</v>
      </c>
      <c r="K5275" s="2">
        <v>68826200</v>
      </c>
      <c r="L5275" s="2">
        <v>68117000</v>
      </c>
      <c r="M5275" s="2">
        <v>67515300</v>
      </c>
      <c r="N5275" s="2">
        <v>67159600</v>
      </c>
      <c r="O5275" s="2">
        <v>66845800</v>
      </c>
      <c r="P5275" s="2">
        <v>66742200</v>
      </c>
      <c r="Q5275" s="2">
        <v>66743300</v>
      </c>
      <c r="R5275" s="2">
        <v>67418100</v>
      </c>
      <c r="S5275" s="2">
        <v>68071300</v>
      </c>
      <c r="T5275" s="2">
        <v>68429300</v>
      </c>
      <c r="U5275" s="2">
        <v>69777200</v>
      </c>
      <c r="V5275" s="2">
        <v>70261100</v>
      </c>
      <c r="W5275" s="2">
        <v>70955500</v>
      </c>
      <c r="X5275" s="2">
        <v>71986900</v>
      </c>
      <c r="Y5275" s="2">
        <v>73333900</v>
      </c>
      <c r="Z5275" s="2">
        <v>74638400</v>
      </c>
      <c r="AA5275" s="2">
        <v>75542000</v>
      </c>
      <c r="AB5275" s="2">
        <v>75327700</v>
      </c>
      <c r="AC5275" s="2">
        <v>76502900</v>
      </c>
      <c r="AD5275" s="2">
        <v>77677500</v>
      </c>
      <c r="AE5275" s="2">
        <v>78872100</v>
      </c>
      <c r="AF5275" s="2">
        <v>79855400</v>
      </c>
    </row>
    <row r="5276" spans="1:32" x14ac:dyDescent="0.25">
      <c r="A5276" t="s">
        <v>6790</v>
      </c>
      <c r="B5276" t="s">
        <v>19</v>
      </c>
      <c r="C5276" s="2">
        <v>41642500</v>
      </c>
      <c r="D5276" s="2">
        <v>38120000</v>
      </c>
      <c r="E5276" s="2">
        <v>39799600</v>
      </c>
      <c r="F5276" s="2">
        <v>43233400</v>
      </c>
      <c r="G5276" s="2">
        <v>45605100</v>
      </c>
      <c r="H5276" s="2">
        <v>47723200</v>
      </c>
      <c r="I5276" s="2">
        <v>48956700</v>
      </c>
      <c r="J5276" s="2">
        <v>49291600</v>
      </c>
      <c r="K5276" s="2">
        <v>49012300</v>
      </c>
      <c r="L5276" s="2">
        <v>48507200</v>
      </c>
      <c r="M5276" s="2">
        <v>48078800</v>
      </c>
      <c r="N5276" s="2">
        <v>47825500</v>
      </c>
      <c r="O5276" s="2">
        <v>47602000</v>
      </c>
      <c r="P5276" s="2">
        <v>47528200</v>
      </c>
      <c r="Q5276" s="2">
        <v>47529000</v>
      </c>
      <c r="R5276" s="2">
        <v>48009500</v>
      </c>
      <c r="S5276" s="2">
        <v>48474700</v>
      </c>
      <c r="T5276" s="2">
        <v>48729600</v>
      </c>
      <c r="U5276" s="2">
        <v>49689500</v>
      </c>
      <c r="V5276" s="2">
        <v>50034100</v>
      </c>
      <c r="W5276" s="2">
        <v>50528500</v>
      </c>
      <c r="X5276" s="2">
        <v>51263100</v>
      </c>
      <c r="Y5276" s="2">
        <v>52222300</v>
      </c>
      <c r="Z5276" s="2">
        <v>53151200</v>
      </c>
      <c r="AA5276" s="2">
        <v>53794700</v>
      </c>
      <c r="AB5276" s="2">
        <v>53642100</v>
      </c>
      <c r="AC5276" s="2">
        <v>54478900</v>
      </c>
      <c r="AD5276" s="2">
        <v>55315400</v>
      </c>
      <c r="AE5276" s="2">
        <v>56166100</v>
      </c>
      <c r="AF5276" s="2">
        <v>56866300</v>
      </c>
    </row>
    <row r="5277" spans="1:32" x14ac:dyDescent="0.25">
      <c r="A5277" t="s">
        <v>6791</v>
      </c>
      <c r="B5277" t="s">
        <v>19</v>
      </c>
      <c r="C5277" s="2">
        <v>3889220</v>
      </c>
      <c r="D5277" s="2">
        <v>3560230</v>
      </c>
      <c r="E5277" s="2">
        <v>3717100</v>
      </c>
      <c r="F5277" s="2">
        <v>4037800</v>
      </c>
      <c r="G5277" s="2">
        <v>4259310</v>
      </c>
      <c r="H5277" s="2">
        <v>4457130</v>
      </c>
      <c r="I5277" s="2">
        <v>4572340</v>
      </c>
      <c r="J5277" s="2">
        <v>4603620</v>
      </c>
      <c r="K5277" s="2">
        <v>4577530</v>
      </c>
      <c r="L5277" s="2">
        <v>4530360</v>
      </c>
      <c r="M5277" s="2">
        <v>4490340</v>
      </c>
      <c r="N5277" s="2">
        <v>4466690</v>
      </c>
      <c r="O5277" s="2">
        <v>4445810</v>
      </c>
      <c r="P5277" s="2">
        <v>4438920</v>
      </c>
      <c r="Q5277" s="2">
        <v>4439000</v>
      </c>
      <c r="R5277" s="2">
        <v>4483880</v>
      </c>
      <c r="S5277" s="2">
        <v>4527320</v>
      </c>
      <c r="T5277" s="2">
        <v>4551130</v>
      </c>
      <c r="U5277" s="2">
        <v>4640770</v>
      </c>
      <c r="V5277" s="2">
        <v>4672960</v>
      </c>
      <c r="W5277" s="2">
        <v>4719140</v>
      </c>
      <c r="X5277" s="2">
        <v>4787740</v>
      </c>
      <c r="Y5277" s="2">
        <v>4877330</v>
      </c>
      <c r="Z5277" s="2">
        <v>4964090</v>
      </c>
      <c r="AA5277" s="2">
        <v>5024180</v>
      </c>
      <c r="AB5277" s="2">
        <v>5009930</v>
      </c>
      <c r="AC5277" s="2">
        <v>5088090</v>
      </c>
      <c r="AD5277" s="2">
        <v>5166210</v>
      </c>
      <c r="AE5277" s="2">
        <v>5245660</v>
      </c>
      <c r="AF5277" s="2">
        <v>5311060</v>
      </c>
    </row>
    <row r="5278" spans="1:32" x14ac:dyDescent="0.25">
      <c r="A5278" t="s">
        <v>6792</v>
      </c>
      <c r="B5278" t="s">
        <v>19</v>
      </c>
      <c r="C5278" s="2">
        <v>26113200</v>
      </c>
      <c r="D5278" s="2">
        <v>23904200</v>
      </c>
      <c r="E5278" s="2">
        <v>24957500</v>
      </c>
      <c r="F5278" s="2">
        <v>27110800</v>
      </c>
      <c r="G5278" s="2">
        <v>28598100</v>
      </c>
      <c r="H5278" s="2">
        <v>29926300</v>
      </c>
      <c r="I5278" s="2">
        <v>30699900</v>
      </c>
      <c r="J5278" s="2">
        <v>30909900</v>
      </c>
      <c r="K5278" s="2">
        <v>30734700</v>
      </c>
      <c r="L5278" s="2">
        <v>30418000</v>
      </c>
      <c r="M5278" s="2">
        <v>30149300</v>
      </c>
      <c r="N5278" s="2">
        <v>29990500</v>
      </c>
      <c r="O5278" s="2">
        <v>29850400</v>
      </c>
      <c r="P5278" s="2">
        <v>29804100</v>
      </c>
      <c r="Q5278" s="2">
        <v>29804600</v>
      </c>
      <c r="R5278" s="2">
        <v>30105900</v>
      </c>
      <c r="S5278" s="2">
        <v>30397600</v>
      </c>
      <c r="T5278" s="2">
        <v>30557500</v>
      </c>
      <c r="U5278" s="2">
        <v>31159400</v>
      </c>
      <c r="V5278" s="2">
        <v>31375500</v>
      </c>
      <c r="W5278" s="2">
        <v>31685600</v>
      </c>
      <c r="X5278" s="2">
        <v>32146200</v>
      </c>
      <c r="Y5278" s="2">
        <v>32747700</v>
      </c>
      <c r="Z5278" s="2">
        <v>33330200</v>
      </c>
      <c r="AA5278" s="2">
        <v>33733700</v>
      </c>
      <c r="AB5278" s="2">
        <v>33638000</v>
      </c>
      <c r="AC5278" s="2">
        <v>34162800</v>
      </c>
      <c r="AD5278" s="2">
        <v>34687300</v>
      </c>
      <c r="AE5278" s="2">
        <v>35220800</v>
      </c>
      <c r="AF5278" s="2">
        <v>35659900</v>
      </c>
    </row>
    <row r="5279" spans="1:32" x14ac:dyDescent="0.25">
      <c r="A5279" t="s">
        <v>6793</v>
      </c>
      <c r="B5279" t="s">
        <v>19</v>
      </c>
      <c r="C5279" s="2">
        <v>27780100</v>
      </c>
      <c r="D5279" s="2">
        <v>25430200</v>
      </c>
      <c r="E5279" s="2">
        <v>26550700</v>
      </c>
      <c r="F5279" s="2">
        <v>28841400</v>
      </c>
      <c r="G5279" s="2">
        <v>30423600</v>
      </c>
      <c r="H5279" s="2">
        <v>31836600</v>
      </c>
      <c r="I5279" s="2">
        <v>32659500</v>
      </c>
      <c r="J5279" s="2">
        <v>32882900</v>
      </c>
      <c r="K5279" s="2">
        <v>32696600</v>
      </c>
      <c r="L5279" s="2">
        <v>32359700</v>
      </c>
      <c r="M5279" s="2">
        <v>32073800</v>
      </c>
      <c r="N5279" s="2">
        <v>31904900</v>
      </c>
      <c r="O5279" s="2">
        <v>31755800</v>
      </c>
      <c r="P5279" s="2">
        <v>31706600</v>
      </c>
      <c r="Q5279" s="2">
        <v>31707100</v>
      </c>
      <c r="R5279" s="2">
        <v>32027700</v>
      </c>
      <c r="S5279" s="2">
        <v>32338000</v>
      </c>
      <c r="T5279" s="2">
        <v>32508100</v>
      </c>
      <c r="U5279" s="2">
        <v>33148400</v>
      </c>
      <c r="V5279" s="2">
        <v>33378300</v>
      </c>
      <c r="W5279" s="2">
        <v>33708100</v>
      </c>
      <c r="X5279" s="2">
        <v>34198100</v>
      </c>
      <c r="Y5279" s="2">
        <v>34838000</v>
      </c>
      <c r="Z5279" s="2">
        <v>35457700</v>
      </c>
      <c r="AA5279" s="2">
        <v>35887000</v>
      </c>
      <c r="AB5279" s="2">
        <v>35785200</v>
      </c>
      <c r="AC5279" s="2">
        <v>36343500</v>
      </c>
      <c r="AD5279" s="2">
        <v>36901500</v>
      </c>
      <c r="AE5279" s="2">
        <v>37469000</v>
      </c>
      <c r="AF5279" s="2">
        <v>37936100</v>
      </c>
    </row>
    <row r="5280" spans="1:32" x14ac:dyDescent="0.25">
      <c r="A5280" t="s">
        <v>6794</v>
      </c>
      <c r="B5280" t="s">
        <v>19</v>
      </c>
      <c r="C5280" s="2">
        <v>2778020</v>
      </c>
      <c r="D5280" s="2">
        <v>2543030</v>
      </c>
      <c r="E5280" s="2">
        <v>2655080</v>
      </c>
      <c r="F5280" s="2">
        <v>2884150</v>
      </c>
      <c r="G5280" s="2">
        <v>3042380</v>
      </c>
      <c r="H5280" s="2">
        <v>3183670</v>
      </c>
      <c r="I5280" s="2">
        <v>3265960</v>
      </c>
      <c r="J5280" s="2">
        <v>3288300</v>
      </c>
      <c r="K5280" s="2">
        <v>3269670</v>
      </c>
      <c r="L5280" s="2">
        <v>3235980</v>
      </c>
      <c r="M5280" s="2">
        <v>3207390</v>
      </c>
      <c r="N5280" s="2">
        <v>3190500</v>
      </c>
      <c r="O5280" s="2">
        <v>3175590</v>
      </c>
      <c r="P5280" s="2">
        <v>3170660</v>
      </c>
      <c r="Q5280" s="2">
        <v>3170720</v>
      </c>
      <c r="R5280" s="2">
        <v>3202770</v>
      </c>
      <c r="S5280" s="2">
        <v>3233810</v>
      </c>
      <c r="T5280" s="2">
        <v>3250810</v>
      </c>
      <c r="U5280" s="2">
        <v>3314840</v>
      </c>
      <c r="V5280" s="2">
        <v>3337840</v>
      </c>
      <c r="W5280" s="2">
        <v>3370820</v>
      </c>
      <c r="X5280" s="2">
        <v>3419820</v>
      </c>
      <c r="Y5280" s="2">
        <v>3483810</v>
      </c>
      <c r="Z5280" s="2">
        <v>3545780</v>
      </c>
      <c r="AA5280" s="2">
        <v>3588710</v>
      </c>
      <c r="AB5280" s="2">
        <v>3578530</v>
      </c>
      <c r="AC5280" s="2">
        <v>3634360</v>
      </c>
      <c r="AD5280" s="2">
        <v>3690160</v>
      </c>
      <c r="AE5280" s="2">
        <v>3746910</v>
      </c>
      <c r="AF5280" s="2">
        <v>3793620</v>
      </c>
    </row>
    <row r="5281" spans="1:32" x14ac:dyDescent="0.25">
      <c r="A5281" t="s">
        <v>6795</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x14ac:dyDescent="0.25">
      <c r="A5282" t="s">
        <v>6796</v>
      </c>
      <c r="B5282" t="s">
        <v>19</v>
      </c>
      <c r="C5282" s="2">
        <v>1670580000000</v>
      </c>
      <c r="D5282" s="2">
        <v>1695050000000</v>
      </c>
      <c r="E5282" s="2">
        <v>1648690000000</v>
      </c>
      <c r="F5282" s="2">
        <v>1704040000000</v>
      </c>
      <c r="G5282" s="2">
        <v>1732920000000</v>
      </c>
      <c r="H5282" s="2">
        <v>1758940000000</v>
      </c>
      <c r="I5282" s="2">
        <v>1777000000000</v>
      </c>
      <c r="J5282" s="2">
        <v>1784310000000</v>
      </c>
      <c r="K5282" s="2">
        <v>1780280000000</v>
      </c>
      <c r="L5282" s="2">
        <v>1771050000000</v>
      </c>
      <c r="M5282" s="2">
        <v>1753590000000</v>
      </c>
      <c r="N5282" s="2">
        <v>1752560000000</v>
      </c>
      <c r="O5282" s="2">
        <v>1772940000000</v>
      </c>
      <c r="P5282" s="2">
        <v>1796240000000</v>
      </c>
      <c r="Q5282" s="2">
        <v>1823000000000</v>
      </c>
      <c r="R5282" s="2">
        <v>1855780000000</v>
      </c>
      <c r="S5282" s="2">
        <v>1890200000000</v>
      </c>
      <c r="T5282" s="2">
        <v>1923940000000</v>
      </c>
      <c r="U5282" s="2">
        <v>1967290000000</v>
      </c>
      <c r="V5282" s="2">
        <v>2004280000000</v>
      </c>
      <c r="W5282" s="2">
        <v>2044620000000</v>
      </c>
      <c r="X5282" s="2">
        <v>2086210000000</v>
      </c>
      <c r="Y5282" s="2">
        <v>2132710000000</v>
      </c>
      <c r="Z5282" s="2">
        <v>2178730000000</v>
      </c>
      <c r="AA5282" s="2">
        <v>2220320000000</v>
      </c>
      <c r="AB5282" s="2">
        <v>2256130000000</v>
      </c>
      <c r="AC5282" s="2">
        <v>2303980000000</v>
      </c>
      <c r="AD5282" s="2">
        <v>2351760000000</v>
      </c>
      <c r="AE5282" s="2">
        <v>2399100000000</v>
      </c>
      <c r="AF5282" s="2">
        <v>2452880000000</v>
      </c>
    </row>
    <row r="5283" spans="1:32" x14ac:dyDescent="0.25">
      <c r="A5283" t="s">
        <v>6797</v>
      </c>
      <c r="B5283" t="s">
        <v>19</v>
      </c>
      <c r="C5283" s="2">
        <v>191840000</v>
      </c>
      <c r="D5283" s="2">
        <v>194698000</v>
      </c>
      <c r="E5283" s="2">
        <v>189525000</v>
      </c>
      <c r="F5283" s="2">
        <v>200757000</v>
      </c>
      <c r="G5283" s="2">
        <v>204380000</v>
      </c>
      <c r="H5283" s="2">
        <v>207514000</v>
      </c>
      <c r="I5283" s="2">
        <v>209674000</v>
      </c>
      <c r="J5283" s="2">
        <v>210525000</v>
      </c>
      <c r="K5283" s="2">
        <v>209993000</v>
      </c>
      <c r="L5283" s="2">
        <v>208821000</v>
      </c>
      <c r="M5283" s="2">
        <v>206670000</v>
      </c>
      <c r="N5283" s="2">
        <v>206412000</v>
      </c>
      <c r="O5283" s="2">
        <v>208677000</v>
      </c>
      <c r="P5283" s="2">
        <v>211310000</v>
      </c>
      <c r="Q5283" s="2">
        <v>214371000</v>
      </c>
      <c r="R5283" s="2">
        <v>218147000</v>
      </c>
      <c r="S5283" s="2">
        <v>222116000</v>
      </c>
      <c r="T5283" s="2">
        <v>225992000</v>
      </c>
      <c r="U5283" s="2">
        <v>231034000</v>
      </c>
      <c r="V5283" s="2">
        <v>235287000</v>
      </c>
      <c r="W5283" s="2">
        <v>239943000</v>
      </c>
      <c r="X5283" s="2">
        <v>244763000</v>
      </c>
      <c r="Y5283" s="2">
        <v>250165000</v>
      </c>
      <c r="Z5283" s="2">
        <v>255518000</v>
      </c>
      <c r="AA5283" s="2">
        <v>260343000</v>
      </c>
      <c r="AB5283" s="2">
        <v>264532000</v>
      </c>
      <c r="AC5283" s="2">
        <v>270075000</v>
      </c>
      <c r="AD5283" s="2">
        <v>275603000</v>
      </c>
      <c r="AE5283" s="2">
        <v>281096000</v>
      </c>
      <c r="AF5283" s="2">
        <v>287336000</v>
      </c>
    </row>
    <row r="5284" spans="1:32" x14ac:dyDescent="0.25">
      <c r="A5284" t="s">
        <v>6798</v>
      </c>
      <c r="B5284" t="s">
        <v>19</v>
      </c>
      <c r="C5284" s="2">
        <v>1044050000</v>
      </c>
      <c r="D5284" s="2">
        <v>1060150000</v>
      </c>
      <c r="E5284" s="2">
        <v>1033710000</v>
      </c>
      <c r="F5284" s="2">
        <v>1150360000</v>
      </c>
      <c r="G5284" s="2">
        <v>1173560000</v>
      </c>
      <c r="H5284" s="2">
        <v>1192280000</v>
      </c>
      <c r="I5284" s="2">
        <v>1205030000</v>
      </c>
      <c r="J5284" s="2">
        <v>1209790000</v>
      </c>
      <c r="K5284" s="2">
        <v>1206100000</v>
      </c>
      <c r="L5284" s="2">
        <v>1198440000</v>
      </c>
      <c r="M5284" s="2">
        <v>1185070000</v>
      </c>
      <c r="N5284" s="2">
        <v>1182090000</v>
      </c>
      <c r="O5284" s="2">
        <v>1193560000</v>
      </c>
      <c r="P5284" s="2">
        <v>1207400000</v>
      </c>
      <c r="Q5284" s="2">
        <v>1223920000</v>
      </c>
      <c r="R5284" s="2">
        <v>1244600000</v>
      </c>
      <c r="S5284" s="2">
        <v>1266380000</v>
      </c>
      <c r="T5284" s="2">
        <v>1287500000</v>
      </c>
      <c r="U5284" s="2">
        <v>1315660000</v>
      </c>
      <c r="V5284" s="2">
        <v>1338870000</v>
      </c>
      <c r="W5284" s="2">
        <v>1364490000</v>
      </c>
      <c r="X5284" s="2">
        <v>1391220000</v>
      </c>
      <c r="Y5284" s="2">
        <v>1421310000</v>
      </c>
      <c r="Z5284" s="2">
        <v>1451220000</v>
      </c>
      <c r="AA5284" s="2">
        <v>1478050000</v>
      </c>
      <c r="AB5284" s="2">
        <v>1501720000</v>
      </c>
      <c r="AC5284" s="2">
        <v>1532440000</v>
      </c>
      <c r="AD5284" s="2">
        <v>1562990000</v>
      </c>
      <c r="AE5284" s="2">
        <v>1593520000</v>
      </c>
      <c r="AF5284" s="2">
        <v>1628220000</v>
      </c>
    </row>
    <row r="5285" spans="1:32" x14ac:dyDescent="0.25">
      <c r="A5285" t="s">
        <v>6799</v>
      </c>
      <c r="B5285" t="s">
        <v>19</v>
      </c>
      <c r="C5285" s="2">
        <v>1792400000</v>
      </c>
      <c r="D5285" s="2">
        <v>1818860000</v>
      </c>
      <c r="E5285" s="2">
        <v>1769770000</v>
      </c>
      <c r="F5285" s="2">
        <v>1850220000</v>
      </c>
      <c r="G5285" s="2">
        <v>1882530000</v>
      </c>
      <c r="H5285" s="2">
        <v>1911080000</v>
      </c>
      <c r="I5285" s="2">
        <v>1930830000</v>
      </c>
      <c r="J5285" s="2">
        <v>1938720000</v>
      </c>
      <c r="K5285" s="2">
        <v>1934100000</v>
      </c>
      <c r="L5285" s="2">
        <v>1923710000</v>
      </c>
      <c r="M5285" s="2">
        <v>1904340000</v>
      </c>
      <c r="N5285" s="2">
        <v>1902640000</v>
      </c>
      <c r="O5285" s="2">
        <v>1924180000</v>
      </c>
      <c r="P5285" s="2">
        <v>1948990000</v>
      </c>
      <c r="Q5285" s="2">
        <v>1977650000</v>
      </c>
      <c r="R5285" s="2">
        <v>2012870000</v>
      </c>
      <c r="S5285" s="2">
        <v>2049870000</v>
      </c>
      <c r="T5285" s="2">
        <v>2086080000</v>
      </c>
      <c r="U5285" s="2">
        <v>2132870000</v>
      </c>
      <c r="V5285" s="2">
        <v>2172580000</v>
      </c>
      <c r="W5285" s="2">
        <v>2215960000</v>
      </c>
      <c r="X5285" s="2">
        <v>2260780000</v>
      </c>
      <c r="Y5285" s="2">
        <v>2310940000</v>
      </c>
      <c r="Z5285" s="2">
        <v>2360600000</v>
      </c>
      <c r="AA5285" s="2">
        <v>2405440000</v>
      </c>
      <c r="AB5285" s="2">
        <v>2444190000</v>
      </c>
      <c r="AC5285" s="2">
        <v>2495740000</v>
      </c>
      <c r="AD5285" s="2">
        <v>2547180000</v>
      </c>
      <c r="AE5285" s="2">
        <v>2598220000</v>
      </c>
      <c r="AF5285" s="2">
        <v>2656200000</v>
      </c>
    </row>
    <row r="5286" spans="1:32" x14ac:dyDescent="0.25">
      <c r="A5286" t="s">
        <v>6800</v>
      </c>
      <c r="B5286" t="s">
        <v>19</v>
      </c>
      <c r="C5286" s="2">
        <v>74339200</v>
      </c>
      <c r="D5286" s="2">
        <v>75537800</v>
      </c>
      <c r="E5286" s="2">
        <v>73822600</v>
      </c>
      <c r="F5286" s="2">
        <v>87528900</v>
      </c>
      <c r="G5286" s="2">
        <v>89520600</v>
      </c>
      <c r="H5286" s="2">
        <v>91014200</v>
      </c>
      <c r="I5286" s="2">
        <v>92018500</v>
      </c>
      <c r="J5286" s="2">
        <v>92370800</v>
      </c>
      <c r="K5286" s="2">
        <v>92030700</v>
      </c>
      <c r="L5286" s="2">
        <v>91360600</v>
      </c>
      <c r="M5286" s="2">
        <v>90247800</v>
      </c>
      <c r="N5286" s="2">
        <v>89881100</v>
      </c>
      <c r="O5286" s="2">
        <v>90613900</v>
      </c>
      <c r="P5286" s="2">
        <v>91551800</v>
      </c>
      <c r="Q5286" s="2">
        <v>92715800</v>
      </c>
      <c r="R5286" s="2">
        <v>94199700</v>
      </c>
      <c r="S5286" s="2">
        <v>95768300</v>
      </c>
      <c r="T5286" s="2">
        <v>97274500</v>
      </c>
      <c r="U5286" s="2">
        <v>99350100</v>
      </c>
      <c r="V5286" s="2">
        <v>101009000</v>
      </c>
      <c r="W5286" s="2">
        <v>102860000</v>
      </c>
      <c r="X5286" s="2">
        <v>104812000</v>
      </c>
      <c r="Y5286" s="2">
        <v>107022000</v>
      </c>
      <c r="Z5286" s="2">
        <v>109227000</v>
      </c>
      <c r="AA5286" s="2">
        <v>111193000</v>
      </c>
      <c r="AB5286" s="2">
        <v>112963000</v>
      </c>
      <c r="AC5286" s="2">
        <v>115204000</v>
      </c>
      <c r="AD5286" s="2">
        <v>117424000</v>
      </c>
      <c r="AE5286" s="2">
        <v>119661000</v>
      </c>
      <c r="AF5286" s="2">
        <v>122203000</v>
      </c>
    </row>
    <row r="5287" spans="1:32" x14ac:dyDescent="0.25">
      <c r="A5287" t="s">
        <v>6801</v>
      </c>
      <c r="B5287" t="s">
        <v>19</v>
      </c>
      <c r="C5287" s="2">
        <v>69648800</v>
      </c>
      <c r="D5287" s="2">
        <v>70761400</v>
      </c>
      <c r="E5287" s="2">
        <v>69121700</v>
      </c>
      <c r="F5287" s="2">
        <v>80905800</v>
      </c>
      <c r="G5287" s="2">
        <v>82705400</v>
      </c>
      <c r="H5287" s="2">
        <v>84073200</v>
      </c>
      <c r="I5287" s="2">
        <v>84995200</v>
      </c>
      <c r="J5287" s="2">
        <v>85322700</v>
      </c>
      <c r="K5287" s="2">
        <v>85019200</v>
      </c>
      <c r="L5287" s="2">
        <v>84415800</v>
      </c>
      <c r="M5287" s="2">
        <v>83404800</v>
      </c>
      <c r="N5287" s="2">
        <v>83091400</v>
      </c>
      <c r="O5287" s="2">
        <v>83794400</v>
      </c>
      <c r="P5287" s="2">
        <v>84682300</v>
      </c>
      <c r="Q5287" s="2">
        <v>85775500</v>
      </c>
      <c r="R5287" s="2">
        <v>87163400</v>
      </c>
      <c r="S5287" s="2">
        <v>88629500</v>
      </c>
      <c r="T5287" s="2">
        <v>90040300</v>
      </c>
      <c r="U5287" s="2">
        <v>91971100</v>
      </c>
      <c r="V5287" s="2">
        <v>93524200</v>
      </c>
      <c r="W5287" s="2">
        <v>95252600</v>
      </c>
      <c r="X5287" s="2">
        <v>97072600</v>
      </c>
      <c r="Y5287" s="2">
        <v>99129900</v>
      </c>
      <c r="Z5287" s="2">
        <v>101181000</v>
      </c>
      <c r="AA5287" s="2">
        <v>103012000</v>
      </c>
      <c r="AB5287" s="2">
        <v>104653000</v>
      </c>
      <c r="AC5287" s="2">
        <v>106743000</v>
      </c>
      <c r="AD5287" s="2">
        <v>108814000</v>
      </c>
      <c r="AE5287" s="2">
        <v>110897000</v>
      </c>
      <c r="AF5287" s="2">
        <v>113265000</v>
      </c>
    </row>
    <row r="5288" spans="1:32" x14ac:dyDescent="0.25">
      <c r="A5288" t="s">
        <v>6802</v>
      </c>
      <c r="B5288" t="s">
        <v>19</v>
      </c>
      <c r="C5288" s="2">
        <v>63558300</v>
      </c>
      <c r="D5288" s="2">
        <v>64937200</v>
      </c>
      <c r="E5288" s="2">
        <v>64594700</v>
      </c>
      <c r="F5288" s="2">
        <v>112665000</v>
      </c>
      <c r="G5288" s="2">
        <v>116652000</v>
      </c>
      <c r="H5288" s="2">
        <v>119015000</v>
      </c>
      <c r="I5288" s="2">
        <v>120522000</v>
      </c>
      <c r="J5288" s="2">
        <v>120911000</v>
      </c>
      <c r="K5288" s="2">
        <v>120100000</v>
      </c>
      <c r="L5288" s="2">
        <v>118688000</v>
      </c>
      <c r="M5288" s="2">
        <v>116652000</v>
      </c>
      <c r="N5288" s="2">
        <v>115301000</v>
      </c>
      <c r="O5288" s="2">
        <v>115365000</v>
      </c>
      <c r="P5288" s="2">
        <v>115846000</v>
      </c>
      <c r="Q5288" s="2">
        <v>116755000</v>
      </c>
      <c r="R5288" s="2">
        <v>118105000</v>
      </c>
      <c r="S5288" s="2">
        <v>119565000</v>
      </c>
      <c r="T5288" s="2">
        <v>120869000</v>
      </c>
      <c r="U5288" s="2">
        <v>123117000</v>
      </c>
      <c r="V5288" s="2">
        <v>124578000</v>
      </c>
      <c r="W5288" s="2">
        <v>126339000</v>
      </c>
      <c r="X5288" s="2">
        <v>128338000</v>
      </c>
      <c r="Y5288" s="2">
        <v>130682000</v>
      </c>
      <c r="Z5288" s="2">
        <v>133077000</v>
      </c>
      <c r="AA5288" s="2">
        <v>135131000</v>
      </c>
      <c r="AB5288" s="2">
        <v>137212000</v>
      </c>
      <c r="AC5288" s="2">
        <v>139489000</v>
      </c>
      <c r="AD5288" s="2">
        <v>141692000</v>
      </c>
      <c r="AE5288" s="2">
        <v>144025000</v>
      </c>
      <c r="AF5288" s="2">
        <v>146681000</v>
      </c>
    </row>
    <row r="5289" spans="1:32" x14ac:dyDescent="0.25">
      <c r="A5289" t="s">
        <v>6803</v>
      </c>
      <c r="B5289" t="s">
        <v>19</v>
      </c>
      <c r="C5289" s="2">
        <v>4668540</v>
      </c>
      <c r="D5289" s="2">
        <v>4744060</v>
      </c>
      <c r="E5289" s="2">
        <v>4637150</v>
      </c>
      <c r="F5289" s="2">
        <v>5524110</v>
      </c>
      <c r="G5289" s="2">
        <v>5650830</v>
      </c>
      <c r="H5289" s="2">
        <v>5745420</v>
      </c>
      <c r="I5289" s="2">
        <v>5808950</v>
      </c>
      <c r="J5289" s="2">
        <v>5831140</v>
      </c>
      <c r="K5289" s="2">
        <v>5809400</v>
      </c>
      <c r="L5289" s="2">
        <v>5766720</v>
      </c>
      <c r="M5289" s="2">
        <v>5696050</v>
      </c>
      <c r="N5289" s="2">
        <v>5672280</v>
      </c>
      <c r="O5289" s="2">
        <v>5717890</v>
      </c>
      <c r="P5289" s="2">
        <v>5776560</v>
      </c>
      <c r="Q5289" s="2">
        <v>5849600</v>
      </c>
      <c r="R5289" s="2">
        <v>5942850</v>
      </c>
      <c r="S5289" s="2">
        <v>6041440</v>
      </c>
      <c r="T5289" s="2">
        <v>6136040</v>
      </c>
      <c r="U5289" s="2">
        <v>6266740</v>
      </c>
      <c r="V5289" s="2">
        <v>6370950</v>
      </c>
      <c r="W5289" s="2">
        <v>6487290</v>
      </c>
      <c r="X5289" s="2">
        <v>6610150</v>
      </c>
      <c r="Y5289" s="2">
        <v>6749270</v>
      </c>
      <c r="Z5289" s="2">
        <v>6888120</v>
      </c>
      <c r="AA5289" s="2">
        <v>7011850</v>
      </c>
      <c r="AB5289" s="2">
        <v>7123390</v>
      </c>
      <c r="AC5289" s="2">
        <v>7264380</v>
      </c>
      <c r="AD5289" s="2">
        <v>7404040</v>
      </c>
      <c r="AE5289" s="2">
        <v>7544810</v>
      </c>
      <c r="AF5289" s="2">
        <v>7704820</v>
      </c>
    </row>
    <row r="5290" spans="1:32" x14ac:dyDescent="0.25">
      <c r="A5290" t="s">
        <v>6804</v>
      </c>
      <c r="B5290" t="s">
        <v>19</v>
      </c>
      <c r="C5290" s="2">
        <v>30790000</v>
      </c>
      <c r="D5290" s="2">
        <v>31273700</v>
      </c>
      <c r="E5290" s="2">
        <v>30523100</v>
      </c>
      <c r="F5290" s="2">
        <v>34898500</v>
      </c>
      <c r="G5290" s="2">
        <v>35641600</v>
      </c>
      <c r="H5290" s="2">
        <v>36221300</v>
      </c>
      <c r="I5290" s="2">
        <v>36614000</v>
      </c>
      <c r="J5290" s="2">
        <v>36756800</v>
      </c>
      <c r="K5290" s="2">
        <v>36634600</v>
      </c>
      <c r="L5290" s="2">
        <v>36387100</v>
      </c>
      <c r="M5290" s="2">
        <v>35965000</v>
      </c>
      <c r="N5290" s="2">
        <v>35850300</v>
      </c>
      <c r="O5290" s="2">
        <v>36174000</v>
      </c>
      <c r="P5290" s="2">
        <v>36573900</v>
      </c>
      <c r="Q5290" s="2">
        <v>37059100</v>
      </c>
      <c r="R5290" s="2">
        <v>37670800</v>
      </c>
      <c r="S5290" s="2">
        <v>38316200</v>
      </c>
      <c r="T5290" s="2">
        <v>38939500</v>
      </c>
      <c r="U5290" s="2">
        <v>39782200</v>
      </c>
      <c r="V5290" s="2">
        <v>40467800</v>
      </c>
      <c r="W5290" s="2">
        <v>41227800</v>
      </c>
      <c r="X5290" s="2">
        <v>42024800</v>
      </c>
      <c r="Y5290" s="2">
        <v>42923900</v>
      </c>
      <c r="Z5290" s="2">
        <v>43819000</v>
      </c>
      <c r="AA5290" s="2">
        <v>44619800</v>
      </c>
      <c r="AB5290" s="2">
        <v>45332400</v>
      </c>
      <c r="AC5290" s="2">
        <v>46247700</v>
      </c>
      <c r="AD5290" s="2">
        <v>47156400</v>
      </c>
      <c r="AE5290" s="2">
        <v>48067700</v>
      </c>
      <c r="AF5290" s="2">
        <v>49103400</v>
      </c>
    </row>
    <row r="5291" spans="1:32" x14ac:dyDescent="0.25">
      <c r="A5291" t="s">
        <v>6805</v>
      </c>
      <c r="B5291" t="s">
        <v>19</v>
      </c>
      <c r="C5291" s="2">
        <v>31905500</v>
      </c>
      <c r="D5291" s="2">
        <v>32384400</v>
      </c>
      <c r="E5291" s="2">
        <v>31535600</v>
      </c>
      <c r="F5291" s="2">
        <v>33774900</v>
      </c>
      <c r="G5291" s="2">
        <v>34400700</v>
      </c>
      <c r="H5291" s="2">
        <v>34933000</v>
      </c>
      <c r="I5291" s="2">
        <v>35298900</v>
      </c>
      <c r="J5291" s="2">
        <v>35441400</v>
      </c>
      <c r="K5291" s="2">
        <v>35347600</v>
      </c>
      <c r="L5291" s="2">
        <v>35144000</v>
      </c>
      <c r="M5291" s="2">
        <v>34775100</v>
      </c>
      <c r="N5291" s="2">
        <v>34721800</v>
      </c>
      <c r="O5291" s="2">
        <v>35092700</v>
      </c>
      <c r="P5291" s="2">
        <v>35527300</v>
      </c>
      <c r="Q5291" s="2">
        <v>36035500</v>
      </c>
      <c r="R5291" s="2">
        <v>36664300</v>
      </c>
      <c r="S5291" s="2">
        <v>37325600</v>
      </c>
      <c r="T5291" s="2">
        <v>37970400</v>
      </c>
      <c r="U5291" s="2">
        <v>38813700</v>
      </c>
      <c r="V5291" s="2">
        <v>39521600</v>
      </c>
      <c r="W5291" s="2">
        <v>40297700</v>
      </c>
      <c r="X5291" s="2">
        <v>41102800</v>
      </c>
      <c r="Y5291" s="2">
        <v>42005800</v>
      </c>
      <c r="Z5291" s="2">
        <v>42901200</v>
      </c>
      <c r="AA5291" s="2">
        <v>43707500</v>
      </c>
      <c r="AB5291" s="2">
        <v>44410000</v>
      </c>
      <c r="AC5291" s="2">
        <v>45335600</v>
      </c>
      <c r="AD5291" s="2">
        <v>46258000</v>
      </c>
      <c r="AE5291" s="2">
        <v>47175900</v>
      </c>
      <c r="AF5291" s="2">
        <v>48218600</v>
      </c>
    </row>
    <row r="5292" spans="1:32" x14ac:dyDescent="0.25">
      <c r="A5292" t="s">
        <v>6806</v>
      </c>
      <c r="B5292" t="s">
        <v>19</v>
      </c>
      <c r="C5292" s="2">
        <v>3259100</v>
      </c>
      <c r="D5292" s="2">
        <v>3309870</v>
      </c>
      <c r="E5292" s="2">
        <v>3229040</v>
      </c>
      <c r="F5292" s="2">
        <v>3647800</v>
      </c>
      <c r="G5292" s="2">
        <v>3723670</v>
      </c>
      <c r="H5292" s="2">
        <v>3783720</v>
      </c>
      <c r="I5292" s="2">
        <v>3824490</v>
      </c>
      <c r="J5292" s="2">
        <v>3839500</v>
      </c>
      <c r="K5292" s="2">
        <v>3827190</v>
      </c>
      <c r="L5292" s="2">
        <v>3802020</v>
      </c>
      <c r="M5292" s="2">
        <v>3758670</v>
      </c>
      <c r="N5292" s="2">
        <v>3747790</v>
      </c>
      <c r="O5292" s="2">
        <v>3782740</v>
      </c>
      <c r="P5292" s="2">
        <v>3825460</v>
      </c>
      <c r="Q5292" s="2">
        <v>3876930</v>
      </c>
      <c r="R5292" s="2">
        <v>3941570</v>
      </c>
      <c r="S5292" s="2">
        <v>4009750</v>
      </c>
      <c r="T5292" s="2">
        <v>4075700</v>
      </c>
      <c r="U5292" s="2">
        <v>4164320</v>
      </c>
      <c r="V5292" s="2">
        <v>4236850</v>
      </c>
      <c r="W5292" s="2">
        <v>4317070</v>
      </c>
      <c r="X5292" s="2">
        <v>4401030</v>
      </c>
      <c r="Y5292" s="2">
        <v>4495640</v>
      </c>
      <c r="Z5292" s="2">
        <v>4589770</v>
      </c>
      <c r="AA5292" s="2">
        <v>4674080</v>
      </c>
      <c r="AB5292" s="2">
        <v>4748810</v>
      </c>
      <c r="AC5292" s="2">
        <v>4845250</v>
      </c>
      <c r="AD5292" s="2">
        <v>4941060</v>
      </c>
      <c r="AE5292" s="2">
        <v>5037020</v>
      </c>
      <c r="AF5292" s="2">
        <v>5146060</v>
      </c>
    </row>
    <row r="5293" spans="1:32" x14ac:dyDescent="0.25">
      <c r="A5293" t="s">
        <v>6807</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x14ac:dyDescent="0.25">
      <c r="A5294" t="s">
        <v>6808</v>
      </c>
      <c r="B5294" t="s">
        <v>19</v>
      </c>
      <c r="C5294" s="2">
        <v>2808930000000</v>
      </c>
      <c r="D5294" s="2">
        <v>2715390000000</v>
      </c>
      <c r="E5294" s="2">
        <v>2689190000000</v>
      </c>
      <c r="F5294" s="2">
        <v>2790930000000</v>
      </c>
      <c r="G5294" s="2">
        <v>2846760000000</v>
      </c>
      <c r="H5294" s="2">
        <v>2975550000000</v>
      </c>
      <c r="I5294" s="2">
        <v>3077410000000</v>
      </c>
      <c r="J5294" s="2">
        <v>3107250000000</v>
      </c>
      <c r="K5294" s="2">
        <v>3102630000000</v>
      </c>
      <c r="L5294" s="2">
        <v>3091310000000</v>
      </c>
      <c r="M5294" s="2">
        <v>3090220000000</v>
      </c>
      <c r="N5294" s="2">
        <v>3114440000000</v>
      </c>
      <c r="O5294" s="2">
        <v>3136500000000</v>
      </c>
      <c r="P5294" s="2">
        <v>3164900000000</v>
      </c>
      <c r="Q5294" s="2">
        <v>3202110000000</v>
      </c>
      <c r="R5294" s="2">
        <v>3252990000000</v>
      </c>
      <c r="S5294" s="2">
        <v>3297340000000</v>
      </c>
      <c r="T5294" s="2">
        <v>3329850000000</v>
      </c>
      <c r="U5294" s="2">
        <v>3386890000000</v>
      </c>
      <c r="V5294" s="2">
        <v>3412620000000</v>
      </c>
      <c r="W5294" s="2">
        <v>3450270000000</v>
      </c>
      <c r="X5294" s="2">
        <v>3498730000000</v>
      </c>
      <c r="Y5294" s="2">
        <v>3545260000000</v>
      </c>
      <c r="Z5294" s="2">
        <v>3584790000000</v>
      </c>
      <c r="AA5294" s="2">
        <v>3613850000000</v>
      </c>
      <c r="AB5294" s="2">
        <v>3630250000000</v>
      </c>
      <c r="AC5294" s="2">
        <v>3681780000000</v>
      </c>
      <c r="AD5294" s="2">
        <v>3730210000000</v>
      </c>
      <c r="AE5294" s="2">
        <v>3768110000000</v>
      </c>
      <c r="AF5294" s="2">
        <v>3811560000000</v>
      </c>
    </row>
    <row r="5295" spans="1:32" x14ac:dyDescent="0.25">
      <c r="A5295" t="s">
        <v>6809</v>
      </c>
      <c r="B5295" t="s">
        <v>19</v>
      </c>
      <c r="C5295" s="2">
        <v>314432000</v>
      </c>
      <c r="D5295" s="2">
        <v>303831000</v>
      </c>
      <c r="E5295" s="2">
        <v>300954000</v>
      </c>
      <c r="F5295" s="2">
        <v>317545000</v>
      </c>
      <c r="G5295" s="2">
        <v>324202000</v>
      </c>
      <c r="H5295" s="2">
        <v>339053000</v>
      </c>
      <c r="I5295" s="2">
        <v>350795000</v>
      </c>
      <c r="J5295" s="2">
        <v>354262000</v>
      </c>
      <c r="K5295" s="2">
        <v>353678000</v>
      </c>
      <c r="L5295" s="2">
        <v>352272000</v>
      </c>
      <c r="M5295" s="2">
        <v>352029000</v>
      </c>
      <c r="N5295" s="2">
        <v>354594000</v>
      </c>
      <c r="O5295" s="2">
        <v>356971000</v>
      </c>
      <c r="P5295" s="2">
        <v>360116000</v>
      </c>
      <c r="Q5295" s="2">
        <v>364295000</v>
      </c>
      <c r="R5295" s="2">
        <v>370046000</v>
      </c>
      <c r="S5295" s="2">
        <v>375038000</v>
      </c>
      <c r="T5295" s="2">
        <v>378646000</v>
      </c>
      <c r="U5295" s="2">
        <v>385160000</v>
      </c>
      <c r="V5295" s="2">
        <v>388029000</v>
      </c>
      <c r="W5295" s="2">
        <v>392256000</v>
      </c>
      <c r="X5295" s="2">
        <v>397764000</v>
      </c>
      <c r="Y5295" s="2">
        <v>403065000</v>
      </c>
      <c r="Z5295" s="2">
        <v>407589000</v>
      </c>
      <c r="AA5295" s="2">
        <v>410940000</v>
      </c>
      <c r="AB5295" s="2">
        <v>412828000</v>
      </c>
      <c r="AC5295" s="2">
        <v>418701000</v>
      </c>
      <c r="AD5295" s="2">
        <v>424217000</v>
      </c>
      <c r="AE5295" s="2">
        <v>428555000</v>
      </c>
      <c r="AF5295" s="2">
        <v>433479000</v>
      </c>
    </row>
    <row r="5296" spans="1:32" x14ac:dyDescent="0.25">
      <c r="A5296" t="s">
        <v>6810</v>
      </c>
      <c r="B5296" t="s">
        <v>19</v>
      </c>
      <c r="C5296" s="2">
        <v>1696220000</v>
      </c>
      <c r="D5296" s="2">
        <v>1640430000</v>
      </c>
      <c r="E5296" s="2">
        <v>1626260000</v>
      </c>
      <c r="F5296" s="2">
        <v>1771570000</v>
      </c>
      <c r="G5296" s="2">
        <v>1810680000</v>
      </c>
      <c r="H5296" s="2">
        <v>1894070000</v>
      </c>
      <c r="I5296" s="2">
        <v>1960010000</v>
      </c>
      <c r="J5296" s="2">
        <v>1979480000</v>
      </c>
      <c r="K5296" s="2">
        <v>1975850000</v>
      </c>
      <c r="L5296" s="2">
        <v>1967220000</v>
      </c>
      <c r="M5296" s="2">
        <v>1965130000</v>
      </c>
      <c r="N5296" s="2">
        <v>1978150000</v>
      </c>
      <c r="O5296" s="2">
        <v>1990600000</v>
      </c>
      <c r="P5296" s="2">
        <v>2007480000</v>
      </c>
      <c r="Q5296" s="2">
        <v>2030600000</v>
      </c>
      <c r="R5296" s="2">
        <v>2062150000</v>
      </c>
      <c r="S5296" s="2">
        <v>2089470000</v>
      </c>
      <c r="T5296" s="2">
        <v>2109050000</v>
      </c>
      <c r="U5296" s="2">
        <v>2145030000</v>
      </c>
      <c r="V5296" s="2">
        <v>2160670000</v>
      </c>
      <c r="W5296" s="2">
        <v>2183730000</v>
      </c>
      <c r="X5296" s="2">
        <v>2214080000</v>
      </c>
      <c r="Y5296" s="2">
        <v>2243230000</v>
      </c>
      <c r="Z5296" s="2">
        <v>2268330000</v>
      </c>
      <c r="AA5296" s="2">
        <v>2287080000</v>
      </c>
      <c r="AB5296" s="2">
        <v>2298270000</v>
      </c>
      <c r="AC5296" s="2">
        <v>2330730000</v>
      </c>
      <c r="AD5296" s="2">
        <v>2361030000</v>
      </c>
      <c r="AE5296" s="2">
        <v>2384950000</v>
      </c>
      <c r="AF5296" s="2">
        <v>2412170000</v>
      </c>
    </row>
    <row r="5297" spans="1:32" x14ac:dyDescent="0.25">
      <c r="A5297" t="s">
        <v>6811</v>
      </c>
      <c r="B5297" t="s">
        <v>19</v>
      </c>
      <c r="C5297" s="2">
        <v>2958440000</v>
      </c>
      <c r="D5297" s="2">
        <v>2858600000</v>
      </c>
      <c r="E5297" s="2">
        <v>2831060000</v>
      </c>
      <c r="F5297" s="2">
        <v>2961650000</v>
      </c>
      <c r="G5297" s="2">
        <v>3022600000</v>
      </c>
      <c r="H5297" s="2">
        <v>3160550000</v>
      </c>
      <c r="I5297" s="2">
        <v>3269640000</v>
      </c>
      <c r="J5297" s="2">
        <v>3301790000</v>
      </c>
      <c r="K5297" s="2">
        <v>3296560000</v>
      </c>
      <c r="L5297" s="2">
        <v>3283900000</v>
      </c>
      <c r="M5297" s="2">
        <v>3282070000</v>
      </c>
      <c r="N5297" s="2">
        <v>3306720000</v>
      </c>
      <c r="O5297" s="2">
        <v>3329380000</v>
      </c>
      <c r="P5297" s="2">
        <v>3359070000</v>
      </c>
      <c r="Q5297" s="2">
        <v>3398210000</v>
      </c>
      <c r="R5297" s="2">
        <v>3452060000</v>
      </c>
      <c r="S5297" s="2">
        <v>3498870000</v>
      </c>
      <c r="T5297" s="2">
        <v>3532850000</v>
      </c>
      <c r="U5297" s="2">
        <v>3593660000</v>
      </c>
      <c r="V5297" s="2">
        <v>3620630000</v>
      </c>
      <c r="W5297" s="2">
        <v>3660300000</v>
      </c>
      <c r="X5297" s="2">
        <v>3711790000</v>
      </c>
      <c r="Y5297" s="2">
        <v>3761330000</v>
      </c>
      <c r="Z5297" s="2">
        <v>3803500000</v>
      </c>
      <c r="AA5297" s="2">
        <v>3834650000</v>
      </c>
      <c r="AB5297" s="2">
        <v>3852040000</v>
      </c>
      <c r="AC5297" s="2">
        <v>3906870000</v>
      </c>
      <c r="AD5297" s="2">
        <v>3958430000</v>
      </c>
      <c r="AE5297" s="2">
        <v>3998910000</v>
      </c>
      <c r="AF5297" s="2">
        <v>4044950000</v>
      </c>
    </row>
    <row r="5298" spans="1:32" x14ac:dyDescent="0.25">
      <c r="A5298" t="s">
        <v>6812</v>
      </c>
      <c r="B5298" t="s">
        <v>19</v>
      </c>
      <c r="C5298" s="2">
        <v>121610000</v>
      </c>
      <c r="D5298" s="2">
        <v>117833000</v>
      </c>
      <c r="E5298" s="2">
        <v>116968000</v>
      </c>
      <c r="F5298" s="2">
        <v>132642000</v>
      </c>
      <c r="G5298" s="2">
        <v>135708000</v>
      </c>
      <c r="H5298" s="2">
        <v>141951000</v>
      </c>
      <c r="I5298" s="2">
        <v>146888000</v>
      </c>
      <c r="J5298" s="2">
        <v>148338000</v>
      </c>
      <c r="K5298" s="2">
        <v>148040000</v>
      </c>
      <c r="L5298" s="2">
        <v>147336000</v>
      </c>
      <c r="M5298" s="2">
        <v>147131000</v>
      </c>
      <c r="N5298" s="2">
        <v>148012000</v>
      </c>
      <c r="O5298" s="2">
        <v>148889000</v>
      </c>
      <c r="P5298" s="2">
        <v>150101000</v>
      </c>
      <c r="Q5298" s="2">
        <v>151826000</v>
      </c>
      <c r="R5298" s="2">
        <v>154135000</v>
      </c>
      <c r="S5298" s="2">
        <v>156134000</v>
      </c>
      <c r="T5298" s="2">
        <v>157563000</v>
      </c>
      <c r="U5298" s="2">
        <v>160204000</v>
      </c>
      <c r="V5298" s="2">
        <v>161350000</v>
      </c>
      <c r="W5298" s="2">
        <v>163032000</v>
      </c>
      <c r="X5298" s="2">
        <v>165258000</v>
      </c>
      <c r="Y5298" s="2">
        <v>167387000</v>
      </c>
      <c r="Z5298" s="2">
        <v>169240000</v>
      </c>
      <c r="AA5298" s="2">
        <v>170636000</v>
      </c>
      <c r="AB5298" s="2">
        <v>171547000</v>
      </c>
      <c r="AC5298" s="2">
        <v>173936000</v>
      </c>
      <c r="AD5298" s="2">
        <v>176144000</v>
      </c>
      <c r="AE5298" s="2">
        <v>177892000</v>
      </c>
      <c r="AF5298" s="2">
        <v>179905000</v>
      </c>
    </row>
    <row r="5299" spans="1:32" x14ac:dyDescent="0.25">
      <c r="A5299" t="s">
        <v>6813</v>
      </c>
      <c r="B5299" t="s">
        <v>19</v>
      </c>
      <c r="C5299" s="2">
        <v>114050000</v>
      </c>
      <c r="D5299" s="2">
        <v>110474000</v>
      </c>
      <c r="E5299" s="2">
        <v>109636000</v>
      </c>
      <c r="F5299" s="2">
        <v>123275000</v>
      </c>
      <c r="G5299" s="2">
        <v>126092000</v>
      </c>
      <c r="H5299" s="2">
        <v>131889000</v>
      </c>
      <c r="I5299" s="2">
        <v>136472000</v>
      </c>
      <c r="J5299" s="2">
        <v>137819000</v>
      </c>
      <c r="K5299" s="2">
        <v>137548000</v>
      </c>
      <c r="L5299" s="2">
        <v>136907000</v>
      </c>
      <c r="M5299" s="2">
        <v>136728000</v>
      </c>
      <c r="N5299" s="2">
        <v>137567000</v>
      </c>
      <c r="O5299" s="2">
        <v>138396000</v>
      </c>
      <c r="P5299" s="2">
        <v>139533000</v>
      </c>
      <c r="Q5299" s="2">
        <v>141139000</v>
      </c>
      <c r="R5299" s="2">
        <v>143294000</v>
      </c>
      <c r="S5299" s="2">
        <v>145161000</v>
      </c>
      <c r="T5299" s="2">
        <v>146498000</v>
      </c>
      <c r="U5299" s="2">
        <v>148961000</v>
      </c>
      <c r="V5299" s="2">
        <v>150032000</v>
      </c>
      <c r="W5299" s="2">
        <v>151604000</v>
      </c>
      <c r="X5299" s="2">
        <v>153680000</v>
      </c>
      <c r="Y5299" s="2">
        <v>155668000</v>
      </c>
      <c r="Z5299" s="2">
        <v>157392000</v>
      </c>
      <c r="AA5299" s="2">
        <v>158690000</v>
      </c>
      <c r="AB5299" s="2">
        <v>159524000</v>
      </c>
      <c r="AC5299" s="2">
        <v>161751000</v>
      </c>
      <c r="AD5299" s="2">
        <v>163812000</v>
      </c>
      <c r="AE5299" s="2">
        <v>165443000</v>
      </c>
      <c r="AF5299" s="2">
        <v>167318000</v>
      </c>
    </row>
    <row r="5300" spans="1:32" x14ac:dyDescent="0.25">
      <c r="A5300" t="s">
        <v>6814</v>
      </c>
      <c r="B5300" t="s">
        <v>19</v>
      </c>
      <c r="C5300" s="2">
        <v>100649000</v>
      </c>
      <c r="D5300" s="2">
        <v>98695700</v>
      </c>
      <c r="E5300" s="2">
        <v>98928500</v>
      </c>
      <c r="F5300" s="2">
        <v>148284000</v>
      </c>
      <c r="G5300" s="2">
        <v>152793000</v>
      </c>
      <c r="H5300" s="2">
        <v>159971000</v>
      </c>
      <c r="I5300" s="2">
        <v>165649000</v>
      </c>
      <c r="J5300" s="2">
        <v>167299000</v>
      </c>
      <c r="K5300" s="2">
        <v>166758000</v>
      </c>
      <c r="L5300" s="2">
        <v>165532000</v>
      </c>
      <c r="M5300" s="2">
        <v>164908000</v>
      </c>
      <c r="N5300" s="2">
        <v>165174000</v>
      </c>
      <c r="O5300" s="2">
        <v>165714000</v>
      </c>
      <c r="P5300" s="2">
        <v>166687000</v>
      </c>
      <c r="Q5300" s="2">
        <v>168529000</v>
      </c>
      <c r="R5300" s="2">
        <v>170776000</v>
      </c>
      <c r="S5300" s="2">
        <v>172694000</v>
      </c>
      <c r="T5300" s="2">
        <v>173995000</v>
      </c>
      <c r="U5300" s="2">
        <v>176676000</v>
      </c>
      <c r="V5300" s="2">
        <v>177760000</v>
      </c>
      <c r="W5300" s="2">
        <v>179334000</v>
      </c>
      <c r="X5300" s="2">
        <v>181562000</v>
      </c>
      <c r="Y5300" s="2">
        <v>183648000</v>
      </c>
      <c r="Z5300" s="2">
        <v>185597000</v>
      </c>
      <c r="AA5300" s="2">
        <v>187158000</v>
      </c>
      <c r="AB5300" s="2">
        <v>188610000</v>
      </c>
      <c r="AC5300" s="2">
        <v>191062000</v>
      </c>
      <c r="AD5300" s="2">
        <v>193196000</v>
      </c>
      <c r="AE5300" s="2">
        <v>194939000</v>
      </c>
      <c r="AF5300" s="2">
        <v>197027000</v>
      </c>
    </row>
    <row r="5301" spans="1:32" x14ac:dyDescent="0.25">
      <c r="A5301" t="s">
        <v>6815</v>
      </c>
      <c r="B5301" t="s">
        <v>19</v>
      </c>
      <c r="C5301" s="2">
        <v>8047190</v>
      </c>
      <c r="D5301" s="2">
        <v>7812600</v>
      </c>
      <c r="E5301" s="2">
        <v>7758910</v>
      </c>
      <c r="F5301" s="2">
        <v>8764530</v>
      </c>
      <c r="G5301" s="2">
        <v>8958830</v>
      </c>
      <c r="H5301" s="2">
        <v>9362210</v>
      </c>
      <c r="I5301" s="2">
        <v>9681400</v>
      </c>
      <c r="J5301" s="2">
        <v>9773560</v>
      </c>
      <c r="K5301" s="2">
        <v>9755400</v>
      </c>
      <c r="L5301" s="2">
        <v>9711950</v>
      </c>
      <c r="M5301" s="2">
        <v>9701880</v>
      </c>
      <c r="N5301" s="2">
        <v>9764910</v>
      </c>
      <c r="O5301" s="2">
        <v>9826770</v>
      </c>
      <c r="P5301" s="2">
        <v>9908580</v>
      </c>
      <c r="Q5301" s="2">
        <v>10024900</v>
      </c>
      <c r="R5301" s="2">
        <v>10177000</v>
      </c>
      <c r="S5301" s="2">
        <v>10309500</v>
      </c>
      <c r="T5301" s="2">
        <v>10406700</v>
      </c>
      <c r="U5301" s="2">
        <v>10577800</v>
      </c>
      <c r="V5301" s="2">
        <v>10655200</v>
      </c>
      <c r="W5301" s="2">
        <v>10767100</v>
      </c>
      <c r="X5301" s="2">
        <v>10912500</v>
      </c>
      <c r="Y5301" s="2">
        <v>11050600</v>
      </c>
      <c r="Z5301" s="2">
        <v>11170600</v>
      </c>
      <c r="AA5301" s="2">
        <v>11260500</v>
      </c>
      <c r="AB5301" s="2">
        <v>11322800</v>
      </c>
      <c r="AC5301" s="2">
        <v>11478500</v>
      </c>
      <c r="AD5301" s="2">
        <v>11621400</v>
      </c>
      <c r="AE5301" s="2">
        <v>11734100</v>
      </c>
      <c r="AF5301" s="2">
        <v>11866800</v>
      </c>
    </row>
    <row r="5302" spans="1:32" x14ac:dyDescent="0.25">
      <c r="A5302" t="s">
        <v>6816</v>
      </c>
      <c r="B5302" t="s">
        <v>19</v>
      </c>
      <c r="C5302" s="2">
        <v>49997900</v>
      </c>
      <c r="D5302" s="2">
        <v>48385700</v>
      </c>
      <c r="E5302" s="2">
        <v>47992800</v>
      </c>
      <c r="F5302" s="2">
        <v>53202700</v>
      </c>
      <c r="G5302" s="2">
        <v>54404600</v>
      </c>
      <c r="H5302" s="2">
        <v>56912700</v>
      </c>
      <c r="I5302" s="2">
        <v>58895900</v>
      </c>
      <c r="J5302" s="2">
        <v>59480900</v>
      </c>
      <c r="K5302" s="2">
        <v>59366500</v>
      </c>
      <c r="L5302" s="2">
        <v>59096000</v>
      </c>
      <c r="M5302" s="2">
        <v>59023500</v>
      </c>
      <c r="N5302" s="2">
        <v>59396100</v>
      </c>
      <c r="O5302" s="2">
        <v>59758700</v>
      </c>
      <c r="P5302" s="2">
        <v>60255900</v>
      </c>
      <c r="Q5302" s="2">
        <v>60948300</v>
      </c>
      <c r="R5302" s="2">
        <v>61886600</v>
      </c>
      <c r="S5302" s="2">
        <v>62698700</v>
      </c>
      <c r="T5302" s="2">
        <v>63279300</v>
      </c>
      <c r="U5302" s="2">
        <v>64352000</v>
      </c>
      <c r="V5302" s="2">
        <v>64816700</v>
      </c>
      <c r="W5302" s="2">
        <v>65501200</v>
      </c>
      <c r="X5302" s="2">
        <v>66405300</v>
      </c>
      <c r="Y5302" s="2">
        <v>67272600</v>
      </c>
      <c r="Z5302" s="2">
        <v>68022500</v>
      </c>
      <c r="AA5302" s="2">
        <v>68585400</v>
      </c>
      <c r="AB5302" s="2">
        <v>68933400</v>
      </c>
      <c r="AC5302" s="2">
        <v>69901900</v>
      </c>
      <c r="AD5302" s="2">
        <v>70802400</v>
      </c>
      <c r="AE5302" s="2">
        <v>71514600</v>
      </c>
      <c r="AF5302" s="2">
        <v>72327600</v>
      </c>
    </row>
    <row r="5303" spans="1:32" x14ac:dyDescent="0.25">
      <c r="A5303" t="s">
        <v>6817</v>
      </c>
      <c r="B5303" t="s">
        <v>19</v>
      </c>
      <c r="C5303" s="2">
        <v>55053300</v>
      </c>
      <c r="D5303" s="2">
        <v>53314700</v>
      </c>
      <c r="E5303" s="2">
        <v>52845600</v>
      </c>
      <c r="F5303" s="2">
        <v>55940900</v>
      </c>
      <c r="G5303" s="2">
        <v>57070000</v>
      </c>
      <c r="H5303" s="2">
        <v>59626200</v>
      </c>
      <c r="I5303" s="2">
        <v>61648700</v>
      </c>
      <c r="J5303" s="2">
        <v>62234800</v>
      </c>
      <c r="K5303" s="2">
        <v>62140200</v>
      </c>
      <c r="L5303" s="2">
        <v>61908100</v>
      </c>
      <c r="M5303" s="2">
        <v>61884200</v>
      </c>
      <c r="N5303" s="2">
        <v>62360400</v>
      </c>
      <c r="O5303" s="2">
        <v>62800500</v>
      </c>
      <c r="P5303" s="2">
        <v>63362000</v>
      </c>
      <c r="Q5303" s="2">
        <v>64112700</v>
      </c>
      <c r="R5303" s="2">
        <v>65118700</v>
      </c>
      <c r="S5303" s="2">
        <v>65997900</v>
      </c>
      <c r="T5303" s="2">
        <v>66648100</v>
      </c>
      <c r="U5303" s="2">
        <v>67769700</v>
      </c>
      <c r="V5303" s="2">
        <v>68284100</v>
      </c>
      <c r="W5303" s="2">
        <v>69030000</v>
      </c>
      <c r="X5303" s="2">
        <v>69985800</v>
      </c>
      <c r="Y5303" s="2">
        <v>70898700</v>
      </c>
      <c r="Z5303" s="2">
        <v>71678100</v>
      </c>
      <c r="AA5303" s="2">
        <v>72252200</v>
      </c>
      <c r="AB5303" s="2">
        <v>72604000</v>
      </c>
      <c r="AC5303" s="2">
        <v>73621000</v>
      </c>
      <c r="AD5303" s="2">
        <v>74569300</v>
      </c>
      <c r="AE5303" s="2">
        <v>75311000</v>
      </c>
      <c r="AF5303" s="2">
        <v>76175000</v>
      </c>
    </row>
    <row r="5304" spans="1:32" x14ac:dyDescent="0.25">
      <c r="A5304" t="s">
        <v>6818</v>
      </c>
      <c r="B5304" t="s">
        <v>19</v>
      </c>
      <c r="C5304" s="2">
        <v>5894650</v>
      </c>
      <c r="D5304" s="2">
        <v>5724930</v>
      </c>
      <c r="E5304" s="2">
        <v>5682040</v>
      </c>
      <c r="F5304" s="2">
        <v>6182930</v>
      </c>
      <c r="G5304" s="2">
        <v>6308410</v>
      </c>
      <c r="H5304" s="2">
        <v>6586120</v>
      </c>
      <c r="I5304" s="2">
        <v>6805970</v>
      </c>
      <c r="J5304" s="2">
        <v>6868550</v>
      </c>
      <c r="K5304" s="2">
        <v>6857950</v>
      </c>
      <c r="L5304" s="2">
        <v>6831810</v>
      </c>
      <c r="M5304" s="2">
        <v>6829200</v>
      </c>
      <c r="N5304" s="2">
        <v>6880960</v>
      </c>
      <c r="O5304" s="2">
        <v>6929640</v>
      </c>
      <c r="P5304" s="2">
        <v>6990710</v>
      </c>
      <c r="Q5304" s="2">
        <v>7074680</v>
      </c>
      <c r="R5304" s="2">
        <v>7183700</v>
      </c>
      <c r="S5304" s="2">
        <v>7279430</v>
      </c>
      <c r="T5304" s="2">
        <v>7351360</v>
      </c>
      <c r="U5304" s="2">
        <v>7471620</v>
      </c>
      <c r="V5304" s="2">
        <v>7528470</v>
      </c>
      <c r="W5304" s="2">
        <v>7609660</v>
      </c>
      <c r="X5304" s="2">
        <v>7712740</v>
      </c>
      <c r="Y5304" s="2">
        <v>7810330</v>
      </c>
      <c r="Z5304" s="2">
        <v>7894260</v>
      </c>
      <c r="AA5304" s="2">
        <v>7956150</v>
      </c>
      <c r="AB5304" s="2">
        <v>7998820</v>
      </c>
      <c r="AC5304" s="2">
        <v>8108570</v>
      </c>
      <c r="AD5304" s="2">
        <v>8209650</v>
      </c>
      <c r="AE5304" s="2">
        <v>8288550</v>
      </c>
      <c r="AF5304" s="2">
        <v>8382990</v>
      </c>
    </row>
    <row r="5305" spans="1:32" x14ac:dyDescent="0.25">
      <c r="A5305" t="s">
        <v>6819</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x14ac:dyDescent="0.25">
      <c r="A5306" t="s">
        <v>6820</v>
      </c>
      <c r="B5306" t="s">
        <v>19</v>
      </c>
      <c r="C5306" s="2">
        <v>5255510000000</v>
      </c>
      <c r="D5306" s="2">
        <v>5306520000000</v>
      </c>
      <c r="E5306" s="2">
        <v>5556860000000</v>
      </c>
      <c r="F5306" s="2">
        <v>5670440000000</v>
      </c>
      <c r="G5306" s="2">
        <v>5640840000000</v>
      </c>
      <c r="H5306" s="2">
        <v>5654060000000</v>
      </c>
      <c r="I5306" s="2">
        <v>5763550000000</v>
      </c>
      <c r="J5306" s="2">
        <v>5809610000000</v>
      </c>
      <c r="K5306" s="2">
        <v>5790800000000</v>
      </c>
      <c r="L5306" s="2">
        <v>5761610000000</v>
      </c>
      <c r="M5306" s="2">
        <v>5755690000000</v>
      </c>
      <c r="N5306" s="2">
        <v>5805270000000</v>
      </c>
      <c r="O5306" s="2">
        <v>5850680000000</v>
      </c>
      <c r="P5306" s="2">
        <v>5901480000000</v>
      </c>
      <c r="Q5306" s="2">
        <v>5963210000000</v>
      </c>
      <c r="R5306" s="2">
        <v>6050720000000</v>
      </c>
      <c r="S5306" s="2">
        <v>6099870000000</v>
      </c>
      <c r="T5306" s="2">
        <v>6139980000000</v>
      </c>
      <c r="U5306" s="2">
        <v>6209510000000</v>
      </c>
      <c r="V5306" s="2">
        <v>6260150000000</v>
      </c>
      <c r="W5306" s="2">
        <v>6337100000000</v>
      </c>
      <c r="X5306" s="2">
        <v>6424400000000</v>
      </c>
      <c r="Y5306" s="2">
        <v>6504250000000</v>
      </c>
      <c r="Z5306" s="2">
        <v>6573730000000</v>
      </c>
      <c r="AA5306" s="2">
        <v>6632720000000</v>
      </c>
      <c r="AB5306" s="2">
        <v>6670560000000</v>
      </c>
      <c r="AC5306" s="2">
        <v>6761960000000</v>
      </c>
      <c r="AD5306" s="2">
        <v>6847180000000</v>
      </c>
      <c r="AE5306" s="2">
        <v>6926370000000</v>
      </c>
      <c r="AF5306" s="2">
        <v>7012260000000</v>
      </c>
    </row>
    <row r="5307" spans="1:32" x14ac:dyDescent="0.25">
      <c r="A5307" t="s">
        <v>6821</v>
      </c>
      <c r="B5307" t="s">
        <v>19</v>
      </c>
      <c r="C5307" s="2">
        <v>576415000</v>
      </c>
      <c r="D5307" s="2">
        <v>578291000</v>
      </c>
      <c r="E5307" s="2">
        <v>598301000</v>
      </c>
      <c r="F5307" s="2">
        <v>629823000</v>
      </c>
      <c r="G5307" s="2">
        <v>630198000</v>
      </c>
      <c r="H5307" s="2">
        <v>634803000</v>
      </c>
      <c r="I5307" s="2">
        <v>648806000</v>
      </c>
      <c r="J5307" s="2">
        <v>654816000</v>
      </c>
      <c r="K5307" s="2">
        <v>652817000</v>
      </c>
      <c r="L5307" s="2">
        <v>649429000</v>
      </c>
      <c r="M5307" s="2">
        <v>648555000</v>
      </c>
      <c r="N5307" s="2">
        <v>653815000</v>
      </c>
      <c r="O5307" s="2">
        <v>658551000</v>
      </c>
      <c r="P5307" s="2">
        <v>664006000</v>
      </c>
      <c r="Q5307" s="2">
        <v>670765000</v>
      </c>
      <c r="R5307" s="2">
        <v>680547000</v>
      </c>
      <c r="S5307" s="2">
        <v>686000000</v>
      </c>
      <c r="T5307" s="2">
        <v>690222000</v>
      </c>
      <c r="U5307" s="2">
        <v>698141000</v>
      </c>
      <c r="V5307" s="2">
        <v>703555000</v>
      </c>
      <c r="W5307" s="2">
        <v>712009000</v>
      </c>
      <c r="X5307" s="2">
        <v>721741000</v>
      </c>
      <c r="Y5307" s="2">
        <v>730777000</v>
      </c>
      <c r="Z5307" s="2">
        <v>738583000</v>
      </c>
      <c r="AA5307" s="2">
        <v>745193000</v>
      </c>
      <c r="AB5307" s="2">
        <v>749433000</v>
      </c>
      <c r="AC5307" s="2">
        <v>759697000</v>
      </c>
      <c r="AD5307" s="2">
        <v>769288000</v>
      </c>
      <c r="AE5307" s="2">
        <v>778275000</v>
      </c>
      <c r="AF5307" s="2">
        <v>787887000</v>
      </c>
    </row>
    <row r="5308" spans="1:32" x14ac:dyDescent="0.25">
      <c r="A5308" t="s">
        <v>6822</v>
      </c>
      <c r="B5308" t="s">
        <v>19</v>
      </c>
      <c r="C5308" s="2">
        <v>3096340000</v>
      </c>
      <c r="D5308" s="2">
        <v>3106440000</v>
      </c>
      <c r="E5308" s="2">
        <v>3214080000</v>
      </c>
      <c r="F5308" s="2">
        <v>3462600000</v>
      </c>
      <c r="G5308" s="2">
        <v>3467390000</v>
      </c>
      <c r="H5308" s="2">
        <v>3493490000</v>
      </c>
      <c r="I5308" s="2">
        <v>3571530000</v>
      </c>
      <c r="J5308" s="2">
        <v>3604660000</v>
      </c>
      <c r="K5308" s="2">
        <v>3593010000</v>
      </c>
      <c r="L5308" s="2">
        <v>3572690000</v>
      </c>
      <c r="M5308" s="2">
        <v>3565940000</v>
      </c>
      <c r="N5308" s="2">
        <v>3592310000</v>
      </c>
      <c r="O5308" s="2">
        <v>3616210000</v>
      </c>
      <c r="P5308" s="2">
        <v>3644740000</v>
      </c>
      <c r="Q5308" s="2">
        <v>3680840000</v>
      </c>
      <c r="R5308" s="2">
        <v>3733280000</v>
      </c>
      <c r="S5308" s="2">
        <v>3762180000</v>
      </c>
      <c r="T5308" s="2">
        <v>3784040000</v>
      </c>
      <c r="U5308" s="2">
        <v>3826660000</v>
      </c>
      <c r="V5308" s="2">
        <v>3854790000</v>
      </c>
      <c r="W5308" s="2">
        <v>3899340000</v>
      </c>
      <c r="X5308" s="2">
        <v>3951240000</v>
      </c>
      <c r="Y5308" s="2">
        <v>3999290000</v>
      </c>
      <c r="Z5308" s="2">
        <v>4040600000</v>
      </c>
      <c r="AA5308" s="2">
        <v>4075600000</v>
      </c>
      <c r="AB5308" s="2">
        <v>4098300000</v>
      </c>
      <c r="AC5308" s="2">
        <v>4152970000</v>
      </c>
      <c r="AD5308" s="2">
        <v>4203800000</v>
      </c>
      <c r="AE5308" s="2">
        <v>4251590000</v>
      </c>
      <c r="AF5308" s="2">
        <v>4302600000</v>
      </c>
    </row>
    <row r="5309" spans="1:32" x14ac:dyDescent="0.25">
      <c r="A5309" t="s">
        <v>6823</v>
      </c>
      <c r="B5309" t="s">
        <v>19</v>
      </c>
      <c r="C5309" s="2">
        <v>5451890000</v>
      </c>
      <c r="D5309" s="2">
        <v>5477630000</v>
      </c>
      <c r="E5309" s="2">
        <v>5682870000</v>
      </c>
      <c r="F5309" s="2">
        <v>5919340000</v>
      </c>
      <c r="G5309" s="2">
        <v>5914370000</v>
      </c>
      <c r="H5309" s="2">
        <v>5950780000</v>
      </c>
      <c r="I5309" s="2">
        <v>6078200000</v>
      </c>
      <c r="J5309" s="2">
        <v>6132760000</v>
      </c>
      <c r="K5309" s="2">
        <v>6113950000</v>
      </c>
      <c r="L5309" s="2">
        <v>6082860000</v>
      </c>
      <c r="M5309" s="2">
        <v>6075620000</v>
      </c>
      <c r="N5309" s="2">
        <v>6126240000</v>
      </c>
      <c r="O5309" s="2">
        <v>6171960000</v>
      </c>
      <c r="P5309" s="2">
        <v>6224010000</v>
      </c>
      <c r="Q5309" s="2">
        <v>6288020000</v>
      </c>
      <c r="R5309" s="2">
        <v>6380170000</v>
      </c>
      <c r="S5309" s="2">
        <v>6431710000</v>
      </c>
      <c r="T5309" s="2">
        <v>6472240000</v>
      </c>
      <c r="U5309" s="2">
        <v>6546490000</v>
      </c>
      <c r="V5309" s="2">
        <v>6598240000</v>
      </c>
      <c r="W5309" s="2">
        <v>6678400000</v>
      </c>
      <c r="X5309" s="2">
        <v>6770210000</v>
      </c>
      <c r="Y5309" s="2">
        <v>6855200000</v>
      </c>
      <c r="Z5309" s="2">
        <v>6928800000</v>
      </c>
      <c r="AA5309" s="2">
        <v>6991150000</v>
      </c>
      <c r="AB5309" s="2">
        <v>7031080000</v>
      </c>
      <c r="AC5309" s="2">
        <v>7127760000</v>
      </c>
      <c r="AD5309" s="2">
        <v>7218130000</v>
      </c>
      <c r="AE5309" s="2">
        <v>7302610000</v>
      </c>
      <c r="AF5309" s="2">
        <v>7393270000</v>
      </c>
    </row>
    <row r="5310" spans="1:32" x14ac:dyDescent="0.25">
      <c r="A5310" t="s">
        <v>6824</v>
      </c>
      <c r="B5310" t="s">
        <v>19</v>
      </c>
      <c r="C5310" s="2">
        <v>224435000</v>
      </c>
      <c r="D5310" s="2">
        <v>226481000</v>
      </c>
      <c r="E5310" s="2">
        <v>236928000</v>
      </c>
      <c r="F5310" s="2">
        <v>258165000</v>
      </c>
      <c r="G5310" s="2">
        <v>257583000</v>
      </c>
      <c r="H5310" s="2">
        <v>258535000</v>
      </c>
      <c r="I5310" s="2">
        <v>263842000</v>
      </c>
      <c r="J5310" s="2">
        <v>266012000</v>
      </c>
      <c r="K5310" s="2">
        <v>265030000</v>
      </c>
      <c r="L5310" s="2">
        <v>263357000</v>
      </c>
      <c r="M5310" s="2">
        <v>262688000</v>
      </c>
      <c r="N5310" s="2">
        <v>264425000</v>
      </c>
      <c r="O5310" s="2">
        <v>266050000</v>
      </c>
      <c r="P5310" s="2">
        <v>268062000</v>
      </c>
      <c r="Q5310" s="2">
        <v>270658000</v>
      </c>
      <c r="R5310" s="2">
        <v>274380000</v>
      </c>
      <c r="S5310" s="2">
        <v>276404000</v>
      </c>
      <c r="T5310" s="2">
        <v>277948000</v>
      </c>
      <c r="U5310" s="2">
        <v>280944000</v>
      </c>
      <c r="V5310" s="2">
        <v>282913000</v>
      </c>
      <c r="W5310" s="2">
        <v>286028000</v>
      </c>
      <c r="X5310" s="2">
        <v>289688000</v>
      </c>
      <c r="Y5310" s="2">
        <v>293012000</v>
      </c>
      <c r="Z5310" s="2">
        <v>295861000</v>
      </c>
      <c r="AA5310" s="2">
        <v>298285000</v>
      </c>
      <c r="AB5310" s="2">
        <v>299890000</v>
      </c>
      <c r="AC5310" s="2">
        <v>303709000</v>
      </c>
      <c r="AD5310" s="2">
        <v>307220000</v>
      </c>
      <c r="AE5310" s="2">
        <v>310518000</v>
      </c>
      <c r="AF5310" s="2">
        <v>314069000</v>
      </c>
    </row>
    <row r="5311" spans="1:32" x14ac:dyDescent="0.25">
      <c r="A5311" t="s">
        <v>6825</v>
      </c>
      <c r="B5311" t="s">
        <v>19</v>
      </c>
      <c r="C5311" s="2">
        <v>210453000</v>
      </c>
      <c r="D5311" s="2">
        <v>212271000</v>
      </c>
      <c r="E5311" s="2">
        <v>221864000</v>
      </c>
      <c r="F5311" s="2">
        <v>240593000</v>
      </c>
      <c r="G5311" s="2">
        <v>240085000</v>
      </c>
      <c r="H5311" s="2">
        <v>241032000</v>
      </c>
      <c r="I5311" s="2">
        <v>246001000</v>
      </c>
      <c r="J5311" s="2">
        <v>248044000</v>
      </c>
      <c r="K5311" s="2">
        <v>247144000</v>
      </c>
      <c r="L5311" s="2">
        <v>245616000</v>
      </c>
      <c r="M5311" s="2">
        <v>245027000</v>
      </c>
      <c r="N5311" s="2">
        <v>246692000</v>
      </c>
      <c r="O5311" s="2">
        <v>248242000</v>
      </c>
      <c r="P5311" s="2">
        <v>250142000</v>
      </c>
      <c r="Q5311" s="2">
        <v>252580000</v>
      </c>
      <c r="R5311" s="2">
        <v>256077000</v>
      </c>
      <c r="S5311" s="2">
        <v>257986000</v>
      </c>
      <c r="T5311" s="2">
        <v>259446000</v>
      </c>
      <c r="U5311" s="2">
        <v>262261000</v>
      </c>
      <c r="V5311" s="2">
        <v>264124000</v>
      </c>
      <c r="W5311" s="2">
        <v>267064000</v>
      </c>
      <c r="X5311" s="2">
        <v>270508000</v>
      </c>
      <c r="Y5311" s="2">
        <v>273643000</v>
      </c>
      <c r="Z5311" s="2">
        <v>276333000</v>
      </c>
      <c r="AA5311" s="2">
        <v>278621000</v>
      </c>
      <c r="AB5311" s="2">
        <v>280130000</v>
      </c>
      <c r="AC5311" s="2">
        <v>283728000</v>
      </c>
      <c r="AD5311" s="2">
        <v>287041000</v>
      </c>
      <c r="AE5311" s="2">
        <v>290152000</v>
      </c>
      <c r="AF5311" s="2">
        <v>293501000</v>
      </c>
    </row>
    <row r="5312" spans="1:32" x14ac:dyDescent="0.25">
      <c r="A5312" t="s">
        <v>6826</v>
      </c>
      <c r="B5312" t="s">
        <v>19</v>
      </c>
      <c r="C5312" s="2">
        <v>187717000</v>
      </c>
      <c r="D5312" s="2">
        <v>193186000</v>
      </c>
      <c r="E5312" s="2">
        <v>209532000</v>
      </c>
      <c r="F5312" s="2">
        <v>266900000</v>
      </c>
      <c r="G5312" s="2">
        <v>264827000</v>
      </c>
      <c r="H5312" s="2">
        <v>263462000</v>
      </c>
      <c r="I5312" s="2">
        <v>267985000</v>
      </c>
      <c r="J5312" s="2">
        <v>269466000</v>
      </c>
      <c r="K5312" s="2">
        <v>267901000</v>
      </c>
      <c r="L5312" s="2">
        <v>265118000</v>
      </c>
      <c r="M5312" s="2">
        <v>263257000</v>
      </c>
      <c r="N5312" s="2">
        <v>263486000</v>
      </c>
      <c r="O5312" s="2">
        <v>263947000</v>
      </c>
      <c r="P5312" s="2">
        <v>265175000</v>
      </c>
      <c r="Q5312" s="2">
        <v>267207000</v>
      </c>
      <c r="R5312" s="2">
        <v>270052000</v>
      </c>
      <c r="S5312" s="2">
        <v>271395000</v>
      </c>
      <c r="T5312" s="2">
        <v>272255000</v>
      </c>
      <c r="U5312" s="2">
        <v>274525000</v>
      </c>
      <c r="V5312" s="2">
        <v>275607000</v>
      </c>
      <c r="W5312" s="2">
        <v>277554000</v>
      </c>
      <c r="X5312" s="2">
        <v>280180000</v>
      </c>
      <c r="Y5312" s="2">
        <v>282319000</v>
      </c>
      <c r="Z5312" s="2">
        <v>284049000</v>
      </c>
      <c r="AA5312" s="2">
        <v>285561000</v>
      </c>
      <c r="AB5312" s="2">
        <v>286757000</v>
      </c>
      <c r="AC5312" s="2">
        <v>289365000</v>
      </c>
      <c r="AD5312" s="2">
        <v>291541000</v>
      </c>
      <c r="AE5312" s="2">
        <v>293637000</v>
      </c>
      <c r="AF5312" s="2">
        <v>295952000</v>
      </c>
    </row>
    <row r="5313" spans="1:32" x14ac:dyDescent="0.25">
      <c r="A5313" t="s">
        <v>6827</v>
      </c>
      <c r="B5313" t="s">
        <v>19</v>
      </c>
      <c r="C5313" s="2">
        <v>15515500</v>
      </c>
      <c r="D5313" s="2">
        <v>15886900</v>
      </c>
      <c r="E5313" s="2">
        <v>17070200</v>
      </c>
      <c r="F5313" s="2">
        <v>17723300</v>
      </c>
      <c r="G5313" s="2">
        <v>17471900</v>
      </c>
      <c r="H5313" s="2">
        <v>17348900</v>
      </c>
      <c r="I5313" s="2">
        <v>17605400</v>
      </c>
      <c r="J5313" s="2">
        <v>17700100</v>
      </c>
      <c r="K5313" s="2">
        <v>17624000</v>
      </c>
      <c r="L5313" s="2">
        <v>17510200</v>
      </c>
      <c r="M5313" s="2">
        <v>17468400</v>
      </c>
      <c r="N5313" s="2">
        <v>17590800</v>
      </c>
      <c r="O5313" s="2">
        <v>17711200</v>
      </c>
      <c r="P5313" s="2">
        <v>17854000</v>
      </c>
      <c r="Q5313" s="2">
        <v>18033200</v>
      </c>
      <c r="R5313" s="2">
        <v>18278600</v>
      </c>
      <c r="S5313" s="2">
        <v>18412900</v>
      </c>
      <c r="T5313" s="2">
        <v>18526800</v>
      </c>
      <c r="U5313" s="2">
        <v>18716200</v>
      </c>
      <c r="V5313" s="2">
        <v>18856500</v>
      </c>
      <c r="W5313" s="2">
        <v>19067000</v>
      </c>
      <c r="X5313" s="2">
        <v>19308600</v>
      </c>
      <c r="Y5313" s="2">
        <v>19519000</v>
      </c>
      <c r="Z5313" s="2">
        <v>19701600</v>
      </c>
      <c r="AA5313" s="2">
        <v>19858200</v>
      </c>
      <c r="AB5313" s="2">
        <v>19963200</v>
      </c>
      <c r="AC5313" s="2">
        <v>20210300</v>
      </c>
      <c r="AD5313" s="2">
        <v>20434700</v>
      </c>
      <c r="AE5313" s="2">
        <v>20641800</v>
      </c>
      <c r="AF5313" s="2">
        <v>20872700</v>
      </c>
    </row>
    <row r="5314" spans="1:32" x14ac:dyDescent="0.25">
      <c r="A5314" t="s">
        <v>6828</v>
      </c>
      <c r="B5314" t="s">
        <v>19</v>
      </c>
      <c r="C5314" s="2">
        <v>91415200</v>
      </c>
      <c r="D5314" s="2">
        <v>91844000</v>
      </c>
      <c r="E5314" s="2">
        <v>95285700</v>
      </c>
      <c r="F5314" s="2">
        <v>103520000</v>
      </c>
      <c r="G5314" s="2">
        <v>103589000</v>
      </c>
      <c r="H5314" s="2">
        <v>104276000</v>
      </c>
      <c r="I5314" s="2">
        <v>106566000</v>
      </c>
      <c r="J5314" s="2">
        <v>107527000</v>
      </c>
      <c r="K5314" s="2">
        <v>107163000</v>
      </c>
      <c r="L5314" s="2">
        <v>106528000</v>
      </c>
      <c r="M5314" s="2">
        <v>106296000</v>
      </c>
      <c r="N5314" s="2">
        <v>107043000</v>
      </c>
      <c r="O5314" s="2">
        <v>107727000</v>
      </c>
      <c r="P5314" s="2">
        <v>108558000</v>
      </c>
      <c r="Q5314" s="2">
        <v>109620000</v>
      </c>
      <c r="R5314" s="2">
        <v>111160000</v>
      </c>
      <c r="S5314" s="2">
        <v>112003000</v>
      </c>
      <c r="T5314" s="2">
        <v>112639000</v>
      </c>
      <c r="U5314" s="2">
        <v>113888000</v>
      </c>
      <c r="V5314" s="2">
        <v>114705000</v>
      </c>
      <c r="W5314" s="2">
        <v>116002000</v>
      </c>
      <c r="X5314" s="2">
        <v>117522000</v>
      </c>
      <c r="Y5314" s="2">
        <v>118921000</v>
      </c>
      <c r="Z5314" s="2">
        <v>120122000</v>
      </c>
      <c r="AA5314" s="2">
        <v>121140000</v>
      </c>
      <c r="AB5314" s="2">
        <v>121806000</v>
      </c>
      <c r="AC5314" s="2">
        <v>123402000</v>
      </c>
      <c r="AD5314" s="2">
        <v>124881000</v>
      </c>
      <c r="AE5314" s="2">
        <v>126272000</v>
      </c>
      <c r="AF5314" s="2">
        <v>127759000</v>
      </c>
    </row>
    <row r="5315" spans="1:32" x14ac:dyDescent="0.25">
      <c r="A5315" t="s">
        <v>6829</v>
      </c>
      <c r="B5315" t="s">
        <v>19</v>
      </c>
      <c r="C5315" s="2">
        <v>105465000</v>
      </c>
      <c r="D5315" s="2">
        <v>107442000</v>
      </c>
      <c r="E5315" s="2">
        <v>114380000</v>
      </c>
      <c r="F5315" s="2">
        <v>115223000</v>
      </c>
      <c r="G5315" s="2">
        <v>113822000</v>
      </c>
      <c r="H5315" s="2">
        <v>113338000</v>
      </c>
      <c r="I5315" s="2">
        <v>115147000</v>
      </c>
      <c r="J5315" s="2">
        <v>115863000</v>
      </c>
      <c r="K5315" s="2">
        <v>115429000</v>
      </c>
      <c r="L5315" s="2">
        <v>114799000</v>
      </c>
      <c r="M5315" s="2">
        <v>114648000</v>
      </c>
      <c r="N5315" s="2">
        <v>115607000</v>
      </c>
      <c r="O5315" s="2">
        <v>116514000</v>
      </c>
      <c r="P5315" s="2">
        <v>117529000</v>
      </c>
      <c r="Q5315" s="2">
        <v>118762000</v>
      </c>
      <c r="R5315" s="2">
        <v>120466000</v>
      </c>
      <c r="S5315" s="2">
        <v>121420000</v>
      </c>
      <c r="T5315" s="2">
        <v>122234000</v>
      </c>
      <c r="U5315" s="2">
        <v>123558000</v>
      </c>
      <c r="V5315" s="2">
        <v>124568000</v>
      </c>
      <c r="W5315" s="2">
        <v>126071000</v>
      </c>
      <c r="X5315" s="2">
        <v>127767000</v>
      </c>
      <c r="Y5315" s="2">
        <v>129277000</v>
      </c>
      <c r="Z5315" s="2">
        <v>130596000</v>
      </c>
      <c r="AA5315" s="2">
        <v>131722000</v>
      </c>
      <c r="AB5315" s="2">
        <v>132455000</v>
      </c>
      <c r="AC5315" s="2">
        <v>134208000</v>
      </c>
      <c r="AD5315" s="2">
        <v>135825000</v>
      </c>
      <c r="AE5315" s="2">
        <v>137316000</v>
      </c>
      <c r="AF5315" s="2">
        <v>138963000</v>
      </c>
    </row>
    <row r="5316" spans="1:32" x14ac:dyDescent="0.25">
      <c r="A5316" t="s">
        <v>6830</v>
      </c>
      <c r="B5316" t="s">
        <v>19</v>
      </c>
      <c r="C5316" s="2">
        <v>11747100</v>
      </c>
      <c r="D5316" s="2">
        <v>12136500</v>
      </c>
      <c r="E5316" s="2">
        <v>13248900</v>
      </c>
      <c r="F5316" s="2">
        <v>13044200</v>
      </c>
      <c r="G5316" s="2">
        <v>12743400</v>
      </c>
      <c r="H5316" s="2">
        <v>12555900</v>
      </c>
      <c r="I5316" s="2">
        <v>12686900</v>
      </c>
      <c r="J5316" s="2">
        <v>12729200</v>
      </c>
      <c r="K5316" s="2">
        <v>12671400</v>
      </c>
      <c r="L5316" s="2">
        <v>12594500</v>
      </c>
      <c r="M5316" s="2">
        <v>12573200</v>
      </c>
      <c r="N5316" s="2">
        <v>12674400</v>
      </c>
      <c r="O5316" s="2">
        <v>12775500</v>
      </c>
      <c r="P5316" s="2">
        <v>12888400</v>
      </c>
      <c r="Q5316" s="2">
        <v>13024800</v>
      </c>
      <c r="R5316" s="2">
        <v>13205500</v>
      </c>
      <c r="S5316" s="2">
        <v>13306000</v>
      </c>
      <c r="T5316" s="2">
        <v>13398900</v>
      </c>
      <c r="U5316" s="2">
        <v>13533600</v>
      </c>
      <c r="V5316" s="2">
        <v>13645700</v>
      </c>
      <c r="W5316" s="2">
        <v>13806200</v>
      </c>
      <c r="X5316" s="2">
        <v>13985300</v>
      </c>
      <c r="Y5316" s="2">
        <v>14137300</v>
      </c>
      <c r="Z5316" s="2">
        <v>14271300</v>
      </c>
      <c r="AA5316" s="2">
        <v>14386700</v>
      </c>
      <c r="AB5316" s="2">
        <v>14463700</v>
      </c>
      <c r="AC5316" s="2">
        <v>14644700</v>
      </c>
      <c r="AD5316" s="2">
        <v>14808800</v>
      </c>
      <c r="AE5316" s="2">
        <v>14957700</v>
      </c>
      <c r="AF5316" s="2">
        <v>15128000</v>
      </c>
    </row>
    <row r="5317" spans="1:32" x14ac:dyDescent="0.25">
      <c r="A5317" t="s">
        <v>6831</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x14ac:dyDescent="0.25">
      <c r="A5318" t="s">
        <v>6832</v>
      </c>
      <c r="B5318" t="s">
        <v>19</v>
      </c>
      <c r="C5318" s="2">
        <v>2975290000000</v>
      </c>
      <c r="D5318" s="2">
        <v>3003890000000</v>
      </c>
      <c r="E5318" s="2">
        <v>3145150000000</v>
      </c>
      <c r="F5318" s="2">
        <v>3209450000000</v>
      </c>
      <c r="G5318" s="2">
        <v>3191420000000</v>
      </c>
      <c r="H5318" s="2">
        <v>3201080000000</v>
      </c>
      <c r="I5318" s="2">
        <v>3260360000000</v>
      </c>
      <c r="J5318" s="2">
        <v>3287800000000</v>
      </c>
      <c r="K5318" s="2">
        <v>3277170000000</v>
      </c>
      <c r="L5318" s="2">
        <v>3260940000000</v>
      </c>
      <c r="M5318" s="2">
        <v>3258480000000</v>
      </c>
      <c r="N5318" s="2">
        <v>3284110000000</v>
      </c>
      <c r="O5318" s="2">
        <v>3312520000000</v>
      </c>
      <c r="P5318" s="2">
        <v>3340790000000</v>
      </c>
      <c r="Q5318" s="2">
        <v>3375610000000</v>
      </c>
      <c r="R5318" s="2">
        <v>3423270000000</v>
      </c>
      <c r="S5318" s="2">
        <v>3451100000000</v>
      </c>
      <c r="T5318" s="2">
        <v>3475650000000</v>
      </c>
      <c r="U5318" s="2">
        <v>3515140000000</v>
      </c>
      <c r="V5318" s="2">
        <v>3544390000000</v>
      </c>
      <c r="W5318" s="2">
        <v>3586100000000</v>
      </c>
      <c r="X5318" s="2">
        <v>3636860000000</v>
      </c>
      <c r="Y5318" s="2">
        <v>3682600000000</v>
      </c>
      <c r="Z5318" s="2">
        <v>3719950000000</v>
      </c>
      <c r="AA5318" s="2">
        <v>3753260000000</v>
      </c>
      <c r="AB5318" s="2">
        <v>3774810000000</v>
      </c>
      <c r="AC5318" s="2">
        <v>3827890000000</v>
      </c>
      <c r="AD5318" s="2">
        <v>3875760000000</v>
      </c>
      <c r="AE5318" s="2">
        <v>3920610000000</v>
      </c>
      <c r="AF5318" s="2">
        <v>3969870000000</v>
      </c>
    </row>
    <row r="5319" spans="1:32" x14ac:dyDescent="0.25">
      <c r="A5319" t="s">
        <v>6833</v>
      </c>
      <c r="B5319" t="s">
        <v>19</v>
      </c>
      <c r="C5319" s="2">
        <v>326323000</v>
      </c>
      <c r="D5319" s="2">
        <v>327359000</v>
      </c>
      <c r="E5319" s="2">
        <v>338641000</v>
      </c>
      <c r="F5319" s="2">
        <v>356478000</v>
      </c>
      <c r="G5319" s="2">
        <v>356546000</v>
      </c>
      <c r="H5319" s="2">
        <v>359397000</v>
      </c>
      <c r="I5319" s="2">
        <v>367022000</v>
      </c>
      <c r="J5319" s="2">
        <v>370579000</v>
      </c>
      <c r="K5319" s="2">
        <v>369444000</v>
      </c>
      <c r="L5319" s="2">
        <v>367559000</v>
      </c>
      <c r="M5319" s="2">
        <v>367173000</v>
      </c>
      <c r="N5319" s="2">
        <v>369872000</v>
      </c>
      <c r="O5319" s="2">
        <v>372858000</v>
      </c>
      <c r="P5319" s="2">
        <v>375891000</v>
      </c>
      <c r="Q5319" s="2">
        <v>379702000</v>
      </c>
      <c r="R5319" s="2">
        <v>385028000</v>
      </c>
      <c r="S5319" s="2">
        <v>388111000</v>
      </c>
      <c r="T5319" s="2">
        <v>390708000</v>
      </c>
      <c r="U5319" s="2">
        <v>395208000</v>
      </c>
      <c r="V5319" s="2">
        <v>398340000</v>
      </c>
      <c r="W5319" s="2">
        <v>402922000</v>
      </c>
      <c r="X5319" s="2">
        <v>408578000</v>
      </c>
      <c r="Y5319" s="2">
        <v>413753000</v>
      </c>
      <c r="Z5319" s="2">
        <v>417955000</v>
      </c>
      <c r="AA5319" s="2">
        <v>421680000</v>
      </c>
      <c r="AB5319" s="2">
        <v>424095000</v>
      </c>
      <c r="AC5319" s="2">
        <v>430061000</v>
      </c>
      <c r="AD5319" s="2">
        <v>435448000</v>
      </c>
      <c r="AE5319" s="2">
        <v>440532000</v>
      </c>
      <c r="AF5319" s="2">
        <v>446056000</v>
      </c>
    </row>
    <row r="5320" spans="1:32" x14ac:dyDescent="0.25">
      <c r="A5320" t="s">
        <v>6834</v>
      </c>
      <c r="B5320" t="s">
        <v>19</v>
      </c>
      <c r="C5320" s="2">
        <v>1752920000</v>
      </c>
      <c r="D5320" s="2">
        <v>1758500000</v>
      </c>
      <c r="E5320" s="2">
        <v>1819190000</v>
      </c>
      <c r="F5320" s="2">
        <v>1959830000</v>
      </c>
      <c r="G5320" s="2">
        <v>1961780000</v>
      </c>
      <c r="H5320" s="2">
        <v>1977850000</v>
      </c>
      <c r="I5320" s="2">
        <v>2020420000</v>
      </c>
      <c r="J5320" s="2">
        <v>2040000000</v>
      </c>
      <c r="K5320" s="2">
        <v>2033360000</v>
      </c>
      <c r="L5320" s="2">
        <v>2022040000</v>
      </c>
      <c r="M5320" s="2">
        <v>2018810000</v>
      </c>
      <c r="N5320" s="2">
        <v>2032230000</v>
      </c>
      <c r="O5320" s="2">
        <v>2047420000</v>
      </c>
      <c r="P5320" s="2">
        <v>2063250000</v>
      </c>
      <c r="Q5320" s="2">
        <v>2083610000</v>
      </c>
      <c r="R5320" s="2">
        <v>2112190000</v>
      </c>
      <c r="S5320" s="2">
        <v>2128500000</v>
      </c>
      <c r="T5320" s="2">
        <v>2141970000</v>
      </c>
      <c r="U5320" s="2">
        <v>2166190000</v>
      </c>
      <c r="V5320" s="2">
        <v>2182490000</v>
      </c>
      <c r="W5320" s="2">
        <v>2206620000</v>
      </c>
      <c r="X5320" s="2">
        <v>2236770000</v>
      </c>
      <c r="Y5320" s="2">
        <v>2264290000</v>
      </c>
      <c r="Z5320" s="2">
        <v>2286540000</v>
      </c>
      <c r="AA5320" s="2">
        <v>2306250000</v>
      </c>
      <c r="AB5320" s="2">
        <v>2319170000</v>
      </c>
      <c r="AC5320" s="2">
        <v>2350950000</v>
      </c>
      <c r="AD5320" s="2">
        <v>2379500000</v>
      </c>
      <c r="AE5320" s="2">
        <v>2406530000</v>
      </c>
      <c r="AF5320" s="2">
        <v>2435890000</v>
      </c>
    </row>
    <row r="5321" spans="1:32" x14ac:dyDescent="0.25">
      <c r="A5321" t="s">
        <v>6835</v>
      </c>
      <c r="B5321" t="s">
        <v>19</v>
      </c>
      <c r="C5321" s="2">
        <v>3086460000</v>
      </c>
      <c r="D5321" s="2">
        <v>3100770000</v>
      </c>
      <c r="E5321" s="2">
        <v>3216520000</v>
      </c>
      <c r="F5321" s="2">
        <v>3350330000</v>
      </c>
      <c r="G5321" s="2">
        <v>3346160000</v>
      </c>
      <c r="H5321" s="2">
        <v>3369070000</v>
      </c>
      <c r="I5321" s="2">
        <v>3438350000</v>
      </c>
      <c r="J5321" s="2">
        <v>3470690000</v>
      </c>
      <c r="K5321" s="2">
        <v>3460030000</v>
      </c>
      <c r="L5321" s="2">
        <v>3442740000</v>
      </c>
      <c r="M5321" s="2">
        <v>3439640000</v>
      </c>
      <c r="N5321" s="2">
        <v>3465690000</v>
      </c>
      <c r="O5321" s="2">
        <v>3494440000</v>
      </c>
      <c r="P5321" s="2">
        <v>3523390000</v>
      </c>
      <c r="Q5321" s="2">
        <v>3559480000</v>
      </c>
      <c r="R5321" s="2">
        <v>3609650000</v>
      </c>
      <c r="S5321" s="2">
        <v>3638810000</v>
      </c>
      <c r="T5321" s="2">
        <v>3663700000</v>
      </c>
      <c r="U5321" s="2">
        <v>3705890000</v>
      </c>
      <c r="V5321" s="2">
        <v>3735810000</v>
      </c>
      <c r="W5321" s="2">
        <v>3779260000</v>
      </c>
      <c r="X5321" s="2">
        <v>3832620000</v>
      </c>
      <c r="Y5321" s="2">
        <v>3881310000</v>
      </c>
      <c r="Z5321" s="2">
        <v>3920900000</v>
      </c>
      <c r="AA5321" s="2">
        <v>3956060000</v>
      </c>
      <c r="AB5321" s="2">
        <v>3978800000</v>
      </c>
      <c r="AC5321" s="2">
        <v>4034990000</v>
      </c>
      <c r="AD5321" s="2">
        <v>4085750000</v>
      </c>
      <c r="AE5321" s="2">
        <v>4133560000</v>
      </c>
      <c r="AF5321" s="2">
        <v>4185630000</v>
      </c>
    </row>
    <row r="5322" spans="1:32" x14ac:dyDescent="0.25">
      <c r="A5322" t="s">
        <v>6836</v>
      </c>
      <c r="B5322" t="s">
        <v>19</v>
      </c>
      <c r="C5322" s="2">
        <v>127059000</v>
      </c>
      <c r="D5322" s="2">
        <v>128206000</v>
      </c>
      <c r="E5322" s="2">
        <v>134101000</v>
      </c>
      <c r="F5322" s="2">
        <v>146123000</v>
      </c>
      <c r="G5322" s="2">
        <v>145740000</v>
      </c>
      <c r="H5322" s="2">
        <v>146368000</v>
      </c>
      <c r="I5322" s="2">
        <v>149261000</v>
      </c>
      <c r="J5322" s="2">
        <v>150548000</v>
      </c>
      <c r="K5322" s="2">
        <v>149985000</v>
      </c>
      <c r="L5322" s="2">
        <v>149053000</v>
      </c>
      <c r="M5322" s="2">
        <v>148714000</v>
      </c>
      <c r="N5322" s="2">
        <v>149591000</v>
      </c>
      <c r="O5322" s="2">
        <v>150630000</v>
      </c>
      <c r="P5322" s="2">
        <v>151744000</v>
      </c>
      <c r="Q5322" s="2">
        <v>153208000</v>
      </c>
      <c r="R5322" s="2">
        <v>155241000</v>
      </c>
      <c r="S5322" s="2">
        <v>156381000</v>
      </c>
      <c r="T5322" s="2">
        <v>157332000</v>
      </c>
      <c r="U5322" s="2">
        <v>159034000</v>
      </c>
      <c r="V5322" s="2">
        <v>160175000</v>
      </c>
      <c r="W5322" s="2">
        <v>161863000</v>
      </c>
      <c r="X5322" s="2">
        <v>163987000</v>
      </c>
      <c r="Y5322" s="2">
        <v>165890000</v>
      </c>
      <c r="Z5322" s="2">
        <v>167426000</v>
      </c>
      <c r="AA5322" s="2">
        <v>168791000</v>
      </c>
      <c r="AB5322" s="2">
        <v>169703000</v>
      </c>
      <c r="AC5322" s="2">
        <v>171923000</v>
      </c>
      <c r="AD5322" s="2">
        <v>173894000</v>
      </c>
      <c r="AE5322" s="2">
        <v>175760000</v>
      </c>
      <c r="AF5322" s="2">
        <v>177806000</v>
      </c>
    </row>
    <row r="5323" spans="1:32" x14ac:dyDescent="0.25">
      <c r="A5323" t="s">
        <v>6837</v>
      </c>
      <c r="B5323" t="s">
        <v>19</v>
      </c>
      <c r="C5323" s="2">
        <v>119143000</v>
      </c>
      <c r="D5323" s="2">
        <v>120162000</v>
      </c>
      <c r="E5323" s="2">
        <v>125575000</v>
      </c>
      <c r="F5323" s="2">
        <v>136176000</v>
      </c>
      <c r="G5323" s="2">
        <v>135839000</v>
      </c>
      <c r="H5323" s="2">
        <v>136460000</v>
      </c>
      <c r="I5323" s="2">
        <v>139167000</v>
      </c>
      <c r="J5323" s="2">
        <v>140379000</v>
      </c>
      <c r="K5323" s="2">
        <v>139864000</v>
      </c>
      <c r="L5323" s="2">
        <v>139012000</v>
      </c>
      <c r="M5323" s="2">
        <v>138716000</v>
      </c>
      <c r="N5323" s="2">
        <v>139559000</v>
      </c>
      <c r="O5323" s="2">
        <v>140548000</v>
      </c>
      <c r="P5323" s="2">
        <v>141600000</v>
      </c>
      <c r="Q5323" s="2">
        <v>142976000</v>
      </c>
      <c r="R5323" s="2">
        <v>144885000</v>
      </c>
      <c r="S5323" s="2">
        <v>145960000</v>
      </c>
      <c r="T5323" s="2">
        <v>146859000</v>
      </c>
      <c r="U5323" s="2">
        <v>148459000</v>
      </c>
      <c r="V5323" s="2">
        <v>149538000</v>
      </c>
      <c r="W5323" s="2">
        <v>151131000</v>
      </c>
      <c r="X5323" s="2">
        <v>153131000</v>
      </c>
      <c r="Y5323" s="2">
        <v>154925000</v>
      </c>
      <c r="Z5323" s="2">
        <v>156375000</v>
      </c>
      <c r="AA5323" s="2">
        <v>157664000</v>
      </c>
      <c r="AB5323" s="2">
        <v>158522000</v>
      </c>
      <c r="AC5323" s="2">
        <v>160613000</v>
      </c>
      <c r="AD5323" s="2">
        <v>162473000</v>
      </c>
      <c r="AE5323" s="2">
        <v>164233000</v>
      </c>
      <c r="AF5323" s="2">
        <v>166162000</v>
      </c>
    </row>
    <row r="5324" spans="1:32" x14ac:dyDescent="0.25">
      <c r="A5324" t="s">
        <v>6838</v>
      </c>
      <c r="B5324" t="s">
        <v>19</v>
      </c>
      <c r="C5324" s="2">
        <v>106274000</v>
      </c>
      <c r="D5324" s="2">
        <v>109357000</v>
      </c>
      <c r="E5324" s="2">
        <v>118592000</v>
      </c>
      <c r="F5324" s="2">
        <v>151073000</v>
      </c>
      <c r="G5324" s="2">
        <v>149866000</v>
      </c>
      <c r="H5324" s="2">
        <v>149150000</v>
      </c>
      <c r="I5324" s="2">
        <v>151635000</v>
      </c>
      <c r="J5324" s="2">
        <v>152518000</v>
      </c>
      <c r="K5324" s="2">
        <v>151605000</v>
      </c>
      <c r="L5324" s="2">
        <v>150050000</v>
      </c>
      <c r="M5324" s="2">
        <v>149024000</v>
      </c>
      <c r="N5324" s="2">
        <v>149070000</v>
      </c>
      <c r="O5324" s="2">
        <v>149433000</v>
      </c>
      <c r="P5324" s="2">
        <v>150092000</v>
      </c>
      <c r="Q5324" s="2">
        <v>151242000</v>
      </c>
      <c r="R5324" s="2">
        <v>152821000</v>
      </c>
      <c r="S5324" s="2">
        <v>153557000</v>
      </c>
      <c r="T5324" s="2">
        <v>154095000</v>
      </c>
      <c r="U5324" s="2">
        <v>155383000</v>
      </c>
      <c r="V5324" s="2">
        <v>156022000</v>
      </c>
      <c r="W5324" s="2">
        <v>157073000</v>
      </c>
      <c r="X5324" s="2">
        <v>158586000</v>
      </c>
      <c r="Y5324" s="2">
        <v>159807000</v>
      </c>
      <c r="Z5324" s="2">
        <v>160752000</v>
      </c>
      <c r="AA5324" s="2">
        <v>161596000</v>
      </c>
      <c r="AB5324" s="2">
        <v>162270000</v>
      </c>
      <c r="AC5324" s="2">
        <v>163786000</v>
      </c>
      <c r="AD5324" s="2">
        <v>165003000</v>
      </c>
      <c r="AE5324" s="2">
        <v>166187000</v>
      </c>
      <c r="AF5324" s="2">
        <v>167546000</v>
      </c>
    </row>
    <row r="5325" spans="1:32" x14ac:dyDescent="0.25">
      <c r="A5325" t="s">
        <v>6839</v>
      </c>
      <c r="B5325" t="s">
        <v>19</v>
      </c>
      <c r="C5325" s="2">
        <v>8783840</v>
      </c>
      <c r="D5325" s="2">
        <v>8993020</v>
      </c>
      <c r="E5325" s="2">
        <v>9661320</v>
      </c>
      <c r="F5325" s="2">
        <v>10031500</v>
      </c>
      <c r="G5325" s="2">
        <v>9885840</v>
      </c>
      <c r="H5325" s="2">
        <v>9821970</v>
      </c>
      <c r="I5325" s="2">
        <v>9959860</v>
      </c>
      <c r="J5325" s="2">
        <v>10017300</v>
      </c>
      <c r="K5325" s="2">
        <v>9973900</v>
      </c>
      <c r="L5325" s="2">
        <v>9910470</v>
      </c>
      <c r="M5325" s="2">
        <v>9888930</v>
      </c>
      <c r="N5325" s="2">
        <v>9951520</v>
      </c>
      <c r="O5325" s="2">
        <v>10027400</v>
      </c>
      <c r="P5325" s="2">
        <v>10106500</v>
      </c>
      <c r="Q5325" s="2">
        <v>10207700</v>
      </c>
      <c r="R5325" s="2">
        <v>10342000</v>
      </c>
      <c r="S5325" s="2">
        <v>10417800</v>
      </c>
      <c r="T5325" s="2">
        <v>10487200</v>
      </c>
      <c r="U5325" s="2">
        <v>10594600</v>
      </c>
      <c r="V5325" s="2">
        <v>10675800</v>
      </c>
      <c r="W5325" s="2">
        <v>10789900</v>
      </c>
      <c r="X5325" s="2">
        <v>10930200</v>
      </c>
      <c r="Y5325" s="2">
        <v>11050600</v>
      </c>
      <c r="Z5325" s="2">
        <v>11148900</v>
      </c>
      <c r="AA5325" s="2">
        <v>11237400</v>
      </c>
      <c r="AB5325" s="2">
        <v>11297000</v>
      </c>
      <c r="AC5325" s="2">
        <v>11440400</v>
      </c>
      <c r="AD5325" s="2">
        <v>11566400</v>
      </c>
      <c r="AE5325" s="2">
        <v>11683800</v>
      </c>
      <c r="AF5325" s="2">
        <v>11816400</v>
      </c>
    </row>
    <row r="5326" spans="1:32" x14ac:dyDescent="0.25">
      <c r="A5326" t="s">
        <v>6840</v>
      </c>
      <c r="B5326" t="s">
        <v>19</v>
      </c>
      <c r="C5326" s="2">
        <v>51752500</v>
      </c>
      <c r="D5326" s="2">
        <v>51991100</v>
      </c>
      <c r="E5326" s="2">
        <v>53932200</v>
      </c>
      <c r="F5326" s="2">
        <v>58592400</v>
      </c>
      <c r="G5326" s="2">
        <v>58609400</v>
      </c>
      <c r="H5326" s="2">
        <v>59036000</v>
      </c>
      <c r="I5326" s="2">
        <v>60285400</v>
      </c>
      <c r="J5326" s="2">
        <v>60853900</v>
      </c>
      <c r="K5326" s="2">
        <v>60645600</v>
      </c>
      <c r="L5326" s="2">
        <v>60291800</v>
      </c>
      <c r="M5326" s="2">
        <v>60177600</v>
      </c>
      <c r="N5326" s="2">
        <v>60556400</v>
      </c>
      <c r="O5326" s="2">
        <v>60992400</v>
      </c>
      <c r="P5326" s="2">
        <v>61453100</v>
      </c>
      <c r="Q5326" s="2">
        <v>62052200</v>
      </c>
      <c r="R5326" s="2">
        <v>62892000</v>
      </c>
      <c r="S5326" s="2">
        <v>63367600</v>
      </c>
      <c r="T5326" s="2">
        <v>63759300</v>
      </c>
      <c r="U5326" s="2">
        <v>64469400</v>
      </c>
      <c r="V5326" s="2">
        <v>64942600</v>
      </c>
      <c r="W5326" s="2">
        <v>65645600</v>
      </c>
      <c r="X5326" s="2">
        <v>66527900</v>
      </c>
      <c r="Y5326" s="2">
        <v>67329100</v>
      </c>
      <c r="Z5326" s="2">
        <v>67976200</v>
      </c>
      <c r="AA5326" s="2">
        <v>68549600</v>
      </c>
      <c r="AB5326" s="2">
        <v>68928200</v>
      </c>
      <c r="AC5326" s="2">
        <v>69856300</v>
      </c>
      <c r="AD5326" s="2">
        <v>70686500</v>
      </c>
      <c r="AE5326" s="2">
        <v>71473100</v>
      </c>
      <c r="AF5326" s="2">
        <v>72329600</v>
      </c>
    </row>
    <row r="5327" spans="1:32" x14ac:dyDescent="0.25">
      <c r="A5327" t="s">
        <v>6841</v>
      </c>
      <c r="B5327" t="s">
        <v>19</v>
      </c>
      <c r="C5327" s="2">
        <v>59707400</v>
      </c>
      <c r="D5327" s="2">
        <v>60819800</v>
      </c>
      <c r="E5327" s="2">
        <v>64737100</v>
      </c>
      <c r="F5327" s="2">
        <v>65216100</v>
      </c>
      <c r="G5327" s="2">
        <v>64399000</v>
      </c>
      <c r="H5327" s="2">
        <v>64166700</v>
      </c>
      <c r="I5327" s="2">
        <v>65138700</v>
      </c>
      <c r="J5327" s="2">
        <v>65570300</v>
      </c>
      <c r="K5327" s="2">
        <v>65324900</v>
      </c>
      <c r="L5327" s="2">
        <v>64974200</v>
      </c>
      <c r="M5327" s="2">
        <v>64904300</v>
      </c>
      <c r="N5327" s="2">
        <v>65400300</v>
      </c>
      <c r="O5327" s="2">
        <v>65966400</v>
      </c>
      <c r="P5327" s="2">
        <v>66531300</v>
      </c>
      <c r="Q5327" s="2">
        <v>67226900</v>
      </c>
      <c r="R5327" s="2">
        <v>68156900</v>
      </c>
      <c r="S5327" s="2">
        <v>68696600</v>
      </c>
      <c r="T5327" s="2">
        <v>69193000</v>
      </c>
      <c r="U5327" s="2">
        <v>69944200</v>
      </c>
      <c r="V5327" s="2">
        <v>70527600</v>
      </c>
      <c r="W5327" s="2">
        <v>71342400</v>
      </c>
      <c r="X5327" s="2">
        <v>72328000</v>
      </c>
      <c r="Y5327" s="2">
        <v>73192700</v>
      </c>
      <c r="Z5327" s="2">
        <v>73901700</v>
      </c>
      <c r="AA5327" s="2">
        <v>74538400</v>
      </c>
      <c r="AB5327" s="2">
        <v>74955500</v>
      </c>
      <c r="AC5327" s="2">
        <v>75972300</v>
      </c>
      <c r="AD5327" s="2">
        <v>76880600</v>
      </c>
      <c r="AE5327" s="2">
        <v>77725900</v>
      </c>
      <c r="AF5327" s="2">
        <v>78670000</v>
      </c>
    </row>
    <row r="5328" spans="1:32" x14ac:dyDescent="0.25">
      <c r="A5328" t="s">
        <v>6842</v>
      </c>
      <c r="B5328" t="s">
        <v>19</v>
      </c>
      <c r="C5328" s="2">
        <v>6650480</v>
      </c>
      <c r="D5328" s="2">
        <v>6869960</v>
      </c>
      <c r="E5328" s="2">
        <v>7498370</v>
      </c>
      <c r="F5328" s="2">
        <v>7383080</v>
      </c>
      <c r="G5328" s="2">
        <v>7210380</v>
      </c>
      <c r="H5328" s="2">
        <v>7108480</v>
      </c>
      <c r="I5328" s="2">
        <v>7177250</v>
      </c>
      <c r="J5328" s="2">
        <v>7203920</v>
      </c>
      <c r="K5328" s="2">
        <v>7171190</v>
      </c>
      <c r="L5328" s="2">
        <v>7128370</v>
      </c>
      <c r="M5328" s="2">
        <v>7117560</v>
      </c>
      <c r="N5328" s="2">
        <v>7170160</v>
      </c>
      <c r="O5328" s="2">
        <v>7232960</v>
      </c>
      <c r="P5328" s="2">
        <v>7295700</v>
      </c>
      <c r="Q5328" s="2">
        <v>7372710</v>
      </c>
      <c r="R5328" s="2">
        <v>7471590</v>
      </c>
      <c r="S5328" s="2">
        <v>7528510</v>
      </c>
      <c r="T5328" s="2">
        <v>7584720</v>
      </c>
      <c r="U5328" s="2">
        <v>7661060</v>
      </c>
      <c r="V5328" s="2">
        <v>7725700</v>
      </c>
      <c r="W5328" s="2">
        <v>7812750</v>
      </c>
      <c r="X5328" s="2">
        <v>7916800</v>
      </c>
      <c r="Y5328" s="2">
        <v>8003860</v>
      </c>
      <c r="Z5328" s="2">
        <v>8075790</v>
      </c>
      <c r="AA5328" s="2">
        <v>8141240</v>
      </c>
      <c r="AB5328" s="2">
        <v>8185020</v>
      </c>
      <c r="AC5328" s="2">
        <v>8289830</v>
      </c>
      <c r="AD5328" s="2">
        <v>8381930</v>
      </c>
      <c r="AE5328" s="2">
        <v>8466510</v>
      </c>
      <c r="AF5328" s="2">
        <v>8563960</v>
      </c>
    </row>
    <row r="5329" spans="1:32" x14ac:dyDescent="0.25">
      <c r="A5329" t="s">
        <v>6843</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x14ac:dyDescent="0.25">
      <c r="A5330" t="s">
        <v>6844</v>
      </c>
      <c r="B5330" t="s">
        <v>19</v>
      </c>
      <c r="C5330" s="2">
        <v>19187800000000</v>
      </c>
      <c r="D5330" s="2">
        <v>19652000000000</v>
      </c>
      <c r="E5330" s="2">
        <v>18941200000000</v>
      </c>
      <c r="F5330" s="2">
        <v>19433800000000</v>
      </c>
      <c r="G5330" s="2">
        <v>19523300000000</v>
      </c>
      <c r="H5330" s="2">
        <v>19709700000000</v>
      </c>
      <c r="I5330" s="2">
        <v>19863300000000</v>
      </c>
      <c r="J5330" s="2">
        <v>19952200000000</v>
      </c>
      <c r="K5330" s="2">
        <v>19985900000000</v>
      </c>
      <c r="L5330" s="2">
        <v>19967600000000</v>
      </c>
      <c r="M5330" s="2">
        <v>19936800000000</v>
      </c>
      <c r="N5330" s="2">
        <v>19956300000000</v>
      </c>
      <c r="O5330" s="2">
        <v>20029100000000</v>
      </c>
      <c r="P5330" s="2">
        <v>20124800000000</v>
      </c>
      <c r="Q5330" s="2">
        <v>20242900000000</v>
      </c>
      <c r="R5330" s="2">
        <v>20408900000000</v>
      </c>
      <c r="S5330" s="2">
        <v>20592700000000</v>
      </c>
      <c r="T5330" s="2">
        <v>20768600000000</v>
      </c>
      <c r="U5330" s="2">
        <v>21012700000000</v>
      </c>
      <c r="V5330" s="2">
        <v>21219700000000</v>
      </c>
      <c r="W5330" s="2">
        <v>21468900000000</v>
      </c>
      <c r="X5330" s="2">
        <v>21759200000000</v>
      </c>
      <c r="Y5330" s="2">
        <v>22058100000000</v>
      </c>
      <c r="Z5330" s="2">
        <v>22361700000000</v>
      </c>
      <c r="AA5330" s="2">
        <v>22620100000000</v>
      </c>
      <c r="AB5330" s="2">
        <v>22763700000000</v>
      </c>
      <c r="AC5330" s="2">
        <v>23067700000000</v>
      </c>
      <c r="AD5330" s="2">
        <v>23354700000000</v>
      </c>
      <c r="AE5330" s="2">
        <v>23610600000000</v>
      </c>
      <c r="AF5330" s="2">
        <v>23916600000000</v>
      </c>
    </row>
    <row r="5331" spans="1:32" x14ac:dyDescent="0.25">
      <c r="A5331" t="s">
        <v>6845</v>
      </c>
      <c r="B5331" t="s">
        <v>19</v>
      </c>
      <c r="C5331" s="2">
        <v>191546000000</v>
      </c>
      <c r="D5331" s="2">
        <v>210393000000</v>
      </c>
      <c r="E5331" s="2">
        <v>207971000000</v>
      </c>
      <c r="F5331" s="2">
        <v>208101000000</v>
      </c>
      <c r="G5331" s="2">
        <v>203146000000</v>
      </c>
      <c r="H5331" s="2">
        <v>201715000000</v>
      </c>
      <c r="I5331" s="2">
        <v>202178000000</v>
      </c>
      <c r="J5331" s="2">
        <v>203939000000</v>
      </c>
      <c r="K5331" s="2">
        <v>205996000000</v>
      </c>
      <c r="L5331" s="2">
        <v>207941000000</v>
      </c>
      <c r="M5331" s="2">
        <v>210100000000</v>
      </c>
      <c r="N5331" s="2">
        <v>213729000000</v>
      </c>
      <c r="O5331" s="2">
        <v>217360000000</v>
      </c>
      <c r="P5331" s="2">
        <v>220791000000</v>
      </c>
      <c r="Q5331" s="2">
        <v>223511000000</v>
      </c>
      <c r="R5331" s="2">
        <v>225838000000</v>
      </c>
      <c r="S5331" s="2">
        <v>228764000000</v>
      </c>
      <c r="T5331" s="2">
        <v>232385000000</v>
      </c>
      <c r="U5331" s="2">
        <v>235514000000</v>
      </c>
      <c r="V5331" s="2">
        <v>238936000000</v>
      </c>
      <c r="W5331" s="2">
        <v>242162000000</v>
      </c>
      <c r="X5331" s="2">
        <v>245395000000</v>
      </c>
      <c r="Y5331" s="2">
        <v>248627000000</v>
      </c>
      <c r="Z5331" s="2">
        <v>251453000000</v>
      </c>
      <c r="AA5331" s="2">
        <v>254369000000</v>
      </c>
      <c r="AB5331" s="2">
        <v>257564000000</v>
      </c>
      <c r="AC5331" s="2">
        <v>261172000000</v>
      </c>
      <c r="AD5331" s="2">
        <v>264374000000</v>
      </c>
      <c r="AE5331" s="2">
        <v>267164000000</v>
      </c>
      <c r="AF5331" s="2">
        <v>271654000000</v>
      </c>
    </row>
    <row r="5332" spans="1:32" x14ac:dyDescent="0.25">
      <c r="A5332" t="s">
        <v>6846</v>
      </c>
      <c r="B5332" t="s">
        <v>19</v>
      </c>
      <c r="C5332" s="2">
        <v>234749000000</v>
      </c>
      <c r="D5332" s="2">
        <v>251710000000</v>
      </c>
      <c r="E5332" s="2">
        <v>248914000000</v>
      </c>
      <c r="F5332" s="2">
        <v>250509000000</v>
      </c>
      <c r="G5332" s="2">
        <v>246533000000</v>
      </c>
      <c r="H5332" s="2">
        <v>245762000000</v>
      </c>
      <c r="I5332" s="2">
        <v>246666000000</v>
      </c>
      <c r="J5332" s="2">
        <v>248625000000</v>
      </c>
      <c r="K5332" s="2">
        <v>250734000000</v>
      </c>
      <c r="L5332" s="2">
        <v>252798000000</v>
      </c>
      <c r="M5332" s="2">
        <v>255070000000</v>
      </c>
      <c r="N5332" s="2">
        <v>258639000000</v>
      </c>
      <c r="O5332" s="2">
        <v>262138000000</v>
      </c>
      <c r="P5332" s="2">
        <v>265549000000</v>
      </c>
      <c r="Q5332" s="2">
        <v>268363000000</v>
      </c>
      <c r="R5332" s="2">
        <v>270913000000</v>
      </c>
      <c r="S5332" s="2">
        <v>273970000000</v>
      </c>
      <c r="T5332" s="2">
        <v>277517000000</v>
      </c>
      <c r="U5332" s="2">
        <v>280716000000</v>
      </c>
      <c r="V5332" s="2">
        <v>284185000000</v>
      </c>
      <c r="W5332" s="2">
        <v>287487000000</v>
      </c>
      <c r="X5332" s="2">
        <v>290820000000</v>
      </c>
      <c r="Y5332" s="2">
        <v>294162000000</v>
      </c>
      <c r="Z5332" s="2">
        <v>297097000000</v>
      </c>
      <c r="AA5332" s="2">
        <v>300098000000</v>
      </c>
      <c r="AB5332" s="2">
        <v>303222000000</v>
      </c>
      <c r="AC5332" s="2">
        <v>306841000000</v>
      </c>
      <c r="AD5332" s="2">
        <v>310047000000</v>
      </c>
      <c r="AE5332" s="2">
        <v>313021000000</v>
      </c>
      <c r="AF5332" s="2">
        <v>317426000000</v>
      </c>
    </row>
    <row r="5333" spans="1:32" x14ac:dyDescent="0.25">
      <c r="A5333" t="s">
        <v>6847</v>
      </c>
      <c r="B5333" t="s">
        <v>19</v>
      </c>
      <c r="C5333" s="2">
        <v>184973000000</v>
      </c>
      <c r="D5333" s="2">
        <v>201644000000</v>
      </c>
      <c r="E5333" s="2">
        <v>198530000000</v>
      </c>
      <c r="F5333" s="2">
        <v>199352000000</v>
      </c>
      <c r="G5333" s="2">
        <v>195245000000</v>
      </c>
      <c r="H5333" s="2">
        <v>194381000000</v>
      </c>
      <c r="I5333" s="2">
        <v>194956000000</v>
      </c>
      <c r="J5333" s="2">
        <v>196645000000</v>
      </c>
      <c r="K5333" s="2">
        <v>198445000000</v>
      </c>
      <c r="L5333" s="2">
        <v>200180000000</v>
      </c>
      <c r="M5333" s="2">
        <v>201910000000</v>
      </c>
      <c r="N5333" s="2">
        <v>205166000000</v>
      </c>
      <c r="O5333" s="2">
        <v>208273000000</v>
      </c>
      <c r="P5333" s="2">
        <v>211404000000</v>
      </c>
      <c r="Q5333" s="2">
        <v>213850000000</v>
      </c>
      <c r="R5333" s="2">
        <v>216056000000</v>
      </c>
      <c r="S5333" s="2">
        <v>218876000000</v>
      </c>
      <c r="T5333" s="2">
        <v>222080000000</v>
      </c>
      <c r="U5333" s="2">
        <v>225071000000</v>
      </c>
      <c r="V5333" s="2">
        <v>228308000000</v>
      </c>
      <c r="W5333" s="2">
        <v>231296000000</v>
      </c>
      <c r="X5333" s="2">
        <v>234335000000</v>
      </c>
      <c r="Y5333" s="2">
        <v>237588000000</v>
      </c>
      <c r="Z5333" s="2">
        <v>240237000000</v>
      </c>
      <c r="AA5333" s="2">
        <v>243132000000</v>
      </c>
      <c r="AB5333" s="2">
        <v>245999000000</v>
      </c>
      <c r="AC5333" s="2">
        <v>249435000000</v>
      </c>
      <c r="AD5333" s="2">
        <v>252551000000</v>
      </c>
      <c r="AE5333" s="2">
        <v>255225000000</v>
      </c>
      <c r="AF5333" s="2">
        <v>259448000000</v>
      </c>
    </row>
    <row r="5334" spans="1:32" x14ac:dyDescent="0.25">
      <c r="A5334" t="s">
        <v>6848</v>
      </c>
      <c r="B5334" t="s">
        <v>19</v>
      </c>
      <c r="C5334" s="2">
        <v>135734000000</v>
      </c>
      <c r="D5334" s="2">
        <v>149373000000</v>
      </c>
      <c r="E5334" s="2">
        <v>147701000000</v>
      </c>
      <c r="F5334" s="2">
        <v>147709000000</v>
      </c>
      <c r="G5334" s="2">
        <v>144144000000</v>
      </c>
      <c r="H5334" s="2">
        <v>143104000000</v>
      </c>
      <c r="I5334" s="2">
        <v>143471000000</v>
      </c>
      <c r="J5334" s="2">
        <v>144741000000</v>
      </c>
      <c r="K5334" s="2">
        <v>146208000000</v>
      </c>
      <c r="L5334" s="2">
        <v>147666000000</v>
      </c>
      <c r="M5334" s="2">
        <v>149131000000</v>
      </c>
      <c r="N5334" s="2">
        <v>151780000000</v>
      </c>
      <c r="O5334" s="2">
        <v>154432000000</v>
      </c>
      <c r="P5334" s="2">
        <v>156881000000</v>
      </c>
      <c r="Q5334" s="2">
        <v>158922000000</v>
      </c>
      <c r="R5334" s="2">
        <v>160565000000</v>
      </c>
      <c r="S5334" s="2">
        <v>162709000000</v>
      </c>
      <c r="T5334" s="2">
        <v>165352000000</v>
      </c>
      <c r="U5334" s="2">
        <v>167599000000</v>
      </c>
      <c r="V5334" s="2">
        <v>170147000000</v>
      </c>
      <c r="W5334" s="2">
        <v>172399000000</v>
      </c>
      <c r="X5334" s="2">
        <v>174757000000</v>
      </c>
      <c r="Y5334" s="2">
        <v>177114000000</v>
      </c>
      <c r="Z5334" s="2">
        <v>179166000000</v>
      </c>
      <c r="AA5334" s="2">
        <v>181312000000</v>
      </c>
      <c r="AB5334" s="2">
        <v>183649000000</v>
      </c>
      <c r="AC5334" s="2">
        <v>186291000000</v>
      </c>
      <c r="AD5334" s="2">
        <v>188629000000</v>
      </c>
      <c r="AE5334" s="2">
        <v>190655000000</v>
      </c>
      <c r="AF5334" s="2">
        <v>193989000000</v>
      </c>
    </row>
    <row r="5335" spans="1:32" x14ac:dyDescent="0.25">
      <c r="A5335" t="s">
        <v>6849</v>
      </c>
      <c r="B5335" t="s">
        <v>19</v>
      </c>
      <c r="C5335" s="2">
        <v>80070500000</v>
      </c>
      <c r="D5335" s="2">
        <v>88073700000</v>
      </c>
      <c r="E5335" s="2">
        <v>87090100000</v>
      </c>
      <c r="F5335" s="2">
        <v>87137100000</v>
      </c>
      <c r="G5335" s="2">
        <v>85026300000</v>
      </c>
      <c r="H5335" s="2">
        <v>84431900000</v>
      </c>
      <c r="I5335" s="2">
        <v>84642100000</v>
      </c>
      <c r="J5335" s="2">
        <v>85392700000</v>
      </c>
      <c r="K5335" s="2">
        <v>86242000000</v>
      </c>
      <c r="L5335" s="2">
        <v>87094300000</v>
      </c>
      <c r="M5335" s="2">
        <v>87991900000</v>
      </c>
      <c r="N5335" s="2">
        <v>89541200000</v>
      </c>
      <c r="O5335" s="2">
        <v>91063700000</v>
      </c>
      <c r="P5335" s="2">
        <v>92535000000</v>
      </c>
      <c r="Q5335" s="2">
        <v>93693000000</v>
      </c>
      <c r="R5335" s="2">
        <v>94682900000</v>
      </c>
      <c r="S5335" s="2">
        <v>95973500000</v>
      </c>
      <c r="T5335" s="2">
        <v>97484400000</v>
      </c>
      <c r="U5335" s="2">
        <v>98817900000</v>
      </c>
      <c r="V5335" s="2">
        <v>100322000000</v>
      </c>
      <c r="W5335" s="2">
        <v>101680000000</v>
      </c>
      <c r="X5335" s="2">
        <v>103021000000</v>
      </c>
      <c r="Y5335" s="2">
        <v>104462000000</v>
      </c>
      <c r="Z5335" s="2">
        <v>105701000000</v>
      </c>
      <c r="AA5335" s="2">
        <v>106936000000</v>
      </c>
      <c r="AB5335" s="2">
        <v>108363000000</v>
      </c>
      <c r="AC5335" s="2">
        <v>109896000000</v>
      </c>
      <c r="AD5335" s="2">
        <v>111227000000</v>
      </c>
      <c r="AE5335" s="2">
        <v>112450000000</v>
      </c>
      <c r="AF5335" s="2">
        <v>114379000000</v>
      </c>
    </row>
    <row r="5336" spans="1:32" x14ac:dyDescent="0.25">
      <c r="A5336" t="s">
        <v>6850</v>
      </c>
      <c r="B5336" t="s">
        <v>19</v>
      </c>
      <c r="C5336" s="2">
        <v>142917000000</v>
      </c>
      <c r="D5336" s="2">
        <v>157226000000</v>
      </c>
      <c r="E5336" s="2">
        <v>155176000000</v>
      </c>
      <c r="F5336" s="2">
        <v>155381000000</v>
      </c>
      <c r="G5336" s="2">
        <v>151627000000</v>
      </c>
      <c r="H5336" s="2">
        <v>150608000000</v>
      </c>
      <c r="I5336" s="2">
        <v>151007000000</v>
      </c>
      <c r="J5336" s="2">
        <v>152312000000</v>
      </c>
      <c r="K5336" s="2">
        <v>153817000000</v>
      </c>
      <c r="L5336" s="2">
        <v>155408000000</v>
      </c>
      <c r="M5336" s="2">
        <v>157001000000</v>
      </c>
      <c r="N5336" s="2">
        <v>159779000000</v>
      </c>
      <c r="O5336" s="2">
        <v>162560000000</v>
      </c>
      <c r="P5336" s="2">
        <v>165130000000</v>
      </c>
      <c r="Q5336" s="2">
        <v>167191000000</v>
      </c>
      <c r="R5336" s="2">
        <v>168946000000</v>
      </c>
      <c r="S5336" s="2">
        <v>171307000000</v>
      </c>
      <c r="T5336" s="2">
        <v>173970000000</v>
      </c>
      <c r="U5336" s="2">
        <v>176331000000</v>
      </c>
      <c r="V5336" s="2">
        <v>179000000000</v>
      </c>
      <c r="W5336" s="2">
        <v>181376000000</v>
      </c>
      <c r="X5336" s="2">
        <v>183856000000</v>
      </c>
      <c r="Y5336" s="2">
        <v>186434000000</v>
      </c>
      <c r="Z5336" s="2">
        <v>188504000000</v>
      </c>
      <c r="AA5336" s="2">
        <v>190771000000</v>
      </c>
      <c r="AB5336" s="2">
        <v>193227000000</v>
      </c>
      <c r="AC5336" s="2">
        <v>195990000000</v>
      </c>
      <c r="AD5336" s="2">
        <v>198443000000</v>
      </c>
      <c r="AE5336" s="2">
        <v>200581000000</v>
      </c>
      <c r="AF5336" s="2">
        <v>204035000000</v>
      </c>
    </row>
    <row r="5337" spans="1:32" x14ac:dyDescent="0.25">
      <c r="A5337" t="s">
        <v>6851</v>
      </c>
      <c r="B5337" t="s">
        <v>19</v>
      </c>
      <c r="C5337" s="2">
        <v>1721670000</v>
      </c>
      <c r="D5337" s="2">
        <v>1861390000</v>
      </c>
      <c r="E5337" s="2">
        <v>1846660000</v>
      </c>
      <c r="F5337" s="2">
        <v>1853520000</v>
      </c>
      <c r="G5337" s="2">
        <v>1818450000</v>
      </c>
      <c r="H5337" s="2">
        <v>1808870000</v>
      </c>
      <c r="I5337" s="2">
        <v>1814740000</v>
      </c>
      <c r="J5337" s="2">
        <v>1828710000</v>
      </c>
      <c r="K5337" s="2">
        <v>1845840000</v>
      </c>
      <c r="L5337" s="2">
        <v>1862700000</v>
      </c>
      <c r="M5337" s="2">
        <v>1879670000</v>
      </c>
      <c r="N5337" s="2">
        <v>1908650000</v>
      </c>
      <c r="O5337" s="2">
        <v>1936880000</v>
      </c>
      <c r="P5337" s="2">
        <v>1965100000</v>
      </c>
      <c r="Q5337" s="2">
        <v>1987290000</v>
      </c>
      <c r="R5337" s="2">
        <v>2006540000</v>
      </c>
      <c r="S5337" s="2">
        <v>2030880000</v>
      </c>
      <c r="T5337" s="2">
        <v>2059310000</v>
      </c>
      <c r="U5337" s="2">
        <v>2084780000</v>
      </c>
      <c r="V5337" s="2">
        <v>2112410000</v>
      </c>
      <c r="W5337" s="2">
        <v>2139190000</v>
      </c>
      <c r="X5337" s="2">
        <v>2165090000</v>
      </c>
      <c r="Y5337" s="2">
        <v>2191950000</v>
      </c>
      <c r="Z5337" s="2">
        <v>2214810000</v>
      </c>
      <c r="AA5337" s="2">
        <v>2239510000</v>
      </c>
      <c r="AB5337" s="2">
        <v>2264840000</v>
      </c>
      <c r="AC5337" s="2">
        <v>2293620000</v>
      </c>
      <c r="AD5337" s="2">
        <v>2319290000</v>
      </c>
      <c r="AE5337" s="2">
        <v>2342710000</v>
      </c>
      <c r="AF5337" s="2">
        <v>2378470000</v>
      </c>
    </row>
    <row r="5338" spans="1:32" x14ac:dyDescent="0.25">
      <c r="A5338" t="s">
        <v>6852</v>
      </c>
      <c r="B5338" t="s">
        <v>19</v>
      </c>
      <c r="C5338" s="2">
        <v>9177220000</v>
      </c>
      <c r="D5338" s="2">
        <v>10047900000</v>
      </c>
      <c r="E5338" s="2">
        <v>9936620000</v>
      </c>
      <c r="F5338" s="2">
        <v>9966890000</v>
      </c>
      <c r="G5338" s="2">
        <v>9742360000</v>
      </c>
      <c r="H5338" s="2">
        <v>9683860000</v>
      </c>
      <c r="I5338" s="2">
        <v>9712980000</v>
      </c>
      <c r="J5338" s="2">
        <v>9798960000</v>
      </c>
      <c r="K5338" s="2">
        <v>9894380000</v>
      </c>
      <c r="L5338" s="2">
        <v>9989720000</v>
      </c>
      <c r="M5338" s="2">
        <v>10088500000</v>
      </c>
      <c r="N5338" s="2">
        <v>10261000000</v>
      </c>
      <c r="O5338" s="2">
        <v>10431000000</v>
      </c>
      <c r="P5338" s="2">
        <v>10594200000</v>
      </c>
      <c r="Q5338" s="2">
        <v>10725800000</v>
      </c>
      <c r="R5338" s="2">
        <v>10835400000</v>
      </c>
      <c r="S5338" s="2">
        <v>10985400000</v>
      </c>
      <c r="T5338" s="2">
        <v>11155700000</v>
      </c>
      <c r="U5338" s="2">
        <v>11307500000</v>
      </c>
      <c r="V5338" s="2">
        <v>11479200000</v>
      </c>
      <c r="W5338" s="2">
        <v>11642300000</v>
      </c>
      <c r="X5338" s="2">
        <v>11796800000</v>
      </c>
      <c r="Y5338" s="2">
        <v>11961500000</v>
      </c>
      <c r="Z5338" s="2">
        <v>12106000000</v>
      </c>
      <c r="AA5338" s="2">
        <v>12249400000</v>
      </c>
      <c r="AB5338" s="2">
        <v>12410500000</v>
      </c>
      <c r="AC5338" s="2">
        <v>12584900000</v>
      </c>
      <c r="AD5338" s="2">
        <v>12748900000</v>
      </c>
      <c r="AE5338" s="2">
        <v>12891200000</v>
      </c>
      <c r="AF5338" s="2">
        <v>13105700000</v>
      </c>
    </row>
    <row r="5339" spans="1:32" x14ac:dyDescent="0.25">
      <c r="A5339" t="s">
        <v>6853</v>
      </c>
      <c r="B5339" t="s">
        <v>19</v>
      </c>
      <c r="C5339" s="2">
        <v>497308000</v>
      </c>
      <c r="D5339" s="2">
        <v>509957000</v>
      </c>
      <c r="E5339" s="2">
        <v>500523000</v>
      </c>
      <c r="F5339" s="2">
        <v>509171000</v>
      </c>
      <c r="G5339" s="2">
        <v>509354000</v>
      </c>
      <c r="H5339" s="2">
        <v>511412000</v>
      </c>
      <c r="I5339" s="2">
        <v>514360000</v>
      </c>
      <c r="J5339" s="2">
        <v>516908000</v>
      </c>
      <c r="K5339" s="2">
        <v>519406000</v>
      </c>
      <c r="L5339" s="2">
        <v>520739000</v>
      </c>
      <c r="M5339" s="2">
        <v>521677000</v>
      </c>
      <c r="N5339" s="2">
        <v>523889000</v>
      </c>
      <c r="O5339" s="2">
        <v>527348000</v>
      </c>
      <c r="P5339" s="2">
        <v>530909000</v>
      </c>
      <c r="Q5339" s="2">
        <v>534816000</v>
      </c>
      <c r="R5339" s="2">
        <v>539144000</v>
      </c>
      <c r="S5339" s="2">
        <v>544110000</v>
      </c>
      <c r="T5339" s="2">
        <v>549292000</v>
      </c>
      <c r="U5339" s="2">
        <v>555171000</v>
      </c>
      <c r="V5339" s="2">
        <v>561191000</v>
      </c>
      <c r="W5339" s="2">
        <v>568030000</v>
      </c>
      <c r="X5339" s="2">
        <v>575570000</v>
      </c>
      <c r="Y5339" s="2">
        <v>583000000</v>
      </c>
      <c r="Z5339" s="2">
        <v>590561000</v>
      </c>
      <c r="AA5339" s="2">
        <v>597327000</v>
      </c>
      <c r="AB5339" s="2">
        <v>601869000</v>
      </c>
      <c r="AC5339" s="2">
        <v>609612000</v>
      </c>
      <c r="AD5339" s="2">
        <v>616758000</v>
      </c>
      <c r="AE5339" s="2">
        <v>623082000</v>
      </c>
      <c r="AF5339" s="2">
        <v>631006000</v>
      </c>
    </row>
    <row r="5340" spans="1:32" x14ac:dyDescent="0.25">
      <c r="A5340" t="s">
        <v>6854</v>
      </c>
      <c r="B5340" t="s">
        <v>19</v>
      </c>
      <c r="C5340" s="2">
        <v>60629700</v>
      </c>
      <c r="D5340" s="2">
        <v>62281300</v>
      </c>
      <c r="E5340" s="2">
        <v>63621100</v>
      </c>
      <c r="F5340" s="2">
        <v>64020800</v>
      </c>
      <c r="G5340" s="2">
        <v>63587800</v>
      </c>
      <c r="H5340" s="2">
        <v>63249900</v>
      </c>
      <c r="I5340" s="2">
        <v>63257600</v>
      </c>
      <c r="J5340" s="2">
        <v>63389700</v>
      </c>
      <c r="K5340" s="2">
        <v>63739000</v>
      </c>
      <c r="L5340" s="2">
        <v>63974400</v>
      </c>
      <c r="M5340" s="2">
        <v>64176400</v>
      </c>
      <c r="N5340" s="2">
        <v>64532500</v>
      </c>
      <c r="O5340" s="2">
        <v>65058300</v>
      </c>
      <c r="P5340" s="2">
        <v>65557500</v>
      </c>
      <c r="Q5340" s="2">
        <v>66077900</v>
      </c>
      <c r="R5340" s="2">
        <v>66574100</v>
      </c>
      <c r="S5340" s="2">
        <v>67166800</v>
      </c>
      <c r="T5340" s="2">
        <v>67837400</v>
      </c>
      <c r="U5340" s="2">
        <v>68467200</v>
      </c>
      <c r="V5340" s="2">
        <v>69243800</v>
      </c>
      <c r="W5340" s="2">
        <v>70082000</v>
      </c>
      <c r="X5340" s="2">
        <v>70964000</v>
      </c>
      <c r="Y5340" s="2">
        <v>71784300</v>
      </c>
      <c r="Z5340" s="2">
        <v>72638100</v>
      </c>
      <c r="AA5340" s="2">
        <v>73423600</v>
      </c>
      <c r="AB5340" s="2">
        <v>73976300</v>
      </c>
      <c r="AC5340" s="2">
        <v>74858000</v>
      </c>
      <c r="AD5340" s="2">
        <v>75653100</v>
      </c>
      <c r="AE5340" s="2">
        <v>76347000</v>
      </c>
      <c r="AF5340" s="2">
        <v>77262400</v>
      </c>
    </row>
    <row r="5341" spans="1:32" x14ac:dyDescent="0.25">
      <c r="A5341" t="s">
        <v>6855</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x14ac:dyDescent="0.25">
      <c r="A5342" t="s">
        <v>6856</v>
      </c>
      <c r="B5342" t="s">
        <v>19</v>
      </c>
      <c r="C5342" s="2">
        <v>70968900000000</v>
      </c>
      <c r="D5342" s="2">
        <v>65636500000000</v>
      </c>
      <c r="E5342" s="2">
        <v>61012600000000</v>
      </c>
      <c r="F5342" s="2">
        <v>56183400000000</v>
      </c>
      <c r="G5342" s="2">
        <v>53431400000000</v>
      </c>
      <c r="H5342" s="2">
        <v>51412000000000</v>
      </c>
      <c r="I5342" s="2">
        <v>48557100000000</v>
      </c>
      <c r="J5342" s="2">
        <v>45762800000000</v>
      </c>
      <c r="K5342" s="2">
        <v>45161800000000</v>
      </c>
      <c r="L5342" s="2">
        <v>44675900000000</v>
      </c>
      <c r="M5342" s="2">
        <v>44560200000000</v>
      </c>
      <c r="N5342" s="2">
        <v>44726600000000</v>
      </c>
      <c r="O5342" s="2">
        <v>45195800000000</v>
      </c>
      <c r="P5342" s="2">
        <v>45587900000000</v>
      </c>
      <c r="Q5342" s="2">
        <v>45895200000000</v>
      </c>
      <c r="R5342" s="2">
        <v>46099300000000</v>
      </c>
      <c r="S5342" s="2">
        <v>46220400000000</v>
      </c>
      <c r="T5342" s="2">
        <v>46660300000000</v>
      </c>
      <c r="U5342" s="2">
        <v>46769500000000</v>
      </c>
      <c r="V5342" s="2">
        <v>47386000000000</v>
      </c>
      <c r="W5342" s="2">
        <v>47908900000000</v>
      </c>
      <c r="X5342" s="2">
        <v>48367200000000</v>
      </c>
      <c r="Y5342" s="2">
        <v>48595100000000</v>
      </c>
      <c r="Z5342" s="2">
        <v>48874500000000</v>
      </c>
      <c r="AA5342" s="2">
        <v>49193900000000</v>
      </c>
      <c r="AB5342" s="2">
        <v>49385300000000</v>
      </c>
      <c r="AC5342" s="2">
        <v>49864400000000</v>
      </c>
      <c r="AD5342" s="2">
        <v>50351300000000</v>
      </c>
      <c r="AE5342" s="2">
        <v>50593400000000</v>
      </c>
      <c r="AF5342" s="2">
        <v>51035500000000</v>
      </c>
    </row>
    <row r="5343" spans="1:32" x14ac:dyDescent="0.25">
      <c r="A5343" t="s">
        <v>6857</v>
      </c>
      <c r="B5343" t="s">
        <v>19</v>
      </c>
      <c r="C5343" s="2">
        <v>202334000000</v>
      </c>
      <c r="D5343" s="2">
        <v>201660000000</v>
      </c>
      <c r="E5343" s="2">
        <v>201125000000</v>
      </c>
      <c r="F5343" s="2">
        <v>212182000000</v>
      </c>
      <c r="G5343" s="2">
        <v>204387000000</v>
      </c>
      <c r="H5343" s="2">
        <v>196498000000</v>
      </c>
      <c r="I5343" s="2">
        <v>194447000000</v>
      </c>
      <c r="J5343" s="2">
        <v>193621000000</v>
      </c>
      <c r="K5343" s="2">
        <v>190418000000</v>
      </c>
      <c r="L5343" s="2">
        <v>189419000000</v>
      </c>
      <c r="M5343" s="2">
        <v>188441000000</v>
      </c>
      <c r="N5343" s="2">
        <v>186879000000</v>
      </c>
      <c r="O5343" s="2">
        <v>185241000000</v>
      </c>
      <c r="P5343" s="2">
        <v>184360000000</v>
      </c>
      <c r="Q5343" s="2">
        <v>183777000000</v>
      </c>
      <c r="R5343" s="2">
        <v>183377000000</v>
      </c>
      <c r="S5343" s="2">
        <v>183369000000</v>
      </c>
      <c r="T5343" s="2">
        <v>184096000000</v>
      </c>
      <c r="U5343" s="2">
        <v>185091000000</v>
      </c>
      <c r="V5343" s="2">
        <v>186544000000</v>
      </c>
      <c r="W5343" s="2">
        <v>187782000000</v>
      </c>
      <c r="X5343" s="2">
        <v>189315000000</v>
      </c>
      <c r="Y5343" s="2">
        <v>190331000000</v>
      </c>
      <c r="Z5343" s="2">
        <v>191556000000</v>
      </c>
      <c r="AA5343" s="2">
        <v>192583000000</v>
      </c>
      <c r="AB5343" s="2">
        <v>193414000000</v>
      </c>
      <c r="AC5343" s="2">
        <v>194459000000</v>
      </c>
      <c r="AD5343" s="2">
        <v>194295000000</v>
      </c>
      <c r="AE5343" s="2">
        <v>195103000000</v>
      </c>
      <c r="AF5343" s="2">
        <v>196524000000</v>
      </c>
    </row>
    <row r="5344" spans="1:32" x14ac:dyDescent="0.25">
      <c r="A5344" t="s">
        <v>6858</v>
      </c>
      <c r="B5344" t="s">
        <v>19</v>
      </c>
      <c r="C5344" s="2">
        <v>40094400000</v>
      </c>
      <c r="D5344" s="2">
        <v>37610700000</v>
      </c>
      <c r="E5344" s="2">
        <v>34736400000</v>
      </c>
      <c r="F5344" s="2">
        <v>33400800000</v>
      </c>
      <c r="G5344" s="2">
        <v>32155900000</v>
      </c>
      <c r="H5344" s="2">
        <v>30853000000</v>
      </c>
      <c r="I5344" s="2">
        <v>29424900000</v>
      </c>
      <c r="J5344" s="2">
        <v>28188300000</v>
      </c>
      <c r="K5344" s="2">
        <v>28037600000</v>
      </c>
      <c r="L5344" s="2">
        <v>27972100000</v>
      </c>
      <c r="M5344" s="2">
        <v>28006200000</v>
      </c>
      <c r="N5344" s="2">
        <v>28096100000</v>
      </c>
      <c r="O5344" s="2">
        <v>28282600000</v>
      </c>
      <c r="P5344" s="2">
        <v>28376500000</v>
      </c>
      <c r="Q5344" s="2">
        <v>28407200000</v>
      </c>
      <c r="R5344" s="2">
        <v>28363100000</v>
      </c>
      <c r="S5344" s="2">
        <v>28300800000</v>
      </c>
      <c r="T5344" s="2">
        <v>28462100000</v>
      </c>
      <c r="U5344" s="2">
        <v>28451900000</v>
      </c>
      <c r="V5344" s="2">
        <v>28800100000</v>
      </c>
      <c r="W5344" s="2">
        <v>29059700000</v>
      </c>
      <c r="X5344" s="2">
        <v>29301800000</v>
      </c>
      <c r="Y5344" s="2">
        <v>29425900000</v>
      </c>
      <c r="Z5344" s="2">
        <v>29612400000</v>
      </c>
      <c r="AA5344" s="2">
        <v>29802400000</v>
      </c>
      <c r="AB5344" s="2">
        <v>30008400000</v>
      </c>
      <c r="AC5344" s="2">
        <v>30329400000</v>
      </c>
      <c r="AD5344" s="2">
        <v>30554200000</v>
      </c>
      <c r="AE5344" s="2">
        <v>30661000000</v>
      </c>
      <c r="AF5344" s="2">
        <v>30874300000</v>
      </c>
    </row>
    <row r="5345" spans="1:32" x14ac:dyDescent="0.25">
      <c r="A5345" t="s">
        <v>6859</v>
      </c>
      <c r="B5345" t="s">
        <v>19</v>
      </c>
      <c r="C5345" s="2">
        <v>62137900000</v>
      </c>
      <c r="D5345" s="2">
        <v>56053600000</v>
      </c>
      <c r="E5345" s="2">
        <v>51013400000</v>
      </c>
      <c r="F5345" s="2">
        <v>47967000000</v>
      </c>
      <c r="G5345" s="2">
        <v>45986900000</v>
      </c>
      <c r="H5345" s="2">
        <v>44050800000</v>
      </c>
      <c r="I5345" s="2">
        <v>41609000000</v>
      </c>
      <c r="J5345" s="2">
        <v>39376700000</v>
      </c>
      <c r="K5345" s="2">
        <v>39206700000</v>
      </c>
      <c r="L5345" s="2">
        <v>39088700000</v>
      </c>
      <c r="M5345" s="2">
        <v>39143900000</v>
      </c>
      <c r="N5345" s="2">
        <v>39377400000</v>
      </c>
      <c r="O5345" s="2">
        <v>39828300000</v>
      </c>
      <c r="P5345" s="2">
        <v>40050800000</v>
      </c>
      <c r="Q5345" s="2">
        <v>40159600000</v>
      </c>
      <c r="R5345" s="2">
        <v>40145900000</v>
      </c>
      <c r="S5345" s="2">
        <v>40066400000</v>
      </c>
      <c r="T5345" s="2">
        <v>40339000000</v>
      </c>
      <c r="U5345" s="2">
        <v>40286600000</v>
      </c>
      <c r="V5345" s="2">
        <v>40831800000</v>
      </c>
      <c r="W5345" s="2">
        <v>41226900000</v>
      </c>
      <c r="X5345" s="2">
        <v>41584900000</v>
      </c>
      <c r="Y5345" s="2">
        <v>41761000000</v>
      </c>
      <c r="Z5345" s="2">
        <v>42029000000</v>
      </c>
      <c r="AA5345" s="2">
        <v>42303500000</v>
      </c>
      <c r="AB5345" s="2">
        <v>42623800000</v>
      </c>
      <c r="AC5345" s="2">
        <v>43111900000</v>
      </c>
      <c r="AD5345" s="2">
        <v>43520000000</v>
      </c>
      <c r="AE5345" s="2">
        <v>43672500000</v>
      </c>
      <c r="AF5345" s="2">
        <v>43982000000</v>
      </c>
    </row>
    <row r="5346" spans="1:32" x14ac:dyDescent="0.25">
      <c r="A5346" t="s">
        <v>6860</v>
      </c>
      <c r="B5346" t="s">
        <v>19</v>
      </c>
      <c r="C5346" s="2">
        <v>37683500000</v>
      </c>
      <c r="D5346" s="2">
        <v>38204300000</v>
      </c>
      <c r="E5346" s="2">
        <v>37988200000</v>
      </c>
      <c r="F5346" s="2">
        <v>40003200000</v>
      </c>
      <c r="G5346" s="2">
        <v>38606400000</v>
      </c>
      <c r="H5346" s="2">
        <v>37131400000</v>
      </c>
      <c r="I5346" s="2">
        <v>36718300000</v>
      </c>
      <c r="J5346" s="2">
        <v>36553700000</v>
      </c>
      <c r="K5346" s="2">
        <v>35994300000</v>
      </c>
      <c r="L5346" s="2">
        <v>35820300000</v>
      </c>
      <c r="M5346" s="2">
        <v>35671400000</v>
      </c>
      <c r="N5346" s="2">
        <v>35386900000</v>
      </c>
      <c r="O5346" s="2">
        <v>35089000000</v>
      </c>
      <c r="P5346" s="2">
        <v>34936700000</v>
      </c>
      <c r="Q5346" s="2">
        <v>34827000000</v>
      </c>
      <c r="R5346" s="2">
        <v>34726000000</v>
      </c>
      <c r="S5346" s="2">
        <v>34708400000</v>
      </c>
      <c r="T5346" s="2">
        <v>34830100000</v>
      </c>
      <c r="U5346" s="2">
        <v>35002800000</v>
      </c>
      <c r="V5346" s="2">
        <v>35284800000</v>
      </c>
      <c r="W5346" s="2">
        <v>35512700000</v>
      </c>
      <c r="X5346" s="2">
        <v>35796800000</v>
      </c>
      <c r="Y5346" s="2">
        <v>35982100000</v>
      </c>
      <c r="Z5346" s="2">
        <v>36213700000</v>
      </c>
      <c r="AA5346" s="2">
        <v>36418800000</v>
      </c>
      <c r="AB5346" s="2">
        <v>36574800000</v>
      </c>
      <c r="AC5346" s="2">
        <v>36778400000</v>
      </c>
      <c r="AD5346" s="2">
        <v>36770800000</v>
      </c>
      <c r="AE5346" s="2">
        <v>36915100000</v>
      </c>
      <c r="AF5346" s="2">
        <v>37168600000</v>
      </c>
    </row>
    <row r="5347" spans="1:32" x14ac:dyDescent="0.25">
      <c r="A5347" t="s">
        <v>6861</v>
      </c>
      <c r="B5347" t="s">
        <v>19</v>
      </c>
      <c r="C5347" s="2">
        <v>15058100000</v>
      </c>
      <c r="D5347" s="2">
        <v>15441500000</v>
      </c>
      <c r="E5347" s="2">
        <v>15246500000</v>
      </c>
      <c r="F5347" s="2">
        <v>15935000000</v>
      </c>
      <c r="G5347" s="2">
        <v>15414200000</v>
      </c>
      <c r="H5347" s="2">
        <v>14826200000</v>
      </c>
      <c r="I5347" s="2">
        <v>14618800000</v>
      </c>
      <c r="J5347" s="2">
        <v>14523500000</v>
      </c>
      <c r="K5347" s="2">
        <v>14332200000</v>
      </c>
      <c r="L5347" s="2">
        <v>14275100000</v>
      </c>
      <c r="M5347" s="2">
        <v>14233000000</v>
      </c>
      <c r="N5347" s="2">
        <v>14129300000</v>
      </c>
      <c r="O5347" s="2">
        <v>14028800000</v>
      </c>
      <c r="P5347" s="2">
        <v>13969300000</v>
      </c>
      <c r="Q5347" s="2">
        <v>13922600000</v>
      </c>
      <c r="R5347" s="2">
        <v>13876100000</v>
      </c>
      <c r="S5347" s="2">
        <v>13872000000</v>
      </c>
      <c r="T5347" s="2">
        <v>13915500000</v>
      </c>
      <c r="U5347" s="2">
        <v>13969600000</v>
      </c>
      <c r="V5347" s="2">
        <v>14090900000</v>
      </c>
      <c r="W5347" s="2">
        <v>14188300000</v>
      </c>
      <c r="X5347" s="2">
        <v>14292200000</v>
      </c>
      <c r="Y5347" s="2">
        <v>14368000000</v>
      </c>
      <c r="Z5347" s="2">
        <v>14459200000</v>
      </c>
      <c r="AA5347" s="2">
        <v>14543400000</v>
      </c>
      <c r="AB5347" s="2">
        <v>14608100000</v>
      </c>
      <c r="AC5347" s="2">
        <v>14698300000</v>
      </c>
      <c r="AD5347" s="2">
        <v>14700700000</v>
      </c>
      <c r="AE5347" s="2">
        <v>14755700000</v>
      </c>
      <c r="AF5347" s="2">
        <v>14859400000</v>
      </c>
    </row>
    <row r="5348" spans="1:32" x14ac:dyDescent="0.25">
      <c r="A5348" t="s">
        <v>6862</v>
      </c>
      <c r="B5348" t="s">
        <v>19</v>
      </c>
      <c r="C5348" s="2">
        <v>2652450000</v>
      </c>
      <c r="D5348" s="2">
        <v>2967660000</v>
      </c>
      <c r="E5348" s="2">
        <v>2783580000</v>
      </c>
      <c r="F5348" s="2">
        <v>2805750000</v>
      </c>
      <c r="G5348" s="2">
        <v>2733000000</v>
      </c>
      <c r="H5348" s="2">
        <v>2629180000</v>
      </c>
      <c r="I5348" s="2">
        <v>2548620000</v>
      </c>
      <c r="J5348" s="2">
        <v>2495360000</v>
      </c>
      <c r="K5348" s="2">
        <v>2471950000</v>
      </c>
      <c r="L5348" s="2">
        <v>2463690000</v>
      </c>
      <c r="M5348" s="2">
        <v>2459010000</v>
      </c>
      <c r="N5348" s="2">
        <v>2444230000</v>
      </c>
      <c r="O5348" s="2">
        <v>2512100000</v>
      </c>
      <c r="P5348" s="2">
        <v>2502920000</v>
      </c>
      <c r="Q5348" s="2">
        <v>2488820000</v>
      </c>
      <c r="R5348" s="2">
        <v>2470320000</v>
      </c>
      <c r="S5348" s="2">
        <v>2456520000</v>
      </c>
      <c r="T5348" s="2">
        <v>2458200000</v>
      </c>
      <c r="U5348" s="2">
        <v>2455330000</v>
      </c>
      <c r="V5348" s="2">
        <v>2474690000</v>
      </c>
      <c r="W5348" s="2">
        <v>2488110000</v>
      </c>
      <c r="X5348" s="2">
        <v>2502090000</v>
      </c>
      <c r="Y5348" s="2">
        <v>2507860000</v>
      </c>
      <c r="Z5348" s="2">
        <v>2518790000</v>
      </c>
      <c r="AA5348" s="2">
        <v>2531350000</v>
      </c>
      <c r="AB5348" s="2">
        <v>2546190000</v>
      </c>
      <c r="AC5348" s="2">
        <v>2571480000</v>
      </c>
      <c r="AD5348" s="2">
        <v>2581380000</v>
      </c>
      <c r="AE5348" s="2">
        <v>2588180000</v>
      </c>
      <c r="AF5348" s="2">
        <v>2600380000</v>
      </c>
    </row>
    <row r="5349" spans="1:32" x14ac:dyDescent="0.25">
      <c r="A5349" t="s">
        <v>6863</v>
      </c>
      <c r="B5349" t="s">
        <v>19</v>
      </c>
      <c r="C5349" s="2">
        <v>355160000</v>
      </c>
      <c r="D5349" s="2">
        <v>365421000</v>
      </c>
      <c r="E5349" s="2">
        <v>352764000</v>
      </c>
      <c r="F5349" s="2">
        <v>359901000</v>
      </c>
      <c r="G5349" s="2">
        <v>348764000</v>
      </c>
      <c r="H5349" s="2">
        <v>335698000</v>
      </c>
      <c r="I5349" s="2">
        <v>327792000</v>
      </c>
      <c r="J5349" s="2">
        <v>322823000</v>
      </c>
      <c r="K5349" s="2">
        <v>319759000</v>
      </c>
      <c r="L5349" s="2">
        <v>319008000</v>
      </c>
      <c r="M5349" s="2">
        <v>318798000</v>
      </c>
      <c r="N5349" s="2">
        <v>317596000</v>
      </c>
      <c r="O5349" s="2">
        <v>316463000</v>
      </c>
      <c r="P5349" s="2">
        <v>315829000</v>
      </c>
      <c r="Q5349" s="2">
        <v>315034000</v>
      </c>
      <c r="R5349" s="2">
        <v>313936000</v>
      </c>
      <c r="S5349" s="2">
        <v>313278000</v>
      </c>
      <c r="T5349" s="2">
        <v>314370000</v>
      </c>
      <c r="U5349" s="2">
        <v>315162000</v>
      </c>
      <c r="V5349" s="2">
        <v>318040000</v>
      </c>
      <c r="W5349" s="2">
        <v>320306000</v>
      </c>
      <c r="X5349" s="2">
        <v>322791000</v>
      </c>
      <c r="Y5349" s="2">
        <v>324271000</v>
      </c>
      <c r="Z5349" s="2">
        <v>326178000</v>
      </c>
      <c r="AA5349" s="2">
        <v>328204000</v>
      </c>
      <c r="AB5349" s="2">
        <v>329882000</v>
      </c>
      <c r="AC5349" s="2">
        <v>332561000</v>
      </c>
      <c r="AD5349" s="2">
        <v>333332000</v>
      </c>
      <c r="AE5349" s="2">
        <v>334457000</v>
      </c>
      <c r="AF5349" s="2">
        <v>336671000</v>
      </c>
    </row>
    <row r="5350" spans="1:32" x14ac:dyDescent="0.25">
      <c r="A5350" t="s">
        <v>6864</v>
      </c>
      <c r="B5350" t="s">
        <v>19</v>
      </c>
      <c r="C5350" s="2">
        <v>2167060000</v>
      </c>
      <c r="D5350" s="2">
        <v>2269210000</v>
      </c>
      <c r="E5350" s="2">
        <v>2183780000</v>
      </c>
      <c r="F5350" s="2">
        <v>2221430000</v>
      </c>
      <c r="G5350" s="2">
        <v>2158400000</v>
      </c>
      <c r="H5350" s="2">
        <v>2077710000</v>
      </c>
      <c r="I5350" s="2">
        <v>2027510000</v>
      </c>
      <c r="J5350" s="2">
        <v>1996820000</v>
      </c>
      <c r="K5350" s="2">
        <v>1980210000</v>
      </c>
      <c r="L5350" s="2">
        <v>1978120000</v>
      </c>
      <c r="M5350" s="2">
        <v>1978360000</v>
      </c>
      <c r="N5350" s="2">
        <v>1971570000</v>
      </c>
      <c r="O5350" s="2">
        <v>1965140000</v>
      </c>
      <c r="P5350" s="2">
        <v>1960470000</v>
      </c>
      <c r="Q5350" s="2">
        <v>1955760000</v>
      </c>
      <c r="R5350" s="2">
        <v>1947310000</v>
      </c>
      <c r="S5350" s="2">
        <v>1943310000</v>
      </c>
      <c r="T5350" s="2">
        <v>1949680000</v>
      </c>
      <c r="U5350" s="2">
        <v>1953490000</v>
      </c>
      <c r="V5350" s="2">
        <v>1970930000</v>
      </c>
      <c r="W5350" s="2">
        <v>1985460000</v>
      </c>
      <c r="X5350" s="2">
        <v>2000630000</v>
      </c>
      <c r="Y5350" s="2">
        <v>2009380000</v>
      </c>
      <c r="Z5350" s="2">
        <v>2021260000</v>
      </c>
      <c r="AA5350" s="2">
        <v>2034170000</v>
      </c>
      <c r="AB5350" s="2">
        <v>2045430000</v>
      </c>
      <c r="AC5350" s="2">
        <v>2062620000</v>
      </c>
      <c r="AD5350" s="2">
        <v>2068600000</v>
      </c>
      <c r="AE5350" s="2">
        <v>2075030000</v>
      </c>
      <c r="AF5350" s="2">
        <v>2089050000</v>
      </c>
    </row>
    <row r="5351" spans="1:32" x14ac:dyDescent="0.25">
      <c r="A5351" t="s">
        <v>6865</v>
      </c>
      <c r="B5351" t="s">
        <v>19</v>
      </c>
      <c r="C5351" s="2">
        <v>2601050000000</v>
      </c>
      <c r="D5351" s="2">
        <v>2600950000000</v>
      </c>
      <c r="E5351" s="2">
        <v>2686860000000</v>
      </c>
      <c r="F5351" s="2">
        <v>2572810000000</v>
      </c>
      <c r="G5351" s="2">
        <v>2414850000000</v>
      </c>
      <c r="H5351" s="2">
        <v>2422890000000</v>
      </c>
      <c r="I5351" s="2">
        <v>2399920000000</v>
      </c>
      <c r="J5351" s="2">
        <v>2345010000000</v>
      </c>
      <c r="K5351" s="2">
        <v>2320150000000</v>
      </c>
      <c r="L5351" s="2">
        <v>2296300000000</v>
      </c>
      <c r="M5351" s="2">
        <v>2276480000000</v>
      </c>
      <c r="N5351" s="2">
        <v>2253610000000</v>
      </c>
      <c r="O5351" s="2">
        <v>2240790000000</v>
      </c>
      <c r="P5351" s="2">
        <v>2234730000000</v>
      </c>
      <c r="Q5351" s="2">
        <v>2228770000000</v>
      </c>
      <c r="R5351" s="2">
        <v>2228770000000</v>
      </c>
      <c r="S5351" s="2">
        <v>2237770000000</v>
      </c>
      <c r="T5351" s="2">
        <v>2248760000000</v>
      </c>
      <c r="U5351" s="2">
        <v>2267790000000</v>
      </c>
      <c r="V5351" s="2">
        <v>2282760000000</v>
      </c>
      <c r="W5351" s="2">
        <v>2301730000000</v>
      </c>
      <c r="X5351" s="2">
        <v>2314700000000</v>
      </c>
      <c r="Y5351" s="2">
        <v>2329680000000</v>
      </c>
      <c r="Z5351" s="2">
        <v>2344670000000</v>
      </c>
      <c r="AA5351" s="2">
        <v>2355650000000</v>
      </c>
      <c r="AB5351" s="2">
        <v>2368640000000</v>
      </c>
      <c r="AC5351" s="2">
        <v>2367580000000</v>
      </c>
      <c r="AD5351" s="2">
        <v>2378490000000</v>
      </c>
      <c r="AE5351" s="2">
        <v>2396410000000</v>
      </c>
      <c r="AF5351" s="2">
        <v>2409290000000</v>
      </c>
    </row>
    <row r="5352" spans="1:32" x14ac:dyDescent="0.25">
      <c r="A5352" t="s">
        <v>6866</v>
      </c>
      <c r="B5352" t="s">
        <v>19</v>
      </c>
      <c r="C5352" s="2">
        <v>104900000</v>
      </c>
      <c r="D5352" s="2">
        <v>97719500</v>
      </c>
      <c r="E5352" s="2">
        <v>88724000</v>
      </c>
      <c r="F5352" s="2">
        <v>83495100</v>
      </c>
      <c r="G5352" s="2">
        <v>80347700</v>
      </c>
      <c r="H5352" s="2">
        <v>77004800</v>
      </c>
      <c r="I5352" s="2">
        <v>72681400</v>
      </c>
      <c r="J5352" s="2">
        <v>68848300</v>
      </c>
      <c r="K5352" s="2">
        <v>68656300</v>
      </c>
      <c r="L5352" s="2">
        <v>68535300</v>
      </c>
      <c r="M5352" s="2">
        <v>68692500</v>
      </c>
      <c r="N5352" s="2">
        <v>69090100</v>
      </c>
      <c r="O5352" s="2">
        <v>70180500</v>
      </c>
      <c r="P5352" s="2">
        <v>70539700</v>
      </c>
      <c r="Q5352" s="2">
        <v>70644300</v>
      </c>
      <c r="R5352" s="2">
        <v>70517600</v>
      </c>
      <c r="S5352" s="2">
        <v>70300400</v>
      </c>
      <c r="T5352" s="2">
        <v>70715600</v>
      </c>
      <c r="U5352" s="2">
        <v>70560100</v>
      </c>
      <c r="V5352" s="2">
        <v>71483400</v>
      </c>
      <c r="W5352" s="2">
        <v>72141100</v>
      </c>
      <c r="X5352" s="2">
        <v>72721500</v>
      </c>
      <c r="Y5352" s="2">
        <v>72974900</v>
      </c>
      <c r="Z5352" s="2">
        <v>73417700</v>
      </c>
      <c r="AA5352" s="2">
        <v>73883700</v>
      </c>
      <c r="AB5352" s="2">
        <v>74430300</v>
      </c>
      <c r="AC5352" s="2">
        <v>75315000</v>
      </c>
      <c r="AD5352" s="2">
        <v>76002800</v>
      </c>
      <c r="AE5352" s="2">
        <v>76223100</v>
      </c>
      <c r="AF5352" s="2">
        <v>76709700</v>
      </c>
    </row>
    <row r="5353" spans="1:32" x14ac:dyDescent="0.25">
      <c r="A5353" t="s">
        <v>6867</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x14ac:dyDescent="0.25">
      <c r="A5354" t="s">
        <v>6868</v>
      </c>
      <c r="B5354" t="s">
        <v>19</v>
      </c>
      <c r="C5354">
        <v>0</v>
      </c>
      <c r="D5354">
        <v>5.3066299999999997E-2</v>
      </c>
      <c r="E5354">
        <v>0.180895</v>
      </c>
      <c r="F5354">
        <v>0.30840899999999999</v>
      </c>
      <c r="G5354">
        <v>0.43535299999999999</v>
      </c>
      <c r="H5354">
        <v>0.561809</v>
      </c>
      <c r="I5354">
        <v>0.687832</v>
      </c>
      <c r="J5354">
        <v>0.81352999999999998</v>
      </c>
      <c r="K5354">
        <v>0.93859499999999996</v>
      </c>
      <c r="L5354">
        <v>1.0634699999999999</v>
      </c>
      <c r="M5354">
        <v>1.18709</v>
      </c>
      <c r="N5354">
        <v>1.31071</v>
      </c>
      <c r="O5354">
        <v>1.4367099999999999</v>
      </c>
      <c r="P5354">
        <v>1.5636699999999999</v>
      </c>
      <c r="Q5354">
        <v>1.68936</v>
      </c>
      <c r="R5354">
        <v>1.81633</v>
      </c>
      <c r="S5354">
        <v>1.9425600000000001</v>
      </c>
      <c r="T5354">
        <v>2.06955</v>
      </c>
      <c r="U5354">
        <v>2.1960000000000002</v>
      </c>
      <c r="V5354">
        <v>2.3229899999999999</v>
      </c>
      <c r="W5354">
        <v>2.4499599999999999</v>
      </c>
      <c r="X5354">
        <v>2.5769299999999999</v>
      </c>
      <c r="Y5354">
        <v>2.7039</v>
      </c>
      <c r="Z5354">
        <v>2.83087</v>
      </c>
      <c r="AA5354">
        <v>2.9578000000000002</v>
      </c>
      <c r="AB5354">
        <v>3.0852499999999998</v>
      </c>
      <c r="AC5354">
        <v>3.2121499999999998</v>
      </c>
      <c r="AD5354">
        <v>3.33901</v>
      </c>
      <c r="AE5354">
        <v>3.4665699999999999</v>
      </c>
      <c r="AF5354">
        <v>3.59388</v>
      </c>
    </row>
    <row r="5355" spans="1:32" x14ac:dyDescent="0.25">
      <c r="A5355" t="s">
        <v>6869</v>
      </c>
      <c r="B5355" t="s">
        <v>19</v>
      </c>
      <c r="C5355" s="2">
        <v>172500000000</v>
      </c>
      <c r="D5355" s="2">
        <v>172520000000</v>
      </c>
      <c r="E5355" s="2">
        <v>172528000000</v>
      </c>
      <c r="F5355" s="2">
        <v>175979000000</v>
      </c>
      <c r="G5355" s="2">
        <v>177705000000</v>
      </c>
      <c r="H5355" s="2">
        <v>179404000000</v>
      </c>
      <c r="I5355" s="2">
        <v>181124000000</v>
      </c>
      <c r="J5355" s="2">
        <v>183053000000</v>
      </c>
      <c r="K5355" s="2">
        <v>184951000000</v>
      </c>
      <c r="L5355" s="2">
        <v>186898000000</v>
      </c>
      <c r="M5355" s="2">
        <v>188705000000</v>
      </c>
      <c r="N5355" s="2">
        <v>190680000000</v>
      </c>
      <c r="O5355" s="2">
        <v>192678000000</v>
      </c>
      <c r="P5355" s="2">
        <v>194782000000</v>
      </c>
      <c r="Q5355" s="2">
        <v>196788000000</v>
      </c>
      <c r="R5355" s="2">
        <v>198894000000</v>
      </c>
      <c r="S5355" s="2">
        <v>200998000000</v>
      </c>
      <c r="T5355" s="2">
        <v>203204000000</v>
      </c>
      <c r="U5355" s="2">
        <v>205309000000</v>
      </c>
      <c r="V5355" s="2">
        <v>207514000000</v>
      </c>
      <c r="W5355" s="2">
        <v>209718000000</v>
      </c>
      <c r="X5355" s="2">
        <v>211920000000</v>
      </c>
      <c r="Y5355" s="2">
        <v>214123000000</v>
      </c>
      <c r="Z5355" s="2">
        <v>216325000000</v>
      </c>
      <c r="AA5355" s="2">
        <v>218525000000</v>
      </c>
      <c r="AB5355" s="2">
        <v>220724000000</v>
      </c>
      <c r="AC5355" s="2">
        <v>222922000000</v>
      </c>
      <c r="AD5355" s="2">
        <v>225217000000</v>
      </c>
      <c r="AE5355" s="2">
        <v>227409000000</v>
      </c>
      <c r="AF5355" s="2">
        <v>229600000000</v>
      </c>
    </row>
    <row r="5356" spans="1:32" x14ac:dyDescent="0.25">
      <c r="A5356" t="s">
        <v>6870</v>
      </c>
      <c r="B5356" t="s">
        <v>19</v>
      </c>
      <c r="C5356" s="2">
        <v>1303000000000</v>
      </c>
      <c r="D5356" s="2">
        <v>1303150000000</v>
      </c>
      <c r="E5356" s="2">
        <v>1303210000000</v>
      </c>
      <c r="F5356" s="2">
        <v>1329600000000</v>
      </c>
      <c r="G5356" s="2">
        <v>1342790000000</v>
      </c>
      <c r="H5356" s="2">
        <v>1355790000000</v>
      </c>
      <c r="I5356" s="2">
        <v>1368940000000</v>
      </c>
      <c r="J5356" s="2">
        <v>1383160000000</v>
      </c>
      <c r="K5356" s="2">
        <v>1398140000000</v>
      </c>
      <c r="L5356" s="2">
        <v>1412490000000</v>
      </c>
      <c r="M5356" s="2">
        <v>1425790000000</v>
      </c>
      <c r="N5356" s="2">
        <v>1440610000000</v>
      </c>
      <c r="O5356" s="2">
        <v>1455590000000</v>
      </c>
      <c r="P5356" s="2">
        <v>1471620000000</v>
      </c>
      <c r="Q5356" s="2">
        <v>1487670000000</v>
      </c>
      <c r="R5356" s="2">
        <v>1502710000000</v>
      </c>
      <c r="S5356" s="2">
        <v>1518740000000</v>
      </c>
      <c r="T5356" s="2">
        <v>1534790000000</v>
      </c>
      <c r="U5356" s="2">
        <v>1551820000000</v>
      </c>
      <c r="V5356" s="2">
        <v>1567860000000</v>
      </c>
      <c r="W5356" s="2">
        <v>1584890000000</v>
      </c>
      <c r="X5356" s="2">
        <v>1600910000000</v>
      </c>
      <c r="Y5356" s="2">
        <v>1617930000000</v>
      </c>
      <c r="Z5356" s="2">
        <v>1633950000000</v>
      </c>
      <c r="AA5356" s="2">
        <v>1650950000000</v>
      </c>
      <c r="AB5356" s="2">
        <v>1667940000000</v>
      </c>
      <c r="AC5356" s="2">
        <v>1684920000000</v>
      </c>
      <c r="AD5356" s="2">
        <v>1701890000000</v>
      </c>
      <c r="AE5356" s="2">
        <v>1717830000000</v>
      </c>
      <c r="AF5356" s="2">
        <v>1734760000000</v>
      </c>
    </row>
    <row r="5357" spans="1:32" x14ac:dyDescent="0.25">
      <c r="A5357" t="s">
        <v>6871</v>
      </c>
      <c r="B5357" t="s">
        <v>19</v>
      </c>
      <c r="C5357" s="2">
        <v>81230000000</v>
      </c>
      <c r="D5357" s="2">
        <v>81239700000</v>
      </c>
      <c r="E5357" s="2">
        <v>81243300000</v>
      </c>
      <c r="F5357" s="2">
        <v>82877200000</v>
      </c>
      <c r="G5357" s="2">
        <v>83699400000</v>
      </c>
      <c r="H5357" s="2">
        <v>84499000000</v>
      </c>
      <c r="I5357" s="2">
        <v>85318600000</v>
      </c>
      <c r="J5357" s="2">
        <v>86232100000</v>
      </c>
      <c r="K5357" s="2">
        <v>87121200000</v>
      </c>
      <c r="L5357" s="2">
        <v>88043100000</v>
      </c>
      <c r="M5357" s="2">
        <v>88899400000</v>
      </c>
      <c r="N5357" s="2">
        <v>89777900000</v>
      </c>
      <c r="O5357" s="2">
        <v>90756600000</v>
      </c>
      <c r="P5357" s="2">
        <v>91728800000</v>
      </c>
      <c r="Q5357" s="2">
        <v>92701700000</v>
      </c>
      <c r="R5357" s="2">
        <v>93674000000</v>
      </c>
      <c r="S5357" s="2">
        <v>94656400000</v>
      </c>
      <c r="T5357" s="2">
        <v>95679200000</v>
      </c>
      <c r="U5357" s="2">
        <v>96701300000</v>
      </c>
      <c r="V5357" s="2">
        <v>97733800000</v>
      </c>
      <c r="W5357" s="2">
        <v>98755400000</v>
      </c>
      <c r="X5357" s="2">
        <v>99786400000</v>
      </c>
      <c r="Y5357" s="2">
        <v>100858000000</v>
      </c>
      <c r="Z5357" s="2">
        <v>101859000000</v>
      </c>
      <c r="AA5357" s="2">
        <v>102959000000</v>
      </c>
      <c r="AB5357" s="2">
        <v>103959000000</v>
      </c>
      <c r="AC5357" s="2">
        <v>104957000000</v>
      </c>
      <c r="AD5357" s="2">
        <v>106055000000</v>
      </c>
      <c r="AE5357" s="2">
        <v>107051000000</v>
      </c>
      <c r="AF5357" s="2">
        <v>108147000000</v>
      </c>
    </row>
    <row r="5358" spans="1:32" x14ac:dyDescent="0.25">
      <c r="A5358" t="s">
        <v>6872</v>
      </c>
      <c r="B5358" t="s">
        <v>19</v>
      </c>
      <c r="C5358" s="2">
        <v>227500000000</v>
      </c>
      <c r="D5358" s="2">
        <v>227527000000</v>
      </c>
      <c r="E5358" s="2">
        <v>227537000000</v>
      </c>
      <c r="F5358" s="2">
        <v>232104000000</v>
      </c>
      <c r="G5358" s="2">
        <v>234338000000</v>
      </c>
      <c r="H5358" s="2">
        <v>236637000000</v>
      </c>
      <c r="I5358" s="2">
        <v>238864000000</v>
      </c>
      <c r="J5358" s="2">
        <v>241402000000</v>
      </c>
      <c r="K5358" s="2">
        <v>243999000000</v>
      </c>
      <c r="L5358" s="2">
        <v>246561000000</v>
      </c>
      <c r="M5358" s="2">
        <v>248938000000</v>
      </c>
      <c r="N5358" s="2">
        <v>251406000000</v>
      </c>
      <c r="O5358" s="2">
        <v>254103000000</v>
      </c>
      <c r="P5358" s="2">
        <v>256809000000</v>
      </c>
      <c r="Q5358" s="2">
        <v>259617000000</v>
      </c>
      <c r="R5358" s="2">
        <v>262323000000</v>
      </c>
      <c r="S5358" s="2">
        <v>265030000000</v>
      </c>
      <c r="T5358" s="2">
        <v>267938000000</v>
      </c>
      <c r="U5358" s="2">
        <v>270744000000</v>
      </c>
      <c r="V5358" s="2">
        <v>273651000000</v>
      </c>
      <c r="W5358" s="2">
        <v>276555000000</v>
      </c>
      <c r="X5358" s="2">
        <v>279358000000</v>
      </c>
      <c r="Y5358" s="2">
        <v>282362000000</v>
      </c>
      <c r="Z5358" s="2">
        <v>285265000000</v>
      </c>
      <c r="AA5358" s="2">
        <v>288165000000</v>
      </c>
      <c r="AB5358" s="2">
        <v>291064000000</v>
      </c>
      <c r="AC5358" s="2">
        <v>294061000000</v>
      </c>
      <c r="AD5358" s="2">
        <v>296954000000</v>
      </c>
      <c r="AE5358" s="2">
        <v>299844000000</v>
      </c>
      <c r="AF5358" s="2">
        <v>302832000000</v>
      </c>
    </row>
    <row r="5359" spans="1:32" x14ac:dyDescent="0.25">
      <c r="A5359" t="s">
        <v>6873</v>
      </c>
      <c r="B5359" t="s">
        <v>19</v>
      </c>
      <c r="C5359" s="2">
        <v>203100000000</v>
      </c>
      <c r="D5359" s="2">
        <v>203124000000</v>
      </c>
      <c r="E5359" s="2">
        <v>203133000000</v>
      </c>
      <c r="F5359" s="2">
        <v>207193000000</v>
      </c>
      <c r="G5359" s="2">
        <v>209224000000</v>
      </c>
      <c r="H5359" s="2">
        <v>211222000000</v>
      </c>
      <c r="I5359" s="2">
        <v>213247000000</v>
      </c>
      <c r="J5359" s="2">
        <v>215580000000</v>
      </c>
      <c r="K5359" s="2">
        <v>217778000000</v>
      </c>
      <c r="L5359" s="2">
        <v>220133000000</v>
      </c>
      <c r="M5359" s="2">
        <v>222224000000</v>
      </c>
      <c r="N5359" s="2">
        <v>224395000000</v>
      </c>
      <c r="O5359" s="2">
        <v>226892000000</v>
      </c>
      <c r="P5359" s="2">
        <v>229297000000</v>
      </c>
      <c r="Q5359" s="2">
        <v>231704000000</v>
      </c>
      <c r="R5359" s="2">
        <v>234210000000</v>
      </c>
      <c r="S5359" s="2">
        <v>236616000000</v>
      </c>
      <c r="T5359" s="2">
        <v>239223000000</v>
      </c>
      <c r="U5359" s="2">
        <v>241728000000</v>
      </c>
      <c r="V5359" s="2">
        <v>244335000000</v>
      </c>
      <c r="W5359" s="2">
        <v>246838000000</v>
      </c>
      <c r="X5359" s="2">
        <v>249441000000</v>
      </c>
      <c r="Y5359" s="2">
        <v>252045000000</v>
      </c>
      <c r="Z5359" s="2">
        <v>254647000000</v>
      </c>
      <c r="AA5359" s="2">
        <v>257247000000</v>
      </c>
      <c r="AB5359" s="2">
        <v>259846000000</v>
      </c>
      <c r="AC5359" s="2">
        <v>262544000000</v>
      </c>
      <c r="AD5359" s="2">
        <v>265138000000</v>
      </c>
      <c r="AE5359" s="2">
        <v>267729000000</v>
      </c>
      <c r="AF5359" s="2">
        <v>270318000000</v>
      </c>
    </row>
    <row r="5360" spans="1:32" x14ac:dyDescent="0.25">
      <c r="A5360" t="s">
        <v>6874</v>
      </c>
      <c r="B5360" t="s">
        <v>19</v>
      </c>
      <c r="C5360" s="2">
        <v>25250000000</v>
      </c>
      <c r="D5360" s="2">
        <v>25253000000</v>
      </c>
      <c r="E5360" s="2">
        <v>25254100000</v>
      </c>
      <c r="F5360" s="2">
        <v>25761600000</v>
      </c>
      <c r="G5360" s="2">
        <v>26015400000</v>
      </c>
      <c r="H5360" s="2">
        <v>26265200000</v>
      </c>
      <c r="I5360" s="2">
        <v>26518200000</v>
      </c>
      <c r="J5360" s="2">
        <v>26802400000</v>
      </c>
      <c r="K5360" s="2">
        <v>27082100000</v>
      </c>
      <c r="L5360" s="2">
        <v>27369000000</v>
      </c>
      <c r="M5360" s="2">
        <v>27635400000</v>
      </c>
      <c r="N5360" s="2">
        <v>27911800000</v>
      </c>
      <c r="O5360" s="2">
        <v>28211400000</v>
      </c>
      <c r="P5360" s="2">
        <v>28512100000</v>
      </c>
      <c r="Q5360" s="2">
        <v>28813000000</v>
      </c>
      <c r="R5360" s="2">
        <v>29123700000</v>
      </c>
      <c r="S5360" s="2">
        <v>29424400000</v>
      </c>
      <c r="T5360" s="2">
        <v>29745300000</v>
      </c>
      <c r="U5360" s="2">
        <v>30065900000</v>
      </c>
      <c r="V5360" s="2">
        <v>30376700000</v>
      </c>
      <c r="W5360" s="2">
        <v>30697200000</v>
      </c>
      <c r="X5360" s="2">
        <v>31017500000</v>
      </c>
      <c r="Y5360" s="2">
        <v>31348000000</v>
      </c>
      <c r="Z5360" s="2">
        <v>31668300000</v>
      </c>
      <c r="AA5360" s="2">
        <v>31988300000</v>
      </c>
      <c r="AB5360" s="2">
        <v>32318200000</v>
      </c>
      <c r="AC5360" s="2">
        <v>32637800000</v>
      </c>
      <c r="AD5360" s="2">
        <v>32967100000</v>
      </c>
      <c r="AE5360" s="2">
        <v>33296000000</v>
      </c>
      <c r="AF5360" s="2">
        <v>33614700000</v>
      </c>
    </row>
    <row r="5361" spans="1:32" x14ac:dyDescent="0.25">
      <c r="A5361" t="s">
        <v>6875</v>
      </c>
      <c r="B5361" t="s">
        <v>19</v>
      </c>
      <c r="C5361" s="2">
        <v>21390000000</v>
      </c>
      <c r="D5361" s="2">
        <v>21392500000</v>
      </c>
      <c r="E5361" s="2">
        <v>21393500000</v>
      </c>
      <c r="F5361" s="2">
        <v>21819800000</v>
      </c>
      <c r="G5361" s="2">
        <v>22033000000</v>
      </c>
      <c r="H5361" s="2">
        <v>22252900000</v>
      </c>
      <c r="I5361" s="2">
        <v>22465400000</v>
      </c>
      <c r="J5361" s="2">
        <v>22699000000</v>
      </c>
      <c r="K5361" s="2">
        <v>22938700000</v>
      </c>
      <c r="L5361" s="2">
        <v>23184500000</v>
      </c>
      <c r="M5361" s="2">
        <v>23403000000</v>
      </c>
      <c r="N5361" s="2">
        <v>23640000000</v>
      </c>
      <c r="O5361" s="2">
        <v>23889600000</v>
      </c>
      <c r="P5361" s="2">
        <v>24150200000</v>
      </c>
      <c r="Q5361" s="2">
        <v>24411000000</v>
      </c>
      <c r="R5361" s="2">
        <v>24661600000</v>
      </c>
      <c r="S5361" s="2">
        <v>24922200000</v>
      </c>
      <c r="T5361" s="2">
        <v>25192900000</v>
      </c>
      <c r="U5361" s="2">
        <v>25463500000</v>
      </c>
      <c r="V5361" s="2">
        <v>25734200000</v>
      </c>
      <c r="W5361" s="2">
        <v>26004600000</v>
      </c>
      <c r="X5361" s="2">
        <v>26274900000</v>
      </c>
      <c r="Y5361" s="2">
        <v>26545300000</v>
      </c>
      <c r="Z5361" s="2">
        <v>26825500000</v>
      </c>
      <c r="AA5361" s="2">
        <v>27095500000</v>
      </c>
      <c r="AB5361" s="2">
        <v>27375400000</v>
      </c>
      <c r="AC5361" s="2">
        <v>27645100000</v>
      </c>
      <c r="AD5361" s="2">
        <v>27924500000</v>
      </c>
      <c r="AE5361" s="2">
        <v>28193600000</v>
      </c>
      <c r="AF5361" s="2">
        <v>28472400000</v>
      </c>
    </row>
    <row r="5362" spans="1:32" x14ac:dyDescent="0.25">
      <c r="A5362" t="s">
        <v>6876</v>
      </c>
      <c r="B5362" t="s">
        <v>19</v>
      </c>
      <c r="C5362" s="2">
        <v>76690000000</v>
      </c>
      <c r="D5362" s="2">
        <v>76699100000</v>
      </c>
      <c r="E5362" s="2">
        <v>76702500000</v>
      </c>
      <c r="F5362" s="2">
        <v>78245100000</v>
      </c>
      <c r="G5362" s="2">
        <v>79016700000</v>
      </c>
      <c r="H5362" s="2">
        <v>79776300000</v>
      </c>
      <c r="I5362" s="2">
        <v>80545300000</v>
      </c>
      <c r="J5362" s="2">
        <v>81408000000</v>
      </c>
      <c r="K5362" s="2">
        <v>82257200000</v>
      </c>
      <c r="L5362" s="2">
        <v>83127900000</v>
      </c>
      <c r="M5362" s="2">
        <v>83926600000</v>
      </c>
      <c r="N5362" s="2">
        <v>84765800000</v>
      </c>
      <c r="O5362" s="2">
        <v>85684600000</v>
      </c>
      <c r="P5362" s="2">
        <v>86596600000</v>
      </c>
      <c r="Q5362" s="2">
        <v>87519400000</v>
      </c>
      <c r="R5362" s="2">
        <v>88441600000</v>
      </c>
      <c r="S5362" s="2">
        <v>89363800000</v>
      </c>
      <c r="T5362" s="2">
        <v>90336400000</v>
      </c>
      <c r="U5362" s="2">
        <v>91298400000</v>
      </c>
      <c r="V5362" s="2">
        <v>92270800000</v>
      </c>
      <c r="W5362" s="2">
        <v>93242300000</v>
      </c>
      <c r="X5362" s="2">
        <v>94203300000</v>
      </c>
      <c r="Y5362" s="2">
        <v>95194800000</v>
      </c>
      <c r="Z5362" s="2">
        <v>96175700000</v>
      </c>
      <c r="AA5362" s="2">
        <v>97165700000</v>
      </c>
      <c r="AB5362" s="2">
        <v>98155300000</v>
      </c>
      <c r="AC5362" s="2">
        <v>99134200000</v>
      </c>
      <c r="AD5362" s="2">
        <v>100152000000</v>
      </c>
      <c r="AE5362" s="2">
        <v>101149000000</v>
      </c>
      <c r="AF5362" s="2">
        <v>102145000000</v>
      </c>
    </row>
    <row r="5363" spans="1:32" x14ac:dyDescent="0.25">
      <c r="A5363" t="s">
        <v>6877</v>
      </c>
      <c r="B5363" t="s">
        <v>19</v>
      </c>
      <c r="C5363" s="2">
        <v>5232000000000</v>
      </c>
      <c r="D5363" s="2">
        <v>5232620000000</v>
      </c>
      <c r="E5363" s="2">
        <v>5336870000000</v>
      </c>
      <c r="F5363" s="2">
        <v>5390420000000</v>
      </c>
      <c r="G5363" s="2">
        <v>5443210000000</v>
      </c>
      <c r="H5363" s="2">
        <v>5495190000000</v>
      </c>
      <c r="I5363" s="2">
        <v>5552810000000</v>
      </c>
      <c r="J5363" s="2">
        <v>5611690000000</v>
      </c>
      <c r="K5363" s="2">
        <v>5669630000000</v>
      </c>
      <c r="L5363" s="2">
        <v>5729060000000</v>
      </c>
      <c r="M5363" s="2">
        <v>5783210000000</v>
      </c>
      <c r="N5363" s="2">
        <v>5845470000000</v>
      </c>
      <c r="O5363" s="2">
        <v>5908390000000</v>
      </c>
      <c r="P5363" s="2">
        <v>5970530000000</v>
      </c>
      <c r="Q5363" s="2">
        <v>6033710000000</v>
      </c>
      <c r="R5363" s="2">
        <v>6096870000000</v>
      </c>
      <c r="S5363" s="2">
        <v>6162020000000</v>
      </c>
      <c r="T5363" s="2">
        <v>6228200000000</v>
      </c>
      <c r="U5363" s="2">
        <v>6294340000000</v>
      </c>
      <c r="V5363" s="2">
        <v>6360500000000</v>
      </c>
      <c r="W5363" s="2">
        <v>6426600000000</v>
      </c>
      <c r="X5363" s="2">
        <v>6494670000000</v>
      </c>
      <c r="Y5363" s="2">
        <v>6561770000000</v>
      </c>
      <c r="Z5363" s="2">
        <v>6628840000000</v>
      </c>
      <c r="AA5363" s="2">
        <v>6695840000000</v>
      </c>
      <c r="AB5363" s="2">
        <v>6762810000000</v>
      </c>
      <c r="AC5363" s="2">
        <v>6830730000000</v>
      </c>
      <c r="AD5363" s="2">
        <v>6898590000000</v>
      </c>
      <c r="AE5363" s="2">
        <v>6965350000000</v>
      </c>
      <c r="AF5363" s="2">
        <v>7033070000000</v>
      </c>
    </row>
    <row r="5364" spans="1:32" x14ac:dyDescent="0.25">
      <c r="A5364" t="s">
        <v>6878</v>
      </c>
      <c r="B5364" t="s">
        <v>19</v>
      </c>
      <c r="C5364" s="2">
        <v>85660000000</v>
      </c>
      <c r="D5364" s="2">
        <v>85670200000</v>
      </c>
      <c r="E5364" s="2">
        <v>86564100000</v>
      </c>
      <c r="F5364" s="2">
        <v>87039100000</v>
      </c>
      <c r="G5364" s="2">
        <v>87491700000</v>
      </c>
      <c r="H5364" s="2">
        <v>87941000000</v>
      </c>
      <c r="I5364" s="2">
        <v>88360700000</v>
      </c>
      <c r="J5364" s="2">
        <v>88784200000</v>
      </c>
      <c r="K5364" s="2">
        <v>89192900000</v>
      </c>
      <c r="L5364" s="2">
        <v>89624800000</v>
      </c>
      <c r="M5364" s="2">
        <v>89990000000</v>
      </c>
      <c r="N5364" s="2">
        <v>90348100000</v>
      </c>
      <c r="O5364" s="2">
        <v>90716600000</v>
      </c>
      <c r="P5364" s="2">
        <v>91078500000</v>
      </c>
      <c r="Q5364" s="2">
        <v>91451100000</v>
      </c>
      <c r="R5364" s="2">
        <v>91823200000</v>
      </c>
      <c r="S5364" s="2">
        <v>92145100000</v>
      </c>
      <c r="T5364" s="2">
        <v>92477500000</v>
      </c>
      <c r="U5364" s="2">
        <v>92809200000</v>
      </c>
      <c r="V5364" s="2">
        <v>93141300000</v>
      </c>
      <c r="W5364" s="2">
        <v>93472400000</v>
      </c>
      <c r="X5364" s="2">
        <v>93763000000</v>
      </c>
      <c r="Y5364" s="2">
        <v>94064100000</v>
      </c>
      <c r="Z5364" s="2">
        <v>94364700000</v>
      </c>
      <c r="AA5364" s="2">
        <v>94654200000</v>
      </c>
      <c r="AB5364" s="2">
        <v>94953500000</v>
      </c>
      <c r="AC5364" s="2">
        <v>95242100000</v>
      </c>
      <c r="AD5364" s="2">
        <v>95519700000</v>
      </c>
      <c r="AE5364" s="2">
        <v>95806100000</v>
      </c>
      <c r="AF5364" s="2">
        <v>96081900000</v>
      </c>
    </row>
    <row r="5365" spans="1:32" x14ac:dyDescent="0.25">
      <c r="A5365" t="s">
        <v>6879</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x14ac:dyDescent="0.25">
      <c r="A5366" t="s">
        <v>6880</v>
      </c>
      <c r="B5366" t="s">
        <v>19</v>
      </c>
      <c r="C5366" s="2">
        <v>55622600000000</v>
      </c>
      <c r="D5366" s="2">
        <v>51607500000000</v>
      </c>
      <c r="E5366" s="2">
        <v>50943500000000</v>
      </c>
      <c r="F5366" s="2">
        <v>50499800000000</v>
      </c>
      <c r="G5366" s="2">
        <v>50511200000000</v>
      </c>
      <c r="H5366" s="2">
        <v>50363500000000</v>
      </c>
      <c r="I5366" s="2">
        <v>49876300000000</v>
      </c>
      <c r="J5366" s="2">
        <v>49717800000000</v>
      </c>
      <c r="K5366" s="2">
        <v>50241700000000</v>
      </c>
      <c r="L5366" s="2">
        <v>50477200000000</v>
      </c>
      <c r="M5366" s="2">
        <v>50156700000000</v>
      </c>
      <c r="N5366" s="2">
        <v>49747800000000</v>
      </c>
      <c r="O5366" s="2">
        <v>49611400000000</v>
      </c>
      <c r="P5366" s="2">
        <v>49464300000000</v>
      </c>
      <c r="Q5366" s="2">
        <v>49507900000000</v>
      </c>
      <c r="R5366" s="2">
        <v>49738100000000</v>
      </c>
      <c r="S5366" s="2">
        <v>50145400000000</v>
      </c>
      <c r="T5366" s="2">
        <v>50586600000000</v>
      </c>
      <c r="U5366" s="2">
        <v>50971300000000</v>
      </c>
      <c r="V5366" s="2">
        <v>51394300000000</v>
      </c>
      <c r="W5366" s="2">
        <v>51927100000000</v>
      </c>
      <c r="X5366" s="2">
        <v>52297500000000</v>
      </c>
      <c r="Y5366" s="2">
        <v>52606500000000</v>
      </c>
      <c r="Z5366" s="2">
        <v>52911300000000</v>
      </c>
      <c r="AA5366" s="2">
        <v>53299000000000</v>
      </c>
      <c r="AB5366" s="2">
        <v>53559400000000</v>
      </c>
      <c r="AC5366" s="2">
        <v>53835300000000</v>
      </c>
      <c r="AD5366" s="2">
        <v>54055900000000</v>
      </c>
      <c r="AE5366" s="2">
        <v>54203900000000</v>
      </c>
      <c r="AF5366" s="2">
        <v>54597900000000</v>
      </c>
    </row>
    <row r="5367" spans="1:32" x14ac:dyDescent="0.25">
      <c r="A5367" t="s">
        <v>6881</v>
      </c>
      <c r="B5367" t="s">
        <v>19</v>
      </c>
      <c r="C5367" s="2">
        <v>755796000000</v>
      </c>
      <c r="D5367" s="2">
        <v>755658000000</v>
      </c>
      <c r="E5367" s="2">
        <v>755574000000</v>
      </c>
      <c r="F5367" s="2">
        <v>764399000000</v>
      </c>
      <c r="G5367" s="2">
        <v>768611000000</v>
      </c>
      <c r="H5367" s="2">
        <v>772904000000</v>
      </c>
      <c r="I5367" s="2">
        <v>777096000000</v>
      </c>
      <c r="J5367" s="2">
        <v>781304000000</v>
      </c>
      <c r="K5367" s="2">
        <v>785529000000</v>
      </c>
      <c r="L5367" s="2">
        <v>789773000000</v>
      </c>
      <c r="M5367" s="2">
        <v>793901000000</v>
      </c>
      <c r="N5367" s="2">
        <v>798092000000</v>
      </c>
      <c r="O5367" s="2">
        <v>802293000000</v>
      </c>
      <c r="P5367" s="2">
        <v>806492000000</v>
      </c>
      <c r="Q5367" s="2">
        <v>810698000000</v>
      </c>
      <c r="R5367" s="2">
        <v>814811000000</v>
      </c>
      <c r="S5367" s="2">
        <v>818733000000</v>
      </c>
      <c r="T5367" s="2">
        <v>822556000000</v>
      </c>
      <c r="U5367" s="2">
        <v>826276000000</v>
      </c>
      <c r="V5367" s="2">
        <v>829897000000</v>
      </c>
      <c r="W5367" s="2">
        <v>833423000000</v>
      </c>
      <c r="X5367" s="2">
        <v>836841000000</v>
      </c>
      <c r="Y5367" s="2">
        <v>840057000000</v>
      </c>
      <c r="Z5367" s="2">
        <v>843272000000</v>
      </c>
      <c r="AA5367" s="2">
        <v>846292000000</v>
      </c>
      <c r="AB5367" s="2">
        <v>849298000000</v>
      </c>
      <c r="AC5367" s="2">
        <v>852304000000</v>
      </c>
      <c r="AD5367" s="2">
        <v>855107000000</v>
      </c>
      <c r="AE5367" s="2">
        <v>857908000000</v>
      </c>
      <c r="AF5367" s="2">
        <v>860719000000</v>
      </c>
    </row>
    <row r="5368" spans="1:32" x14ac:dyDescent="0.25">
      <c r="A5368" t="s">
        <v>6882</v>
      </c>
      <c r="B5368" t="s">
        <v>19</v>
      </c>
      <c r="C5368" s="2">
        <v>7421390000000</v>
      </c>
      <c r="D5368" s="2">
        <v>7420830000000</v>
      </c>
      <c r="E5368" s="2">
        <v>7420390000000</v>
      </c>
      <c r="F5368" s="2">
        <v>7507070000000</v>
      </c>
      <c r="G5368" s="2">
        <v>7549180000000</v>
      </c>
      <c r="H5368" s="2">
        <v>7591150000000</v>
      </c>
      <c r="I5368" s="2">
        <v>7633170000000</v>
      </c>
      <c r="J5368" s="2">
        <v>7674290000000</v>
      </c>
      <c r="K5368" s="2">
        <v>7715450000000</v>
      </c>
      <c r="L5368" s="2">
        <v>7757840000000</v>
      </c>
      <c r="M5368" s="2">
        <v>7798210000000</v>
      </c>
      <c r="N5368" s="2">
        <v>7839210000000</v>
      </c>
      <c r="O5368" s="2">
        <v>7881250000000</v>
      </c>
      <c r="P5368" s="2">
        <v>7922270000000</v>
      </c>
      <c r="Q5368" s="2">
        <v>7963330000000</v>
      </c>
      <c r="R5368" s="2">
        <v>8003430000000</v>
      </c>
      <c r="S5368" s="2">
        <v>8042580000000</v>
      </c>
      <c r="T5368" s="2">
        <v>8079740000000</v>
      </c>
      <c r="U5368" s="2">
        <v>8116870000000</v>
      </c>
      <c r="V5368" s="2">
        <v>8152010000000</v>
      </c>
      <c r="W5368" s="2">
        <v>8186180000000</v>
      </c>
      <c r="X5368" s="2">
        <v>8219300000000</v>
      </c>
      <c r="Y5368" s="2">
        <v>8251420000000</v>
      </c>
      <c r="Z5368" s="2">
        <v>8282520000000</v>
      </c>
      <c r="AA5368" s="2">
        <v>8313660000000</v>
      </c>
      <c r="AB5368" s="2">
        <v>8342720000000</v>
      </c>
      <c r="AC5368" s="2">
        <v>8371770000000</v>
      </c>
      <c r="AD5368" s="2">
        <v>8399800000000</v>
      </c>
      <c r="AE5368" s="2">
        <v>8426820000000</v>
      </c>
      <c r="AF5368" s="2">
        <v>8453890000000</v>
      </c>
    </row>
    <row r="5369" spans="1:32" x14ac:dyDescent="0.25">
      <c r="A5369" t="s">
        <v>6883</v>
      </c>
      <c r="B5369" t="s">
        <v>19</v>
      </c>
      <c r="C5369" s="2">
        <v>774173000000</v>
      </c>
      <c r="D5369" s="2">
        <v>772109000000</v>
      </c>
      <c r="E5369" s="2">
        <v>771332000000</v>
      </c>
      <c r="F5369" s="2">
        <v>780248000000</v>
      </c>
      <c r="G5369" s="2">
        <v>784503000000</v>
      </c>
      <c r="H5369" s="2">
        <v>788643000000</v>
      </c>
      <c r="I5369" s="2">
        <v>792485000000</v>
      </c>
      <c r="J5369" s="2">
        <v>796620000000</v>
      </c>
      <c r="K5369" s="2">
        <v>801044000000</v>
      </c>
      <c r="L5369" s="2">
        <v>805426000000</v>
      </c>
      <c r="M5369" s="2">
        <v>809292000000</v>
      </c>
      <c r="N5369" s="2">
        <v>813173000000</v>
      </c>
      <c r="O5369" s="2">
        <v>817306000000</v>
      </c>
      <c r="P5369" s="2">
        <v>821330000000</v>
      </c>
      <c r="Q5369" s="2">
        <v>825458000000</v>
      </c>
      <c r="R5369" s="2">
        <v>829599000000</v>
      </c>
      <c r="S5369" s="2">
        <v>833741000000</v>
      </c>
      <c r="T5369" s="2">
        <v>837704000000</v>
      </c>
      <c r="U5369" s="2">
        <v>841630000000</v>
      </c>
      <c r="V5369" s="2">
        <v>845376000000</v>
      </c>
      <c r="W5369" s="2">
        <v>849086000000</v>
      </c>
      <c r="X5369" s="2">
        <v>852598000000</v>
      </c>
      <c r="Y5369" s="2">
        <v>855980000000</v>
      </c>
      <c r="Z5369" s="2">
        <v>859258000000</v>
      </c>
      <c r="AA5369" s="2">
        <v>862586000000</v>
      </c>
      <c r="AB5369" s="2">
        <v>865590000000</v>
      </c>
      <c r="AC5369" s="2">
        <v>868604000000</v>
      </c>
      <c r="AD5369" s="2">
        <v>871490000000</v>
      </c>
      <c r="AE5369" s="2">
        <v>874247000000</v>
      </c>
      <c r="AF5369" s="2">
        <v>877150000000</v>
      </c>
    </row>
    <row r="5370" spans="1:32" x14ac:dyDescent="0.25">
      <c r="A5370" t="s">
        <v>6884</v>
      </c>
      <c r="B5370" t="s">
        <v>19</v>
      </c>
      <c r="C5370" s="2">
        <v>75027200000</v>
      </c>
      <c r="D5370" s="2">
        <v>74894000000</v>
      </c>
      <c r="E5370" s="2">
        <v>74867800000</v>
      </c>
      <c r="F5370" s="2">
        <v>75873200000</v>
      </c>
      <c r="G5370" s="2">
        <v>76291000000</v>
      </c>
      <c r="H5370" s="2">
        <v>76699700000</v>
      </c>
      <c r="I5370" s="2">
        <v>77093400000</v>
      </c>
      <c r="J5370" s="2">
        <v>77502100000</v>
      </c>
      <c r="K5370" s="2">
        <v>77931000000</v>
      </c>
      <c r="L5370" s="2">
        <v>78359200000</v>
      </c>
      <c r="M5370" s="2">
        <v>78742800000</v>
      </c>
      <c r="N5370" s="2">
        <v>79138400000</v>
      </c>
      <c r="O5370" s="2">
        <v>79536000000</v>
      </c>
      <c r="P5370" s="2">
        <v>79942400000</v>
      </c>
      <c r="Q5370" s="2">
        <v>80347200000</v>
      </c>
      <c r="R5370" s="2">
        <v>80750600000</v>
      </c>
      <c r="S5370" s="2">
        <v>81162600000</v>
      </c>
      <c r="T5370" s="2">
        <v>81556700000</v>
      </c>
      <c r="U5370" s="2">
        <v>81927300000</v>
      </c>
      <c r="V5370" s="2">
        <v>82300100000</v>
      </c>
      <c r="W5370" s="2">
        <v>82658100000</v>
      </c>
      <c r="X5370" s="2">
        <v>83008800000</v>
      </c>
      <c r="Y5370" s="2">
        <v>83336600000</v>
      </c>
      <c r="Z5370" s="2">
        <v>83664000000</v>
      </c>
      <c r="AA5370" s="2">
        <v>83975500000</v>
      </c>
      <c r="AB5370" s="2">
        <v>84281900000</v>
      </c>
      <c r="AC5370" s="2">
        <v>84578300000</v>
      </c>
      <c r="AD5370" s="2">
        <v>84872100000</v>
      </c>
      <c r="AE5370" s="2">
        <v>85152700000</v>
      </c>
      <c r="AF5370" s="2">
        <v>85444700000</v>
      </c>
    </row>
    <row r="5371" spans="1:32" x14ac:dyDescent="0.25">
      <c r="A5371" t="s">
        <v>6885</v>
      </c>
      <c r="B5371" t="s">
        <v>19</v>
      </c>
      <c r="C5371" s="2">
        <v>70755800000</v>
      </c>
      <c r="D5371" s="2">
        <v>70635800000</v>
      </c>
      <c r="E5371" s="2">
        <v>70610700000</v>
      </c>
      <c r="F5371" s="2">
        <v>71540600000</v>
      </c>
      <c r="G5371" s="2">
        <v>71937400000</v>
      </c>
      <c r="H5371" s="2">
        <v>72326000000</v>
      </c>
      <c r="I5371" s="2">
        <v>72691400000</v>
      </c>
      <c r="J5371" s="2">
        <v>73080100000</v>
      </c>
      <c r="K5371" s="2">
        <v>73485600000</v>
      </c>
      <c r="L5371" s="2">
        <v>73881800000</v>
      </c>
      <c r="M5371" s="2">
        <v>74256700000</v>
      </c>
      <c r="N5371" s="2">
        <v>74623800000</v>
      </c>
      <c r="O5371" s="2">
        <v>75001500000</v>
      </c>
      <c r="P5371" s="2">
        <v>75388300000</v>
      </c>
      <c r="Q5371" s="2">
        <v>75772400000</v>
      </c>
      <c r="R5371" s="2">
        <v>76154200000</v>
      </c>
      <c r="S5371" s="2">
        <v>76533600000</v>
      </c>
      <c r="T5371" s="2">
        <v>76904900000</v>
      </c>
      <c r="U5371" s="2">
        <v>77253000000</v>
      </c>
      <c r="V5371" s="2">
        <v>77603100000</v>
      </c>
      <c r="W5371" s="2">
        <v>77947800000</v>
      </c>
      <c r="X5371" s="2">
        <v>78266000000</v>
      </c>
      <c r="Y5371" s="2">
        <v>78581600000</v>
      </c>
      <c r="Z5371" s="2">
        <v>78886900000</v>
      </c>
      <c r="AA5371" s="2">
        <v>79185800000</v>
      </c>
      <c r="AB5371" s="2">
        <v>79470000000</v>
      </c>
      <c r="AC5371" s="2">
        <v>79754200000</v>
      </c>
      <c r="AD5371" s="2">
        <v>80026000000</v>
      </c>
      <c r="AE5371" s="2">
        <v>80285100000</v>
      </c>
      <c r="AF5371" s="2">
        <v>80554300000</v>
      </c>
    </row>
    <row r="5372" spans="1:32" x14ac:dyDescent="0.25">
      <c r="A5372" t="s">
        <v>6886</v>
      </c>
      <c r="B5372" t="s">
        <v>19</v>
      </c>
      <c r="C5372" s="2">
        <v>7835600000</v>
      </c>
      <c r="D5372" s="2">
        <v>7529940000</v>
      </c>
      <c r="E5372" s="2">
        <v>7529160000</v>
      </c>
      <c r="F5372" s="2">
        <v>8204490000</v>
      </c>
      <c r="G5372" s="2">
        <v>8242090000</v>
      </c>
      <c r="H5372" s="2">
        <v>8257530000</v>
      </c>
      <c r="I5372" s="2">
        <v>8231070000</v>
      </c>
      <c r="J5372" s="2">
        <v>8243280000</v>
      </c>
      <c r="K5372" s="2">
        <v>8339080000</v>
      </c>
      <c r="L5372" s="2">
        <v>8398220000</v>
      </c>
      <c r="M5372" s="2">
        <v>8386620000</v>
      </c>
      <c r="N5372" s="2">
        <v>8364540000</v>
      </c>
      <c r="O5372" s="2">
        <v>8374100000</v>
      </c>
      <c r="P5372" s="2">
        <v>8380590000</v>
      </c>
      <c r="Q5372" s="2">
        <v>8408960000</v>
      </c>
      <c r="R5372" s="2">
        <v>8460410000</v>
      </c>
      <c r="S5372" s="2">
        <v>8535120000</v>
      </c>
      <c r="T5372" s="2">
        <v>8615090000</v>
      </c>
      <c r="U5372" s="2">
        <v>8685980000</v>
      </c>
      <c r="V5372" s="2">
        <v>8762900000</v>
      </c>
      <c r="W5372" s="2">
        <v>8852970000</v>
      </c>
      <c r="X5372" s="2">
        <v>8924260000</v>
      </c>
      <c r="Y5372" s="2">
        <v>8986970000</v>
      </c>
      <c r="Z5372" s="2">
        <v>9048620000</v>
      </c>
      <c r="AA5372" s="2">
        <v>9119840000</v>
      </c>
      <c r="AB5372" s="2">
        <v>9187400000</v>
      </c>
      <c r="AC5372" s="2">
        <v>9254350000</v>
      </c>
      <c r="AD5372" s="2">
        <v>9313330000</v>
      </c>
      <c r="AE5372" s="2">
        <v>9360940000</v>
      </c>
      <c r="AF5372" s="2">
        <v>9440330000</v>
      </c>
    </row>
    <row r="5373" spans="1:32" x14ac:dyDescent="0.25">
      <c r="A5373" t="s">
        <v>6887</v>
      </c>
      <c r="B5373" t="s">
        <v>19</v>
      </c>
      <c r="C5373" s="2">
        <v>36097100000</v>
      </c>
      <c r="D5373" s="2">
        <v>36070900000</v>
      </c>
      <c r="E5373" s="2">
        <v>36069900000</v>
      </c>
      <c r="F5373" s="2">
        <v>36497300000</v>
      </c>
      <c r="G5373" s="2">
        <v>36697700000</v>
      </c>
      <c r="H5373" s="2">
        <v>36896700000</v>
      </c>
      <c r="I5373" s="2">
        <v>37094100000</v>
      </c>
      <c r="J5373" s="2">
        <v>37293900000</v>
      </c>
      <c r="K5373" s="2">
        <v>37497600000</v>
      </c>
      <c r="L5373" s="2">
        <v>37700900000</v>
      </c>
      <c r="M5373" s="2">
        <v>37896100000</v>
      </c>
      <c r="N5373" s="2">
        <v>38093800000</v>
      </c>
      <c r="O5373" s="2">
        <v>38293300000</v>
      </c>
      <c r="P5373" s="2">
        <v>38492700000</v>
      </c>
      <c r="Q5373" s="2">
        <v>38683300000</v>
      </c>
      <c r="R5373" s="2">
        <v>38885200000</v>
      </c>
      <c r="S5373" s="2">
        <v>39068400000</v>
      </c>
      <c r="T5373" s="2">
        <v>39261800000</v>
      </c>
      <c r="U5373" s="2">
        <v>39434700000</v>
      </c>
      <c r="V5373" s="2">
        <v>39608000000</v>
      </c>
      <c r="W5373" s="2">
        <v>39772100000</v>
      </c>
      <c r="X5373" s="2">
        <v>39935000000</v>
      </c>
      <c r="Y5373" s="2">
        <v>40097500000</v>
      </c>
      <c r="Z5373" s="2">
        <v>40249900000</v>
      </c>
      <c r="AA5373" s="2">
        <v>40403000000</v>
      </c>
      <c r="AB5373" s="2">
        <v>40545600000</v>
      </c>
      <c r="AC5373" s="2">
        <v>40688100000</v>
      </c>
      <c r="AD5373" s="2">
        <v>40820200000</v>
      </c>
      <c r="AE5373" s="2">
        <v>40951600000</v>
      </c>
      <c r="AF5373" s="2">
        <v>41084700000</v>
      </c>
    </row>
    <row r="5374" spans="1:32" x14ac:dyDescent="0.25">
      <c r="A5374" t="s">
        <v>6888</v>
      </c>
      <c r="B5374" t="s">
        <v>19</v>
      </c>
      <c r="C5374" s="2">
        <v>20127300000</v>
      </c>
      <c r="D5374" s="2">
        <v>20100300000</v>
      </c>
      <c r="E5374" s="2">
        <v>20087900000</v>
      </c>
      <c r="F5374" s="2">
        <v>20373100000</v>
      </c>
      <c r="G5374" s="2">
        <v>20485900000</v>
      </c>
      <c r="H5374" s="2">
        <v>20596200000</v>
      </c>
      <c r="I5374" s="2">
        <v>20702600000</v>
      </c>
      <c r="J5374" s="2">
        <v>20812600000</v>
      </c>
      <c r="K5374" s="2">
        <v>20920200000</v>
      </c>
      <c r="L5374" s="2">
        <v>21035000000</v>
      </c>
      <c r="M5374" s="2">
        <v>21141100000</v>
      </c>
      <c r="N5374" s="2">
        <v>21247900000</v>
      </c>
      <c r="O5374" s="2">
        <v>21357500000</v>
      </c>
      <c r="P5374" s="2">
        <v>21466800000</v>
      </c>
      <c r="Q5374" s="2">
        <v>21578100000</v>
      </c>
      <c r="R5374" s="2">
        <v>21681500000</v>
      </c>
      <c r="S5374" s="2">
        <v>21797000000</v>
      </c>
      <c r="T5374" s="2">
        <v>21903000000</v>
      </c>
      <c r="U5374" s="2">
        <v>21998100000</v>
      </c>
      <c r="V5374" s="2">
        <v>22093800000</v>
      </c>
      <c r="W5374" s="2">
        <v>22190700000</v>
      </c>
      <c r="X5374" s="2">
        <v>22285800000</v>
      </c>
      <c r="Y5374" s="2">
        <v>22380200000</v>
      </c>
      <c r="Z5374" s="2">
        <v>22464600000</v>
      </c>
      <c r="AA5374" s="2">
        <v>22549900000</v>
      </c>
      <c r="AB5374" s="2">
        <v>22633300000</v>
      </c>
      <c r="AC5374" s="2">
        <v>22706700000</v>
      </c>
      <c r="AD5374" s="2">
        <v>22789500000</v>
      </c>
      <c r="AE5374" s="2">
        <v>22861800000</v>
      </c>
      <c r="AF5374" s="2">
        <v>22936900000</v>
      </c>
    </row>
    <row r="5375" spans="1:32" x14ac:dyDescent="0.25">
      <c r="A5375" t="s">
        <v>6889</v>
      </c>
      <c r="B5375" t="s">
        <v>19</v>
      </c>
      <c r="C5375" s="2">
        <v>1980070000</v>
      </c>
      <c r="D5375" s="2">
        <v>1830660000</v>
      </c>
      <c r="E5375" s="2">
        <v>1820900000</v>
      </c>
      <c r="F5375" s="2">
        <v>1812750000</v>
      </c>
      <c r="G5375" s="2">
        <v>1812740000</v>
      </c>
      <c r="H5375" s="2">
        <v>1807200000</v>
      </c>
      <c r="I5375" s="2">
        <v>1789520000</v>
      </c>
      <c r="J5375" s="2">
        <v>1783950000</v>
      </c>
      <c r="K5375" s="2">
        <v>1803410000</v>
      </c>
      <c r="L5375" s="2">
        <v>1812350000</v>
      </c>
      <c r="M5375" s="2">
        <v>1800810000</v>
      </c>
      <c r="N5375" s="2">
        <v>1785920000</v>
      </c>
      <c r="O5375" s="2">
        <v>1781200000</v>
      </c>
      <c r="P5375" s="2">
        <v>1776030000</v>
      </c>
      <c r="Q5375" s="2">
        <v>1778090000</v>
      </c>
      <c r="R5375" s="2">
        <v>1786880000</v>
      </c>
      <c r="S5375" s="2">
        <v>1802370000</v>
      </c>
      <c r="T5375" s="2">
        <v>1819130000</v>
      </c>
      <c r="U5375" s="2">
        <v>1833820000</v>
      </c>
      <c r="V5375" s="2">
        <v>1850050000</v>
      </c>
      <c r="W5375" s="2">
        <v>1870390000</v>
      </c>
      <c r="X5375" s="2">
        <v>1884860000</v>
      </c>
      <c r="Y5375" s="2">
        <v>1896850000</v>
      </c>
      <c r="Z5375" s="2">
        <v>1908680000</v>
      </c>
      <c r="AA5375" s="2">
        <v>1923610000</v>
      </c>
      <c r="AB5375" s="2">
        <v>1935710000</v>
      </c>
      <c r="AC5375" s="2">
        <v>1948200000</v>
      </c>
      <c r="AD5375" s="2">
        <v>1958450000</v>
      </c>
      <c r="AE5375" s="2">
        <v>1965560000</v>
      </c>
      <c r="AF5375" s="2">
        <v>1981690000</v>
      </c>
    </row>
    <row r="5376" spans="1:32" x14ac:dyDescent="0.25">
      <c r="A5376" t="s">
        <v>6890</v>
      </c>
      <c r="B5376" t="s">
        <v>19</v>
      </c>
      <c r="C5376" s="2">
        <v>373543000</v>
      </c>
      <c r="D5376" s="2">
        <v>344622000</v>
      </c>
      <c r="E5376" s="2">
        <v>344159000</v>
      </c>
      <c r="F5376" s="2">
        <v>342899000</v>
      </c>
      <c r="G5376" s="2">
        <v>342837000</v>
      </c>
      <c r="H5376" s="2">
        <v>341748000</v>
      </c>
      <c r="I5376" s="2">
        <v>338373000</v>
      </c>
      <c r="J5376" s="2">
        <v>337319000</v>
      </c>
      <c r="K5376" s="2">
        <v>341051000</v>
      </c>
      <c r="L5376" s="2">
        <v>342778000</v>
      </c>
      <c r="M5376" s="2">
        <v>340582000</v>
      </c>
      <c r="N5376" s="2">
        <v>337733000</v>
      </c>
      <c r="O5376" s="2">
        <v>336848000</v>
      </c>
      <c r="P5376" s="2">
        <v>335875000</v>
      </c>
      <c r="Q5376" s="2">
        <v>336307000</v>
      </c>
      <c r="R5376" s="2">
        <v>338014000</v>
      </c>
      <c r="S5376" s="2">
        <v>341023000</v>
      </c>
      <c r="T5376" s="2">
        <v>344275000</v>
      </c>
      <c r="U5376" s="2">
        <v>347132000</v>
      </c>
      <c r="V5376" s="2">
        <v>350300000</v>
      </c>
      <c r="W5376" s="2">
        <v>354257000</v>
      </c>
      <c r="X5376" s="2">
        <v>357101000</v>
      </c>
      <c r="Y5376" s="2">
        <v>359449000</v>
      </c>
      <c r="Z5376" s="2">
        <v>361764000</v>
      </c>
      <c r="AA5376" s="2">
        <v>364681000</v>
      </c>
      <c r="AB5376" s="2">
        <v>367231000</v>
      </c>
      <c r="AC5376" s="2">
        <v>369839000</v>
      </c>
      <c r="AD5376" s="2">
        <v>372000000</v>
      </c>
      <c r="AE5376" s="2">
        <v>373511000</v>
      </c>
      <c r="AF5376" s="2">
        <v>376746000</v>
      </c>
    </row>
    <row r="5377" spans="1:32" x14ac:dyDescent="0.25">
      <c r="A5377" t="s">
        <v>6891</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x14ac:dyDescent="0.25">
      <c r="A5378" t="s">
        <v>7</v>
      </c>
      <c r="B5378" t="s">
        <v>19</v>
      </c>
      <c r="C5378">
        <v>1774.18</v>
      </c>
      <c r="D5378">
        <v>1895.54</v>
      </c>
      <c r="E5378">
        <v>1933.21</v>
      </c>
      <c r="F5378">
        <v>1932.5</v>
      </c>
      <c r="G5378">
        <v>1917.76</v>
      </c>
      <c r="H5378">
        <v>1894.92</v>
      </c>
      <c r="I5378">
        <v>1864.77</v>
      </c>
      <c r="J5378">
        <v>1833.4</v>
      </c>
      <c r="K5378">
        <v>1792.46</v>
      </c>
      <c r="L5378">
        <v>1745.74</v>
      </c>
      <c r="M5378">
        <v>1697.28</v>
      </c>
      <c r="N5378">
        <v>1651.35</v>
      </c>
      <c r="O5378">
        <v>1611.1</v>
      </c>
      <c r="P5378">
        <v>1568.3</v>
      </c>
      <c r="Q5378">
        <v>1521.99</v>
      </c>
      <c r="R5378">
        <v>1474.96</v>
      </c>
      <c r="S5378">
        <v>1431.76</v>
      </c>
      <c r="T5378">
        <v>1391.56</v>
      </c>
      <c r="U5378">
        <v>1352.94</v>
      </c>
      <c r="V5378">
        <v>1316.62</v>
      </c>
      <c r="W5378">
        <v>1280.02</v>
      </c>
      <c r="X5378">
        <v>1248.72</v>
      </c>
      <c r="Y5378">
        <v>1223.3599999999999</v>
      </c>
      <c r="Z5378">
        <v>1203.68</v>
      </c>
      <c r="AA5378">
        <v>1189.95</v>
      </c>
      <c r="AB5378">
        <v>1179.4000000000001</v>
      </c>
      <c r="AC5378">
        <v>1169.81</v>
      </c>
      <c r="AD5378">
        <v>1164.0999999999999</v>
      </c>
      <c r="AE5378">
        <v>1162.96</v>
      </c>
      <c r="AF5378">
        <v>1166.75</v>
      </c>
    </row>
    <row r="5379" spans="1:32" x14ac:dyDescent="0.25">
      <c r="A5379" t="s">
        <v>8</v>
      </c>
      <c r="B5379" t="s">
        <v>19</v>
      </c>
      <c r="C5379">
        <v>1585.95</v>
      </c>
      <c r="D5379">
        <v>1560.33</v>
      </c>
      <c r="E5379">
        <v>1290.01</v>
      </c>
      <c r="F5379">
        <v>1397.17</v>
      </c>
      <c r="G5379">
        <v>1357.68</v>
      </c>
      <c r="H5379">
        <v>1285.23</v>
      </c>
      <c r="I5379">
        <v>1182.47</v>
      </c>
      <c r="J5379">
        <v>1077.8800000000001</v>
      </c>
      <c r="K5379">
        <v>864.44</v>
      </c>
      <c r="L5379">
        <v>687.07299999999998</v>
      </c>
      <c r="M5379">
        <v>592.41899999999998</v>
      </c>
      <c r="N5379">
        <v>510.08699999999999</v>
      </c>
      <c r="O5379">
        <v>436.82900000000001</v>
      </c>
      <c r="P5379">
        <v>382.74900000000002</v>
      </c>
      <c r="Q5379">
        <v>366.88400000000001</v>
      </c>
      <c r="R5379">
        <v>355.76799999999997</v>
      </c>
      <c r="S5379">
        <v>352.01600000000002</v>
      </c>
      <c r="T5379">
        <v>321.72500000000002</v>
      </c>
      <c r="U5379">
        <v>338.62700000000001</v>
      </c>
      <c r="V5379">
        <v>363.03800000000001</v>
      </c>
      <c r="W5379">
        <v>399.55799999999999</v>
      </c>
      <c r="X5379">
        <v>430.76799999999997</v>
      </c>
      <c r="Y5379">
        <v>429.00299999999999</v>
      </c>
      <c r="Z5379">
        <v>413.24</v>
      </c>
      <c r="AA5379">
        <v>393.70299999999997</v>
      </c>
      <c r="AB5379">
        <v>392.40199999999999</v>
      </c>
      <c r="AC5379">
        <v>404.25900000000001</v>
      </c>
      <c r="AD5379">
        <v>420.03199999999998</v>
      </c>
      <c r="AE5379">
        <v>436.37400000000002</v>
      </c>
      <c r="AF5379">
        <v>455.68299999999999</v>
      </c>
    </row>
    <row r="5380" spans="1:32" x14ac:dyDescent="0.25">
      <c r="A5380" t="s">
        <v>9</v>
      </c>
      <c r="B5380" t="s">
        <v>19</v>
      </c>
      <c r="C5380">
        <v>14.5823</v>
      </c>
      <c r="D5380">
        <v>14.7371</v>
      </c>
      <c r="E5380">
        <v>14.48</v>
      </c>
      <c r="F5380">
        <v>13.714600000000001</v>
      </c>
      <c r="G5380">
        <v>13.9521</v>
      </c>
      <c r="H5380">
        <v>14.1465</v>
      </c>
      <c r="I5380">
        <v>14.270899999999999</v>
      </c>
      <c r="J5380">
        <v>14.362299999999999</v>
      </c>
      <c r="K5380">
        <v>14.4011</v>
      </c>
      <c r="L5380">
        <v>14.409000000000001</v>
      </c>
      <c r="M5380">
        <v>14.447100000000001</v>
      </c>
      <c r="N5380">
        <v>14.4854</v>
      </c>
      <c r="O5380">
        <v>14.472200000000001</v>
      </c>
      <c r="P5380">
        <v>14.451499999999999</v>
      </c>
      <c r="Q5380">
        <v>14.4298</v>
      </c>
      <c r="R5380">
        <v>14.412599999999999</v>
      </c>
      <c r="S5380">
        <v>14.388500000000001</v>
      </c>
      <c r="T5380">
        <v>14.349399999999999</v>
      </c>
      <c r="U5380">
        <v>14.3179</v>
      </c>
      <c r="V5380">
        <v>14.281599999999999</v>
      </c>
      <c r="W5380">
        <v>14.2523</v>
      </c>
      <c r="X5380">
        <v>14.2403</v>
      </c>
      <c r="Y5380">
        <v>14.256600000000001</v>
      </c>
      <c r="Z5380">
        <v>14.279400000000001</v>
      </c>
      <c r="AA5380">
        <v>14.2994</v>
      </c>
      <c r="AB5380">
        <v>14.3034</v>
      </c>
      <c r="AC5380">
        <v>14.310700000000001</v>
      </c>
      <c r="AD5380">
        <v>14.328900000000001</v>
      </c>
      <c r="AE5380">
        <v>14.3515</v>
      </c>
      <c r="AF5380">
        <v>14.325799999999999</v>
      </c>
    </row>
    <row r="5381" spans="1:32" x14ac:dyDescent="0.25">
      <c r="A5381" t="s">
        <v>10</v>
      </c>
      <c r="B5381" t="s">
        <v>19</v>
      </c>
      <c r="C5381">
        <v>-740.18799999999999</v>
      </c>
      <c r="D5381">
        <v>-735.697</v>
      </c>
      <c r="E5381">
        <v>-737.20500000000004</v>
      </c>
      <c r="F5381">
        <v>-737.96600000000001</v>
      </c>
      <c r="G5381">
        <v>-739.47400000000005</v>
      </c>
      <c r="H5381">
        <v>-739.98199999999997</v>
      </c>
      <c r="I5381">
        <v>-741.74400000000003</v>
      </c>
      <c r="J5381">
        <v>-742.25099999999998</v>
      </c>
      <c r="K5381">
        <v>-743.73299999999995</v>
      </c>
      <c r="L5381">
        <v>-744.24099999999999</v>
      </c>
      <c r="M5381">
        <v>-746.029</v>
      </c>
      <c r="N5381">
        <v>-737.51</v>
      </c>
      <c r="O5381">
        <v>-729.01900000000001</v>
      </c>
      <c r="P5381">
        <v>-720.52700000000004</v>
      </c>
      <c r="Q5381">
        <v>-712.28800000000001</v>
      </c>
      <c r="R5381">
        <v>-707.79600000000005</v>
      </c>
      <c r="S5381">
        <v>-704.30399999999997</v>
      </c>
      <c r="T5381">
        <v>-700.78499999999997</v>
      </c>
      <c r="U5381">
        <v>-696.57299999999998</v>
      </c>
      <c r="V5381">
        <v>-693.08199999999999</v>
      </c>
      <c r="W5381">
        <v>-688.56299999999999</v>
      </c>
      <c r="X5381">
        <v>-685.07100000000003</v>
      </c>
      <c r="Y5381">
        <v>-681.85900000000004</v>
      </c>
      <c r="Z5381">
        <v>-677.34100000000001</v>
      </c>
      <c r="AA5381">
        <v>-673.84799999999996</v>
      </c>
      <c r="AB5381">
        <v>-669.63599999999997</v>
      </c>
      <c r="AC5381">
        <v>-666.11800000000005</v>
      </c>
      <c r="AD5381">
        <v>-662.62599999999998</v>
      </c>
      <c r="AE5381">
        <v>-658.13400000000001</v>
      </c>
      <c r="AF5381">
        <v>-654.89499999999998</v>
      </c>
    </row>
    <row r="5382" spans="1:32" x14ac:dyDescent="0.25">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x14ac:dyDescent="0.25">
      <c r="A5383" t="s">
        <v>12</v>
      </c>
      <c r="B5383" t="s">
        <v>19</v>
      </c>
      <c r="C5383">
        <v>953.72400000000005</v>
      </c>
      <c r="D5383">
        <v>948.37400000000002</v>
      </c>
      <c r="E5383">
        <v>964.94500000000005</v>
      </c>
      <c r="F5383">
        <v>920.28499999999997</v>
      </c>
      <c r="G5383">
        <v>858.47299999999996</v>
      </c>
      <c r="H5383">
        <v>845.029</v>
      </c>
      <c r="I5383">
        <v>831.46799999999996</v>
      </c>
      <c r="J5383">
        <v>810.55799999999999</v>
      </c>
      <c r="K5383">
        <v>790.68700000000001</v>
      </c>
      <c r="L5383">
        <v>741.67100000000005</v>
      </c>
      <c r="M5383">
        <v>731.88400000000001</v>
      </c>
      <c r="N5383">
        <v>722.69899999999996</v>
      </c>
      <c r="O5383">
        <v>716.98299999999995</v>
      </c>
      <c r="P5383">
        <v>709.73</v>
      </c>
      <c r="Q5383">
        <v>684.69100000000003</v>
      </c>
      <c r="R5383">
        <v>689.80100000000004</v>
      </c>
      <c r="S5383">
        <v>688.21</v>
      </c>
      <c r="T5383">
        <v>694.52499999999998</v>
      </c>
      <c r="U5383">
        <v>700.52300000000002</v>
      </c>
      <c r="V5383">
        <v>707.36099999999999</v>
      </c>
      <c r="W5383">
        <v>713.66099999999994</v>
      </c>
      <c r="X5383">
        <v>719.74199999999996</v>
      </c>
      <c r="Y5383">
        <v>726.68700000000001</v>
      </c>
      <c r="Z5383">
        <v>732.53099999999995</v>
      </c>
      <c r="AA5383">
        <v>738.13499999999999</v>
      </c>
      <c r="AB5383">
        <v>744.21900000000005</v>
      </c>
      <c r="AC5383">
        <v>751.05899999999997</v>
      </c>
      <c r="AD5383">
        <v>758.774</v>
      </c>
      <c r="AE5383">
        <v>766.33799999999997</v>
      </c>
      <c r="AF5383">
        <v>776.75</v>
      </c>
    </row>
    <row r="5384" spans="1:32" x14ac:dyDescent="0.25">
      <c r="A5384" t="s">
        <v>13</v>
      </c>
      <c r="B5384" t="s">
        <v>19</v>
      </c>
      <c r="C5384">
        <v>792.86099999999999</v>
      </c>
      <c r="D5384">
        <v>809.40200000000004</v>
      </c>
      <c r="E5384">
        <v>808.83600000000001</v>
      </c>
      <c r="F5384">
        <v>793.19799999999998</v>
      </c>
      <c r="G5384">
        <v>796.27</v>
      </c>
      <c r="H5384">
        <v>803.4</v>
      </c>
      <c r="I5384">
        <v>805.32399999999996</v>
      </c>
      <c r="J5384">
        <v>810.70500000000004</v>
      </c>
      <c r="K5384">
        <v>814.346</v>
      </c>
      <c r="L5384">
        <v>817.62300000000005</v>
      </c>
      <c r="M5384">
        <v>808.16700000000003</v>
      </c>
      <c r="N5384">
        <v>801.30200000000002</v>
      </c>
      <c r="O5384">
        <v>808.49</v>
      </c>
      <c r="P5384">
        <v>805.31299999999999</v>
      </c>
      <c r="Q5384">
        <v>800.029</v>
      </c>
      <c r="R5384">
        <v>795.20699999999999</v>
      </c>
      <c r="S5384">
        <v>789.00900000000001</v>
      </c>
      <c r="T5384">
        <v>782.37099999999998</v>
      </c>
      <c r="U5384">
        <v>777.2</v>
      </c>
      <c r="V5384">
        <v>770.88599999999997</v>
      </c>
      <c r="W5384">
        <v>765.32600000000002</v>
      </c>
      <c r="X5384">
        <v>759.59299999999996</v>
      </c>
      <c r="Y5384">
        <v>753.56</v>
      </c>
      <c r="Z5384">
        <v>747.48199999999997</v>
      </c>
      <c r="AA5384">
        <v>740.02099999999996</v>
      </c>
      <c r="AB5384">
        <v>729.67</v>
      </c>
      <c r="AC5384">
        <v>723.41700000000003</v>
      </c>
      <c r="AD5384">
        <v>718.91899999999998</v>
      </c>
      <c r="AE5384">
        <v>712.21799999999996</v>
      </c>
      <c r="AF5384">
        <v>705.36199999999997</v>
      </c>
    </row>
    <row r="5385" spans="1:32" x14ac:dyDescent="0.25">
      <c r="A5385" t="s">
        <v>14</v>
      </c>
      <c r="B5385" t="s">
        <v>19</v>
      </c>
      <c r="C5385">
        <v>657.78800000000001</v>
      </c>
      <c r="D5385">
        <v>658.09799999999996</v>
      </c>
      <c r="E5385">
        <v>563.26599999999996</v>
      </c>
      <c r="F5385">
        <v>568.298</v>
      </c>
      <c r="G5385">
        <v>572.55399999999997</v>
      </c>
      <c r="H5385">
        <v>577.89</v>
      </c>
      <c r="I5385">
        <v>582.53</v>
      </c>
      <c r="J5385">
        <v>586.90899999999999</v>
      </c>
      <c r="K5385">
        <v>591.55999999999995</v>
      </c>
      <c r="L5385">
        <v>596.14400000000001</v>
      </c>
      <c r="M5385">
        <v>601.42899999999997</v>
      </c>
      <c r="N5385">
        <v>604.154</v>
      </c>
      <c r="O5385">
        <v>640.36300000000006</v>
      </c>
      <c r="P5385">
        <v>652.08399999999995</v>
      </c>
      <c r="Q5385">
        <v>712.98199999999997</v>
      </c>
      <c r="R5385">
        <v>714.62199999999996</v>
      </c>
      <c r="S5385">
        <v>715.851</v>
      </c>
      <c r="T5385">
        <v>717.04700000000003</v>
      </c>
      <c r="U5385">
        <v>717.94299999999998</v>
      </c>
      <c r="V5385">
        <v>719.096</v>
      </c>
      <c r="W5385">
        <v>720.19500000000005</v>
      </c>
      <c r="X5385">
        <v>720.81899999999996</v>
      </c>
      <c r="Y5385">
        <v>721.16</v>
      </c>
      <c r="Z5385">
        <v>721.471</v>
      </c>
      <c r="AA5385">
        <v>721.79</v>
      </c>
      <c r="AB5385">
        <v>722.27099999999996</v>
      </c>
      <c r="AC5385">
        <v>722.25699999999995</v>
      </c>
      <c r="AD5385">
        <v>722.25099999999998</v>
      </c>
      <c r="AE5385">
        <v>722.202</v>
      </c>
      <c r="AF5385">
        <v>722.16499999999996</v>
      </c>
    </row>
    <row r="5386" spans="1:32" x14ac:dyDescent="0.25">
      <c r="A5386" t="s">
        <v>15</v>
      </c>
      <c r="B5386" t="s">
        <v>19</v>
      </c>
      <c r="C5386">
        <v>175.59</v>
      </c>
      <c r="D5386">
        <v>175.61</v>
      </c>
      <c r="E5386">
        <v>178.767</v>
      </c>
      <c r="F5386">
        <v>180.51900000000001</v>
      </c>
      <c r="G5386">
        <v>182.18100000000001</v>
      </c>
      <c r="H5386">
        <v>183.822</v>
      </c>
      <c r="I5386">
        <v>185.61</v>
      </c>
      <c r="J5386">
        <v>187.43899999999999</v>
      </c>
      <c r="K5386">
        <v>189.24299999999999</v>
      </c>
      <c r="L5386">
        <v>191.09399999999999</v>
      </c>
      <c r="M5386">
        <v>192.77199999999999</v>
      </c>
      <c r="N5386">
        <v>194.68199999999999</v>
      </c>
      <c r="O5386">
        <v>196.614</v>
      </c>
      <c r="P5386">
        <v>198.53</v>
      </c>
      <c r="Q5386">
        <v>200.476</v>
      </c>
      <c r="R5386">
        <v>202.417</v>
      </c>
      <c r="S5386">
        <v>204.405</v>
      </c>
      <c r="T5386">
        <v>206.42599999999999</v>
      </c>
      <c r="U5386">
        <v>208.44800000000001</v>
      </c>
      <c r="V5386">
        <v>210.46899999999999</v>
      </c>
      <c r="W5386">
        <v>212.489</v>
      </c>
      <c r="X5386">
        <v>214.55199999999999</v>
      </c>
      <c r="Y5386">
        <v>216.59200000000001</v>
      </c>
      <c r="Z5386">
        <v>218.63200000000001</v>
      </c>
      <c r="AA5386">
        <v>220.66499999999999</v>
      </c>
      <c r="AB5386">
        <v>222.70400000000001</v>
      </c>
      <c r="AC5386">
        <v>224.76400000000001</v>
      </c>
      <c r="AD5386">
        <v>226.82</v>
      </c>
      <c r="AE5386">
        <v>228.84399999999999</v>
      </c>
      <c r="AF5386">
        <v>230.89599999999999</v>
      </c>
    </row>
    <row r="5387" spans="1:32" x14ac:dyDescent="0.25">
      <c r="A5387" t="s">
        <v>16</v>
      </c>
      <c r="B5387" t="s">
        <v>19</v>
      </c>
      <c r="C5387">
        <v>559.27599999999995</v>
      </c>
      <c r="D5387">
        <v>577.255</v>
      </c>
      <c r="E5387">
        <v>578.88400000000001</v>
      </c>
      <c r="F5387">
        <v>553.25800000000004</v>
      </c>
      <c r="G5387">
        <v>556.16700000000003</v>
      </c>
      <c r="H5387">
        <v>558.81799999999998</v>
      </c>
      <c r="I5387">
        <v>560.12900000000002</v>
      </c>
      <c r="J5387">
        <v>561.85599999999999</v>
      </c>
      <c r="K5387">
        <v>562.07899999999995</v>
      </c>
      <c r="L5387">
        <v>561.65800000000002</v>
      </c>
      <c r="M5387">
        <v>560.60799999999995</v>
      </c>
      <c r="N5387">
        <v>559.49800000000005</v>
      </c>
      <c r="O5387">
        <v>558.56600000000003</v>
      </c>
      <c r="P5387">
        <v>557.31700000000001</v>
      </c>
      <c r="Q5387">
        <v>555.98400000000004</v>
      </c>
      <c r="R5387">
        <v>554.82299999999998</v>
      </c>
      <c r="S5387">
        <v>553.745</v>
      </c>
      <c r="T5387">
        <v>552.19200000000001</v>
      </c>
      <c r="U5387">
        <v>551.03099999999995</v>
      </c>
      <c r="V5387">
        <v>549.81899999999996</v>
      </c>
      <c r="W5387">
        <v>548.64599999999996</v>
      </c>
      <c r="X5387">
        <v>547.6</v>
      </c>
      <c r="Y5387">
        <v>546.88199999999995</v>
      </c>
      <c r="Z5387">
        <v>546.60299999999995</v>
      </c>
      <c r="AA5387">
        <v>545.97</v>
      </c>
      <c r="AB5387">
        <v>544.495</v>
      </c>
      <c r="AC5387">
        <v>543.505</v>
      </c>
      <c r="AD5387">
        <v>543.00400000000002</v>
      </c>
      <c r="AE5387">
        <v>542.55799999999999</v>
      </c>
      <c r="AF5387">
        <v>541.92999999999995</v>
      </c>
    </row>
    <row r="5388" spans="1:32" x14ac:dyDescent="0.25">
      <c r="A5388" t="s">
        <v>1903</v>
      </c>
      <c r="B5388" t="s">
        <v>19</v>
      </c>
      <c r="C5388" s="2">
        <v>904301000</v>
      </c>
      <c r="D5388" s="2">
        <v>880572000</v>
      </c>
      <c r="E5388" s="2">
        <v>536329000</v>
      </c>
      <c r="F5388" s="2">
        <v>761566000</v>
      </c>
      <c r="G5388" s="2">
        <v>740800000</v>
      </c>
      <c r="H5388" s="2">
        <v>699640000</v>
      </c>
      <c r="I5388" s="2">
        <v>621002000</v>
      </c>
      <c r="J5388" s="2">
        <v>541210000</v>
      </c>
      <c r="K5388" s="2">
        <v>354523000</v>
      </c>
      <c r="L5388" s="2">
        <v>215727000</v>
      </c>
      <c r="M5388" s="2">
        <v>175787000</v>
      </c>
      <c r="N5388" s="2">
        <v>139643000</v>
      </c>
      <c r="O5388" s="2">
        <v>109199000</v>
      </c>
      <c r="P5388" s="2">
        <v>87943500</v>
      </c>
      <c r="Q5388" s="2">
        <v>83310600</v>
      </c>
      <c r="R5388" s="2">
        <v>76968100</v>
      </c>
      <c r="S5388" s="2">
        <v>71747900</v>
      </c>
      <c r="T5388" s="2">
        <v>64789500</v>
      </c>
      <c r="U5388" s="2">
        <v>57156700</v>
      </c>
      <c r="V5388" s="2">
        <v>49776500</v>
      </c>
      <c r="W5388" s="2">
        <v>53923200</v>
      </c>
      <c r="X5388" s="2">
        <v>53779300</v>
      </c>
      <c r="Y5388" s="2">
        <v>51402500</v>
      </c>
      <c r="Z5388" s="2">
        <v>46406900</v>
      </c>
      <c r="AA5388" s="2">
        <v>37255800</v>
      </c>
      <c r="AB5388" s="2">
        <v>35997500</v>
      </c>
      <c r="AC5388" s="2">
        <v>35742100</v>
      </c>
      <c r="AD5388" s="2">
        <v>34485500</v>
      </c>
      <c r="AE5388" s="2">
        <v>33296800</v>
      </c>
      <c r="AF5388" s="2">
        <v>33638700</v>
      </c>
    </row>
    <row r="5389" spans="1:32" x14ac:dyDescent="0.25">
      <c r="A5389" t="s">
        <v>7291</v>
      </c>
      <c r="B5389" t="s">
        <v>19</v>
      </c>
      <c r="C5389" s="2">
        <v>21767600</v>
      </c>
      <c r="D5389" s="2">
        <v>3988010</v>
      </c>
      <c r="E5389" s="2">
        <v>21667300</v>
      </c>
      <c r="F5389" s="2">
        <v>12803900</v>
      </c>
      <c r="G5389" s="2">
        <v>5170250</v>
      </c>
      <c r="H5389" s="2">
        <v>2667380</v>
      </c>
      <c r="I5389" s="2">
        <v>2984310</v>
      </c>
      <c r="J5389" s="2">
        <v>2973980</v>
      </c>
      <c r="K5389" s="2">
        <v>4302740</v>
      </c>
      <c r="L5389" s="2">
        <v>4757190</v>
      </c>
      <c r="M5389" s="2">
        <v>2336660</v>
      </c>
      <c r="N5389" s="2">
        <v>1459810</v>
      </c>
      <c r="O5389">
        <v>833353</v>
      </c>
      <c r="P5389">
        <v>423966</v>
      </c>
      <c r="Q5389">
        <v>225677</v>
      </c>
      <c r="R5389">
        <v>176254</v>
      </c>
      <c r="S5389">
        <v>350011</v>
      </c>
      <c r="T5389">
        <v>543980</v>
      </c>
      <c r="U5389">
        <v>740884</v>
      </c>
      <c r="V5389">
        <v>641466</v>
      </c>
      <c r="W5389">
        <v>590863</v>
      </c>
      <c r="X5389">
        <v>700908</v>
      </c>
      <c r="Y5389">
        <v>977027</v>
      </c>
      <c r="Z5389" s="2">
        <v>1516140</v>
      </c>
      <c r="AA5389" s="2">
        <v>2212870</v>
      </c>
      <c r="AB5389" s="2">
        <v>2617990</v>
      </c>
      <c r="AC5389" s="2">
        <v>2228130</v>
      </c>
      <c r="AD5389" s="2">
        <v>1979160</v>
      </c>
      <c r="AE5389" s="2">
        <v>1912480</v>
      </c>
      <c r="AF5389" s="2">
        <v>1590480</v>
      </c>
    </row>
    <row r="5390" spans="1:32" x14ac:dyDescent="0.25">
      <c r="A5390" t="s">
        <v>7292</v>
      </c>
      <c r="B5390" t="s">
        <v>19</v>
      </c>
      <c r="C5390" s="2">
        <v>1263950000</v>
      </c>
      <c r="D5390" s="2">
        <v>1359210000</v>
      </c>
      <c r="E5390" s="2">
        <v>1428890000</v>
      </c>
      <c r="F5390" s="2">
        <v>1234080000</v>
      </c>
      <c r="G5390" s="2">
        <v>1234810000</v>
      </c>
      <c r="H5390" s="2">
        <v>1183870000</v>
      </c>
      <c r="I5390" s="2">
        <v>1127930000</v>
      </c>
      <c r="J5390" s="2">
        <v>1075320000</v>
      </c>
      <c r="K5390" s="2">
        <v>1012130000</v>
      </c>
      <c r="L5390" s="2">
        <v>920919000</v>
      </c>
      <c r="M5390" s="2">
        <v>821591000</v>
      </c>
      <c r="N5390" s="2">
        <v>736129000</v>
      </c>
      <c r="O5390" s="2">
        <v>656896000</v>
      </c>
      <c r="P5390" s="2">
        <v>595798000</v>
      </c>
      <c r="Q5390" s="2">
        <v>578514000</v>
      </c>
      <c r="R5390" s="2">
        <v>572088000</v>
      </c>
      <c r="S5390" s="2">
        <v>574433000</v>
      </c>
      <c r="T5390" s="2">
        <v>526821000</v>
      </c>
      <c r="U5390" s="2">
        <v>576032000</v>
      </c>
      <c r="V5390" s="2">
        <v>646744000</v>
      </c>
      <c r="W5390" s="2">
        <v>714883000</v>
      </c>
      <c r="X5390" s="2">
        <v>778519000</v>
      </c>
      <c r="Y5390" s="2">
        <v>777216000</v>
      </c>
      <c r="Z5390" s="2">
        <v>747837000</v>
      </c>
      <c r="AA5390" s="2">
        <v>721548000</v>
      </c>
      <c r="AB5390" s="2">
        <v>722766000</v>
      </c>
      <c r="AC5390" s="2">
        <v>753919000</v>
      </c>
      <c r="AD5390" s="2">
        <v>794778000</v>
      </c>
      <c r="AE5390" s="2">
        <v>836236000</v>
      </c>
      <c r="AF5390" s="2">
        <v>885395000</v>
      </c>
    </row>
    <row r="5391" spans="1:32" x14ac:dyDescent="0.25">
      <c r="A5391" t="s">
        <v>1907</v>
      </c>
      <c r="B5391" t="s">
        <v>19</v>
      </c>
      <c r="C5391" s="2">
        <v>774099000</v>
      </c>
      <c r="D5391" s="2">
        <v>782039000</v>
      </c>
      <c r="E5391" s="2">
        <v>797918000</v>
      </c>
      <c r="F5391" s="2">
        <v>796949000</v>
      </c>
      <c r="G5391" s="2">
        <v>788073000</v>
      </c>
      <c r="H5391" s="2">
        <v>778228000</v>
      </c>
      <c r="I5391" s="2">
        <v>778228000</v>
      </c>
      <c r="J5391" s="2">
        <v>778228000</v>
      </c>
      <c r="K5391" s="2">
        <v>778228000</v>
      </c>
      <c r="L5391" s="2">
        <v>778228000</v>
      </c>
      <c r="M5391" s="2">
        <v>774001000</v>
      </c>
      <c r="N5391" s="2">
        <v>762974000</v>
      </c>
      <c r="O5391" s="2">
        <v>747573000</v>
      </c>
      <c r="P5391" s="2">
        <v>724113000</v>
      </c>
      <c r="Q5391" s="2">
        <v>695391000</v>
      </c>
      <c r="R5391" s="2">
        <v>657540000</v>
      </c>
      <c r="S5391" s="2">
        <v>617499000</v>
      </c>
      <c r="T5391" s="2">
        <v>580264000</v>
      </c>
      <c r="U5391" s="2">
        <v>552480000</v>
      </c>
      <c r="V5391" s="2">
        <v>539171000</v>
      </c>
      <c r="W5391" s="2">
        <v>535121000</v>
      </c>
      <c r="X5391" s="2">
        <v>535121000</v>
      </c>
      <c r="Y5391" s="2">
        <v>535121000</v>
      </c>
      <c r="Z5391" s="2">
        <v>535121000</v>
      </c>
      <c r="AA5391" s="2">
        <v>534727000</v>
      </c>
      <c r="AB5391" s="2">
        <v>533236000</v>
      </c>
      <c r="AC5391" s="2">
        <v>530446000</v>
      </c>
      <c r="AD5391" s="2">
        <v>527095000</v>
      </c>
      <c r="AE5391" s="2">
        <v>523841000</v>
      </c>
      <c r="AF5391" s="2">
        <v>520547000</v>
      </c>
    </row>
    <row r="5392" spans="1:32" x14ac:dyDescent="0.25">
      <c r="A5392" t="s">
        <v>1908</v>
      </c>
      <c r="B5392" t="s">
        <v>19</v>
      </c>
      <c r="C5392" s="2">
        <v>284357000</v>
      </c>
      <c r="D5392" s="2">
        <v>284440000</v>
      </c>
      <c r="E5392" s="2">
        <v>284512000</v>
      </c>
      <c r="F5392" s="2">
        <v>284519000</v>
      </c>
      <c r="G5392" s="2">
        <v>284551000</v>
      </c>
      <c r="H5392" s="2">
        <v>284651000</v>
      </c>
      <c r="I5392" s="2">
        <v>284777000</v>
      </c>
      <c r="J5392" s="2">
        <v>284536000</v>
      </c>
      <c r="K5392" s="2">
        <v>284536000</v>
      </c>
      <c r="L5392" s="2">
        <v>284536000</v>
      </c>
      <c r="M5392" s="2">
        <v>284523000</v>
      </c>
      <c r="N5392" s="2">
        <v>283467000</v>
      </c>
      <c r="O5392" s="2">
        <v>282307000</v>
      </c>
      <c r="P5392" s="2">
        <v>281403000</v>
      </c>
      <c r="Q5392" s="2">
        <v>281005000</v>
      </c>
      <c r="R5392" s="2">
        <v>280207000</v>
      </c>
      <c r="S5392" s="2">
        <v>279304000</v>
      </c>
      <c r="T5392" s="2">
        <v>277844000</v>
      </c>
      <c r="U5392" s="2">
        <v>278164000</v>
      </c>
      <c r="V5392" s="2">
        <v>278889000</v>
      </c>
      <c r="W5392" s="2">
        <v>279690000</v>
      </c>
      <c r="X5392" s="2">
        <v>280364000</v>
      </c>
      <c r="Y5392" s="2">
        <v>279940000</v>
      </c>
      <c r="Z5392" s="2">
        <v>279094000</v>
      </c>
      <c r="AA5392" s="2">
        <v>277630000</v>
      </c>
      <c r="AB5392" s="2">
        <v>276871000</v>
      </c>
      <c r="AC5392" s="2">
        <v>277306000</v>
      </c>
      <c r="AD5392" s="2">
        <v>278023000</v>
      </c>
      <c r="AE5392" s="2">
        <v>278656000</v>
      </c>
      <c r="AF5392" s="2">
        <v>279225000</v>
      </c>
    </row>
    <row r="5393" spans="1:32" x14ac:dyDescent="0.25">
      <c r="A5393" t="s">
        <v>1909</v>
      </c>
      <c r="B5393" t="s">
        <v>19</v>
      </c>
      <c r="C5393" s="2">
        <v>451548000</v>
      </c>
      <c r="D5393" s="2">
        <v>477751000</v>
      </c>
      <c r="E5393" s="2">
        <v>525617000</v>
      </c>
      <c r="F5393" s="2">
        <v>539583000</v>
      </c>
      <c r="G5393" s="2">
        <v>578024000</v>
      </c>
      <c r="H5393" s="2">
        <v>678953000</v>
      </c>
      <c r="I5393" s="2">
        <v>782978000</v>
      </c>
      <c r="J5393" s="2">
        <v>906731000</v>
      </c>
      <c r="K5393" s="2">
        <v>1072970000</v>
      </c>
      <c r="L5393" s="2">
        <v>1230470000</v>
      </c>
      <c r="M5393" s="2">
        <v>1353280000</v>
      </c>
      <c r="N5393" s="2">
        <v>1441170000</v>
      </c>
      <c r="O5393" s="2">
        <v>1494460000</v>
      </c>
      <c r="P5393" s="2">
        <v>1525440000</v>
      </c>
      <c r="Q5393" s="2">
        <v>1523300000</v>
      </c>
      <c r="R5393" s="2">
        <v>1518850000</v>
      </c>
      <c r="S5393" s="2">
        <v>1513780000</v>
      </c>
      <c r="T5393" s="2">
        <v>1551190000</v>
      </c>
      <c r="U5393" s="2">
        <v>1553040000</v>
      </c>
      <c r="V5393" s="2">
        <v>1557130000</v>
      </c>
      <c r="W5393" s="2">
        <v>1561720000</v>
      </c>
      <c r="X5393" s="2">
        <v>1565580000</v>
      </c>
      <c r="Y5393" s="2">
        <v>1563140000</v>
      </c>
      <c r="Z5393" s="2">
        <v>1558350000</v>
      </c>
      <c r="AA5393" s="2">
        <v>1550690000</v>
      </c>
      <c r="AB5393" s="2">
        <v>1546860000</v>
      </c>
      <c r="AC5393" s="2">
        <v>1549130000</v>
      </c>
      <c r="AD5393" s="2">
        <v>1552860000</v>
      </c>
      <c r="AE5393" s="2">
        <v>1556180000</v>
      </c>
      <c r="AF5393" s="2">
        <v>1559180000</v>
      </c>
    </row>
    <row r="5394" spans="1:32" x14ac:dyDescent="0.25">
      <c r="A5394" t="s">
        <v>1910</v>
      </c>
      <c r="B5394" t="s">
        <v>19</v>
      </c>
      <c r="C5394" s="2">
        <v>205934000</v>
      </c>
      <c r="D5394" s="2">
        <v>264585000</v>
      </c>
      <c r="E5394" s="2">
        <v>356532000</v>
      </c>
      <c r="F5394" s="2">
        <v>447800000</v>
      </c>
      <c r="G5394" s="2">
        <v>538980000</v>
      </c>
      <c r="H5394" s="2">
        <v>653203000</v>
      </c>
      <c r="I5394" s="2">
        <v>791477000</v>
      </c>
      <c r="J5394" s="2">
        <v>923974000</v>
      </c>
      <c r="K5394" s="2">
        <v>1126960000</v>
      </c>
      <c r="L5394" s="2">
        <v>1322200000</v>
      </c>
      <c r="M5394" s="2">
        <v>1492760000</v>
      </c>
      <c r="N5394" s="2">
        <v>1686970000</v>
      </c>
      <c r="O5394" s="2">
        <v>1903330000</v>
      </c>
      <c r="P5394" s="2">
        <v>2125740000</v>
      </c>
      <c r="Q5394" s="2">
        <v>2331550000</v>
      </c>
      <c r="R5394" s="2">
        <v>2527680000</v>
      </c>
      <c r="S5394" s="2">
        <v>2706070000</v>
      </c>
      <c r="T5394" s="2">
        <v>2891390000</v>
      </c>
      <c r="U5394" s="2">
        <v>2979760000</v>
      </c>
      <c r="V5394" s="2">
        <v>3028630000</v>
      </c>
      <c r="W5394" s="2">
        <v>3058230000</v>
      </c>
      <c r="X5394" s="2">
        <v>3085170000</v>
      </c>
      <c r="Y5394" s="2">
        <v>3184940000</v>
      </c>
      <c r="Z5394" s="2">
        <v>3307710000</v>
      </c>
      <c r="AA5394" s="2">
        <v>3434820000</v>
      </c>
      <c r="AB5394" s="2">
        <v>3531630000</v>
      </c>
      <c r="AC5394" s="2">
        <v>3586720000</v>
      </c>
      <c r="AD5394" s="2">
        <v>3622540000</v>
      </c>
      <c r="AE5394" s="2">
        <v>3657250000</v>
      </c>
      <c r="AF5394" s="2">
        <v>3689210000</v>
      </c>
    </row>
    <row r="5395" spans="1:32" x14ac:dyDescent="0.25">
      <c r="A5395" t="s">
        <v>1911</v>
      </c>
      <c r="B5395" t="s">
        <v>19</v>
      </c>
      <c r="C5395" s="2">
        <v>3635250</v>
      </c>
      <c r="D5395" s="2">
        <v>3632270</v>
      </c>
      <c r="E5395" s="2">
        <v>3629280</v>
      </c>
      <c r="F5395" s="2">
        <v>3563140</v>
      </c>
      <c r="G5395" s="2">
        <v>3464240</v>
      </c>
      <c r="H5395" s="2">
        <v>3365340</v>
      </c>
      <c r="I5395" s="2">
        <v>3654050</v>
      </c>
      <c r="J5395" s="2">
        <v>3654050</v>
      </c>
      <c r="K5395" s="2">
        <v>3595650</v>
      </c>
      <c r="L5395" s="2">
        <v>3485470</v>
      </c>
      <c r="M5395" s="2">
        <v>3259400</v>
      </c>
      <c r="N5395" s="2">
        <v>3039700</v>
      </c>
      <c r="O5395" s="2">
        <v>3008010</v>
      </c>
      <c r="P5395" s="2">
        <v>2662200</v>
      </c>
      <c r="Q5395" s="2">
        <v>2404680</v>
      </c>
      <c r="R5395" s="2">
        <v>2166610</v>
      </c>
      <c r="S5395" s="2">
        <v>1918020</v>
      </c>
      <c r="T5395" s="2">
        <v>1688360</v>
      </c>
      <c r="U5395" s="2">
        <v>1533800</v>
      </c>
      <c r="V5395" s="2">
        <v>1467190</v>
      </c>
      <c r="W5395" s="2">
        <v>1447980</v>
      </c>
      <c r="X5395" s="2">
        <v>1330170</v>
      </c>
      <c r="Y5395" s="2">
        <v>1196680</v>
      </c>
      <c r="Z5395" s="2">
        <v>1059900</v>
      </c>
      <c r="AA5395" s="2">
        <v>1042630</v>
      </c>
      <c r="AB5395" s="2">
        <v>1033700</v>
      </c>
      <c r="AC5395" s="2">
        <v>1038560</v>
      </c>
      <c r="AD5395" s="2">
        <v>1046680</v>
      </c>
      <c r="AE5395" s="2">
        <v>1054020</v>
      </c>
      <c r="AF5395" s="2">
        <v>1060970</v>
      </c>
    </row>
    <row r="5396" spans="1:32" x14ac:dyDescent="0.25">
      <c r="A5396" t="s">
        <v>1912</v>
      </c>
      <c r="B5396" t="s">
        <v>19</v>
      </c>
      <c r="C5396" s="2">
        <v>51130900</v>
      </c>
      <c r="D5396" s="2">
        <v>61169100</v>
      </c>
      <c r="E5396" s="2">
        <v>29585800</v>
      </c>
      <c r="F5396" s="2">
        <v>38247700</v>
      </c>
      <c r="G5396" s="2">
        <v>43486100</v>
      </c>
      <c r="H5396" s="2">
        <v>36536300</v>
      </c>
      <c r="I5396" s="2">
        <v>24294200</v>
      </c>
      <c r="J5396" s="2">
        <v>14982300</v>
      </c>
      <c r="K5396" s="2">
        <v>7582480</v>
      </c>
      <c r="L5396" s="2">
        <v>2002950</v>
      </c>
      <c r="M5396">
        <v>991676</v>
      </c>
      <c r="N5396">
        <v>813524</v>
      </c>
      <c r="O5396">
        <v>744621</v>
      </c>
      <c r="P5396">
        <v>603099</v>
      </c>
      <c r="Q5396">
        <v>674521</v>
      </c>
      <c r="R5396">
        <v>704311</v>
      </c>
      <c r="S5396">
        <v>813652</v>
      </c>
      <c r="T5396">
        <v>931021</v>
      </c>
      <c r="U5396">
        <v>933385</v>
      </c>
      <c r="V5396" s="2">
        <v>1148030</v>
      </c>
      <c r="W5396" s="2">
        <v>1321290</v>
      </c>
      <c r="X5396" s="2">
        <v>1406790</v>
      </c>
      <c r="Y5396" s="2">
        <v>1365480</v>
      </c>
      <c r="Z5396" s="2">
        <v>1293450</v>
      </c>
      <c r="AA5396" s="2">
        <v>1317790</v>
      </c>
      <c r="AB5396" s="2">
        <v>1285320</v>
      </c>
      <c r="AC5396" s="2">
        <v>1186930</v>
      </c>
      <c r="AD5396" s="2">
        <v>1147370</v>
      </c>
      <c r="AE5396" s="2">
        <v>1076680</v>
      </c>
      <c r="AF5396" s="2">
        <v>1050110</v>
      </c>
    </row>
    <row r="5397" spans="1:32" x14ac:dyDescent="0.25">
      <c r="A5397" t="s">
        <v>1913</v>
      </c>
      <c r="B5397" t="s">
        <v>19</v>
      </c>
      <c r="C5397" s="2">
        <v>9537370</v>
      </c>
      <c r="D5397" s="2">
        <v>9682580</v>
      </c>
      <c r="E5397" s="2">
        <v>9730990</v>
      </c>
      <c r="F5397" s="2">
        <v>9687520</v>
      </c>
      <c r="G5397" s="2">
        <v>9569200</v>
      </c>
      <c r="H5397" s="2">
        <v>9450880</v>
      </c>
      <c r="I5397" s="2">
        <v>9424430</v>
      </c>
      <c r="J5397" s="2">
        <v>9364120</v>
      </c>
      <c r="K5397" s="2">
        <v>9267160</v>
      </c>
      <c r="L5397" s="2">
        <v>9050690</v>
      </c>
      <c r="M5397" s="2">
        <v>8602440</v>
      </c>
      <c r="N5397" s="2">
        <v>7949420</v>
      </c>
      <c r="O5397" s="2">
        <v>7183680</v>
      </c>
      <c r="P5397" s="2">
        <v>6459440</v>
      </c>
      <c r="Q5397" s="2">
        <v>5810800</v>
      </c>
      <c r="R5397" s="2">
        <v>5158990</v>
      </c>
      <c r="S5397" s="2">
        <v>4465440</v>
      </c>
      <c r="T5397" s="2">
        <v>3782260</v>
      </c>
      <c r="U5397" s="2">
        <v>3222060</v>
      </c>
      <c r="V5397" s="2">
        <v>2813680</v>
      </c>
      <c r="W5397" s="2">
        <v>2497560</v>
      </c>
      <c r="X5397" s="2">
        <v>2209820</v>
      </c>
      <c r="Y5397" s="2">
        <v>1866430</v>
      </c>
      <c r="Z5397" s="2">
        <v>1401140</v>
      </c>
      <c r="AA5397">
        <v>670977</v>
      </c>
      <c r="AB5397">
        <v>0</v>
      </c>
      <c r="AC5397">
        <v>0</v>
      </c>
      <c r="AD5397">
        <v>0</v>
      </c>
      <c r="AE5397">
        <v>0</v>
      </c>
      <c r="AF5397">
        <v>0</v>
      </c>
    </row>
    <row r="5398" spans="1:32" x14ac:dyDescent="0.25">
      <c r="A5398" t="s">
        <v>1914</v>
      </c>
      <c r="B5398" t="s">
        <v>19</v>
      </c>
      <c r="C5398" s="2">
        <v>11742100</v>
      </c>
      <c r="D5398" s="2">
        <v>11741600</v>
      </c>
      <c r="E5398" s="2">
        <v>11715000</v>
      </c>
      <c r="F5398" s="2">
        <v>11536500</v>
      </c>
      <c r="G5398" s="2">
        <v>11232800</v>
      </c>
      <c r="H5398" s="2">
        <v>10928600</v>
      </c>
      <c r="I5398" s="2">
        <v>10657600</v>
      </c>
      <c r="J5398" s="2">
        <v>10429800</v>
      </c>
      <c r="K5398" s="2">
        <v>10140700</v>
      </c>
      <c r="L5398" s="2">
        <v>9853850</v>
      </c>
      <c r="M5398" s="2">
        <v>9534990</v>
      </c>
      <c r="N5398" s="2">
        <v>9211180</v>
      </c>
      <c r="O5398" s="2">
        <v>8888290</v>
      </c>
      <c r="P5398" s="2">
        <v>8598090</v>
      </c>
      <c r="Q5398" s="2">
        <v>8343430</v>
      </c>
      <c r="R5398" s="2">
        <v>8100910</v>
      </c>
      <c r="S5398" s="2">
        <v>7855680</v>
      </c>
      <c r="T5398" s="2">
        <v>7619700</v>
      </c>
      <c r="U5398" s="2">
        <v>7428340</v>
      </c>
      <c r="V5398" s="2">
        <v>7296780</v>
      </c>
      <c r="W5398" s="2">
        <v>7209040</v>
      </c>
      <c r="X5398" s="2">
        <v>7129060</v>
      </c>
      <c r="Y5398" s="2">
        <v>7039050</v>
      </c>
      <c r="Z5398" s="2">
        <v>6934500</v>
      </c>
      <c r="AA5398" s="2">
        <v>6815480</v>
      </c>
      <c r="AB5398" s="2">
        <v>6685900</v>
      </c>
      <c r="AC5398" s="2">
        <v>6551960</v>
      </c>
      <c r="AD5398" s="2">
        <v>6420770</v>
      </c>
      <c r="AE5398" s="2">
        <v>6289890</v>
      </c>
      <c r="AF5398" s="2">
        <v>6156300</v>
      </c>
    </row>
    <row r="5399" spans="1:32" x14ac:dyDescent="0.25">
      <c r="A5399" t="s">
        <v>1915</v>
      </c>
      <c r="B5399" t="s">
        <v>19</v>
      </c>
      <c r="C5399" s="2">
        <v>86136400</v>
      </c>
      <c r="D5399" s="2">
        <v>48861000</v>
      </c>
      <c r="E5399" s="2">
        <v>151771000</v>
      </c>
      <c r="F5399" s="2">
        <v>77400700</v>
      </c>
      <c r="G5399" s="2">
        <v>56213200</v>
      </c>
      <c r="H5399" s="2">
        <v>46083300</v>
      </c>
      <c r="I5399" s="2">
        <v>51764300</v>
      </c>
      <c r="J5399" s="2">
        <v>59095600</v>
      </c>
      <c r="K5399" s="2">
        <v>71663900</v>
      </c>
      <c r="L5399" s="2">
        <v>84931200</v>
      </c>
      <c r="M5399" s="2">
        <v>70975000</v>
      </c>
      <c r="N5399" s="2">
        <v>59356300</v>
      </c>
      <c r="O5399" s="2">
        <v>47883800</v>
      </c>
      <c r="P5399" s="2">
        <v>39142600</v>
      </c>
      <c r="Q5399" s="2">
        <v>34188100</v>
      </c>
      <c r="R5399" s="2">
        <v>32910100</v>
      </c>
      <c r="S5399" s="2">
        <v>33516200</v>
      </c>
      <c r="T5399" s="2">
        <v>29310300</v>
      </c>
      <c r="U5399" s="2">
        <v>40178600</v>
      </c>
      <c r="V5399" s="2">
        <v>49566800</v>
      </c>
      <c r="W5399" s="2">
        <v>59629900</v>
      </c>
      <c r="X5399" s="2">
        <v>70625100</v>
      </c>
      <c r="Y5399" s="2">
        <v>73864100</v>
      </c>
      <c r="Z5399" s="2">
        <v>77239100</v>
      </c>
      <c r="AA5399" s="2">
        <v>79355800</v>
      </c>
      <c r="AB5399" s="2">
        <v>80156900</v>
      </c>
      <c r="AC5399" s="2">
        <v>83795400</v>
      </c>
      <c r="AD5399" s="2">
        <v>87375400</v>
      </c>
      <c r="AE5399" s="2">
        <v>91556200</v>
      </c>
      <c r="AF5399" s="2">
        <v>93385900</v>
      </c>
    </row>
    <row r="5400" spans="1:32" x14ac:dyDescent="0.25">
      <c r="A5400" t="s">
        <v>1916</v>
      </c>
      <c r="B5400" t="s">
        <v>19</v>
      </c>
      <c r="C5400" s="2">
        <v>12302900</v>
      </c>
      <c r="D5400" s="2">
        <v>13192500</v>
      </c>
      <c r="E5400" s="2">
        <v>5179000</v>
      </c>
      <c r="F5400" s="2">
        <v>10741300</v>
      </c>
      <c r="G5400" s="2">
        <v>11484600</v>
      </c>
      <c r="H5400" s="2">
        <v>10796000</v>
      </c>
      <c r="I5400" s="2">
        <v>9442070</v>
      </c>
      <c r="J5400" s="2">
        <v>7586920</v>
      </c>
      <c r="K5400" s="2">
        <v>5090310</v>
      </c>
      <c r="L5400" s="2">
        <v>2646660</v>
      </c>
      <c r="M5400" s="2">
        <v>2242860</v>
      </c>
      <c r="N5400" s="2">
        <v>1890950</v>
      </c>
      <c r="O5400" s="2">
        <v>1589720</v>
      </c>
      <c r="P5400" s="2">
        <v>1397240</v>
      </c>
      <c r="Q5400" s="2">
        <v>1523000</v>
      </c>
      <c r="R5400" s="2">
        <v>1599720</v>
      </c>
      <c r="S5400" s="2">
        <v>1658010</v>
      </c>
      <c r="T5400" s="2">
        <v>1669940</v>
      </c>
      <c r="U5400" s="2">
        <v>1700490</v>
      </c>
      <c r="V5400" s="2">
        <v>2014110</v>
      </c>
      <c r="W5400" s="2">
        <v>2288810</v>
      </c>
      <c r="X5400" s="2">
        <v>2451940</v>
      </c>
      <c r="Y5400" s="2">
        <v>2325810</v>
      </c>
      <c r="Z5400" s="2">
        <v>2171550</v>
      </c>
      <c r="AA5400" s="2">
        <v>2124570</v>
      </c>
      <c r="AB5400" s="2">
        <v>2078510</v>
      </c>
      <c r="AC5400" s="2">
        <v>2006020</v>
      </c>
      <c r="AD5400" s="2">
        <v>2010340</v>
      </c>
      <c r="AE5400" s="2">
        <v>1945170</v>
      </c>
      <c r="AF5400" s="2">
        <v>1961370</v>
      </c>
    </row>
    <row r="5401" spans="1:32" x14ac:dyDescent="0.25">
      <c r="A5401" t="s">
        <v>1917</v>
      </c>
      <c r="B5401" t="s">
        <v>19</v>
      </c>
      <c r="C5401">
        <v>112444</v>
      </c>
      <c r="D5401">
        <v>112444</v>
      </c>
      <c r="E5401">
        <v>495332</v>
      </c>
      <c r="F5401" s="2">
        <v>6483370</v>
      </c>
      <c r="G5401" s="2">
        <v>8626200</v>
      </c>
      <c r="H5401" s="2">
        <v>11602100</v>
      </c>
      <c r="I5401" s="2">
        <v>15453900</v>
      </c>
      <c r="J5401" s="2">
        <v>15453900</v>
      </c>
      <c r="K5401" s="2">
        <v>18992300</v>
      </c>
      <c r="L5401" s="2">
        <v>18992300</v>
      </c>
      <c r="M5401" s="2">
        <v>18991300</v>
      </c>
      <c r="N5401" s="2">
        <v>18906600</v>
      </c>
      <c r="O5401" s="2">
        <v>18819600</v>
      </c>
      <c r="P5401" s="2">
        <v>18755000</v>
      </c>
      <c r="Q5401" s="2">
        <v>18730200</v>
      </c>
      <c r="R5401" s="2">
        <v>18666100</v>
      </c>
      <c r="S5401" s="2">
        <v>18587500</v>
      </c>
      <c r="T5401" s="2">
        <v>18469900</v>
      </c>
      <c r="U5401" s="2">
        <v>18492700</v>
      </c>
      <c r="V5401" s="2">
        <v>18546600</v>
      </c>
      <c r="W5401" s="2">
        <v>18608100</v>
      </c>
      <c r="X5401" s="2">
        <v>18659500</v>
      </c>
      <c r="Y5401" s="2">
        <v>18624500</v>
      </c>
      <c r="Z5401" s="2">
        <v>18557700</v>
      </c>
      <c r="AA5401" s="2">
        <v>18451700</v>
      </c>
      <c r="AB5401" s="2">
        <v>18398300</v>
      </c>
      <c r="AC5401" s="2">
        <v>18429500</v>
      </c>
      <c r="AD5401" s="2">
        <v>18480800</v>
      </c>
      <c r="AE5401" s="2">
        <v>18526400</v>
      </c>
      <c r="AF5401" s="2">
        <v>18568000</v>
      </c>
    </row>
    <row r="5402" spans="1:32" x14ac:dyDescent="0.25">
      <c r="A5402" t="s">
        <v>1918</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x14ac:dyDescent="0.25">
      <c r="A5403" t="s">
        <v>1919</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x14ac:dyDescent="0.25">
      <c r="A5404" t="s">
        <v>1920</v>
      </c>
      <c r="B5404" t="s">
        <v>19</v>
      </c>
      <c r="C5404" s="2">
        <v>9128280</v>
      </c>
      <c r="D5404" s="2">
        <v>9128280</v>
      </c>
      <c r="E5404" s="2">
        <v>9128280</v>
      </c>
      <c r="F5404" s="2">
        <v>9128280</v>
      </c>
      <c r="G5404" s="2">
        <v>9128280</v>
      </c>
      <c r="H5404" s="2">
        <v>9128280</v>
      </c>
      <c r="I5404" s="2">
        <v>9128280</v>
      </c>
      <c r="J5404" s="2">
        <v>9128280</v>
      </c>
      <c r="K5404" s="2">
        <v>9128280</v>
      </c>
      <c r="L5404" s="2">
        <v>9128280</v>
      </c>
      <c r="M5404" s="2">
        <v>8513080</v>
      </c>
      <c r="N5404" s="2">
        <v>8033600</v>
      </c>
      <c r="O5404" s="2">
        <v>7742000</v>
      </c>
      <c r="P5404" s="2">
        <v>7597470</v>
      </c>
      <c r="Q5404" s="2">
        <v>7047470</v>
      </c>
      <c r="R5404" s="2">
        <v>6747640</v>
      </c>
      <c r="S5404" s="2">
        <v>7166360</v>
      </c>
      <c r="T5404" s="2">
        <v>6682920</v>
      </c>
      <c r="U5404" s="2">
        <v>6714210</v>
      </c>
      <c r="V5404" s="2">
        <v>7102660</v>
      </c>
      <c r="W5404" s="2">
        <v>7166360</v>
      </c>
      <c r="X5404" s="2">
        <v>7258680</v>
      </c>
      <c r="Y5404" s="2">
        <v>7166360</v>
      </c>
      <c r="Z5404" s="2">
        <v>6837950</v>
      </c>
      <c r="AA5404" s="2">
        <v>6497790</v>
      </c>
      <c r="AB5404" s="2">
        <v>6317440</v>
      </c>
      <c r="AC5404" s="2">
        <v>6320120</v>
      </c>
      <c r="AD5404" s="2">
        <v>6560530</v>
      </c>
      <c r="AE5404" s="2">
        <v>6743470</v>
      </c>
      <c r="AF5404" s="2">
        <v>6995380</v>
      </c>
    </row>
    <row r="5405" spans="1:32" x14ac:dyDescent="0.25">
      <c r="A5405" t="s">
        <v>7293</v>
      </c>
      <c r="B5405" t="s">
        <v>19</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row>
    <row r="5406" spans="1:32" x14ac:dyDescent="0.25">
      <c r="A5406" t="s">
        <v>7294</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x14ac:dyDescent="0.25">
      <c r="A5407" t="s">
        <v>7295</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x14ac:dyDescent="0.25">
      <c r="A5408" t="s">
        <v>7296</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x14ac:dyDescent="0.25">
      <c r="A5409" t="s">
        <v>7297</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x14ac:dyDescent="0.25">
      <c r="A5410" t="s">
        <v>7298</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x14ac:dyDescent="0.25">
      <c r="A5411" t="s">
        <v>7299</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x14ac:dyDescent="0.25">
      <c r="A5412" t="s">
        <v>2770</v>
      </c>
      <c r="B5412" t="s">
        <v>19</v>
      </c>
      <c r="C5412" s="2">
        <v>1743690000000000</v>
      </c>
      <c r="D5412" s="2">
        <v>1863620000000000</v>
      </c>
      <c r="E5412" s="2">
        <v>1900960000000000</v>
      </c>
      <c r="F5412" s="2">
        <v>1900510000000000</v>
      </c>
      <c r="G5412" s="2">
        <v>1886350000000000</v>
      </c>
      <c r="H5412" s="2">
        <v>1864170000000000</v>
      </c>
      <c r="I5412" s="2">
        <v>1834780000000000</v>
      </c>
      <c r="J5412" s="2">
        <v>1804280000000000</v>
      </c>
      <c r="K5412" s="2">
        <v>1764310000000000</v>
      </c>
      <c r="L5412" s="2">
        <v>1718650000000000</v>
      </c>
      <c r="M5412" s="2">
        <v>1671290000000000</v>
      </c>
      <c r="N5412" s="2">
        <v>1626440000000000</v>
      </c>
      <c r="O5412" s="2">
        <v>1587190000000000</v>
      </c>
      <c r="P5412" s="2">
        <v>1545400000000000</v>
      </c>
      <c r="Q5412" s="2">
        <v>1500160000000000</v>
      </c>
      <c r="R5412" s="2">
        <v>1454200000000000</v>
      </c>
      <c r="S5412" s="2">
        <v>1412000000000000</v>
      </c>
      <c r="T5412" s="2">
        <v>1372740000000000</v>
      </c>
      <c r="U5412" s="2">
        <v>1335010000000000</v>
      </c>
      <c r="V5412" s="2">
        <v>1299510000000000</v>
      </c>
      <c r="W5412" s="2">
        <v>1263630000000000</v>
      </c>
      <c r="X5412" s="2">
        <v>1232930000000000</v>
      </c>
      <c r="Y5412" s="2">
        <v>1208010000000000</v>
      </c>
      <c r="Z5412" s="2">
        <v>1188620000000000</v>
      </c>
      <c r="AA5412" s="2">
        <v>1175060000000000</v>
      </c>
      <c r="AB5412" s="2">
        <v>1164630000000000</v>
      </c>
      <c r="AC5412" s="2">
        <v>1155120000000000</v>
      </c>
      <c r="AD5412" s="2">
        <v>1149450000000000</v>
      </c>
      <c r="AE5412" s="2">
        <v>1148300000000000</v>
      </c>
      <c r="AF5412" s="2">
        <v>1152020000000000</v>
      </c>
    </row>
    <row r="5413" spans="1:32" x14ac:dyDescent="0.25">
      <c r="A5413" t="s">
        <v>2771</v>
      </c>
      <c r="B5413" t="s">
        <v>19</v>
      </c>
      <c r="C5413" s="2">
        <v>1690130000000</v>
      </c>
      <c r="D5413" s="2">
        <v>1767460000000</v>
      </c>
      <c r="E5413" s="2">
        <v>1787720000000</v>
      </c>
      <c r="F5413" s="2">
        <v>1777310000000</v>
      </c>
      <c r="G5413" s="2">
        <v>1749760000000</v>
      </c>
      <c r="H5413" s="2">
        <v>1716990000000</v>
      </c>
      <c r="I5413" s="2">
        <v>1679440000000</v>
      </c>
      <c r="J5413" s="2">
        <v>1636440000000</v>
      </c>
      <c r="K5413" s="2">
        <v>1588930000000</v>
      </c>
      <c r="L5413" s="2">
        <v>1536810000000</v>
      </c>
      <c r="M5413" s="2">
        <v>1482960000000</v>
      </c>
      <c r="N5413" s="2">
        <v>1429570000000</v>
      </c>
      <c r="O5413" s="2">
        <v>1381310000000</v>
      </c>
      <c r="P5413" s="2">
        <v>1331990000000</v>
      </c>
      <c r="Q5413" s="2">
        <v>1279050000000</v>
      </c>
      <c r="R5413" s="2">
        <v>1226230000000</v>
      </c>
      <c r="S5413" s="2">
        <v>1176720000000</v>
      </c>
      <c r="T5413" s="2">
        <v>1130290000000</v>
      </c>
      <c r="U5413" s="2">
        <v>1085910000000</v>
      </c>
      <c r="V5413" s="2">
        <v>1044780000000</v>
      </c>
      <c r="W5413" s="2">
        <v>1007770000000</v>
      </c>
      <c r="X5413" s="2">
        <v>976548000000</v>
      </c>
      <c r="Y5413" s="2">
        <v>953269000000</v>
      </c>
      <c r="Z5413" s="2">
        <v>937282000000</v>
      </c>
      <c r="AA5413" s="2">
        <v>926944000000</v>
      </c>
      <c r="AB5413" s="2">
        <v>920195000000</v>
      </c>
      <c r="AC5413" s="2">
        <v>914244000000</v>
      </c>
      <c r="AD5413" s="2">
        <v>911419000000</v>
      </c>
      <c r="AE5413" s="2">
        <v>911536000000</v>
      </c>
      <c r="AF5413" s="2">
        <v>914670000000</v>
      </c>
    </row>
    <row r="5414" spans="1:32" x14ac:dyDescent="0.25">
      <c r="A5414" t="s">
        <v>2772</v>
      </c>
      <c r="B5414" t="s">
        <v>19</v>
      </c>
      <c r="C5414" s="2">
        <v>18516700000000</v>
      </c>
      <c r="D5414" s="2">
        <v>19286900000000</v>
      </c>
      <c r="E5414" s="2">
        <v>19469200000000</v>
      </c>
      <c r="F5414" s="2">
        <v>19318100000000</v>
      </c>
      <c r="G5414" s="2">
        <v>18980000000000</v>
      </c>
      <c r="H5414" s="2">
        <v>18592200000000</v>
      </c>
      <c r="I5414" s="2">
        <v>18153500000000</v>
      </c>
      <c r="J5414" s="2">
        <v>17649700000000</v>
      </c>
      <c r="K5414" s="2">
        <v>17091500000000</v>
      </c>
      <c r="L5414" s="2">
        <v>16485100000000</v>
      </c>
      <c r="M5414" s="2">
        <v>15858300000000</v>
      </c>
      <c r="N5414" s="2">
        <v>15230900000000</v>
      </c>
      <c r="O5414" s="2">
        <v>14660800000000</v>
      </c>
      <c r="P5414" s="2">
        <v>14084700000000</v>
      </c>
      <c r="Q5414" s="2">
        <v>13465100000000</v>
      </c>
      <c r="R5414" s="2">
        <v>12847200000000</v>
      </c>
      <c r="S5414" s="2">
        <v>12264500000000</v>
      </c>
      <c r="T5414" s="2">
        <v>11714300000000</v>
      </c>
      <c r="U5414" s="2">
        <v>11187100000000</v>
      </c>
      <c r="V5414" s="2">
        <v>10697500000000</v>
      </c>
      <c r="W5414" s="2">
        <v>10264300000000</v>
      </c>
      <c r="X5414" s="2">
        <v>9897640000000</v>
      </c>
      <c r="Y5414" s="2">
        <v>9626560000000</v>
      </c>
      <c r="Z5414" s="2">
        <v>9442120000000</v>
      </c>
      <c r="AA5414" s="2">
        <v>9320480000000</v>
      </c>
      <c r="AB5414" s="2">
        <v>9240560000000</v>
      </c>
      <c r="AC5414" s="2">
        <v>9171900000000</v>
      </c>
      <c r="AD5414" s="2">
        <v>9137310000000</v>
      </c>
      <c r="AE5414" s="2">
        <v>9132660000000</v>
      </c>
      <c r="AF5414" s="2">
        <v>9157550000000</v>
      </c>
    </row>
    <row r="5415" spans="1:32" x14ac:dyDescent="0.25">
      <c r="A5415" t="s">
        <v>2773</v>
      </c>
      <c r="B5415" t="s">
        <v>19</v>
      </c>
      <c r="C5415" s="2">
        <v>4525680000000</v>
      </c>
      <c r="D5415" s="2">
        <v>4775170000000</v>
      </c>
      <c r="E5415" s="2">
        <v>4815960000000</v>
      </c>
      <c r="F5415" s="2">
        <v>4816310000000</v>
      </c>
      <c r="G5415" s="2">
        <v>4772000000000</v>
      </c>
      <c r="H5415" s="2">
        <v>4708640000000</v>
      </c>
      <c r="I5415" s="2">
        <v>4635420000000</v>
      </c>
      <c r="J5415" s="2">
        <v>4554080000000</v>
      </c>
      <c r="K5415" s="2">
        <v>4467380000000</v>
      </c>
      <c r="L5415" s="2">
        <v>4360730000000</v>
      </c>
      <c r="M5415" s="2">
        <v>4255490000000</v>
      </c>
      <c r="N5415" s="2">
        <v>4156150000000</v>
      </c>
      <c r="O5415" s="2">
        <v>4072220000000</v>
      </c>
      <c r="P5415" s="2">
        <v>3980630000000</v>
      </c>
      <c r="Q5415" s="2">
        <v>3885960000000</v>
      </c>
      <c r="R5415" s="2">
        <v>3789220000000</v>
      </c>
      <c r="S5415" s="2">
        <v>3701220000000</v>
      </c>
      <c r="T5415" s="2">
        <v>3620120000000</v>
      </c>
      <c r="U5415" s="2">
        <v>3540510000000</v>
      </c>
      <c r="V5415" s="2">
        <v>3468580000000</v>
      </c>
      <c r="W5415" s="2">
        <v>3392380000000</v>
      </c>
      <c r="X5415" s="2">
        <v>3325750000000</v>
      </c>
      <c r="Y5415" s="2">
        <v>3268420000000</v>
      </c>
      <c r="Z5415" s="2">
        <v>3220770000000</v>
      </c>
      <c r="AA5415" s="2">
        <v>3181910000000</v>
      </c>
      <c r="AB5415" s="2">
        <v>3152140000000</v>
      </c>
      <c r="AC5415" s="2">
        <v>3124910000000</v>
      </c>
      <c r="AD5415" s="2">
        <v>3106390000000</v>
      </c>
      <c r="AE5415" s="2">
        <v>3097910000000</v>
      </c>
      <c r="AF5415" s="2">
        <v>3103060000000</v>
      </c>
    </row>
    <row r="5416" spans="1:32" x14ac:dyDescent="0.25">
      <c r="A5416" t="s">
        <v>2774</v>
      </c>
      <c r="B5416" t="s">
        <v>19</v>
      </c>
      <c r="C5416" s="2">
        <v>268949000000</v>
      </c>
      <c r="D5416" s="2">
        <v>284681000000</v>
      </c>
      <c r="E5416" s="2">
        <v>287057000000</v>
      </c>
      <c r="F5416" s="2">
        <v>286184000000</v>
      </c>
      <c r="G5416" s="2">
        <v>283379000000</v>
      </c>
      <c r="H5416" s="2">
        <v>279769000000</v>
      </c>
      <c r="I5416" s="2">
        <v>275320000000</v>
      </c>
      <c r="J5416" s="2">
        <v>270017000000</v>
      </c>
      <c r="K5416" s="2">
        <v>263923000000</v>
      </c>
      <c r="L5416" s="2">
        <v>256755000000</v>
      </c>
      <c r="M5416" s="2">
        <v>249500000000</v>
      </c>
      <c r="N5416" s="2">
        <v>242486000000</v>
      </c>
      <c r="O5416" s="2">
        <v>236513000000</v>
      </c>
      <c r="P5416" s="2">
        <v>230125000000</v>
      </c>
      <c r="Q5416" s="2">
        <v>223448000000</v>
      </c>
      <c r="R5416" s="2">
        <v>216711000000</v>
      </c>
      <c r="S5416" s="2">
        <v>210506000000</v>
      </c>
      <c r="T5416" s="2">
        <v>204714000000</v>
      </c>
      <c r="U5416" s="2">
        <v>199084000000</v>
      </c>
      <c r="V5416" s="2">
        <v>193915000000</v>
      </c>
      <c r="W5416" s="2">
        <v>188403000000</v>
      </c>
      <c r="X5416" s="2">
        <v>183561000000</v>
      </c>
      <c r="Y5416" s="2">
        <v>179494000000</v>
      </c>
      <c r="Z5416" s="2">
        <v>176134000000</v>
      </c>
      <c r="AA5416" s="2">
        <v>173379000000</v>
      </c>
      <c r="AB5416" s="2">
        <v>171170000000</v>
      </c>
      <c r="AC5416" s="2">
        <v>169148000000</v>
      </c>
      <c r="AD5416" s="2">
        <v>167696000000</v>
      </c>
      <c r="AE5416" s="2">
        <v>166955000000</v>
      </c>
      <c r="AF5416" s="2">
        <v>167028000000</v>
      </c>
    </row>
    <row r="5417" spans="1:32" x14ac:dyDescent="0.25">
      <c r="A5417" t="s">
        <v>2775</v>
      </c>
      <c r="B5417" t="s">
        <v>19</v>
      </c>
      <c r="C5417" s="2">
        <v>153631000000</v>
      </c>
      <c r="D5417" s="2">
        <v>163344000000</v>
      </c>
      <c r="E5417" s="2">
        <v>165099000000</v>
      </c>
      <c r="F5417" s="2">
        <v>165204000000</v>
      </c>
      <c r="G5417" s="2">
        <v>164093000000</v>
      </c>
      <c r="H5417" s="2">
        <v>162349000000</v>
      </c>
      <c r="I5417" s="2">
        <v>160187000000</v>
      </c>
      <c r="J5417" s="2">
        <v>157685000000</v>
      </c>
      <c r="K5417" s="2">
        <v>154908000000</v>
      </c>
      <c r="L5417" s="2">
        <v>151477000000</v>
      </c>
      <c r="M5417" s="2">
        <v>148071000000</v>
      </c>
      <c r="N5417" s="2">
        <v>144900000000</v>
      </c>
      <c r="O5417" s="2">
        <v>142288000000</v>
      </c>
      <c r="P5417" s="2">
        <v>139365000000</v>
      </c>
      <c r="Q5417" s="2">
        <v>136366000000</v>
      </c>
      <c r="R5417" s="2">
        <v>133317000000</v>
      </c>
      <c r="S5417" s="2">
        <v>130579000000</v>
      </c>
      <c r="T5417" s="2">
        <v>128082000000</v>
      </c>
      <c r="U5417" s="2">
        <v>125652000000</v>
      </c>
      <c r="V5417" s="2">
        <v>123460000000</v>
      </c>
      <c r="W5417" s="2">
        <v>120968000000</v>
      </c>
      <c r="X5417" s="2">
        <v>118785000000</v>
      </c>
      <c r="Y5417" s="2">
        <v>116865000000</v>
      </c>
      <c r="Z5417" s="2">
        <v>115217000000</v>
      </c>
      <c r="AA5417" s="2">
        <v>113859000000</v>
      </c>
      <c r="AB5417" s="2">
        <v>112788000000</v>
      </c>
      <c r="AC5417" s="2">
        <v>111776000000</v>
      </c>
      <c r="AD5417" s="2">
        <v>111070000000</v>
      </c>
      <c r="AE5417" s="2">
        <v>110766000000</v>
      </c>
      <c r="AF5417" s="2">
        <v>110963000000</v>
      </c>
    </row>
    <row r="5418" spans="1:32" x14ac:dyDescent="0.25">
      <c r="A5418" t="s">
        <v>2776</v>
      </c>
      <c r="B5418" t="s">
        <v>19</v>
      </c>
      <c r="C5418" s="2">
        <v>178239000000</v>
      </c>
      <c r="D5418" s="2">
        <v>187766000000</v>
      </c>
      <c r="E5418" s="2">
        <v>194423000000</v>
      </c>
      <c r="F5418" s="2">
        <v>195825000000</v>
      </c>
      <c r="G5418" s="2">
        <v>196822000000</v>
      </c>
      <c r="H5418" s="2">
        <v>196206000000</v>
      </c>
      <c r="I5418" s="2">
        <v>195833000000</v>
      </c>
      <c r="J5418" s="2">
        <v>195133000000</v>
      </c>
      <c r="K5418" s="2">
        <v>194713000000</v>
      </c>
      <c r="L5418" s="2">
        <v>194358000000</v>
      </c>
      <c r="M5418" s="2">
        <v>194187000000</v>
      </c>
      <c r="N5418" s="2">
        <v>194334000000</v>
      </c>
      <c r="O5418" s="2">
        <v>194580000000</v>
      </c>
      <c r="P5418" s="2">
        <v>194491000000</v>
      </c>
      <c r="Q5418" s="2">
        <v>194347000000</v>
      </c>
      <c r="R5418" s="2">
        <v>194034000000</v>
      </c>
      <c r="S5418" s="2">
        <v>194013000000</v>
      </c>
      <c r="T5418" s="2">
        <v>194136000000</v>
      </c>
      <c r="U5418" s="2">
        <v>194337000000</v>
      </c>
      <c r="V5418" s="2">
        <v>194546000000</v>
      </c>
      <c r="W5418" s="2">
        <v>194807000000</v>
      </c>
      <c r="X5418" s="2">
        <v>195291000000</v>
      </c>
      <c r="Y5418" s="2">
        <v>195735000000</v>
      </c>
      <c r="Z5418" s="2">
        <v>196292000000</v>
      </c>
      <c r="AA5418" s="2">
        <v>197128000000</v>
      </c>
      <c r="AB5418" s="2">
        <v>198294000000</v>
      </c>
      <c r="AC5418" s="2">
        <v>199100000000</v>
      </c>
      <c r="AD5418" s="2">
        <v>199840000000</v>
      </c>
      <c r="AE5418" s="2">
        <v>200781000000</v>
      </c>
      <c r="AF5418" s="2">
        <v>201890000000</v>
      </c>
    </row>
    <row r="5419" spans="1:32" x14ac:dyDescent="0.25">
      <c r="A5419" t="s">
        <v>2777</v>
      </c>
      <c r="B5419" t="s">
        <v>19</v>
      </c>
      <c r="C5419" s="2">
        <v>64232900000</v>
      </c>
      <c r="D5419" s="2">
        <v>68368900000</v>
      </c>
      <c r="E5419" s="2">
        <v>68764100000</v>
      </c>
      <c r="F5419" s="2">
        <v>68943400000</v>
      </c>
      <c r="G5419" s="2">
        <v>68457400000</v>
      </c>
      <c r="H5419" s="2">
        <v>67682500000</v>
      </c>
      <c r="I5419" s="2">
        <v>66742200000</v>
      </c>
      <c r="J5419" s="2">
        <v>65747000000</v>
      </c>
      <c r="K5419" s="2">
        <v>64713300000</v>
      </c>
      <c r="L5419" s="2">
        <v>63326200000</v>
      </c>
      <c r="M5419" s="2">
        <v>61993400000</v>
      </c>
      <c r="N5419" s="2">
        <v>60799600000</v>
      </c>
      <c r="O5419" s="2">
        <v>59850700000</v>
      </c>
      <c r="P5419" s="2">
        <v>58745600000</v>
      </c>
      <c r="Q5419" s="2">
        <v>57664400000</v>
      </c>
      <c r="R5419" s="2">
        <v>56570700000</v>
      </c>
      <c r="S5419" s="2">
        <v>55611200000</v>
      </c>
      <c r="T5419" s="2">
        <v>54770200000</v>
      </c>
      <c r="U5419" s="2">
        <v>53944500000</v>
      </c>
      <c r="V5419" s="2">
        <v>53238700000</v>
      </c>
      <c r="W5419" s="2">
        <v>52364700000</v>
      </c>
      <c r="X5419" s="2">
        <v>51589400000</v>
      </c>
      <c r="Y5419" s="2">
        <v>50861400000</v>
      </c>
      <c r="Z5419" s="2">
        <v>50199700000</v>
      </c>
      <c r="AA5419" s="2">
        <v>49622400000</v>
      </c>
      <c r="AB5419" s="2">
        <v>49156600000</v>
      </c>
      <c r="AC5419" s="2">
        <v>48717800000</v>
      </c>
      <c r="AD5419" s="2">
        <v>48416500000</v>
      </c>
      <c r="AE5419" s="2">
        <v>48282300000</v>
      </c>
      <c r="AF5419" s="2">
        <v>48392100000</v>
      </c>
    </row>
    <row r="5420" spans="1:32" x14ac:dyDescent="0.25">
      <c r="A5420" t="s">
        <v>2778</v>
      </c>
      <c r="B5420" t="s">
        <v>19</v>
      </c>
      <c r="C5420" s="2">
        <v>46060200000</v>
      </c>
      <c r="D5420" s="2">
        <v>48687600000</v>
      </c>
      <c r="E5420" s="2">
        <v>49161800000</v>
      </c>
      <c r="F5420" s="2">
        <v>49055900000</v>
      </c>
      <c r="G5420" s="2">
        <v>48661500000</v>
      </c>
      <c r="H5420" s="2">
        <v>48109400000</v>
      </c>
      <c r="I5420" s="2">
        <v>47439400000</v>
      </c>
      <c r="J5420" s="2">
        <v>46623700000</v>
      </c>
      <c r="K5420" s="2">
        <v>45687200000</v>
      </c>
      <c r="L5420" s="2">
        <v>44577000000</v>
      </c>
      <c r="M5420" s="2">
        <v>43462900000</v>
      </c>
      <c r="N5420" s="2">
        <v>42389300000</v>
      </c>
      <c r="O5420" s="2">
        <v>41484200000</v>
      </c>
      <c r="P5420" s="2">
        <v>40506900000</v>
      </c>
      <c r="Q5420" s="2">
        <v>39483200000</v>
      </c>
      <c r="R5420" s="2">
        <v>38437800000</v>
      </c>
      <c r="S5420" s="2">
        <v>37479500000</v>
      </c>
      <c r="T5420" s="2">
        <v>36580500000</v>
      </c>
      <c r="U5420" s="2">
        <v>35699900000</v>
      </c>
      <c r="V5420" s="2">
        <v>34888900000</v>
      </c>
      <c r="W5420" s="2">
        <v>34004300000</v>
      </c>
      <c r="X5420" s="2">
        <v>33225000000</v>
      </c>
      <c r="Y5420" s="2">
        <v>32560800000</v>
      </c>
      <c r="Z5420" s="2">
        <v>32003700000</v>
      </c>
      <c r="AA5420" s="2">
        <v>31540500000</v>
      </c>
      <c r="AB5420" s="2">
        <v>31173600000</v>
      </c>
      <c r="AC5420" s="2">
        <v>30834900000</v>
      </c>
      <c r="AD5420" s="2">
        <v>30584400000</v>
      </c>
      <c r="AE5420" s="2">
        <v>30452600000</v>
      </c>
      <c r="AF5420" s="2">
        <v>30457000000</v>
      </c>
    </row>
    <row r="5421" spans="1:32" x14ac:dyDescent="0.25">
      <c r="A5421" t="s">
        <v>2779</v>
      </c>
      <c r="B5421" t="s">
        <v>19</v>
      </c>
      <c r="C5421" s="2">
        <v>71309600000</v>
      </c>
      <c r="D5421" s="2">
        <v>76224100000</v>
      </c>
      <c r="E5421" s="2">
        <v>77779800000</v>
      </c>
      <c r="F5421" s="2">
        <v>77778000000</v>
      </c>
      <c r="G5421" s="2">
        <v>77206500000</v>
      </c>
      <c r="H5421" s="2">
        <v>76303800000</v>
      </c>
      <c r="I5421" s="2">
        <v>75105500000</v>
      </c>
      <c r="J5421" s="2">
        <v>73860500000</v>
      </c>
      <c r="K5421" s="2">
        <v>72231500000</v>
      </c>
      <c r="L5421" s="2">
        <v>70369700000</v>
      </c>
      <c r="M5421" s="2">
        <v>68437200000</v>
      </c>
      <c r="N5421" s="2">
        <v>66607600000</v>
      </c>
      <c r="O5421" s="2">
        <v>65005400000</v>
      </c>
      <c r="P5421" s="2">
        <v>63298600000</v>
      </c>
      <c r="Q5421" s="2">
        <v>61449300000</v>
      </c>
      <c r="R5421" s="2">
        <v>59569700000</v>
      </c>
      <c r="S5421" s="2">
        <v>57844300000</v>
      </c>
      <c r="T5421" s="2">
        <v>56239400000</v>
      </c>
      <c r="U5421" s="2">
        <v>54697400000</v>
      </c>
      <c r="V5421" s="2">
        <v>53246300000</v>
      </c>
      <c r="W5421" s="2">
        <v>51780000000</v>
      </c>
      <c r="X5421" s="2">
        <v>50526300000</v>
      </c>
      <c r="Y5421" s="2">
        <v>49510300000</v>
      </c>
      <c r="Z5421" s="2">
        <v>48720600000</v>
      </c>
      <c r="AA5421" s="2">
        <v>48170900000</v>
      </c>
      <c r="AB5421" s="2">
        <v>47748900000</v>
      </c>
      <c r="AC5421" s="2">
        <v>47364500000</v>
      </c>
      <c r="AD5421" s="2">
        <v>47136800000</v>
      </c>
      <c r="AE5421" s="2">
        <v>47093400000</v>
      </c>
      <c r="AF5421" s="2">
        <v>47249000000</v>
      </c>
    </row>
    <row r="5422" spans="1:32" x14ac:dyDescent="0.25">
      <c r="A5422" t="s">
        <v>2780</v>
      </c>
      <c r="B5422" t="s">
        <v>19</v>
      </c>
      <c r="C5422" s="2">
        <v>14254600000</v>
      </c>
      <c r="D5422" s="2">
        <v>15236700000</v>
      </c>
      <c r="E5422" s="2">
        <v>15548300000</v>
      </c>
      <c r="F5422" s="2">
        <v>15548400000</v>
      </c>
      <c r="G5422" s="2">
        <v>15434600000</v>
      </c>
      <c r="H5422" s="2">
        <v>15254500000</v>
      </c>
      <c r="I5422" s="2">
        <v>15015300000</v>
      </c>
      <c r="J5422" s="2">
        <v>14766600000</v>
      </c>
      <c r="K5422" s="2">
        <v>14441200000</v>
      </c>
      <c r="L5422" s="2">
        <v>14069300000</v>
      </c>
      <c r="M5422" s="2">
        <v>13683200000</v>
      </c>
      <c r="N5422" s="2">
        <v>13317600000</v>
      </c>
      <c r="O5422" s="2">
        <v>12997400000</v>
      </c>
      <c r="P5422" s="2">
        <v>12656300000</v>
      </c>
      <c r="Q5422" s="2">
        <v>12286700000</v>
      </c>
      <c r="R5422" s="2">
        <v>11911100000</v>
      </c>
      <c r="S5422" s="2">
        <v>11566200000</v>
      </c>
      <c r="T5422" s="2">
        <v>11245400000</v>
      </c>
      <c r="U5422" s="2">
        <v>10937200000</v>
      </c>
      <c r="V5422" s="2">
        <v>10647200000</v>
      </c>
      <c r="W5422" s="2">
        <v>10353900000</v>
      </c>
      <c r="X5422" s="2">
        <v>10103200000</v>
      </c>
      <c r="Y5422" s="2">
        <v>9899990000</v>
      </c>
      <c r="Z5422" s="2">
        <v>9741990000</v>
      </c>
      <c r="AA5422" s="2">
        <v>9631990000</v>
      </c>
      <c r="AB5422" s="2">
        <v>9547530000</v>
      </c>
      <c r="AC5422" s="2">
        <v>9470570000</v>
      </c>
      <c r="AD5422" s="2">
        <v>9424950000</v>
      </c>
      <c r="AE5422" s="2">
        <v>9416210000</v>
      </c>
      <c r="AF5422" s="2">
        <v>9447250000</v>
      </c>
    </row>
    <row r="5423" spans="1:32" x14ac:dyDescent="0.25">
      <c r="A5423" t="s">
        <v>2781</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x14ac:dyDescent="0.25">
      <c r="A5424" t="s">
        <v>2782</v>
      </c>
      <c r="B5424" t="s">
        <v>19</v>
      </c>
      <c r="C5424" s="2">
        <v>1583100000000000</v>
      </c>
      <c r="D5424" s="2">
        <v>1557610000000000</v>
      </c>
      <c r="E5424" s="2">
        <v>1288480000000000</v>
      </c>
      <c r="F5424" s="2">
        <v>1394810000000000</v>
      </c>
      <c r="G5424" s="2">
        <v>1355380000000000</v>
      </c>
      <c r="H5424" s="2">
        <v>1283040000000000</v>
      </c>
      <c r="I5424" s="2">
        <v>1180510000000000</v>
      </c>
      <c r="J5424" s="2">
        <v>1076150000000000</v>
      </c>
      <c r="K5424" s="2">
        <v>863312000000000</v>
      </c>
      <c r="L5424" s="2">
        <v>686384000000000</v>
      </c>
      <c r="M5424" s="2">
        <v>591846000000000</v>
      </c>
      <c r="N5424" s="2">
        <v>509620000000000</v>
      </c>
      <c r="O5424" s="2">
        <v>436445000000000</v>
      </c>
      <c r="P5424" s="2">
        <v>382420000000000</v>
      </c>
      <c r="Q5424" s="2">
        <v>366576000000000</v>
      </c>
      <c r="R5424" s="2">
        <v>355488000000000</v>
      </c>
      <c r="S5424" s="2">
        <v>351747000000000</v>
      </c>
      <c r="T5424" s="2">
        <v>321476000000000</v>
      </c>
      <c r="U5424" s="2">
        <v>338420000000000</v>
      </c>
      <c r="V5424" s="2">
        <v>362872000000000</v>
      </c>
      <c r="W5424" s="2">
        <v>399398000000000</v>
      </c>
      <c r="X5424" s="2">
        <v>430627000000000</v>
      </c>
      <c r="Y5424" s="2">
        <v>428873000000000</v>
      </c>
      <c r="Z5424" s="2">
        <v>413129000000000</v>
      </c>
      <c r="AA5424" s="2">
        <v>393625000000000</v>
      </c>
      <c r="AB5424" s="2">
        <v>392332000000000</v>
      </c>
      <c r="AC5424" s="2">
        <v>404198000000000</v>
      </c>
      <c r="AD5424" s="2">
        <v>419982000000000</v>
      </c>
      <c r="AE5424" s="2">
        <v>436335000000000</v>
      </c>
      <c r="AF5424" s="2">
        <v>455650000000000</v>
      </c>
    </row>
    <row r="5425" spans="1:32" x14ac:dyDescent="0.25">
      <c r="A5425" t="s">
        <v>2783</v>
      </c>
      <c r="B5425" t="s">
        <v>19</v>
      </c>
      <c r="C5425" s="2">
        <v>29190900000</v>
      </c>
      <c r="D5425" s="2">
        <v>29220400000</v>
      </c>
      <c r="E5425" s="2">
        <v>25224400000</v>
      </c>
      <c r="F5425" s="2">
        <v>26250400000</v>
      </c>
      <c r="G5425" s="2">
        <v>25866000000</v>
      </c>
      <c r="H5425" s="2">
        <v>24606700000</v>
      </c>
      <c r="I5425" s="2">
        <v>22800000000</v>
      </c>
      <c r="J5425" s="2">
        <v>21044600000</v>
      </c>
      <c r="K5425" s="2">
        <v>17985300000</v>
      </c>
      <c r="L5425" s="2">
        <v>15387400000</v>
      </c>
      <c r="M5425" s="2">
        <v>13642100000</v>
      </c>
      <c r="N5425" s="2">
        <v>12172500000</v>
      </c>
      <c r="O5425" s="2">
        <v>10943600000</v>
      </c>
      <c r="P5425" s="2">
        <v>10047600000</v>
      </c>
      <c r="Q5425" s="2">
        <v>9552060000</v>
      </c>
      <c r="R5425" s="2">
        <v>9249030000</v>
      </c>
      <c r="S5425" s="2">
        <v>9366310000</v>
      </c>
      <c r="T5425" s="2">
        <v>8664240000</v>
      </c>
      <c r="U5425" s="2">
        <v>8984150000</v>
      </c>
      <c r="V5425" s="2">
        <v>9599170000</v>
      </c>
      <c r="W5425" s="2">
        <v>10228700000</v>
      </c>
      <c r="X5425" s="2">
        <v>10796400000</v>
      </c>
      <c r="Y5425" s="2">
        <v>10731300000</v>
      </c>
      <c r="Z5425" s="2">
        <v>10339600000</v>
      </c>
      <c r="AA5425" s="2">
        <v>9900870000</v>
      </c>
      <c r="AB5425" s="2">
        <v>9798960000</v>
      </c>
      <c r="AC5425" s="2">
        <v>9990330000</v>
      </c>
      <c r="AD5425" s="2">
        <v>10353800000</v>
      </c>
      <c r="AE5425" s="2">
        <v>10702100000</v>
      </c>
      <c r="AF5425" s="2">
        <v>11123900000</v>
      </c>
    </row>
    <row r="5426" spans="1:32" x14ac:dyDescent="0.25">
      <c r="A5426" t="s">
        <v>2784</v>
      </c>
      <c r="B5426" t="s">
        <v>19</v>
      </c>
      <c r="C5426" s="2">
        <v>488439000000</v>
      </c>
      <c r="D5426" s="2">
        <v>486058000000</v>
      </c>
      <c r="E5426" s="2">
        <v>352243000000</v>
      </c>
      <c r="F5426" s="2">
        <v>420873000000</v>
      </c>
      <c r="G5426" s="2">
        <v>415594000000</v>
      </c>
      <c r="H5426" s="2">
        <v>392871000000</v>
      </c>
      <c r="I5426" s="2">
        <v>353423000000</v>
      </c>
      <c r="J5426" s="2">
        <v>314849000000</v>
      </c>
      <c r="K5426" s="2">
        <v>240367000000</v>
      </c>
      <c r="L5426" s="2">
        <v>181797000000</v>
      </c>
      <c r="M5426" s="2">
        <v>156799000000</v>
      </c>
      <c r="N5426" s="2">
        <v>135605000000</v>
      </c>
      <c r="O5426" s="2">
        <v>117861000000</v>
      </c>
      <c r="P5426" s="2">
        <v>105144000000</v>
      </c>
      <c r="Q5426" s="2">
        <v>99874100000</v>
      </c>
      <c r="R5426" s="2">
        <v>95732700000</v>
      </c>
      <c r="S5426" s="2">
        <v>95717500000</v>
      </c>
      <c r="T5426" s="2">
        <v>88181300000</v>
      </c>
      <c r="U5426" s="2">
        <v>89052400000</v>
      </c>
      <c r="V5426" s="2">
        <v>92419400000</v>
      </c>
      <c r="W5426" s="2">
        <v>98774800000</v>
      </c>
      <c r="X5426" s="2">
        <v>103566000000</v>
      </c>
      <c r="Y5426" s="2">
        <v>102398000000</v>
      </c>
      <c r="Z5426" s="2">
        <v>97771100000</v>
      </c>
      <c r="AA5426" s="2">
        <v>91785800000</v>
      </c>
      <c r="AB5426" s="2">
        <v>90582500000</v>
      </c>
      <c r="AC5426" s="2">
        <v>92069500000</v>
      </c>
      <c r="AD5426" s="2">
        <v>94898400000</v>
      </c>
      <c r="AE5426" s="2">
        <v>97552800000</v>
      </c>
      <c r="AF5426" s="2">
        <v>101246000000</v>
      </c>
    </row>
    <row r="5427" spans="1:32" x14ac:dyDescent="0.25">
      <c r="A5427" t="s">
        <v>2785</v>
      </c>
      <c r="B5427" t="s">
        <v>19</v>
      </c>
      <c r="C5427" s="2">
        <v>912941000000</v>
      </c>
      <c r="D5427" s="2">
        <v>897817000000</v>
      </c>
      <c r="E5427" s="2">
        <v>654752000000</v>
      </c>
      <c r="F5427" s="2">
        <v>788767000000</v>
      </c>
      <c r="G5427" s="2">
        <v>771004000000</v>
      </c>
      <c r="H5427" s="2">
        <v>730439000000</v>
      </c>
      <c r="I5427" s="2">
        <v>662324000000</v>
      </c>
      <c r="J5427" s="2">
        <v>594138000000</v>
      </c>
      <c r="K5427" s="2">
        <v>450620000000</v>
      </c>
      <c r="L5427" s="2">
        <v>337716000000</v>
      </c>
      <c r="M5427" s="2">
        <v>291351000000</v>
      </c>
      <c r="N5427" s="2">
        <v>250776000000</v>
      </c>
      <c r="O5427" s="2">
        <v>216080000000</v>
      </c>
      <c r="P5427" s="2">
        <v>191016000000</v>
      </c>
      <c r="Q5427" s="2">
        <v>182635000000</v>
      </c>
      <c r="R5427" s="2">
        <v>175146000000</v>
      </c>
      <c r="S5427" s="2">
        <v>172125000000</v>
      </c>
      <c r="T5427" s="2">
        <v>159008000000</v>
      </c>
      <c r="U5427" s="2">
        <v>159474000000</v>
      </c>
      <c r="V5427" s="2">
        <v>162971000000</v>
      </c>
      <c r="W5427" s="2">
        <v>174376000000</v>
      </c>
      <c r="X5427" s="2">
        <v>182593000000</v>
      </c>
      <c r="Y5427" s="2">
        <v>180510000000</v>
      </c>
      <c r="Z5427" s="2">
        <v>172865000000</v>
      </c>
      <c r="AA5427" s="2">
        <v>162349000000</v>
      </c>
      <c r="AB5427" s="2">
        <v>160563000000</v>
      </c>
      <c r="AC5427" s="2">
        <v>163089000000</v>
      </c>
      <c r="AD5427" s="2">
        <v>166957000000</v>
      </c>
      <c r="AE5427" s="2">
        <v>170783000000</v>
      </c>
      <c r="AF5427" s="2">
        <v>176285000000</v>
      </c>
    </row>
    <row r="5428" spans="1:32" x14ac:dyDescent="0.25">
      <c r="A5428" t="s">
        <v>2786</v>
      </c>
      <c r="B5428" t="s">
        <v>19</v>
      </c>
      <c r="C5428" s="2">
        <v>107810000000</v>
      </c>
      <c r="D5428" s="2">
        <v>106553000000</v>
      </c>
      <c r="E5428" s="2">
        <v>81936700000</v>
      </c>
      <c r="F5428" s="2">
        <v>93954500000</v>
      </c>
      <c r="G5428" s="2">
        <v>91967600000</v>
      </c>
      <c r="H5428" s="2">
        <v>87059000000</v>
      </c>
      <c r="I5428" s="2">
        <v>79249100000</v>
      </c>
      <c r="J5428" s="2">
        <v>71479000000</v>
      </c>
      <c r="K5428" s="2">
        <v>55883100000</v>
      </c>
      <c r="L5428" s="2">
        <v>43352500000</v>
      </c>
      <c r="M5428" s="2">
        <v>37542900000</v>
      </c>
      <c r="N5428" s="2">
        <v>32511100000</v>
      </c>
      <c r="O5428" s="2">
        <v>28164100000</v>
      </c>
      <c r="P5428" s="2">
        <v>24991800000</v>
      </c>
      <c r="Q5428" s="2">
        <v>23902600000</v>
      </c>
      <c r="R5428" s="2">
        <v>23041400000</v>
      </c>
      <c r="S5428" s="2">
        <v>22795300000</v>
      </c>
      <c r="T5428" s="2">
        <v>21011100000</v>
      </c>
      <c r="U5428" s="2">
        <v>21499800000</v>
      </c>
      <c r="V5428" s="2">
        <v>22469400000</v>
      </c>
      <c r="W5428" s="2">
        <v>24234400000</v>
      </c>
      <c r="X5428" s="2">
        <v>25646400000</v>
      </c>
      <c r="Y5428" s="2">
        <v>25439200000</v>
      </c>
      <c r="Z5428" s="2">
        <v>24441700000</v>
      </c>
      <c r="AA5428" s="2">
        <v>23155500000</v>
      </c>
      <c r="AB5428" s="2">
        <v>22963600000</v>
      </c>
      <c r="AC5428" s="2">
        <v>23442600000</v>
      </c>
      <c r="AD5428" s="2">
        <v>24159600000</v>
      </c>
      <c r="AE5428" s="2">
        <v>24878700000</v>
      </c>
      <c r="AF5428" s="2">
        <v>25801900000</v>
      </c>
    </row>
    <row r="5429" spans="1:32" x14ac:dyDescent="0.25">
      <c r="A5429" t="s">
        <v>2787</v>
      </c>
      <c r="B5429" t="s">
        <v>19</v>
      </c>
      <c r="C5429" s="2">
        <v>89472300000</v>
      </c>
      <c r="D5429" s="2">
        <v>88606000000</v>
      </c>
      <c r="E5429" s="2">
        <v>70474400000</v>
      </c>
      <c r="F5429" s="2">
        <v>78507500000</v>
      </c>
      <c r="G5429" s="2">
        <v>76853500000</v>
      </c>
      <c r="H5429" s="2">
        <v>72774300000</v>
      </c>
      <c r="I5429" s="2">
        <v>66521200000</v>
      </c>
      <c r="J5429" s="2">
        <v>60310500000</v>
      </c>
      <c r="K5429" s="2">
        <v>48125600000</v>
      </c>
      <c r="L5429" s="2">
        <v>38193200000</v>
      </c>
      <c r="M5429" s="2">
        <v>33204000000</v>
      </c>
      <c r="N5429" s="2">
        <v>28898600000</v>
      </c>
      <c r="O5429" s="2">
        <v>25166300000</v>
      </c>
      <c r="P5429" s="2">
        <v>22429800000</v>
      </c>
      <c r="Q5429" s="2">
        <v>21452200000</v>
      </c>
      <c r="R5429" s="2">
        <v>20731000000</v>
      </c>
      <c r="S5429" s="2">
        <v>20585100000</v>
      </c>
      <c r="T5429" s="2">
        <v>18969400000</v>
      </c>
      <c r="U5429" s="2">
        <v>19574800000</v>
      </c>
      <c r="V5429" s="2">
        <v>20650900000</v>
      </c>
      <c r="W5429" s="2">
        <v>22307900000</v>
      </c>
      <c r="X5429" s="2">
        <v>23686700000</v>
      </c>
      <c r="Y5429" s="2">
        <v>23528000000</v>
      </c>
      <c r="Z5429" s="2">
        <v>22643600000</v>
      </c>
      <c r="AA5429" s="2">
        <v>21542700000</v>
      </c>
      <c r="AB5429" s="2">
        <v>21382700000</v>
      </c>
      <c r="AC5429" s="2">
        <v>21862000000</v>
      </c>
      <c r="AD5429" s="2">
        <v>22584400000</v>
      </c>
      <c r="AE5429" s="2">
        <v>23310000000</v>
      </c>
      <c r="AF5429" s="2">
        <v>24209500000</v>
      </c>
    </row>
    <row r="5430" spans="1:32" x14ac:dyDescent="0.25">
      <c r="A5430" t="s">
        <v>2788</v>
      </c>
      <c r="B5430" t="s">
        <v>19</v>
      </c>
      <c r="C5430" s="2">
        <v>1010360000000</v>
      </c>
      <c r="D5430" s="2">
        <v>982214000000</v>
      </c>
      <c r="E5430" s="2">
        <v>616665000000</v>
      </c>
      <c r="F5430" s="2">
        <v>850634000000</v>
      </c>
      <c r="G5430" s="2">
        <v>829017000000</v>
      </c>
      <c r="H5430" s="2">
        <v>785547000000</v>
      </c>
      <c r="I5430" s="2">
        <v>702644000000</v>
      </c>
      <c r="J5430" s="2">
        <v>618452000000</v>
      </c>
      <c r="K5430" s="2">
        <v>425600000000</v>
      </c>
      <c r="L5430" s="2">
        <v>279615000000</v>
      </c>
      <c r="M5430" s="2">
        <v>234597000000</v>
      </c>
      <c r="N5430" s="2">
        <v>194384000000</v>
      </c>
      <c r="O5430" s="2">
        <v>160696000000</v>
      </c>
      <c r="P5430" s="2">
        <v>137129000000</v>
      </c>
      <c r="Q5430" s="2">
        <v>130582000000</v>
      </c>
      <c r="R5430" s="2">
        <v>122416000000</v>
      </c>
      <c r="S5430" s="2">
        <v>117276000000</v>
      </c>
      <c r="T5430" s="2">
        <v>108090000000</v>
      </c>
      <c r="U5430" s="2">
        <v>100269000000</v>
      </c>
      <c r="V5430" s="2">
        <v>92946400000</v>
      </c>
      <c r="W5430" s="2">
        <v>97655400000</v>
      </c>
      <c r="X5430" s="2">
        <v>98161600000</v>
      </c>
      <c r="Y5430" s="2">
        <v>95254700000</v>
      </c>
      <c r="Z5430" s="2">
        <v>88853400000</v>
      </c>
      <c r="AA5430" s="2">
        <v>78153800000</v>
      </c>
      <c r="AB5430" s="2">
        <v>76149000000</v>
      </c>
      <c r="AC5430" s="2">
        <v>75680500000</v>
      </c>
      <c r="AD5430" s="2">
        <v>74984200000</v>
      </c>
      <c r="AE5430" s="2">
        <v>74122500000</v>
      </c>
      <c r="AF5430" s="2">
        <v>75033200000</v>
      </c>
    </row>
    <row r="5431" spans="1:32" x14ac:dyDescent="0.25">
      <c r="A5431" t="s">
        <v>2789</v>
      </c>
      <c r="B5431" t="s">
        <v>19</v>
      </c>
      <c r="C5431" s="2">
        <v>5201440000</v>
      </c>
      <c r="D5431" s="2">
        <v>5170650000</v>
      </c>
      <c r="E5431" s="2">
        <v>4574780000</v>
      </c>
      <c r="F5431" s="2">
        <v>4724650000</v>
      </c>
      <c r="G5431" s="2">
        <v>4614370000</v>
      </c>
      <c r="H5431" s="2">
        <v>4395490000</v>
      </c>
      <c r="I5431" s="2">
        <v>4107800000</v>
      </c>
      <c r="J5431" s="2">
        <v>3827440000</v>
      </c>
      <c r="K5431" s="2">
        <v>3305890000</v>
      </c>
      <c r="L5431" s="2">
        <v>2856010000</v>
      </c>
      <c r="M5431" s="2">
        <v>2566320000</v>
      </c>
      <c r="N5431" s="2">
        <v>2310600000</v>
      </c>
      <c r="O5431" s="2">
        <v>2089860000</v>
      </c>
      <c r="P5431" s="2">
        <v>1923670000</v>
      </c>
      <c r="Q5431" s="2">
        <v>1851600000</v>
      </c>
      <c r="R5431" s="2">
        <v>1798610000</v>
      </c>
      <c r="S5431" s="2">
        <v>1777200000</v>
      </c>
      <c r="T5431" s="2">
        <v>1665180000</v>
      </c>
      <c r="U5431" s="2">
        <v>1703990000</v>
      </c>
      <c r="V5431" s="2">
        <v>1778790000</v>
      </c>
      <c r="W5431" s="2">
        <v>1877020000</v>
      </c>
      <c r="X5431" s="2">
        <v>1963730000</v>
      </c>
      <c r="Y5431" s="2">
        <v>1952280000</v>
      </c>
      <c r="Z5431" s="2">
        <v>1896990000</v>
      </c>
      <c r="AA5431" s="2">
        <v>1832820000</v>
      </c>
      <c r="AB5431" s="2">
        <v>1817630000</v>
      </c>
      <c r="AC5431" s="2">
        <v>1842670000</v>
      </c>
      <c r="AD5431" s="2">
        <v>1884150000</v>
      </c>
      <c r="AE5431" s="2">
        <v>1926260000</v>
      </c>
      <c r="AF5431" s="2">
        <v>1976950000</v>
      </c>
    </row>
    <row r="5432" spans="1:32" x14ac:dyDescent="0.25">
      <c r="A5432" t="s">
        <v>2790</v>
      </c>
      <c r="B5432" t="s">
        <v>19</v>
      </c>
      <c r="C5432" s="2">
        <v>17456100000</v>
      </c>
      <c r="D5432" s="2">
        <v>17607000000</v>
      </c>
      <c r="E5432" s="2">
        <v>17662800000</v>
      </c>
      <c r="F5432" s="2">
        <v>16101000000</v>
      </c>
      <c r="G5432" s="2">
        <v>15788800000</v>
      </c>
      <c r="H5432" s="2">
        <v>14949800000</v>
      </c>
      <c r="I5432" s="2">
        <v>14038600000</v>
      </c>
      <c r="J5432" s="2">
        <v>13156700000</v>
      </c>
      <c r="K5432" s="2">
        <v>11944900000</v>
      </c>
      <c r="L5432" s="2">
        <v>10710900000</v>
      </c>
      <c r="M5432" s="2">
        <v>9465640000</v>
      </c>
      <c r="N5432" s="2">
        <v>8418130000</v>
      </c>
      <c r="O5432" s="2">
        <v>7481090000</v>
      </c>
      <c r="P5432" s="2">
        <v>6771300000</v>
      </c>
      <c r="Q5432" s="2">
        <v>6483400000</v>
      </c>
      <c r="R5432" s="2">
        <v>6346560000</v>
      </c>
      <c r="S5432" s="2">
        <v>6399930000</v>
      </c>
      <c r="T5432" s="2">
        <v>5880680000</v>
      </c>
      <c r="U5432" s="2">
        <v>6333970000</v>
      </c>
      <c r="V5432" s="2">
        <v>6982640000</v>
      </c>
      <c r="W5432" s="2">
        <v>7630890000</v>
      </c>
      <c r="X5432" s="2">
        <v>8245770000</v>
      </c>
      <c r="Y5432" s="2">
        <v>8241470000</v>
      </c>
      <c r="Z5432" s="2">
        <v>7987090000</v>
      </c>
      <c r="AA5432" s="2">
        <v>7728790000</v>
      </c>
      <c r="AB5432" s="2">
        <v>7705660000</v>
      </c>
      <c r="AC5432" s="2">
        <v>7938180000</v>
      </c>
      <c r="AD5432" s="2">
        <v>8283950000</v>
      </c>
      <c r="AE5432" s="2">
        <v>8635390000</v>
      </c>
      <c r="AF5432" s="2">
        <v>9026000000</v>
      </c>
    </row>
    <row r="5433" spans="1:32" x14ac:dyDescent="0.25">
      <c r="A5433" t="s">
        <v>2791</v>
      </c>
      <c r="B5433" t="s">
        <v>19</v>
      </c>
      <c r="C5433" s="2">
        <v>127123000000</v>
      </c>
      <c r="D5433" s="2">
        <v>123854000000</v>
      </c>
      <c r="E5433" s="2">
        <v>83348300000</v>
      </c>
      <c r="F5433" s="2">
        <v>108211000000</v>
      </c>
      <c r="G5433" s="2">
        <v>105429000000</v>
      </c>
      <c r="H5433" s="2">
        <v>99985100000</v>
      </c>
      <c r="I5433" s="2">
        <v>90151200000</v>
      </c>
      <c r="J5433" s="2">
        <v>80129100000</v>
      </c>
      <c r="K5433" s="2">
        <v>57525500000</v>
      </c>
      <c r="L5433" s="2">
        <v>40162500000</v>
      </c>
      <c r="M5433" s="2">
        <v>33966000000</v>
      </c>
      <c r="N5433" s="2">
        <v>28508300000</v>
      </c>
      <c r="O5433" s="2">
        <v>23908000000</v>
      </c>
      <c r="P5433" s="2">
        <v>20668900000</v>
      </c>
      <c r="Q5433" s="2">
        <v>19618000000</v>
      </c>
      <c r="R5433" s="2">
        <v>18576400000</v>
      </c>
      <c r="S5433" s="2">
        <v>18206100000</v>
      </c>
      <c r="T5433" s="2">
        <v>16667000000</v>
      </c>
      <c r="U5433" s="2">
        <v>16251200000</v>
      </c>
      <c r="V5433" s="2">
        <v>16115300000</v>
      </c>
      <c r="W5433" s="2">
        <v>17257400000</v>
      </c>
      <c r="X5433" s="2">
        <v>17901800000</v>
      </c>
      <c r="Y5433" s="2">
        <v>17572200000</v>
      </c>
      <c r="Z5433" s="2">
        <v>16577300000</v>
      </c>
      <c r="AA5433" s="2">
        <v>15091800000</v>
      </c>
      <c r="AB5433" s="2">
        <v>14837100000</v>
      </c>
      <c r="AC5433" s="2">
        <v>15027200000</v>
      </c>
      <c r="AD5433" s="2">
        <v>15342400000</v>
      </c>
      <c r="AE5433" s="2">
        <v>15632200000</v>
      </c>
      <c r="AF5433" s="2">
        <v>16171800000</v>
      </c>
    </row>
    <row r="5434" spans="1:32" x14ac:dyDescent="0.25">
      <c r="A5434" t="s">
        <v>2792</v>
      </c>
      <c r="B5434" t="s">
        <v>19</v>
      </c>
      <c r="C5434" s="2">
        <v>17930200000</v>
      </c>
      <c r="D5434" s="2">
        <v>17451700000</v>
      </c>
      <c r="E5434" s="2">
        <v>11475200000</v>
      </c>
      <c r="F5434" s="2">
        <v>15203500000</v>
      </c>
      <c r="G5434" s="2">
        <v>14813500000</v>
      </c>
      <c r="H5434" s="2">
        <v>14046200000</v>
      </c>
      <c r="I5434" s="2">
        <v>12632500000</v>
      </c>
      <c r="J5434" s="2">
        <v>11191900000</v>
      </c>
      <c r="K5434" s="2">
        <v>7920180000</v>
      </c>
      <c r="L5434" s="2">
        <v>5420360000</v>
      </c>
      <c r="M5434" s="2">
        <v>4566930000</v>
      </c>
      <c r="N5434" s="2">
        <v>3813100000</v>
      </c>
      <c r="O5434" s="2">
        <v>3179720000</v>
      </c>
      <c r="P5434" s="2">
        <v>2735520000</v>
      </c>
      <c r="Q5434" s="2">
        <v>2595480000</v>
      </c>
      <c r="R5434" s="2">
        <v>2448920000</v>
      </c>
      <c r="S5434" s="2">
        <v>2389550000</v>
      </c>
      <c r="T5434" s="2">
        <v>2188080000</v>
      </c>
      <c r="U5434" s="2">
        <v>2105500000</v>
      </c>
      <c r="V5434" s="2">
        <v>2054330000</v>
      </c>
      <c r="W5434" s="2">
        <v>2192170000</v>
      </c>
      <c r="X5434" s="2">
        <v>2258270000</v>
      </c>
      <c r="Y5434" s="2">
        <v>2210080000</v>
      </c>
      <c r="Z5434" s="2">
        <v>2076370000</v>
      </c>
      <c r="AA5434" s="2">
        <v>1870890000</v>
      </c>
      <c r="AB5434" s="2">
        <v>1834750000</v>
      </c>
      <c r="AC5434" s="2">
        <v>1851510000</v>
      </c>
      <c r="AD5434" s="2">
        <v>1880670000</v>
      </c>
      <c r="AE5434" s="2">
        <v>1906030000</v>
      </c>
      <c r="AF5434" s="2">
        <v>1966050000</v>
      </c>
    </row>
    <row r="5435" spans="1:32" x14ac:dyDescent="0.25">
      <c r="A5435" t="s">
        <v>2793</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x14ac:dyDescent="0.25">
      <c r="A5436" t="s">
        <v>2794</v>
      </c>
      <c r="B5436" t="s">
        <v>19</v>
      </c>
      <c r="C5436" s="2">
        <v>326145000000000</v>
      </c>
      <c r="D5436" s="2">
        <v>335374000000000</v>
      </c>
      <c r="E5436" s="2">
        <v>336339000000000</v>
      </c>
      <c r="F5436" s="2">
        <v>317298000000000</v>
      </c>
      <c r="G5436" s="2">
        <v>318260000000000</v>
      </c>
      <c r="H5436" s="2">
        <v>319077000000000</v>
      </c>
      <c r="I5436" s="2">
        <v>319414000000000</v>
      </c>
      <c r="J5436" s="2">
        <v>319335000000000</v>
      </c>
      <c r="K5436" s="2">
        <v>318527000000000</v>
      </c>
      <c r="L5436" s="2">
        <v>317396000000000</v>
      </c>
      <c r="M5436" s="2">
        <v>315869000000000</v>
      </c>
      <c r="N5436" s="2">
        <v>314363000000000</v>
      </c>
      <c r="O5436" s="2">
        <v>313335000000000</v>
      </c>
      <c r="P5436" s="2">
        <v>312173000000000</v>
      </c>
      <c r="Q5436" s="2">
        <v>311044000000000</v>
      </c>
      <c r="R5436" s="2">
        <v>310094000000000</v>
      </c>
      <c r="S5436" s="2">
        <v>309251000000000</v>
      </c>
      <c r="T5436" s="2">
        <v>308233000000000</v>
      </c>
      <c r="U5436" s="2">
        <v>307453000000000</v>
      </c>
      <c r="V5436" s="2">
        <v>306753000000000</v>
      </c>
      <c r="W5436" s="2">
        <v>306110000000000</v>
      </c>
      <c r="X5436" s="2">
        <v>305511000000000</v>
      </c>
      <c r="Y5436" s="2">
        <v>305038000000000</v>
      </c>
      <c r="Z5436" s="2">
        <v>304804000000000</v>
      </c>
      <c r="AA5436" s="2">
        <v>304394000000000</v>
      </c>
      <c r="AB5436" s="2">
        <v>303658000000000</v>
      </c>
      <c r="AC5436" s="2">
        <v>303020000000000</v>
      </c>
      <c r="AD5436" s="2">
        <v>302670000000000</v>
      </c>
      <c r="AE5436" s="2">
        <v>302341000000000</v>
      </c>
      <c r="AF5436" s="2">
        <v>301961000000000</v>
      </c>
    </row>
    <row r="5437" spans="1:32" x14ac:dyDescent="0.25">
      <c r="A5437" t="s">
        <v>2795</v>
      </c>
      <c r="B5437" t="s">
        <v>19</v>
      </c>
      <c r="C5437" s="2">
        <v>302726000000</v>
      </c>
      <c r="D5437" s="2">
        <v>348201000000</v>
      </c>
      <c r="E5437" s="2">
        <v>369471000000</v>
      </c>
      <c r="F5437" s="2">
        <v>331531000000</v>
      </c>
      <c r="G5437" s="2">
        <v>317810000000</v>
      </c>
      <c r="H5437" s="2">
        <v>307365000000</v>
      </c>
      <c r="I5437" s="2">
        <v>298774000000</v>
      </c>
      <c r="J5437" s="2">
        <v>291396000000</v>
      </c>
      <c r="K5437" s="2">
        <v>285341000000</v>
      </c>
      <c r="L5437" s="2">
        <v>279845000000</v>
      </c>
      <c r="M5437" s="2">
        <v>274878000000</v>
      </c>
      <c r="N5437" s="2">
        <v>269939000000</v>
      </c>
      <c r="O5437" s="2">
        <v>265620000000</v>
      </c>
      <c r="P5437" s="2">
        <v>261003000000</v>
      </c>
      <c r="Q5437" s="2">
        <v>256454000000</v>
      </c>
      <c r="R5437" s="2">
        <v>251859000000</v>
      </c>
      <c r="S5437" s="2">
        <v>247618000000</v>
      </c>
      <c r="T5437" s="2">
        <v>243522000000</v>
      </c>
      <c r="U5437" s="2">
        <v>239588000000</v>
      </c>
      <c r="V5437" s="2">
        <v>235743000000</v>
      </c>
      <c r="W5437" s="2">
        <v>232338000000</v>
      </c>
      <c r="X5437" s="2">
        <v>229001000000</v>
      </c>
      <c r="Y5437" s="2">
        <v>226033000000</v>
      </c>
      <c r="Z5437" s="2">
        <v>223025000000</v>
      </c>
      <c r="AA5437" s="2">
        <v>220299000000</v>
      </c>
      <c r="AB5437" s="2">
        <v>218056000000</v>
      </c>
      <c r="AC5437" s="2">
        <v>215803000000</v>
      </c>
      <c r="AD5437" s="2">
        <v>213373000000</v>
      </c>
      <c r="AE5437" s="2">
        <v>211011000000</v>
      </c>
      <c r="AF5437" s="2">
        <v>208511000000</v>
      </c>
    </row>
    <row r="5438" spans="1:32" x14ac:dyDescent="0.25">
      <c r="A5438" t="s">
        <v>2796</v>
      </c>
      <c r="B5438" t="s">
        <v>19</v>
      </c>
      <c r="C5438" s="2">
        <v>2165470000000</v>
      </c>
      <c r="D5438" s="2">
        <v>2494020000000</v>
      </c>
      <c r="E5438" s="2">
        <v>2647840000000</v>
      </c>
      <c r="F5438" s="2">
        <v>2374520000000</v>
      </c>
      <c r="G5438" s="2">
        <v>2275010000000</v>
      </c>
      <c r="H5438" s="2">
        <v>2199260000000</v>
      </c>
      <c r="I5438" s="2">
        <v>2136990000000</v>
      </c>
      <c r="J5438" s="2">
        <v>2083540000000</v>
      </c>
      <c r="K5438" s="2">
        <v>2039740000000</v>
      </c>
      <c r="L5438" s="2">
        <v>2000010000000</v>
      </c>
      <c r="M5438" s="2">
        <v>1964150000000</v>
      </c>
      <c r="N5438" s="2">
        <v>1928490000000</v>
      </c>
      <c r="O5438" s="2">
        <v>1897280000000</v>
      </c>
      <c r="P5438" s="2">
        <v>1863920000000</v>
      </c>
      <c r="Q5438" s="2">
        <v>1831050000000</v>
      </c>
      <c r="R5438" s="2">
        <v>1797840000000</v>
      </c>
      <c r="S5438" s="2">
        <v>1767180000000</v>
      </c>
      <c r="T5438" s="2">
        <v>1737580000000</v>
      </c>
      <c r="U5438" s="2">
        <v>1709140000000</v>
      </c>
      <c r="V5438" s="2">
        <v>1681350000000</v>
      </c>
      <c r="W5438" s="2">
        <v>1656730000000</v>
      </c>
      <c r="X5438" s="2">
        <v>1632600000000</v>
      </c>
      <c r="Y5438" s="2">
        <v>1611140000000</v>
      </c>
      <c r="Z5438" s="2">
        <v>1589360000000</v>
      </c>
      <c r="AA5438" s="2">
        <v>1569640000000</v>
      </c>
      <c r="AB5438" s="2">
        <v>1553450000000</v>
      </c>
      <c r="AC5438" s="2">
        <v>1537180000000</v>
      </c>
      <c r="AD5438" s="2">
        <v>1519610000000</v>
      </c>
      <c r="AE5438" s="2">
        <v>1502510000000</v>
      </c>
      <c r="AF5438" s="2">
        <v>1484440000000</v>
      </c>
    </row>
    <row r="5439" spans="1:32" x14ac:dyDescent="0.25">
      <c r="A5439" t="s">
        <v>2797</v>
      </c>
      <c r="B5439" t="s">
        <v>19</v>
      </c>
      <c r="C5439" s="2">
        <v>294299000000</v>
      </c>
      <c r="D5439" s="2">
        <v>307998000000</v>
      </c>
      <c r="E5439" s="2">
        <v>311834000000</v>
      </c>
      <c r="F5439" s="2">
        <v>291039000000</v>
      </c>
      <c r="G5439" s="2">
        <v>289674000000</v>
      </c>
      <c r="H5439" s="2">
        <v>288653000000</v>
      </c>
      <c r="I5439" s="2">
        <v>287532000000</v>
      </c>
      <c r="J5439" s="2">
        <v>286274000000</v>
      </c>
      <c r="K5439" s="2">
        <v>284662000000</v>
      </c>
      <c r="L5439" s="2">
        <v>282896000000</v>
      </c>
      <c r="M5439" s="2">
        <v>280912000000</v>
      </c>
      <c r="N5439" s="2">
        <v>278953000000</v>
      </c>
      <c r="O5439" s="2">
        <v>277451000000</v>
      </c>
      <c r="P5439" s="2">
        <v>275806000000</v>
      </c>
      <c r="Q5439" s="2">
        <v>274194000000</v>
      </c>
      <c r="R5439" s="2">
        <v>272712000000</v>
      </c>
      <c r="S5439" s="2">
        <v>271364000000</v>
      </c>
      <c r="T5439" s="2">
        <v>269908000000</v>
      </c>
      <c r="U5439" s="2">
        <v>268657000000</v>
      </c>
      <c r="V5439" s="2">
        <v>267481000000</v>
      </c>
      <c r="W5439" s="2">
        <v>266412000000</v>
      </c>
      <c r="X5439" s="2">
        <v>265387000000</v>
      </c>
      <c r="Y5439" s="2">
        <v>264508000000</v>
      </c>
      <c r="Z5439" s="2">
        <v>263806000000</v>
      </c>
      <c r="AA5439" s="2">
        <v>263013000000</v>
      </c>
      <c r="AB5439" s="2">
        <v>262044000000</v>
      </c>
      <c r="AC5439" s="2">
        <v>261147000000</v>
      </c>
      <c r="AD5439" s="2">
        <v>260442000000</v>
      </c>
      <c r="AE5439" s="2">
        <v>259762000000</v>
      </c>
      <c r="AF5439" s="2">
        <v>259026000000</v>
      </c>
    </row>
    <row r="5440" spans="1:32" x14ac:dyDescent="0.25">
      <c r="A5440" t="s">
        <v>2798</v>
      </c>
      <c r="B5440" t="s">
        <v>19</v>
      </c>
      <c r="C5440" s="2">
        <v>374610000000</v>
      </c>
      <c r="D5440" s="2">
        <v>424313000000</v>
      </c>
      <c r="E5440" s="2">
        <v>447246000000</v>
      </c>
      <c r="F5440" s="2">
        <v>404337000000</v>
      </c>
      <c r="G5440" s="2">
        <v>390100000000</v>
      </c>
      <c r="H5440" s="2">
        <v>379292000000</v>
      </c>
      <c r="I5440" s="2">
        <v>370348000000</v>
      </c>
      <c r="J5440" s="2">
        <v>362608000000</v>
      </c>
      <c r="K5440" s="2">
        <v>356129000000</v>
      </c>
      <c r="L5440" s="2">
        <v>350180000000</v>
      </c>
      <c r="M5440" s="2">
        <v>344719000000</v>
      </c>
      <c r="N5440" s="2">
        <v>339294000000</v>
      </c>
      <c r="O5440" s="2">
        <v>334612000000</v>
      </c>
      <c r="P5440" s="2">
        <v>329591000000</v>
      </c>
      <c r="Q5440" s="2">
        <v>324644000000</v>
      </c>
      <c r="R5440" s="2">
        <v>319676000000</v>
      </c>
      <c r="S5440" s="2">
        <v>315098000000</v>
      </c>
      <c r="T5440" s="2">
        <v>310637000000</v>
      </c>
      <c r="U5440" s="2">
        <v>306388000000</v>
      </c>
      <c r="V5440" s="2">
        <v>302246000000</v>
      </c>
      <c r="W5440" s="2">
        <v>298580000000</v>
      </c>
      <c r="X5440" s="2">
        <v>294991000000</v>
      </c>
      <c r="Y5440" s="2">
        <v>291817000000</v>
      </c>
      <c r="Z5440" s="2">
        <v>288641000000</v>
      </c>
      <c r="AA5440" s="2">
        <v>285729000000</v>
      </c>
      <c r="AB5440" s="2">
        <v>283264000000</v>
      </c>
      <c r="AC5440" s="2">
        <v>280807000000</v>
      </c>
      <c r="AD5440" s="2">
        <v>278215000000</v>
      </c>
      <c r="AE5440" s="2">
        <v>275699000000</v>
      </c>
      <c r="AF5440" s="2">
        <v>273023000000</v>
      </c>
    </row>
    <row r="5441" spans="1:32" x14ac:dyDescent="0.25">
      <c r="A5441" t="s">
        <v>2799</v>
      </c>
      <c r="B5441" t="s">
        <v>19</v>
      </c>
      <c r="C5441" s="2">
        <v>366015000000</v>
      </c>
      <c r="D5441" s="2">
        <v>415071000000</v>
      </c>
      <c r="E5441" s="2">
        <v>437746000000</v>
      </c>
      <c r="F5441" s="2">
        <v>395538000000</v>
      </c>
      <c r="G5441" s="2">
        <v>381429000000</v>
      </c>
      <c r="H5441" s="2">
        <v>370716000000</v>
      </c>
      <c r="I5441" s="2">
        <v>361855000000</v>
      </c>
      <c r="J5441" s="2">
        <v>354193000000</v>
      </c>
      <c r="K5441" s="2">
        <v>347790000000</v>
      </c>
      <c r="L5441" s="2">
        <v>341916000000</v>
      </c>
      <c r="M5441" s="2">
        <v>336531000000</v>
      </c>
      <c r="N5441" s="2">
        <v>331181000000</v>
      </c>
      <c r="O5441" s="2">
        <v>326560000000</v>
      </c>
      <c r="P5441" s="2">
        <v>321604000000</v>
      </c>
      <c r="Q5441" s="2">
        <v>316722000000</v>
      </c>
      <c r="R5441" s="2">
        <v>311817000000</v>
      </c>
      <c r="S5441" s="2">
        <v>307297000000</v>
      </c>
      <c r="T5441" s="2">
        <v>302894000000</v>
      </c>
      <c r="U5441" s="2">
        <v>298699000000</v>
      </c>
      <c r="V5441" s="2">
        <v>294608000000</v>
      </c>
      <c r="W5441" s="2">
        <v>290987000000</v>
      </c>
      <c r="X5441" s="2">
        <v>287442000000</v>
      </c>
      <c r="Y5441" s="2">
        <v>284305000000</v>
      </c>
      <c r="Z5441" s="2">
        <v>281163000000</v>
      </c>
      <c r="AA5441" s="2">
        <v>278285000000</v>
      </c>
      <c r="AB5441" s="2">
        <v>275854000000</v>
      </c>
      <c r="AC5441" s="2">
        <v>273430000000</v>
      </c>
      <c r="AD5441" s="2">
        <v>270868000000</v>
      </c>
      <c r="AE5441" s="2">
        <v>268381000000</v>
      </c>
      <c r="AF5441" s="2">
        <v>265736000000</v>
      </c>
    </row>
    <row r="5442" spans="1:32" x14ac:dyDescent="0.25">
      <c r="A5442" t="s">
        <v>2800</v>
      </c>
      <c r="B5442" t="s">
        <v>19</v>
      </c>
      <c r="C5442" s="2">
        <v>24240300000</v>
      </c>
      <c r="D5442" s="2">
        <v>25999200000</v>
      </c>
      <c r="E5442" s="2">
        <v>26399700000</v>
      </c>
      <c r="F5442" s="2">
        <v>23707700000</v>
      </c>
      <c r="G5442" s="2">
        <v>23164500000</v>
      </c>
      <c r="H5442" s="2">
        <v>22724000000</v>
      </c>
      <c r="I5442" s="2">
        <v>22337400000</v>
      </c>
      <c r="J5442" s="2">
        <v>21981000000</v>
      </c>
      <c r="K5442" s="2">
        <v>21654600000</v>
      </c>
      <c r="L5442" s="2">
        <v>21343900000</v>
      </c>
      <c r="M5442" s="2">
        <v>21039200000</v>
      </c>
      <c r="N5442" s="2">
        <v>20736400000</v>
      </c>
      <c r="O5442" s="2">
        <v>20464300000</v>
      </c>
      <c r="P5442" s="2">
        <v>20181200000</v>
      </c>
      <c r="Q5442" s="2">
        <v>19903800000</v>
      </c>
      <c r="R5442" s="2">
        <v>19635700000</v>
      </c>
      <c r="S5442" s="2">
        <v>19385400000</v>
      </c>
      <c r="T5442" s="2">
        <v>19141300000</v>
      </c>
      <c r="U5442" s="2">
        <v>18911800000</v>
      </c>
      <c r="V5442" s="2">
        <v>18690100000</v>
      </c>
      <c r="W5442" s="2">
        <v>18483000000</v>
      </c>
      <c r="X5442" s="2">
        <v>18282600000</v>
      </c>
      <c r="Y5442" s="2">
        <v>18093600000</v>
      </c>
      <c r="Z5442" s="2">
        <v>17913500000</v>
      </c>
      <c r="AA5442" s="2">
        <v>17741100000</v>
      </c>
      <c r="AB5442" s="2">
        <v>17580400000</v>
      </c>
      <c r="AC5442" s="2">
        <v>17420800000</v>
      </c>
      <c r="AD5442" s="2">
        <v>17262300000</v>
      </c>
      <c r="AE5442" s="2">
        <v>17106200000</v>
      </c>
      <c r="AF5442" s="2">
        <v>16951800000</v>
      </c>
    </row>
    <row r="5443" spans="1:32" x14ac:dyDescent="0.25">
      <c r="A5443" t="s">
        <v>2801</v>
      </c>
      <c r="B5443" t="s">
        <v>19</v>
      </c>
      <c r="C5443" s="2">
        <v>19032000000</v>
      </c>
      <c r="D5443" s="2">
        <v>21704200000</v>
      </c>
      <c r="E5443" s="2">
        <v>22943200000</v>
      </c>
      <c r="F5443" s="2">
        <v>20651900000</v>
      </c>
      <c r="G5443" s="2">
        <v>19863300000</v>
      </c>
      <c r="H5443" s="2">
        <v>19262400000</v>
      </c>
      <c r="I5443" s="2">
        <v>18766100000</v>
      </c>
      <c r="J5443" s="2">
        <v>18337800000</v>
      </c>
      <c r="K5443" s="2">
        <v>17982500000</v>
      </c>
      <c r="L5443" s="2">
        <v>17658100000</v>
      </c>
      <c r="M5443" s="2">
        <v>17362500000</v>
      </c>
      <c r="N5443" s="2">
        <v>17068900000</v>
      </c>
      <c r="O5443" s="2">
        <v>16813400000</v>
      </c>
      <c r="P5443" s="2">
        <v>16540200000</v>
      </c>
      <c r="Q5443" s="2">
        <v>16271000000</v>
      </c>
      <c r="R5443" s="2">
        <v>15999900000</v>
      </c>
      <c r="S5443" s="2">
        <v>15749600000</v>
      </c>
      <c r="T5443" s="2">
        <v>15506900000</v>
      </c>
      <c r="U5443" s="2">
        <v>15274700000</v>
      </c>
      <c r="V5443" s="2">
        <v>15048100000</v>
      </c>
      <c r="W5443" s="2">
        <v>14847100000</v>
      </c>
      <c r="X5443" s="2">
        <v>14650200000</v>
      </c>
      <c r="Y5443" s="2">
        <v>14475200000</v>
      </c>
      <c r="Z5443" s="2">
        <v>14299000000</v>
      </c>
      <c r="AA5443" s="2">
        <v>14138300000</v>
      </c>
      <c r="AB5443" s="2">
        <v>14003800000</v>
      </c>
      <c r="AC5443" s="2">
        <v>13869200000</v>
      </c>
      <c r="AD5443" s="2">
        <v>13725700000</v>
      </c>
      <c r="AE5443" s="2">
        <v>13586300000</v>
      </c>
      <c r="AF5443" s="2">
        <v>13438600000</v>
      </c>
    </row>
    <row r="5444" spans="1:32" x14ac:dyDescent="0.25">
      <c r="A5444" t="s">
        <v>2802</v>
      </c>
      <c r="B5444" t="s">
        <v>19</v>
      </c>
      <c r="C5444" s="2">
        <v>198889000000</v>
      </c>
      <c r="D5444" s="2">
        <v>224703000000</v>
      </c>
      <c r="E5444" s="2">
        <v>236604000000</v>
      </c>
      <c r="F5444" s="2">
        <v>214275000000</v>
      </c>
      <c r="G5444" s="2">
        <v>206978000000</v>
      </c>
      <c r="H5444" s="2">
        <v>201447000000</v>
      </c>
      <c r="I5444" s="2">
        <v>196867000000</v>
      </c>
      <c r="J5444" s="2">
        <v>192898000000</v>
      </c>
      <c r="K5444" s="2">
        <v>189563000000</v>
      </c>
      <c r="L5444" s="2">
        <v>186494000000</v>
      </c>
      <c r="M5444" s="2">
        <v>183667000000</v>
      </c>
      <c r="N5444" s="2">
        <v>180859000000</v>
      </c>
      <c r="O5444" s="2">
        <v>178445000000</v>
      </c>
      <c r="P5444" s="2">
        <v>175852000000</v>
      </c>
      <c r="Q5444" s="2">
        <v>173298000000</v>
      </c>
      <c r="R5444" s="2">
        <v>170736000000</v>
      </c>
      <c r="S5444" s="2">
        <v>168377000000</v>
      </c>
      <c r="T5444" s="2">
        <v>166073000000</v>
      </c>
      <c r="U5444" s="2">
        <v>163883000000</v>
      </c>
      <c r="V5444" s="2">
        <v>161749000000</v>
      </c>
      <c r="W5444" s="2">
        <v>159862000000</v>
      </c>
      <c r="X5444" s="2">
        <v>158015000000</v>
      </c>
      <c r="Y5444" s="2">
        <v>156385000000</v>
      </c>
      <c r="Z5444" s="2">
        <v>154759000000</v>
      </c>
      <c r="AA5444" s="2">
        <v>153264000000</v>
      </c>
      <c r="AB5444" s="2">
        <v>151992000000</v>
      </c>
      <c r="AC5444" s="2">
        <v>150727000000</v>
      </c>
      <c r="AD5444" s="2">
        <v>149399000000</v>
      </c>
      <c r="AE5444" s="2">
        <v>148110000000</v>
      </c>
      <c r="AF5444" s="2">
        <v>146736000000</v>
      </c>
    </row>
    <row r="5445" spans="1:32" x14ac:dyDescent="0.25">
      <c r="A5445" t="s">
        <v>2803</v>
      </c>
      <c r="B5445" t="s">
        <v>19</v>
      </c>
      <c r="C5445" s="2">
        <v>7702070000</v>
      </c>
      <c r="D5445" s="2">
        <v>7919750000</v>
      </c>
      <c r="E5445" s="2">
        <v>7908550000</v>
      </c>
      <c r="F5445" s="2">
        <v>7398830000</v>
      </c>
      <c r="G5445" s="2">
        <v>7401780000</v>
      </c>
      <c r="H5445" s="2">
        <v>7404000000</v>
      </c>
      <c r="I5445" s="2">
        <v>7397850000</v>
      </c>
      <c r="J5445" s="2">
        <v>7383540000</v>
      </c>
      <c r="K5445" s="2">
        <v>7354810000</v>
      </c>
      <c r="L5445" s="2">
        <v>7319740000</v>
      </c>
      <c r="M5445" s="2">
        <v>7276210000</v>
      </c>
      <c r="N5445" s="2">
        <v>7232940000</v>
      </c>
      <c r="O5445" s="2">
        <v>7199730000</v>
      </c>
      <c r="P5445" s="2">
        <v>7163720000</v>
      </c>
      <c r="Q5445" s="2">
        <v>7128860000</v>
      </c>
      <c r="R5445" s="2">
        <v>7098480000</v>
      </c>
      <c r="S5445" s="2">
        <v>7071010000</v>
      </c>
      <c r="T5445" s="2">
        <v>7040460000</v>
      </c>
      <c r="U5445" s="2">
        <v>7015410000</v>
      </c>
      <c r="V5445" s="2">
        <v>6992390000</v>
      </c>
      <c r="W5445" s="2">
        <v>6970660000</v>
      </c>
      <c r="X5445" s="2">
        <v>6950240000</v>
      </c>
      <c r="Y5445" s="2">
        <v>6932350000</v>
      </c>
      <c r="Z5445" s="2">
        <v>6919990000</v>
      </c>
      <c r="AA5445" s="2">
        <v>6904290000</v>
      </c>
      <c r="AB5445" s="2">
        <v>6882430000</v>
      </c>
      <c r="AC5445" s="2">
        <v>6862550000</v>
      </c>
      <c r="AD5445" s="2">
        <v>6848650000</v>
      </c>
      <c r="AE5445" s="2">
        <v>6835190000</v>
      </c>
      <c r="AF5445" s="2">
        <v>6821450000</v>
      </c>
    </row>
    <row r="5446" spans="1:32" x14ac:dyDescent="0.25">
      <c r="A5446" t="s">
        <v>2804</v>
      </c>
      <c r="B5446" t="s">
        <v>19</v>
      </c>
      <c r="C5446" s="2">
        <v>1039660000</v>
      </c>
      <c r="D5446" s="2">
        <v>1069050000</v>
      </c>
      <c r="E5446" s="2">
        <v>1063090000</v>
      </c>
      <c r="F5446" s="2">
        <v>985330000</v>
      </c>
      <c r="G5446" s="2">
        <v>982950000</v>
      </c>
      <c r="H5446" s="2">
        <v>980790000</v>
      </c>
      <c r="I5446" s="2">
        <v>977900000</v>
      </c>
      <c r="J5446" s="2">
        <v>974120000</v>
      </c>
      <c r="K5446" s="2">
        <v>968800000</v>
      </c>
      <c r="L5446" s="2">
        <v>962810000</v>
      </c>
      <c r="M5446" s="2">
        <v>955800000</v>
      </c>
      <c r="N5446" s="2">
        <v>948820000</v>
      </c>
      <c r="O5446" s="2">
        <v>943020000</v>
      </c>
      <c r="P5446" s="2">
        <v>936900000</v>
      </c>
      <c r="Q5446" s="2">
        <v>930980000</v>
      </c>
      <c r="R5446" s="2">
        <v>925700000</v>
      </c>
      <c r="S5446" s="2">
        <v>920860000</v>
      </c>
      <c r="T5446" s="2">
        <v>915760000</v>
      </c>
      <c r="U5446" s="2">
        <v>911370000</v>
      </c>
      <c r="V5446" s="2">
        <v>907290000</v>
      </c>
      <c r="W5446" s="2">
        <v>903360000</v>
      </c>
      <c r="X5446" s="2">
        <v>899660000</v>
      </c>
      <c r="Y5446" s="2">
        <v>896220000</v>
      </c>
      <c r="Z5446" s="2">
        <v>893520000</v>
      </c>
      <c r="AA5446" s="2">
        <v>890480000</v>
      </c>
      <c r="AB5446" s="2">
        <v>886810000</v>
      </c>
      <c r="AC5446" s="2">
        <v>883370000</v>
      </c>
      <c r="AD5446" s="2">
        <v>880620000</v>
      </c>
      <c r="AE5446" s="2">
        <v>877920000</v>
      </c>
      <c r="AF5446" s="2">
        <v>875320000</v>
      </c>
    </row>
    <row r="5447" spans="1:32" x14ac:dyDescent="0.25">
      <c r="A5447" t="s">
        <v>2805</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x14ac:dyDescent="0.25">
      <c r="A5448" t="s">
        <v>2806</v>
      </c>
      <c r="B5448" t="s">
        <v>19</v>
      </c>
      <c r="C5448" s="2">
        <v>233759000000000</v>
      </c>
      <c r="D5448" s="2">
        <v>242108000000000</v>
      </c>
      <c r="E5448" s="2">
        <v>242547000000000</v>
      </c>
      <c r="F5448" s="2">
        <v>236226000000000</v>
      </c>
      <c r="G5448" s="2">
        <v>238362000000000</v>
      </c>
      <c r="H5448" s="2">
        <v>240346000000000</v>
      </c>
      <c r="I5448" s="2">
        <v>241436000000000</v>
      </c>
      <c r="J5448" s="2">
        <v>243345000000000</v>
      </c>
      <c r="K5448" s="2">
        <v>244450000000000</v>
      </c>
      <c r="L5448" s="2">
        <v>245224000000000</v>
      </c>
      <c r="M5448" s="2">
        <v>245753000000000</v>
      </c>
      <c r="N5448" s="2">
        <v>246201000000000</v>
      </c>
      <c r="O5448" s="2">
        <v>246341000000000</v>
      </c>
      <c r="P5448" s="2">
        <v>246301000000000</v>
      </c>
      <c r="Q5448" s="2">
        <v>246143000000000</v>
      </c>
      <c r="R5448" s="2">
        <v>245979000000000</v>
      </c>
      <c r="S5448" s="2">
        <v>245787000000000</v>
      </c>
      <c r="T5448" s="2">
        <v>245291000000000</v>
      </c>
      <c r="U5448" s="2">
        <v>244949000000000</v>
      </c>
      <c r="V5448" s="2">
        <v>244475000000000</v>
      </c>
      <c r="W5448" s="2">
        <v>243977000000000</v>
      </c>
      <c r="X5448" s="2">
        <v>243564000000000</v>
      </c>
      <c r="Y5448" s="2">
        <v>243351000000000</v>
      </c>
      <c r="Z5448" s="2">
        <v>243341000000000</v>
      </c>
      <c r="AA5448" s="2">
        <v>243147000000000</v>
      </c>
      <c r="AB5448" s="2">
        <v>242425000000000</v>
      </c>
      <c r="AC5448" s="2">
        <v>242094000000000</v>
      </c>
      <c r="AD5448" s="2">
        <v>241969000000000</v>
      </c>
      <c r="AE5448" s="2">
        <v>241879000000000</v>
      </c>
      <c r="AF5448" s="2">
        <v>241657000000000</v>
      </c>
    </row>
    <row r="5449" spans="1:32" x14ac:dyDescent="0.25">
      <c r="A5449" t="s">
        <v>2807</v>
      </c>
      <c r="B5449" t="s">
        <v>19</v>
      </c>
      <c r="C5449" s="2">
        <v>18354600000</v>
      </c>
      <c r="D5449" s="2">
        <v>18975200000</v>
      </c>
      <c r="E5449" s="2">
        <v>19009200000</v>
      </c>
      <c r="F5449" s="2">
        <v>18479300000</v>
      </c>
      <c r="G5449" s="2">
        <v>18663300000</v>
      </c>
      <c r="H5449" s="2">
        <v>18838800000</v>
      </c>
      <c r="I5449" s="2">
        <v>18934800000</v>
      </c>
      <c r="J5449" s="2">
        <v>19088900000</v>
      </c>
      <c r="K5449" s="2">
        <v>19177200000</v>
      </c>
      <c r="L5449" s="2">
        <v>19235400000</v>
      </c>
      <c r="M5449" s="2">
        <v>19280000000</v>
      </c>
      <c r="N5449" s="2">
        <v>19314100000</v>
      </c>
      <c r="O5449" s="2">
        <v>19322600000</v>
      </c>
      <c r="P5449" s="2">
        <v>19315600000</v>
      </c>
      <c r="Q5449" s="2">
        <v>19298300000</v>
      </c>
      <c r="R5449" s="2">
        <v>19282100000</v>
      </c>
      <c r="S5449" s="2">
        <v>19264400000</v>
      </c>
      <c r="T5449" s="2">
        <v>19219700000</v>
      </c>
      <c r="U5449" s="2">
        <v>19188400000</v>
      </c>
      <c r="V5449" s="2">
        <v>19145800000</v>
      </c>
      <c r="W5449" s="2">
        <v>19101000000</v>
      </c>
      <c r="X5449" s="2">
        <v>19063800000</v>
      </c>
      <c r="Y5449" s="2">
        <v>19044300000</v>
      </c>
      <c r="Z5449" s="2">
        <v>19043000000</v>
      </c>
      <c r="AA5449" s="2">
        <v>19024900000</v>
      </c>
      <c r="AB5449" s="2">
        <v>18962100000</v>
      </c>
      <c r="AC5449" s="2">
        <v>18932200000</v>
      </c>
      <c r="AD5449" s="2">
        <v>18920900000</v>
      </c>
      <c r="AE5449" s="2">
        <v>18910700000</v>
      </c>
      <c r="AF5449" s="2">
        <v>18889000000</v>
      </c>
    </row>
    <row r="5450" spans="1:32" x14ac:dyDescent="0.25">
      <c r="A5450" t="s">
        <v>2808</v>
      </c>
      <c r="B5450" t="s">
        <v>19</v>
      </c>
      <c r="C5450" s="2">
        <v>115502000000</v>
      </c>
      <c r="D5450" s="2">
        <v>119540000000</v>
      </c>
      <c r="E5450" s="2">
        <v>119773000000</v>
      </c>
      <c r="F5450" s="2">
        <v>116504000000</v>
      </c>
      <c r="G5450" s="2">
        <v>117638000000</v>
      </c>
      <c r="H5450" s="2">
        <v>118715000000</v>
      </c>
      <c r="I5450" s="2">
        <v>119303000000</v>
      </c>
      <c r="J5450" s="2">
        <v>120267000000</v>
      </c>
      <c r="K5450" s="2">
        <v>120823000000</v>
      </c>
      <c r="L5450" s="2">
        <v>121199000000</v>
      </c>
      <c r="M5450" s="2">
        <v>121483000000</v>
      </c>
      <c r="N5450" s="2">
        <v>121705000000</v>
      </c>
      <c r="O5450" s="2">
        <v>121769000000</v>
      </c>
      <c r="P5450" s="2">
        <v>121736000000</v>
      </c>
      <c r="Q5450" s="2">
        <v>121640000000</v>
      </c>
      <c r="R5450" s="2">
        <v>121548000000</v>
      </c>
      <c r="S5450" s="2">
        <v>121446000000</v>
      </c>
      <c r="T5450" s="2">
        <v>121178000000</v>
      </c>
      <c r="U5450" s="2">
        <v>120993000000</v>
      </c>
      <c r="V5450" s="2">
        <v>120738000000</v>
      </c>
      <c r="W5450" s="2">
        <v>120469000000</v>
      </c>
      <c r="X5450" s="2">
        <v>120247000000</v>
      </c>
      <c r="Y5450" s="2">
        <v>120135000000</v>
      </c>
      <c r="Z5450" s="2">
        <v>120133000000</v>
      </c>
      <c r="AA5450" s="2">
        <v>120029000000</v>
      </c>
      <c r="AB5450" s="2">
        <v>119648000000</v>
      </c>
      <c r="AC5450" s="2">
        <v>119471000000</v>
      </c>
      <c r="AD5450" s="2">
        <v>119409000000</v>
      </c>
      <c r="AE5450" s="2">
        <v>119355000000</v>
      </c>
      <c r="AF5450" s="2">
        <v>119229000000</v>
      </c>
    </row>
    <row r="5451" spans="1:32" x14ac:dyDescent="0.25">
      <c r="A5451" t="s">
        <v>2809</v>
      </c>
      <c r="B5451" t="s">
        <v>19</v>
      </c>
      <c r="C5451" s="2">
        <v>180900000000</v>
      </c>
      <c r="D5451" s="2">
        <v>186621000000</v>
      </c>
      <c r="E5451" s="2">
        <v>186810000000</v>
      </c>
      <c r="F5451" s="2">
        <v>181724000000</v>
      </c>
      <c r="G5451" s="2">
        <v>183405000000</v>
      </c>
      <c r="H5451" s="2">
        <v>184964000000</v>
      </c>
      <c r="I5451" s="2">
        <v>185828000000</v>
      </c>
      <c r="J5451" s="2">
        <v>187316000000</v>
      </c>
      <c r="K5451" s="2">
        <v>188145000000</v>
      </c>
      <c r="L5451" s="2">
        <v>188691000000</v>
      </c>
      <c r="M5451" s="2">
        <v>189045000000</v>
      </c>
      <c r="N5451" s="2">
        <v>189335000000</v>
      </c>
      <c r="O5451" s="2">
        <v>189388000000</v>
      </c>
      <c r="P5451" s="2">
        <v>189306000000</v>
      </c>
      <c r="Q5451" s="2">
        <v>189130000000</v>
      </c>
      <c r="R5451" s="2">
        <v>188952000000</v>
      </c>
      <c r="S5451" s="2">
        <v>188752000000</v>
      </c>
      <c r="T5451" s="2">
        <v>188318000000</v>
      </c>
      <c r="U5451" s="2">
        <v>188002000000</v>
      </c>
      <c r="V5451" s="2">
        <v>187585000000</v>
      </c>
      <c r="W5451" s="2">
        <v>187149000000</v>
      </c>
      <c r="X5451" s="2">
        <v>186780000000</v>
      </c>
      <c r="Y5451" s="2">
        <v>186559000000</v>
      </c>
      <c r="Z5451" s="2">
        <v>186500000000</v>
      </c>
      <c r="AA5451" s="2">
        <v>186300000000</v>
      </c>
      <c r="AB5451" s="2">
        <v>185689000000</v>
      </c>
      <c r="AC5451" s="2">
        <v>185376000000</v>
      </c>
      <c r="AD5451" s="2">
        <v>185227000000</v>
      </c>
      <c r="AE5451" s="2">
        <v>185103000000</v>
      </c>
      <c r="AF5451" s="2">
        <v>184884000000</v>
      </c>
    </row>
    <row r="5452" spans="1:32" x14ac:dyDescent="0.25">
      <c r="A5452" t="s">
        <v>2810</v>
      </c>
      <c r="B5452" t="s">
        <v>19</v>
      </c>
      <c r="C5452" s="2">
        <v>55209200000</v>
      </c>
      <c r="D5452" s="2">
        <v>57057400000</v>
      </c>
      <c r="E5452" s="2">
        <v>57169500000</v>
      </c>
      <c r="F5452" s="2">
        <v>55521100000</v>
      </c>
      <c r="G5452" s="2">
        <v>56106000000</v>
      </c>
      <c r="H5452" s="2">
        <v>56672500000</v>
      </c>
      <c r="I5452" s="2">
        <v>56981100000</v>
      </c>
      <c r="J5452" s="2">
        <v>57452600000</v>
      </c>
      <c r="K5452" s="2">
        <v>57722800000</v>
      </c>
      <c r="L5452" s="2">
        <v>57896500000</v>
      </c>
      <c r="M5452" s="2">
        <v>58041000000</v>
      </c>
      <c r="N5452" s="2">
        <v>58145500000</v>
      </c>
      <c r="O5452" s="2">
        <v>58170100000</v>
      </c>
      <c r="P5452" s="2">
        <v>58144800000</v>
      </c>
      <c r="Q5452" s="2">
        <v>58086800000</v>
      </c>
      <c r="R5452" s="2">
        <v>58034700000</v>
      </c>
      <c r="S5452" s="2">
        <v>57979700000</v>
      </c>
      <c r="T5452" s="2">
        <v>57837100000</v>
      </c>
      <c r="U5452" s="2">
        <v>57737900000</v>
      </c>
      <c r="V5452" s="2">
        <v>57602000000</v>
      </c>
      <c r="W5452" s="2">
        <v>57459300000</v>
      </c>
      <c r="X5452" s="2">
        <v>57341400000</v>
      </c>
      <c r="Y5452" s="2">
        <v>57281200000</v>
      </c>
      <c r="Z5452" s="2">
        <v>57279600000</v>
      </c>
      <c r="AA5452" s="2">
        <v>57223000000</v>
      </c>
      <c r="AB5452" s="2">
        <v>57025300000</v>
      </c>
      <c r="AC5452" s="2">
        <v>56931600000</v>
      </c>
      <c r="AD5452" s="2">
        <v>56898400000</v>
      </c>
      <c r="AE5452" s="2">
        <v>56865200000</v>
      </c>
      <c r="AF5452" s="2">
        <v>56794600000</v>
      </c>
    </row>
    <row r="5453" spans="1:32" x14ac:dyDescent="0.25">
      <c r="A5453" t="s">
        <v>2811</v>
      </c>
      <c r="B5453" t="s">
        <v>19</v>
      </c>
      <c r="C5453" s="2">
        <v>51342300000</v>
      </c>
      <c r="D5453" s="2">
        <v>53051400000</v>
      </c>
      <c r="E5453" s="2">
        <v>53154800000</v>
      </c>
      <c r="F5453" s="2">
        <v>51615100000</v>
      </c>
      <c r="G5453" s="2">
        <v>52162100000</v>
      </c>
      <c r="H5453" s="2">
        <v>52692300000</v>
      </c>
      <c r="I5453" s="2">
        <v>52981200000</v>
      </c>
      <c r="J5453" s="2">
        <v>53420500000</v>
      </c>
      <c r="K5453" s="2">
        <v>53671900000</v>
      </c>
      <c r="L5453" s="2">
        <v>53832800000</v>
      </c>
      <c r="M5453" s="2">
        <v>53967400000</v>
      </c>
      <c r="N5453" s="2">
        <v>54064000000</v>
      </c>
      <c r="O5453" s="2">
        <v>54086300000</v>
      </c>
      <c r="P5453" s="2">
        <v>54061800000</v>
      </c>
      <c r="Q5453" s="2">
        <v>54006800000</v>
      </c>
      <c r="R5453" s="2">
        <v>53957500000</v>
      </c>
      <c r="S5453" s="2">
        <v>53905600000</v>
      </c>
      <c r="T5453" s="2">
        <v>53771800000</v>
      </c>
      <c r="U5453" s="2">
        <v>53678600000</v>
      </c>
      <c r="V5453" s="2">
        <v>53551000000</v>
      </c>
      <c r="W5453" s="2">
        <v>53417100000</v>
      </c>
      <c r="X5453" s="2">
        <v>53306400000</v>
      </c>
      <c r="Y5453" s="2">
        <v>53249600000</v>
      </c>
      <c r="Z5453" s="2">
        <v>53247800000</v>
      </c>
      <c r="AA5453" s="2">
        <v>53194400000</v>
      </c>
      <c r="AB5453" s="2">
        <v>53009300000</v>
      </c>
      <c r="AC5453" s="2">
        <v>52921200000</v>
      </c>
      <c r="AD5453" s="2">
        <v>52889800000</v>
      </c>
      <c r="AE5453" s="2">
        <v>52858100000</v>
      </c>
      <c r="AF5453" s="2">
        <v>52791500000</v>
      </c>
    </row>
    <row r="5454" spans="1:32" x14ac:dyDescent="0.25">
      <c r="A5454" t="s">
        <v>2812</v>
      </c>
      <c r="B5454" t="s">
        <v>19</v>
      </c>
      <c r="C5454" s="2">
        <v>14410400000</v>
      </c>
      <c r="D5454" s="2">
        <v>14787900000</v>
      </c>
      <c r="E5454" s="2">
        <v>14757600000</v>
      </c>
      <c r="F5454" s="2">
        <v>14439700000</v>
      </c>
      <c r="G5454" s="2">
        <v>14510100000</v>
      </c>
      <c r="H5454" s="2">
        <v>14554400000</v>
      </c>
      <c r="I5454" s="2">
        <v>14583600000</v>
      </c>
      <c r="J5454" s="2">
        <v>14686500000</v>
      </c>
      <c r="K5454" s="2">
        <v>14738000000</v>
      </c>
      <c r="L5454" s="2">
        <v>14776200000</v>
      </c>
      <c r="M5454" s="2">
        <v>14773300000</v>
      </c>
      <c r="N5454" s="2">
        <v>14783100000</v>
      </c>
      <c r="O5454" s="2">
        <v>14780900000</v>
      </c>
      <c r="P5454" s="2">
        <v>14775200000</v>
      </c>
      <c r="Q5454" s="2">
        <v>14765700000</v>
      </c>
      <c r="R5454" s="2">
        <v>14750600000</v>
      </c>
      <c r="S5454" s="2">
        <v>14730000000</v>
      </c>
      <c r="T5454" s="2">
        <v>14705200000</v>
      </c>
      <c r="U5454" s="2">
        <v>14683200000</v>
      </c>
      <c r="V5454" s="2">
        <v>14658400000</v>
      </c>
      <c r="W5454" s="2">
        <v>14632600000</v>
      </c>
      <c r="X5454" s="2">
        <v>14608600000</v>
      </c>
      <c r="Y5454" s="2">
        <v>14585600000</v>
      </c>
      <c r="Z5454" s="2">
        <v>14567200000</v>
      </c>
      <c r="AA5454" s="2">
        <v>14548200000</v>
      </c>
      <c r="AB5454" s="2">
        <v>14510200000</v>
      </c>
      <c r="AC5454" s="2">
        <v>14484400000</v>
      </c>
      <c r="AD5454" s="2">
        <v>14462600000</v>
      </c>
      <c r="AE5454" s="2">
        <v>14449700000</v>
      </c>
      <c r="AF5454" s="2">
        <v>14436000000</v>
      </c>
    </row>
    <row r="5455" spans="1:32" x14ac:dyDescent="0.25">
      <c r="A5455" t="s">
        <v>2813</v>
      </c>
      <c r="B5455" t="s">
        <v>19</v>
      </c>
      <c r="C5455" s="2">
        <v>2085530000</v>
      </c>
      <c r="D5455" s="2">
        <v>2137970000</v>
      </c>
      <c r="E5455" s="2">
        <v>2138250000</v>
      </c>
      <c r="F5455" s="2">
        <v>2072950000</v>
      </c>
      <c r="G5455" s="2">
        <v>2094750000</v>
      </c>
      <c r="H5455" s="2">
        <v>2115530000</v>
      </c>
      <c r="I5455" s="2">
        <v>2127090000</v>
      </c>
      <c r="J5455" s="2">
        <v>2144900000</v>
      </c>
      <c r="K5455" s="2">
        <v>2154330000</v>
      </c>
      <c r="L5455" s="2">
        <v>2159660000</v>
      </c>
      <c r="M5455" s="2">
        <v>2163470000</v>
      </c>
      <c r="N5455" s="2">
        <v>2165970000</v>
      </c>
      <c r="O5455" s="2">
        <v>2165590000</v>
      </c>
      <c r="P5455" s="2">
        <v>2163510000</v>
      </c>
      <c r="Q5455" s="2">
        <v>2160220000</v>
      </c>
      <c r="R5455" s="2">
        <v>2157120000</v>
      </c>
      <c r="S5455" s="2">
        <v>2153830000</v>
      </c>
      <c r="T5455" s="2">
        <v>2147480000</v>
      </c>
      <c r="U5455" s="2">
        <v>2142670000</v>
      </c>
      <c r="V5455" s="2">
        <v>2136540000</v>
      </c>
      <c r="W5455" s="2">
        <v>2130150000</v>
      </c>
      <c r="X5455" s="2">
        <v>2124700000</v>
      </c>
      <c r="Y5455" s="2">
        <v>2121120000</v>
      </c>
      <c r="Z5455" s="2">
        <v>2119730000</v>
      </c>
      <c r="AA5455" s="2">
        <v>2116450000</v>
      </c>
      <c r="AB5455" s="2">
        <v>2107990000</v>
      </c>
      <c r="AC5455" s="2">
        <v>2103190000</v>
      </c>
      <c r="AD5455" s="2">
        <v>2100640000</v>
      </c>
      <c r="AE5455" s="2">
        <v>2098160000</v>
      </c>
      <c r="AF5455" s="2">
        <v>2094490000</v>
      </c>
    </row>
    <row r="5456" spans="1:32" x14ac:dyDescent="0.25">
      <c r="A5456" t="s">
        <v>2814</v>
      </c>
      <c r="B5456" t="s">
        <v>19</v>
      </c>
      <c r="C5456" s="2">
        <v>31959000000</v>
      </c>
      <c r="D5456" s="2">
        <v>33084200000</v>
      </c>
      <c r="E5456" s="2">
        <v>33163600000</v>
      </c>
      <c r="F5456" s="2">
        <v>32212200000</v>
      </c>
      <c r="G5456" s="2">
        <v>32556000000</v>
      </c>
      <c r="H5456" s="2">
        <v>32891000000</v>
      </c>
      <c r="I5456" s="2">
        <v>33072600000</v>
      </c>
      <c r="J5456" s="2">
        <v>33346600000</v>
      </c>
      <c r="K5456" s="2">
        <v>33506300000</v>
      </c>
      <c r="L5456" s="2">
        <v>33610700000</v>
      </c>
      <c r="M5456" s="2">
        <v>33701200000</v>
      </c>
      <c r="N5456" s="2">
        <v>33766700000</v>
      </c>
      <c r="O5456" s="2">
        <v>33785200000</v>
      </c>
      <c r="P5456" s="2">
        <v>33773700000</v>
      </c>
      <c r="Q5456" s="2">
        <v>33743100000</v>
      </c>
      <c r="R5456" s="2">
        <v>33716200000</v>
      </c>
      <c r="S5456" s="2">
        <v>33688200000</v>
      </c>
      <c r="T5456" s="2">
        <v>33607800000</v>
      </c>
      <c r="U5456" s="2">
        <v>33553200000</v>
      </c>
      <c r="V5456" s="2">
        <v>33476800000</v>
      </c>
      <c r="W5456" s="2">
        <v>33396500000</v>
      </c>
      <c r="X5456" s="2">
        <v>33330800000</v>
      </c>
      <c r="Y5456" s="2">
        <v>33300000000</v>
      </c>
      <c r="Z5456" s="2">
        <v>33303800000</v>
      </c>
      <c r="AA5456" s="2">
        <v>33274600000</v>
      </c>
      <c r="AB5456" s="2">
        <v>33162300000</v>
      </c>
      <c r="AC5456" s="2">
        <v>33111800000</v>
      </c>
      <c r="AD5456" s="2">
        <v>33097000000</v>
      </c>
      <c r="AE5456" s="2">
        <v>33081400000</v>
      </c>
      <c r="AF5456" s="2">
        <v>33043300000</v>
      </c>
    </row>
    <row r="5457" spans="1:32" x14ac:dyDescent="0.25">
      <c r="A5457" t="s">
        <v>2815</v>
      </c>
      <c r="B5457" t="s">
        <v>19</v>
      </c>
      <c r="C5457" s="2">
        <v>6070200000</v>
      </c>
      <c r="D5457" s="2">
        <v>6308620000</v>
      </c>
      <c r="E5457" s="2">
        <v>6320160000</v>
      </c>
      <c r="F5457" s="2">
        <v>6177100000</v>
      </c>
      <c r="G5457" s="2">
        <v>6222280000</v>
      </c>
      <c r="H5457" s="2">
        <v>6261460000</v>
      </c>
      <c r="I5457" s="2">
        <v>6283210000</v>
      </c>
      <c r="J5457" s="2">
        <v>6330090000</v>
      </c>
      <c r="K5457" s="2">
        <v>6357870000</v>
      </c>
      <c r="L5457" s="2">
        <v>6379520000</v>
      </c>
      <c r="M5457" s="2">
        <v>6391300000</v>
      </c>
      <c r="N5457" s="2">
        <v>6403550000</v>
      </c>
      <c r="O5457" s="2">
        <v>6408720000</v>
      </c>
      <c r="P5457" s="2">
        <v>6410100000</v>
      </c>
      <c r="Q5457" s="2">
        <v>6409010000</v>
      </c>
      <c r="R5457" s="2">
        <v>6406880000</v>
      </c>
      <c r="S5457" s="2">
        <v>6403540000</v>
      </c>
      <c r="T5457" s="2">
        <v>6394170000</v>
      </c>
      <c r="U5457" s="2">
        <v>6388020000</v>
      </c>
      <c r="V5457" s="2">
        <v>6379160000</v>
      </c>
      <c r="W5457" s="2">
        <v>6369760000</v>
      </c>
      <c r="X5457" s="2">
        <v>6361990000</v>
      </c>
      <c r="Y5457" s="2">
        <v>6358130000</v>
      </c>
      <c r="Z5457" s="2">
        <v>6358220000</v>
      </c>
      <c r="AA5457" s="2">
        <v>6354970000</v>
      </c>
      <c r="AB5457" s="2">
        <v>6339990000</v>
      </c>
      <c r="AC5457" s="2">
        <v>6333820000</v>
      </c>
      <c r="AD5457" s="2">
        <v>6331530000</v>
      </c>
      <c r="AE5457" s="2">
        <v>6331070000</v>
      </c>
      <c r="AF5457" s="2">
        <v>6327980000</v>
      </c>
    </row>
    <row r="5458" spans="1:32" x14ac:dyDescent="0.25">
      <c r="A5458" t="s">
        <v>2816</v>
      </c>
      <c r="B5458" t="s">
        <v>19</v>
      </c>
      <c r="C5458" s="2">
        <v>867930000</v>
      </c>
      <c r="D5458" s="2">
        <v>902310000</v>
      </c>
      <c r="E5458" s="2">
        <v>903570000</v>
      </c>
      <c r="F5458" s="2">
        <v>884840000</v>
      </c>
      <c r="G5458" s="2">
        <v>890270000</v>
      </c>
      <c r="H5458" s="2">
        <v>894600000</v>
      </c>
      <c r="I5458" s="2">
        <v>897050000</v>
      </c>
      <c r="J5458" s="2">
        <v>903500000</v>
      </c>
      <c r="K5458" s="2">
        <v>907300000</v>
      </c>
      <c r="L5458" s="2">
        <v>910420000</v>
      </c>
      <c r="M5458" s="2">
        <v>911730000</v>
      </c>
      <c r="N5458" s="2">
        <v>913400000</v>
      </c>
      <c r="O5458" s="2">
        <v>914150000</v>
      </c>
      <c r="P5458" s="2">
        <v>914460000</v>
      </c>
      <c r="Q5458" s="2">
        <v>914480000</v>
      </c>
      <c r="R5458" s="2">
        <v>914270000</v>
      </c>
      <c r="S5458" s="2">
        <v>913820000</v>
      </c>
      <c r="T5458" s="2">
        <v>912730000</v>
      </c>
      <c r="U5458" s="2">
        <v>912000000</v>
      </c>
      <c r="V5458" s="2">
        <v>910970000</v>
      </c>
      <c r="W5458" s="2">
        <v>909870000</v>
      </c>
      <c r="X5458" s="2">
        <v>908940000</v>
      </c>
      <c r="Y5458" s="2">
        <v>908420000</v>
      </c>
      <c r="Z5458" s="2">
        <v>908320000</v>
      </c>
      <c r="AA5458" s="2">
        <v>907910000</v>
      </c>
      <c r="AB5458" s="2">
        <v>906040000</v>
      </c>
      <c r="AC5458" s="2">
        <v>905260000</v>
      </c>
      <c r="AD5458" s="2">
        <v>904880000</v>
      </c>
      <c r="AE5458" s="2">
        <v>904880000</v>
      </c>
      <c r="AF5458" s="2">
        <v>904590000</v>
      </c>
    </row>
    <row r="5459" spans="1:32" x14ac:dyDescent="0.25">
      <c r="A5459" t="s">
        <v>2817</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x14ac:dyDescent="0.25">
      <c r="A5460" t="s">
        <v>2818</v>
      </c>
      <c r="B5460" t="s">
        <v>19</v>
      </c>
      <c r="C5460" s="2">
        <v>1275180000000000</v>
      </c>
      <c r="D5460" s="2">
        <v>1286720000000000</v>
      </c>
      <c r="E5460" s="2">
        <v>1240390000000000</v>
      </c>
      <c r="F5460" s="2">
        <v>1187310000000000</v>
      </c>
      <c r="G5460" s="2">
        <v>1164910000000000</v>
      </c>
      <c r="H5460" s="2">
        <v>1161940000000000</v>
      </c>
      <c r="I5460" s="2">
        <v>1153700000000000</v>
      </c>
      <c r="J5460" s="2">
        <v>1145420000000000</v>
      </c>
      <c r="K5460" s="2">
        <v>1133920000000000</v>
      </c>
      <c r="L5460" s="2">
        <v>1120810000000000</v>
      </c>
      <c r="M5460" s="2">
        <v>1104950000000000</v>
      </c>
      <c r="N5460" s="2">
        <v>1091950000000000</v>
      </c>
      <c r="O5460" s="2">
        <v>1110800000000000</v>
      </c>
      <c r="P5460" s="2">
        <v>1105130000000000</v>
      </c>
      <c r="Q5460" s="2">
        <v>1125340000000000</v>
      </c>
      <c r="R5460" s="2">
        <v>1125500000000000</v>
      </c>
      <c r="S5460" s="2">
        <v>1124360000000000</v>
      </c>
      <c r="T5460" s="2">
        <v>1122570000000000</v>
      </c>
      <c r="U5460" s="2">
        <v>1122380000000000</v>
      </c>
      <c r="V5460" s="2">
        <v>1121840000000000</v>
      </c>
      <c r="W5460" s="2">
        <v>1121610000000000</v>
      </c>
      <c r="X5460" s="2">
        <v>1120700000000000</v>
      </c>
      <c r="Y5460" s="2">
        <v>1120050000000000</v>
      </c>
      <c r="Z5460" s="2">
        <v>1119030000000000</v>
      </c>
      <c r="AA5460" s="2">
        <v>1116730000000000</v>
      </c>
      <c r="AB5460" s="2">
        <v>1111440000000000</v>
      </c>
      <c r="AC5460" s="2">
        <v>1110970000000000</v>
      </c>
      <c r="AD5460" s="2">
        <v>1110780000000000</v>
      </c>
      <c r="AE5460" s="2">
        <v>1108750000000000</v>
      </c>
      <c r="AF5460" s="2">
        <v>1109580000000000</v>
      </c>
    </row>
    <row r="5461" spans="1:32" x14ac:dyDescent="0.25">
      <c r="A5461" t="s">
        <v>2819</v>
      </c>
      <c r="B5461" t="s">
        <v>19</v>
      </c>
      <c r="C5461" s="2">
        <v>5573900000000</v>
      </c>
      <c r="D5461" s="2">
        <v>5601040000000</v>
      </c>
      <c r="E5461" s="2">
        <v>5596120000000</v>
      </c>
      <c r="F5461" s="2">
        <v>5830170000000</v>
      </c>
      <c r="G5461" s="2">
        <v>5776700000000</v>
      </c>
      <c r="H5461" s="2">
        <v>5683220000000</v>
      </c>
      <c r="I5461" s="2">
        <v>5733630000000</v>
      </c>
      <c r="J5461" s="2">
        <v>5808680000000</v>
      </c>
      <c r="K5461" s="2">
        <v>5837620000000</v>
      </c>
      <c r="L5461" s="2">
        <v>5891200000000</v>
      </c>
      <c r="M5461" s="2">
        <v>5932650000000</v>
      </c>
      <c r="N5461" s="2">
        <v>5984380000000</v>
      </c>
      <c r="O5461" s="2">
        <v>6043230000000</v>
      </c>
      <c r="P5461" s="2">
        <v>6110880000000</v>
      </c>
      <c r="Q5461" s="2">
        <v>6180570000000</v>
      </c>
      <c r="R5461" s="2">
        <v>6244790000000</v>
      </c>
      <c r="S5461" s="2">
        <v>6305090000000</v>
      </c>
      <c r="T5461" s="2">
        <v>6356680000000</v>
      </c>
      <c r="U5461" s="2">
        <v>6411750000000</v>
      </c>
      <c r="V5461" s="2">
        <v>6456160000000</v>
      </c>
      <c r="W5461" s="2">
        <v>6501720000000</v>
      </c>
      <c r="X5461" s="2">
        <v>6543150000000</v>
      </c>
      <c r="Y5461" s="2">
        <v>6579810000000</v>
      </c>
      <c r="Z5461" s="2">
        <v>6620370000000</v>
      </c>
      <c r="AA5461" s="2">
        <v>6657910000000</v>
      </c>
      <c r="AB5461" s="2">
        <v>6690410000000</v>
      </c>
      <c r="AC5461" s="2">
        <v>6726510000000</v>
      </c>
      <c r="AD5461" s="2">
        <v>6743750000000</v>
      </c>
      <c r="AE5461" s="2">
        <v>6787000000000</v>
      </c>
      <c r="AF5461" s="2">
        <v>6818010000000</v>
      </c>
    </row>
    <row r="5462" spans="1:32" x14ac:dyDescent="0.25">
      <c r="A5462" t="s">
        <v>2820</v>
      </c>
      <c r="B5462" t="s">
        <v>19</v>
      </c>
      <c r="C5462" s="2">
        <v>14918600000000</v>
      </c>
      <c r="D5462" s="2">
        <v>14942000000000</v>
      </c>
      <c r="E5462" s="2">
        <v>14970200000000</v>
      </c>
      <c r="F5462" s="2">
        <v>15165400000000</v>
      </c>
      <c r="G5462" s="2">
        <v>15218400000000</v>
      </c>
      <c r="H5462" s="2">
        <v>15272000000000</v>
      </c>
      <c r="I5462" s="2">
        <v>15374400000000</v>
      </c>
      <c r="J5462" s="2">
        <v>15497200000000</v>
      </c>
      <c r="K5462" s="2">
        <v>15594600000000</v>
      </c>
      <c r="L5462" s="2">
        <v>15690400000000</v>
      </c>
      <c r="M5462" s="2">
        <v>15779600000000</v>
      </c>
      <c r="N5462" s="2">
        <v>15874400000000</v>
      </c>
      <c r="O5462" s="2">
        <v>15982300000000</v>
      </c>
      <c r="P5462" s="2">
        <v>16091200000000</v>
      </c>
      <c r="Q5462" s="2">
        <v>16195700000000</v>
      </c>
      <c r="R5462" s="2">
        <v>16293700000000</v>
      </c>
      <c r="S5462" s="2">
        <v>16393600000000</v>
      </c>
      <c r="T5462" s="2">
        <v>16486700000000</v>
      </c>
      <c r="U5462" s="2">
        <v>16586500000000</v>
      </c>
      <c r="V5462" s="2">
        <v>16678200000000</v>
      </c>
      <c r="W5462" s="2">
        <v>16771500000000</v>
      </c>
      <c r="X5462" s="2">
        <v>16859100000000</v>
      </c>
      <c r="Y5462" s="2">
        <v>16948000000000</v>
      </c>
      <c r="Z5462" s="2">
        <v>17032200000000</v>
      </c>
      <c r="AA5462" s="2">
        <v>17113800000000</v>
      </c>
      <c r="AB5462" s="2">
        <v>17190700000000</v>
      </c>
      <c r="AC5462" s="2">
        <v>17273600000000</v>
      </c>
      <c r="AD5462" s="2">
        <v>17352900000000</v>
      </c>
      <c r="AE5462" s="2">
        <v>17433700000000</v>
      </c>
      <c r="AF5462" s="2">
        <v>17509900000000</v>
      </c>
    </row>
    <row r="5463" spans="1:32" x14ac:dyDescent="0.25">
      <c r="A5463" t="s">
        <v>2821</v>
      </c>
      <c r="B5463" t="s">
        <v>19</v>
      </c>
      <c r="C5463" s="2">
        <v>3450860000000</v>
      </c>
      <c r="D5463" s="2">
        <v>3490260000000</v>
      </c>
      <c r="E5463" s="2">
        <v>3488520000000</v>
      </c>
      <c r="F5463" s="2">
        <v>3539350000000</v>
      </c>
      <c r="G5463" s="2">
        <v>3537090000000</v>
      </c>
      <c r="H5463" s="2">
        <v>3533660000000</v>
      </c>
      <c r="I5463" s="2">
        <v>3554270000000</v>
      </c>
      <c r="J5463" s="2">
        <v>3586290000000</v>
      </c>
      <c r="K5463" s="2">
        <v>3602070000000</v>
      </c>
      <c r="L5463" s="2">
        <v>3622530000000</v>
      </c>
      <c r="M5463" s="2">
        <v>3639460000000</v>
      </c>
      <c r="N5463" s="2">
        <v>3663340000000</v>
      </c>
      <c r="O5463" s="2">
        <v>3708870000000</v>
      </c>
      <c r="P5463" s="2">
        <v>3741900000000</v>
      </c>
      <c r="Q5463" s="2">
        <v>3772880000000</v>
      </c>
      <c r="R5463" s="2">
        <v>3801560000000</v>
      </c>
      <c r="S5463" s="2">
        <v>3830140000000</v>
      </c>
      <c r="T5463" s="2">
        <v>3855320000000</v>
      </c>
      <c r="U5463" s="2">
        <v>3883560000000</v>
      </c>
      <c r="V5463" s="2">
        <v>3908420000000</v>
      </c>
      <c r="W5463" s="2">
        <v>3934060000000</v>
      </c>
      <c r="X5463" s="2">
        <v>3957970000000</v>
      </c>
      <c r="Y5463" s="2">
        <v>3981460000000</v>
      </c>
      <c r="Z5463" s="2">
        <v>4004860000000</v>
      </c>
      <c r="AA5463" s="2">
        <v>4025560000000</v>
      </c>
      <c r="AB5463" s="2">
        <v>4044250000000</v>
      </c>
      <c r="AC5463" s="2">
        <v>4069500000000</v>
      </c>
      <c r="AD5463" s="2">
        <v>4091610000000</v>
      </c>
      <c r="AE5463" s="2">
        <v>4115770000000</v>
      </c>
      <c r="AF5463" s="2">
        <v>4139330000000</v>
      </c>
    </row>
    <row r="5464" spans="1:32" x14ac:dyDescent="0.25">
      <c r="A5464" t="s">
        <v>2822</v>
      </c>
      <c r="B5464" t="s">
        <v>19</v>
      </c>
      <c r="C5464" s="2">
        <v>1576000000000</v>
      </c>
      <c r="D5464" s="2">
        <v>1593910000000</v>
      </c>
      <c r="E5464" s="2">
        <v>1609370000000</v>
      </c>
      <c r="F5464" s="2">
        <v>1579470000000</v>
      </c>
      <c r="G5464" s="2">
        <v>1559520000000</v>
      </c>
      <c r="H5464" s="2">
        <v>1575530000000</v>
      </c>
      <c r="I5464" s="2">
        <v>1553600000000</v>
      </c>
      <c r="J5464" s="2">
        <v>1524100000000</v>
      </c>
      <c r="K5464" s="2">
        <v>1487710000000</v>
      </c>
      <c r="L5464" s="2">
        <v>1459320000000</v>
      </c>
      <c r="M5464" s="2">
        <v>1437680000000</v>
      </c>
      <c r="N5464" s="2">
        <v>1431740000000</v>
      </c>
      <c r="O5464" s="2">
        <v>1449390000000</v>
      </c>
      <c r="P5464" s="2">
        <v>1462180000000</v>
      </c>
      <c r="Q5464" s="2">
        <v>1471230000000</v>
      </c>
      <c r="R5464" s="2">
        <v>1478040000000</v>
      </c>
      <c r="S5464" s="2">
        <v>1489650000000</v>
      </c>
      <c r="T5464" s="2">
        <v>1495970000000</v>
      </c>
      <c r="U5464" s="2">
        <v>1501030000000</v>
      </c>
      <c r="V5464" s="2">
        <v>1504600000000</v>
      </c>
      <c r="W5464" s="2">
        <v>1510870000000</v>
      </c>
      <c r="X5464" s="2">
        <v>1517860000000</v>
      </c>
      <c r="Y5464" s="2">
        <v>1529370000000</v>
      </c>
      <c r="Z5464" s="2">
        <v>1538880000000</v>
      </c>
      <c r="AA5464" s="2">
        <v>1544250000000</v>
      </c>
      <c r="AB5464" s="2">
        <v>1551010000000</v>
      </c>
      <c r="AC5464" s="2">
        <v>1560230000000</v>
      </c>
      <c r="AD5464" s="2">
        <v>1570110000000</v>
      </c>
      <c r="AE5464" s="2">
        <v>1579430000000</v>
      </c>
      <c r="AF5464" s="2">
        <v>1591370000000</v>
      </c>
    </row>
    <row r="5465" spans="1:32" x14ac:dyDescent="0.25">
      <c r="A5465" t="s">
        <v>2823</v>
      </c>
      <c r="B5465" t="s">
        <v>19</v>
      </c>
      <c r="C5465" s="2">
        <v>957016000000</v>
      </c>
      <c r="D5465" s="2">
        <v>964338000000</v>
      </c>
      <c r="E5465" s="2">
        <v>980680000000</v>
      </c>
      <c r="F5465" s="2">
        <v>973372000000</v>
      </c>
      <c r="G5465" s="2">
        <v>970449000000</v>
      </c>
      <c r="H5465" s="2">
        <v>973913000000</v>
      </c>
      <c r="I5465" s="2">
        <v>976348000000</v>
      </c>
      <c r="J5465" s="2">
        <v>980384000000</v>
      </c>
      <c r="K5465" s="2">
        <v>981240000000</v>
      </c>
      <c r="L5465" s="2">
        <v>982602000000</v>
      </c>
      <c r="M5465" s="2">
        <v>984508000000</v>
      </c>
      <c r="N5465" s="2">
        <v>989422000000</v>
      </c>
      <c r="O5465" s="2">
        <v>1000280000000</v>
      </c>
      <c r="P5465" s="2">
        <v>1009680000000</v>
      </c>
      <c r="Q5465" s="2">
        <v>1018390000000</v>
      </c>
      <c r="R5465" s="2">
        <v>1025200000000</v>
      </c>
      <c r="S5465" s="2">
        <v>1033080000000</v>
      </c>
      <c r="T5465" s="2">
        <v>1040200000000</v>
      </c>
      <c r="U5465" s="2">
        <v>1047750000000</v>
      </c>
      <c r="V5465" s="2">
        <v>1055460000000</v>
      </c>
      <c r="W5465" s="2">
        <v>1064360000000</v>
      </c>
      <c r="X5465" s="2">
        <v>1072660000000</v>
      </c>
      <c r="Y5465" s="2">
        <v>1081490000000</v>
      </c>
      <c r="Z5465" s="2">
        <v>1088830000000</v>
      </c>
      <c r="AA5465" s="2">
        <v>1095810000000</v>
      </c>
      <c r="AB5465" s="2">
        <v>1103770000000</v>
      </c>
      <c r="AC5465" s="2">
        <v>1113010000000</v>
      </c>
      <c r="AD5465" s="2">
        <v>1122480000000</v>
      </c>
      <c r="AE5465" s="2">
        <v>1130810000000</v>
      </c>
      <c r="AF5465" s="2">
        <v>1140260000000</v>
      </c>
    </row>
    <row r="5466" spans="1:32" x14ac:dyDescent="0.25">
      <c r="A5466" t="s">
        <v>2824</v>
      </c>
      <c r="B5466" t="s">
        <v>19</v>
      </c>
      <c r="C5466" s="2">
        <v>805479000000</v>
      </c>
      <c r="D5466" s="2">
        <v>850627000000</v>
      </c>
      <c r="E5466" s="2">
        <v>836090000000</v>
      </c>
      <c r="F5466" s="2">
        <v>845667000000</v>
      </c>
      <c r="G5466" s="2">
        <v>829599000000</v>
      </c>
      <c r="H5466" s="2">
        <v>820707000000</v>
      </c>
      <c r="I5466" s="2">
        <v>826551000000</v>
      </c>
      <c r="J5466" s="2">
        <v>834917000000</v>
      </c>
      <c r="K5466" s="2">
        <v>838630000000</v>
      </c>
      <c r="L5466" s="2">
        <v>842134000000</v>
      </c>
      <c r="M5466" s="2">
        <v>843300000000</v>
      </c>
      <c r="N5466" s="2">
        <v>846077000000</v>
      </c>
      <c r="O5466" s="2">
        <v>889423000000</v>
      </c>
      <c r="P5466" s="2">
        <v>896884000000</v>
      </c>
      <c r="Q5466" s="2">
        <v>903064000000</v>
      </c>
      <c r="R5466" s="2">
        <v>908360000000</v>
      </c>
      <c r="S5466" s="2">
        <v>914924000000</v>
      </c>
      <c r="T5466" s="2">
        <v>920189000000</v>
      </c>
      <c r="U5466" s="2">
        <v>926614000000</v>
      </c>
      <c r="V5466" s="2">
        <v>932641000000</v>
      </c>
      <c r="W5466" s="2">
        <v>939390000000</v>
      </c>
      <c r="X5466" s="2">
        <v>945979000000</v>
      </c>
      <c r="Y5466" s="2">
        <v>952186000000</v>
      </c>
      <c r="Z5466" s="2">
        <v>958613000000</v>
      </c>
      <c r="AA5466" s="2">
        <v>964861000000</v>
      </c>
      <c r="AB5466" s="2">
        <v>973211000000</v>
      </c>
      <c r="AC5466" s="2">
        <v>982353000000</v>
      </c>
      <c r="AD5466" s="2">
        <v>992898000000</v>
      </c>
      <c r="AE5466" s="2">
        <v>1000540000000</v>
      </c>
      <c r="AF5466" s="2">
        <v>1006820000000</v>
      </c>
    </row>
    <row r="5467" spans="1:32" x14ac:dyDescent="0.25">
      <c r="A5467" t="s">
        <v>2825</v>
      </c>
      <c r="B5467" t="s">
        <v>19</v>
      </c>
      <c r="C5467" s="2">
        <v>95444300000</v>
      </c>
      <c r="D5467" s="2">
        <v>95542300000</v>
      </c>
      <c r="E5467" s="2">
        <v>96323400000</v>
      </c>
      <c r="F5467" s="2">
        <v>96971200000</v>
      </c>
      <c r="G5467" s="2">
        <v>97459900000</v>
      </c>
      <c r="H5467" s="2">
        <v>97978700000</v>
      </c>
      <c r="I5467" s="2">
        <v>98586300000</v>
      </c>
      <c r="J5467" s="2">
        <v>99327600000</v>
      </c>
      <c r="K5467" s="2">
        <v>99978000000</v>
      </c>
      <c r="L5467" s="2">
        <v>100626000000</v>
      </c>
      <c r="M5467" s="2">
        <v>101222000000</v>
      </c>
      <c r="N5467" s="2">
        <v>101884000000</v>
      </c>
      <c r="O5467" s="2">
        <v>102720000000</v>
      </c>
      <c r="P5467" s="2">
        <v>103494000000</v>
      </c>
      <c r="Q5467" s="2">
        <v>104246000000</v>
      </c>
      <c r="R5467" s="2">
        <v>104915000000</v>
      </c>
      <c r="S5467" s="2">
        <v>105596000000</v>
      </c>
      <c r="T5467" s="2">
        <v>106279000000</v>
      </c>
      <c r="U5467" s="2">
        <v>106974000000</v>
      </c>
      <c r="V5467" s="2">
        <v>107670000000</v>
      </c>
      <c r="W5467" s="2">
        <v>108414000000</v>
      </c>
      <c r="X5467" s="2">
        <v>109106000000</v>
      </c>
      <c r="Y5467" s="2">
        <v>109785000000</v>
      </c>
      <c r="Z5467" s="2">
        <v>110410000000</v>
      </c>
      <c r="AA5467" s="2">
        <v>111044000000</v>
      </c>
      <c r="AB5467" s="2">
        <v>111710000000</v>
      </c>
      <c r="AC5467" s="2">
        <v>112394000000</v>
      </c>
      <c r="AD5467" s="2">
        <v>113089000000</v>
      </c>
      <c r="AE5467" s="2">
        <v>113727000000</v>
      </c>
      <c r="AF5467" s="2">
        <v>114393000000</v>
      </c>
    </row>
    <row r="5468" spans="1:32" x14ac:dyDescent="0.25">
      <c r="A5468" t="s">
        <v>2826</v>
      </c>
      <c r="B5468" t="s">
        <v>19</v>
      </c>
      <c r="C5468" s="2">
        <v>266809000000</v>
      </c>
      <c r="D5468" s="2">
        <v>266714000000</v>
      </c>
      <c r="E5468" s="2">
        <v>272924000000</v>
      </c>
      <c r="F5468" s="2">
        <v>270744000000</v>
      </c>
      <c r="G5468" s="2">
        <v>271634000000</v>
      </c>
      <c r="H5468" s="2">
        <v>272679000000</v>
      </c>
      <c r="I5468" s="2">
        <v>274441000000</v>
      </c>
      <c r="J5468" s="2">
        <v>276953000000</v>
      </c>
      <c r="K5468" s="2">
        <v>278807000000</v>
      </c>
      <c r="L5468" s="2">
        <v>280502000000</v>
      </c>
      <c r="M5468" s="2">
        <v>282164000000</v>
      </c>
      <c r="N5468" s="2">
        <v>284178000000</v>
      </c>
      <c r="O5468" s="2">
        <v>286977000000</v>
      </c>
      <c r="P5468" s="2">
        <v>289668000000</v>
      </c>
      <c r="Q5468" s="2">
        <v>292472000000</v>
      </c>
      <c r="R5468" s="2">
        <v>294564000000</v>
      </c>
      <c r="S5468" s="2">
        <v>296798000000</v>
      </c>
      <c r="T5468" s="2">
        <v>298974000000</v>
      </c>
      <c r="U5468" s="2">
        <v>301364000000</v>
      </c>
      <c r="V5468" s="2">
        <v>303883000000</v>
      </c>
      <c r="W5468" s="2">
        <v>306844000000</v>
      </c>
      <c r="X5468" s="2">
        <v>309458000000</v>
      </c>
      <c r="Y5468" s="2">
        <v>312069000000</v>
      </c>
      <c r="Z5468" s="2">
        <v>314130000000</v>
      </c>
      <c r="AA5468" s="2">
        <v>316334000000</v>
      </c>
      <c r="AB5468" s="2">
        <v>318819000000</v>
      </c>
      <c r="AC5468" s="2">
        <v>321652000000</v>
      </c>
      <c r="AD5468" s="2">
        <v>324664000000</v>
      </c>
      <c r="AE5468" s="2">
        <v>327227000000</v>
      </c>
      <c r="AF5468" s="2">
        <v>330036000000</v>
      </c>
    </row>
    <row r="5469" spans="1:32" x14ac:dyDescent="0.25">
      <c r="A5469" t="s">
        <v>2827</v>
      </c>
      <c r="B5469" t="s">
        <v>19</v>
      </c>
      <c r="C5469" s="2">
        <v>25561800000000</v>
      </c>
      <c r="D5469" s="2">
        <v>25563600000000</v>
      </c>
      <c r="E5469" s="2">
        <v>24164000000000</v>
      </c>
      <c r="F5469" s="2">
        <v>23878200000000</v>
      </c>
      <c r="G5469" s="2">
        <v>23506500000000</v>
      </c>
      <c r="H5469" s="2">
        <v>23483800000000</v>
      </c>
      <c r="I5469" s="2">
        <v>23427800000000</v>
      </c>
      <c r="J5469" s="2">
        <v>23239400000000</v>
      </c>
      <c r="K5469" s="2">
        <v>23177300000000</v>
      </c>
      <c r="L5469" s="2">
        <v>23134600000000</v>
      </c>
      <c r="M5469" s="2">
        <v>23196100000000</v>
      </c>
      <c r="N5469" s="2">
        <v>23322200000000</v>
      </c>
      <c r="O5469" s="2">
        <v>23925000000000</v>
      </c>
      <c r="P5469" s="2">
        <v>24172600000000</v>
      </c>
      <c r="Q5469" s="2">
        <v>25123000000000</v>
      </c>
      <c r="R5469" s="2">
        <v>25255000000000</v>
      </c>
      <c r="S5469" s="2">
        <v>25349700000000</v>
      </c>
      <c r="T5469" s="2">
        <v>25440400000000</v>
      </c>
      <c r="U5469" s="2">
        <v>25503800000000</v>
      </c>
      <c r="V5469" s="2">
        <v>25575700000000</v>
      </c>
      <c r="W5469" s="2">
        <v>25642800000000</v>
      </c>
      <c r="X5469" s="2">
        <v>25704900000000</v>
      </c>
      <c r="Y5469" s="2">
        <v>25776600000000</v>
      </c>
      <c r="Z5469" s="2">
        <v>25819100000000</v>
      </c>
      <c r="AA5469" s="2">
        <v>25852600000000</v>
      </c>
      <c r="AB5469" s="2">
        <v>25905500000000</v>
      </c>
      <c r="AC5469" s="2">
        <v>25884500000000</v>
      </c>
      <c r="AD5469" s="2">
        <v>25946400000000</v>
      </c>
      <c r="AE5469" s="2">
        <v>25993500000000</v>
      </c>
      <c r="AF5469" s="2">
        <v>26033200000000</v>
      </c>
    </row>
    <row r="5470" spans="1:32" x14ac:dyDescent="0.25">
      <c r="A5470" t="s">
        <v>2828</v>
      </c>
      <c r="B5470" t="s">
        <v>19</v>
      </c>
      <c r="C5470" s="2">
        <v>1339120000000</v>
      </c>
      <c r="D5470" s="2">
        <v>1339280000000</v>
      </c>
      <c r="E5470" s="2">
        <v>1325790000000</v>
      </c>
      <c r="F5470" s="2">
        <v>1334500000000</v>
      </c>
      <c r="G5470" s="2">
        <v>1346740000000</v>
      </c>
      <c r="H5470" s="2">
        <v>1365950000000</v>
      </c>
      <c r="I5470" s="2">
        <v>1384080000000</v>
      </c>
      <c r="J5470" s="2">
        <v>1400760000000</v>
      </c>
      <c r="K5470" s="2">
        <v>1418170000000</v>
      </c>
      <c r="L5470" s="2">
        <v>1435100000000</v>
      </c>
      <c r="M5470" s="2">
        <v>1452040000000</v>
      </c>
      <c r="N5470" s="2">
        <v>1459130000000</v>
      </c>
      <c r="O5470" s="2">
        <v>1481400000000</v>
      </c>
      <c r="P5470" s="2">
        <v>1501230000000</v>
      </c>
      <c r="Q5470" s="2">
        <v>1526280000000</v>
      </c>
      <c r="R5470" s="2">
        <v>1533180000000</v>
      </c>
      <c r="S5470" s="2">
        <v>1538720000000</v>
      </c>
      <c r="T5470" s="2">
        <v>1544410000000</v>
      </c>
      <c r="U5470" s="2">
        <v>1549750000000</v>
      </c>
      <c r="V5470" s="2">
        <v>1555540000000</v>
      </c>
      <c r="W5470" s="2">
        <v>1561660000000</v>
      </c>
      <c r="X5470" s="2">
        <v>1567440000000</v>
      </c>
      <c r="Y5470" s="2">
        <v>1572150000000</v>
      </c>
      <c r="Z5470" s="2">
        <v>1576890000000</v>
      </c>
      <c r="AA5470" s="2">
        <v>1581290000000</v>
      </c>
      <c r="AB5470" s="2">
        <v>1586520000000</v>
      </c>
      <c r="AC5470" s="2">
        <v>1591260000000</v>
      </c>
      <c r="AD5470" s="2">
        <v>1596050000000</v>
      </c>
      <c r="AE5470" s="2">
        <v>1600100000000</v>
      </c>
      <c r="AF5470" s="2">
        <v>1604690000000</v>
      </c>
    </row>
    <row r="5471" spans="1:32" x14ac:dyDescent="0.25">
      <c r="A5471" t="s">
        <v>2829</v>
      </c>
      <c r="B5471" t="s">
        <v>19</v>
      </c>
      <c r="C5471" s="2">
        <v>187100000000000</v>
      </c>
      <c r="D5471" s="2">
        <v>187103000000000</v>
      </c>
      <c r="E5471" s="2">
        <v>200497000000000</v>
      </c>
      <c r="F5471" s="2">
        <v>204337000000000</v>
      </c>
      <c r="G5471" s="2">
        <v>181094000000000</v>
      </c>
      <c r="H5471" s="2">
        <v>180484000000000</v>
      </c>
      <c r="I5471" s="2">
        <v>179887000000000</v>
      </c>
      <c r="J5471" s="2">
        <v>179228000000000</v>
      </c>
      <c r="K5471" s="2">
        <v>177748000000000</v>
      </c>
      <c r="L5471" s="2">
        <v>147845000000000</v>
      </c>
      <c r="M5471" s="2">
        <v>144851000000000</v>
      </c>
      <c r="N5471" s="2">
        <v>140658000000000</v>
      </c>
      <c r="O5471" s="2">
        <v>138367000000000</v>
      </c>
      <c r="P5471" s="2">
        <v>134654000000000</v>
      </c>
      <c r="Q5471" s="2">
        <v>113303000000000</v>
      </c>
      <c r="R5471" s="2">
        <v>111084000000000</v>
      </c>
      <c r="S5471" s="2">
        <v>103158000000000</v>
      </c>
      <c r="T5471" s="2">
        <v>103445000000000</v>
      </c>
      <c r="U5471" s="2">
        <v>103830000000000</v>
      </c>
      <c r="V5471" s="2">
        <v>104216000000000</v>
      </c>
      <c r="W5471" s="2">
        <v>104502000000000</v>
      </c>
      <c r="X5471" s="2">
        <v>104889000000000</v>
      </c>
      <c r="Y5471" s="2">
        <v>105303000000000</v>
      </c>
      <c r="Z5471" s="2">
        <v>105717000000000</v>
      </c>
      <c r="AA5471" s="2">
        <v>106128000000000</v>
      </c>
      <c r="AB5471" s="2">
        <v>106536000000000</v>
      </c>
      <c r="AC5471" s="2">
        <v>108741000000000</v>
      </c>
      <c r="AD5471" s="2">
        <v>111051000000000</v>
      </c>
      <c r="AE5471" s="2">
        <v>113261000000000</v>
      </c>
      <c r="AF5471" s="2">
        <v>115470000000000</v>
      </c>
    </row>
    <row r="5472" spans="1:32" x14ac:dyDescent="0.25">
      <c r="A5472" t="s">
        <v>2830</v>
      </c>
      <c r="B5472" t="s">
        <v>19</v>
      </c>
      <c r="C5472" s="2">
        <v>14675500000000</v>
      </c>
      <c r="D5472" s="2">
        <v>14831300000000</v>
      </c>
      <c r="E5472" s="2">
        <v>14572500000000</v>
      </c>
      <c r="F5472" s="2">
        <v>13802200000000</v>
      </c>
      <c r="G5472" s="2">
        <v>14041300000000</v>
      </c>
      <c r="H5472" s="2">
        <v>14236900000000</v>
      </c>
      <c r="I5472" s="2">
        <v>14362100000000</v>
      </c>
      <c r="J5472" s="2">
        <v>14454100000000</v>
      </c>
      <c r="K5472" s="2">
        <v>14493100000000</v>
      </c>
      <c r="L5472" s="2">
        <v>14501000000000</v>
      </c>
      <c r="M5472" s="2">
        <v>14539400000000</v>
      </c>
      <c r="N5472" s="2">
        <v>14577900000000</v>
      </c>
      <c r="O5472" s="2">
        <v>14564500000000</v>
      </c>
      <c r="P5472" s="2">
        <v>14543700000000</v>
      </c>
      <c r="Q5472" s="2">
        <v>14521900000000</v>
      </c>
      <c r="R5472" s="2">
        <v>14504500000000</v>
      </c>
      <c r="S5472" s="2">
        <v>14480300000000</v>
      </c>
      <c r="T5472" s="2">
        <v>14440900000000</v>
      </c>
      <c r="U5472" s="2">
        <v>14409100000000</v>
      </c>
      <c r="V5472" s="2">
        <v>14372600000000</v>
      </c>
      <c r="W5472" s="2">
        <v>14343000000000</v>
      </c>
      <c r="X5472" s="2">
        <v>14330900000000</v>
      </c>
      <c r="Y5472" s="2">
        <v>14347300000000</v>
      </c>
      <c r="Z5472" s="2">
        <v>14370200000000</v>
      </c>
      <c r="AA5472" s="2">
        <v>14390300000000</v>
      </c>
      <c r="AB5472" s="2">
        <v>14394300000000</v>
      </c>
      <c r="AC5472" s="2">
        <v>14401600000000</v>
      </c>
      <c r="AD5472" s="2">
        <v>14419900000000</v>
      </c>
      <c r="AE5472" s="2">
        <v>14442600000000</v>
      </c>
      <c r="AF5472" s="2">
        <v>14416600000000</v>
      </c>
    </row>
    <row r="5473" spans="1:32" x14ac:dyDescent="0.25">
      <c r="A5473" t="s">
        <v>2831</v>
      </c>
      <c r="B5473" t="s">
        <v>19</v>
      </c>
      <c r="C5473" s="2">
        <v>1625950000</v>
      </c>
      <c r="D5473" s="2">
        <v>1643210000</v>
      </c>
      <c r="E5473" s="2">
        <v>1614540000</v>
      </c>
      <c r="F5473" s="2">
        <v>1529190000</v>
      </c>
      <c r="G5473" s="2">
        <v>1555690000</v>
      </c>
      <c r="H5473" s="2">
        <v>1577390000</v>
      </c>
      <c r="I5473" s="2">
        <v>1591300000</v>
      </c>
      <c r="J5473" s="2">
        <v>1601580000</v>
      </c>
      <c r="K5473" s="2">
        <v>1606000000</v>
      </c>
      <c r="L5473" s="2">
        <v>1606990000</v>
      </c>
      <c r="M5473" s="2">
        <v>1611460000</v>
      </c>
      <c r="N5473" s="2">
        <v>1615970000</v>
      </c>
      <c r="O5473" s="2">
        <v>1614670000</v>
      </c>
      <c r="P5473" s="2">
        <v>1612550000</v>
      </c>
      <c r="Q5473" s="2">
        <v>1610340000</v>
      </c>
      <c r="R5473" s="2">
        <v>1608630000</v>
      </c>
      <c r="S5473" s="2">
        <v>1606160000</v>
      </c>
      <c r="T5473" s="2">
        <v>1602030000</v>
      </c>
      <c r="U5473" s="2">
        <v>1598740000</v>
      </c>
      <c r="V5473" s="2">
        <v>1594940000</v>
      </c>
      <c r="W5473" s="2">
        <v>1591930000</v>
      </c>
      <c r="X5473" s="2">
        <v>1590890000</v>
      </c>
      <c r="Y5473" s="2">
        <v>1593050000</v>
      </c>
      <c r="Z5473" s="2">
        <v>1595920000</v>
      </c>
      <c r="AA5473" s="2">
        <v>1598510000</v>
      </c>
      <c r="AB5473" s="2">
        <v>1599330000</v>
      </c>
      <c r="AC5473" s="2">
        <v>1600480000</v>
      </c>
      <c r="AD5473" s="2">
        <v>1602840000</v>
      </c>
      <c r="AE5473" s="2">
        <v>1605700000</v>
      </c>
      <c r="AF5473" s="2">
        <v>1603080000</v>
      </c>
    </row>
    <row r="5474" spans="1:32" x14ac:dyDescent="0.25">
      <c r="A5474" t="s">
        <v>2832</v>
      </c>
      <c r="B5474" t="s">
        <v>19</v>
      </c>
      <c r="C5474" s="2">
        <v>20741000000</v>
      </c>
      <c r="D5474" s="2">
        <v>20962400000</v>
      </c>
      <c r="E5474" s="2">
        <v>20597800000</v>
      </c>
      <c r="F5474" s="2">
        <v>19508000000</v>
      </c>
      <c r="G5474" s="2">
        <v>19843000000</v>
      </c>
      <c r="H5474" s="2">
        <v>20113000000</v>
      </c>
      <c r="I5474" s="2">
        <v>20277000000</v>
      </c>
      <c r="J5474" s="2">
        <v>20385700000</v>
      </c>
      <c r="K5474" s="2">
        <v>20412700000</v>
      </c>
      <c r="L5474" s="2">
        <v>20396800000</v>
      </c>
      <c r="M5474" s="2">
        <v>20390900000</v>
      </c>
      <c r="N5474" s="2">
        <v>20379200000</v>
      </c>
      <c r="O5474" s="2">
        <v>20311300000</v>
      </c>
      <c r="P5474" s="2">
        <v>20231900000</v>
      </c>
      <c r="Q5474" s="2">
        <v>20144800000</v>
      </c>
      <c r="R5474" s="2">
        <v>20064000000</v>
      </c>
      <c r="S5474" s="2">
        <v>19971900000</v>
      </c>
      <c r="T5474" s="2">
        <v>19853100000</v>
      </c>
      <c r="U5474" s="2">
        <v>19745900000</v>
      </c>
      <c r="V5474" s="2">
        <v>19628800000</v>
      </c>
      <c r="W5474" s="2">
        <v>19516000000</v>
      </c>
      <c r="X5474" s="2">
        <v>19417200000</v>
      </c>
      <c r="Y5474" s="2">
        <v>19346300000</v>
      </c>
      <c r="Z5474" s="2">
        <v>19289900000</v>
      </c>
      <c r="AA5474" s="2">
        <v>19221300000</v>
      </c>
      <c r="AB5474" s="2">
        <v>19125300000</v>
      </c>
      <c r="AC5474" s="2">
        <v>19045400000</v>
      </c>
      <c r="AD5474" s="2">
        <v>18979200000</v>
      </c>
      <c r="AE5474" s="2">
        <v>18919200000</v>
      </c>
      <c r="AF5474" s="2">
        <v>18815600000</v>
      </c>
    </row>
    <row r="5475" spans="1:32" x14ac:dyDescent="0.25">
      <c r="A5475" t="s">
        <v>2833</v>
      </c>
      <c r="B5475" t="s">
        <v>19</v>
      </c>
      <c r="C5475" s="2">
        <v>21793000000</v>
      </c>
      <c r="D5475" s="2">
        <v>22025000000</v>
      </c>
      <c r="E5475" s="2">
        <v>21641300000</v>
      </c>
      <c r="F5475" s="2">
        <v>20496800000</v>
      </c>
      <c r="G5475" s="2">
        <v>20850400000</v>
      </c>
      <c r="H5475" s="2">
        <v>21137500000</v>
      </c>
      <c r="I5475" s="2">
        <v>21316700000</v>
      </c>
      <c r="J5475" s="2">
        <v>21442300000</v>
      </c>
      <c r="K5475" s="2">
        <v>21485700000</v>
      </c>
      <c r="L5475" s="2">
        <v>21483400000</v>
      </c>
      <c r="M5475" s="2">
        <v>21509400000</v>
      </c>
      <c r="N5475" s="2">
        <v>21532300000</v>
      </c>
      <c r="O5475" s="2">
        <v>21487200000</v>
      </c>
      <c r="P5475" s="2">
        <v>21430400000</v>
      </c>
      <c r="Q5475" s="2">
        <v>21369000000</v>
      </c>
      <c r="R5475" s="2">
        <v>21314000000</v>
      </c>
      <c r="S5475" s="2">
        <v>21248200000</v>
      </c>
      <c r="T5475" s="2">
        <v>21157000000</v>
      </c>
      <c r="U5475" s="2">
        <v>21077600000</v>
      </c>
      <c r="V5475" s="2">
        <v>20989500000</v>
      </c>
      <c r="W5475" s="2">
        <v>20908900000</v>
      </c>
      <c r="X5475" s="2">
        <v>20848700000</v>
      </c>
      <c r="Y5475" s="2">
        <v>20824400000</v>
      </c>
      <c r="Z5475" s="2">
        <v>20812600000</v>
      </c>
      <c r="AA5475" s="2">
        <v>20792200000</v>
      </c>
      <c r="AB5475" s="2">
        <v>20745700000</v>
      </c>
      <c r="AC5475" s="2">
        <v>20709900000</v>
      </c>
      <c r="AD5475" s="2">
        <v>20689400000</v>
      </c>
      <c r="AE5475" s="2">
        <v>20675600000</v>
      </c>
      <c r="AF5475" s="2">
        <v>20602400000</v>
      </c>
    </row>
    <row r="5476" spans="1:32" x14ac:dyDescent="0.25">
      <c r="A5476" t="s">
        <v>2834</v>
      </c>
      <c r="B5476" t="s">
        <v>19</v>
      </c>
      <c r="C5476" s="2">
        <v>10744100000</v>
      </c>
      <c r="D5476" s="2">
        <v>10859200000</v>
      </c>
      <c r="E5476" s="2">
        <v>10670600000</v>
      </c>
      <c r="F5476" s="2">
        <v>10105800000</v>
      </c>
      <c r="G5476" s="2">
        <v>10278300000</v>
      </c>
      <c r="H5476" s="2">
        <v>10416000000</v>
      </c>
      <c r="I5476" s="2">
        <v>10496600000</v>
      </c>
      <c r="J5476" s="2">
        <v>10545600000</v>
      </c>
      <c r="K5476" s="2">
        <v>10550200000</v>
      </c>
      <c r="L5476" s="2">
        <v>10532700000</v>
      </c>
      <c r="M5476" s="2">
        <v>10509400000</v>
      </c>
      <c r="N5476" s="2">
        <v>10480900000</v>
      </c>
      <c r="O5476" s="2">
        <v>10429200000</v>
      </c>
      <c r="P5476" s="2">
        <v>10371100000</v>
      </c>
      <c r="Q5476" s="2">
        <v>10307000000</v>
      </c>
      <c r="R5476" s="2">
        <v>10246100000</v>
      </c>
      <c r="S5476" s="2">
        <v>10178800000</v>
      </c>
      <c r="T5476" s="2">
        <v>10095900000</v>
      </c>
      <c r="U5476" s="2">
        <v>10019400000</v>
      </c>
      <c r="V5476" s="2">
        <v>9936550000</v>
      </c>
      <c r="W5476" s="2">
        <v>9854040000</v>
      </c>
      <c r="X5476" s="2">
        <v>9775270000</v>
      </c>
      <c r="Y5476" s="2">
        <v>9706740000</v>
      </c>
      <c r="Z5476" s="2">
        <v>9647510000</v>
      </c>
      <c r="AA5476" s="2">
        <v>9579150000</v>
      </c>
      <c r="AB5476" s="2">
        <v>9495060000</v>
      </c>
      <c r="AC5476" s="2">
        <v>9423140000</v>
      </c>
      <c r="AD5476" s="2">
        <v>9357710000</v>
      </c>
      <c r="AE5476" s="2">
        <v>9295480000</v>
      </c>
      <c r="AF5476" s="2">
        <v>9219140000</v>
      </c>
    </row>
    <row r="5477" spans="1:32" x14ac:dyDescent="0.25">
      <c r="A5477" t="s">
        <v>2835</v>
      </c>
      <c r="B5477" t="s">
        <v>19</v>
      </c>
      <c r="C5477" s="2">
        <v>7196250000</v>
      </c>
      <c r="D5477" s="2">
        <v>7273310000</v>
      </c>
      <c r="E5477" s="2">
        <v>7147020000</v>
      </c>
      <c r="F5477" s="2">
        <v>6768670000</v>
      </c>
      <c r="G5477" s="2">
        <v>6884300000</v>
      </c>
      <c r="H5477" s="2">
        <v>6976570000</v>
      </c>
      <c r="I5477" s="2">
        <v>7030750000</v>
      </c>
      <c r="J5477" s="2">
        <v>7063930000</v>
      </c>
      <c r="K5477" s="2">
        <v>7067350000</v>
      </c>
      <c r="L5477" s="2">
        <v>7056050000</v>
      </c>
      <c r="M5477" s="2">
        <v>7041260000</v>
      </c>
      <c r="N5477" s="2">
        <v>7023170000</v>
      </c>
      <c r="O5477" s="2">
        <v>6989220000</v>
      </c>
      <c r="P5477" s="2">
        <v>6951040000</v>
      </c>
      <c r="Q5477" s="2">
        <v>6908890000</v>
      </c>
      <c r="R5477" s="2">
        <v>6868890000</v>
      </c>
      <c r="S5477" s="2">
        <v>6824670000</v>
      </c>
      <c r="T5477" s="2">
        <v>6770030000</v>
      </c>
      <c r="U5477" s="2">
        <v>6719630000</v>
      </c>
      <c r="V5477" s="2">
        <v>6665100000</v>
      </c>
      <c r="W5477" s="2">
        <v>6610850000</v>
      </c>
      <c r="X5477" s="2">
        <v>6559250000</v>
      </c>
      <c r="Y5477" s="2">
        <v>6514690000</v>
      </c>
      <c r="Z5477" s="2">
        <v>6476280000</v>
      </c>
      <c r="AA5477" s="2">
        <v>6431880000</v>
      </c>
      <c r="AB5477" s="2">
        <v>6377000000</v>
      </c>
      <c r="AC5477" s="2">
        <v>6330120000</v>
      </c>
      <c r="AD5477" s="2">
        <v>6287600000</v>
      </c>
      <c r="AE5477" s="2">
        <v>6247230000</v>
      </c>
      <c r="AF5477" s="2">
        <v>6197050000</v>
      </c>
    </row>
    <row r="5478" spans="1:32" x14ac:dyDescent="0.25">
      <c r="A5478" t="s">
        <v>2836</v>
      </c>
      <c r="B5478" t="s">
        <v>19</v>
      </c>
      <c r="C5478" s="2">
        <v>16101800000</v>
      </c>
      <c r="D5478" s="2">
        <v>16274300000</v>
      </c>
      <c r="E5478" s="2">
        <v>15991800000</v>
      </c>
      <c r="F5478" s="2">
        <v>15145200000</v>
      </c>
      <c r="G5478" s="2">
        <v>15403700000</v>
      </c>
      <c r="H5478" s="2">
        <v>15609600000</v>
      </c>
      <c r="I5478" s="2">
        <v>15729900000</v>
      </c>
      <c r="J5478" s="2">
        <v>15802500000</v>
      </c>
      <c r="K5478" s="2">
        <v>15808100000</v>
      </c>
      <c r="L5478" s="2">
        <v>15780700000</v>
      </c>
      <c r="M5478" s="2">
        <v>15743100000</v>
      </c>
      <c r="N5478" s="2">
        <v>15697700000</v>
      </c>
      <c r="O5478" s="2">
        <v>15618000000</v>
      </c>
      <c r="P5478" s="2">
        <v>15528900000</v>
      </c>
      <c r="Q5478" s="2">
        <v>15430300000</v>
      </c>
      <c r="R5478" s="2">
        <v>15336600000</v>
      </c>
      <c r="S5478" s="2">
        <v>15233300000</v>
      </c>
      <c r="T5478" s="2">
        <v>15106300000</v>
      </c>
      <c r="U5478" s="2">
        <v>14988900000</v>
      </c>
      <c r="V5478" s="2">
        <v>14861900000</v>
      </c>
      <c r="W5478" s="2">
        <v>14735200000</v>
      </c>
      <c r="X5478" s="2">
        <v>14613600000</v>
      </c>
      <c r="Y5478" s="2">
        <v>14506900000</v>
      </c>
      <c r="Z5478" s="2">
        <v>14414300000</v>
      </c>
      <c r="AA5478" s="2">
        <v>14307600000</v>
      </c>
      <c r="AB5478" s="2">
        <v>14177200000</v>
      </c>
      <c r="AC5478" s="2">
        <v>14065500000</v>
      </c>
      <c r="AD5478" s="2">
        <v>13963500000</v>
      </c>
      <c r="AE5478" s="2">
        <v>13866200000</v>
      </c>
      <c r="AF5478" s="2">
        <v>13748900000</v>
      </c>
    </row>
    <row r="5479" spans="1:32" x14ac:dyDescent="0.25">
      <c r="A5479" t="s">
        <v>2837</v>
      </c>
      <c r="B5479" t="s">
        <v>19</v>
      </c>
      <c r="C5479" s="2">
        <v>287030000</v>
      </c>
      <c r="D5479" s="2">
        <v>290100000</v>
      </c>
      <c r="E5479" s="2">
        <v>285060000</v>
      </c>
      <c r="F5479" s="2">
        <v>269970000</v>
      </c>
      <c r="G5479" s="2">
        <v>274590000</v>
      </c>
      <c r="H5479" s="2">
        <v>278280000</v>
      </c>
      <c r="I5479" s="2">
        <v>280450000</v>
      </c>
      <c r="J5479" s="2">
        <v>281810000</v>
      </c>
      <c r="K5479" s="2">
        <v>281980000</v>
      </c>
      <c r="L5479" s="2">
        <v>281560000</v>
      </c>
      <c r="M5479" s="2">
        <v>281050000</v>
      </c>
      <c r="N5479" s="2">
        <v>280420000</v>
      </c>
      <c r="O5479" s="2">
        <v>279130000</v>
      </c>
      <c r="P5479" s="2">
        <v>277670000</v>
      </c>
      <c r="Q5479" s="2">
        <v>276060000</v>
      </c>
      <c r="R5479" s="2">
        <v>274540000</v>
      </c>
      <c r="S5479" s="2">
        <v>272850000</v>
      </c>
      <c r="T5479" s="2">
        <v>270760000</v>
      </c>
      <c r="U5479" s="2">
        <v>268830000</v>
      </c>
      <c r="V5479" s="2">
        <v>266740000</v>
      </c>
      <c r="W5479" s="2">
        <v>264670000</v>
      </c>
      <c r="X5479" s="2">
        <v>262720000</v>
      </c>
      <c r="Y5479" s="2">
        <v>261060000</v>
      </c>
      <c r="Z5479" s="2">
        <v>259650000</v>
      </c>
      <c r="AA5479" s="2">
        <v>258000000</v>
      </c>
      <c r="AB5479" s="2">
        <v>255950000</v>
      </c>
      <c r="AC5479" s="2">
        <v>254200000</v>
      </c>
      <c r="AD5479" s="2">
        <v>252620000</v>
      </c>
      <c r="AE5479" s="2">
        <v>251130000</v>
      </c>
      <c r="AF5479" s="2">
        <v>249220000</v>
      </c>
    </row>
    <row r="5480" spans="1:32" x14ac:dyDescent="0.25">
      <c r="A5480" t="s">
        <v>2838</v>
      </c>
      <c r="B5480" t="s">
        <v>19</v>
      </c>
      <c r="C5480" s="2">
        <v>2299250000</v>
      </c>
      <c r="D5480" s="2">
        <v>2323870000</v>
      </c>
      <c r="E5480" s="2">
        <v>2283510000</v>
      </c>
      <c r="F5480" s="2">
        <v>2162630000</v>
      </c>
      <c r="G5480" s="2">
        <v>2199600000</v>
      </c>
      <c r="H5480" s="2">
        <v>2229120000</v>
      </c>
      <c r="I5480" s="2">
        <v>2246510000</v>
      </c>
      <c r="J5480" s="2">
        <v>2257240000</v>
      </c>
      <c r="K5480" s="2">
        <v>2258510000</v>
      </c>
      <c r="L5480" s="2">
        <v>2255070000</v>
      </c>
      <c r="M5480" s="2">
        <v>2250720000</v>
      </c>
      <c r="N5480" s="2">
        <v>2245350000</v>
      </c>
      <c r="O5480" s="2">
        <v>2234810000</v>
      </c>
      <c r="P5480" s="2">
        <v>2222930000</v>
      </c>
      <c r="Q5480" s="2">
        <v>2209810000</v>
      </c>
      <c r="R5480" s="2">
        <v>2197380000</v>
      </c>
      <c r="S5480" s="2">
        <v>2183620000</v>
      </c>
      <c r="T5480" s="2">
        <v>2166550000</v>
      </c>
      <c r="U5480" s="2">
        <v>2150840000</v>
      </c>
      <c r="V5480" s="2">
        <v>2133830000</v>
      </c>
      <c r="W5480" s="2">
        <v>2116940000</v>
      </c>
      <c r="X5480" s="2">
        <v>2100960000</v>
      </c>
      <c r="Y5480" s="2">
        <v>2087310000</v>
      </c>
      <c r="Z5480" s="2">
        <v>2075600000</v>
      </c>
      <c r="AA5480" s="2">
        <v>2062020000</v>
      </c>
      <c r="AB5480" s="2">
        <v>2045120000</v>
      </c>
      <c r="AC5480" s="2">
        <v>2030700000</v>
      </c>
      <c r="AD5480" s="2">
        <v>2017690000</v>
      </c>
      <c r="AE5480" s="2">
        <v>2005370000</v>
      </c>
      <c r="AF5480" s="2">
        <v>1989760000</v>
      </c>
    </row>
    <row r="5481" spans="1:32" x14ac:dyDescent="0.25">
      <c r="A5481" t="s">
        <v>2839</v>
      </c>
      <c r="B5481" t="s">
        <v>19</v>
      </c>
      <c r="C5481" s="2">
        <v>729080000</v>
      </c>
      <c r="D5481" s="2">
        <v>736870000</v>
      </c>
      <c r="E5481" s="2">
        <v>724060000</v>
      </c>
      <c r="F5481" s="2">
        <v>685740000</v>
      </c>
      <c r="G5481" s="2">
        <v>697510000</v>
      </c>
      <c r="H5481" s="2">
        <v>706980000</v>
      </c>
      <c r="I5481" s="2">
        <v>712710000</v>
      </c>
      <c r="J5481" s="2">
        <v>716460000</v>
      </c>
      <c r="K5481" s="2">
        <v>717320000</v>
      </c>
      <c r="L5481" s="2">
        <v>716680000</v>
      </c>
      <c r="M5481" s="2">
        <v>716290000</v>
      </c>
      <c r="N5481" s="2">
        <v>715670000</v>
      </c>
      <c r="O5481" s="2">
        <v>713130000</v>
      </c>
      <c r="P5481" s="2">
        <v>710180000</v>
      </c>
      <c r="Q5481" s="2">
        <v>706950000</v>
      </c>
      <c r="R5481" s="2">
        <v>703930000</v>
      </c>
      <c r="S5481" s="2">
        <v>700510000</v>
      </c>
      <c r="T5481" s="2">
        <v>696140000</v>
      </c>
      <c r="U5481" s="2">
        <v>692180000</v>
      </c>
      <c r="V5481" s="2">
        <v>687860000</v>
      </c>
      <c r="W5481" s="2">
        <v>683670000</v>
      </c>
      <c r="X5481" s="2">
        <v>679940000</v>
      </c>
      <c r="Y5481" s="2">
        <v>677160000</v>
      </c>
      <c r="Z5481" s="2">
        <v>674900000</v>
      </c>
      <c r="AA5481" s="2">
        <v>672190000</v>
      </c>
      <c r="AB5481" s="2">
        <v>668500000</v>
      </c>
      <c r="AC5481" s="2">
        <v>665410000</v>
      </c>
      <c r="AD5481" s="2">
        <v>662790000</v>
      </c>
      <c r="AE5481" s="2">
        <v>660400000</v>
      </c>
      <c r="AF5481" s="2">
        <v>656550000</v>
      </c>
    </row>
    <row r="5482" spans="1:32" x14ac:dyDescent="0.25">
      <c r="A5482" t="s">
        <v>2840</v>
      </c>
      <c r="B5482" t="s">
        <v>19</v>
      </c>
      <c r="C5482" s="2">
        <v>99480000</v>
      </c>
      <c r="D5482" s="2">
        <v>100540000</v>
      </c>
      <c r="E5482" s="2">
        <v>98790000</v>
      </c>
      <c r="F5482" s="2">
        <v>93560000</v>
      </c>
      <c r="G5482" s="2">
        <v>95170000</v>
      </c>
      <c r="H5482" s="2">
        <v>96450000</v>
      </c>
      <c r="I5482" s="2">
        <v>97220000</v>
      </c>
      <c r="J5482" s="2">
        <v>97720000</v>
      </c>
      <c r="K5482" s="2">
        <v>97810000</v>
      </c>
      <c r="L5482" s="2">
        <v>97700000</v>
      </c>
      <c r="M5482" s="2">
        <v>97600000</v>
      </c>
      <c r="N5482" s="2">
        <v>97460000</v>
      </c>
      <c r="O5482" s="2">
        <v>97070000</v>
      </c>
      <c r="P5482" s="2">
        <v>96620000</v>
      </c>
      <c r="Q5482" s="2">
        <v>96130000</v>
      </c>
      <c r="R5482" s="2">
        <v>95670000</v>
      </c>
      <c r="S5482" s="2">
        <v>95160000</v>
      </c>
      <c r="T5482" s="2">
        <v>94510000</v>
      </c>
      <c r="U5482" s="2">
        <v>93910000</v>
      </c>
      <c r="V5482" s="2">
        <v>93270000</v>
      </c>
      <c r="W5482" s="2">
        <v>92640000</v>
      </c>
      <c r="X5482" s="2">
        <v>92060000</v>
      </c>
      <c r="Y5482" s="2">
        <v>91600000</v>
      </c>
      <c r="Z5482" s="2">
        <v>91220000</v>
      </c>
      <c r="AA5482" s="2">
        <v>90760000</v>
      </c>
      <c r="AB5482" s="2">
        <v>90170000</v>
      </c>
      <c r="AC5482" s="2">
        <v>89670000</v>
      </c>
      <c r="AD5482" s="2">
        <v>89240000</v>
      </c>
      <c r="AE5482" s="2">
        <v>88830000</v>
      </c>
      <c r="AF5482" s="2">
        <v>88250000</v>
      </c>
    </row>
    <row r="5483" spans="1:32" x14ac:dyDescent="0.25">
      <c r="A5483" t="s">
        <v>2841</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x14ac:dyDescent="0.25">
      <c r="A5484" t="s">
        <v>2842</v>
      </c>
      <c r="B5484" t="s">
        <v>19</v>
      </c>
      <c r="C5484" s="2">
        <v>-783000000000000</v>
      </c>
      <c r="D5484" s="2">
        <v>-779000000000000</v>
      </c>
      <c r="E5484" s="2">
        <v>-781000000000000</v>
      </c>
      <c r="F5484" s="2">
        <v>-782000000000000</v>
      </c>
      <c r="G5484" s="2">
        <v>-784000000000000</v>
      </c>
      <c r="H5484" s="2">
        <v>-785000000000000</v>
      </c>
      <c r="I5484" s="2">
        <v>-787000000000000</v>
      </c>
      <c r="J5484" s="2">
        <v>-788000000000000</v>
      </c>
      <c r="K5484" s="2">
        <v>-790000000000000</v>
      </c>
      <c r="L5484" s="2">
        <v>-791000000000000</v>
      </c>
      <c r="M5484" s="2">
        <v>-793000000000000</v>
      </c>
      <c r="N5484" s="2">
        <v>-785000000000000</v>
      </c>
      <c r="O5484" s="2">
        <v>-777000000000000</v>
      </c>
      <c r="P5484" s="2">
        <v>-769000000000000</v>
      </c>
      <c r="Q5484" s="2">
        <v>-761000000000000</v>
      </c>
      <c r="R5484" s="2">
        <v>-757000000000000</v>
      </c>
      <c r="S5484" s="2">
        <v>-754000000000000</v>
      </c>
      <c r="T5484" s="2">
        <v>-751000000000000</v>
      </c>
      <c r="U5484" s="2">
        <v>-747000000000000</v>
      </c>
      <c r="V5484" s="2">
        <v>-744000000000000</v>
      </c>
      <c r="W5484" s="2">
        <v>-740000000000000</v>
      </c>
      <c r="X5484" s="2">
        <v>-737000000000000</v>
      </c>
      <c r="Y5484" s="2">
        <v>-734000000000000</v>
      </c>
      <c r="Z5484" s="2">
        <v>-730000000000000</v>
      </c>
      <c r="AA5484" s="2">
        <v>-727000000000000</v>
      </c>
      <c r="AB5484" s="2">
        <v>-723000000000000</v>
      </c>
      <c r="AC5484" s="2">
        <v>-720000000000000</v>
      </c>
      <c r="AD5484" s="2">
        <v>-717000000000000</v>
      </c>
      <c r="AE5484" s="2">
        <v>-713000000000000</v>
      </c>
      <c r="AF5484" s="2">
        <v>-710000000000000</v>
      </c>
    </row>
    <row r="5485" spans="1:32" x14ac:dyDescent="0.25">
      <c r="A5485" t="s">
        <v>2843</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x14ac:dyDescent="0.25">
      <c r="A5486" t="s">
        <v>2844</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x14ac:dyDescent="0.25">
      <c r="A5487" t="s">
        <v>2845</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x14ac:dyDescent="0.25">
      <c r="A5488" t="s">
        <v>2846</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x14ac:dyDescent="0.25">
      <c r="A5489" t="s">
        <v>2847</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x14ac:dyDescent="0.25">
      <c r="A5490" t="s">
        <v>2848</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x14ac:dyDescent="0.25">
      <c r="A5491" t="s">
        <v>2849</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x14ac:dyDescent="0.25">
      <c r="A5492" t="s">
        <v>2850</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x14ac:dyDescent="0.25">
      <c r="A5493" t="s">
        <v>2851</v>
      </c>
      <c r="B5493" t="s">
        <v>19</v>
      </c>
      <c r="C5493" s="2">
        <v>1140000000000</v>
      </c>
      <c r="D5493" s="2">
        <v>1150000000000</v>
      </c>
      <c r="E5493" s="2">
        <v>1160000000000</v>
      </c>
      <c r="F5493" s="2">
        <v>1160000000000</v>
      </c>
      <c r="G5493" s="2">
        <v>1170000000000</v>
      </c>
      <c r="H5493" s="2">
        <v>1180000000000</v>
      </c>
      <c r="I5493" s="2">
        <v>1180000000000</v>
      </c>
      <c r="J5493" s="2">
        <v>1190000000000</v>
      </c>
      <c r="K5493" s="2">
        <v>1200000000000</v>
      </c>
      <c r="L5493" s="2">
        <v>1210000000000</v>
      </c>
      <c r="M5493" s="2">
        <v>1210000000000</v>
      </c>
      <c r="N5493" s="2">
        <v>1220000000000</v>
      </c>
      <c r="O5493" s="2">
        <v>1230000000000</v>
      </c>
      <c r="P5493" s="2">
        <v>1240000000000</v>
      </c>
      <c r="Q5493" s="2">
        <v>1240000000000</v>
      </c>
      <c r="R5493" s="2">
        <v>1250000000000</v>
      </c>
      <c r="S5493" s="2">
        <v>1260000000000</v>
      </c>
      <c r="T5493" s="2">
        <v>1270000000000</v>
      </c>
      <c r="U5493" s="2">
        <v>1270000000000</v>
      </c>
      <c r="V5493" s="2">
        <v>1280000000000</v>
      </c>
      <c r="W5493" s="2">
        <v>1290000000000</v>
      </c>
      <c r="X5493" s="2">
        <v>1300000000000</v>
      </c>
      <c r="Y5493" s="2">
        <v>1300000000000</v>
      </c>
      <c r="Z5493" s="2">
        <v>1310000000000</v>
      </c>
      <c r="AA5493" s="2">
        <v>1320000000000</v>
      </c>
      <c r="AB5493" s="2">
        <v>1320000000000</v>
      </c>
      <c r="AC5493" s="2">
        <v>1330000000000</v>
      </c>
      <c r="AD5493" s="2">
        <v>1340000000000</v>
      </c>
      <c r="AE5493" s="2">
        <v>1350000000000</v>
      </c>
      <c r="AF5493" s="2">
        <v>1350000000000</v>
      </c>
    </row>
    <row r="5494" spans="1:32" x14ac:dyDescent="0.25">
      <c r="A5494" t="s">
        <v>2852</v>
      </c>
      <c r="B5494" t="s">
        <v>19</v>
      </c>
      <c r="C5494" s="2">
        <v>41100000000</v>
      </c>
      <c r="D5494" s="2">
        <v>41900000000</v>
      </c>
      <c r="E5494" s="2">
        <v>42700000000</v>
      </c>
      <c r="F5494" s="2">
        <v>43600000000</v>
      </c>
      <c r="G5494" s="2">
        <v>44400000000</v>
      </c>
      <c r="H5494" s="2">
        <v>45200000000</v>
      </c>
      <c r="I5494" s="2">
        <v>46100000000</v>
      </c>
      <c r="J5494" s="2">
        <v>46900000000</v>
      </c>
      <c r="K5494" s="2">
        <v>47800000000</v>
      </c>
      <c r="L5494" s="2">
        <v>48600000000</v>
      </c>
      <c r="M5494" s="2">
        <v>49400000000</v>
      </c>
      <c r="N5494" s="2">
        <v>50300000000</v>
      </c>
      <c r="O5494" s="2">
        <v>51100000000</v>
      </c>
      <c r="P5494" s="2">
        <v>51900000000</v>
      </c>
      <c r="Q5494" s="2">
        <v>52800000000</v>
      </c>
      <c r="R5494" s="2">
        <v>53600000000</v>
      </c>
      <c r="S5494" s="2">
        <v>54400000000</v>
      </c>
      <c r="T5494" s="2">
        <v>55300000000</v>
      </c>
      <c r="U5494" s="2">
        <v>56100000000</v>
      </c>
      <c r="V5494" s="2">
        <v>56900000000</v>
      </c>
      <c r="W5494" s="2">
        <v>57800000000</v>
      </c>
      <c r="X5494" s="2">
        <v>58600000000</v>
      </c>
      <c r="Y5494" s="2">
        <v>59400000000</v>
      </c>
      <c r="Z5494" s="2">
        <v>60300000000</v>
      </c>
      <c r="AA5494" s="2">
        <v>61100000000</v>
      </c>
      <c r="AB5494" s="2">
        <v>61900000000</v>
      </c>
      <c r="AC5494" s="2">
        <v>62800000000</v>
      </c>
      <c r="AD5494" s="2">
        <v>63600000000</v>
      </c>
      <c r="AE5494" s="2">
        <v>64400000000</v>
      </c>
      <c r="AF5494" s="2">
        <v>65300000000</v>
      </c>
    </row>
    <row r="5495" spans="1:32" x14ac:dyDescent="0.25">
      <c r="A5495" t="s">
        <v>2853</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x14ac:dyDescent="0.25">
      <c r="A5496" t="s">
        <v>2854</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x14ac:dyDescent="0.25">
      <c r="A5497" t="s">
        <v>2855</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x14ac:dyDescent="0.25">
      <c r="A5498" t="s">
        <v>2856</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x14ac:dyDescent="0.25">
      <c r="A5499" t="s">
        <v>2857</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x14ac:dyDescent="0.25">
      <c r="A5500" t="s">
        <v>2858</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x14ac:dyDescent="0.25">
      <c r="A5501" t="s">
        <v>2859</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x14ac:dyDescent="0.25">
      <c r="A5502" t="s">
        <v>2860</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x14ac:dyDescent="0.25">
      <c r="A5503" t="s">
        <v>2861</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x14ac:dyDescent="0.25">
      <c r="A5504" t="s">
        <v>2862</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x14ac:dyDescent="0.25">
      <c r="A5505" t="s">
        <v>2863</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x14ac:dyDescent="0.25">
      <c r="A5506" t="s">
        <v>2864</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x14ac:dyDescent="0.25">
      <c r="A5507" t="s">
        <v>2865</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x14ac:dyDescent="0.25">
      <c r="A5508" t="s">
        <v>2904</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x14ac:dyDescent="0.25">
      <c r="A5509" t="s">
        <v>2905</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x14ac:dyDescent="0.25">
      <c r="A5510" t="s">
        <v>2906</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x14ac:dyDescent="0.25">
      <c r="A5511" t="s">
        <v>2907</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x14ac:dyDescent="0.25">
      <c r="A5512" t="s">
        <v>2908</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x14ac:dyDescent="0.25">
      <c r="A5513" t="s">
        <v>2909</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x14ac:dyDescent="0.25">
      <c r="A5514" t="s">
        <v>2910</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x14ac:dyDescent="0.25">
      <c r="A5515" t="s">
        <v>2911</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x14ac:dyDescent="0.25">
      <c r="A5516" t="s">
        <v>2912</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x14ac:dyDescent="0.25">
      <c r="A5517" t="s">
        <v>2913</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x14ac:dyDescent="0.25">
      <c r="A5518" t="s">
        <v>2914</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x14ac:dyDescent="0.25">
      <c r="A5519" t="s">
        <v>2915</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x14ac:dyDescent="0.25">
      <c r="A5520" t="s">
        <v>2916</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x14ac:dyDescent="0.25">
      <c r="A5521" t="s">
        <v>2917</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x14ac:dyDescent="0.25">
      <c r="A5522" t="s">
        <v>2918</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x14ac:dyDescent="0.25">
      <c r="A5523" t="s">
        <v>2919</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x14ac:dyDescent="0.25">
      <c r="A5524" t="s">
        <v>2920</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x14ac:dyDescent="0.25">
      <c r="A5525" t="s">
        <v>2921</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x14ac:dyDescent="0.25">
      <c r="A5526" t="s">
        <v>2922</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x14ac:dyDescent="0.25">
      <c r="A5527" t="s">
        <v>2923</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x14ac:dyDescent="0.25">
      <c r="A5528" t="s">
        <v>2924</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x14ac:dyDescent="0.25">
      <c r="A5529" t="s">
        <v>2925</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x14ac:dyDescent="0.25">
      <c r="A5530" t="s">
        <v>2926</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x14ac:dyDescent="0.25">
      <c r="A5531" t="s">
        <v>2927</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x14ac:dyDescent="0.25">
      <c r="A5532" t="s">
        <v>2928</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x14ac:dyDescent="0.25">
      <c r="A5533" t="s">
        <v>2929</v>
      </c>
      <c r="B5533" t="s">
        <v>19</v>
      </c>
      <c r="C5533" s="2">
        <v>19404600000</v>
      </c>
      <c r="D5533" s="2">
        <v>19952300000</v>
      </c>
      <c r="E5533" s="2">
        <v>20096300000</v>
      </c>
      <c r="F5533" s="2">
        <v>19158600000</v>
      </c>
      <c r="G5533" s="2">
        <v>19274400000</v>
      </c>
      <c r="H5533" s="2">
        <v>19375500000</v>
      </c>
      <c r="I5533" s="2">
        <v>19439500000</v>
      </c>
      <c r="J5533" s="2">
        <v>19474900000</v>
      </c>
      <c r="K5533" s="2">
        <v>19459000000</v>
      </c>
      <c r="L5533" s="2">
        <v>19418900000</v>
      </c>
      <c r="M5533" s="2">
        <v>19353800000</v>
      </c>
      <c r="N5533" s="2">
        <v>19289000000</v>
      </c>
      <c r="O5533" s="2">
        <v>19256600000</v>
      </c>
      <c r="P5533" s="2">
        <v>19215300000</v>
      </c>
      <c r="Q5533" s="2">
        <v>19174300000</v>
      </c>
      <c r="R5533" s="2">
        <v>19143900000</v>
      </c>
      <c r="S5533" s="2">
        <v>19118800000</v>
      </c>
      <c r="T5533" s="2">
        <v>19078900000</v>
      </c>
      <c r="U5533" s="2">
        <v>19053900000</v>
      </c>
      <c r="V5533" s="2">
        <v>19033800000</v>
      </c>
      <c r="W5533" s="2">
        <v>19018200000</v>
      </c>
      <c r="X5533" s="2">
        <v>19003300000</v>
      </c>
      <c r="Y5533" s="2">
        <v>18998000000</v>
      </c>
      <c r="Z5533" s="2">
        <v>19007600000</v>
      </c>
      <c r="AA5533" s="2">
        <v>19002800000</v>
      </c>
      <c r="AB5533" s="2">
        <v>18975900000</v>
      </c>
      <c r="AC5533" s="2">
        <v>18954200000</v>
      </c>
      <c r="AD5533" s="2">
        <v>18953800000</v>
      </c>
      <c r="AE5533" s="2">
        <v>18954000000</v>
      </c>
      <c r="AF5533" s="2">
        <v>18948700000</v>
      </c>
    </row>
    <row r="5534" spans="1:32" x14ac:dyDescent="0.25">
      <c r="A5534" t="s">
        <v>2930</v>
      </c>
      <c r="B5534" t="s">
        <v>19</v>
      </c>
      <c r="C5534" s="2">
        <v>119388000000</v>
      </c>
      <c r="D5534" s="2">
        <v>122757000000</v>
      </c>
      <c r="E5534" s="2">
        <v>123643000000</v>
      </c>
      <c r="F5534" s="2">
        <v>117874000000</v>
      </c>
      <c r="G5534" s="2">
        <v>118586000000</v>
      </c>
      <c r="H5534" s="2">
        <v>119208000000</v>
      </c>
      <c r="I5534" s="2">
        <v>119602000000</v>
      </c>
      <c r="J5534" s="2">
        <v>119820000000</v>
      </c>
      <c r="K5534" s="2">
        <v>119722000000</v>
      </c>
      <c r="L5534" s="2">
        <v>119476000000</v>
      </c>
      <c r="M5534" s="2">
        <v>119075000000</v>
      </c>
      <c r="N5534" s="2">
        <v>118676000000</v>
      </c>
      <c r="O5534" s="2">
        <v>118477000000</v>
      </c>
      <c r="P5534" s="2">
        <v>118223000000</v>
      </c>
      <c r="Q5534" s="2">
        <v>117971000000</v>
      </c>
      <c r="R5534" s="2">
        <v>117784000000</v>
      </c>
      <c r="S5534" s="2">
        <v>117629000000</v>
      </c>
      <c r="T5534" s="2">
        <v>117383000000</v>
      </c>
      <c r="U5534" s="2">
        <v>117230000000</v>
      </c>
      <c r="V5534" s="2">
        <v>117106000000</v>
      </c>
      <c r="W5534" s="2">
        <v>117010000000</v>
      </c>
      <c r="X5534" s="2">
        <v>116919000000</v>
      </c>
      <c r="Y5534" s="2">
        <v>116886000000</v>
      </c>
      <c r="Z5534" s="2">
        <v>116945000000</v>
      </c>
      <c r="AA5534" s="2">
        <v>116915000000</v>
      </c>
      <c r="AB5534" s="2">
        <v>116750000000</v>
      </c>
      <c r="AC5534" s="2">
        <v>116617000000</v>
      </c>
      <c r="AD5534" s="2">
        <v>116614000000</v>
      </c>
      <c r="AE5534" s="2">
        <v>116615000000</v>
      </c>
      <c r="AF5534" s="2">
        <v>116583000000</v>
      </c>
    </row>
    <row r="5535" spans="1:32" x14ac:dyDescent="0.25">
      <c r="A5535" t="s">
        <v>2931</v>
      </c>
      <c r="B5535" t="s">
        <v>19</v>
      </c>
      <c r="C5535" s="2">
        <v>164223000000</v>
      </c>
      <c r="D5535" s="2">
        <v>168858000000</v>
      </c>
      <c r="E5535" s="2">
        <v>170076000000</v>
      </c>
      <c r="F5535" s="2">
        <v>162141000000</v>
      </c>
      <c r="G5535" s="2">
        <v>163120000000</v>
      </c>
      <c r="H5535" s="2">
        <v>163976000000</v>
      </c>
      <c r="I5535" s="2">
        <v>164518000000</v>
      </c>
      <c r="J5535" s="2">
        <v>164818000000</v>
      </c>
      <c r="K5535" s="2">
        <v>164683000000</v>
      </c>
      <c r="L5535" s="2">
        <v>164344000000</v>
      </c>
      <c r="M5535" s="2">
        <v>163792000000</v>
      </c>
      <c r="N5535" s="2">
        <v>163244000000</v>
      </c>
      <c r="O5535" s="2">
        <v>162970000000</v>
      </c>
      <c r="P5535" s="2">
        <v>162621000000</v>
      </c>
      <c r="Q5535" s="2">
        <v>162274000000</v>
      </c>
      <c r="R5535" s="2">
        <v>162016000000</v>
      </c>
      <c r="S5535" s="2">
        <v>161803000000</v>
      </c>
      <c r="T5535" s="2">
        <v>161466000000</v>
      </c>
      <c r="U5535" s="2">
        <v>161255000000</v>
      </c>
      <c r="V5535" s="2">
        <v>161084000000</v>
      </c>
      <c r="W5535" s="2">
        <v>160953000000</v>
      </c>
      <c r="X5535" s="2">
        <v>160827000000</v>
      </c>
      <c r="Y5535" s="2">
        <v>160781000000</v>
      </c>
      <c r="Z5535" s="2">
        <v>160862000000</v>
      </c>
      <c r="AA5535" s="2">
        <v>160822000000</v>
      </c>
      <c r="AB5535" s="2">
        <v>160594000000</v>
      </c>
      <c r="AC5535" s="2">
        <v>160411000000</v>
      </c>
      <c r="AD5535" s="2">
        <v>160407000000</v>
      </c>
      <c r="AE5535" s="2">
        <v>160409000000</v>
      </c>
      <c r="AF5535" s="2">
        <v>160364000000</v>
      </c>
    </row>
    <row r="5536" spans="1:32" x14ac:dyDescent="0.25">
      <c r="A5536" t="s">
        <v>2932</v>
      </c>
      <c r="B5536" t="s">
        <v>19</v>
      </c>
      <c r="C5536" s="2">
        <v>63580100000</v>
      </c>
      <c r="D5536" s="2">
        <v>65374500000</v>
      </c>
      <c r="E5536" s="2">
        <v>65846300000</v>
      </c>
      <c r="F5536" s="2">
        <v>62774000000</v>
      </c>
      <c r="G5536" s="2">
        <v>63153300000</v>
      </c>
      <c r="H5536" s="2">
        <v>63484500000</v>
      </c>
      <c r="I5536" s="2">
        <v>63694200000</v>
      </c>
      <c r="J5536" s="2">
        <v>63810400000</v>
      </c>
      <c r="K5536" s="2">
        <v>63758300000</v>
      </c>
      <c r="L5536" s="2">
        <v>63626900000</v>
      </c>
      <c r="M5536" s="2">
        <v>63413500000</v>
      </c>
      <c r="N5536" s="2">
        <v>63201200000</v>
      </c>
      <c r="O5536" s="2">
        <v>63095000000</v>
      </c>
      <c r="P5536" s="2">
        <v>62959800000</v>
      </c>
      <c r="Q5536" s="2">
        <v>62825500000</v>
      </c>
      <c r="R5536" s="2">
        <v>62725900000</v>
      </c>
      <c r="S5536" s="2">
        <v>62643400000</v>
      </c>
      <c r="T5536" s="2">
        <v>62512700000</v>
      </c>
      <c r="U5536" s="2">
        <v>62431100000</v>
      </c>
      <c r="V5536" s="2">
        <v>62365000000</v>
      </c>
      <c r="W5536" s="2">
        <v>62314100000</v>
      </c>
      <c r="X5536" s="2">
        <v>62265200000</v>
      </c>
      <c r="Y5536" s="2">
        <v>62247700000</v>
      </c>
      <c r="Z5536" s="2">
        <v>62279100000</v>
      </c>
      <c r="AA5536" s="2">
        <v>62263300000</v>
      </c>
      <c r="AB5536" s="2">
        <v>62175300000</v>
      </c>
      <c r="AC5536" s="2">
        <v>62104400000</v>
      </c>
      <c r="AD5536" s="2">
        <v>62103000000</v>
      </c>
      <c r="AE5536" s="2">
        <v>62103400000</v>
      </c>
      <c r="AF5536" s="2">
        <v>62086200000</v>
      </c>
    </row>
    <row r="5537" spans="1:32" x14ac:dyDescent="0.25">
      <c r="A5537" t="s">
        <v>2933</v>
      </c>
      <c r="B5537" t="s">
        <v>19</v>
      </c>
      <c r="C5537" s="2">
        <v>59533000000</v>
      </c>
      <c r="D5537" s="2">
        <v>61213200000</v>
      </c>
      <c r="E5537" s="2">
        <v>61655000000</v>
      </c>
      <c r="F5537" s="2">
        <v>58778200000</v>
      </c>
      <c r="G5537" s="2">
        <v>59133400000</v>
      </c>
      <c r="H5537" s="2">
        <v>59443500000</v>
      </c>
      <c r="I5537" s="2">
        <v>59639900000</v>
      </c>
      <c r="J5537" s="2">
        <v>59748700000</v>
      </c>
      <c r="K5537" s="2">
        <v>59699900000</v>
      </c>
      <c r="L5537" s="2">
        <v>59576900000</v>
      </c>
      <c r="M5537" s="2">
        <v>59377000000</v>
      </c>
      <c r="N5537" s="2">
        <v>59178300000</v>
      </c>
      <c r="O5537" s="2">
        <v>59078900000</v>
      </c>
      <c r="P5537" s="2">
        <v>58952200000</v>
      </c>
      <c r="Q5537" s="2">
        <v>58826500000</v>
      </c>
      <c r="R5537" s="2">
        <v>58733200000</v>
      </c>
      <c r="S5537" s="2">
        <v>58656000000</v>
      </c>
      <c r="T5537" s="2">
        <v>58533600000</v>
      </c>
      <c r="U5537" s="2">
        <v>58457100000</v>
      </c>
      <c r="V5537" s="2">
        <v>58395300000</v>
      </c>
      <c r="W5537" s="2">
        <v>58347600000</v>
      </c>
      <c r="X5537" s="2">
        <v>58301900000</v>
      </c>
      <c r="Y5537" s="2">
        <v>58285500000</v>
      </c>
      <c r="Z5537" s="2">
        <v>58314900000</v>
      </c>
      <c r="AA5537" s="2">
        <v>58300100000</v>
      </c>
      <c r="AB5537" s="2">
        <v>58217600000</v>
      </c>
      <c r="AC5537" s="2">
        <v>58151300000</v>
      </c>
      <c r="AD5537" s="2">
        <v>58149900000</v>
      </c>
      <c r="AE5537" s="2">
        <v>58150400000</v>
      </c>
      <c r="AF5537" s="2">
        <v>58134300000</v>
      </c>
    </row>
    <row r="5538" spans="1:32" x14ac:dyDescent="0.25">
      <c r="A5538" t="s">
        <v>2934</v>
      </c>
      <c r="B5538" t="s">
        <v>19</v>
      </c>
      <c r="C5538" s="2">
        <v>1327300000</v>
      </c>
      <c r="D5538" s="2">
        <v>1364760000</v>
      </c>
      <c r="E5538" s="2">
        <v>1374610000</v>
      </c>
      <c r="F5538" s="2">
        <v>1310470000</v>
      </c>
      <c r="G5538" s="2">
        <v>1318390000</v>
      </c>
      <c r="H5538" s="2">
        <v>1325300000</v>
      </c>
      <c r="I5538" s="2">
        <v>1329680000</v>
      </c>
      <c r="J5538" s="2">
        <v>1332110000</v>
      </c>
      <c r="K5538" s="2">
        <v>1331020000</v>
      </c>
      <c r="L5538" s="2">
        <v>1328280000</v>
      </c>
      <c r="M5538" s="2">
        <v>1323820000</v>
      </c>
      <c r="N5538" s="2">
        <v>1319390000</v>
      </c>
      <c r="O5538" s="2">
        <v>1317170000</v>
      </c>
      <c r="P5538" s="2">
        <v>1314350000</v>
      </c>
      <c r="Q5538" s="2">
        <v>1311550000</v>
      </c>
      <c r="R5538" s="2">
        <v>1309470000</v>
      </c>
      <c r="S5538" s="2">
        <v>1307750000</v>
      </c>
      <c r="T5538" s="2">
        <v>1305020000</v>
      </c>
      <c r="U5538" s="2">
        <v>1303310000</v>
      </c>
      <c r="V5538" s="2">
        <v>1301930000</v>
      </c>
      <c r="W5538" s="2">
        <v>1300870000</v>
      </c>
      <c r="X5538" s="2">
        <v>1299850000</v>
      </c>
      <c r="Y5538" s="2">
        <v>1299480000</v>
      </c>
      <c r="Z5538" s="2">
        <v>1300140000</v>
      </c>
      <c r="AA5538" s="2">
        <v>1299810000</v>
      </c>
      <c r="AB5538" s="2">
        <v>1297970000</v>
      </c>
      <c r="AC5538" s="2">
        <v>1296490000</v>
      </c>
      <c r="AD5538" s="2">
        <v>1296460000</v>
      </c>
      <c r="AE5538" s="2">
        <v>1296470000</v>
      </c>
      <c r="AF5538" s="2">
        <v>1296110000</v>
      </c>
    </row>
    <row r="5539" spans="1:32" x14ac:dyDescent="0.25">
      <c r="A5539" t="s">
        <v>2935</v>
      </c>
      <c r="B5539" t="s">
        <v>19</v>
      </c>
      <c r="C5539" s="2">
        <v>2170090000</v>
      </c>
      <c r="D5539" s="2">
        <v>2231340000</v>
      </c>
      <c r="E5539" s="2">
        <v>2247440000</v>
      </c>
      <c r="F5539" s="2">
        <v>2142580000</v>
      </c>
      <c r="G5539" s="2">
        <v>2155530000</v>
      </c>
      <c r="H5539" s="2">
        <v>2166830000</v>
      </c>
      <c r="I5539" s="2">
        <v>2173990000</v>
      </c>
      <c r="J5539" s="2">
        <v>2177960000</v>
      </c>
      <c r="K5539" s="2">
        <v>2176180000</v>
      </c>
      <c r="L5539" s="2">
        <v>2171690000</v>
      </c>
      <c r="M5539" s="2">
        <v>2164410000</v>
      </c>
      <c r="N5539" s="2">
        <v>2157160000</v>
      </c>
      <c r="O5539" s="2">
        <v>2153540000</v>
      </c>
      <c r="P5539" s="2">
        <v>2148920000</v>
      </c>
      <c r="Q5539" s="2">
        <v>2144340000</v>
      </c>
      <c r="R5539" s="2">
        <v>2140940000</v>
      </c>
      <c r="S5539" s="2">
        <v>2138120000</v>
      </c>
      <c r="T5539" s="2">
        <v>2133660000</v>
      </c>
      <c r="U5539" s="2">
        <v>2130880000</v>
      </c>
      <c r="V5539" s="2">
        <v>2128620000</v>
      </c>
      <c r="W5539" s="2">
        <v>2126880000</v>
      </c>
      <c r="X5539" s="2">
        <v>2125210000</v>
      </c>
      <c r="Y5539" s="2">
        <v>2124620000</v>
      </c>
      <c r="Z5539" s="2">
        <v>2125690000</v>
      </c>
      <c r="AA5539" s="2">
        <v>2125150000</v>
      </c>
      <c r="AB5539" s="2">
        <v>2122140000</v>
      </c>
      <c r="AC5539" s="2">
        <v>2119730000</v>
      </c>
      <c r="AD5539" s="2">
        <v>2119680000</v>
      </c>
      <c r="AE5539" s="2">
        <v>2119690000</v>
      </c>
      <c r="AF5539" s="2">
        <v>2119110000</v>
      </c>
    </row>
    <row r="5540" spans="1:32" x14ac:dyDescent="0.25">
      <c r="A5540" t="s">
        <v>2936</v>
      </c>
      <c r="B5540" t="s">
        <v>19</v>
      </c>
      <c r="C5540" s="2">
        <v>38263700000</v>
      </c>
      <c r="D5540" s="2">
        <v>39343600000</v>
      </c>
      <c r="E5540" s="2">
        <v>39627500000</v>
      </c>
      <c r="F5540" s="2">
        <v>37778600000</v>
      </c>
      <c r="G5540" s="2">
        <v>38006800000</v>
      </c>
      <c r="H5540" s="2">
        <v>38206200000</v>
      </c>
      <c r="I5540" s="2">
        <v>38332400000</v>
      </c>
      <c r="J5540" s="2">
        <v>38402300000</v>
      </c>
      <c r="K5540" s="2">
        <v>38370900000</v>
      </c>
      <c r="L5540" s="2">
        <v>38291900000</v>
      </c>
      <c r="M5540" s="2">
        <v>38163400000</v>
      </c>
      <c r="N5540" s="2">
        <v>38035700000</v>
      </c>
      <c r="O5540" s="2">
        <v>37971800000</v>
      </c>
      <c r="P5540" s="2">
        <v>37890400000</v>
      </c>
      <c r="Q5540" s="2">
        <v>37809600000</v>
      </c>
      <c r="R5540" s="2">
        <v>37749600000</v>
      </c>
      <c r="S5540" s="2">
        <v>37700000000</v>
      </c>
      <c r="T5540" s="2">
        <v>37621300000</v>
      </c>
      <c r="U5540" s="2">
        <v>37572200000</v>
      </c>
      <c r="V5540" s="2">
        <v>37532400000</v>
      </c>
      <c r="W5540" s="2">
        <v>37501800000</v>
      </c>
      <c r="X5540" s="2">
        <v>37472400000</v>
      </c>
      <c r="Y5540" s="2">
        <v>37461800000</v>
      </c>
      <c r="Z5540" s="2">
        <v>37480700000</v>
      </c>
      <c r="AA5540" s="2">
        <v>37471200000</v>
      </c>
      <c r="AB5540" s="2">
        <v>37418200000</v>
      </c>
      <c r="AC5540" s="2">
        <v>37375600000</v>
      </c>
      <c r="AD5540" s="2">
        <v>37374700000</v>
      </c>
      <c r="AE5540" s="2">
        <v>37375000000</v>
      </c>
      <c r="AF5540" s="2">
        <v>37364700000</v>
      </c>
    </row>
    <row r="5541" spans="1:32" x14ac:dyDescent="0.25">
      <c r="A5541" t="s">
        <v>2937</v>
      </c>
      <c r="B5541" t="s">
        <v>19</v>
      </c>
      <c r="C5541" s="2">
        <v>4071470000</v>
      </c>
      <c r="D5541" s="2">
        <v>4186380000</v>
      </c>
      <c r="E5541" s="2">
        <v>4216590000</v>
      </c>
      <c r="F5541" s="2">
        <v>4019850000</v>
      </c>
      <c r="G5541" s="2">
        <v>4044140000</v>
      </c>
      <c r="H5541" s="2">
        <v>4065350000</v>
      </c>
      <c r="I5541" s="2">
        <v>4078780000</v>
      </c>
      <c r="J5541" s="2">
        <v>4086220000</v>
      </c>
      <c r="K5541" s="2">
        <v>4082880000</v>
      </c>
      <c r="L5541" s="2">
        <v>4074470000</v>
      </c>
      <c r="M5541" s="2">
        <v>4060800000</v>
      </c>
      <c r="N5541" s="2">
        <v>4047210000</v>
      </c>
      <c r="O5541" s="2">
        <v>4040410000</v>
      </c>
      <c r="P5541" s="2">
        <v>4031750000</v>
      </c>
      <c r="Q5541" s="2">
        <v>4023150000</v>
      </c>
      <c r="R5541" s="2">
        <v>4016770000</v>
      </c>
      <c r="S5541" s="2">
        <v>4011490000</v>
      </c>
      <c r="T5541" s="2">
        <v>4003120000</v>
      </c>
      <c r="U5541" s="2">
        <v>3997890000</v>
      </c>
      <c r="V5541" s="2">
        <v>3993660000</v>
      </c>
      <c r="W5541" s="2">
        <v>3990400000</v>
      </c>
      <c r="X5541" s="2">
        <v>3987270000</v>
      </c>
      <c r="Y5541" s="2">
        <v>3986150000</v>
      </c>
      <c r="Z5541" s="2">
        <v>3988160000</v>
      </c>
      <c r="AA5541" s="2">
        <v>3987150000</v>
      </c>
      <c r="AB5541" s="2">
        <v>3981510000</v>
      </c>
      <c r="AC5541" s="2">
        <v>3976970000</v>
      </c>
      <c r="AD5541" s="2">
        <v>3976880000</v>
      </c>
      <c r="AE5541" s="2">
        <v>3976910000</v>
      </c>
      <c r="AF5541" s="2">
        <v>3975810000</v>
      </c>
    </row>
    <row r="5542" spans="1:32" x14ac:dyDescent="0.25">
      <c r="A5542" t="s">
        <v>2938</v>
      </c>
      <c r="B5542" t="s">
        <v>19</v>
      </c>
      <c r="C5542" s="2">
        <v>407147000</v>
      </c>
      <c r="D5542" s="2">
        <v>418638000</v>
      </c>
      <c r="E5542" s="2">
        <v>421659000</v>
      </c>
      <c r="F5542" s="2">
        <v>401985000</v>
      </c>
      <c r="G5542" s="2">
        <v>404414000</v>
      </c>
      <c r="H5542" s="2">
        <v>406535000</v>
      </c>
      <c r="I5542" s="2">
        <v>407878000</v>
      </c>
      <c r="J5542" s="2">
        <v>408622000</v>
      </c>
      <c r="K5542" s="2">
        <v>408288000</v>
      </c>
      <c r="L5542" s="2">
        <v>407447000</v>
      </c>
      <c r="M5542" s="2">
        <v>406080000</v>
      </c>
      <c r="N5542" s="2">
        <v>404721000</v>
      </c>
      <c r="O5542" s="2">
        <v>404041000</v>
      </c>
      <c r="P5542" s="2">
        <v>403175000</v>
      </c>
      <c r="Q5542" s="2">
        <v>402315000</v>
      </c>
      <c r="R5542" s="2">
        <v>401677000</v>
      </c>
      <c r="S5542" s="2">
        <v>401149000</v>
      </c>
      <c r="T5542" s="2">
        <v>400312000</v>
      </c>
      <c r="U5542" s="2">
        <v>399789000</v>
      </c>
      <c r="V5542" s="2">
        <v>399366000</v>
      </c>
      <c r="W5542" s="2">
        <v>399040000</v>
      </c>
      <c r="X5542" s="2">
        <v>398727000</v>
      </c>
      <c r="Y5542" s="2">
        <v>398615000</v>
      </c>
      <c r="Z5542" s="2">
        <v>398816000</v>
      </c>
      <c r="AA5542" s="2">
        <v>398715000</v>
      </c>
      <c r="AB5542" s="2">
        <v>398151000</v>
      </c>
      <c r="AC5542" s="2">
        <v>397697000</v>
      </c>
      <c r="AD5542" s="2">
        <v>397688000</v>
      </c>
      <c r="AE5542" s="2">
        <v>397691000</v>
      </c>
      <c r="AF5542" s="2">
        <v>397581000</v>
      </c>
    </row>
    <row r="5543" spans="1:32" x14ac:dyDescent="0.25">
      <c r="A5543" t="s">
        <v>2939</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x14ac:dyDescent="0.25">
      <c r="A5544" t="s">
        <v>2940</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x14ac:dyDescent="0.25">
      <c r="A5545" t="s">
        <v>2941</v>
      </c>
      <c r="B5545" t="s">
        <v>19</v>
      </c>
      <c r="C5545" s="2">
        <v>1402280000</v>
      </c>
      <c r="D5545" s="2">
        <v>1445520000</v>
      </c>
      <c r="E5545" s="2">
        <v>1441190000</v>
      </c>
      <c r="F5545" s="2">
        <v>1248180000</v>
      </c>
      <c r="G5545" s="2">
        <v>1230220000</v>
      </c>
      <c r="H5545" s="2">
        <v>1210020000</v>
      </c>
      <c r="I5545" s="2">
        <v>1188590000</v>
      </c>
      <c r="J5545" s="2">
        <v>1166760000</v>
      </c>
      <c r="K5545" s="2">
        <v>1144610000</v>
      </c>
      <c r="L5545" s="2">
        <v>1123420000</v>
      </c>
      <c r="M5545" s="2">
        <v>1102020000</v>
      </c>
      <c r="N5545" s="2">
        <v>1081320000</v>
      </c>
      <c r="O5545" s="2">
        <v>1062220000</v>
      </c>
      <c r="P5545" s="2">
        <v>1043080000</v>
      </c>
      <c r="Q5545" s="2">
        <v>1023910000</v>
      </c>
      <c r="R5545" s="2">
        <v>1005600000</v>
      </c>
      <c r="S5545" s="2">
        <v>987692000</v>
      </c>
      <c r="T5545" s="2">
        <v>970204000</v>
      </c>
      <c r="U5545" s="2">
        <v>953620000</v>
      </c>
      <c r="V5545" s="2">
        <v>937493000</v>
      </c>
      <c r="W5545" s="2">
        <v>921403000</v>
      </c>
      <c r="X5545" s="2">
        <v>905810000</v>
      </c>
      <c r="Y5545" s="2">
        <v>889888000</v>
      </c>
      <c r="Z5545" s="2">
        <v>874874000</v>
      </c>
      <c r="AA5545" s="2">
        <v>859947000</v>
      </c>
      <c r="AB5545" s="2">
        <v>844634000</v>
      </c>
      <c r="AC5545" s="2">
        <v>829324000</v>
      </c>
      <c r="AD5545" s="2">
        <v>814558000</v>
      </c>
      <c r="AE5545" s="2">
        <v>799795000</v>
      </c>
      <c r="AF5545" s="2">
        <v>785481000</v>
      </c>
    </row>
    <row r="5546" spans="1:32" x14ac:dyDescent="0.25">
      <c r="A5546" t="s">
        <v>2942</v>
      </c>
      <c r="B5546" t="s">
        <v>19</v>
      </c>
      <c r="C5546" s="2">
        <v>8753070000</v>
      </c>
      <c r="D5546" s="2">
        <v>9023000000</v>
      </c>
      <c r="E5546" s="2">
        <v>8995980000</v>
      </c>
      <c r="F5546" s="2">
        <v>7791190000</v>
      </c>
      <c r="G5546" s="2">
        <v>7679110000</v>
      </c>
      <c r="H5546" s="2">
        <v>7553010000</v>
      </c>
      <c r="I5546" s="2">
        <v>7419210000</v>
      </c>
      <c r="J5546" s="2">
        <v>7282950000</v>
      </c>
      <c r="K5546" s="2">
        <v>7144660000</v>
      </c>
      <c r="L5546" s="2">
        <v>7012430000</v>
      </c>
      <c r="M5546" s="2">
        <v>6878840000</v>
      </c>
      <c r="N5546" s="2">
        <v>6749640000</v>
      </c>
      <c r="O5546" s="2">
        <v>6630420000</v>
      </c>
      <c r="P5546" s="2">
        <v>6510970000</v>
      </c>
      <c r="Q5546" s="2">
        <v>6391260000</v>
      </c>
      <c r="R5546" s="2">
        <v>6276960000</v>
      </c>
      <c r="S5546" s="2">
        <v>6165210000</v>
      </c>
      <c r="T5546" s="2">
        <v>6056050000</v>
      </c>
      <c r="U5546" s="2">
        <v>5952530000</v>
      </c>
      <c r="V5546" s="2">
        <v>5851860000</v>
      </c>
      <c r="W5546" s="2">
        <v>5751430000</v>
      </c>
      <c r="X5546" s="2">
        <v>5654090000</v>
      </c>
      <c r="Y5546" s="2">
        <v>5554710000</v>
      </c>
      <c r="Z5546" s="2">
        <v>5460990000</v>
      </c>
      <c r="AA5546" s="2">
        <v>5367820000</v>
      </c>
      <c r="AB5546" s="2">
        <v>5272230000</v>
      </c>
      <c r="AC5546" s="2">
        <v>5176670000</v>
      </c>
      <c r="AD5546" s="2">
        <v>5084500000</v>
      </c>
      <c r="AE5546" s="2">
        <v>4992350000</v>
      </c>
      <c r="AF5546" s="2">
        <v>4903000000</v>
      </c>
    </row>
    <row r="5547" spans="1:32" x14ac:dyDescent="0.25">
      <c r="A5547" t="s">
        <v>2943</v>
      </c>
      <c r="B5547" t="s">
        <v>19</v>
      </c>
      <c r="C5547" s="2">
        <v>26159300000</v>
      </c>
      <c r="D5547" s="2">
        <v>26966000000</v>
      </c>
      <c r="E5547" s="2">
        <v>26885200000</v>
      </c>
      <c r="F5547" s="2">
        <v>23284600000</v>
      </c>
      <c r="G5547" s="2">
        <v>22949600000</v>
      </c>
      <c r="H5547" s="2">
        <v>22572800000</v>
      </c>
      <c r="I5547" s="2">
        <v>22172900000</v>
      </c>
      <c r="J5547" s="2">
        <v>21765700000</v>
      </c>
      <c r="K5547" s="2">
        <v>21352400000</v>
      </c>
      <c r="L5547" s="2">
        <v>20957200000</v>
      </c>
      <c r="M5547" s="2">
        <v>20558000000</v>
      </c>
      <c r="N5547" s="2">
        <v>20171800000</v>
      </c>
      <c r="O5547" s="2">
        <v>19815500000</v>
      </c>
      <c r="P5547" s="2">
        <v>19458600000</v>
      </c>
      <c r="Q5547" s="2">
        <v>19100800000</v>
      </c>
      <c r="R5547" s="2">
        <v>18759200000</v>
      </c>
      <c r="S5547" s="2">
        <v>18425200000</v>
      </c>
      <c r="T5547" s="2">
        <v>18099000000</v>
      </c>
      <c r="U5547" s="2">
        <v>17789600000</v>
      </c>
      <c r="V5547" s="2">
        <v>17488800000</v>
      </c>
      <c r="W5547" s="2">
        <v>17188600000</v>
      </c>
      <c r="X5547" s="2">
        <v>16897700000</v>
      </c>
      <c r="Y5547" s="2">
        <v>16600700000</v>
      </c>
      <c r="Z5547" s="2">
        <v>16320600000</v>
      </c>
      <c r="AA5547" s="2">
        <v>16042200000</v>
      </c>
      <c r="AB5547" s="2">
        <v>15756500000</v>
      </c>
      <c r="AC5547" s="2">
        <v>15470900000</v>
      </c>
      <c r="AD5547" s="2">
        <v>15195400000</v>
      </c>
      <c r="AE5547" s="2">
        <v>14920000000</v>
      </c>
      <c r="AF5547" s="2">
        <v>14653000000</v>
      </c>
    </row>
    <row r="5548" spans="1:32" x14ac:dyDescent="0.25">
      <c r="A5548" t="s">
        <v>2944</v>
      </c>
      <c r="B5548" t="s">
        <v>19</v>
      </c>
      <c r="C5548" s="2">
        <v>2554190000</v>
      </c>
      <c r="D5548" s="2">
        <v>2632950000</v>
      </c>
      <c r="E5548" s="2">
        <v>2625070000</v>
      </c>
      <c r="F5548" s="2">
        <v>2273510000</v>
      </c>
      <c r="G5548" s="2">
        <v>2240800000</v>
      </c>
      <c r="H5548" s="2">
        <v>2204000000</v>
      </c>
      <c r="I5548" s="2">
        <v>2164960000</v>
      </c>
      <c r="J5548" s="2">
        <v>2125200000</v>
      </c>
      <c r="K5548" s="2">
        <v>2084850000</v>
      </c>
      <c r="L5548" s="2">
        <v>2046260000</v>
      </c>
      <c r="M5548" s="2">
        <v>2007280000</v>
      </c>
      <c r="N5548" s="2">
        <v>1969580000</v>
      </c>
      <c r="O5548" s="2">
        <v>1934790000</v>
      </c>
      <c r="P5548" s="2">
        <v>1899930000</v>
      </c>
      <c r="Q5548" s="2">
        <v>1865000000</v>
      </c>
      <c r="R5548" s="2">
        <v>1831650000</v>
      </c>
      <c r="S5548" s="2">
        <v>1799040000</v>
      </c>
      <c r="T5548" s="2">
        <v>1767180000</v>
      </c>
      <c r="U5548" s="2">
        <v>1736980000</v>
      </c>
      <c r="V5548" s="2">
        <v>1707600000</v>
      </c>
      <c r="W5548" s="2">
        <v>1678290000</v>
      </c>
      <c r="X5548" s="2">
        <v>1649890000</v>
      </c>
      <c r="Y5548" s="2">
        <v>1620890000</v>
      </c>
      <c r="Z5548" s="2">
        <v>1593540000</v>
      </c>
      <c r="AA5548" s="2">
        <v>1566350000</v>
      </c>
      <c r="AB5548" s="2">
        <v>1538460000</v>
      </c>
      <c r="AC5548" s="2">
        <v>1510580000</v>
      </c>
      <c r="AD5548" s="2">
        <v>1483680000</v>
      </c>
      <c r="AE5548" s="2">
        <v>1456790000</v>
      </c>
      <c r="AF5548" s="2">
        <v>1430720000</v>
      </c>
    </row>
    <row r="5549" spans="1:32" x14ac:dyDescent="0.25">
      <c r="A5549" t="s">
        <v>2945</v>
      </c>
      <c r="B5549" t="s">
        <v>19</v>
      </c>
      <c r="C5549" s="2">
        <v>2307910000</v>
      </c>
      <c r="D5549" s="2">
        <v>2379080000</v>
      </c>
      <c r="E5549" s="2">
        <v>2371960000</v>
      </c>
      <c r="F5549" s="2">
        <v>2054290000</v>
      </c>
      <c r="G5549" s="2">
        <v>2024740000</v>
      </c>
      <c r="H5549" s="2">
        <v>1991490000</v>
      </c>
      <c r="I5549" s="2">
        <v>1956210000</v>
      </c>
      <c r="J5549" s="2">
        <v>1920290000</v>
      </c>
      <c r="K5549" s="2">
        <v>1883820000</v>
      </c>
      <c r="L5549" s="2">
        <v>1848960000</v>
      </c>
      <c r="M5549" s="2">
        <v>1813730000</v>
      </c>
      <c r="N5549" s="2">
        <v>1779670000</v>
      </c>
      <c r="O5549" s="2">
        <v>1748230000</v>
      </c>
      <c r="P5549" s="2">
        <v>1716740000</v>
      </c>
      <c r="Q5549" s="2">
        <v>1685170000</v>
      </c>
      <c r="R5549" s="2">
        <v>1655040000</v>
      </c>
      <c r="S5549" s="2">
        <v>1625570000</v>
      </c>
      <c r="T5549" s="2">
        <v>1596790000</v>
      </c>
      <c r="U5549" s="2">
        <v>1569500000</v>
      </c>
      <c r="V5549" s="2">
        <v>1542950000</v>
      </c>
      <c r="W5549" s="2">
        <v>1516470000</v>
      </c>
      <c r="X5549" s="2">
        <v>1490810000</v>
      </c>
      <c r="Y5549" s="2">
        <v>1464600000</v>
      </c>
      <c r="Z5549" s="2">
        <v>1439890000</v>
      </c>
      <c r="AA5549" s="2">
        <v>1415330000</v>
      </c>
      <c r="AB5549" s="2">
        <v>1390120000</v>
      </c>
      <c r="AC5549" s="2">
        <v>1364930000</v>
      </c>
      <c r="AD5549" s="2">
        <v>1340620000</v>
      </c>
      <c r="AE5549" s="2">
        <v>1316330000</v>
      </c>
      <c r="AF5549" s="2">
        <v>1292770000</v>
      </c>
    </row>
    <row r="5550" spans="1:32" x14ac:dyDescent="0.25">
      <c r="A5550" t="s">
        <v>2946</v>
      </c>
      <c r="B5550" t="s">
        <v>19</v>
      </c>
      <c r="C5550" s="2">
        <v>6742600000</v>
      </c>
      <c r="D5550" s="2">
        <v>6950530000</v>
      </c>
      <c r="E5550" s="2">
        <v>6929720000</v>
      </c>
      <c r="F5550" s="2">
        <v>6001660000</v>
      </c>
      <c r="G5550" s="2">
        <v>5915310000</v>
      </c>
      <c r="H5550" s="2">
        <v>5818180000</v>
      </c>
      <c r="I5550" s="2">
        <v>5715110000</v>
      </c>
      <c r="J5550" s="2">
        <v>5610150000</v>
      </c>
      <c r="K5550" s="2">
        <v>5503630000</v>
      </c>
      <c r="L5550" s="2">
        <v>5401770000</v>
      </c>
      <c r="M5550" s="2">
        <v>5298860000</v>
      </c>
      <c r="N5550" s="2">
        <v>5199330000</v>
      </c>
      <c r="O5550" s="2">
        <v>5107500000</v>
      </c>
      <c r="P5550" s="2">
        <v>5015480000</v>
      </c>
      <c r="Q5550" s="2">
        <v>4923270000</v>
      </c>
      <c r="R5550" s="2">
        <v>4835230000</v>
      </c>
      <c r="S5550" s="2">
        <v>4749140000</v>
      </c>
      <c r="T5550" s="2">
        <v>4665050000</v>
      </c>
      <c r="U5550" s="2">
        <v>4585310000</v>
      </c>
      <c r="V5550" s="2">
        <v>4507770000</v>
      </c>
      <c r="W5550" s="2">
        <v>4430400000</v>
      </c>
      <c r="X5550" s="2">
        <v>4355420000</v>
      </c>
      <c r="Y5550" s="2">
        <v>4278860000</v>
      </c>
      <c r="Z5550" s="2">
        <v>4206670000</v>
      </c>
      <c r="AA5550" s="2">
        <v>4134900000</v>
      </c>
      <c r="AB5550" s="2">
        <v>4061270000</v>
      </c>
      <c r="AC5550" s="2">
        <v>3987660000</v>
      </c>
      <c r="AD5550" s="2">
        <v>3916650000</v>
      </c>
      <c r="AE5550" s="2">
        <v>3845670000</v>
      </c>
      <c r="AF5550" s="2">
        <v>3776840000</v>
      </c>
    </row>
    <row r="5551" spans="1:32" x14ac:dyDescent="0.25">
      <c r="A5551" t="s">
        <v>2947</v>
      </c>
      <c r="B5551" t="s">
        <v>19</v>
      </c>
      <c r="C5551" s="2">
        <v>308358000</v>
      </c>
      <c r="D5551" s="2">
        <v>317867000</v>
      </c>
      <c r="E5551" s="2">
        <v>316915000</v>
      </c>
      <c r="F5551" s="2">
        <v>274472000</v>
      </c>
      <c r="G5551" s="2">
        <v>270524000</v>
      </c>
      <c r="H5551" s="2">
        <v>266082000</v>
      </c>
      <c r="I5551" s="2">
        <v>261368000</v>
      </c>
      <c r="J5551" s="2">
        <v>256568000</v>
      </c>
      <c r="K5551" s="2">
        <v>251696000</v>
      </c>
      <c r="L5551" s="2">
        <v>247038000</v>
      </c>
      <c r="M5551" s="2">
        <v>242332000</v>
      </c>
      <c r="N5551" s="2">
        <v>237780000</v>
      </c>
      <c r="O5551" s="2">
        <v>233580000</v>
      </c>
      <c r="P5551" s="2">
        <v>229372000</v>
      </c>
      <c r="Q5551" s="2">
        <v>225155000</v>
      </c>
      <c r="R5551" s="2">
        <v>221128000</v>
      </c>
      <c r="S5551" s="2">
        <v>217191000</v>
      </c>
      <c r="T5551" s="2">
        <v>213346000</v>
      </c>
      <c r="U5551" s="2">
        <v>209699000</v>
      </c>
      <c r="V5551" s="2">
        <v>206153000</v>
      </c>
      <c r="W5551" s="2">
        <v>202614000</v>
      </c>
      <c r="X5551" s="2">
        <v>199186000</v>
      </c>
      <c r="Y5551" s="2">
        <v>195684000</v>
      </c>
      <c r="Z5551" s="2">
        <v>192383000</v>
      </c>
      <c r="AA5551" s="2">
        <v>189101000</v>
      </c>
      <c r="AB5551" s="2">
        <v>185733000</v>
      </c>
      <c r="AC5551" s="2">
        <v>182367000</v>
      </c>
      <c r="AD5551" s="2">
        <v>179119000</v>
      </c>
      <c r="AE5551" s="2">
        <v>175873000</v>
      </c>
      <c r="AF5551" s="2">
        <v>172725000</v>
      </c>
    </row>
    <row r="5552" spans="1:32" x14ac:dyDescent="0.25">
      <c r="A5552" t="s">
        <v>2948</v>
      </c>
      <c r="B5552" t="s">
        <v>19</v>
      </c>
      <c r="C5552" s="2">
        <v>553953000</v>
      </c>
      <c r="D5552" s="2">
        <v>571036000</v>
      </c>
      <c r="E5552" s="2">
        <v>569326000</v>
      </c>
      <c r="F5552" s="2">
        <v>493079000</v>
      </c>
      <c r="G5552" s="2">
        <v>485985000</v>
      </c>
      <c r="H5552" s="2">
        <v>478005000</v>
      </c>
      <c r="I5552" s="2">
        <v>469537000</v>
      </c>
      <c r="J5552" s="2">
        <v>460914000</v>
      </c>
      <c r="K5552" s="2">
        <v>452162000</v>
      </c>
      <c r="L5552" s="2">
        <v>443794000</v>
      </c>
      <c r="M5552" s="2">
        <v>435339000</v>
      </c>
      <c r="N5552" s="2">
        <v>427162000</v>
      </c>
      <c r="O5552" s="2">
        <v>419617000</v>
      </c>
      <c r="P5552" s="2">
        <v>412058000</v>
      </c>
      <c r="Q5552" s="2">
        <v>404482000</v>
      </c>
      <c r="R5552" s="2">
        <v>397248000</v>
      </c>
      <c r="S5552" s="2">
        <v>390176000</v>
      </c>
      <c r="T5552" s="2">
        <v>383267000</v>
      </c>
      <c r="U5552" s="2">
        <v>376716000</v>
      </c>
      <c r="V5552" s="2">
        <v>370345000</v>
      </c>
      <c r="W5552" s="2">
        <v>363989000</v>
      </c>
      <c r="X5552" s="2">
        <v>357829000</v>
      </c>
      <c r="Y5552" s="2">
        <v>351539000</v>
      </c>
      <c r="Z5552" s="2">
        <v>345608000</v>
      </c>
      <c r="AA5552" s="2">
        <v>339712000</v>
      </c>
      <c r="AB5552" s="2">
        <v>333662000</v>
      </c>
      <c r="AC5552" s="2">
        <v>327614000</v>
      </c>
      <c r="AD5552" s="2">
        <v>321781000</v>
      </c>
      <c r="AE5552" s="2">
        <v>315949000</v>
      </c>
      <c r="AF5552" s="2">
        <v>310294000</v>
      </c>
    </row>
    <row r="5553" spans="1:32" x14ac:dyDescent="0.25">
      <c r="A5553" t="s">
        <v>2949</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x14ac:dyDescent="0.25">
      <c r="A5554" t="s">
        <v>2950</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x14ac:dyDescent="0.25">
      <c r="A5555" t="s">
        <v>2951</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x14ac:dyDescent="0.25">
      <c r="A5556" t="s">
        <v>2952</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x14ac:dyDescent="0.25">
      <c r="A5557" t="s">
        <v>2953</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x14ac:dyDescent="0.25">
      <c r="A5558" t="s">
        <v>2954</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x14ac:dyDescent="0.25">
      <c r="A5559" t="s">
        <v>2955</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x14ac:dyDescent="0.25">
      <c r="A5560" t="s">
        <v>2956</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x14ac:dyDescent="0.25">
      <c r="A5561" t="s">
        <v>2957</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x14ac:dyDescent="0.25">
      <c r="A5562" t="s">
        <v>2958</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x14ac:dyDescent="0.25">
      <c r="A5563" t="s">
        <v>2959</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x14ac:dyDescent="0.25">
      <c r="A5564" t="s">
        <v>2960</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x14ac:dyDescent="0.25">
      <c r="A5565" t="s">
        <v>2961</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x14ac:dyDescent="0.25">
      <c r="A5566" t="s">
        <v>2962</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x14ac:dyDescent="0.25">
      <c r="A5567" t="s">
        <v>2963</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x14ac:dyDescent="0.25">
      <c r="A5568" t="s">
        <v>2964</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x14ac:dyDescent="0.25">
      <c r="A5569" t="s">
        <v>2965</v>
      </c>
      <c r="B5569" t="s">
        <v>19</v>
      </c>
      <c r="C5569" s="2">
        <v>224468000000</v>
      </c>
      <c r="D5569" s="2">
        <v>260838000000</v>
      </c>
      <c r="E5569" s="2">
        <v>277981000000</v>
      </c>
      <c r="F5569" s="2">
        <v>248338000000</v>
      </c>
      <c r="G5569" s="2">
        <v>237088000000</v>
      </c>
      <c r="H5569" s="2">
        <v>228516000000</v>
      </c>
      <c r="I5569" s="2">
        <v>221492000000</v>
      </c>
      <c r="J5569" s="2">
        <v>215480000000</v>
      </c>
      <c r="K5569" s="2">
        <v>210599000000</v>
      </c>
      <c r="L5569" s="2">
        <v>206194000000</v>
      </c>
      <c r="M5569" s="2">
        <v>202266000000</v>
      </c>
      <c r="N5569" s="2">
        <v>198337000000</v>
      </c>
      <c r="O5569" s="2">
        <v>194885000000</v>
      </c>
      <c r="P5569" s="2">
        <v>191194000000</v>
      </c>
      <c r="Q5569" s="2">
        <v>187563000000</v>
      </c>
      <c r="R5569" s="2">
        <v>183872000000</v>
      </c>
      <c r="S5569" s="2">
        <v>180479000000</v>
      </c>
      <c r="T5569" s="2">
        <v>177206000000</v>
      </c>
      <c r="U5569" s="2">
        <v>174051000000</v>
      </c>
      <c r="V5569" s="2">
        <v>170956000000</v>
      </c>
      <c r="W5569" s="2">
        <v>168217000000</v>
      </c>
      <c r="X5569" s="2">
        <v>165539000000</v>
      </c>
      <c r="Y5569" s="2">
        <v>163158000000</v>
      </c>
      <c r="Z5569" s="2">
        <v>160717000000</v>
      </c>
      <c r="AA5569" s="2">
        <v>158515000000</v>
      </c>
      <c r="AB5569" s="2">
        <v>156729000000</v>
      </c>
      <c r="AC5569" s="2">
        <v>154943000000</v>
      </c>
      <c r="AD5569" s="2">
        <v>152979000000</v>
      </c>
      <c r="AE5569" s="2">
        <v>151074000000</v>
      </c>
      <c r="AF5569" s="2">
        <v>149050000000</v>
      </c>
    </row>
    <row r="5570" spans="1:32" x14ac:dyDescent="0.25">
      <c r="A5570" t="s">
        <v>2966</v>
      </c>
      <c r="B5570" t="s">
        <v>19</v>
      </c>
      <c r="C5570" s="2">
        <v>1625500000000</v>
      </c>
      <c r="D5570" s="2">
        <v>1888880000000</v>
      </c>
      <c r="E5570" s="2">
        <v>2013020000000</v>
      </c>
      <c r="F5570" s="2">
        <v>1798350000000</v>
      </c>
      <c r="G5570" s="2">
        <v>1716880000000</v>
      </c>
      <c r="H5570" s="2">
        <v>1654810000000</v>
      </c>
      <c r="I5570" s="2">
        <v>1603950000000</v>
      </c>
      <c r="J5570" s="2">
        <v>1560410000000</v>
      </c>
      <c r="K5570" s="2">
        <v>1525070000000</v>
      </c>
      <c r="L5570" s="2">
        <v>1493170000000</v>
      </c>
      <c r="M5570" s="2">
        <v>1464720000000</v>
      </c>
      <c r="N5570" s="2">
        <v>1436270000000</v>
      </c>
      <c r="O5570" s="2">
        <v>1411270000000</v>
      </c>
      <c r="P5570" s="2">
        <v>1384540000000</v>
      </c>
      <c r="Q5570" s="2">
        <v>1358250000000</v>
      </c>
      <c r="R5570" s="2">
        <v>1331520000000</v>
      </c>
      <c r="S5570" s="2">
        <v>1306950000000</v>
      </c>
      <c r="T5570" s="2">
        <v>1283250000000</v>
      </c>
      <c r="U5570" s="2">
        <v>1260400000000</v>
      </c>
      <c r="V5570" s="2">
        <v>1237980000000</v>
      </c>
      <c r="W5570" s="2">
        <v>1218160000000</v>
      </c>
      <c r="X5570" s="2">
        <v>1198760000000</v>
      </c>
      <c r="Y5570" s="2">
        <v>1181520000000</v>
      </c>
      <c r="Z5570" s="2">
        <v>1163840000000</v>
      </c>
      <c r="AA5570" s="2">
        <v>1147890000000</v>
      </c>
      <c r="AB5570" s="2">
        <v>1134960000000</v>
      </c>
      <c r="AC5570" s="2">
        <v>1122030000000</v>
      </c>
      <c r="AD5570" s="2">
        <v>1107810000000</v>
      </c>
      <c r="AE5570" s="2">
        <v>1094010000000</v>
      </c>
      <c r="AF5570" s="2">
        <v>1079360000000</v>
      </c>
    </row>
    <row r="5571" spans="1:32" x14ac:dyDescent="0.25">
      <c r="A5571" t="s">
        <v>2967</v>
      </c>
      <c r="B5571" t="s">
        <v>19</v>
      </c>
      <c r="C5571" s="2">
        <v>32510500000</v>
      </c>
      <c r="D5571" s="2">
        <v>37778100000</v>
      </c>
      <c r="E5571" s="2">
        <v>40261000000</v>
      </c>
      <c r="F5571" s="2">
        <v>35967600000</v>
      </c>
      <c r="G5571" s="2">
        <v>34338200000</v>
      </c>
      <c r="H5571" s="2">
        <v>33096800000</v>
      </c>
      <c r="I5571" s="2">
        <v>32079500000</v>
      </c>
      <c r="J5571" s="2">
        <v>31208700000</v>
      </c>
      <c r="K5571" s="2">
        <v>30501800000</v>
      </c>
      <c r="L5571" s="2">
        <v>29863800000</v>
      </c>
      <c r="M5571" s="2">
        <v>29294800000</v>
      </c>
      <c r="N5571" s="2">
        <v>28725800000</v>
      </c>
      <c r="O5571" s="2">
        <v>28225800000</v>
      </c>
      <c r="P5571" s="2">
        <v>27691300000</v>
      </c>
      <c r="Q5571" s="2">
        <v>27165400000</v>
      </c>
      <c r="R5571" s="2">
        <v>26630900000</v>
      </c>
      <c r="S5571" s="2">
        <v>26139500000</v>
      </c>
      <c r="T5571" s="2">
        <v>25665300000</v>
      </c>
      <c r="U5571" s="2">
        <v>25208400000</v>
      </c>
      <c r="V5571" s="2">
        <v>24760100000</v>
      </c>
      <c r="W5571" s="2">
        <v>24363500000</v>
      </c>
      <c r="X5571" s="2">
        <v>23975600000</v>
      </c>
      <c r="Y5571" s="2">
        <v>23630700000</v>
      </c>
      <c r="Z5571" s="2">
        <v>23277200000</v>
      </c>
      <c r="AA5571" s="2">
        <v>22958300000</v>
      </c>
      <c r="AB5571" s="2">
        <v>22699600000</v>
      </c>
      <c r="AC5571" s="2">
        <v>22441000000</v>
      </c>
      <c r="AD5571" s="2">
        <v>22156500000</v>
      </c>
      <c r="AE5571" s="2">
        <v>21880600000</v>
      </c>
      <c r="AF5571" s="2">
        <v>21587500000</v>
      </c>
    </row>
    <row r="5572" spans="1:32" x14ac:dyDescent="0.25">
      <c r="A5572" t="s">
        <v>2968</v>
      </c>
      <c r="B5572" t="s">
        <v>19</v>
      </c>
      <c r="C5572" s="2">
        <v>237803000000</v>
      </c>
      <c r="D5572" s="2">
        <v>276334000000</v>
      </c>
      <c r="E5572" s="2">
        <v>294495000000</v>
      </c>
      <c r="F5572" s="2">
        <v>263091000000</v>
      </c>
      <c r="G5572" s="2">
        <v>251172000000</v>
      </c>
      <c r="H5572" s="2">
        <v>242092000000</v>
      </c>
      <c r="I5572" s="2">
        <v>234650000000</v>
      </c>
      <c r="J5572" s="2">
        <v>228281000000</v>
      </c>
      <c r="K5572" s="2">
        <v>223110000000</v>
      </c>
      <c r="L5572" s="2">
        <v>218444000000</v>
      </c>
      <c r="M5572" s="2">
        <v>214282000000</v>
      </c>
      <c r="N5572" s="2">
        <v>210120000000</v>
      </c>
      <c r="O5572" s="2">
        <v>206462000000</v>
      </c>
      <c r="P5572" s="2">
        <v>202552000000</v>
      </c>
      <c r="Q5572" s="2">
        <v>198706000000</v>
      </c>
      <c r="R5572" s="2">
        <v>194796000000</v>
      </c>
      <c r="S5572" s="2">
        <v>191201000000</v>
      </c>
      <c r="T5572" s="2">
        <v>187733000000</v>
      </c>
      <c r="U5572" s="2">
        <v>184391000000</v>
      </c>
      <c r="V5572" s="2">
        <v>181111000000</v>
      </c>
      <c r="W5572" s="2">
        <v>178211000000</v>
      </c>
      <c r="X5572" s="2">
        <v>175373000000</v>
      </c>
      <c r="Y5572" s="2">
        <v>172850000000</v>
      </c>
      <c r="Z5572" s="2">
        <v>170265000000</v>
      </c>
      <c r="AA5572" s="2">
        <v>167932000000</v>
      </c>
      <c r="AB5572" s="2">
        <v>166040000000</v>
      </c>
      <c r="AC5572" s="2">
        <v>164148000000</v>
      </c>
      <c r="AD5572" s="2">
        <v>162067000000</v>
      </c>
      <c r="AE5572" s="2">
        <v>160049000000</v>
      </c>
      <c r="AF5572" s="2">
        <v>157905000000</v>
      </c>
    </row>
    <row r="5573" spans="1:32" x14ac:dyDescent="0.25">
      <c r="A5573" t="s">
        <v>2969</v>
      </c>
      <c r="B5573" t="s">
        <v>19</v>
      </c>
      <c r="C5573" s="2">
        <v>235347000000</v>
      </c>
      <c r="D5573" s="2">
        <v>273480000000</v>
      </c>
      <c r="E5573" s="2">
        <v>291454000000</v>
      </c>
      <c r="F5573" s="2">
        <v>260374000000</v>
      </c>
      <c r="G5573" s="2">
        <v>248578000000</v>
      </c>
      <c r="H5573" s="2">
        <v>239591000000</v>
      </c>
      <c r="I5573" s="2">
        <v>232227000000</v>
      </c>
      <c r="J5573" s="2">
        <v>225923000000</v>
      </c>
      <c r="K5573" s="2">
        <v>220806000000</v>
      </c>
      <c r="L5573" s="2">
        <v>216188000000</v>
      </c>
      <c r="M5573" s="2">
        <v>212069000000</v>
      </c>
      <c r="N5573" s="2">
        <v>207949000000</v>
      </c>
      <c r="O5573" s="2">
        <v>204330000000</v>
      </c>
      <c r="P5573" s="2">
        <v>200460000000</v>
      </c>
      <c r="Q5573" s="2">
        <v>196653000000</v>
      </c>
      <c r="R5573" s="2">
        <v>192784000000</v>
      </c>
      <c r="S5573" s="2">
        <v>189227000000</v>
      </c>
      <c r="T5573" s="2">
        <v>185794000000</v>
      </c>
      <c r="U5573" s="2">
        <v>182486000000</v>
      </c>
      <c r="V5573" s="2">
        <v>179241000000</v>
      </c>
      <c r="W5573" s="2">
        <v>176370000000</v>
      </c>
      <c r="X5573" s="2">
        <v>173562000000</v>
      </c>
      <c r="Y5573" s="2">
        <v>171065000000</v>
      </c>
      <c r="Z5573" s="2">
        <v>168506000000</v>
      </c>
      <c r="AA5573" s="2">
        <v>166197000000</v>
      </c>
      <c r="AB5573" s="2">
        <v>164325000000</v>
      </c>
      <c r="AC5573" s="2">
        <v>162453000000</v>
      </c>
      <c r="AD5573" s="2">
        <v>160393000000</v>
      </c>
      <c r="AE5573" s="2">
        <v>158396000000</v>
      </c>
      <c r="AF5573" s="2">
        <v>156274000000</v>
      </c>
    </row>
    <row r="5574" spans="1:32" x14ac:dyDescent="0.25">
      <c r="A5574" t="s">
        <v>2970</v>
      </c>
      <c r="B5574" t="s">
        <v>19</v>
      </c>
      <c r="C5574" s="2">
        <v>6483860000</v>
      </c>
      <c r="D5574" s="2">
        <v>7534410000</v>
      </c>
      <c r="E5574" s="2">
        <v>8029600000</v>
      </c>
      <c r="F5574" s="2">
        <v>7173340000</v>
      </c>
      <c r="G5574" s="2">
        <v>6848370000</v>
      </c>
      <c r="H5574" s="2">
        <v>6600780000</v>
      </c>
      <c r="I5574" s="2">
        <v>6397890000</v>
      </c>
      <c r="J5574" s="2">
        <v>6224230000</v>
      </c>
      <c r="K5574" s="2">
        <v>6083240000</v>
      </c>
      <c r="L5574" s="2">
        <v>5956000000</v>
      </c>
      <c r="M5574" s="2">
        <v>5842520000</v>
      </c>
      <c r="N5574" s="2">
        <v>5729040000</v>
      </c>
      <c r="O5574" s="2">
        <v>5629320000</v>
      </c>
      <c r="P5574" s="2">
        <v>5522710000</v>
      </c>
      <c r="Q5574" s="2">
        <v>5417830000</v>
      </c>
      <c r="R5574" s="2">
        <v>5311230000</v>
      </c>
      <c r="S5574" s="2">
        <v>5213220000</v>
      </c>
      <c r="T5574" s="2">
        <v>5118650000</v>
      </c>
      <c r="U5574" s="2">
        <v>5027530000</v>
      </c>
      <c r="V5574" s="2">
        <v>4938120000</v>
      </c>
      <c r="W5574" s="2">
        <v>4859020000</v>
      </c>
      <c r="X5574" s="2">
        <v>4781650000</v>
      </c>
      <c r="Y5574" s="2">
        <v>4712880000</v>
      </c>
      <c r="Z5574" s="2">
        <v>4642380000</v>
      </c>
      <c r="AA5574" s="2">
        <v>4578760000</v>
      </c>
      <c r="AB5574" s="2">
        <v>4527180000</v>
      </c>
      <c r="AC5574" s="2">
        <v>4475600000</v>
      </c>
      <c r="AD5574" s="2">
        <v>4418860000</v>
      </c>
      <c r="AE5574" s="2">
        <v>4363840000</v>
      </c>
      <c r="AF5574" s="2">
        <v>4305380000</v>
      </c>
    </row>
    <row r="5575" spans="1:32" x14ac:dyDescent="0.25">
      <c r="A5575" t="s">
        <v>2971</v>
      </c>
      <c r="B5575" t="s">
        <v>19</v>
      </c>
      <c r="C5575" s="2">
        <v>12972200000</v>
      </c>
      <c r="D5575" s="2">
        <v>15074100000</v>
      </c>
      <c r="E5575" s="2">
        <v>16064800000</v>
      </c>
      <c r="F5575" s="2">
        <v>14351700000</v>
      </c>
      <c r="G5575" s="2">
        <v>13701500000</v>
      </c>
      <c r="H5575" s="2">
        <v>13206200000</v>
      </c>
      <c r="I5575" s="2">
        <v>12800200000</v>
      </c>
      <c r="J5575" s="2">
        <v>12452800000</v>
      </c>
      <c r="K5575" s="2">
        <v>12170700000</v>
      </c>
      <c r="L5575" s="2">
        <v>11916200000</v>
      </c>
      <c r="M5575" s="2">
        <v>11689100000</v>
      </c>
      <c r="N5575" s="2">
        <v>11462100000</v>
      </c>
      <c r="O5575" s="2">
        <v>11262600000</v>
      </c>
      <c r="P5575" s="2">
        <v>11049300000</v>
      </c>
      <c r="Q5575" s="2">
        <v>10839400000</v>
      </c>
      <c r="R5575" s="2">
        <v>10626200000</v>
      </c>
      <c r="S5575" s="2">
        <v>10430100000</v>
      </c>
      <c r="T5575" s="2">
        <v>10240900000</v>
      </c>
      <c r="U5575" s="2">
        <v>10058600000</v>
      </c>
      <c r="V5575" s="2">
        <v>9879680000</v>
      </c>
      <c r="W5575" s="2">
        <v>9721440000</v>
      </c>
      <c r="X5575" s="2">
        <v>9566640000</v>
      </c>
      <c r="Y5575" s="2">
        <v>9429040000</v>
      </c>
      <c r="Z5575" s="2">
        <v>9288000000</v>
      </c>
      <c r="AA5575" s="2">
        <v>9160720000</v>
      </c>
      <c r="AB5575" s="2">
        <v>9057520000</v>
      </c>
      <c r="AC5575" s="2">
        <v>8954320000</v>
      </c>
      <c r="AD5575" s="2">
        <v>8840800000</v>
      </c>
      <c r="AE5575" s="2">
        <v>8730720000</v>
      </c>
      <c r="AF5575" s="2">
        <v>8613760000</v>
      </c>
    </row>
    <row r="5576" spans="1:32" x14ac:dyDescent="0.25">
      <c r="A5576" t="s">
        <v>2972</v>
      </c>
      <c r="B5576" t="s">
        <v>19</v>
      </c>
      <c r="C5576" s="2">
        <v>122775000000</v>
      </c>
      <c r="D5576" s="2">
        <v>142668000000</v>
      </c>
      <c r="E5576" s="2">
        <v>152045000000</v>
      </c>
      <c r="F5576" s="2">
        <v>135831000000</v>
      </c>
      <c r="G5576" s="2">
        <v>129678000000</v>
      </c>
      <c r="H5576" s="2">
        <v>124989000000</v>
      </c>
      <c r="I5576" s="2">
        <v>121148000000</v>
      </c>
      <c r="J5576" s="2">
        <v>117859000000</v>
      </c>
      <c r="K5576" s="2">
        <v>115189000000</v>
      </c>
      <c r="L5576" s="2">
        <v>112780000000</v>
      </c>
      <c r="M5576" s="2">
        <v>110631000000</v>
      </c>
      <c r="N5576" s="2">
        <v>108483000000</v>
      </c>
      <c r="O5576" s="2">
        <v>106594000000</v>
      </c>
      <c r="P5576" s="2">
        <v>104576000000</v>
      </c>
      <c r="Q5576" s="2">
        <v>102590000000</v>
      </c>
      <c r="R5576" s="2">
        <v>100571000000</v>
      </c>
      <c r="S5576" s="2">
        <v>98715200000</v>
      </c>
      <c r="T5576" s="2">
        <v>96924600000</v>
      </c>
      <c r="U5576" s="2">
        <v>95199000000</v>
      </c>
      <c r="V5576" s="2">
        <v>93506000000</v>
      </c>
      <c r="W5576" s="2">
        <v>92008300000</v>
      </c>
      <c r="X5576" s="2">
        <v>90543200000</v>
      </c>
      <c r="Y5576" s="2">
        <v>89240900000</v>
      </c>
      <c r="Z5576" s="2">
        <v>87906100000</v>
      </c>
      <c r="AA5576" s="2">
        <v>86701400000</v>
      </c>
      <c r="AB5576" s="2">
        <v>85724700000</v>
      </c>
      <c r="AC5576" s="2">
        <v>84748000000</v>
      </c>
      <c r="AD5576" s="2">
        <v>83673500000</v>
      </c>
      <c r="AE5576" s="2">
        <v>82631700000</v>
      </c>
      <c r="AF5576" s="2">
        <v>81524700000</v>
      </c>
    </row>
    <row r="5577" spans="1:32" x14ac:dyDescent="0.25">
      <c r="A5577" t="s">
        <v>2973</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x14ac:dyDescent="0.25">
      <c r="A5578" t="s">
        <v>2974</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x14ac:dyDescent="0.25">
      <c r="A5579" t="s">
        <v>2975</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x14ac:dyDescent="0.25">
      <c r="A5580" t="s">
        <v>2976</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x14ac:dyDescent="0.25">
      <c r="A5581" t="s">
        <v>2977</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x14ac:dyDescent="0.25">
      <c r="A5582" t="s">
        <v>2978</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x14ac:dyDescent="0.25">
      <c r="A5583" t="s">
        <v>2979</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x14ac:dyDescent="0.25">
      <c r="A5584" t="s">
        <v>2980</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x14ac:dyDescent="0.25">
      <c r="A5585" t="s">
        <v>2981</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x14ac:dyDescent="0.25">
      <c r="A5586" t="s">
        <v>2982</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x14ac:dyDescent="0.25">
      <c r="A5587" t="s">
        <v>2983</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x14ac:dyDescent="0.25">
      <c r="A5588" t="s">
        <v>2984</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x14ac:dyDescent="0.25">
      <c r="A5589" t="s">
        <v>2985</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x14ac:dyDescent="0.25">
      <c r="A5590" t="s">
        <v>2986</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x14ac:dyDescent="0.25">
      <c r="A5591" t="s">
        <v>2987</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x14ac:dyDescent="0.25">
      <c r="A5592" t="s">
        <v>2988</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x14ac:dyDescent="0.25">
      <c r="A5593" t="s">
        <v>2989</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x14ac:dyDescent="0.25">
      <c r="A5594" t="s">
        <v>2990</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x14ac:dyDescent="0.25">
      <c r="A5595" t="s">
        <v>2991</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x14ac:dyDescent="0.25">
      <c r="A5596" t="s">
        <v>2992</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x14ac:dyDescent="0.25">
      <c r="A5597" t="s">
        <v>2993</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x14ac:dyDescent="0.25">
      <c r="A5598" t="s">
        <v>2994</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x14ac:dyDescent="0.25">
      <c r="A5599" t="s">
        <v>2995</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x14ac:dyDescent="0.25">
      <c r="A5600" t="s">
        <v>2996</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x14ac:dyDescent="0.25">
      <c r="A5601" t="s">
        <v>2997</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x14ac:dyDescent="0.25">
      <c r="A5602" t="s">
        <v>2998</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x14ac:dyDescent="0.25">
      <c r="A5603" t="s">
        <v>2999</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x14ac:dyDescent="0.25">
      <c r="A5604" t="s">
        <v>3000</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x14ac:dyDescent="0.25">
      <c r="A5605" t="s">
        <v>3001</v>
      </c>
      <c r="B5605" t="s">
        <v>19</v>
      </c>
      <c r="C5605" s="2">
        <v>870618000</v>
      </c>
      <c r="D5605" s="2">
        <v>893279000</v>
      </c>
      <c r="E5605" s="2">
        <v>866323000</v>
      </c>
      <c r="F5605" s="2">
        <v>808899000</v>
      </c>
      <c r="G5605" s="2">
        <v>802390000</v>
      </c>
      <c r="H5605" s="2">
        <v>798989000</v>
      </c>
      <c r="I5605" s="2">
        <v>796797000</v>
      </c>
      <c r="J5605" s="2">
        <v>794471000</v>
      </c>
      <c r="K5605" s="2">
        <v>791674000</v>
      </c>
      <c r="L5605" s="2">
        <v>788117000</v>
      </c>
      <c r="M5605" s="2">
        <v>783822000</v>
      </c>
      <c r="N5605" s="2">
        <v>778946000</v>
      </c>
      <c r="O5605" s="2">
        <v>774338000</v>
      </c>
      <c r="P5605" s="2">
        <v>769483000</v>
      </c>
      <c r="Q5605" s="2">
        <v>765143000</v>
      </c>
      <c r="R5605" s="2">
        <v>761520000</v>
      </c>
      <c r="S5605" s="2">
        <v>758567000</v>
      </c>
      <c r="T5605" s="2">
        <v>755614000</v>
      </c>
      <c r="U5605" s="2">
        <v>753287000</v>
      </c>
      <c r="V5605" s="2">
        <v>751274000</v>
      </c>
      <c r="W5605" s="2">
        <v>749350000</v>
      </c>
      <c r="X5605" s="2">
        <v>747762000</v>
      </c>
      <c r="Y5605" s="2">
        <v>746397000</v>
      </c>
      <c r="Z5605" s="2">
        <v>745704000</v>
      </c>
      <c r="AA5605" s="2">
        <v>744899000</v>
      </c>
      <c r="AB5605" s="2">
        <v>744272000</v>
      </c>
      <c r="AC5605" s="2">
        <v>743780000</v>
      </c>
      <c r="AD5605" s="2">
        <v>743556000</v>
      </c>
      <c r="AE5605" s="2">
        <v>743400000</v>
      </c>
      <c r="AF5605" s="2">
        <v>743735000</v>
      </c>
    </row>
    <row r="5606" spans="1:32" x14ac:dyDescent="0.25">
      <c r="A5606" t="s">
        <v>3002</v>
      </c>
      <c r="B5606" t="s">
        <v>19</v>
      </c>
      <c r="C5606" s="2">
        <v>7102330000</v>
      </c>
      <c r="D5606" s="2">
        <v>7287190000</v>
      </c>
      <c r="E5606" s="2">
        <v>7067290000</v>
      </c>
      <c r="F5606" s="2">
        <v>6598840000</v>
      </c>
      <c r="G5606" s="2">
        <v>6545730000</v>
      </c>
      <c r="H5606" s="2">
        <v>6518000000</v>
      </c>
      <c r="I5606" s="2">
        <v>6500110000</v>
      </c>
      <c r="J5606" s="2">
        <v>6481130000</v>
      </c>
      <c r="K5606" s="2">
        <v>6458320000</v>
      </c>
      <c r="L5606" s="2">
        <v>6429310000</v>
      </c>
      <c r="M5606" s="2">
        <v>6394270000</v>
      </c>
      <c r="N5606" s="2">
        <v>6354480000</v>
      </c>
      <c r="O5606" s="2">
        <v>6316890000</v>
      </c>
      <c r="P5606" s="2">
        <v>6277290000</v>
      </c>
      <c r="Q5606" s="2">
        <v>6241890000</v>
      </c>
      <c r="R5606" s="2">
        <v>6212320000</v>
      </c>
      <c r="S5606" s="2">
        <v>6188240000</v>
      </c>
      <c r="T5606" s="2">
        <v>6164150000</v>
      </c>
      <c r="U5606" s="2">
        <v>6145170000</v>
      </c>
      <c r="V5606" s="2">
        <v>6128740000</v>
      </c>
      <c r="W5606" s="2">
        <v>6113050000</v>
      </c>
      <c r="X5606" s="2">
        <v>6100090000</v>
      </c>
      <c r="Y5606" s="2">
        <v>6088960000</v>
      </c>
      <c r="Z5606" s="2">
        <v>6083300000</v>
      </c>
      <c r="AA5606" s="2">
        <v>6076730000</v>
      </c>
      <c r="AB5606" s="2">
        <v>6071620000</v>
      </c>
      <c r="AC5606" s="2">
        <v>6067610000</v>
      </c>
      <c r="AD5606" s="2">
        <v>6065790000</v>
      </c>
      <c r="AE5606" s="2">
        <v>6064510000</v>
      </c>
      <c r="AF5606" s="2">
        <v>6067250000</v>
      </c>
    </row>
    <row r="5607" spans="1:32" x14ac:dyDescent="0.25">
      <c r="A5607" t="s">
        <v>3003</v>
      </c>
      <c r="B5607" t="s">
        <v>19</v>
      </c>
      <c r="C5607" s="2">
        <v>16394600000</v>
      </c>
      <c r="D5607" s="2">
        <v>16821400000</v>
      </c>
      <c r="E5607" s="2">
        <v>16313700000</v>
      </c>
      <c r="F5607" s="2">
        <v>15232400000</v>
      </c>
      <c r="G5607" s="2">
        <v>15109800000</v>
      </c>
      <c r="H5607" s="2">
        <v>15045800000</v>
      </c>
      <c r="I5607" s="2">
        <v>15004500000</v>
      </c>
      <c r="J5607" s="2">
        <v>14960700000</v>
      </c>
      <c r="K5607" s="2">
        <v>14908000000</v>
      </c>
      <c r="L5607" s="2">
        <v>14841100000</v>
      </c>
      <c r="M5607" s="2">
        <v>14760200000</v>
      </c>
      <c r="N5607" s="2">
        <v>14668300000</v>
      </c>
      <c r="O5607" s="2">
        <v>14581600000</v>
      </c>
      <c r="P5607" s="2">
        <v>14490200000</v>
      </c>
      <c r="Q5607" s="2">
        <v>14408400000</v>
      </c>
      <c r="R5607" s="2">
        <v>14340200000</v>
      </c>
      <c r="S5607" s="2">
        <v>14284600000</v>
      </c>
      <c r="T5607" s="2">
        <v>14229000000</v>
      </c>
      <c r="U5607" s="2">
        <v>14185200000</v>
      </c>
      <c r="V5607" s="2">
        <v>14147300000</v>
      </c>
      <c r="W5607" s="2">
        <v>14111000000</v>
      </c>
      <c r="X5607" s="2">
        <v>14081100000</v>
      </c>
      <c r="Y5607" s="2">
        <v>14055400000</v>
      </c>
      <c r="Z5607" s="2">
        <v>14042400000</v>
      </c>
      <c r="AA5607" s="2">
        <v>14027200000</v>
      </c>
      <c r="AB5607" s="2">
        <v>14015400000</v>
      </c>
      <c r="AC5607" s="2">
        <v>14006100000</v>
      </c>
      <c r="AD5607" s="2">
        <v>14001900000</v>
      </c>
      <c r="AE5607" s="2">
        <v>13999000000</v>
      </c>
      <c r="AF5607" s="2">
        <v>14005300000</v>
      </c>
    </row>
    <row r="5608" spans="1:32" x14ac:dyDescent="0.25">
      <c r="A5608" t="s">
        <v>3004</v>
      </c>
      <c r="B5608" t="s">
        <v>19</v>
      </c>
      <c r="C5608" s="2">
        <v>655396000</v>
      </c>
      <c r="D5608" s="2">
        <v>672455000</v>
      </c>
      <c r="E5608" s="2">
        <v>652163000</v>
      </c>
      <c r="F5608" s="2">
        <v>608934000</v>
      </c>
      <c r="G5608" s="2">
        <v>604034000</v>
      </c>
      <c r="H5608" s="2">
        <v>601474000</v>
      </c>
      <c r="I5608" s="2">
        <v>599824000</v>
      </c>
      <c r="J5608" s="2">
        <v>598073000</v>
      </c>
      <c r="K5608" s="2">
        <v>595968000</v>
      </c>
      <c r="L5608" s="2">
        <v>593290000</v>
      </c>
      <c r="M5608" s="2">
        <v>590057000</v>
      </c>
      <c r="N5608" s="2">
        <v>586386000</v>
      </c>
      <c r="O5608" s="2">
        <v>582917000</v>
      </c>
      <c r="P5608" s="2">
        <v>579262000</v>
      </c>
      <c r="Q5608" s="2">
        <v>575995000</v>
      </c>
      <c r="R5608" s="2">
        <v>573267000</v>
      </c>
      <c r="S5608" s="2">
        <v>571044000</v>
      </c>
      <c r="T5608" s="2">
        <v>568822000</v>
      </c>
      <c r="U5608" s="2">
        <v>567070000</v>
      </c>
      <c r="V5608" s="2">
        <v>565555000</v>
      </c>
      <c r="W5608" s="2">
        <v>564106000</v>
      </c>
      <c r="X5608" s="2">
        <v>562911000</v>
      </c>
      <c r="Y5608" s="2">
        <v>561883000</v>
      </c>
      <c r="Z5608" s="2">
        <v>561361000</v>
      </c>
      <c r="AA5608" s="2">
        <v>560755000</v>
      </c>
      <c r="AB5608" s="2">
        <v>560284000</v>
      </c>
      <c r="AC5608" s="2">
        <v>559913000</v>
      </c>
      <c r="AD5608" s="2">
        <v>559745000</v>
      </c>
      <c r="AE5608" s="2">
        <v>559627000</v>
      </c>
      <c r="AF5608" s="2">
        <v>559879000</v>
      </c>
    </row>
    <row r="5609" spans="1:32" x14ac:dyDescent="0.25">
      <c r="A5609" t="s">
        <v>3005</v>
      </c>
      <c r="B5609" t="s">
        <v>19</v>
      </c>
      <c r="C5609" s="2">
        <v>416822000</v>
      </c>
      <c r="D5609" s="2">
        <v>427672000</v>
      </c>
      <c r="E5609" s="2">
        <v>414766000</v>
      </c>
      <c r="F5609" s="2">
        <v>387274000</v>
      </c>
      <c r="G5609" s="2">
        <v>384157000</v>
      </c>
      <c r="H5609" s="2">
        <v>382529000</v>
      </c>
      <c r="I5609" s="2">
        <v>381479000</v>
      </c>
      <c r="J5609" s="2">
        <v>380366000</v>
      </c>
      <c r="K5609" s="2">
        <v>379027000</v>
      </c>
      <c r="L5609" s="2">
        <v>377324000</v>
      </c>
      <c r="M5609" s="2">
        <v>375268000</v>
      </c>
      <c r="N5609" s="2">
        <v>372933000</v>
      </c>
      <c r="O5609" s="2">
        <v>370727000</v>
      </c>
      <c r="P5609" s="2">
        <v>368403000</v>
      </c>
      <c r="Q5609" s="2">
        <v>366325000</v>
      </c>
      <c r="R5609" s="2">
        <v>364590000</v>
      </c>
      <c r="S5609" s="2">
        <v>363176000</v>
      </c>
      <c r="T5609" s="2">
        <v>361762000</v>
      </c>
      <c r="U5609" s="2">
        <v>360649000</v>
      </c>
      <c r="V5609" s="2">
        <v>359685000</v>
      </c>
      <c r="W5609" s="2">
        <v>358764000</v>
      </c>
      <c r="X5609" s="2">
        <v>358003000</v>
      </c>
      <c r="Y5609" s="2">
        <v>357350000</v>
      </c>
      <c r="Z5609" s="2">
        <v>357018000</v>
      </c>
      <c r="AA5609" s="2">
        <v>356632000</v>
      </c>
      <c r="AB5609" s="2">
        <v>356332000</v>
      </c>
      <c r="AC5609" s="2">
        <v>356097000</v>
      </c>
      <c r="AD5609" s="2">
        <v>355990000</v>
      </c>
      <c r="AE5609" s="2">
        <v>355915000</v>
      </c>
      <c r="AF5609" s="2">
        <v>356075000</v>
      </c>
    </row>
    <row r="5610" spans="1:32" x14ac:dyDescent="0.25">
      <c r="A5610" t="s">
        <v>3006</v>
      </c>
      <c r="B5610" t="s">
        <v>19</v>
      </c>
      <c r="C5610" s="2">
        <v>5155600000</v>
      </c>
      <c r="D5610" s="2">
        <v>5289790000</v>
      </c>
      <c r="E5610" s="2">
        <v>5130170000</v>
      </c>
      <c r="F5610" s="2">
        <v>4790120000</v>
      </c>
      <c r="G5610" s="2">
        <v>4751570000</v>
      </c>
      <c r="H5610" s="2">
        <v>4731430000</v>
      </c>
      <c r="I5610" s="2">
        <v>4718450000</v>
      </c>
      <c r="J5610" s="2">
        <v>4704670000</v>
      </c>
      <c r="K5610" s="2">
        <v>4688110000</v>
      </c>
      <c r="L5610" s="2">
        <v>4667050000</v>
      </c>
      <c r="M5610" s="2">
        <v>4641620000</v>
      </c>
      <c r="N5610" s="2">
        <v>4612740000</v>
      </c>
      <c r="O5610" s="2">
        <v>4585450000</v>
      </c>
      <c r="P5610" s="2">
        <v>4556700000</v>
      </c>
      <c r="Q5610" s="2">
        <v>4531000000</v>
      </c>
      <c r="R5610" s="2">
        <v>4509540000</v>
      </c>
      <c r="S5610" s="2">
        <v>4492060000</v>
      </c>
      <c r="T5610" s="2">
        <v>4474570000</v>
      </c>
      <c r="U5610" s="2">
        <v>4460790000</v>
      </c>
      <c r="V5610" s="2">
        <v>4448870000</v>
      </c>
      <c r="W5610" s="2">
        <v>4437480000</v>
      </c>
      <c r="X5610" s="2">
        <v>4428070000</v>
      </c>
      <c r="Y5610" s="2">
        <v>4419990000</v>
      </c>
      <c r="Z5610" s="2">
        <v>4415890000</v>
      </c>
      <c r="AA5610" s="2">
        <v>4411120000</v>
      </c>
      <c r="AB5610" s="2">
        <v>4407410000</v>
      </c>
      <c r="AC5610" s="2">
        <v>4404500000</v>
      </c>
      <c r="AD5610" s="2">
        <v>4403170000</v>
      </c>
      <c r="AE5610" s="2">
        <v>4402240000</v>
      </c>
      <c r="AF5610" s="2">
        <v>4404230000</v>
      </c>
    </row>
    <row r="5611" spans="1:32" x14ac:dyDescent="0.25">
      <c r="A5611" t="s">
        <v>3007</v>
      </c>
      <c r="B5611" t="s">
        <v>19</v>
      </c>
      <c r="C5611" s="2">
        <v>24129800</v>
      </c>
      <c r="D5611" s="2">
        <v>24757800</v>
      </c>
      <c r="E5611" s="2">
        <v>24010700</v>
      </c>
      <c r="F5611" s="2">
        <v>22419200</v>
      </c>
      <c r="G5611" s="2">
        <v>22238800</v>
      </c>
      <c r="H5611" s="2">
        <v>22144500</v>
      </c>
      <c r="I5611" s="2">
        <v>22083800</v>
      </c>
      <c r="J5611" s="2">
        <v>22019300</v>
      </c>
      <c r="K5611" s="2">
        <v>21941800</v>
      </c>
      <c r="L5611" s="2">
        <v>21843200</v>
      </c>
      <c r="M5611" s="2">
        <v>21724200</v>
      </c>
      <c r="N5611" s="2">
        <v>21589000</v>
      </c>
      <c r="O5611" s="2">
        <v>21461300</v>
      </c>
      <c r="P5611" s="2">
        <v>21326800</v>
      </c>
      <c r="Q5611" s="2">
        <v>21206500</v>
      </c>
      <c r="R5611" s="2">
        <v>21106000</v>
      </c>
      <c r="S5611" s="2">
        <v>21024200</v>
      </c>
      <c r="T5611" s="2">
        <v>20942400</v>
      </c>
      <c r="U5611" s="2">
        <v>20877900</v>
      </c>
      <c r="V5611" s="2">
        <v>20822100</v>
      </c>
      <c r="W5611" s="2">
        <v>20768800</v>
      </c>
      <c r="X5611" s="2">
        <v>20724700</v>
      </c>
      <c r="Y5611" s="2">
        <v>20686900</v>
      </c>
      <c r="Z5611" s="2">
        <v>20667700</v>
      </c>
      <c r="AA5611" s="2">
        <v>20645400</v>
      </c>
      <c r="AB5611" s="2">
        <v>20628000</v>
      </c>
      <c r="AC5611" s="2">
        <v>20614400</v>
      </c>
      <c r="AD5611" s="2">
        <v>20608200</v>
      </c>
      <c r="AE5611" s="2">
        <v>20603800</v>
      </c>
      <c r="AF5611" s="2">
        <v>20613100</v>
      </c>
    </row>
    <row r="5612" spans="1:32" x14ac:dyDescent="0.25">
      <c r="A5612" t="s">
        <v>3008</v>
      </c>
      <c r="B5612" t="s">
        <v>19</v>
      </c>
      <c r="C5612" s="2">
        <v>122206000</v>
      </c>
      <c r="D5612" s="2">
        <v>125386000</v>
      </c>
      <c r="E5612" s="2">
        <v>121603000</v>
      </c>
      <c r="F5612" s="2">
        <v>113542000</v>
      </c>
      <c r="G5612" s="2">
        <v>112629000</v>
      </c>
      <c r="H5612" s="2">
        <v>112151000</v>
      </c>
      <c r="I5612" s="2">
        <v>111844000</v>
      </c>
      <c r="J5612" s="2">
        <v>111517000</v>
      </c>
      <c r="K5612" s="2">
        <v>111125000</v>
      </c>
      <c r="L5612" s="2">
        <v>110625000</v>
      </c>
      <c r="M5612" s="2">
        <v>110022000</v>
      </c>
      <c r="N5612" s="2">
        <v>109338000</v>
      </c>
      <c r="O5612" s="2">
        <v>108691000</v>
      </c>
      <c r="P5612" s="2">
        <v>108010000</v>
      </c>
      <c r="Q5612" s="2">
        <v>107401000</v>
      </c>
      <c r="R5612" s="2">
        <v>106892000</v>
      </c>
      <c r="S5612" s="2">
        <v>106477000</v>
      </c>
      <c r="T5612" s="2">
        <v>106063000</v>
      </c>
      <c r="U5612" s="2">
        <v>105736000</v>
      </c>
      <c r="V5612" s="2">
        <v>105454000</v>
      </c>
      <c r="W5612" s="2">
        <v>105184000</v>
      </c>
      <c r="X5612" s="2">
        <v>104961000</v>
      </c>
      <c r="Y5612" s="2">
        <v>104769000</v>
      </c>
      <c r="Z5612" s="2">
        <v>104672000</v>
      </c>
      <c r="AA5612" s="2">
        <v>104559000</v>
      </c>
      <c r="AB5612" s="2">
        <v>104471000</v>
      </c>
      <c r="AC5612" s="2">
        <v>104402000</v>
      </c>
      <c r="AD5612" s="2">
        <v>104370000</v>
      </c>
      <c r="AE5612" s="2">
        <v>104348000</v>
      </c>
      <c r="AF5612" s="2">
        <v>104396000</v>
      </c>
    </row>
    <row r="5613" spans="1:32" x14ac:dyDescent="0.25">
      <c r="A5613" t="s">
        <v>3009</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x14ac:dyDescent="0.25">
      <c r="A5614" t="s">
        <v>3010</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x14ac:dyDescent="0.25">
      <c r="A5615" t="s">
        <v>3011</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x14ac:dyDescent="0.25">
      <c r="A5616" t="s">
        <v>3012</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x14ac:dyDescent="0.25">
      <c r="A5617" t="s">
        <v>3013</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x14ac:dyDescent="0.25">
      <c r="A5618" t="s">
        <v>3014</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x14ac:dyDescent="0.25">
      <c r="A5619" t="s">
        <v>3015</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x14ac:dyDescent="0.25">
      <c r="A5620" t="s">
        <v>3016</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x14ac:dyDescent="0.25">
      <c r="A5621" t="s">
        <v>3017</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x14ac:dyDescent="0.25">
      <c r="A5622" t="s">
        <v>3018</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x14ac:dyDescent="0.25">
      <c r="A5623" t="s">
        <v>3019</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x14ac:dyDescent="0.25">
      <c r="A5624" t="s">
        <v>3020</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x14ac:dyDescent="0.25">
      <c r="A5625" t="s">
        <v>3021</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x14ac:dyDescent="0.25">
      <c r="A5626" t="s">
        <v>3022</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x14ac:dyDescent="0.25">
      <c r="A5627" t="s">
        <v>3023</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x14ac:dyDescent="0.25">
      <c r="A5628" t="s">
        <v>3024</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x14ac:dyDescent="0.25">
      <c r="A5629" t="s">
        <v>3025</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x14ac:dyDescent="0.25">
      <c r="A5630" t="s">
        <v>3026</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x14ac:dyDescent="0.25">
      <c r="A5631" t="s">
        <v>3027</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x14ac:dyDescent="0.25">
      <c r="A5632" t="s">
        <v>3028</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x14ac:dyDescent="0.25">
      <c r="A5633" t="s">
        <v>3029</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x14ac:dyDescent="0.25">
      <c r="A5634" t="s">
        <v>3030</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x14ac:dyDescent="0.25">
      <c r="A5635" t="s">
        <v>3031</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x14ac:dyDescent="0.25">
      <c r="A5636" t="s">
        <v>3032</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x14ac:dyDescent="0.25">
      <c r="A5637" t="s">
        <v>3033</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x14ac:dyDescent="0.25">
      <c r="A5638" t="s">
        <v>3034</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x14ac:dyDescent="0.25">
      <c r="A5639" t="s">
        <v>3035</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x14ac:dyDescent="0.25">
      <c r="A5640" t="s">
        <v>3036</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x14ac:dyDescent="0.25">
      <c r="A5641" t="s">
        <v>3037</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x14ac:dyDescent="0.25">
      <c r="A5642" t="s">
        <v>3038</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x14ac:dyDescent="0.25">
      <c r="A5643" t="s">
        <v>3039</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x14ac:dyDescent="0.25">
      <c r="A5644" t="s">
        <v>3040</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x14ac:dyDescent="0.25">
      <c r="A5645" t="s">
        <v>3041</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x14ac:dyDescent="0.25">
      <c r="A5646" t="s">
        <v>3042</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x14ac:dyDescent="0.25">
      <c r="A5647" t="s">
        <v>3043</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x14ac:dyDescent="0.25">
      <c r="A5648" t="s">
        <v>3044</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x14ac:dyDescent="0.25">
      <c r="A5649" t="s">
        <v>3045</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x14ac:dyDescent="0.25">
      <c r="A5650" t="s">
        <v>3046</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x14ac:dyDescent="0.25">
      <c r="A5651" t="s">
        <v>3047</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x14ac:dyDescent="0.25">
      <c r="A5652" t="s">
        <v>3048</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x14ac:dyDescent="0.25">
      <c r="A5653" t="s">
        <v>3049</v>
      </c>
      <c r="B5653" t="s">
        <v>19</v>
      </c>
      <c r="C5653" s="2">
        <v>4461170000</v>
      </c>
      <c r="D5653" s="2">
        <v>4587280000</v>
      </c>
      <c r="E5653" s="2">
        <v>4620420000</v>
      </c>
      <c r="F5653" s="2">
        <v>4404780000</v>
      </c>
      <c r="G5653" s="2">
        <v>4430760000</v>
      </c>
      <c r="H5653" s="2">
        <v>4453870000</v>
      </c>
      <c r="I5653" s="2">
        <v>4469080000</v>
      </c>
      <c r="J5653" s="2">
        <v>4476750000</v>
      </c>
      <c r="K5653" s="2">
        <v>4473130000</v>
      </c>
      <c r="L5653" s="2">
        <v>4463740000</v>
      </c>
      <c r="M5653" s="2">
        <v>4449730000</v>
      </c>
      <c r="N5653" s="2">
        <v>4435240000</v>
      </c>
      <c r="O5653" s="2">
        <v>4427280000</v>
      </c>
      <c r="P5653" s="2">
        <v>4416990000</v>
      </c>
      <c r="Q5653" s="2">
        <v>4407740000</v>
      </c>
      <c r="R5653" s="2">
        <v>4400110000</v>
      </c>
      <c r="S5653" s="2">
        <v>4394110000</v>
      </c>
      <c r="T5653" s="2">
        <v>4386100000</v>
      </c>
      <c r="U5653" s="2">
        <v>4381150000</v>
      </c>
      <c r="V5653" s="2">
        <v>4376620000</v>
      </c>
      <c r="W5653" s="2">
        <v>4372040000</v>
      </c>
      <c r="X5653" s="2">
        <v>4368940000</v>
      </c>
      <c r="Y5653" s="2">
        <v>4367420000</v>
      </c>
      <c r="Z5653" s="2">
        <v>4368900000</v>
      </c>
      <c r="AA5653" s="2">
        <v>4368800000</v>
      </c>
      <c r="AB5653" s="2">
        <v>4361890000</v>
      </c>
      <c r="AC5653" s="2">
        <v>4358080000</v>
      </c>
      <c r="AD5653" s="2">
        <v>4356930000</v>
      </c>
      <c r="AE5653" s="2">
        <v>4356930000</v>
      </c>
      <c r="AF5653" s="2">
        <v>4355500000</v>
      </c>
    </row>
    <row r="5654" spans="1:32" x14ac:dyDescent="0.25">
      <c r="A5654" t="s">
        <v>3050</v>
      </c>
      <c r="B5654" t="s">
        <v>19</v>
      </c>
      <c r="C5654" s="2">
        <v>27447500000</v>
      </c>
      <c r="D5654" s="2">
        <v>28223400000</v>
      </c>
      <c r="E5654" s="2">
        <v>28427300000</v>
      </c>
      <c r="F5654" s="2">
        <v>27100600000</v>
      </c>
      <c r="G5654" s="2">
        <v>27260400000</v>
      </c>
      <c r="H5654" s="2">
        <v>27402600000</v>
      </c>
      <c r="I5654" s="2">
        <v>27496200000</v>
      </c>
      <c r="J5654" s="2">
        <v>27543400000</v>
      </c>
      <c r="K5654" s="2">
        <v>27521100000</v>
      </c>
      <c r="L5654" s="2">
        <v>27463300000</v>
      </c>
      <c r="M5654" s="2">
        <v>27377100000</v>
      </c>
      <c r="N5654" s="2">
        <v>27288000000</v>
      </c>
      <c r="O5654" s="2">
        <v>27239000000</v>
      </c>
      <c r="P5654" s="2">
        <v>27175700000</v>
      </c>
      <c r="Q5654" s="2">
        <v>27118800000</v>
      </c>
      <c r="R5654" s="2">
        <v>27071900000</v>
      </c>
      <c r="S5654" s="2">
        <v>27034900000</v>
      </c>
      <c r="T5654" s="2">
        <v>26985700000</v>
      </c>
      <c r="U5654" s="2">
        <v>26955200000</v>
      </c>
      <c r="V5654" s="2">
        <v>26927300000</v>
      </c>
      <c r="W5654" s="2">
        <v>26899200000</v>
      </c>
      <c r="X5654" s="2">
        <v>26880100000</v>
      </c>
      <c r="Y5654" s="2">
        <v>26870700000</v>
      </c>
      <c r="Z5654" s="2">
        <v>26879800000</v>
      </c>
      <c r="AA5654" s="2">
        <v>26879200000</v>
      </c>
      <c r="AB5654" s="2">
        <v>26836700000</v>
      </c>
      <c r="AC5654" s="2">
        <v>26813200000</v>
      </c>
      <c r="AD5654" s="2">
        <v>26806200000</v>
      </c>
      <c r="AE5654" s="2">
        <v>26806200000</v>
      </c>
      <c r="AF5654" s="2">
        <v>26797400000</v>
      </c>
    </row>
    <row r="5655" spans="1:32" x14ac:dyDescent="0.25">
      <c r="A5655" t="s">
        <v>3051</v>
      </c>
      <c r="B5655" t="s">
        <v>19</v>
      </c>
      <c r="C5655" s="2">
        <v>37755200000</v>
      </c>
      <c r="D5655" s="2">
        <v>38822400000</v>
      </c>
      <c r="E5655" s="2">
        <v>39103000000</v>
      </c>
      <c r="F5655" s="2">
        <v>37278000000</v>
      </c>
      <c r="G5655" s="2">
        <v>37497800000</v>
      </c>
      <c r="H5655" s="2">
        <v>37693500000</v>
      </c>
      <c r="I5655" s="2">
        <v>37822100000</v>
      </c>
      <c r="J5655" s="2">
        <v>37887100000</v>
      </c>
      <c r="K5655" s="2">
        <v>37856400000</v>
      </c>
      <c r="L5655" s="2">
        <v>37777000000</v>
      </c>
      <c r="M5655" s="2">
        <v>37658400000</v>
      </c>
      <c r="N5655" s="2">
        <v>37535800000</v>
      </c>
      <c r="O5655" s="2">
        <v>37468400000</v>
      </c>
      <c r="P5655" s="2">
        <v>37381300000</v>
      </c>
      <c r="Q5655" s="2">
        <v>37303000000</v>
      </c>
      <c r="R5655" s="2">
        <v>37238500000</v>
      </c>
      <c r="S5655" s="2">
        <v>37187700000</v>
      </c>
      <c r="T5655" s="2">
        <v>37119900000</v>
      </c>
      <c r="U5655" s="2">
        <v>37077900000</v>
      </c>
      <c r="V5655" s="2">
        <v>37039600000</v>
      </c>
      <c r="W5655" s="2">
        <v>37000900000</v>
      </c>
      <c r="X5655" s="2">
        <v>36974700000</v>
      </c>
      <c r="Y5655" s="2">
        <v>36961800000</v>
      </c>
      <c r="Z5655" s="2">
        <v>36974300000</v>
      </c>
      <c r="AA5655" s="2">
        <v>36973500000</v>
      </c>
      <c r="AB5655" s="2">
        <v>36915000000</v>
      </c>
      <c r="AC5655" s="2">
        <v>36882700000</v>
      </c>
      <c r="AD5655" s="2">
        <v>36873000000</v>
      </c>
      <c r="AE5655" s="2">
        <v>36873000000</v>
      </c>
      <c r="AF5655" s="2">
        <v>36860900000</v>
      </c>
    </row>
    <row r="5656" spans="1:32" x14ac:dyDescent="0.25">
      <c r="A5656" t="s">
        <v>3052</v>
      </c>
      <c r="B5656" t="s">
        <v>19</v>
      </c>
      <c r="C5656" s="2">
        <v>14617200000</v>
      </c>
      <c r="D5656" s="2">
        <v>15030400000</v>
      </c>
      <c r="E5656" s="2">
        <v>15139000000</v>
      </c>
      <c r="F5656" s="2">
        <v>14432500000</v>
      </c>
      <c r="G5656" s="2">
        <v>14517600000</v>
      </c>
      <c r="H5656" s="2">
        <v>14593300000</v>
      </c>
      <c r="I5656" s="2">
        <v>14643100000</v>
      </c>
      <c r="J5656" s="2">
        <v>14668300000</v>
      </c>
      <c r="K5656" s="2">
        <v>14656400000</v>
      </c>
      <c r="L5656" s="2">
        <v>14625600000</v>
      </c>
      <c r="M5656" s="2">
        <v>14579700000</v>
      </c>
      <c r="N5656" s="2">
        <v>14532200000</v>
      </c>
      <c r="O5656" s="2">
        <v>14506200000</v>
      </c>
      <c r="P5656" s="2">
        <v>14472400000</v>
      </c>
      <c r="Q5656" s="2">
        <v>14442100000</v>
      </c>
      <c r="R5656" s="2">
        <v>14417200000</v>
      </c>
      <c r="S5656" s="2">
        <v>14397500000</v>
      </c>
      <c r="T5656" s="2">
        <v>14371200000</v>
      </c>
      <c r="U5656" s="2">
        <v>14355000000</v>
      </c>
      <c r="V5656" s="2">
        <v>14340200000</v>
      </c>
      <c r="W5656" s="2">
        <v>14325200000</v>
      </c>
      <c r="X5656" s="2">
        <v>14315000000</v>
      </c>
      <c r="Y5656" s="2">
        <v>14310000000</v>
      </c>
      <c r="Z5656" s="2">
        <v>14314900000</v>
      </c>
      <c r="AA5656" s="2">
        <v>14314600000</v>
      </c>
      <c r="AB5656" s="2">
        <v>14291900000</v>
      </c>
      <c r="AC5656" s="2">
        <v>14279400000</v>
      </c>
      <c r="AD5656" s="2">
        <v>14275700000</v>
      </c>
      <c r="AE5656" s="2">
        <v>14275700000</v>
      </c>
      <c r="AF5656" s="2">
        <v>14271000000</v>
      </c>
    </row>
    <row r="5657" spans="1:32" x14ac:dyDescent="0.25">
      <c r="A5657" t="s">
        <v>3053</v>
      </c>
      <c r="B5657" t="s">
        <v>19</v>
      </c>
      <c r="C5657" s="2">
        <v>13686800000</v>
      </c>
      <c r="D5657" s="2">
        <v>14073700000</v>
      </c>
      <c r="E5657" s="2">
        <v>14175400000</v>
      </c>
      <c r="F5657" s="2">
        <v>13513800000</v>
      </c>
      <c r="G5657" s="2">
        <v>13593500000</v>
      </c>
      <c r="H5657" s="2">
        <v>13664400000</v>
      </c>
      <c r="I5657" s="2">
        <v>13711000000</v>
      </c>
      <c r="J5657" s="2">
        <v>13734600000</v>
      </c>
      <c r="K5657" s="2">
        <v>13723500000</v>
      </c>
      <c r="L5657" s="2">
        <v>13694700000</v>
      </c>
      <c r="M5657" s="2">
        <v>13651700000</v>
      </c>
      <c r="N5657" s="2">
        <v>13607200000</v>
      </c>
      <c r="O5657" s="2">
        <v>13582800000</v>
      </c>
      <c r="P5657" s="2">
        <v>13551200000</v>
      </c>
      <c r="Q5657" s="2">
        <v>13522900000</v>
      </c>
      <c r="R5657" s="2">
        <v>13499500000</v>
      </c>
      <c r="S5657" s="2">
        <v>13481000000</v>
      </c>
      <c r="T5657" s="2">
        <v>13456500000</v>
      </c>
      <c r="U5657" s="2">
        <v>13441300000</v>
      </c>
      <c r="V5657" s="2">
        <v>13427400000</v>
      </c>
      <c r="W5657" s="2">
        <v>13413300000</v>
      </c>
      <c r="X5657" s="2">
        <v>13403800000</v>
      </c>
      <c r="Y5657" s="2">
        <v>13399200000</v>
      </c>
      <c r="Z5657" s="2">
        <v>13403700000</v>
      </c>
      <c r="AA5657" s="2">
        <v>13403400000</v>
      </c>
      <c r="AB5657" s="2">
        <v>13382200000</v>
      </c>
      <c r="AC5657" s="2">
        <v>13370500000</v>
      </c>
      <c r="AD5657" s="2">
        <v>13367000000</v>
      </c>
      <c r="AE5657" s="2">
        <v>13367000000</v>
      </c>
      <c r="AF5657" s="2">
        <v>13362600000</v>
      </c>
    </row>
    <row r="5658" spans="1:32" x14ac:dyDescent="0.25">
      <c r="A5658" t="s">
        <v>3054</v>
      </c>
      <c r="B5658" t="s">
        <v>19</v>
      </c>
      <c r="C5658" s="2">
        <v>305149000</v>
      </c>
      <c r="D5658" s="2">
        <v>313775000</v>
      </c>
      <c r="E5658" s="2">
        <v>316042000</v>
      </c>
      <c r="F5658" s="2">
        <v>301292000</v>
      </c>
      <c r="G5658" s="2">
        <v>303069000</v>
      </c>
      <c r="H5658" s="2">
        <v>304650000</v>
      </c>
      <c r="I5658" s="2">
        <v>305690000</v>
      </c>
      <c r="J5658" s="2">
        <v>306215000</v>
      </c>
      <c r="K5658" s="2">
        <v>305967000</v>
      </c>
      <c r="L5658" s="2">
        <v>305325000</v>
      </c>
      <c r="M5658" s="2">
        <v>304367000</v>
      </c>
      <c r="N5658" s="2">
        <v>303376000</v>
      </c>
      <c r="O5658" s="2">
        <v>302831000</v>
      </c>
      <c r="P5658" s="2">
        <v>302127000</v>
      </c>
      <c r="Q5658" s="2">
        <v>301495000</v>
      </c>
      <c r="R5658" s="2">
        <v>300973000</v>
      </c>
      <c r="S5658" s="2">
        <v>300562000</v>
      </c>
      <c r="T5658" s="2">
        <v>300015000</v>
      </c>
      <c r="U5658" s="2">
        <v>299676000</v>
      </c>
      <c r="V5658" s="2">
        <v>299366000</v>
      </c>
      <c r="W5658" s="2">
        <v>299053000</v>
      </c>
      <c r="X5658" s="2">
        <v>298841000</v>
      </c>
      <c r="Y5658" s="2">
        <v>298737000</v>
      </c>
      <c r="Z5658" s="2">
        <v>298838000</v>
      </c>
      <c r="AA5658" s="2">
        <v>298831000</v>
      </c>
      <c r="AB5658" s="2">
        <v>298358000</v>
      </c>
      <c r="AC5658" s="2">
        <v>298098000</v>
      </c>
      <c r="AD5658" s="2">
        <v>298019000</v>
      </c>
      <c r="AE5658" s="2">
        <v>298019000</v>
      </c>
      <c r="AF5658" s="2">
        <v>297922000</v>
      </c>
    </row>
    <row r="5659" spans="1:32" x14ac:dyDescent="0.25">
      <c r="A5659" t="s">
        <v>3055</v>
      </c>
      <c r="B5659" t="s">
        <v>19</v>
      </c>
      <c r="C5659" s="2">
        <v>498909000</v>
      </c>
      <c r="D5659" s="2">
        <v>513012000</v>
      </c>
      <c r="E5659" s="2">
        <v>516720000</v>
      </c>
      <c r="F5659" s="2">
        <v>492604000</v>
      </c>
      <c r="G5659" s="2">
        <v>495509000</v>
      </c>
      <c r="H5659" s="2">
        <v>498094000</v>
      </c>
      <c r="I5659" s="2">
        <v>499794000</v>
      </c>
      <c r="J5659" s="2">
        <v>500652000</v>
      </c>
      <c r="K5659" s="2">
        <v>500247000</v>
      </c>
      <c r="L5659" s="2">
        <v>499197000</v>
      </c>
      <c r="M5659" s="2">
        <v>497630000</v>
      </c>
      <c r="N5659" s="2">
        <v>496010000</v>
      </c>
      <c r="O5659" s="2">
        <v>495120000</v>
      </c>
      <c r="P5659" s="2">
        <v>493968000</v>
      </c>
      <c r="Q5659" s="2">
        <v>492934000</v>
      </c>
      <c r="R5659" s="2">
        <v>492082000</v>
      </c>
      <c r="S5659" s="2">
        <v>491410000</v>
      </c>
      <c r="T5659" s="2">
        <v>490515000</v>
      </c>
      <c r="U5659" s="2">
        <v>489960000</v>
      </c>
      <c r="V5659" s="2">
        <v>489454000</v>
      </c>
      <c r="W5659" s="2">
        <v>488942000</v>
      </c>
      <c r="X5659" s="2">
        <v>488596000</v>
      </c>
      <c r="Y5659" s="2">
        <v>488425000</v>
      </c>
      <c r="Z5659" s="2">
        <v>488590000</v>
      </c>
      <c r="AA5659" s="2">
        <v>488580000</v>
      </c>
      <c r="AB5659" s="2">
        <v>487807000</v>
      </c>
      <c r="AC5659" s="2">
        <v>487381000</v>
      </c>
      <c r="AD5659" s="2">
        <v>487253000</v>
      </c>
      <c r="AE5659" s="2">
        <v>487253000</v>
      </c>
      <c r="AF5659" s="2">
        <v>487093000</v>
      </c>
    </row>
    <row r="5660" spans="1:32" x14ac:dyDescent="0.25">
      <c r="A5660" t="s">
        <v>3056</v>
      </c>
      <c r="B5660" t="s">
        <v>19</v>
      </c>
      <c r="C5660" s="2">
        <v>8796900000</v>
      </c>
      <c r="D5660" s="2">
        <v>9045580000</v>
      </c>
      <c r="E5660" s="2">
        <v>9110940000</v>
      </c>
      <c r="F5660" s="2">
        <v>8685730000</v>
      </c>
      <c r="G5660" s="2">
        <v>8736940000</v>
      </c>
      <c r="H5660" s="2">
        <v>8782520000</v>
      </c>
      <c r="I5660" s="2">
        <v>8812500000</v>
      </c>
      <c r="J5660" s="2">
        <v>8827640000</v>
      </c>
      <c r="K5660" s="2">
        <v>8820490000</v>
      </c>
      <c r="L5660" s="2">
        <v>8801980000</v>
      </c>
      <c r="M5660" s="2">
        <v>8774350000</v>
      </c>
      <c r="N5660" s="2">
        <v>8745780000</v>
      </c>
      <c r="O5660" s="2">
        <v>8730080000</v>
      </c>
      <c r="P5660" s="2">
        <v>8709780000</v>
      </c>
      <c r="Q5660" s="2">
        <v>8691550000</v>
      </c>
      <c r="R5660" s="2">
        <v>8676520000</v>
      </c>
      <c r="S5660" s="2">
        <v>8664670000</v>
      </c>
      <c r="T5660" s="2">
        <v>8648890000</v>
      </c>
      <c r="U5660" s="2">
        <v>8639110000</v>
      </c>
      <c r="V5660" s="2">
        <v>8630180000</v>
      </c>
      <c r="W5660" s="2">
        <v>8621160000</v>
      </c>
      <c r="X5660" s="2">
        <v>8615050000</v>
      </c>
      <c r="Y5660" s="2">
        <v>8612050000</v>
      </c>
      <c r="Z5660" s="2">
        <v>8614960000</v>
      </c>
      <c r="AA5660" s="2">
        <v>8614770000</v>
      </c>
      <c r="AB5660" s="2">
        <v>8601140000</v>
      </c>
      <c r="AC5660" s="2">
        <v>8593630000</v>
      </c>
      <c r="AD5660" s="2">
        <v>8591370000</v>
      </c>
      <c r="AE5660" s="2">
        <v>8591370000</v>
      </c>
      <c r="AF5660" s="2">
        <v>8588550000</v>
      </c>
    </row>
    <row r="5661" spans="1:32" x14ac:dyDescent="0.25">
      <c r="A5661" t="s">
        <v>3057</v>
      </c>
      <c r="B5661" t="s">
        <v>19</v>
      </c>
      <c r="C5661" s="2">
        <v>936040000</v>
      </c>
      <c r="D5661" s="2">
        <v>962500000</v>
      </c>
      <c r="E5661" s="2">
        <v>969455000</v>
      </c>
      <c r="F5661" s="2">
        <v>924210000</v>
      </c>
      <c r="G5661" s="2">
        <v>929660000</v>
      </c>
      <c r="H5661" s="2">
        <v>934510000</v>
      </c>
      <c r="I5661" s="2">
        <v>937700000</v>
      </c>
      <c r="J5661" s="2">
        <v>939310000</v>
      </c>
      <c r="K5661" s="2">
        <v>938550000</v>
      </c>
      <c r="L5661" s="2">
        <v>936580000</v>
      </c>
      <c r="M5661" s="2">
        <v>933640000</v>
      </c>
      <c r="N5661" s="2">
        <v>930600000</v>
      </c>
      <c r="O5661" s="2">
        <v>928930000</v>
      </c>
      <c r="P5661" s="2">
        <v>926770000</v>
      </c>
      <c r="Q5661" s="2">
        <v>924830000</v>
      </c>
      <c r="R5661" s="2">
        <v>923230000</v>
      </c>
      <c r="S5661" s="2">
        <v>921970000</v>
      </c>
      <c r="T5661" s="2">
        <v>920290000</v>
      </c>
      <c r="U5661" s="2">
        <v>919250000</v>
      </c>
      <c r="V5661" s="2">
        <v>918300000</v>
      </c>
      <c r="W5661" s="2">
        <v>917340000</v>
      </c>
      <c r="X5661" s="2">
        <v>916690000</v>
      </c>
      <c r="Y5661" s="2">
        <v>916370000</v>
      </c>
      <c r="Z5661" s="2">
        <v>916680000</v>
      </c>
      <c r="AA5661" s="2">
        <v>916660000</v>
      </c>
      <c r="AB5661" s="2">
        <v>915210000</v>
      </c>
      <c r="AC5661" s="2">
        <v>914410000</v>
      </c>
      <c r="AD5661" s="2">
        <v>914170000</v>
      </c>
      <c r="AE5661" s="2">
        <v>914170000</v>
      </c>
      <c r="AF5661" s="2">
        <v>913870000</v>
      </c>
    </row>
    <row r="5662" spans="1:32" x14ac:dyDescent="0.25">
      <c r="A5662" t="s">
        <v>3058</v>
      </c>
      <c r="B5662" t="s">
        <v>19</v>
      </c>
      <c r="C5662" s="2">
        <v>93604000</v>
      </c>
      <c r="D5662" s="2">
        <v>96250000</v>
      </c>
      <c r="E5662" s="2">
        <v>96945500</v>
      </c>
      <c r="F5662" s="2">
        <v>92421000</v>
      </c>
      <c r="G5662" s="2">
        <v>92966000</v>
      </c>
      <c r="H5662" s="2">
        <v>93451000</v>
      </c>
      <c r="I5662" s="2">
        <v>93770000</v>
      </c>
      <c r="J5662" s="2">
        <v>93931000</v>
      </c>
      <c r="K5662" s="2">
        <v>93855000</v>
      </c>
      <c r="L5662" s="2">
        <v>93658000</v>
      </c>
      <c r="M5662" s="2">
        <v>93364000</v>
      </c>
      <c r="N5662" s="2">
        <v>93060000</v>
      </c>
      <c r="O5662" s="2">
        <v>92893000</v>
      </c>
      <c r="P5662" s="2">
        <v>92677000</v>
      </c>
      <c r="Q5662" s="2">
        <v>92483000</v>
      </c>
      <c r="R5662" s="2">
        <v>92323000</v>
      </c>
      <c r="S5662" s="2">
        <v>92197000</v>
      </c>
      <c r="T5662" s="2">
        <v>92029000</v>
      </c>
      <c r="U5662" s="2">
        <v>91925000</v>
      </c>
      <c r="V5662" s="2">
        <v>91830000</v>
      </c>
      <c r="W5662" s="2">
        <v>91734000</v>
      </c>
      <c r="X5662" s="2">
        <v>91669000</v>
      </c>
      <c r="Y5662" s="2">
        <v>91637000</v>
      </c>
      <c r="Z5662" s="2">
        <v>91668000</v>
      </c>
      <c r="AA5662" s="2">
        <v>91666000</v>
      </c>
      <c r="AB5662" s="2">
        <v>91521000</v>
      </c>
      <c r="AC5662" s="2">
        <v>91441000</v>
      </c>
      <c r="AD5662" s="2">
        <v>91417000</v>
      </c>
      <c r="AE5662" s="2">
        <v>91417000</v>
      </c>
      <c r="AF5662" s="2">
        <v>91387000</v>
      </c>
    </row>
    <row r="5663" spans="1:32" x14ac:dyDescent="0.25">
      <c r="A5663" t="s">
        <v>3059</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x14ac:dyDescent="0.25">
      <c r="A5664" t="s">
        <v>3060</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x14ac:dyDescent="0.25">
      <c r="A5665" t="s">
        <v>3061</v>
      </c>
      <c r="B5665" t="s">
        <v>19</v>
      </c>
      <c r="C5665" s="2">
        <v>322405000</v>
      </c>
      <c r="D5665" s="2">
        <v>332346000</v>
      </c>
      <c r="E5665" s="2">
        <v>331359000</v>
      </c>
      <c r="F5665" s="2">
        <v>286907000</v>
      </c>
      <c r="G5665" s="2">
        <v>282837000</v>
      </c>
      <c r="H5665" s="2">
        <v>278163000</v>
      </c>
      <c r="I5665" s="2">
        <v>273250000</v>
      </c>
      <c r="J5665" s="2">
        <v>268239000</v>
      </c>
      <c r="K5665" s="2">
        <v>263170000</v>
      </c>
      <c r="L5665" s="2">
        <v>258278000</v>
      </c>
      <c r="M5665" s="2">
        <v>253369000</v>
      </c>
      <c r="N5665" s="2">
        <v>248600000</v>
      </c>
      <c r="O5665" s="2">
        <v>244189000</v>
      </c>
      <c r="P5665" s="2">
        <v>239774000</v>
      </c>
      <c r="Q5665" s="2">
        <v>235388000</v>
      </c>
      <c r="R5665" s="2">
        <v>231133000</v>
      </c>
      <c r="S5665" s="2">
        <v>227042000</v>
      </c>
      <c r="T5665" s="2">
        <v>223083000</v>
      </c>
      <c r="U5665" s="2">
        <v>219215000</v>
      </c>
      <c r="V5665" s="2">
        <v>215486000</v>
      </c>
      <c r="W5665" s="2">
        <v>211844000</v>
      </c>
      <c r="X5665" s="2">
        <v>208226000</v>
      </c>
      <c r="Y5665" s="2">
        <v>204625000</v>
      </c>
      <c r="Z5665" s="2">
        <v>201135000</v>
      </c>
      <c r="AA5665" s="2">
        <v>197694000</v>
      </c>
      <c r="AB5665" s="2">
        <v>194175000</v>
      </c>
      <c r="AC5665" s="2">
        <v>190672000</v>
      </c>
      <c r="AD5665" s="2">
        <v>187309000</v>
      </c>
      <c r="AE5665" s="2">
        <v>183910000</v>
      </c>
      <c r="AF5665" s="2">
        <v>180646000</v>
      </c>
    </row>
    <row r="5666" spans="1:32" x14ac:dyDescent="0.25">
      <c r="A5666" t="s">
        <v>3062</v>
      </c>
      <c r="B5666" t="s">
        <v>19</v>
      </c>
      <c r="C5666" s="2">
        <v>2012460000</v>
      </c>
      <c r="D5666" s="2">
        <v>2074510000</v>
      </c>
      <c r="E5666" s="2">
        <v>2068350000</v>
      </c>
      <c r="F5666" s="2">
        <v>1790880000</v>
      </c>
      <c r="G5666" s="2">
        <v>1765480000</v>
      </c>
      <c r="H5666" s="2">
        <v>1736300000</v>
      </c>
      <c r="I5666" s="2">
        <v>1705640000</v>
      </c>
      <c r="J5666" s="2">
        <v>1674350000</v>
      </c>
      <c r="K5666" s="2">
        <v>1642710000</v>
      </c>
      <c r="L5666" s="2">
        <v>1612180000</v>
      </c>
      <c r="M5666" s="2">
        <v>1581540000</v>
      </c>
      <c r="N5666" s="2">
        <v>1551770000</v>
      </c>
      <c r="O5666" s="2">
        <v>1524240000</v>
      </c>
      <c r="P5666" s="2">
        <v>1496680000</v>
      </c>
      <c r="Q5666" s="2">
        <v>1469300000</v>
      </c>
      <c r="R5666" s="2">
        <v>1442740000</v>
      </c>
      <c r="S5666" s="2">
        <v>1417210000</v>
      </c>
      <c r="T5666" s="2">
        <v>1392490000</v>
      </c>
      <c r="U5666" s="2">
        <v>1368350000</v>
      </c>
      <c r="V5666" s="2">
        <v>1345070000</v>
      </c>
      <c r="W5666" s="2">
        <v>1322340000</v>
      </c>
      <c r="X5666" s="2">
        <v>1299760000</v>
      </c>
      <c r="Y5666" s="2">
        <v>1277280000</v>
      </c>
      <c r="Z5666" s="2">
        <v>1255490000</v>
      </c>
      <c r="AA5666" s="2">
        <v>1234010000</v>
      </c>
      <c r="AB5666" s="2">
        <v>1212050000</v>
      </c>
      <c r="AC5666" s="2">
        <v>1190180000</v>
      </c>
      <c r="AD5666" s="2">
        <v>1169190000</v>
      </c>
      <c r="AE5666" s="2">
        <v>1147970000</v>
      </c>
      <c r="AF5666" s="2">
        <v>1127600000</v>
      </c>
    </row>
    <row r="5667" spans="1:32" x14ac:dyDescent="0.25">
      <c r="A5667" t="s">
        <v>3063</v>
      </c>
      <c r="B5667" t="s">
        <v>19</v>
      </c>
      <c r="C5667" s="2">
        <v>6014410000</v>
      </c>
      <c r="D5667" s="2">
        <v>6199850000</v>
      </c>
      <c r="E5667" s="2">
        <v>6181440000</v>
      </c>
      <c r="F5667" s="2">
        <v>5352200000</v>
      </c>
      <c r="G5667" s="2">
        <v>5276270000</v>
      </c>
      <c r="H5667" s="2">
        <v>5189080000</v>
      </c>
      <c r="I5667" s="2">
        <v>5097430000</v>
      </c>
      <c r="J5667" s="2">
        <v>5003950000</v>
      </c>
      <c r="K5667" s="2">
        <v>4909390000</v>
      </c>
      <c r="L5667" s="2">
        <v>4818130000</v>
      </c>
      <c r="M5667" s="2">
        <v>4726560000</v>
      </c>
      <c r="N5667" s="2">
        <v>4637600000</v>
      </c>
      <c r="O5667" s="2">
        <v>4555310000</v>
      </c>
      <c r="P5667" s="2">
        <v>4472940000</v>
      </c>
      <c r="Q5667" s="2">
        <v>4391120000</v>
      </c>
      <c r="R5667" s="2">
        <v>4311740000</v>
      </c>
      <c r="S5667" s="2">
        <v>4235440000</v>
      </c>
      <c r="T5667" s="2">
        <v>4161580000</v>
      </c>
      <c r="U5667" s="2">
        <v>4089420000</v>
      </c>
      <c r="V5667" s="2">
        <v>4019860000</v>
      </c>
      <c r="W5667" s="2">
        <v>3951910000</v>
      </c>
      <c r="X5667" s="2">
        <v>3884430000</v>
      </c>
      <c r="Y5667" s="2">
        <v>3817240000</v>
      </c>
      <c r="Z5667" s="2">
        <v>3752130000</v>
      </c>
      <c r="AA5667" s="2">
        <v>3687950000</v>
      </c>
      <c r="AB5667" s="2">
        <v>3622300000</v>
      </c>
      <c r="AC5667" s="2">
        <v>3556960000</v>
      </c>
      <c r="AD5667" s="2">
        <v>3494230000</v>
      </c>
      <c r="AE5667" s="2">
        <v>3430800000</v>
      </c>
      <c r="AF5667" s="2">
        <v>3369910000</v>
      </c>
    </row>
    <row r="5668" spans="1:32" x14ac:dyDescent="0.25">
      <c r="A5668" t="s">
        <v>3064</v>
      </c>
      <c r="B5668" t="s">
        <v>19</v>
      </c>
      <c r="C5668" s="2">
        <v>587246000</v>
      </c>
      <c r="D5668" s="2">
        <v>605352000</v>
      </c>
      <c r="E5668" s="2">
        <v>603555000</v>
      </c>
      <c r="F5668" s="2">
        <v>522588000</v>
      </c>
      <c r="G5668" s="2">
        <v>515174000</v>
      </c>
      <c r="H5668" s="2">
        <v>506661000</v>
      </c>
      <c r="I5668" s="2">
        <v>497712000</v>
      </c>
      <c r="J5668" s="2">
        <v>488585000</v>
      </c>
      <c r="K5668" s="2">
        <v>479352000</v>
      </c>
      <c r="L5668" s="2">
        <v>470441000</v>
      </c>
      <c r="M5668" s="2">
        <v>461500000</v>
      </c>
      <c r="N5668" s="2">
        <v>452814000</v>
      </c>
      <c r="O5668" s="2">
        <v>444780000</v>
      </c>
      <c r="P5668" s="2">
        <v>436738000</v>
      </c>
      <c r="Q5668" s="2">
        <v>428748000</v>
      </c>
      <c r="R5668" s="2">
        <v>420998000</v>
      </c>
      <c r="S5668" s="2">
        <v>413547000</v>
      </c>
      <c r="T5668" s="2">
        <v>406336000</v>
      </c>
      <c r="U5668" s="2">
        <v>399290000</v>
      </c>
      <c r="V5668" s="2">
        <v>392498000</v>
      </c>
      <c r="W5668" s="2">
        <v>385864000</v>
      </c>
      <c r="X5668" s="2">
        <v>379275000</v>
      </c>
      <c r="Y5668" s="2">
        <v>372715000</v>
      </c>
      <c r="Z5668" s="2">
        <v>366358000</v>
      </c>
      <c r="AA5668" s="2">
        <v>360090000</v>
      </c>
      <c r="AB5668" s="2">
        <v>353681000</v>
      </c>
      <c r="AC5668" s="2">
        <v>347301000</v>
      </c>
      <c r="AD5668" s="2">
        <v>341176000</v>
      </c>
      <c r="AE5668" s="2">
        <v>334983000</v>
      </c>
      <c r="AF5668" s="2">
        <v>329038000</v>
      </c>
    </row>
    <row r="5669" spans="1:32" x14ac:dyDescent="0.25">
      <c r="A5669" t="s">
        <v>3065</v>
      </c>
      <c r="B5669" t="s">
        <v>19</v>
      </c>
      <c r="C5669" s="2">
        <v>530624000</v>
      </c>
      <c r="D5669" s="2">
        <v>546984000</v>
      </c>
      <c r="E5669" s="2">
        <v>545360000</v>
      </c>
      <c r="F5669" s="2">
        <v>472199000</v>
      </c>
      <c r="G5669" s="2">
        <v>465501000</v>
      </c>
      <c r="H5669" s="2">
        <v>457808000</v>
      </c>
      <c r="I5669" s="2">
        <v>449722000</v>
      </c>
      <c r="J5669" s="2">
        <v>441475000</v>
      </c>
      <c r="K5669" s="2">
        <v>433132000</v>
      </c>
      <c r="L5669" s="2">
        <v>425081000</v>
      </c>
      <c r="M5669" s="2">
        <v>417002000</v>
      </c>
      <c r="N5669" s="2">
        <v>409154000</v>
      </c>
      <c r="O5669" s="2">
        <v>401894000</v>
      </c>
      <c r="P5669" s="2">
        <v>394627000</v>
      </c>
      <c r="Q5669" s="2">
        <v>387408000</v>
      </c>
      <c r="R5669" s="2">
        <v>380405000</v>
      </c>
      <c r="S5669" s="2">
        <v>373673000</v>
      </c>
      <c r="T5669" s="2">
        <v>367157000</v>
      </c>
      <c r="U5669" s="2">
        <v>360790000</v>
      </c>
      <c r="V5669" s="2">
        <v>354653000</v>
      </c>
      <c r="W5669" s="2">
        <v>348659000</v>
      </c>
      <c r="X5669" s="2">
        <v>342705000</v>
      </c>
      <c r="Y5669" s="2">
        <v>336778000</v>
      </c>
      <c r="Z5669" s="2">
        <v>331033000</v>
      </c>
      <c r="AA5669" s="2">
        <v>325370000</v>
      </c>
      <c r="AB5669" s="2">
        <v>319578000</v>
      </c>
      <c r="AC5669" s="2">
        <v>313814000</v>
      </c>
      <c r="AD5669" s="2">
        <v>308279000</v>
      </c>
      <c r="AE5669" s="2">
        <v>302684000</v>
      </c>
      <c r="AF5669" s="2">
        <v>297312000</v>
      </c>
    </row>
    <row r="5670" spans="1:32" x14ac:dyDescent="0.25">
      <c r="A5670" t="s">
        <v>3066</v>
      </c>
      <c r="B5670" t="s">
        <v>19</v>
      </c>
      <c r="C5670" s="2">
        <v>1550230000</v>
      </c>
      <c r="D5670" s="2">
        <v>1598020000</v>
      </c>
      <c r="E5670" s="2">
        <v>1593280000</v>
      </c>
      <c r="F5670" s="2">
        <v>1379540000</v>
      </c>
      <c r="G5670" s="2">
        <v>1359970000</v>
      </c>
      <c r="H5670" s="2">
        <v>1337490000</v>
      </c>
      <c r="I5670" s="2">
        <v>1313870000</v>
      </c>
      <c r="J5670" s="2">
        <v>1289780000</v>
      </c>
      <c r="K5670" s="2">
        <v>1265400000</v>
      </c>
      <c r="L5670" s="2">
        <v>1241880000</v>
      </c>
      <c r="M5670" s="2">
        <v>1218280000</v>
      </c>
      <c r="N5670" s="2">
        <v>1195350000</v>
      </c>
      <c r="O5670" s="2">
        <v>1174140000</v>
      </c>
      <c r="P5670" s="2">
        <v>1152910000</v>
      </c>
      <c r="Q5670" s="2">
        <v>1131820000</v>
      </c>
      <c r="R5670" s="2">
        <v>1111360000</v>
      </c>
      <c r="S5670" s="2">
        <v>1091690000</v>
      </c>
      <c r="T5670" s="2">
        <v>1072660000</v>
      </c>
      <c r="U5670" s="2">
        <v>1054060000</v>
      </c>
      <c r="V5670" s="2">
        <v>1036130000</v>
      </c>
      <c r="W5670" s="2">
        <v>1018610000</v>
      </c>
      <c r="X5670" s="2">
        <v>1001220000</v>
      </c>
      <c r="Y5670" s="2">
        <v>983902000</v>
      </c>
      <c r="Z5670" s="2">
        <v>967120000</v>
      </c>
      <c r="AA5670" s="2">
        <v>950575000</v>
      </c>
      <c r="AB5670" s="2">
        <v>933655000</v>
      </c>
      <c r="AC5670" s="2">
        <v>916813000</v>
      </c>
      <c r="AD5670" s="2">
        <v>900644000</v>
      </c>
      <c r="AE5670" s="2">
        <v>884297000</v>
      </c>
      <c r="AF5670" s="2">
        <v>868602000</v>
      </c>
    </row>
    <row r="5671" spans="1:32" x14ac:dyDescent="0.25">
      <c r="A5671" t="s">
        <v>3067</v>
      </c>
      <c r="B5671" t="s">
        <v>19</v>
      </c>
      <c r="C5671" s="2">
        <v>70896200</v>
      </c>
      <c r="D5671" s="2">
        <v>73082100</v>
      </c>
      <c r="E5671" s="2">
        <v>72865100</v>
      </c>
      <c r="F5671" s="2">
        <v>63090200</v>
      </c>
      <c r="G5671" s="2">
        <v>62195200</v>
      </c>
      <c r="H5671" s="2">
        <v>61167400</v>
      </c>
      <c r="I5671" s="2">
        <v>60087100</v>
      </c>
      <c r="J5671" s="2">
        <v>58985100</v>
      </c>
      <c r="K5671" s="2">
        <v>57870500</v>
      </c>
      <c r="L5671" s="2">
        <v>56794700</v>
      </c>
      <c r="M5671" s="2">
        <v>55715300</v>
      </c>
      <c r="N5671" s="2">
        <v>54666700</v>
      </c>
      <c r="O5671" s="2">
        <v>53696700</v>
      </c>
      <c r="P5671" s="2">
        <v>52725800</v>
      </c>
      <c r="Q5671" s="2">
        <v>51761200</v>
      </c>
      <c r="R5671" s="2">
        <v>50825600</v>
      </c>
      <c r="S5671" s="2">
        <v>49926100</v>
      </c>
      <c r="T5671" s="2">
        <v>49055600</v>
      </c>
      <c r="U5671" s="2">
        <v>48204900</v>
      </c>
      <c r="V5671" s="2">
        <v>47385000</v>
      </c>
      <c r="W5671" s="2">
        <v>46584000</v>
      </c>
      <c r="X5671" s="2">
        <v>45788500</v>
      </c>
      <c r="Y5671" s="2">
        <v>44996600</v>
      </c>
      <c r="Z5671" s="2">
        <v>44229100</v>
      </c>
      <c r="AA5671" s="2">
        <v>43472500</v>
      </c>
      <c r="AB5671" s="2">
        <v>42698600</v>
      </c>
      <c r="AC5671" s="2">
        <v>41928400</v>
      </c>
      <c r="AD5671" s="2">
        <v>41189000</v>
      </c>
      <c r="AE5671" s="2">
        <v>40441300</v>
      </c>
      <c r="AF5671" s="2">
        <v>39723600</v>
      </c>
    </row>
    <row r="5672" spans="1:32" x14ac:dyDescent="0.25">
      <c r="A5672" t="s">
        <v>3068</v>
      </c>
      <c r="B5672" t="s">
        <v>19</v>
      </c>
      <c r="C5672" s="2">
        <v>127362000</v>
      </c>
      <c r="D5672" s="2">
        <v>131289000</v>
      </c>
      <c r="E5672" s="2">
        <v>130899000</v>
      </c>
      <c r="F5672" s="2">
        <v>113339000</v>
      </c>
      <c r="G5672" s="2">
        <v>111731000</v>
      </c>
      <c r="H5672" s="2">
        <v>109885000</v>
      </c>
      <c r="I5672" s="2">
        <v>107944000</v>
      </c>
      <c r="J5672" s="2">
        <v>105964000</v>
      </c>
      <c r="K5672" s="2">
        <v>103962000</v>
      </c>
      <c r="L5672" s="2">
        <v>102029000</v>
      </c>
      <c r="M5672" s="2">
        <v>100090000</v>
      </c>
      <c r="N5672" s="2">
        <v>98206500</v>
      </c>
      <c r="O5672" s="2">
        <v>96464000</v>
      </c>
      <c r="P5672" s="2">
        <v>94719800</v>
      </c>
      <c r="Q5672" s="2">
        <v>92987000</v>
      </c>
      <c r="R5672" s="2">
        <v>91306200</v>
      </c>
      <c r="S5672" s="2">
        <v>89690300</v>
      </c>
      <c r="T5672" s="2">
        <v>88126400</v>
      </c>
      <c r="U5672" s="2">
        <v>86598200</v>
      </c>
      <c r="V5672" s="2">
        <v>85125200</v>
      </c>
      <c r="W5672" s="2">
        <v>83686300</v>
      </c>
      <c r="X5672" s="2">
        <v>82257200</v>
      </c>
      <c r="Y5672" s="2">
        <v>80834600</v>
      </c>
      <c r="Z5672" s="2">
        <v>79455800</v>
      </c>
      <c r="AA5672" s="2">
        <v>78096500</v>
      </c>
      <c r="AB5672" s="2">
        <v>76706400</v>
      </c>
      <c r="AC5672" s="2">
        <v>75322700</v>
      </c>
      <c r="AD5672" s="2">
        <v>73994300</v>
      </c>
      <c r="AE5672" s="2">
        <v>72651300</v>
      </c>
      <c r="AF5672" s="2">
        <v>71361800</v>
      </c>
    </row>
    <row r="5673" spans="1:32" x14ac:dyDescent="0.25">
      <c r="A5673" t="s">
        <v>3069</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x14ac:dyDescent="0.25">
      <c r="A5674" t="s">
        <v>3070</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x14ac:dyDescent="0.25">
      <c r="A5675" t="s">
        <v>3071</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x14ac:dyDescent="0.25">
      <c r="A5676" t="s">
        <v>3072</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x14ac:dyDescent="0.25">
      <c r="A5677" t="s">
        <v>3073</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x14ac:dyDescent="0.25">
      <c r="A5678" t="s">
        <v>3074</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x14ac:dyDescent="0.25">
      <c r="A5679" t="s">
        <v>3075</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x14ac:dyDescent="0.25">
      <c r="A5680" t="s">
        <v>3076</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x14ac:dyDescent="0.25">
      <c r="A5681" t="s">
        <v>3077</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x14ac:dyDescent="0.25">
      <c r="A5682" t="s">
        <v>3078</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x14ac:dyDescent="0.25">
      <c r="A5683" t="s">
        <v>3079</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x14ac:dyDescent="0.25">
      <c r="A5684" t="s">
        <v>3080</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x14ac:dyDescent="0.25">
      <c r="A5685" t="s">
        <v>3081</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x14ac:dyDescent="0.25">
      <c r="A5686" t="s">
        <v>3082</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x14ac:dyDescent="0.25">
      <c r="A5687" t="s">
        <v>3083</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x14ac:dyDescent="0.25">
      <c r="A5688" t="s">
        <v>3084</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x14ac:dyDescent="0.25">
      <c r="A5689" t="s">
        <v>3085</v>
      </c>
      <c r="B5689" t="s">
        <v>19</v>
      </c>
      <c r="C5689" s="2">
        <v>51596200000</v>
      </c>
      <c r="D5689" s="2">
        <v>59941600000</v>
      </c>
      <c r="E5689" s="2">
        <v>63929700000</v>
      </c>
      <c r="F5689" s="2">
        <v>57084400000</v>
      </c>
      <c r="G5689" s="2">
        <v>54501000000</v>
      </c>
      <c r="H5689" s="2">
        <v>52536700000</v>
      </c>
      <c r="I5689" s="2">
        <v>50917600000</v>
      </c>
      <c r="J5689" s="2">
        <v>49536600000</v>
      </c>
      <c r="K5689" s="2">
        <v>48417600000</v>
      </c>
      <c r="L5689" s="2">
        <v>47399700000</v>
      </c>
      <c r="M5689" s="2">
        <v>46494900000</v>
      </c>
      <c r="N5689" s="2">
        <v>45596100000</v>
      </c>
      <c r="O5689" s="2">
        <v>44798400000</v>
      </c>
      <c r="P5689" s="2">
        <v>43953200000</v>
      </c>
      <c r="Q5689" s="2">
        <v>43113900000</v>
      </c>
      <c r="R5689" s="2">
        <v>42274600000</v>
      </c>
      <c r="S5689" s="2">
        <v>41482900000</v>
      </c>
      <c r="T5689" s="2">
        <v>40732900000</v>
      </c>
      <c r="U5689" s="2">
        <v>40006700000</v>
      </c>
      <c r="V5689" s="2">
        <v>39304300000</v>
      </c>
      <c r="W5689" s="2">
        <v>38679300000</v>
      </c>
      <c r="X5689" s="2">
        <v>38060200000</v>
      </c>
      <c r="Y5689" s="2">
        <v>37500700000</v>
      </c>
      <c r="Z5689" s="2">
        <v>36941200000</v>
      </c>
      <c r="AA5689" s="2">
        <v>36441100000</v>
      </c>
      <c r="AB5689" s="2">
        <v>36036400000</v>
      </c>
      <c r="AC5689" s="2">
        <v>35613700000</v>
      </c>
      <c r="AD5689" s="2">
        <v>35167300000</v>
      </c>
      <c r="AE5689" s="2">
        <v>34726800000</v>
      </c>
      <c r="AF5689" s="2">
        <v>34274400000</v>
      </c>
    </row>
    <row r="5690" spans="1:32" x14ac:dyDescent="0.25">
      <c r="A5690" t="s">
        <v>3086</v>
      </c>
      <c r="B5690" t="s">
        <v>19</v>
      </c>
      <c r="C5690" s="2">
        <v>373637000000</v>
      </c>
      <c r="D5690" s="2">
        <v>434071000000</v>
      </c>
      <c r="E5690" s="2">
        <v>462951000000</v>
      </c>
      <c r="F5690" s="2">
        <v>413380000000</v>
      </c>
      <c r="G5690" s="2">
        <v>394672000000</v>
      </c>
      <c r="H5690" s="2">
        <v>380448000000</v>
      </c>
      <c r="I5690" s="2">
        <v>368723000000</v>
      </c>
      <c r="J5690" s="2">
        <v>358722000000</v>
      </c>
      <c r="K5690" s="2">
        <v>350619000000</v>
      </c>
      <c r="L5690" s="2">
        <v>343248000000</v>
      </c>
      <c r="M5690" s="2">
        <v>336696000000</v>
      </c>
      <c r="N5690" s="2">
        <v>330187000000</v>
      </c>
      <c r="O5690" s="2">
        <v>324411000000</v>
      </c>
      <c r="P5690" s="2">
        <v>318290000000</v>
      </c>
      <c r="Q5690" s="2">
        <v>312212000000</v>
      </c>
      <c r="R5690" s="2">
        <v>306134000000</v>
      </c>
      <c r="S5690" s="2">
        <v>300401000000</v>
      </c>
      <c r="T5690" s="2">
        <v>294970000000</v>
      </c>
      <c r="U5690" s="2">
        <v>289711000000</v>
      </c>
      <c r="V5690" s="2">
        <v>284624000000</v>
      </c>
      <c r="W5690" s="2">
        <v>280098000000</v>
      </c>
      <c r="X5690" s="2">
        <v>275615000000</v>
      </c>
      <c r="Y5690" s="2">
        <v>271564000000</v>
      </c>
      <c r="Z5690" s="2">
        <v>267512000000</v>
      </c>
      <c r="AA5690" s="2">
        <v>263891000000</v>
      </c>
      <c r="AB5690" s="2">
        <v>260960000000</v>
      </c>
      <c r="AC5690" s="2">
        <v>257899000000</v>
      </c>
      <c r="AD5690" s="2">
        <v>254666000000</v>
      </c>
      <c r="AE5690" s="2">
        <v>251476000000</v>
      </c>
      <c r="AF5690" s="2">
        <v>248200000000</v>
      </c>
    </row>
    <row r="5691" spans="1:32" x14ac:dyDescent="0.25">
      <c r="A5691" t="s">
        <v>3087</v>
      </c>
      <c r="B5691" t="s">
        <v>19</v>
      </c>
      <c r="C5691" s="2">
        <v>7472860000</v>
      </c>
      <c r="D5691" s="2">
        <v>8681550000</v>
      </c>
      <c r="E5691" s="2">
        <v>9259170000</v>
      </c>
      <c r="F5691" s="2">
        <v>8267730000</v>
      </c>
      <c r="G5691" s="2">
        <v>7893570000</v>
      </c>
      <c r="H5691" s="2">
        <v>7609070000</v>
      </c>
      <c r="I5691" s="2">
        <v>7374570000</v>
      </c>
      <c r="J5691" s="2">
        <v>7174560000</v>
      </c>
      <c r="K5691" s="2">
        <v>7012480000</v>
      </c>
      <c r="L5691" s="2">
        <v>6865060000</v>
      </c>
      <c r="M5691" s="2">
        <v>6734020000</v>
      </c>
      <c r="N5691" s="2">
        <v>6603840000</v>
      </c>
      <c r="O5691" s="2">
        <v>6488320000</v>
      </c>
      <c r="P5691" s="2">
        <v>6365890000</v>
      </c>
      <c r="Q5691" s="2">
        <v>6244340000</v>
      </c>
      <c r="R5691" s="2">
        <v>6122780000</v>
      </c>
      <c r="S5691" s="2">
        <v>6008110000</v>
      </c>
      <c r="T5691" s="2">
        <v>5899490000</v>
      </c>
      <c r="U5691" s="2">
        <v>5794310000</v>
      </c>
      <c r="V5691" s="2">
        <v>5692580000</v>
      </c>
      <c r="W5691" s="2">
        <v>5602060000</v>
      </c>
      <c r="X5691" s="2">
        <v>5512400000</v>
      </c>
      <c r="Y5691" s="2">
        <v>5431360000</v>
      </c>
      <c r="Z5691" s="2">
        <v>5350320000</v>
      </c>
      <c r="AA5691" s="2">
        <v>5277900000</v>
      </c>
      <c r="AB5691" s="2">
        <v>5219270000</v>
      </c>
      <c r="AC5691" s="2">
        <v>5158060000</v>
      </c>
      <c r="AD5691" s="2">
        <v>5093400000</v>
      </c>
      <c r="AE5691" s="2">
        <v>5029610000</v>
      </c>
      <c r="AF5691" s="2">
        <v>4964090000</v>
      </c>
    </row>
    <row r="5692" spans="1:32" x14ac:dyDescent="0.25">
      <c r="A5692" t="s">
        <v>3088</v>
      </c>
      <c r="B5692" t="s">
        <v>19</v>
      </c>
      <c r="C5692" s="2">
        <v>54661400000</v>
      </c>
      <c r="D5692" s="2">
        <v>63502500000</v>
      </c>
      <c r="E5692" s="2">
        <v>67727600000</v>
      </c>
      <c r="F5692" s="2">
        <v>60475600000</v>
      </c>
      <c r="G5692" s="2">
        <v>57738700000</v>
      </c>
      <c r="H5692" s="2">
        <v>55657700000</v>
      </c>
      <c r="I5692" s="2">
        <v>53942500000</v>
      </c>
      <c r="J5692" s="2">
        <v>52479400000</v>
      </c>
      <c r="K5692" s="2">
        <v>51293900000</v>
      </c>
      <c r="L5692" s="2">
        <v>50215600000</v>
      </c>
      <c r="M5692" s="2">
        <v>49257000000</v>
      </c>
      <c r="N5692" s="2">
        <v>48304800000</v>
      </c>
      <c r="O5692" s="2">
        <v>47459800000</v>
      </c>
      <c r="P5692" s="2">
        <v>46564300000</v>
      </c>
      <c r="Q5692" s="2">
        <v>45675200000</v>
      </c>
      <c r="R5692" s="2">
        <v>44786000000</v>
      </c>
      <c r="S5692" s="2">
        <v>43947300000</v>
      </c>
      <c r="T5692" s="2">
        <v>43152700000</v>
      </c>
      <c r="U5692" s="2">
        <v>42383400000</v>
      </c>
      <c r="V5692" s="2">
        <v>41639200000</v>
      </c>
      <c r="W5692" s="2">
        <v>40977100000</v>
      </c>
      <c r="X5692" s="2">
        <v>40321300000</v>
      </c>
      <c r="Y5692" s="2">
        <v>39728500000</v>
      </c>
      <c r="Z5692" s="2">
        <v>39135700000</v>
      </c>
      <c r="AA5692" s="2">
        <v>38606000000</v>
      </c>
      <c r="AB5692" s="2">
        <v>38177200000</v>
      </c>
      <c r="AC5692" s="2">
        <v>37729500000</v>
      </c>
      <c r="AD5692" s="2">
        <v>37256500000</v>
      </c>
      <c r="AE5692" s="2">
        <v>36789800000</v>
      </c>
      <c r="AF5692" s="2">
        <v>36310600000</v>
      </c>
    </row>
    <row r="5693" spans="1:32" x14ac:dyDescent="0.25">
      <c r="A5693" t="s">
        <v>3089</v>
      </c>
      <c r="B5693" t="s">
        <v>19</v>
      </c>
      <c r="C5693" s="2">
        <v>54096800000</v>
      </c>
      <c r="D5693" s="2">
        <v>62846700000</v>
      </c>
      <c r="E5693" s="2">
        <v>67028100000</v>
      </c>
      <c r="F5693" s="2">
        <v>59851000000</v>
      </c>
      <c r="G5693" s="2">
        <v>57142400000</v>
      </c>
      <c r="H5693" s="2">
        <v>55082900000</v>
      </c>
      <c r="I5693" s="2">
        <v>53385300000</v>
      </c>
      <c r="J5693" s="2">
        <v>51937400000</v>
      </c>
      <c r="K5693" s="2">
        <v>50764100000</v>
      </c>
      <c r="L5693" s="2">
        <v>49696900000</v>
      </c>
      <c r="M5693" s="2">
        <v>48748300000</v>
      </c>
      <c r="N5693" s="2">
        <v>47805900000</v>
      </c>
      <c r="O5693" s="2">
        <v>46969600000</v>
      </c>
      <c r="P5693" s="2">
        <v>46083400000</v>
      </c>
      <c r="Q5693" s="2">
        <v>45203400000</v>
      </c>
      <c r="R5693" s="2">
        <v>44323400000</v>
      </c>
      <c r="S5693" s="2">
        <v>43493400000</v>
      </c>
      <c r="T5693" s="2">
        <v>42707000000</v>
      </c>
      <c r="U5693" s="2">
        <v>41945600000</v>
      </c>
      <c r="V5693" s="2">
        <v>41209200000</v>
      </c>
      <c r="W5693" s="2">
        <v>40553900000</v>
      </c>
      <c r="X5693" s="2">
        <v>39904800000</v>
      </c>
      <c r="Y5693" s="2">
        <v>39318200000</v>
      </c>
      <c r="Z5693" s="2">
        <v>38731500000</v>
      </c>
      <c r="AA5693" s="2">
        <v>38207300000</v>
      </c>
      <c r="AB5693" s="2">
        <v>37782900000</v>
      </c>
      <c r="AC5693" s="2">
        <v>37339800000</v>
      </c>
      <c r="AD5693" s="2">
        <v>36871700000</v>
      </c>
      <c r="AE5693" s="2">
        <v>36409900000</v>
      </c>
      <c r="AF5693" s="2">
        <v>35935600000</v>
      </c>
    </row>
    <row r="5694" spans="1:32" x14ac:dyDescent="0.25">
      <c r="A5694" t="s">
        <v>3090</v>
      </c>
      <c r="B5694" t="s">
        <v>19</v>
      </c>
      <c r="C5694" s="2">
        <v>1490380000</v>
      </c>
      <c r="D5694" s="2">
        <v>1731440000</v>
      </c>
      <c r="E5694" s="2">
        <v>1846640000</v>
      </c>
      <c r="F5694" s="2">
        <v>1648900000</v>
      </c>
      <c r="G5694" s="2">
        <v>1574280000</v>
      </c>
      <c r="H5694" s="2">
        <v>1517540000</v>
      </c>
      <c r="I5694" s="2">
        <v>1470770000</v>
      </c>
      <c r="J5694" s="2">
        <v>1430880000</v>
      </c>
      <c r="K5694" s="2">
        <v>1398560000</v>
      </c>
      <c r="L5694" s="2">
        <v>1369160000</v>
      </c>
      <c r="M5694" s="2">
        <v>1343020000</v>
      </c>
      <c r="N5694" s="2">
        <v>1317060000</v>
      </c>
      <c r="O5694" s="2">
        <v>1294020000</v>
      </c>
      <c r="P5694" s="2">
        <v>1269600000</v>
      </c>
      <c r="Q5694" s="2">
        <v>1245360000</v>
      </c>
      <c r="R5694" s="2">
        <v>1221120000</v>
      </c>
      <c r="S5694" s="2">
        <v>1198250000</v>
      </c>
      <c r="T5694" s="2">
        <v>1176590000</v>
      </c>
      <c r="U5694" s="2">
        <v>1155610000</v>
      </c>
      <c r="V5694" s="2">
        <v>1135320000</v>
      </c>
      <c r="W5694" s="2">
        <v>1117270000</v>
      </c>
      <c r="X5694" s="2">
        <v>1099380000</v>
      </c>
      <c r="Y5694" s="2">
        <v>1083220000</v>
      </c>
      <c r="Z5694" s="2">
        <v>1067060000</v>
      </c>
      <c r="AA5694" s="2">
        <v>1052620000</v>
      </c>
      <c r="AB5694" s="2">
        <v>1040920000</v>
      </c>
      <c r="AC5694" s="2">
        <v>1028720000</v>
      </c>
      <c r="AD5694" s="2">
        <v>1015820000</v>
      </c>
      <c r="AE5694" s="2">
        <v>1003100000</v>
      </c>
      <c r="AF5694" s="2">
        <v>990031000</v>
      </c>
    </row>
    <row r="5695" spans="1:32" x14ac:dyDescent="0.25">
      <c r="A5695" t="s">
        <v>3091</v>
      </c>
      <c r="B5695" t="s">
        <v>19</v>
      </c>
      <c r="C5695" s="2">
        <v>2981790000</v>
      </c>
      <c r="D5695" s="2">
        <v>3464080000</v>
      </c>
      <c r="E5695" s="2">
        <v>3694560000</v>
      </c>
      <c r="F5695" s="2">
        <v>3298960000</v>
      </c>
      <c r="G5695" s="2">
        <v>3149660000</v>
      </c>
      <c r="H5695" s="2">
        <v>3036140000</v>
      </c>
      <c r="I5695" s="2">
        <v>2942580000</v>
      </c>
      <c r="J5695" s="2">
        <v>2862770000</v>
      </c>
      <c r="K5695" s="2">
        <v>2798100000</v>
      </c>
      <c r="L5695" s="2">
        <v>2739270000</v>
      </c>
      <c r="M5695" s="2">
        <v>2686980000</v>
      </c>
      <c r="N5695" s="2">
        <v>2635040000</v>
      </c>
      <c r="O5695" s="2">
        <v>2588940000</v>
      </c>
      <c r="P5695" s="2">
        <v>2540100000</v>
      </c>
      <c r="Q5695" s="2">
        <v>2491590000</v>
      </c>
      <c r="R5695" s="2">
        <v>2443090000</v>
      </c>
      <c r="S5695" s="2">
        <v>2397340000</v>
      </c>
      <c r="T5695" s="2">
        <v>2353990000</v>
      </c>
      <c r="U5695" s="2">
        <v>2312020000</v>
      </c>
      <c r="V5695" s="2">
        <v>2271430000</v>
      </c>
      <c r="W5695" s="2">
        <v>2235310000</v>
      </c>
      <c r="X5695" s="2">
        <v>2199540000</v>
      </c>
      <c r="Y5695" s="2">
        <v>2167200000</v>
      </c>
      <c r="Z5695" s="2">
        <v>2134860000</v>
      </c>
      <c r="AA5695" s="2">
        <v>2105970000</v>
      </c>
      <c r="AB5695" s="2">
        <v>2082580000</v>
      </c>
      <c r="AC5695" s="2">
        <v>2058150000</v>
      </c>
      <c r="AD5695" s="2">
        <v>2032350000</v>
      </c>
      <c r="AE5695" s="2">
        <v>2006900000</v>
      </c>
      <c r="AF5695" s="2">
        <v>1980750000</v>
      </c>
    </row>
    <row r="5696" spans="1:32" x14ac:dyDescent="0.25">
      <c r="A5696" t="s">
        <v>3092</v>
      </c>
      <c r="B5696" t="s">
        <v>19</v>
      </c>
      <c r="C5696" s="2">
        <v>28221100000</v>
      </c>
      <c r="D5696" s="2">
        <v>32785700000</v>
      </c>
      <c r="E5696" s="2">
        <v>34967100000</v>
      </c>
      <c r="F5696" s="2">
        <v>31222900000</v>
      </c>
      <c r="G5696" s="2">
        <v>29809900000</v>
      </c>
      <c r="H5696" s="2">
        <v>28735500000</v>
      </c>
      <c r="I5696" s="2">
        <v>27849900000</v>
      </c>
      <c r="J5696" s="2">
        <v>27094600000</v>
      </c>
      <c r="K5696" s="2">
        <v>26482500000</v>
      </c>
      <c r="L5696" s="2">
        <v>25925800000</v>
      </c>
      <c r="M5696" s="2">
        <v>25430900000</v>
      </c>
      <c r="N5696" s="2">
        <v>24939300000</v>
      </c>
      <c r="O5696" s="2">
        <v>24503000000</v>
      </c>
      <c r="P5696" s="2">
        <v>24040700000</v>
      </c>
      <c r="Q5696" s="2">
        <v>23581600000</v>
      </c>
      <c r="R5696" s="2">
        <v>23122500000</v>
      </c>
      <c r="S5696" s="2">
        <v>22689500000</v>
      </c>
      <c r="T5696" s="2">
        <v>22279300000</v>
      </c>
      <c r="U5696" s="2">
        <v>21882100000</v>
      </c>
      <c r="V5696" s="2">
        <v>21497900000</v>
      </c>
      <c r="W5696" s="2">
        <v>21156100000</v>
      </c>
      <c r="X5696" s="2">
        <v>20817500000</v>
      </c>
      <c r="Y5696" s="2">
        <v>20511400000</v>
      </c>
      <c r="Z5696" s="2">
        <v>20205400000</v>
      </c>
      <c r="AA5696" s="2">
        <v>19931900000</v>
      </c>
      <c r="AB5696" s="2">
        <v>19710500000</v>
      </c>
      <c r="AC5696" s="2">
        <v>19479300000</v>
      </c>
      <c r="AD5696" s="2">
        <v>19235100000</v>
      </c>
      <c r="AE5696" s="2">
        <v>18994200000</v>
      </c>
      <c r="AF5696" s="2">
        <v>18746800000</v>
      </c>
    </row>
    <row r="5697" spans="1:32" x14ac:dyDescent="0.25">
      <c r="A5697" t="s">
        <v>3093</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x14ac:dyDescent="0.25">
      <c r="A5698" t="s">
        <v>3094</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x14ac:dyDescent="0.25">
      <c r="A5699" t="s">
        <v>3095</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x14ac:dyDescent="0.25">
      <c r="A5700" t="s">
        <v>3096</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x14ac:dyDescent="0.25">
      <c r="A5701" t="s">
        <v>3097</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x14ac:dyDescent="0.25">
      <c r="A5702" t="s">
        <v>3098</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x14ac:dyDescent="0.25">
      <c r="A5703" t="s">
        <v>3099</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x14ac:dyDescent="0.25">
      <c r="A5704" t="s">
        <v>3100</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x14ac:dyDescent="0.25">
      <c r="A5705" t="s">
        <v>3101</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x14ac:dyDescent="0.25">
      <c r="A5706" t="s">
        <v>3102</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x14ac:dyDescent="0.25">
      <c r="A5707" t="s">
        <v>3103</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x14ac:dyDescent="0.25">
      <c r="A5708" t="s">
        <v>3104</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x14ac:dyDescent="0.25">
      <c r="A5709" t="s">
        <v>3105</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x14ac:dyDescent="0.25">
      <c r="A5710" t="s">
        <v>3106</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x14ac:dyDescent="0.25">
      <c r="A5711" t="s">
        <v>3107</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x14ac:dyDescent="0.25">
      <c r="A5712" t="s">
        <v>3108</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x14ac:dyDescent="0.25">
      <c r="A5713" t="s">
        <v>3109</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x14ac:dyDescent="0.25">
      <c r="A5714" t="s">
        <v>3110</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x14ac:dyDescent="0.25">
      <c r="A5715" t="s">
        <v>3111</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x14ac:dyDescent="0.25">
      <c r="A5716" t="s">
        <v>3112</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x14ac:dyDescent="0.25">
      <c r="A5717" t="s">
        <v>3113</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x14ac:dyDescent="0.25">
      <c r="A5718" t="s">
        <v>3114</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x14ac:dyDescent="0.25">
      <c r="A5719" t="s">
        <v>3115</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x14ac:dyDescent="0.25">
      <c r="A5720" t="s">
        <v>3116</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x14ac:dyDescent="0.25">
      <c r="A5721" t="s">
        <v>3117</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x14ac:dyDescent="0.25">
      <c r="A5722" t="s">
        <v>3118</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x14ac:dyDescent="0.25">
      <c r="A5723" t="s">
        <v>3119</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x14ac:dyDescent="0.25">
      <c r="A5724" t="s">
        <v>3120</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x14ac:dyDescent="0.25">
      <c r="A5725" t="s">
        <v>3121</v>
      </c>
      <c r="B5725" t="s">
        <v>19</v>
      </c>
      <c r="C5725" s="2">
        <v>200144000</v>
      </c>
      <c r="D5725" s="2">
        <v>205357000</v>
      </c>
      <c r="E5725" s="2">
        <v>199138000</v>
      </c>
      <c r="F5725" s="2">
        <v>185962000</v>
      </c>
      <c r="G5725" s="2">
        <v>184463000</v>
      </c>
      <c r="H5725" s="2">
        <v>183680000</v>
      </c>
      <c r="I5725" s="2">
        <v>183188000</v>
      </c>
      <c r="J5725" s="2">
        <v>182651000</v>
      </c>
      <c r="K5725" s="2">
        <v>181980000</v>
      </c>
      <c r="L5725" s="2">
        <v>181175000</v>
      </c>
      <c r="M5725" s="2">
        <v>180168000</v>
      </c>
      <c r="N5725" s="2">
        <v>179049000</v>
      </c>
      <c r="O5725" s="2">
        <v>177998000</v>
      </c>
      <c r="P5725" s="2">
        <v>176880000</v>
      </c>
      <c r="Q5725" s="2">
        <v>175895000</v>
      </c>
      <c r="R5725" s="2">
        <v>175090000</v>
      </c>
      <c r="S5725" s="2">
        <v>174397000</v>
      </c>
      <c r="T5725" s="2">
        <v>173725000</v>
      </c>
      <c r="U5725" s="2">
        <v>173166000</v>
      </c>
      <c r="V5725" s="2">
        <v>172674000</v>
      </c>
      <c r="W5725" s="2">
        <v>172271000</v>
      </c>
      <c r="X5725" s="2">
        <v>171900000</v>
      </c>
      <c r="Y5725" s="2">
        <v>171609000</v>
      </c>
      <c r="Z5725" s="2">
        <v>171412000</v>
      </c>
      <c r="AA5725" s="2">
        <v>171256000</v>
      </c>
      <c r="AB5725" s="2">
        <v>171108000</v>
      </c>
      <c r="AC5725" s="2">
        <v>170978000</v>
      </c>
      <c r="AD5725" s="2">
        <v>170934000</v>
      </c>
      <c r="AE5725" s="2">
        <v>170900000</v>
      </c>
      <c r="AF5725" s="2">
        <v>170922000</v>
      </c>
    </row>
    <row r="5726" spans="1:32" x14ac:dyDescent="0.25">
      <c r="A5726" t="s">
        <v>3122</v>
      </c>
      <c r="B5726" t="s">
        <v>19</v>
      </c>
      <c r="C5726" s="2">
        <v>1632740000</v>
      </c>
      <c r="D5726" s="2">
        <v>1675260000</v>
      </c>
      <c r="E5726" s="2">
        <v>1624530000</v>
      </c>
      <c r="F5726" s="2">
        <v>1517040000</v>
      </c>
      <c r="G5726" s="2">
        <v>1504810000</v>
      </c>
      <c r="H5726" s="2">
        <v>1498430000</v>
      </c>
      <c r="I5726" s="2">
        <v>1494410000</v>
      </c>
      <c r="J5726" s="2">
        <v>1490030000</v>
      </c>
      <c r="K5726" s="2">
        <v>1484560000</v>
      </c>
      <c r="L5726" s="2">
        <v>1477990000</v>
      </c>
      <c r="M5726" s="2">
        <v>1469770000</v>
      </c>
      <c r="N5726" s="2">
        <v>1460650000</v>
      </c>
      <c r="O5726" s="2">
        <v>1452070000</v>
      </c>
      <c r="P5726" s="2">
        <v>1442950000</v>
      </c>
      <c r="Q5726" s="2">
        <v>1434920000</v>
      </c>
      <c r="R5726" s="2">
        <v>1428350000</v>
      </c>
      <c r="S5726" s="2">
        <v>1422690000</v>
      </c>
      <c r="T5726" s="2">
        <v>1417220000</v>
      </c>
      <c r="U5726" s="2">
        <v>1412660000</v>
      </c>
      <c r="V5726" s="2">
        <v>1408640000</v>
      </c>
      <c r="W5726" s="2">
        <v>1405360000</v>
      </c>
      <c r="X5726" s="2">
        <v>1402330000</v>
      </c>
      <c r="Y5726" s="2">
        <v>1399950000</v>
      </c>
      <c r="Z5726" s="2">
        <v>1398350000</v>
      </c>
      <c r="AA5726" s="2">
        <v>1397070000</v>
      </c>
      <c r="AB5726" s="2">
        <v>1395870000</v>
      </c>
      <c r="AC5726" s="2">
        <v>1394810000</v>
      </c>
      <c r="AD5726" s="2">
        <v>1394440000</v>
      </c>
      <c r="AE5726" s="2">
        <v>1394170000</v>
      </c>
      <c r="AF5726" s="2">
        <v>1394350000</v>
      </c>
    </row>
    <row r="5727" spans="1:32" x14ac:dyDescent="0.25">
      <c r="A5727" t="s">
        <v>3123</v>
      </c>
      <c r="B5727" t="s">
        <v>19</v>
      </c>
      <c r="C5727" s="2">
        <v>3768920000</v>
      </c>
      <c r="D5727" s="2">
        <v>3867080000</v>
      </c>
      <c r="E5727" s="2">
        <v>3749970000</v>
      </c>
      <c r="F5727" s="2">
        <v>3501850000</v>
      </c>
      <c r="G5727" s="2">
        <v>3473630000</v>
      </c>
      <c r="H5727" s="2">
        <v>3458880000</v>
      </c>
      <c r="I5727" s="2">
        <v>3449620000</v>
      </c>
      <c r="J5727" s="2">
        <v>3439510000</v>
      </c>
      <c r="K5727" s="2">
        <v>3426870000</v>
      </c>
      <c r="L5727" s="2">
        <v>3411700000</v>
      </c>
      <c r="M5727" s="2">
        <v>3392750000</v>
      </c>
      <c r="N5727" s="2">
        <v>3371680000</v>
      </c>
      <c r="O5727" s="2">
        <v>3351890000</v>
      </c>
      <c r="P5727" s="2">
        <v>3330820000</v>
      </c>
      <c r="Q5727" s="2">
        <v>3312290000</v>
      </c>
      <c r="R5727" s="2">
        <v>3297120000</v>
      </c>
      <c r="S5727" s="2">
        <v>3284060000</v>
      </c>
      <c r="T5727" s="2">
        <v>3271430000</v>
      </c>
      <c r="U5727" s="2">
        <v>3260900000</v>
      </c>
      <c r="V5727" s="2">
        <v>3251630000</v>
      </c>
      <c r="W5727" s="2">
        <v>3244050000</v>
      </c>
      <c r="X5727" s="2">
        <v>3237050000</v>
      </c>
      <c r="Y5727" s="2">
        <v>3231580000</v>
      </c>
      <c r="Z5727" s="2">
        <v>3227870000</v>
      </c>
      <c r="AA5727" s="2">
        <v>3224920000</v>
      </c>
      <c r="AB5727" s="2">
        <v>3222140000</v>
      </c>
      <c r="AC5727" s="2">
        <v>3219700000</v>
      </c>
      <c r="AD5727" s="2">
        <v>3218860000</v>
      </c>
      <c r="AE5727" s="2">
        <v>3218220000</v>
      </c>
      <c r="AF5727" s="2">
        <v>3218640000</v>
      </c>
    </row>
    <row r="5728" spans="1:32" x14ac:dyDescent="0.25">
      <c r="A5728" t="s">
        <v>3124</v>
      </c>
      <c r="B5728" t="s">
        <v>19</v>
      </c>
      <c r="C5728" s="2">
        <v>150667000</v>
      </c>
      <c r="D5728" s="2">
        <v>154591000</v>
      </c>
      <c r="E5728" s="2">
        <v>149910000</v>
      </c>
      <c r="F5728" s="2">
        <v>139991000</v>
      </c>
      <c r="G5728" s="2">
        <v>138863000</v>
      </c>
      <c r="H5728" s="2">
        <v>138273000</v>
      </c>
      <c r="I5728" s="2">
        <v>137903000</v>
      </c>
      <c r="J5728" s="2">
        <v>137499000</v>
      </c>
      <c r="K5728" s="2">
        <v>136993000</v>
      </c>
      <c r="L5728" s="2">
        <v>136387000</v>
      </c>
      <c r="M5728" s="2">
        <v>135629000</v>
      </c>
      <c r="N5728" s="2">
        <v>134787000</v>
      </c>
      <c r="O5728" s="2">
        <v>133996000</v>
      </c>
      <c r="P5728" s="2">
        <v>133154000</v>
      </c>
      <c r="Q5728" s="2">
        <v>132413000</v>
      </c>
      <c r="R5728" s="2">
        <v>131807000</v>
      </c>
      <c r="S5728" s="2">
        <v>131285000</v>
      </c>
      <c r="T5728" s="2">
        <v>130779000</v>
      </c>
      <c r="U5728" s="2">
        <v>130358000</v>
      </c>
      <c r="V5728" s="2">
        <v>129988000</v>
      </c>
      <c r="W5728" s="2">
        <v>129685000</v>
      </c>
      <c r="X5728" s="2">
        <v>129405000</v>
      </c>
      <c r="Y5728" s="2">
        <v>129186000</v>
      </c>
      <c r="Z5728" s="2">
        <v>129038000</v>
      </c>
      <c r="AA5728" s="2">
        <v>128920000</v>
      </c>
      <c r="AB5728" s="2">
        <v>128809000</v>
      </c>
      <c r="AC5728" s="2">
        <v>128711000</v>
      </c>
      <c r="AD5728" s="2">
        <v>128678000</v>
      </c>
      <c r="AE5728" s="2">
        <v>128653000</v>
      </c>
      <c r="AF5728" s="2">
        <v>128669000</v>
      </c>
    </row>
    <row r="5729" spans="1:32" x14ac:dyDescent="0.25">
      <c r="A5729" t="s">
        <v>3125</v>
      </c>
      <c r="B5729" t="s">
        <v>19</v>
      </c>
      <c r="C5729" s="2">
        <v>95822400</v>
      </c>
      <c r="D5729" s="2">
        <v>98317800</v>
      </c>
      <c r="E5729" s="2">
        <v>95340400</v>
      </c>
      <c r="F5729" s="2">
        <v>89032200</v>
      </c>
      <c r="G5729" s="2">
        <v>88314700</v>
      </c>
      <c r="H5729" s="2">
        <v>87939800</v>
      </c>
      <c r="I5729" s="2">
        <v>87704200</v>
      </c>
      <c r="J5729" s="2">
        <v>87447200</v>
      </c>
      <c r="K5729" s="2">
        <v>87125800</v>
      </c>
      <c r="L5729" s="2">
        <v>86740300</v>
      </c>
      <c r="M5729" s="2">
        <v>86258300</v>
      </c>
      <c r="N5729" s="2">
        <v>85722800</v>
      </c>
      <c r="O5729" s="2">
        <v>85219500</v>
      </c>
      <c r="P5729" s="2">
        <v>84684000</v>
      </c>
      <c r="Q5729" s="2">
        <v>84212700</v>
      </c>
      <c r="R5729" s="2">
        <v>83827200</v>
      </c>
      <c r="S5729" s="2">
        <v>83495200</v>
      </c>
      <c r="T5729" s="2">
        <v>83173900</v>
      </c>
      <c r="U5729" s="2">
        <v>82906100</v>
      </c>
      <c r="V5729" s="2">
        <v>82670500</v>
      </c>
      <c r="W5729" s="2">
        <v>82477700</v>
      </c>
      <c r="X5729" s="2">
        <v>82299900</v>
      </c>
      <c r="Y5729" s="2">
        <v>82160700</v>
      </c>
      <c r="Z5729" s="2">
        <v>82066400</v>
      </c>
      <c r="AA5729" s="2">
        <v>81991500</v>
      </c>
      <c r="AB5729" s="2">
        <v>81920800</v>
      </c>
      <c r="AC5729" s="2">
        <v>81858700</v>
      </c>
      <c r="AD5729" s="2">
        <v>81837300</v>
      </c>
      <c r="AE5729" s="2">
        <v>81821200</v>
      </c>
      <c r="AF5729" s="2">
        <v>81831900</v>
      </c>
    </row>
    <row r="5730" spans="1:32" x14ac:dyDescent="0.25">
      <c r="A5730" t="s">
        <v>3126</v>
      </c>
      <c r="B5730" t="s">
        <v>19</v>
      </c>
      <c r="C5730" s="2">
        <v>1185210000</v>
      </c>
      <c r="D5730" s="2">
        <v>1216070000</v>
      </c>
      <c r="E5730" s="2">
        <v>1179250000</v>
      </c>
      <c r="F5730" s="2">
        <v>1101220000</v>
      </c>
      <c r="G5730" s="2">
        <v>1092350000</v>
      </c>
      <c r="H5730" s="2">
        <v>1087710000</v>
      </c>
      <c r="I5730" s="2">
        <v>1084800000</v>
      </c>
      <c r="J5730" s="2">
        <v>1081620000</v>
      </c>
      <c r="K5730" s="2">
        <v>1077640000</v>
      </c>
      <c r="L5730" s="2">
        <v>1072870000</v>
      </c>
      <c r="M5730" s="2">
        <v>1066910000</v>
      </c>
      <c r="N5730" s="2">
        <v>1060290000</v>
      </c>
      <c r="O5730" s="2">
        <v>1054060000</v>
      </c>
      <c r="P5730" s="2">
        <v>1047440000</v>
      </c>
      <c r="Q5730" s="2">
        <v>1041610000</v>
      </c>
      <c r="R5730" s="2">
        <v>1036840000</v>
      </c>
      <c r="S5730" s="2">
        <v>1032740000</v>
      </c>
      <c r="T5730" s="2">
        <v>1028760000</v>
      </c>
      <c r="U5730" s="2">
        <v>1025450000</v>
      </c>
      <c r="V5730" s="2">
        <v>1022540000</v>
      </c>
      <c r="W5730" s="2">
        <v>1020150000</v>
      </c>
      <c r="X5730" s="2">
        <v>1017950000</v>
      </c>
      <c r="Y5730" s="2">
        <v>1016230000</v>
      </c>
      <c r="Z5730" s="2">
        <v>1015060000</v>
      </c>
      <c r="AA5730" s="2">
        <v>1014140000</v>
      </c>
      <c r="AB5730" s="2">
        <v>1013260000</v>
      </c>
      <c r="AC5730" s="2">
        <v>1012490000</v>
      </c>
      <c r="AD5730" s="2">
        <v>1012230000</v>
      </c>
      <c r="AE5730" s="2">
        <v>1012030000</v>
      </c>
      <c r="AF5730" s="2">
        <v>1012160000</v>
      </c>
    </row>
    <row r="5731" spans="1:32" x14ac:dyDescent="0.25">
      <c r="A5731" t="s">
        <v>3127</v>
      </c>
      <c r="B5731" t="s">
        <v>19</v>
      </c>
      <c r="C5731" s="2">
        <v>5547140</v>
      </c>
      <c r="D5731" s="2">
        <v>5691600</v>
      </c>
      <c r="E5731" s="2">
        <v>5519240</v>
      </c>
      <c r="F5731" s="2">
        <v>5154060</v>
      </c>
      <c r="G5731" s="2">
        <v>5112520</v>
      </c>
      <c r="H5731" s="2">
        <v>5090820</v>
      </c>
      <c r="I5731" s="2">
        <v>5077180</v>
      </c>
      <c r="J5731" s="2">
        <v>5062300</v>
      </c>
      <c r="K5731" s="2">
        <v>5043700</v>
      </c>
      <c r="L5731" s="2">
        <v>5021380</v>
      </c>
      <c r="M5731" s="2">
        <v>4993480</v>
      </c>
      <c r="N5731" s="2">
        <v>4962480</v>
      </c>
      <c r="O5731" s="2">
        <v>4933340</v>
      </c>
      <c r="P5731" s="2">
        <v>4902340</v>
      </c>
      <c r="Q5731" s="2">
        <v>4875060</v>
      </c>
      <c r="R5731" s="2">
        <v>4852740</v>
      </c>
      <c r="S5731" s="2">
        <v>4833520</v>
      </c>
      <c r="T5731" s="2">
        <v>4814920</v>
      </c>
      <c r="U5731" s="2">
        <v>4799420</v>
      </c>
      <c r="V5731" s="2">
        <v>4785780</v>
      </c>
      <c r="W5731" s="2">
        <v>4774620</v>
      </c>
      <c r="X5731" s="2">
        <v>4764330</v>
      </c>
      <c r="Y5731" s="2">
        <v>4756270</v>
      </c>
      <c r="Z5731" s="2">
        <v>4750810</v>
      </c>
      <c r="AA5731" s="2">
        <v>4746470</v>
      </c>
      <c r="AB5731" s="2">
        <v>4742380</v>
      </c>
      <c r="AC5731" s="2">
        <v>4738780</v>
      </c>
      <c r="AD5731" s="2">
        <v>4737540</v>
      </c>
      <c r="AE5731" s="2">
        <v>4736610</v>
      </c>
      <c r="AF5731" s="2">
        <v>4737230</v>
      </c>
    </row>
    <row r="5732" spans="1:32" x14ac:dyDescent="0.25">
      <c r="A5732" t="s">
        <v>3128</v>
      </c>
      <c r="B5732" t="s">
        <v>19</v>
      </c>
      <c r="C5732" s="2">
        <v>28093600</v>
      </c>
      <c r="D5732" s="2">
        <v>28825200</v>
      </c>
      <c r="E5732" s="2">
        <v>27952300</v>
      </c>
      <c r="F5732" s="2">
        <v>26102800</v>
      </c>
      <c r="G5732" s="2">
        <v>25892400</v>
      </c>
      <c r="H5732" s="2">
        <v>25782500</v>
      </c>
      <c r="I5732" s="2">
        <v>25713500</v>
      </c>
      <c r="J5732" s="2">
        <v>25638100</v>
      </c>
      <c r="K5732" s="2">
        <v>25543900</v>
      </c>
      <c r="L5732" s="2">
        <v>25430900</v>
      </c>
      <c r="M5732" s="2">
        <v>25289600</v>
      </c>
      <c r="N5732" s="2">
        <v>25132600</v>
      </c>
      <c r="O5732" s="2">
        <v>24985000</v>
      </c>
      <c r="P5732" s="2">
        <v>24828000</v>
      </c>
      <c r="Q5732" s="2">
        <v>24689800</v>
      </c>
      <c r="R5732" s="2">
        <v>24576800</v>
      </c>
      <c r="S5732" s="2">
        <v>24479400</v>
      </c>
      <c r="T5732" s="2">
        <v>24385200</v>
      </c>
      <c r="U5732" s="2">
        <v>24306700</v>
      </c>
      <c r="V5732" s="2">
        <v>24237700</v>
      </c>
      <c r="W5732" s="2">
        <v>24181100</v>
      </c>
      <c r="X5732" s="2">
        <v>24129000</v>
      </c>
      <c r="Y5732" s="2">
        <v>24088200</v>
      </c>
      <c r="Z5732" s="2">
        <v>24060600</v>
      </c>
      <c r="AA5732" s="2">
        <v>24038600</v>
      </c>
      <c r="AB5732" s="2">
        <v>24017900</v>
      </c>
      <c r="AC5732" s="2">
        <v>23999600</v>
      </c>
      <c r="AD5732" s="2">
        <v>23993400</v>
      </c>
      <c r="AE5732" s="2">
        <v>23988700</v>
      </c>
      <c r="AF5732" s="2">
        <v>23991800</v>
      </c>
    </row>
    <row r="5733" spans="1:32" x14ac:dyDescent="0.25">
      <c r="A5733" t="s">
        <v>3129</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x14ac:dyDescent="0.25">
      <c r="A5734" t="s">
        <v>3130</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x14ac:dyDescent="0.25">
      <c r="A5735" t="s">
        <v>3131</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x14ac:dyDescent="0.25">
      <c r="A5736" t="s">
        <v>3132</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x14ac:dyDescent="0.25">
      <c r="A5737" t="s">
        <v>3133</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x14ac:dyDescent="0.25">
      <c r="A5738" t="s">
        <v>3134</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x14ac:dyDescent="0.25">
      <c r="A5739" t="s">
        <v>3135</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x14ac:dyDescent="0.25">
      <c r="A5740" t="s">
        <v>3136</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x14ac:dyDescent="0.25">
      <c r="A5741" t="s">
        <v>3137</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x14ac:dyDescent="0.25">
      <c r="A5742" t="s">
        <v>3138</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x14ac:dyDescent="0.25">
      <c r="A5743" t="s">
        <v>3139</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x14ac:dyDescent="0.25">
      <c r="A5744" t="s">
        <v>3140</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x14ac:dyDescent="0.25">
      <c r="A5745" t="s">
        <v>3141</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x14ac:dyDescent="0.25">
      <c r="A5746" t="s">
        <v>3142</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x14ac:dyDescent="0.25">
      <c r="A5747" t="s">
        <v>3143</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x14ac:dyDescent="0.25">
      <c r="A5748" t="s">
        <v>3144</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x14ac:dyDescent="0.25">
      <c r="A5749" t="s">
        <v>3145</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x14ac:dyDescent="0.25">
      <c r="A5750" t="s">
        <v>3146</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x14ac:dyDescent="0.25">
      <c r="A5751" t="s">
        <v>3147</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x14ac:dyDescent="0.25">
      <c r="A5752" t="s">
        <v>3148</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x14ac:dyDescent="0.25">
      <c r="A5753" t="s">
        <v>3149</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x14ac:dyDescent="0.25">
      <c r="A5754" t="s">
        <v>3150</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x14ac:dyDescent="0.25">
      <c r="A5755" t="s">
        <v>3151</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x14ac:dyDescent="0.25">
      <c r="A5756" t="s">
        <v>3152</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x14ac:dyDescent="0.25">
      <c r="A5757" t="s">
        <v>3153</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x14ac:dyDescent="0.25">
      <c r="A5758" t="s">
        <v>3154</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x14ac:dyDescent="0.25">
      <c r="A5759" t="s">
        <v>3155</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x14ac:dyDescent="0.25">
      <c r="A5760" t="s">
        <v>3156</v>
      </c>
      <c r="B5760" t="s">
        <v>19</v>
      </c>
      <c r="C5760" s="2">
        <v>2069230000000</v>
      </c>
      <c r="D5760" s="2">
        <v>2259650000000</v>
      </c>
      <c r="E5760" s="2">
        <v>2280390000000</v>
      </c>
      <c r="F5760" s="2">
        <v>2278510000000</v>
      </c>
      <c r="G5760" s="2">
        <v>2278510000000</v>
      </c>
      <c r="H5760" s="2">
        <v>2275680000000</v>
      </c>
      <c r="I5760" s="2">
        <v>2273790000000</v>
      </c>
      <c r="J5760" s="2">
        <v>2285100000000</v>
      </c>
      <c r="K5760" s="2">
        <v>2296420000000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x14ac:dyDescent="0.25">
      <c r="A5761" t="s">
        <v>3157</v>
      </c>
      <c r="B5761" t="s">
        <v>19</v>
      </c>
      <c r="C5761" s="2">
        <v>49102200</v>
      </c>
      <c r="D5761" s="2">
        <v>53620900</v>
      </c>
      <c r="E5761" s="2">
        <v>54113000</v>
      </c>
      <c r="F5761" s="2">
        <v>54068300</v>
      </c>
      <c r="G5761" s="2">
        <v>54068300</v>
      </c>
      <c r="H5761" s="2">
        <v>54001200</v>
      </c>
      <c r="I5761" s="2">
        <v>53956400</v>
      </c>
      <c r="J5761" s="2">
        <v>54224900</v>
      </c>
      <c r="K5761" s="2">
        <v>54493300</v>
      </c>
      <c r="L5761" s="2">
        <v>54851200</v>
      </c>
      <c r="M5761" s="2">
        <v>55052600</v>
      </c>
      <c r="N5761" s="2">
        <v>55321000</v>
      </c>
      <c r="O5761" s="2">
        <v>55544700</v>
      </c>
      <c r="P5761" s="2">
        <v>55768400</v>
      </c>
      <c r="Q5761" s="2">
        <v>55992100</v>
      </c>
      <c r="R5761" s="2">
        <v>56171100</v>
      </c>
      <c r="S5761" s="2">
        <v>56327700</v>
      </c>
      <c r="T5761" s="2">
        <v>56461900</v>
      </c>
      <c r="U5761" s="2">
        <v>56640800</v>
      </c>
      <c r="V5761" s="2">
        <v>56797400</v>
      </c>
      <c r="W5761" s="2">
        <v>56954000</v>
      </c>
      <c r="X5761" s="2">
        <v>57110600</v>
      </c>
      <c r="Y5761" s="2">
        <v>57267200</v>
      </c>
      <c r="Z5761" s="2">
        <v>57423800</v>
      </c>
      <c r="AA5761" s="2">
        <v>57580400</v>
      </c>
      <c r="AB5761" s="2">
        <v>57692200</v>
      </c>
      <c r="AC5761" s="2">
        <v>57871200</v>
      </c>
      <c r="AD5761" s="2">
        <v>58027800</v>
      </c>
      <c r="AE5761" s="2">
        <v>58206700</v>
      </c>
      <c r="AF5761" s="2">
        <v>58385700</v>
      </c>
    </row>
    <row r="5762" spans="1:32" x14ac:dyDescent="0.25">
      <c r="A5762" t="s">
        <v>3158</v>
      </c>
      <c r="B5762" t="s">
        <v>19</v>
      </c>
      <c r="C5762" s="2">
        <v>400566000</v>
      </c>
      <c r="D5762" s="2">
        <v>437429000</v>
      </c>
      <c r="E5762" s="2">
        <v>441443000</v>
      </c>
      <c r="F5762" s="2">
        <v>441078000</v>
      </c>
      <c r="G5762" s="2">
        <v>441078000</v>
      </c>
      <c r="H5762" s="2">
        <v>440531000</v>
      </c>
      <c r="I5762" s="2">
        <v>440166000</v>
      </c>
      <c r="J5762" s="2">
        <v>442356000</v>
      </c>
      <c r="K5762" s="2">
        <v>444546000</v>
      </c>
      <c r="L5762" s="2">
        <v>447465000</v>
      </c>
      <c r="M5762" s="2">
        <v>449108000</v>
      </c>
      <c r="N5762" s="2">
        <v>451298000</v>
      </c>
      <c r="O5762" s="2">
        <v>453123000</v>
      </c>
      <c r="P5762" s="2">
        <v>454948000</v>
      </c>
      <c r="Q5762" s="2">
        <v>456772000</v>
      </c>
      <c r="R5762" s="2">
        <v>458232000</v>
      </c>
      <c r="S5762" s="2">
        <v>459510000</v>
      </c>
      <c r="T5762" s="2">
        <v>460605000</v>
      </c>
      <c r="U5762" s="2">
        <v>462065000</v>
      </c>
      <c r="V5762" s="2">
        <v>463342000</v>
      </c>
      <c r="W5762" s="2">
        <v>464620000</v>
      </c>
      <c r="X5762" s="2">
        <v>465897000</v>
      </c>
      <c r="Y5762" s="2">
        <v>467174000</v>
      </c>
      <c r="Z5762" s="2">
        <v>468452000</v>
      </c>
      <c r="AA5762" s="2">
        <v>469729000</v>
      </c>
      <c r="AB5762" s="2">
        <v>470642000</v>
      </c>
      <c r="AC5762" s="2">
        <v>472102000</v>
      </c>
      <c r="AD5762" s="2">
        <v>473379000</v>
      </c>
      <c r="AE5762" s="2">
        <v>474839000</v>
      </c>
      <c r="AF5762" s="2">
        <v>476299000</v>
      </c>
    </row>
    <row r="5763" spans="1:32" x14ac:dyDescent="0.25">
      <c r="A5763" t="s">
        <v>3159</v>
      </c>
      <c r="B5763" t="s">
        <v>19</v>
      </c>
      <c r="C5763" s="2">
        <v>924644000</v>
      </c>
      <c r="D5763" s="2">
        <v>1009740000</v>
      </c>
      <c r="E5763" s="2">
        <v>1019000000</v>
      </c>
      <c r="F5763" s="2">
        <v>1018160000</v>
      </c>
      <c r="G5763" s="2">
        <v>1018160000</v>
      </c>
      <c r="H5763" s="2">
        <v>1016900000</v>
      </c>
      <c r="I5763" s="2">
        <v>1016060000</v>
      </c>
      <c r="J5763" s="2">
        <v>1021110000</v>
      </c>
      <c r="K5763" s="2">
        <v>1026160000</v>
      </c>
      <c r="L5763" s="2">
        <v>1032900000</v>
      </c>
      <c r="M5763" s="2">
        <v>1036700000</v>
      </c>
      <c r="N5763" s="2">
        <v>1041750000</v>
      </c>
      <c r="O5763" s="2">
        <v>1045960000</v>
      </c>
      <c r="P5763" s="2">
        <v>1050180000</v>
      </c>
      <c r="Q5763" s="2">
        <v>1054390000</v>
      </c>
      <c r="R5763" s="2">
        <v>1057760000</v>
      </c>
      <c r="S5763" s="2">
        <v>1060710000</v>
      </c>
      <c r="T5763" s="2">
        <v>1063240000</v>
      </c>
      <c r="U5763" s="2">
        <v>1066600000</v>
      </c>
      <c r="V5763" s="2">
        <v>1069550000</v>
      </c>
      <c r="W5763" s="2">
        <v>1072500000</v>
      </c>
      <c r="X5763" s="2">
        <v>1075450000</v>
      </c>
      <c r="Y5763" s="2">
        <v>1078400000</v>
      </c>
      <c r="Z5763" s="2">
        <v>1081350000</v>
      </c>
      <c r="AA5763" s="2">
        <v>1084300000</v>
      </c>
      <c r="AB5763" s="2">
        <v>1086400000</v>
      </c>
      <c r="AC5763" s="2">
        <v>1089770000</v>
      </c>
      <c r="AD5763" s="2">
        <v>1092720000</v>
      </c>
      <c r="AE5763" s="2">
        <v>1096090000</v>
      </c>
      <c r="AF5763" s="2">
        <v>1099460000</v>
      </c>
    </row>
    <row r="5764" spans="1:32" x14ac:dyDescent="0.25">
      <c r="A5764" t="s">
        <v>3160</v>
      </c>
      <c r="B5764" t="s">
        <v>19</v>
      </c>
      <c r="C5764" s="2">
        <v>36963800</v>
      </c>
      <c r="D5764" s="2">
        <v>40365500</v>
      </c>
      <c r="E5764" s="2">
        <v>40736000</v>
      </c>
      <c r="F5764" s="2">
        <v>40702300</v>
      </c>
      <c r="G5764" s="2">
        <v>40702300</v>
      </c>
      <c r="H5764" s="2">
        <v>40651800</v>
      </c>
      <c r="I5764" s="2">
        <v>40618100</v>
      </c>
      <c r="J5764" s="2">
        <v>40820200</v>
      </c>
      <c r="K5764" s="2">
        <v>41022200</v>
      </c>
      <c r="L5764" s="2">
        <v>41291700</v>
      </c>
      <c r="M5764" s="2">
        <v>41443200</v>
      </c>
      <c r="N5764" s="2">
        <v>41645300</v>
      </c>
      <c r="O5764" s="2">
        <v>41813700</v>
      </c>
      <c r="P5764" s="2">
        <v>41982100</v>
      </c>
      <c r="Q5764" s="2">
        <v>42150500</v>
      </c>
      <c r="R5764" s="2">
        <v>42285200</v>
      </c>
      <c r="S5764" s="2">
        <v>42403100</v>
      </c>
      <c r="T5764" s="2">
        <v>42504200</v>
      </c>
      <c r="U5764" s="2">
        <v>42638900</v>
      </c>
      <c r="V5764" s="2">
        <v>42756800</v>
      </c>
      <c r="W5764" s="2">
        <v>42874600</v>
      </c>
      <c r="X5764" s="2">
        <v>42992500</v>
      </c>
      <c r="Y5764" s="2">
        <v>43110400</v>
      </c>
      <c r="Z5764" s="2">
        <v>43228300</v>
      </c>
      <c r="AA5764" s="2">
        <v>43346200</v>
      </c>
      <c r="AB5764" s="2">
        <v>43430400</v>
      </c>
      <c r="AC5764" s="2">
        <v>43565100</v>
      </c>
      <c r="AD5764" s="2">
        <v>43683000</v>
      </c>
      <c r="AE5764" s="2">
        <v>43817700</v>
      </c>
      <c r="AF5764" s="2">
        <v>43952400</v>
      </c>
    </row>
    <row r="5765" spans="1:32" x14ac:dyDescent="0.25">
      <c r="A5765" t="s">
        <v>3161</v>
      </c>
      <c r="B5765" t="s">
        <v>19</v>
      </c>
      <c r="C5765" s="2">
        <v>23508400</v>
      </c>
      <c r="D5765" s="2">
        <v>25671900</v>
      </c>
      <c r="E5765" s="2">
        <v>25907500</v>
      </c>
      <c r="F5765" s="2">
        <v>25886100</v>
      </c>
      <c r="G5765" s="2">
        <v>25886100</v>
      </c>
      <c r="H5765" s="2">
        <v>25853900</v>
      </c>
      <c r="I5765" s="2">
        <v>25832500</v>
      </c>
      <c r="J5765" s="2">
        <v>25961000</v>
      </c>
      <c r="K5765" s="2">
        <v>26089600</v>
      </c>
      <c r="L5765" s="2">
        <v>26260900</v>
      </c>
      <c r="M5765" s="2">
        <v>26357300</v>
      </c>
      <c r="N5765" s="2">
        <v>26485800</v>
      </c>
      <c r="O5765" s="2">
        <v>26592900</v>
      </c>
      <c r="P5765" s="2">
        <v>26700000</v>
      </c>
      <c r="Q5765" s="2">
        <v>26807100</v>
      </c>
      <c r="R5765" s="2">
        <v>26892800</v>
      </c>
      <c r="S5765" s="2">
        <v>26967800</v>
      </c>
      <c r="T5765" s="2">
        <v>27032000</v>
      </c>
      <c r="U5765" s="2">
        <v>27117700</v>
      </c>
      <c r="V5765" s="2">
        <v>27192700</v>
      </c>
      <c r="W5765" s="2">
        <v>27267700</v>
      </c>
      <c r="X5765" s="2">
        <v>27342600</v>
      </c>
      <c r="Y5765" s="2">
        <v>27417600</v>
      </c>
      <c r="Z5765" s="2">
        <v>27492600</v>
      </c>
      <c r="AA5765" s="2">
        <v>27567500</v>
      </c>
      <c r="AB5765" s="2">
        <v>27621100</v>
      </c>
      <c r="AC5765" s="2">
        <v>27706800</v>
      </c>
      <c r="AD5765" s="2">
        <v>27781700</v>
      </c>
      <c r="AE5765" s="2">
        <v>27867400</v>
      </c>
      <c r="AF5765" s="2">
        <v>27953100</v>
      </c>
    </row>
    <row r="5766" spans="1:32" x14ac:dyDescent="0.25">
      <c r="A5766" t="s">
        <v>3162</v>
      </c>
      <c r="B5766" t="s">
        <v>19</v>
      </c>
      <c r="C5766" s="2">
        <v>290772000</v>
      </c>
      <c r="D5766" s="2">
        <v>317531000</v>
      </c>
      <c r="E5766" s="2">
        <v>320445000</v>
      </c>
      <c r="F5766" s="2">
        <v>320180000</v>
      </c>
      <c r="G5766" s="2">
        <v>320180000</v>
      </c>
      <c r="H5766" s="2">
        <v>319783000</v>
      </c>
      <c r="I5766" s="2">
        <v>319518000</v>
      </c>
      <c r="J5766" s="2">
        <v>321107000</v>
      </c>
      <c r="K5766" s="2">
        <v>322697000</v>
      </c>
      <c r="L5766" s="2">
        <v>324816000</v>
      </c>
      <c r="M5766" s="2">
        <v>326009000</v>
      </c>
      <c r="N5766" s="2">
        <v>327598000</v>
      </c>
      <c r="O5766" s="2">
        <v>328923000</v>
      </c>
      <c r="P5766" s="2">
        <v>330248000</v>
      </c>
      <c r="Q5766" s="2">
        <v>331572000</v>
      </c>
      <c r="R5766" s="2">
        <v>332632000</v>
      </c>
      <c r="S5766" s="2">
        <v>333559000</v>
      </c>
      <c r="T5766" s="2">
        <v>334354000</v>
      </c>
      <c r="U5766" s="2">
        <v>335414000</v>
      </c>
      <c r="V5766" s="2">
        <v>336341000</v>
      </c>
      <c r="W5766" s="2">
        <v>337269000</v>
      </c>
      <c r="X5766" s="2">
        <v>338196000</v>
      </c>
      <c r="Y5766" s="2">
        <v>339123000</v>
      </c>
      <c r="Z5766" s="2">
        <v>340050000</v>
      </c>
      <c r="AA5766" s="2">
        <v>340978000</v>
      </c>
      <c r="AB5766" s="2">
        <v>341640000</v>
      </c>
      <c r="AC5766" s="2">
        <v>342700000</v>
      </c>
      <c r="AD5766" s="2">
        <v>343627000</v>
      </c>
      <c r="AE5766" s="2">
        <v>344687000</v>
      </c>
      <c r="AF5766" s="2">
        <v>345747000</v>
      </c>
    </row>
    <row r="5767" spans="1:32" x14ac:dyDescent="0.25">
      <c r="A5767" t="s">
        <v>3163</v>
      </c>
      <c r="B5767" t="s">
        <v>19</v>
      </c>
      <c r="C5767" s="2">
        <v>1360900</v>
      </c>
      <c r="D5767" s="2">
        <v>1486140</v>
      </c>
      <c r="E5767" s="2">
        <v>1499780</v>
      </c>
      <c r="F5767" s="2">
        <v>1498540</v>
      </c>
      <c r="G5767" s="2">
        <v>1498540</v>
      </c>
      <c r="H5767" s="2">
        <v>1496680</v>
      </c>
      <c r="I5767" s="2">
        <v>1495440</v>
      </c>
      <c r="J5767" s="2">
        <v>1502880</v>
      </c>
      <c r="K5767" s="2">
        <v>1510320</v>
      </c>
      <c r="L5767" s="2">
        <v>1520240</v>
      </c>
      <c r="M5767" s="2">
        <v>1525820</v>
      </c>
      <c r="N5767" s="2">
        <v>1533260</v>
      </c>
      <c r="O5767" s="2">
        <v>1539460</v>
      </c>
      <c r="P5767" s="2">
        <v>1545660</v>
      </c>
      <c r="Q5767" s="2">
        <v>1551860</v>
      </c>
      <c r="R5767" s="2">
        <v>1556820</v>
      </c>
      <c r="S5767" s="2">
        <v>1561160</v>
      </c>
      <c r="T5767" s="2">
        <v>1564880</v>
      </c>
      <c r="U5767" s="2">
        <v>1569840</v>
      </c>
      <c r="V5767" s="2">
        <v>1574180</v>
      </c>
      <c r="W5767" s="2">
        <v>1578520</v>
      </c>
      <c r="X5767" s="2">
        <v>1582860</v>
      </c>
      <c r="Y5767" s="2">
        <v>1587200</v>
      </c>
      <c r="Z5767" s="2">
        <v>1591540</v>
      </c>
      <c r="AA5767" s="2">
        <v>1595880</v>
      </c>
      <c r="AB5767" s="2">
        <v>1598980</v>
      </c>
      <c r="AC5767" s="2">
        <v>1603940</v>
      </c>
      <c r="AD5767" s="2">
        <v>1608280</v>
      </c>
      <c r="AE5767" s="2">
        <v>1613240</v>
      </c>
      <c r="AF5767" s="2">
        <v>1618200</v>
      </c>
    </row>
    <row r="5768" spans="1:32" x14ac:dyDescent="0.25">
      <c r="A5768" t="s">
        <v>3164</v>
      </c>
      <c r="B5768" t="s">
        <v>19</v>
      </c>
      <c r="C5768" s="2">
        <v>6892300</v>
      </c>
      <c r="D5768" s="2">
        <v>7526580</v>
      </c>
      <c r="E5768" s="2">
        <v>7595660</v>
      </c>
      <c r="F5768" s="2">
        <v>7589380</v>
      </c>
      <c r="G5768" s="2">
        <v>7589380</v>
      </c>
      <c r="H5768" s="2">
        <v>7579960</v>
      </c>
      <c r="I5768" s="2">
        <v>7573680</v>
      </c>
      <c r="J5768" s="2">
        <v>7611360</v>
      </c>
      <c r="K5768" s="2">
        <v>7649040</v>
      </c>
      <c r="L5768" s="2">
        <v>7699280</v>
      </c>
      <c r="M5768" s="2">
        <v>7727540</v>
      </c>
      <c r="N5768" s="2">
        <v>7765220</v>
      </c>
      <c r="O5768" s="2">
        <v>7796620</v>
      </c>
      <c r="P5768" s="2">
        <v>7828020</v>
      </c>
      <c r="Q5768" s="2">
        <v>7859420</v>
      </c>
      <c r="R5768" s="2">
        <v>7884540</v>
      </c>
      <c r="S5768" s="2">
        <v>7906520</v>
      </c>
      <c r="T5768" s="2">
        <v>7925360</v>
      </c>
      <c r="U5768" s="2">
        <v>7950480</v>
      </c>
      <c r="V5768" s="2">
        <v>7972460</v>
      </c>
      <c r="W5768" s="2">
        <v>7994440</v>
      </c>
      <c r="X5768" s="2">
        <v>8016420</v>
      </c>
      <c r="Y5768" s="2">
        <v>8038400</v>
      </c>
      <c r="Z5768" s="2">
        <v>8060380</v>
      </c>
      <c r="AA5768" s="2">
        <v>8082360</v>
      </c>
      <c r="AB5768" s="2">
        <v>8098060</v>
      </c>
      <c r="AC5768" s="2">
        <v>8123180</v>
      </c>
      <c r="AD5768" s="2">
        <v>8145160</v>
      </c>
      <c r="AE5768" s="2">
        <v>8170280</v>
      </c>
      <c r="AF5768" s="2">
        <v>8195400</v>
      </c>
    </row>
    <row r="5769" spans="1:32" x14ac:dyDescent="0.25">
      <c r="A5769" t="s">
        <v>3165</v>
      </c>
      <c r="B5769" t="s">
        <v>19</v>
      </c>
      <c r="C5769" s="2">
        <v>241450000</v>
      </c>
      <c r="D5769" s="2">
        <v>263670000</v>
      </c>
      <c r="E5769" s="2">
        <v>266090000</v>
      </c>
      <c r="F5769" s="2">
        <v>265870000</v>
      </c>
      <c r="G5769" s="2">
        <v>265870000</v>
      </c>
      <c r="H5769" s="2">
        <v>265540000</v>
      </c>
      <c r="I5769" s="2">
        <v>265320000</v>
      </c>
      <c r="J5769" s="2">
        <v>266640000</v>
      </c>
      <c r="K5769" s="2">
        <v>267960000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x14ac:dyDescent="0.25">
      <c r="A5770" t="s">
        <v>3166</v>
      </c>
      <c r="B5770" t="s">
        <v>19</v>
      </c>
      <c r="C5770" s="2">
        <v>35120000</v>
      </c>
      <c r="D5770" s="2">
        <v>38352000</v>
      </c>
      <c r="E5770" s="2">
        <v>38704000</v>
      </c>
      <c r="F5770" s="2">
        <v>38672000</v>
      </c>
      <c r="G5770" s="2">
        <v>38672000</v>
      </c>
      <c r="H5770" s="2">
        <v>38624000</v>
      </c>
      <c r="I5770" s="2">
        <v>38592000</v>
      </c>
      <c r="J5770" s="2">
        <v>38784000</v>
      </c>
      <c r="K5770" s="2">
        <v>38976000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x14ac:dyDescent="0.25">
      <c r="A5771" t="s">
        <v>3167</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x14ac:dyDescent="0.25">
      <c r="A5772" t="s">
        <v>3168</v>
      </c>
      <c r="B5772" t="s">
        <v>19</v>
      </c>
      <c r="C5772" s="2">
        <v>176655000000000</v>
      </c>
      <c r="D5772" s="2">
        <v>183069000000000</v>
      </c>
      <c r="E5772" s="2">
        <v>183557000000000</v>
      </c>
      <c r="F5772" s="2">
        <v>178310000000000</v>
      </c>
      <c r="G5772" s="2">
        <v>180224000000000</v>
      </c>
      <c r="H5772" s="2">
        <v>182098000000000</v>
      </c>
      <c r="I5772" s="2">
        <v>183108000000000</v>
      </c>
      <c r="J5772" s="2">
        <v>184624000000000</v>
      </c>
      <c r="K5772" s="2">
        <v>185521000000000</v>
      </c>
      <c r="L5772" s="2">
        <v>186107000000000</v>
      </c>
      <c r="M5772" s="2">
        <v>186647000000000</v>
      </c>
      <c r="N5772" s="2">
        <v>187026000000000</v>
      </c>
      <c r="O5772" s="2">
        <v>187144000000000</v>
      </c>
      <c r="P5772" s="2">
        <v>187092000000000</v>
      </c>
      <c r="Q5772" s="2">
        <v>186933000000000</v>
      </c>
      <c r="R5772" s="2">
        <v>186797000000000</v>
      </c>
      <c r="S5772" s="2">
        <v>186655000000000</v>
      </c>
      <c r="T5772" s="2">
        <v>186219000000000</v>
      </c>
      <c r="U5772" s="2">
        <v>185928000000000</v>
      </c>
      <c r="V5772" s="2">
        <v>185514000000000</v>
      </c>
      <c r="W5772" s="2">
        <v>185079000000000</v>
      </c>
      <c r="X5772" s="2">
        <v>184725000000000</v>
      </c>
      <c r="Y5772" s="2">
        <v>184570000000000</v>
      </c>
      <c r="Z5772" s="2">
        <v>184607000000000</v>
      </c>
      <c r="AA5772" s="2">
        <v>184457000000000</v>
      </c>
      <c r="AB5772" s="2">
        <v>183844000000000</v>
      </c>
      <c r="AC5772" s="2">
        <v>183578000000000</v>
      </c>
      <c r="AD5772" s="2">
        <v>183511000000000</v>
      </c>
      <c r="AE5772" s="2">
        <v>183438000000000</v>
      </c>
      <c r="AF5772" s="2">
        <v>183236000000000</v>
      </c>
    </row>
    <row r="5773" spans="1:32" x14ac:dyDescent="0.25">
      <c r="A5773" t="s">
        <v>3169</v>
      </c>
      <c r="B5773" t="s">
        <v>19</v>
      </c>
      <c r="C5773" s="2">
        <v>15867600000</v>
      </c>
      <c r="D5773" s="2">
        <v>16443800000</v>
      </c>
      <c r="E5773" s="2">
        <v>16487600000</v>
      </c>
      <c r="F5773" s="2">
        <v>16016300000</v>
      </c>
      <c r="G5773" s="2">
        <v>16188200000</v>
      </c>
      <c r="H5773" s="2">
        <v>16356600000</v>
      </c>
      <c r="I5773" s="2">
        <v>16447300000</v>
      </c>
      <c r="J5773" s="2">
        <v>16583500000</v>
      </c>
      <c r="K5773" s="2">
        <v>16664000000</v>
      </c>
      <c r="L5773" s="2">
        <v>16716700000</v>
      </c>
      <c r="M5773" s="2">
        <v>16765100000</v>
      </c>
      <c r="N5773" s="2">
        <v>16799200000</v>
      </c>
      <c r="O5773" s="2">
        <v>16809800000</v>
      </c>
      <c r="P5773" s="2">
        <v>16805100000</v>
      </c>
      <c r="Q5773" s="2">
        <v>16790900000</v>
      </c>
      <c r="R5773" s="2">
        <v>16778600000</v>
      </c>
      <c r="S5773" s="2">
        <v>16765900000</v>
      </c>
      <c r="T5773" s="2">
        <v>16726700000</v>
      </c>
      <c r="U5773" s="2">
        <v>16700500000</v>
      </c>
      <c r="V5773" s="2">
        <v>16663400000</v>
      </c>
      <c r="W5773" s="2">
        <v>16624300000</v>
      </c>
      <c r="X5773" s="2">
        <v>16592500000</v>
      </c>
      <c r="Y5773" s="2">
        <v>16578600000</v>
      </c>
      <c r="Z5773" s="2">
        <v>16581900000</v>
      </c>
      <c r="AA5773" s="2">
        <v>16568500000</v>
      </c>
      <c r="AB5773" s="2">
        <v>16513400000</v>
      </c>
      <c r="AC5773" s="2">
        <v>16489500000</v>
      </c>
      <c r="AD5773" s="2">
        <v>16483500000</v>
      </c>
      <c r="AE5773" s="2">
        <v>16476900000</v>
      </c>
      <c r="AF5773" s="2">
        <v>16458800000</v>
      </c>
    </row>
    <row r="5774" spans="1:32" x14ac:dyDescent="0.25">
      <c r="A5774" t="s">
        <v>3170</v>
      </c>
      <c r="B5774" t="s">
        <v>19</v>
      </c>
      <c r="C5774" s="2">
        <v>97626200000</v>
      </c>
      <c r="D5774" s="2">
        <v>101171000000</v>
      </c>
      <c r="E5774" s="2">
        <v>101441000000</v>
      </c>
      <c r="F5774" s="2">
        <v>98540800000</v>
      </c>
      <c r="G5774" s="2">
        <v>99598500000</v>
      </c>
      <c r="H5774" s="2">
        <v>100634000000</v>
      </c>
      <c r="I5774" s="2">
        <v>101193000000</v>
      </c>
      <c r="J5774" s="2">
        <v>102031000000</v>
      </c>
      <c r="K5774" s="2">
        <v>102526000000</v>
      </c>
      <c r="L5774" s="2">
        <v>102850000000</v>
      </c>
      <c r="M5774" s="2">
        <v>103148000000</v>
      </c>
      <c r="N5774" s="2">
        <v>103358000000</v>
      </c>
      <c r="O5774" s="2">
        <v>103423000000</v>
      </c>
      <c r="P5774" s="2">
        <v>103394000000</v>
      </c>
      <c r="Q5774" s="2">
        <v>103306000000</v>
      </c>
      <c r="R5774" s="2">
        <v>103231000000</v>
      </c>
      <c r="S5774" s="2">
        <v>103153000000</v>
      </c>
      <c r="T5774" s="2">
        <v>102912000000</v>
      </c>
      <c r="U5774" s="2">
        <v>102751000000</v>
      </c>
      <c r="V5774" s="2">
        <v>102522000000</v>
      </c>
      <c r="W5774" s="2">
        <v>102282000000</v>
      </c>
      <c r="X5774" s="2">
        <v>102086000000</v>
      </c>
      <c r="Y5774" s="2">
        <v>102000000000</v>
      </c>
      <c r="Z5774" s="2">
        <v>102021000000</v>
      </c>
      <c r="AA5774" s="2">
        <v>101938000000</v>
      </c>
      <c r="AB5774" s="2">
        <v>101600000000</v>
      </c>
      <c r="AC5774" s="2">
        <v>101452000000</v>
      </c>
      <c r="AD5774" s="2">
        <v>101415000000</v>
      </c>
      <c r="AE5774" s="2">
        <v>101375000000</v>
      </c>
      <c r="AF5774" s="2">
        <v>101263000000</v>
      </c>
    </row>
    <row r="5775" spans="1:32" x14ac:dyDescent="0.25">
      <c r="A5775" t="s">
        <v>3171</v>
      </c>
      <c r="B5775" t="s">
        <v>19</v>
      </c>
      <c r="C5775" s="2">
        <v>134289000000</v>
      </c>
      <c r="D5775" s="2">
        <v>139165000000</v>
      </c>
      <c r="E5775" s="2">
        <v>139536000000</v>
      </c>
      <c r="F5775" s="2">
        <v>135547000000</v>
      </c>
      <c r="G5775" s="2">
        <v>137002000000</v>
      </c>
      <c r="H5775" s="2">
        <v>138427000000</v>
      </c>
      <c r="I5775" s="2">
        <v>139195000000</v>
      </c>
      <c r="J5775" s="2">
        <v>140347000000</v>
      </c>
      <c r="K5775" s="2">
        <v>141029000000</v>
      </c>
      <c r="L5775" s="2">
        <v>141475000000</v>
      </c>
      <c r="M5775" s="2">
        <v>141884000000</v>
      </c>
      <c r="N5775" s="2">
        <v>142173000000</v>
      </c>
      <c r="O5775" s="2">
        <v>142262000000</v>
      </c>
      <c r="P5775" s="2">
        <v>142223000000</v>
      </c>
      <c r="Q5775" s="2">
        <v>142102000000</v>
      </c>
      <c r="R5775" s="2">
        <v>141999000000</v>
      </c>
      <c r="S5775" s="2">
        <v>141891000000</v>
      </c>
      <c r="T5775" s="2">
        <v>141559000000</v>
      </c>
      <c r="U5775" s="2">
        <v>141338000000</v>
      </c>
      <c r="V5775" s="2">
        <v>141024000000</v>
      </c>
      <c r="W5775" s="2">
        <v>140693000000</v>
      </c>
      <c r="X5775" s="2">
        <v>140424000000</v>
      </c>
      <c r="Y5775" s="2">
        <v>140306000000</v>
      </c>
      <c r="Z5775" s="2">
        <v>140334000000</v>
      </c>
      <c r="AA5775" s="2">
        <v>140220000000</v>
      </c>
      <c r="AB5775" s="2">
        <v>139754000000</v>
      </c>
      <c r="AC5775" s="2">
        <v>139552000000</v>
      </c>
      <c r="AD5775" s="2">
        <v>139501000000</v>
      </c>
      <c r="AE5775" s="2">
        <v>139445000000</v>
      </c>
      <c r="AF5775" s="2">
        <v>139292000000</v>
      </c>
    </row>
    <row r="5776" spans="1:32" x14ac:dyDescent="0.25">
      <c r="A5776" t="s">
        <v>3172</v>
      </c>
      <c r="B5776" t="s">
        <v>19</v>
      </c>
      <c r="C5776" s="2">
        <v>51991000000</v>
      </c>
      <c r="D5776" s="2">
        <v>53878800000</v>
      </c>
      <c r="E5776" s="2">
        <v>54022500000</v>
      </c>
      <c r="F5776" s="2">
        <v>52478000000</v>
      </c>
      <c r="G5776" s="2">
        <v>53041300000</v>
      </c>
      <c r="H5776" s="2">
        <v>53593000000</v>
      </c>
      <c r="I5776" s="2">
        <v>53890300000</v>
      </c>
      <c r="J5776" s="2">
        <v>54336500000</v>
      </c>
      <c r="K5776" s="2">
        <v>54600300000</v>
      </c>
      <c r="L5776" s="2">
        <v>54773000000</v>
      </c>
      <c r="M5776" s="2">
        <v>54931600000</v>
      </c>
      <c r="N5776" s="2">
        <v>55043400000</v>
      </c>
      <c r="O5776" s="2">
        <v>55077900000</v>
      </c>
      <c r="P5776" s="2">
        <v>55062600000</v>
      </c>
      <c r="Q5776" s="2">
        <v>55015900000</v>
      </c>
      <c r="R5776" s="2">
        <v>54975800000</v>
      </c>
      <c r="S5776" s="2">
        <v>54934100000</v>
      </c>
      <c r="T5776" s="2">
        <v>54805800000</v>
      </c>
      <c r="U5776" s="2">
        <v>54720000000</v>
      </c>
      <c r="V5776" s="2">
        <v>54598400000</v>
      </c>
      <c r="W5776" s="2">
        <v>54470300000</v>
      </c>
      <c r="X5776" s="2">
        <v>54366200000</v>
      </c>
      <c r="Y5776" s="2">
        <v>54320400000</v>
      </c>
      <c r="Z5776" s="2">
        <v>54331300000</v>
      </c>
      <c r="AA5776" s="2">
        <v>54287300000</v>
      </c>
      <c r="AB5776" s="2">
        <v>54106900000</v>
      </c>
      <c r="AC5776" s="2">
        <v>54028500000</v>
      </c>
      <c r="AD5776" s="2">
        <v>54008900000</v>
      </c>
      <c r="AE5776" s="2">
        <v>53987300000</v>
      </c>
      <c r="AF5776" s="2">
        <v>53928000000</v>
      </c>
    </row>
    <row r="5777" spans="1:32" x14ac:dyDescent="0.25">
      <c r="A5777" t="s">
        <v>3173</v>
      </c>
      <c r="B5777" t="s">
        <v>19</v>
      </c>
      <c r="C5777" s="2">
        <v>48681600000</v>
      </c>
      <c r="D5777" s="2">
        <v>50449300000</v>
      </c>
      <c r="E5777" s="2">
        <v>50583800000</v>
      </c>
      <c r="F5777" s="2">
        <v>49137700000</v>
      </c>
      <c r="G5777" s="2">
        <v>49665100000</v>
      </c>
      <c r="H5777" s="2">
        <v>50181700000</v>
      </c>
      <c r="I5777" s="2">
        <v>50460100000</v>
      </c>
      <c r="J5777" s="2">
        <v>50877800000</v>
      </c>
      <c r="K5777" s="2">
        <v>51124800000</v>
      </c>
      <c r="L5777" s="2">
        <v>51286500000</v>
      </c>
      <c r="M5777" s="2">
        <v>51435100000</v>
      </c>
      <c r="N5777" s="2">
        <v>51539800000</v>
      </c>
      <c r="O5777" s="2">
        <v>51572100000</v>
      </c>
      <c r="P5777" s="2">
        <v>51557800000</v>
      </c>
      <c r="Q5777" s="2">
        <v>51514000000</v>
      </c>
      <c r="R5777" s="2">
        <v>51476500000</v>
      </c>
      <c r="S5777" s="2">
        <v>51437400000</v>
      </c>
      <c r="T5777" s="2">
        <v>51317200000</v>
      </c>
      <c r="U5777" s="2">
        <v>51237000000</v>
      </c>
      <c r="V5777" s="2">
        <v>51123000000</v>
      </c>
      <c r="W5777" s="2">
        <v>51003100000</v>
      </c>
      <c r="X5777" s="2">
        <v>50905600000</v>
      </c>
      <c r="Y5777" s="2">
        <v>50862800000</v>
      </c>
      <c r="Z5777" s="2">
        <v>50873000000</v>
      </c>
      <c r="AA5777" s="2">
        <v>50831800000</v>
      </c>
      <c r="AB5777" s="2">
        <v>50662900000</v>
      </c>
      <c r="AC5777" s="2">
        <v>50589500000</v>
      </c>
      <c r="AD5777" s="2">
        <v>50571100000</v>
      </c>
      <c r="AE5777" s="2">
        <v>50550900000</v>
      </c>
      <c r="AF5777" s="2">
        <v>50495300000</v>
      </c>
    </row>
    <row r="5778" spans="1:32" x14ac:dyDescent="0.25">
      <c r="A5778" t="s">
        <v>3174</v>
      </c>
      <c r="B5778" t="s">
        <v>19</v>
      </c>
      <c r="C5778" s="2">
        <v>1085360000</v>
      </c>
      <c r="D5778" s="2">
        <v>1124770000</v>
      </c>
      <c r="E5778" s="2">
        <v>1127770000</v>
      </c>
      <c r="F5778" s="2">
        <v>1095530000</v>
      </c>
      <c r="G5778" s="2">
        <v>1107290000</v>
      </c>
      <c r="H5778" s="2">
        <v>1118810000</v>
      </c>
      <c r="I5778" s="2">
        <v>1125020000</v>
      </c>
      <c r="J5778" s="2">
        <v>1134330000</v>
      </c>
      <c r="K5778" s="2">
        <v>1139840000</v>
      </c>
      <c r="L5778" s="2">
        <v>1143440000</v>
      </c>
      <c r="M5778" s="2">
        <v>1146750000</v>
      </c>
      <c r="N5778" s="2">
        <v>1149090000</v>
      </c>
      <c r="O5778" s="2">
        <v>1149810000</v>
      </c>
      <c r="P5778" s="2">
        <v>1149490000</v>
      </c>
      <c r="Q5778" s="2">
        <v>1148510000</v>
      </c>
      <c r="R5778" s="2">
        <v>1147680000</v>
      </c>
      <c r="S5778" s="2">
        <v>1146810000</v>
      </c>
      <c r="T5778" s="2">
        <v>1144130000</v>
      </c>
      <c r="U5778" s="2">
        <v>1142340000</v>
      </c>
      <c r="V5778" s="2">
        <v>1139800000</v>
      </c>
      <c r="W5778" s="2">
        <v>1137120000</v>
      </c>
      <c r="X5778" s="2">
        <v>1134950000</v>
      </c>
      <c r="Y5778" s="2">
        <v>1133990000</v>
      </c>
      <c r="Z5778" s="2">
        <v>1134220000</v>
      </c>
      <c r="AA5778" s="2">
        <v>1133300000</v>
      </c>
      <c r="AB5778" s="2">
        <v>1129540000</v>
      </c>
      <c r="AC5778" s="2">
        <v>1127900000</v>
      </c>
      <c r="AD5778" s="2">
        <v>1127490000</v>
      </c>
      <c r="AE5778" s="2">
        <v>1127040000</v>
      </c>
      <c r="AF5778" s="2">
        <v>1125800000</v>
      </c>
    </row>
    <row r="5779" spans="1:32" x14ac:dyDescent="0.25">
      <c r="A5779" t="s">
        <v>3175</v>
      </c>
      <c r="B5779" t="s">
        <v>19</v>
      </c>
      <c r="C5779" s="2">
        <v>1774540000</v>
      </c>
      <c r="D5779" s="2">
        <v>1838970000</v>
      </c>
      <c r="E5779" s="2">
        <v>1843880000</v>
      </c>
      <c r="F5779" s="2">
        <v>1791160000</v>
      </c>
      <c r="G5779" s="2">
        <v>1810390000</v>
      </c>
      <c r="H5779" s="2">
        <v>1829220000</v>
      </c>
      <c r="I5779" s="2">
        <v>1839370000</v>
      </c>
      <c r="J5779" s="2">
        <v>1854590000</v>
      </c>
      <c r="K5779" s="2">
        <v>1863600000</v>
      </c>
      <c r="L5779" s="2">
        <v>1869490000</v>
      </c>
      <c r="M5779" s="2">
        <v>1874910000</v>
      </c>
      <c r="N5779" s="2">
        <v>1878720000</v>
      </c>
      <c r="O5779" s="2">
        <v>1879900000</v>
      </c>
      <c r="P5779" s="2">
        <v>1879380000</v>
      </c>
      <c r="Q5779" s="2">
        <v>1877790000</v>
      </c>
      <c r="R5779" s="2">
        <v>1876420000</v>
      </c>
      <c r="S5779" s="2">
        <v>1874990000</v>
      </c>
      <c r="T5779" s="2">
        <v>1870610000</v>
      </c>
      <c r="U5779" s="2">
        <v>1867690000</v>
      </c>
      <c r="V5779" s="2">
        <v>1863530000</v>
      </c>
      <c r="W5779" s="2">
        <v>1859160000</v>
      </c>
      <c r="X5779" s="2">
        <v>1855610000</v>
      </c>
      <c r="Y5779" s="2">
        <v>1854050000</v>
      </c>
      <c r="Z5779" s="2">
        <v>1854420000</v>
      </c>
      <c r="AA5779" s="2">
        <v>1852920000</v>
      </c>
      <c r="AB5779" s="2">
        <v>1846760000</v>
      </c>
      <c r="AC5779" s="2">
        <v>1844080000</v>
      </c>
      <c r="AD5779" s="2">
        <v>1843410000</v>
      </c>
      <c r="AE5779" s="2">
        <v>1842680000</v>
      </c>
      <c r="AF5779" s="2">
        <v>1840650000</v>
      </c>
    </row>
    <row r="5780" spans="1:32" x14ac:dyDescent="0.25">
      <c r="A5780" t="s">
        <v>3176</v>
      </c>
      <c r="B5780" t="s">
        <v>19</v>
      </c>
      <c r="C5780" s="2">
        <v>31289100000</v>
      </c>
      <c r="D5780" s="2">
        <v>32425300000</v>
      </c>
      <c r="E5780" s="2">
        <v>32511700000</v>
      </c>
      <c r="F5780" s="2">
        <v>31582300000</v>
      </c>
      <c r="G5780" s="2">
        <v>31921200000</v>
      </c>
      <c r="H5780" s="2">
        <v>32253300000</v>
      </c>
      <c r="I5780" s="2">
        <v>32432200000</v>
      </c>
      <c r="J5780" s="2">
        <v>32700700000</v>
      </c>
      <c r="K5780" s="2">
        <v>32859400000</v>
      </c>
      <c r="L5780" s="2">
        <v>32963400000</v>
      </c>
      <c r="M5780" s="2">
        <v>33058900000</v>
      </c>
      <c r="N5780" s="2">
        <v>33126200000</v>
      </c>
      <c r="O5780" s="2">
        <v>33146900000</v>
      </c>
      <c r="P5780" s="2">
        <v>33137700000</v>
      </c>
      <c r="Q5780" s="2">
        <v>33109600000</v>
      </c>
      <c r="R5780" s="2">
        <v>33085500000</v>
      </c>
      <c r="S5780" s="2">
        <v>33060400000</v>
      </c>
      <c r="T5780" s="2">
        <v>32983100000</v>
      </c>
      <c r="U5780" s="2">
        <v>32931500000</v>
      </c>
      <c r="V5780" s="2">
        <v>32858300000</v>
      </c>
      <c r="W5780" s="2">
        <v>32781300000</v>
      </c>
      <c r="X5780" s="2">
        <v>32718600000</v>
      </c>
      <c r="Y5780" s="2">
        <v>32691000000</v>
      </c>
      <c r="Z5780" s="2">
        <v>32697600000</v>
      </c>
      <c r="AA5780" s="2">
        <v>32671100000</v>
      </c>
      <c r="AB5780" s="2">
        <v>32562600000</v>
      </c>
      <c r="AC5780" s="2">
        <v>32515400000</v>
      </c>
      <c r="AD5780" s="2">
        <v>32503500000</v>
      </c>
      <c r="AE5780" s="2">
        <v>32490600000</v>
      </c>
      <c r="AF5780" s="2">
        <v>32454900000</v>
      </c>
    </row>
    <row r="5781" spans="1:32" x14ac:dyDescent="0.25">
      <c r="A5781" t="s">
        <v>3177</v>
      </c>
      <c r="B5781" t="s">
        <v>19</v>
      </c>
      <c r="C5781" s="2">
        <v>3329340000</v>
      </c>
      <c r="D5781" s="2">
        <v>3450230000</v>
      </c>
      <c r="E5781" s="2">
        <v>3459430000</v>
      </c>
      <c r="F5781" s="2">
        <v>3360530000</v>
      </c>
      <c r="G5781" s="2">
        <v>3396600000</v>
      </c>
      <c r="H5781" s="2">
        <v>3431930000</v>
      </c>
      <c r="I5781" s="2">
        <v>3450970000</v>
      </c>
      <c r="J5781" s="2">
        <v>3479540000</v>
      </c>
      <c r="K5781" s="2">
        <v>3496430000</v>
      </c>
      <c r="L5781" s="2">
        <v>3507490000</v>
      </c>
      <c r="M5781" s="2">
        <v>3517650000</v>
      </c>
      <c r="N5781" s="2">
        <v>3524810000</v>
      </c>
      <c r="O5781" s="2">
        <v>3527020000</v>
      </c>
      <c r="P5781" s="2">
        <v>3526040000</v>
      </c>
      <c r="Q5781" s="2">
        <v>3523050000</v>
      </c>
      <c r="R5781" s="2">
        <v>3520480000</v>
      </c>
      <c r="S5781" s="2">
        <v>3517810000</v>
      </c>
      <c r="T5781" s="2">
        <v>3509590000</v>
      </c>
      <c r="U5781" s="2">
        <v>3504100000</v>
      </c>
      <c r="V5781" s="2">
        <v>3496310000</v>
      </c>
      <c r="W5781" s="2">
        <v>3488110000</v>
      </c>
      <c r="X5781" s="2">
        <v>3481440000</v>
      </c>
      <c r="Y5781" s="2">
        <v>3478510000</v>
      </c>
      <c r="Z5781" s="2">
        <v>3479210000</v>
      </c>
      <c r="AA5781" s="2">
        <v>3476390000</v>
      </c>
      <c r="AB5781" s="2">
        <v>3464840000</v>
      </c>
      <c r="AC5781" s="2">
        <v>3459820000</v>
      </c>
      <c r="AD5781" s="2">
        <v>3458560000</v>
      </c>
      <c r="AE5781" s="2">
        <v>3457180000</v>
      </c>
      <c r="AF5781" s="2">
        <v>3453380000</v>
      </c>
    </row>
    <row r="5782" spans="1:32" x14ac:dyDescent="0.25">
      <c r="A5782" t="s">
        <v>3178</v>
      </c>
      <c r="B5782" t="s">
        <v>19</v>
      </c>
      <c r="C5782" s="2">
        <v>332934000</v>
      </c>
      <c r="D5782" s="2">
        <v>345023000</v>
      </c>
      <c r="E5782" s="2">
        <v>345943000</v>
      </c>
      <c r="F5782" s="2">
        <v>336053000</v>
      </c>
      <c r="G5782" s="2">
        <v>339660000</v>
      </c>
      <c r="H5782" s="2">
        <v>343193000</v>
      </c>
      <c r="I5782" s="2">
        <v>345097000</v>
      </c>
      <c r="J5782" s="2">
        <v>347954000</v>
      </c>
      <c r="K5782" s="2">
        <v>349643000</v>
      </c>
      <c r="L5782" s="2">
        <v>350749000</v>
      </c>
      <c r="M5782" s="2">
        <v>351765000</v>
      </c>
      <c r="N5782" s="2">
        <v>352481000</v>
      </c>
      <c r="O5782" s="2">
        <v>352702000</v>
      </c>
      <c r="P5782" s="2">
        <v>352604000</v>
      </c>
      <c r="Q5782" s="2">
        <v>352305000</v>
      </c>
      <c r="R5782" s="2">
        <v>352048000</v>
      </c>
      <c r="S5782" s="2">
        <v>351781000</v>
      </c>
      <c r="T5782" s="2">
        <v>350959000</v>
      </c>
      <c r="U5782" s="2">
        <v>350410000</v>
      </c>
      <c r="V5782" s="2">
        <v>349631000</v>
      </c>
      <c r="W5782" s="2">
        <v>348811000</v>
      </c>
      <c r="X5782" s="2">
        <v>348144000</v>
      </c>
      <c r="Y5782" s="2">
        <v>347851000</v>
      </c>
      <c r="Z5782" s="2">
        <v>347921000</v>
      </c>
      <c r="AA5782" s="2">
        <v>347639000</v>
      </c>
      <c r="AB5782" s="2">
        <v>346484000</v>
      </c>
      <c r="AC5782" s="2">
        <v>345982000</v>
      </c>
      <c r="AD5782" s="2">
        <v>345856000</v>
      </c>
      <c r="AE5782" s="2">
        <v>345718000</v>
      </c>
      <c r="AF5782" s="2">
        <v>345338000</v>
      </c>
    </row>
    <row r="5783" spans="1:32" x14ac:dyDescent="0.25">
      <c r="A5783" t="s">
        <v>3179</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x14ac:dyDescent="0.25">
      <c r="A5784" t="s">
        <v>3180</v>
      </c>
      <c r="B5784" t="s">
        <v>19</v>
      </c>
      <c r="C5784" s="2">
        <v>22660500000000</v>
      </c>
      <c r="D5784" s="2">
        <v>21420200000000</v>
      </c>
      <c r="E5784" s="2">
        <v>21013400000000</v>
      </c>
      <c r="F5784" s="2">
        <v>19982000000000</v>
      </c>
      <c r="G5784" s="2">
        <v>20191100000000</v>
      </c>
      <c r="H5784" s="2">
        <v>20356900000000</v>
      </c>
      <c r="I5784" s="2">
        <v>20474400000000</v>
      </c>
      <c r="J5784" s="2">
        <v>20668300000000</v>
      </c>
      <c r="K5784" s="2">
        <v>20690200000000</v>
      </c>
      <c r="L5784" s="2">
        <v>20619100000000</v>
      </c>
      <c r="M5784" s="2">
        <v>20491400000000</v>
      </c>
      <c r="N5784" s="2">
        <v>20368700000000</v>
      </c>
      <c r="O5784" s="2">
        <v>20228000000000</v>
      </c>
      <c r="P5784" s="2">
        <v>20087900000000</v>
      </c>
      <c r="Q5784" s="2">
        <v>19936300000000</v>
      </c>
      <c r="R5784" s="2">
        <v>19784500000000</v>
      </c>
      <c r="S5784" s="2">
        <v>19622800000000</v>
      </c>
      <c r="T5784" s="2">
        <v>19452900000000</v>
      </c>
      <c r="U5784" s="2">
        <v>19289400000000</v>
      </c>
      <c r="V5784" s="2">
        <v>19118700000000</v>
      </c>
      <c r="W5784" s="2">
        <v>18944000000000</v>
      </c>
      <c r="X5784" s="2">
        <v>18779800000000</v>
      </c>
      <c r="Y5784" s="2">
        <v>18605100000000</v>
      </c>
      <c r="Z5784" s="2">
        <v>18452300000000</v>
      </c>
      <c r="AA5784" s="2">
        <v>18297200000000</v>
      </c>
      <c r="AB5784" s="2">
        <v>18101800000000</v>
      </c>
      <c r="AC5784" s="2">
        <v>17917600000000</v>
      </c>
      <c r="AD5784" s="2">
        <v>17754800000000</v>
      </c>
      <c r="AE5784" s="2">
        <v>17600900000000</v>
      </c>
      <c r="AF5784" s="2">
        <v>17456000000000</v>
      </c>
    </row>
    <row r="5785" spans="1:32" x14ac:dyDescent="0.25">
      <c r="A5785" t="s">
        <v>3181</v>
      </c>
      <c r="B5785" t="s">
        <v>19</v>
      </c>
      <c r="C5785" s="2">
        <v>1259560000</v>
      </c>
      <c r="D5785" s="2">
        <v>1190620000</v>
      </c>
      <c r="E5785" s="2">
        <v>1168010000</v>
      </c>
      <c r="F5785" s="2">
        <v>1110680000</v>
      </c>
      <c r="G5785" s="2">
        <v>1122300000</v>
      </c>
      <c r="H5785" s="2">
        <v>1131520000</v>
      </c>
      <c r="I5785" s="2">
        <v>1138050000</v>
      </c>
      <c r="J5785" s="2">
        <v>1148830000</v>
      </c>
      <c r="K5785" s="2">
        <v>1150050000</v>
      </c>
      <c r="L5785" s="2">
        <v>1146090000</v>
      </c>
      <c r="M5785" s="2">
        <v>1138990000</v>
      </c>
      <c r="N5785" s="2">
        <v>1132180000</v>
      </c>
      <c r="O5785" s="2">
        <v>1124350000</v>
      </c>
      <c r="P5785" s="2">
        <v>1116570000</v>
      </c>
      <c r="Q5785" s="2">
        <v>1108140000</v>
      </c>
      <c r="R5785" s="2">
        <v>1099700000</v>
      </c>
      <c r="S5785" s="2">
        <v>1090720000</v>
      </c>
      <c r="T5785" s="2">
        <v>1081270000</v>
      </c>
      <c r="U5785" s="2">
        <v>1072190000</v>
      </c>
      <c r="V5785" s="2">
        <v>1062690000</v>
      </c>
      <c r="W5785" s="2">
        <v>1052980000</v>
      </c>
      <c r="X5785" s="2">
        <v>1043860000</v>
      </c>
      <c r="Y5785" s="2">
        <v>1034150000</v>
      </c>
      <c r="Z5785" s="2">
        <v>1025650000</v>
      </c>
      <c r="AA5785" s="2">
        <v>1017030000</v>
      </c>
      <c r="AB5785" s="2">
        <v>1006170000</v>
      </c>
      <c r="AC5785" s="2">
        <v>995935000</v>
      </c>
      <c r="AD5785" s="2">
        <v>986883000</v>
      </c>
      <c r="AE5785" s="2">
        <v>978332000</v>
      </c>
      <c r="AF5785" s="2">
        <v>970278000</v>
      </c>
    </row>
    <row r="5786" spans="1:32" x14ac:dyDescent="0.25">
      <c r="A5786" t="s">
        <v>3182</v>
      </c>
      <c r="B5786" t="s">
        <v>19</v>
      </c>
      <c r="C5786" s="2">
        <v>7862220000</v>
      </c>
      <c r="D5786" s="2">
        <v>7431910000</v>
      </c>
      <c r="E5786" s="2">
        <v>7290780000</v>
      </c>
      <c r="F5786" s="2">
        <v>6932910000</v>
      </c>
      <c r="G5786" s="2">
        <v>7005450000</v>
      </c>
      <c r="H5786" s="2">
        <v>7062980000</v>
      </c>
      <c r="I5786" s="2">
        <v>7103760000</v>
      </c>
      <c r="J5786" s="2">
        <v>7171020000</v>
      </c>
      <c r="K5786" s="2">
        <v>7178640000</v>
      </c>
      <c r="L5786" s="2">
        <v>7153950000</v>
      </c>
      <c r="M5786" s="2">
        <v>7109640000</v>
      </c>
      <c r="N5786" s="2">
        <v>7067090000</v>
      </c>
      <c r="O5786" s="2">
        <v>7018260000</v>
      </c>
      <c r="P5786" s="2">
        <v>6969660000</v>
      </c>
      <c r="Q5786" s="2">
        <v>6917050000</v>
      </c>
      <c r="R5786" s="2">
        <v>6864390000</v>
      </c>
      <c r="S5786" s="2">
        <v>6808300000</v>
      </c>
      <c r="T5786" s="2">
        <v>6749330000</v>
      </c>
      <c r="U5786" s="2">
        <v>6692620000</v>
      </c>
      <c r="V5786" s="2">
        <v>6633370000</v>
      </c>
      <c r="W5786" s="2">
        <v>6572760000</v>
      </c>
      <c r="X5786" s="2">
        <v>6515790000</v>
      </c>
      <c r="Y5786" s="2">
        <v>6455180000</v>
      </c>
      <c r="Z5786" s="2">
        <v>6402160000</v>
      </c>
      <c r="AA5786" s="2">
        <v>6348350000</v>
      </c>
      <c r="AB5786" s="2">
        <v>6280560000</v>
      </c>
      <c r="AC5786" s="2">
        <v>6216660000</v>
      </c>
      <c r="AD5786" s="2">
        <v>6160150000</v>
      </c>
      <c r="AE5786" s="2">
        <v>6106780000</v>
      </c>
      <c r="AF5786" s="2">
        <v>6056510000</v>
      </c>
    </row>
    <row r="5787" spans="1:32" x14ac:dyDescent="0.25">
      <c r="A5787" t="s">
        <v>3183</v>
      </c>
      <c r="B5787" t="s">
        <v>19</v>
      </c>
      <c r="C5787" s="2">
        <v>23496900000</v>
      </c>
      <c r="D5787" s="2">
        <v>22210900000</v>
      </c>
      <c r="E5787" s="2">
        <v>21789100000</v>
      </c>
      <c r="F5787" s="2">
        <v>20719600000</v>
      </c>
      <c r="G5787" s="2">
        <v>20936400000</v>
      </c>
      <c r="H5787" s="2">
        <v>21108300000</v>
      </c>
      <c r="I5787" s="2">
        <v>21230200000</v>
      </c>
      <c r="J5787" s="2">
        <v>21431200000</v>
      </c>
      <c r="K5787" s="2">
        <v>21454000000</v>
      </c>
      <c r="L5787" s="2">
        <v>21380200000</v>
      </c>
      <c r="M5787" s="2">
        <v>21247700000</v>
      </c>
      <c r="N5787" s="2">
        <v>21120600000</v>
      </c>
      <c r="O5787" s="2">
        <v>20974600000</v>
      </c>
      <c r="P5787" s="2">
        <v>20829400000</v>
      </c>
      <c r="Q5787" s="2">
        <v>20672200000</v>
      </c>
      <c r="R5787" s="2">
        <v>20514800000</v>
      </c>
      <c r="S5787" s="2">
        <v>20347200000</v>
      </c>
      <c r="T5787" s="2">
        <v>20170900000</v>
      </c>
      <c r="U5787" s="2">
        <v>20001400000</v>
      </c>
      <c r="V5787" s="2">
        <v>19824400000</v>
      </c>
      <c r="W5787" s="2">
        <v>19643200000</v>
      </c>
      <c r="X5787" s="2">
        <v>19473000000</v>
      </c>
      <c r="Y5787" s="2">
        <v>19291800000</v>
      </c>
      <c r="Z5787" s="2">
        <v>19133400000</v>
      </c>
      <c r="AA5787" s="2">
        <v>18972600000</v>
      </c>
      <c r="AB5787" s="2">
        <v>18770000000</v>
      </c>
      <c r="AC5787" s="2">
        <v>18579000000</v>
      </c>
      <c r="AD5787" s="2">
        <v>18410100000</v>
      </c>
      <c r="AE5787" s="2">
        <v>18250600000</v>
      </c>
      <c r="AF5787" s="2">
        <v>18100400000</v>
      </c>
    </row>
    <row r="5788" spans="1:32" x14ac:dyDescent="0.25">
      <c r="A5788" t="s">
        <v>3184</v>
      </c>
      <c r="B5788" t="s">
        <v>19</v>
      </c>
      <c r="C5788" s="2">
        <v>2294230000</v>
      </c>
      <c r="D5788" s="2">
        <v>2168670000</v>
      </c>
      <c r="E5788" s="2">
        <v>2127480000</v>
      </c>
      <c r="F5788" s="2">
        <v>2023060000</v>
      </c>
      <c r="G5788" s="2">
        <v>2044220000</v>
      </c>
      <c r="H5788" s="2">
        <v>2061010000</v>
      </c>
      <c r="I5788" s="2">
        <v>2072910000</v>
      </c>
      <c r="J5788" s="2">
        <v>2092540000</v>
      </c>
      <c r="K5788" s="2">
        <v>2094760000</v>
      </c>
      <c r="L5788" s="2">
        <v>2087560000</v>
      </c>
      <c r="M5788" s="2">
        <v>2074630000</v>
      </c>
      <c r="N5788" s="2">
        <v>2062210000</v>
      </c>
      <c r="O5788" s="2">
        <v>2047960000</v>
      </c>
      <c r="P5788" s="2">
        <v>2033780000</v>
      </c>
      <c r="Q5788" s="2">
        <v>2018430000</v>
      </c>
      <c r="R5788" s="2">
        <v>2003060000</v>
      </c>
      <c r="S5788" s="2">
        <v>1986690000</v>
      </c>
      <c r="T5788" s="2">
        <v>1969490000</v>
      </c>
      <c r="U5788" s="2">
        <v>1952940000</v>
      </c>
      <c r="V5788" s="2">
        <v>1935650000</v>
      </c>
      <c r="W5788" s="2">
        <v>1917960000</v>
      </c>
      <c r="X5788" s="2">
        <v>1901340000</v>
      </c>
      <c r="Y5788" s="2">
        <v>1883650000</v>
      </c>
      <c r="Z5788" s="2">
        <v>1868180000</v>
      </c>
      <c r="AA5788" s="2">
        <v>1852480000</v>
      </c>
      <c r="AB5788" s="2">
        <v>1832700000</v>
      </c>
      <c r="AC5788" s="2">
        <v>1814050000</v>
      </c>
      <c r="AD5788" s="2">
        <v>1797560000</v>
      </c>
      <c r="AE5788" s="2">
        <v>1781990000</v>
      </c>
      <c r="AF5788" s="2">
        <v>1767320000</v>
      </c>
    </row>
    <row r="5789" spans="1:32" x14ac:dyDescent="0.25">
      <c r="A5789" t="s">
        <v>3185</v>
      </c>
      <c r="B5789" t="s">
        <v>19</v>
      </c>
      <c r="C5789" s="2">
        <v>2073020000</v>
      </c>
      <c r="D5789" s="2">
        <v>1959560000</v>
      </c>
      <c r="E5789" s="2">
        <v>1922350000</v>
      </c>
      <c r="F5789" s="2">
        <v>1827990000</v>
      </c>
      <c r="G5789" s="2">
        <v>1847120000</v>
      </c>
      <c r="H5789" s="2">
        <v>1862290000</v>
      </c>
      <c r="I5789" s="2">
        <v>1873040000</v>
      </c>
      <c r="J5789" s="2">
        <v>1890770000</v>
      </c>
      <c r="K5789" s="2">
        <v>1892780000</v>
      </c>
      <c r="L5789" s="2">
        <v>1886270000</v>
      </c>
      <c r="M5789" s="2">
        <v>1874590000</v>
      </c>
      <c r="N5789" s="2">
        <v>1863370000</v>
      </c>
      <c r="O5789" s="2">
        <v>1850490000</v>
      </c>
      <c r="P5789" s="2">
        <v>1837680000</v>
      </c>
      <c r="Q5789" s="2">
        <v>1823810000</v>
      </c>
      <c r="R5789" s="2">
        <v>1809930000</v>
      </c>
      <c r="S5789" s="2">
        <v>1795130000</v>
      </c>
      <c r="T5789" s="2">
        <v>1779590000</v>
      </c>
      <c r="U5789" s="2">
        <v>1764630000</v>
      </c>
      <c r="V5789" s="2">
        <v>1749010000</v>
      </c>
      <c r="W5789" s="2">
        <v>1733030000</v>
      </c>
      <c r="X5789" s="2">
        <v>1718010000</v>
      </c>
      <c r="Y5789" s="2">
        <v>1702030000</v>
      </c>
      <c r="Z5789" s="2">
        <v>1688050000</v>
      </c>
      <c r="AA5789" s="2">
        <v>1673860000</v>
      </c>
      <c r="AB5789" s="2">
        <v>1655990000</v>
      </c>
      <c r="AC5789" s="2">
        <v>1639140000</v>
      </c>
      <c r="AD5789" s="2">
        <v>1624240000</v>
      </c>
      <c r="AE5789" s="2">
        <v>1610170000</v>
      </c>
      <c r="AF5789" s="2">
        <v>1596910000</v>
      </c>
    </row>
    <row r="5790" spans="1:32" x14ac:dyDescent="0.25">
      <c r="A5790" t="s">
        <v>3186</v>
      </c>
      <c r="B5790" t="s">
        <v>19</v>
      </c>
      <c r="C5790" s="2">
        <v>6056370000</v>
      </c>
      <c r="D5790" s="2">
        <v>5724900000</v>
      </c>
      <c r="E5790" s="2">
        <v>5616180000</v>
      </c>
      <c r="F5790" s="2">
        <v>5340510000</v>
      </c>
      <c r="G5790" s="2">
        <v>5396390000</v>
      </c>
      <c r="H5790" s="2">
        <v>5440710000</v>
      </c>
      <c r="I5790" s="2">
        <v>5472120000</v>
      </c>
      <c r="J5790" s="2">
        <v>5523930000</v>
      </c>
      <c r="K5790" s="2">
        <v>5529800000</v>
      </c>
      <c r="L5790" s="2">
        <v>5510780000</v>
      </c>
      <c r="M5790" s="2">
        <v>5476650000</v>
      </c>
      <c r="N5790" s="2">
        <v>5443870000</v>
      </c>
      <c r="O5790" s="2">
        <v>5406250000</v>
      </c>
      <c r="P5790" s="2">
        <v>5368820000</v>
      </c>
      <c r="Q5790" s="2">
        <v>5328290000</v>
      </c>
      <c r="R5790" s="2">
        <v>5287730000</v>
      </c>
      <c r="S5790" s="2">
        <v>5244520000</v>
      </c>
      <c r="T5790" s="2">
        <v>5199100000</v>
      </c>
      <c r="U5790" s="2">
        <v>5155410000</v>
      </c>
      <c r="V5790" s="2">
        <v>5109770000</v>
      </c>
      <c r="W5790" s="2">
        <v>5063080000</v>
      </c>
      <c r="X5790" s="2">
        <v>5019200000</v>
      </c>
      <c r="Y5790" s="2">
        <v>4972510000</v>
      </c>
      <c r="Z5790" s="2">
        <v>4931670000</v>
      </c>
      <c r="AA5790" s="2">
        <v>4890220000</v>
      </c>
      <c r="AB5790" s="2">
        <v>4837990000</v>
      </c>
      <c r="AC5790" s="2">
        <v>4788770000</v>
      </c>
      <c r="AD5790" s="2">
        <v>4745250000</v>
      </c>
      <c r="AE5790" s="2">
        <v>4704130000</v>
      </c>
      <c r="AF5790" s="2">
        <v>4665410000</v>
      </c>
    </row>
    <row r="5791" spans="1:32" x14ac:dyDescent="0.25">
      <c r="A5791" t="s">
        <v>3187</v>
      </c>
      <c r="B5791" t="s">
        <v>19</v>
      </c>
      <c r="C5791" s="2">
        <v>276975000</v>
      </c>
      <c r="D5791" s="2">
        <v>261816000</v>
      </c>
      <c r="E5791" s="2">
        <v>256844000</v>
      </c>
      <c r="F5791" s="2">
        <v>244236000</v>
      </c>
      <c r="G5791" s="2">
        <v>246792000</v>
      </c>
      <c r="H5791" s="2">
        <v>248819000</v>
      </c>
      <c r="I5791" s="2">
        <v>250255000</v>
      </c>
      <c r="J5791" s="2">
        <v>252625000</v>
      </c>
      <c r="K5791" s="2">
        <v>252893000</v>
      </c>
      <c r="L5791" s="2">
        <v>252023000</v>
      </c>
      <c r="M5791" s="2">
        <v>250462000</v>
      </c>
      <c r="N5791" s="2">
        <v>248963000</v>
      </c>
      <c r="O5791" s="2">
        <v>247243000</v>
      </c>
      <c r="P5791" s="2">
        <v>245531000</v>
      </c>
      <c r="Q5791" s="2">
        <v>243678000</v>
      </c>
      <c r="R5791" s="2">
        <v>241823000</v>
      </c>
      <c r="S5791" s="2">
        <v>239847000</v>
      </c>
      <c r="T5791" s="2">
        <v>237769000</v>
      </c>
      <c r="U5791" s="2">
        <v>235771000</v>
      </c>
      <c r="V5791" s="2">
        <v>233684000</v>
      </c>
      <c r="W5791" s="2">
        <v>231549000</v>
      </c>
      <c r="X5791" s="2">
        <v>229542000</v>
      </c>
      <c r="Y5791" s="2">
        <v>227407000</v>
      </c>
      <c r="Z5791" s="2">
        <v>225539000</v>
      </c>
      <c r="AA5791" s="2">
        <v>223643000</v>
      </c>
      <c r="AB5791" s="2">
        <v>221255000</v>
      </c>
      <c r="AC5791" s="2">
        <v>219004000</v>
      </c>
      <c r="AD5791" s="2">
        <v>217013000</v>
      </c>
      <c r="AE5791" s="2">
        <v>215133000</v>
      </c>
      <c r="AF5791" s="2">
        <v>213362000</v>
      </c>
    </row>
    <row r="5792" spans="1:32" x14ac:dyDescent="0.25">
      <c r="A5792" t="s">
        <v>3188</v>
      </c>
      <c r="B5792" t="s">
        <v>19</v>
      </c>
      <c r="C5792" s="2">
        <v>497574000</v>
      </c>
      <c r="D5792" s="2">
        <v>470341000</v>
      </c>
      <c r="E5792" s="2">
        <v>461409000</v>
      </c>
      <c r="F5792" s="2">
        <v>438761000</v>
      </c>
      <c r="G5792" s="2">
        <v>443352000</v>
      </c>
      <c r="H5792" s="2">
        <v>446993000</v>
      </c>
      <c r="I5792" s="2">
        <v>449574000</v>
      </c>
      <c r="J5792" s="2">
        <v>453830000</v>
      </c>
      <c r="K5792" s="2">
        <v>454312000</v>
      </c>
      <c r="L5792" s="2">
        <v>452750000</v>
      </c>
      <c r="M5792" s="2">
        <v>449945000</v>
      </c>
      <c r="N5792" s="2">
        <v>447253000</v>
      </c>
      <c r="O5792" s="2">
        <v>444162000</v>
      </c>
      <c r="P5792" s="2">
        <v>441087000</v>
      </c>
      <c r="Q5792" s="2">
        <v>437757000</v>
      </c>
      <c r="R5792" s="2">
        <v>434425000</v>
      </c>
      <c r="S5792" s="2">
        <v>430875000</v>
      </c>
      <c r="T5792" s="2">
        <v>427143000</v>
      </c>
      <c r="U5792" s="2">
        <v>423554000</v>
      </c>
      <c r="V5792" s="2">
        <v>419804000</v>
      </c>
      <c r="W5792" s="2">
        <v>415968000</v>
      </c>
      <c r="X5792" s="2">
        <v>412363000</v>
      </c>
      <c r="Y5792" s="2">
        <v>408527000</v>
      </c>
      <c r="Z5792" s="2">
        <v>405172000</v>
      </c>
      <c r="AA5792" s="2">
        <v>401766000</v>
      </c>
      <c r="AB5792" s="2">
        <v>397476000</v>
      </c>
      <c r="AC5792" s="2">
        <v>393432000</v>
      </c>
      <c r="AD5792" s="2">
        <v>389856000</v>
      </c>
      <c r="AE5792" s="2">
        <v>386478000</v>
      </c>
      <c r="AF5792" s="2">
        <v>383296000</v>
      </c>
    </row>
    <row r="5793" spans="1:32" x14ac:dyDescent="0.25">
      <c r="A5793" t="s">
        <v>3189</v>
      </c>
      <c r="B5793" t="s">
        <v>19</v>
      </c>
      <c r="C5793" s="2">
        <v>919164000</v>
      </c>
      <c r="D5793" s="2">
        <v>868857000</v>
      </c>
      <c r="E5793" s="2">
        <v>852357000</v>
      </c>
      <c r="F5793" s="2">
        <v>810519000</v>
      </c>
      <c r="G5793" s="2">
        <v>819000000</v>
      </c>
      <c r="H5793" s="2">
        <v>825726000</v>
      </c>
      <c r="I5793" s="2">
        <v>830493000</v>
      </c>
      <c r="J5793" s="2">
        <v>838356000</v>
      </c>
      <c r="K5793" s="2">
        <v>839247000</v>
      </c>
      <c r="L5793" s="2">
        <v>836361000</v>
      </c>
      <c r="M5793" s="2">
        <v>831180000</v>
      </c>
      <c r="N5793" s="2">
        <v>826206000</v>
      </c>
      <c r="O5793" s="2">
        <v>820497000</v>
      </c>
      <c r="P5793" s="2">
        <v>814815000</v>
      </c>
      <c r="Q5793" s="2">
        <v>808665000</v>
      </c>
      <c r="R5793" s="2">
        <v>802509000</v>
      </c>
      <c r="S5793" s="2">
        <v>795951000</v>
      </c>
      <c r="T5793" s="2">
        <v>789057000</v>
      </c>
      <c r="U5793" s="2">
        <v>782427000</v>
      </c>
      <c r="V5793" s="2">
        <v>775500000</v>
      </c>
      <c r="W5793" s="2">
        <v>768414000</v>
      </c>
      <c r="X5793" s="2">
        <v>761754000</v>
      </c>
      <c r="Y5793" s="2">
        <v>754668000</v>
      </c>
      <c r="Z5793" s="2">
        <v>748470000</v>
      </c>
      <c r="AA5793" s="2">
        <v>742179000</v>
      </c>
      <c r="AB5793" s="2">
        <v>734253000</v>
      </c>
      <c r="AC5793" s="2">
        <v>726783000</v>
      </c>
      <c r="AD5793" s="2">
        <v>720177000</v>
      </c>
      <c r="AE5793" s="2">
        <v>713937000</v>
      </c>
      <c r="AF5793" s="2">
        <v>708060000</v>
      </c>
    </row>
    <row r="5794" spans="1:32" x14ac:dyDescent="0.25">
      <c r="A5794" t="s">
        <v>3190</v>
      </c>
      <c r="B5794" t="s">
        <v>19</v>
      </c>
      <c r="C5794" s="2">
        <v>183833000</v>
      </c>
      <c r="D5794" s="2">
        <v>173771000</v>
      </c>
      <c r="E5794" s="2">
        <v>170471000</v>
      </c>
      <c r="F5794" s="2">
        <v>162104000</v>
      </c>
      <c r="G5794" s="2">
        <v>163800000</v>
      </c>
      <c r="H5794" s="2">
        <v>165145000</v>
      </c>
      <c r="I5794" s="2">
        <v>166099000</v>
      </c>
      <c r="J5794" s="2">
        <v>167671000</v>
      </c>
      <c r="K5794" s="2">
        <v>167849000</v>
      </c>
      <c r="L5794" s="2">
        <v>167272000</v>
      </c>
      <c r="M5794" s="2">
        <v>166236000</v>
      </c>
      <c r="N5794" s="2">
        <v>165241000</v>
      </c>
      <c r="O5794" s="2">
        <v>164099000</v>
      </c>
      <c r="P5794" s="2">
        <v>162963000</v>
      </c>
      <c r="Q5794" s="2">
        <v>161733000</v>
      </c>
      <c r="R5794" s="2">
        <v>160502000</v>
      </c>
      <c r="S5794" s="2">
        <v>159190000</v>
      </c>
      <c r="T5794" s="2">
        <v>157811000</v>
      </c>
      <c r="U5794" s="2">
        <v>156485000</v>
      </c>
      <c r="V5794" s="2">
        <v>155100000</v>
      </c>
      <c r="W5794" s="2">
        <v>153683000</v>
      </c>
      <c r="X5794" s="2">
        <v>152351000</v>
      </c>
      <c r="Y5794" s="2">
        <v>150934000</v>
      </c>
      <c r="Z5794" s="2">
        <v>149694000</v>
      </c>
      <c r="AA5794" s="2">
        <v>148436000</v>
      </c>
      <c r="AB5794" s="2">
        <v>146851000</v>
      </c>
      <c r="AC5794" s="2">
        <v>145357000</v>
      </c>
      <c r="AD5794" s="2">
        <v>144035000</v>
      </c>
      <c r="AE5794" s="2">
        <v>142787000</v>
      </c>
      <c r="AF5794" s="2">
        <v>141612000</v>
      </c>
    </row>
    <row r="5795" spans="1:32" x14ac:dyDescent="0.25">
      <c r="A5795" t="s">
        <v>3191</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x14ac:dyDescent="0.25">
      <c r="A5796" t="s">
        <v>3192</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x14ac:dyDescent="0.25">
      <c r="A5797" t="s">
        <v>3193</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x14ac:dyDescent="0.25">
      <c r="A5798" t="s">
        <v>3194</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x14ac:dyDescent="0.25">
      <c r="A5799" t="s">
        <v>3195</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x14ac:dyDescent="0.25">
      <c r="A5800" t="s">
        <v>3196</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x14ac:dyDescent="0.25">
      <c r="A5801" t="s">
        <v>3197</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x14ac:dyDescent="0.25">
      <c r="A5802" t="s">
        <v>3198</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x14ac:dyDescent="0.25">
      <c r="A5803" t="s">
        <v>3199</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x14ac:dyDescent="0.25">
      <c r="A5804" t="s">
        <v>3200</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x14ac:dyDescent="0.25">
      <c r="A5805" t="s">
        <v>3201</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x14ac:dyDescent="0.25">
      <c r="A5806" t="s">
        <v>3202</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x14ac:dyDescent="0.25">
      <c r="A5807" t="s">
        <v>3203</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x14ac:dyDescent="0.25">
      <c r="A5808" t="s">
        <v>3204</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x14ac:dyDescent="0.25">
      <c r="A5809" t="s">
        <v>3205</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x14ac:dyDescent="0.25">
      <c r="A5810" t="s">
        <v>3206</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x14ac:dyDescent="0.25">
      <c r="A5811" t="s">
        <v>3207</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x14ac:dyDescent="0.25">
      <c r="A5812" t="s">
        <v>3208</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x14ac:dyDescent="0.25">
      <c r="A5813" t="s">
        <v>3209</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x14ac:dyDescent="0.25">
      <c r="A5814" t="s">
        <v>3210</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x14ac:dyDescent="0.25">
      <c r="A5815" t="s">
        <v>3211</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x14ac:dyDescent="0.25">
      <c r="A5816" t="s">
        <v>3212</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x14ac:dyDescent="0.25">
      <c r="A5817" t="s">
        <v>3213</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x14ac:dyDescent="0.25">
      <c r="A5818" t="s">
        <v>3214</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x14ac:dyDescent="0.25">
      <c r="A5819" t="s">
        <v>3215</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x14ac:dyDescent="0.25">
      <c r="A5820" t="s">
        <v>3216</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x14ac:dyDescent="0.25">
      <c r="A5821" t="s">
        <v>3217</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x14ac:dyDescent="0.25">
      <c r="A5822" t="s">
        <v>3218</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x14ac:dyDescent="0.25">
      <c r="A5823" t="s">
        <v>3219</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x14ac:dyDescent="0.25">
      <c r="A5824" t="s">
        <v>3220</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x14ac:dyDescent="0.25">
      <c r="A5825" t="s">
        <v>3221</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x14ac:dyDescent="0.25">
      <c r="A5826" t="s">
        <v>3222</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x14ac:dyDescent="0.25">
      <c r="A5827" t="s">
        <v>3223</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x14ac:dyDescent="0.25">
      <c r="A5828" t="s">
        <v>3224</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x14ac:dyDescent="0.25">
      <c r="A5829" t="s">
        <v>3225</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x14ac:dyDescent="0.25">
      <c r="A5830" t="s">
        <v>3226</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x14ac:dyDescent="0.25">
      <c r="A5831" t="s">
        <v>3227</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x14ac:dyDescent="0.25">
      <c r="A5832" t="s">
        <v>3228</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x14ac:dyDescent="0.25">
      <c r="A5833" t="s">
        <v>3229</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x14ac:dyDescent="0.25">
      <c r="A5834" t="s">
        <v>3230</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x14ac:dyDescent="0.25">
      <c r="A5835" t="s">
        <v>3231</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x14ac:dyDescent="0.25">
      <c r="A5836" t="s">
        <v>3232</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x14ac:dyDescent="0.25">
      <c r="A5837" t="s">
        <v>3233</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x14ac:dyDescent="0.25">
      <c r="A5838" t="s">
        <v>3234</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x14ac:dyDescent="0.25">
      <c r="A5839" t="s">
        <v>3235</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x14ac:dyDescent="0.25">
      <c r="A5840" t="s">
        <v>3236</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x14ac:dyDescent="0.25">
      <c r="A5841" t="s">
        <v>3237</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x14ac:dyDescent="0.25">
      <c r="A5842" t="s">
        <v>3238</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x14ac:dyDescent="0.25">
      <c r="A5843" t="s">
        <v>3239</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x14ac:dyDescent="0.25">
      <c r="A5844" t="s">
        <v>3240</v>
      </c>
      <c r="B5844" t="s">
        <v>19</v>
      </c>
      <c r="C5844" s="2">
        <v>32374100000000</v>
      </c>
      <c r="D5844" s="2">
        <v>35355500000000</v>
      </c>
      <c r="E5844" s="2">
        <v>35691700000000</v>
      </c>
      <c r="F5844" s="2">
        <v>35644300000000</v>
      </c>
      <c r="G5844" s="2">
        <v>35656600000000</v>
      </c>
      <c r="H5844" s="2">
        <v>35605600000000</v>
      </c>
      <c r="I5844" s="2">
        <v>35566900000000</v>
      </c>
      <c r="J5844" s="2">
        <v>35752500000000</v>
      </c>
      <c r="K5844" s="2">
        <v>35932000000000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x14ac:dyDescent="0.25">
      <c r="A5845" t="s">
        <v>3241</v>
      </c>
      <c r="B5845" t="s">
        <v>19</v>
      </c>
      <c r="C5845" s="2">
        <v>1178340000</v>
      </c>
      <c r="D5845" s="2">
        <v>1286860000</v>
      </c>
      <c r="E5845" s="2">
        <v>1299090000</v>
      </c>
      <c r="F5845" s="2">
        <v>1297370000</v>
      </c>
      <c r="G5845" s="2">
        <v>1297820000</v>
      </c>
      <c r="H5845" s="2">
        <v>1295960000</v>
      </c>
      <c r="I5845" s="2">
        <v>1294550000</v>
      </c>
      <c r="J5845" s="2">
        <v>1301310000</v>
      </c>
      <c r="K5845" s="2">
        <v>1307840000</v>
      </c>
      <c r="L5845" s="2">
        <v>1316450000</v>
      </c>
      <c r="M5845" s="2">
        <v>1321170000</v>
      </c>
      <c r="N5845" s="2">
        <v>1327700000</v>
      </c>
      <c r="O5845" s="2">
        <v>1333340000</v>
      </c>
      <c r="P5845" s="2">
        <v>1338510000</v>
      </c>
      <c r="Q5845" s="2">
        <v>1343680000</v>
      </c>
      <c r="R5845" s="2">
        <v>1347930000</v>
      </c>
      <c r="S5845" s="2">
        <v>1351730000</v>
      </c>
      <c r="T5845" s="2">
        <v>1355510000</v>
      </c>
      <c r="U5845" s="2">
        <v>1359290000</v>
      </c>
      <c r="V5845" s="2">
        <v>1363070000</v>
      </c>
      <c r="W5845" s="2">
        <v>1366870000</v>
      </c>
      <c r="X5845" s="2">
        <v>1370430000</v>
      </c>
      <c r="Y5845" s="2">
        <v>1374440000</v>
      </c>
      <c r="Z5845" s="2">
        <v>1378010000</v>
      </c>
      <c r="AA5845" s="2">
        <v>1381790000</v>
      </c>
      <c r="AB5845" s="2">
        <v>1384730000</v>
      </c>
      <c r="AC5845" s="2">
        <v>1388770000</v>
      </c>
      <c r="AD5845" s="2">
        <v>1392350000</v>
      </c>
      <c r="AE5845" s="2">
        <v>1397030000</v>
      </c>
      <c r="AF5845" s="2">
        <v>1401280000</v>
      </c>
    </row>
    <row r="5846" spans="1:32" x14ac:dyDescent="0.25">
      <c r="A5846" t="s">
        <v>3242</v>
      </c>
      <c r="B5846" t="s">
        <v>19</v>
      </c>
      <c r="C5846" s="2">
        <v>9612660000</v>
      </c>
      <c r="D5846" s="2">
        <v>10497900000</v>
      </c>
      <c r="E5846" s="2">
        <v>10597700000</v>
      </c>
      <c r="F5846" s="2">
        <v>10583700000</v>
      </c>
      <c r="G5846" s="2">
        <v>10587300000</v>
      </c>
      <c r="H5846" s="2">
        <v>10572200000</v>
      </c>
      <c r="I5846" s="2">
        <v>10560700000</v>
      </c>
      <c r="J5846" s="2">
        <v>10615800000</v>
      </c>
      <c r="K5846" s="2">
        <v>10669100000</v>
      </c>
      <c r="L5846" s="2">
        <v>10739400000</v>
      </c>
      <c r="M5846" s="2">
        <v>10777900000</v>
      </c>
      <c r="N5846" s="2">
        <v>10831100000</v>
      </c>
      <c r="O5846" s="2">
        <v>10877100000</v>
      </c>
      <c r="P5846" s="2">
        <v>10919300000</v>
      </c>
      <c r="Q5846" s="2">
        <v>10961400000</v>
      </c>
      <c r="R5846" s="2">
        <v>10996100000</v>
      </c>
      <c r="S5846" s="2">
        <v>11027100000</v>
      </c>
      <c r="T5846" s="2">
        <v>11058000000</v>
      </c>
      <c r="U5846" s="2">
        <v>11088800000</v>
      </c>
      <c r="V5846" s="2">
        <v>11119700000</v>
      </c>
      <c r="W5846" s="2">
        <v>11150700000</v>
      </c>
      <c r="X5846" s="2">
        <v>11179700000</v>
      </c>
      <c r="Y5846" s="2">
        <v>11212400000</v>
      </c>
      <c r="Z5846" s="2">
        <v>11241600000</v>
      </c>
      <c r="AA5846" s="2">
        <v>11272400000</v>
      </c>
      <c r="AB5846" s="2">
        <v>11296300000</v>
      </c>
      <c r="AC5846" s="2">
        <v>11329300000</v>
      </c>
      <c r="AD5846" s="2">
        <v>11358500000</v>
      </c>
      <c r="AE5846" s="2">
        <v>11396700000</v>
      </c>
      <c r="AF5846" s="2">
        <v>11431400000</v>
      </c>
    </row>
    <row r="5847" spans="1:32" x14ac:dyDescent="0.25">
      <c r="A5847" t="s">
        <v>3243</v>
      </c>
      <c r="B5847" t="s">
        <v>19</v>
      </c>
      <c r="C5847" s="2">
        <v>22189300000</v>
      </c>
      <c r="D5847" s="2">
        <v>24232800000</v>
      </c>
      <c r="E5847" s="2">
        <v>24463300000</v>
      </c>
      <c r="F5847" s="2">
        <v>24430800000</v>
      </c>
      <c r="G5847" s="2">
        <v>24439200000</v>
      </c>
      <c r="H5847" s="2">
        <v>24404300000</v>
      </c>
      <c r="I5847" s="2">
        <v>24377700000</v>
      </c>
      <c r="J5847" s="2">
        <v>24505000000</v>
      </c>
      <c r="K5847" s="2">
        <v>24628000000</v>
      </c>
      <c r="L5847" s="2">
        <v>24790100000</v>
      </c>
      <c r="M5847" s="2">
        <v>24879000000</v>
      </c>
      <c r="N5847" s="2">
        <v>25002000000</v>
      </c>
      <c r="O5847" s="2">
        <v>25108200000</v>
      </c>
      <c r="P5847" s="2">
        <v>25205500000</v>
      </c>
      <c r="Q5847" s="2">
        <v>25302800000</v>
      </c>
      <c r="R5847" s="2">
        <v>25382800000</v>
      </c>
      <c r="S5847" s="2">
        <v>25454500000</v>
      </c>
      <c r="T5847" s="2">
        <v>25525600000</v>
      </c>
      <c r="U5847" s="2">
        <v>25596800000</v>
      </c>
      <c r="V5847" s="2">
        <v>25668000000</v>
      </c>
      <c r="W5847" s="2">
        <v>25739600000</v>
      </c>
      <c r="X5847" s="2">
        <v>25806600000</v>
      </c>
      <c r="Y5847" s="2">
        <v>25882000000</v>
      </c>
      <c r="Z5847" s="2">
        <v>25949400000</v>
      </c>
      <c r="AA5847" s="2">
        <v>26020600000</v>
      </c>
      <c r="AB5847" s="2">
        <v>26075800000</v>
      </c>
      <c r="AC5847" s="2">
        <v>26152000000</v>
      </c>
      <c r="AD5847" s="2">
        <v>26219400000</v>
      </c>
      <c r="AE5847" s="2">
        <v>26307500000</v>
      </c>
      <c r="AF5847" s="2">
        <v>26387500000</v>
      </c>
    </row>
    <row r="5848" spans="1:32" x14ac:dyDescent="0.25">
      <c r="A5848" t="s">
        <v>3244</v>
      </c>
      <c r="B5848" t="s">
        <v>19</v>
      </c>
      <c r="C5848" s="2">
        <v>887047000</v>
      </c>
      <c r="D5848" s="2">
        <v>968738000</v>
      </c>
      <c r="E5848" s="2">
        <v>977949000</v>
      </c>
      <c r="F5848" s="2">
        <v>976653000</v>
      </c>
      <c r="G5848" s="2">
        <v>976989000</v>
      </c>
      <c r="H5848" s="2">
        <v>975592000</v>
      </c>
      <c r="I5848" s="2">
        <v>974531000</v>
      </c>
      <c r="J5848" s="2">
        <v>979616000</v>
      </c>
      <c r="K5848" s="2">
        <v>984534000</v>
      </c>
      <c r="L5848" s="2">
        <v>991017000</v>
      </c>
      <c r="M5848" s="2">
        <v>994570000</v>
      </c>
      <c r="N5848" s="2">
        <v>999488000</v>
      </c>
      <c r="O5848" s="2">
        <v>1003730000</v>
      </c>
      <c r="P5848" s="2">
        <v>1007620000</v>
      </c>
      <c r="Q5848" s="2">
        <v>1011510000</v>
      </c>
      <c r="R5848" s="2">
        <v>1014710000</v>
      </c>
      <c r="S5848" s="2">
        <v>1017570000</v>
      </c>
      <c r="T5848" s="2">
        <v>1020420000</v>
      </c>
      <c r="U5848" s="2">
        <v>1023270000</v>
      </c>
      <c r="V5848" s="2">
        <v>1026110000</v>
      </c>
      <c r="W5848" s="2">
        <v>1028970000</v>
      </c>
      <c r="X5848" s="2">
        <v>1031650000</v>
      </c>
      <c r="Y5848" s="2">
        <v>1034670000</v>
      </c>
      <c r="Z5848" s="2">
        <v>1037360000</v>
      </c>
      <c r="AA5848" s="2">
        <v>1040210000</v>
      </c>
      <c r="AB5848" s="2">
        <v>1042410000</v>
      </c>
      <c r="AC5848" s="2">
        <v>1045460000</v>
      </c>
      <c r="AD5848" s="2">
        <v>1048160000</v>
      </c>
      <c r="AE5848" s="2">
        <v>1051670000</v>
      </c>
      <c r="AF5848" s="2">
        <v>1054870000</v>
      </c>
    </row>
    <row r="5849" spans="1:32" x14ac:dyDescent="0.25">
      <c r="A5849" t="s">
        <v>3245</v>
      </c>
      <c r="B5849" t="s">
        <v>19</v>
      </c>
      <c r="C5849" s="2">
        <v>564149000</v>
      </c>
      <c r="D5849" s="2">
        <v>616103000</v>
      </c>
      <c r="E5849" s="2">
        <v>621962000</v>
      </c>
      <c r="F5849" s="2">
        <v>621137000</v>
      </c>
      <c r="G5849" s="2">
        <v>621351000</v>
      </c>
      <c r="H5849" s="2">
        <v>620462000</v>
      </c>
      <c r="I5849" s="2">
        <v>619788000</v>
      </c>
      <c r="J5849" s="2">
        <v>623022000</v>
      </c>
      <c r="K5849" s="2">
        <v>626149000</v>
      </c>
      <c r="L5849" s="2">
        <v>630273000</v>
      </c>
      <c r="M5849" s="2">
        <v>632533000</v>
      </c>
      <c r="N5849" s="2">
        <v>635660000</v>
      </c>
      <c r="O5849" s="2">
        <v>638359000</v>
      </c>
      <c r="P5849" s="2">
        <v>640833000</v>
      </c>
      <c r="Q5849" s="2">
        <v>643307000</v>
      </c>
      <c r="R5849" s="2">
        <v>645342000</v>
      </c>
      <c r="S5849" s="2">
        <v>647162000</v>
      </c>
      <c r="T5849" s="2">
        <v>648972000</v>
      </c>
      <c r="U5849" s="2">
        <v>650782000</v>
      </c>
      <c r="V5849" s="2">
        <v>652592000</v>
      </c>
      <c r="W5849" s="2">
        <v>654413000</v>
      </c>
      <c r="X5849" s="2">
        <v>656116000</v>
      </c>
      <c r="Y5849" s="2">
        <v>658033000</v>
      </c>
      <c r="Z5849" s="2">
        <v>659747000</v>
      </c>
      <c r="AA5849" s="2">
        <v>661557000</v>
      </c>
      <c r="AB5849" s="2">
        <v>662960000</v>
      </c>
      <c r="AC5849" s="2">
        <v>664898000</v>
      </c>
      <c r="AD5849" s="2">
        <v>666612000</v>
      </c>
      <c r="AE5849" s="2">
        <v>668850000</v>
      </c>
      <c r="AF5849" s="2">
        <v>670885000</v>
      </c>
    </row>
    <row r="5850" spans="1:32" x14ac:dyDescent="0.25">
      <c r="A5850" t="s">
        <v>3246</v>
      </c>
      <c r="B5850" t="s">
        <v>19</v>
      </c>
      <c r="C5850" s="2">
        <v>6977860000</v>
      </c>
      <c r="D5850" s="2">
        <v>7620470000</v>
      </c>
      <c r="E5850" s="2">
        <v>7692930000</v>
      </c>
      <c r="F5850" s="2">
        <v>7682730000</v>
      </c>
      <c r="G5850" s="2">
        <v>7685380000</v>
      </c>
      <c r="H5850" s="2">
        <v>7674380000</v>
      </c>
      <c r="I5850" s="2">
        <v>7666040000</v>
      </c>
      <c r="J5850" s="2">
        <v>7706040000</v>
      </c>
      <c r="K5850" s="2">
        <v>7744730000</v>
      </c>
      <c r="L5850" s="2">
        <v>7795730000</v>
      </c>
      <c r="M5850" s="2">
        <v>7823680000</v>
      </c>
      <c r="N5850" s="2">
        <v>7862360000</v>
      </c>
      <c r="O5850" s="2">
        <v>7895740000</v>
      </c>
      <c r="P5850" s="2">
        <v>7926340000</v>
      </c>
      <c r="Q5850" s="2">
        <v>7956940000</v>
      </c>
      <c r="R5850" s="2">
        <v>7982110000</v>
      </c>
      <c r="S5850" s="2">
        <v>8004630000</v>
      </c>
      <c r="T5850" s="2">
        <v>8027020000</v>
      </c>
      <c r="U5850" s="2">
        <v>8049410000</v>
      </c>
      <c r="V5850" s="2">
        <v>8071790000</v>
      </c>
      <c r="W5850" s="2">
        <v>8094310000</v>
      </c>
      <c r="X5850" s="2">
        <v>8115380000</v>
      </c>
      <c r="Y5850" s="2">
        <v>8139090000</v>
      </c>
      <c r="Z5850" s="2">
        <v>8160280000</v>
      </c>
      <c r="AA5850" s="2">
        <v>8182670000</v>
      </c>
      <c r="AB5850" s="2">
        <v>8200030000</v>
      </c>
      <c r="AC5850" s="2">
        <v>8224000000</v>
      </c>
      <c r="AD5850" s="2">
        <v>8245200000</v>
      </c>
      <c r="AE5850" s="2">
        <v>8272880000</v>
      </c>
      <c r="AF5850" s="2">
        <v>8298050000</v>
      </c>
    </row>
    <row r="5851" spans="1:32" x14ac:dyDescent="0.25">
      <c r="A5851" t="s">
        <v>3247</v>
      </c>
      <c r="B5851" t="s">
        <v>19</v>
      </c>
      <c r="C5851" s="2">
        <v>32658500</v>
      </c>
      <c r="D5851" s="2">
        <v>35666100</v>
      </c>
      <c r="E5851" s="2">
        <v>36005300</v>
      </c>
      <c r="F5851" s="2">
        <v>35957500</v>
      </c>
      <c r="G5851" s="2">
        <v>35969900</v>
      </c>
      <c r="H5851" s="2">
        <v>35918500</v>
      </c>
      <c r="I5851" s="2">
        <v>35879400</v>
      </c>
      <c r="J5851" s="2">
        <v>36066600</v>
      </c>
      <c r="K5851" s="2">
        <v>36247700</v>
      </c>
      <c r="L5851" s="2">
        <v>36486400</v>
      </c>
      <c r="M5851" s="2">
        <v>36617200</v>
      </c>
      <c r="N5851" s="2">
        <v>36798200</v>
      </c>
      <c r="O5851" s="2">
        <v>36954500</v>
      </c>
      <c r="P5851" s="2">
        <v>37097700</v>
      </c>
      <c r="Q5851" s="2">
        <v>37240900</v>
      </c>
      <c r="R5851" s="2">
        <v>37358700</v>
      </c>
      <c r="S5851" s="2">
        <v>37464100</v>
      </c>
      <c r="T5851" s="2">
        <v>37568900</v>
      </c>
      <c r="U5851" s="2">
        <v>37673700</v>
      </c>
      <c r="V5851" s="2">
        <v>37778500</v>
      </c>
      <c r="W5851" s="2">
        <v>37883900</v>
      </c>
      <c r="X5851" s="2">
        <v>37982400</v>
      </c>
      <c r="Y5851" s="2">
        <v>38093400</v>
      </c>
      <c r="Z5851" s="2">
        <v>38192600</v>
      </c>
      <c r="AA5851" s="2">
        <v>38297400</v>
      </c>
      <c r="AB5851" s="2">
        <v>38378600</v>
      </c>
      <c r="AC5851" s="2">
        <v>38490800</v>
      </c>
      <c r="AD5851" s="2">
        <v>38590000</v>
      </c>
      <c r="AE5851" s="2">
        <v>38719600</v>
      </c>
      <c r="AF5851" s="2">
        <v>38837400</v>
      </c>
    </row>
    <row r="5852" spans="1:32" x14ac:dyDescent="0.25">
      <c r="A5852" t="s">
        <v>3248</v>
      </c>
      <c r="B5852" t="s">
        <v>19</v>
      </c>
      <c r="C5852" s="2">
        <v>165400000</v>
      </c>
      <c r="D5852" s="2">
        <v>180632000</v>
      </c>
      <c r="E5852" s="2">
        <v>182349000</v>
      </c>
      <c r="F5852" s="2">
        <v>182107000</v>
      </c>
      <c r="G5852" s="2">
        <v>182170000</v>
      </c>
      <c r="H5852" s="2">
        <v>181910000</v>
      </c>
      <c r="I5852" s="2">
        <v>181712000</v>
      </c>
      <c r="J5852" s="2">
        <v>182660000</v>
      </c>
      <c r="K5852" s="2">
        <v>183577000</v>
      </c>
      <c r="L5852" s="2">
        <v>184786000</v>
      </c>
      <c r="M5852" s="2">
        <v>185448000</v>
      </c>
      <c r="N5852" s="2">
        <v>186365000</v>
      </c>
      <c r="O5852" s="2">
        <v>187157000</v>
      </c>
      <c r="P5852" s="2">
        <v>187882000</v>
      </c>
      <c r="Q5852" s="2">
        <v>188607000</v>
      </c>
      <c r="R5852" s="2">
        <v>189204000</v>
      </c>
      <c r="S5852" s="2">
        <v>189738000</v>
      </c>
      <c r="T5852" s="2">
        <v>190268000</v>
      </c>
      <c r="U5852" s="2">
        <v>190799000</v>
      </c>
      <c r="V5852" s="2">
        <v>191330000</v>
      </c>
      <c r="W5852" s="2">
        <v>191863000</v>
      </c>
      <c r="X5852" s="2">
        <v>192363000</v>
      </c>
      <c r="Y5852" s="2">
        <v>192925000</v>
      </c>
      <c r="Z5852" s="2">
        <v>193427000</v>
      </c>
      <c r="AA5852" s="2">
        <v>193958000</v>
      </c>
      <c r="AB5852" s="2">
        <v>194369000</v>
      </c>
      <c r="AC5852" s="2">
        <v>194937000</v>
      </c>
      <c r="AD5852" s="2">
        <v>195440000</v>
      </c>
      <c r="AE5852" s="2">
        <v>196096000</v>
      </c>
      <c r="AF5852" s="2">
        <v>196693000</v>
      </c>
    </row>
    <row r="5853" spans="1:32" x14ac:dyDescent="0.25">
      <c r="A5853" t="s">
        <v>3249</v>
      </c>
      <c r="B5853" t="s">
        <v>19</v>
      </c>
      <c r="C5853" s="2">
        <v>1580250000</v>
      </c>
      <c r="D5853" s="2">
        <v>1725780000</v>
      </c>
      <c r="E5853" s="2">
        <v>1742190000</v>
      </c>
      <c r="F5853" s="2">
        <v>1739880000</v>
      </c>
      <c r="G5853" s="2">
        <v>1740480000</v>
      </c>
      <c r="H5853" s="2">
        <v>1737990000</v>
      </c>
      <c r="I5853" s="2">
        <v>1736100000</v>
      </c>
      <c r="J5853" s="2">
        <v>1745160000</v>
      </c>
      <c r="K5853" s="2">
        <v>1753920000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x14ac:dyDescent="0.25">
      <c r="A5854" t="s">
        <v>3250</v>
      </c>
      <c r="B5854" t="s">
        <v>19</v>
      </c>
      <c r="C5854" s="2">
        <v>316050000</v>
      </c>
      <c r="D5854" s="2">
        <v>345156000</v>
      </c>
      <c r="E5854" s="2">
        <v>348438000</v>
      </c>
      <c r="F5854" s="2">
        <v>347976000</v>
      </c>
      <c r="G5854" s="2">
        <v>348096000</v>
      </c>
      <c r="H5854" s="2">
        <v>347598000</v>
      </c>
      <c r="I5854" s="2">
        <v>347220000</v>
      </c>
      <c r="J5854" s="2">
        <v>349032000</v>
      </c>
      <c r="K5854" s="2">
        <v>350784000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x14ac:dyDescent="0.25">
      <c r="A5855" t="s">
        <v>3251</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x14ac:dyDescent="0.25">
      <c r="A5856" t="s">
        <v>3252</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x14ac:dyDescent="0.25">
      <c r="A5857" t="s">
        <v>3253</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x14ac:dyDescent="0.25">
      <c r="A5858" t="s">
        <v>3254</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x14ac:dyDescent="0.25">
      <c r="A5859" t="s">
        <v>3255</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x14ac:dyDescent="0.25">
      <c r="A5860" t="s">
        <v>3256</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x14ac:dyDescent="0.25">
      <c r="A5861" t="s">
        <v>3257</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x14ac:dyDescent="0.25">
      <c r="A5862" t="s">
        <v>3258</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x14ac:dyDescent="0.25">
      <c r="A5863" t="s">
        <v>3259</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x14ac:dyDescent="0.25">
      <c r="A5864" t="s">
        <v>3260</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x14ac:dyDescent="0.25">
      <c r="A5865" t="s">
        <v>3261</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x14ac:dyDescent="0.25">
      <c r="A5866" t="s">
        <v>3262</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x14ac:dyDescent="0.25">
      <c r="A5867" t="s">
        <v>3263</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x14ac:dyDescent="0.25">
      <c r="A5868" t="s">
        <v>7</v>
      </c>
      <c r="B5868" t="s">
        <v>19</v>
      </c>
      <c r="C5868">
        <v>1774.18</v>
      </c>
      <c r="D5868">
        <v>1895.54</v>
      </c>
      <c r="E5868">
        <v>1933.21</v>
      </c>
      <c r="F5868">
        <v>1932.5</v>
      </c>
      <c r="G5868">
        <v>1917.76</v>
      </c>
      <c r="H5868">
        <v>1894.92</v>
      </c>
      <c r="I5868">
        <v>1864.77</v>
      </c>
      <c r="J5868">
        <v>1833.4</v>
      </c>
      <c r="K5868">
        <v>1792.46</v>
      </c>
      <c r="L5868">
        <v>1745.74</v>
      </c>
      <c r="M5868">
        <v>1697.28</v>
      </c>
      <c r="N5868">
        <v>1651.35</v>
      </c>
      <c r="O5868">
        <v>1611.1</v>
      </c>
      <c r="P5868">
        <v>1568.3</v>
      </c>
      <c r="Q5868">
        <v>1521.99</v>
      </c>
      <c r="R5868">
        <v>1474.96</v>
      </c>
      <c r="S5868">
        <v>1431.76</v>
      </c>
      <c r="T5868">
        <v>1391.56</v>
      </c>
      <c r="U5868">
        <v>1352.94</v>
      </c>
      <c r="V5868">
        <v>1316.62</v>
      </c>
      <c r="W5868">
        <v>1280.02</v>
      </c>
      <c r="X5868">
        <v>1248.72</v>
      </c>
      <c r="Y5868">
        <v>1223.3599999999999</v>
      </c>
      <c r="Z5868">
        <v>1203.68</v>
      </c>
      <c r="AA5868">
        <v>1189.95</v>
      </c>
      <c r="AB5868">
        <v>1179.4000000000001</v>
      </c>
      <c r="AC5868">
        <v>1169.81</v>
      </c>
      <c r="AD5868">
        <v>1164.0999999999999</v>
      </c>
      <c r="AE5868">
        <v>1162.96</v>
      </c>
      <c r="AF5868">
        <v>1166.75</v>
      </c>
    </row>
    <row r="5869" spans="1:32" x14ac:dyDescent="0.25">
      <c r="A5869" t="s">
        <v>8</v>
      </c>
      <c r="B5869" t="s">
        <v>19</v>
      </c>
      <c r="C5869">
        <v>1585.95</v>
      </c>
      <c r="D5869">
        <v>1560.33</v>
      </c>
      <c r="E5869">
        <v>1290.01</v>
      </c>
      <c r="F5869">
        <v>1397.17</v>
      </c>
      <c r="G5869">
        <v>1357.68</v>
      </c>
      <c r="H5869">
        <v>1285.23</v>
      </c>
      <c r="I5869">
        <v>1182.47</v>
      </c>
      <c r="J5869">
        <v>1077.8800000000001</v>
      </c>
      <c r="K5869">
        <v>864.44</v>
      </c>
      <c r="L5869">
        <v>687.07299999999998</v>
      </c>
      <c r="M5869">
        <v>592.41899999999998</v>
      </c>
      <c r="N5869">
        <v>510.08699999999999</v>
      </c>
      <c r="O5869">
        <v>436.82900000000001</v>
      </c>
      <c r="P5869">
        <v>382.74900000000002</v>
      </c>
      <c r="Q5869">
        <v>366.88400000000001</v>
      </c>
      <c r="R5869">
        <v>355.76799999999997</v>
      </c>
      <c r="S5869">
        <v>352.01600000000002</v>
      </c>
      <c r="T5869">
        <v>321.72500000000002</v>
      </c>
      <c r="U5869">
        <v>338.62700000000001</v>
      </c>
      <c r="V5869">
        <v>363.03800000000001</v>
      </c>
      <c r="W5869">
        <v>399.55799999999999</v>
      </c>
      <c r="X5869">
        <v>430.76799999999997</v>
      </c>
      <c r="Y5869">
        <v>429.00299999999999</v>
      </c>
      <c r="Z5869">
        <v>413.24</v>
      </c>
      <c r="AA5869">
        <v>393.70299999999997</v>
      </c>
      <c r="AB5869">
        <v>392.40199999999999</v>
      </c>
      <c r="AC5869">
        <v>404.25900000000001</v>
      </c>
      <c r="AD5869">
        <v>420.03199999999998</v>
      </c>
      <c r="AE5869">
        <v>436.37400000000002</v>
      </c>
      <c r="AF5869">
        <v>455.68299999999999</v>
      </c>
    </row>
    <row r="5870" spans="1:32" x14ac:dyDescent="0.25">
      <c r="A5870" t="s">
        <v>7019</v>
      </c>
      <c r="B5870" t="s">
        <v>19</v>
      </c>
      <c r="C5870">
        <v>327.05200000000002</v>
      </c>
      <c r="D5870">
        <v>336.73500000000001</v>
      </c>
      <c r="E5870">
        <v>337.93</v>
      </c>
      <c r="F5870">
        <v>318.57900000000001</v>
      </c>
      <c r="G5870">
        <v>319.36900000000003</v>
      </c>
      <c r="H5870">
        <v>320.05200000000002</v>
      </c>
      <c r="I5870">
        <v>320.28100000000001</v>
      </c>
      <c r="J5870">
        <v>320.113</v>
      </c>
      <c r="K5870">
        <v>319.238</v>
      </c>
      <c r="L5870">
        <v>318.04899999999998</v>
      </c>
      <c r="M5870">
        <v>316.47300000000001</v>
      </c>
      <c r="N5870">
        <v>314.92</v>
      </c>
      <c r="O5870">
        <v>313.84699999999998</v>
      </c>
      <c r="P5870">
        <v>312.63799999999998</v>
      </c>
      <c r="Q5870">
        <v>311.46199999999999</v>
      </c>
      <c r="R5870">
        <v>310.46300000000002</v>
      </c>
      <c r="S5870">
        <v>309.57499999999999</v>
      </c>
      <c r="T5870">
        <v>308.51499999999999</v>
      </c>
      <c r="U5870">
        <v>307.69400000000002</v>
      </c>
      <c r="V5870">
        <v>306.952</v>
      </c>
      <c r="W5870">
        <v>306.27300000000002</v>
      </c>
      <c r="X5870">
        <v>305.637</v>
      </c>
      <c r="Y5870">
        <v>305.13099999999997</v>
      </c>
      <c r="Z5870">
        <v>304.86200000000002</v>
      </c>
      <c r="AA5870">
        <v>304.42099999999999</v>
      </c>
      <c r="AB5870">
        <v>303.66300000000001</v>
      </c>
      <c r="AC5870">
        <v>303.00200000000001</v>
      </c>
      <c r="AD5870">
        <v>302.625</v>
      </c>
      <c r="AE5870">
        <v>302.26799999999997</v>
      </c>
      <c r="AF5870">
        <v>301.86099999999999</v>
      </c>
    </row>
    <row r="5871" spans="1:32" x14ac:dyDescent="0.25">
      <c r="A5871" t="s">
        <v>7020</v>
      </c>
      <c r="B5871" t="s">
        <v>19</v>
      </c>
      <c r="C5871">
        <v>232.22399999999999</v>
      </c>
      <c r="D5871">
        <v>240.51900000000001</v>
      </c>
      <c r="E5871">
        <v>240.95400000000001</v>
      </c>
      <c r="F5871">
        <v>234.679</v>
      </c>
      <c r="G5871">
        <v>236.79900000000001</v>
      </c>
      <c r="H5871">
        <v>238.767</v>
      </c>
      <c r="I5871">
        <v>239.84700000000001</v>
      </c>
      <c r="J5871">
        <v>241.74299999999999</v>
      </c>
      <c r="K5871">
        <v>242.84100000000001</v>
      </c>
      <c r="L5871">
        <v>243.61</v>
      </c>
      <c r="M5871">
        <v>244.13499999999999</v>
      </c>
      <c r="N5871">
        <v>244.57900000000001</v>
      </c>
      <c r="O5871">
        <v>244.71899999999999</v>
      </c>
      <c r="P5871">
        <v>244.679</v>
      </c>
      <c r="Q5871">
        <v>244.52199999999999</v>
      </c>
      <c r="R5871">
        <v>244.36</v>
      </c>
      <c r="S5871">
        <v>244.17</v>
      </c>
      <c r="T5871">
        <v>243.67699999999999</v>
      </c>
      <c r="U5871">
        <v>243.33699999999999</v>
      </c>
      <c r="V5871">
        <v>242.86699999999999</v>
      </c>
      <c r="W5871">
        <v>242.37299999999999</v>
      </c>
      <c r="X5871">
        <v>241.96299999999999</v>
      </c>
      <c r="Y5871">
        <v>241.751</v>
      </c>
      <c r="Z5871">
        <v>241.74100000000001</v>
      </c>
      <c r="AA5871">
        <v>241.54900000000001</v>
      </c>
      <c r="AB5871">
        <v>240.83199999999999</v>
      </c>
      <c r="AC5871">
        <v>240.50299999999999</v>
      </c>
      <c r="AD5871">
        <v>240.37899999999999</v>
      </c>
      <c r="AE5871">
        <v>240.29</v>
      </c>
      <c r="AF5871">
        <v>240.07</v>
      </c>
    </row>
    <row r="5872" spans="1:32" x14ac:dyDescent="0.25">
      <c r="A5872" t="s">
        <v>7021</v>
      </c>
      <c r="B5872" t="s">
        <v>19</v>
      </c>
      <c r="C5872">
        <v>2579.96</v>
      </c>
      <c r="D5872">
        <v>2591.4899999999998</v>
      </c>
      <c r="E5872">
        <v>2515.81</v>
      </c>
      <c r="F5872">
        <v>2462.3000000000002</v>
      </c>
      <c r="G5872">
        <v>2409.48</v>
      </c>
      <c r="H5872">
        <v>2410.14</v>
      </c>
      <c r="I5872">
        <v>2404.9299999999998</v>
      </c>
      <c r="J5872">
        <v>2395.61</v>
      </c>
      <c r="K5872">
        <v>2385.84</v>
      </c>
      <c r="L5872">
        <v>2346.5300000000002</v>
      </c>
      <c r="M5872">
        <v>2334.25</v>
      </c>
      <c r="N5872">
        <v>2322.84</v>
      </c>
      <c r="O5872">
        <v>2362.4499999999998</v>
      </c>
      <c r="P5872">
        <v>2365.66</v>
      </c>
      <c r="Q5872">
        <v>2398.1799999999998</v>
      </c>
      <c r="R5872">
        <v>2402.0500000000002</v>
      </c>
      <c r="S5872">
        <v>2397.4699999999998</v>
      </c>
      <c r="T5872">
        <v>2400.37</v>
      </c>
      <c r="U5872">
        <v>2404.11</v>
      </c>
      <c r="V5872">
        <v>2407.81</v>
      </c>
      <c r="W5872">
        <v>2411.67</v>
      </c>
      <c r="X5872">
        <v>2414.71</v>
      </c>
      <c r="Y5872">
        <v>2418</v>
      </c>
      <c r="Z5872">
        <v>2420.12</v>
      </c>
      <c r="AA5872">
        <v>2420.61</v>
      </c>
      <c r="AB5872">
        <v>2418.86</v>
      </c>
      <c r="AC5872">
        <v>2421.5</v>
      </c>
      <c r="AD5872">
        <v>2426.7600000000002</v>
      </c>
      <c r="AE5872">
        <v>2429.6</v>
      </c>
      <c r="AF5872">
        <v>2435.17</v>
      </c>
    </row>
    <row r="5873" spans="1:32" x14ac:dyDescent="0.25">
      <c r="A5873" t="s">
        <v>9</v>
      </c>
      <c r="B5873" t="s">
        <v>19</v>
      </c>
      <c r="C5873">
        <v>14.5823</v>
      </c>
      <c r="D5873">
        <v>14.7371</v>
      </c>
      <c r="E5873">
        <v>14.48</v>
      </c>
      <c r="F5873">
        <v>13.714600000000001</v>
      </c>
      <c r="G5873">
        <v>13.9521</v>
      </c>
      <c r="H5873">
        <v>14.1465</v>
      </c>
      <c r="I5873">
        <v>14.270899999999999</v>
      </c>
      <c r="J5873">
        <v>14.362299999999999</v>
      </c>
      <c r="K5873">
        <v>14.4011</v>
      </c>
      <c r="L5873">
        <v>14.409000000000001</v>
      </c>
      <c r="M5873">
        <v>14.447100000000001</v>
      </c>
      <c r="N5873">
        <v>14.4854</v>
      </c>
      <c r="O5873">
        <v>14.472200000000001</v>
      </c>
      <c r="P5873">
        <v>14.451499999999999</v>
      </c>
      <c r="Q5873">
        <v>14.4298</v>
      </c>
      <c r="R5873">
        <v>14.412599999999999</v>
      </c>
      <c r="S5873">
        <v>14.388500000000001</v>
      </c>
      <c r="T5873">
        <v>14.349399999999999</v>
      </c>
      <c r="U5873">
        <v>14.3179</v>
      </c>
      <c r="V5873">
        <v>14.281599999999999</v>
      </c>
      <c r="W5873">
        <v>14.2523</v>
      </c>
      <c r="X5873">
        <v>14.2403</v>
      </c>
      <c r="Y5873">
        <v>14.256600000000001</v>
      </c>
      <c r="Z5873">
        <v>14.279400000000001</v>
      </c>
      <c r="AA5873">
        <v>14.2994</v>
      </c>
      <c r="AB5873">
        <v>14.3034</v>
      </c>
      <c r="AC5873">
        <v>14.310700000000001</v>
      </c>
      <c r="AD5873">
        <v>14.328900000000001</v>
      </c>
      <c r="AE5873">
        <v>14.3515</v>
      </c>
      <c r="AF5873">
        <v>14.325799999999999</v>
      </c>
    </row>
    <row r="5874" spans="1:32" x14ac:dyDescent="0.25">
      <c r="A5874" t="s">
        <v>10</v>
      </c>
      <c r="B5874" t="s">
        <v>19</v>
      </c>
      <c r="C5874">
        <v>-740.18799999999999</v>
      </c>
      <c r="D5874">
        <v>-735.697</v>
      </c>
      <c r="E5874">
        <v>-737.20500000000004</v>
      </c>
      <c r="F5874">
        <v>-737.96600000000001</v>
      </c>
      <c r="G5874">
        <v>-739.47400000000005</v>
      </c>
      <c r="H5874">
        <v>-739.98199999999997</v>
      </c>
      <c r="I5874">
        <v>-741.74400000000003</v>
      </c>
      <c r="J5874">
        <v>-742.25099999999998</v>
      </c>
      <c r="K5874">
        <v>-743.73299999999995</v>
      </c>
      <c r="L5874">
        <v>-744.24099999999999</v>
      </c>
      <c r="M5874">
        <v>-746.029</v>
      </c>
      <c r="N5874">
        <v>-737.51</v>
      </c>
      <c r="O5874">
        <v>-729.01900000000001</v>
      </c>
      <c r="P5874">
        <v>-720.52700000000004</v>
      </c>
      <c r="Q5874">
        <v>-712.28800000000001</v>
      </c>
      <c r="R5874">
        <v>-707.79600000000005</v>
      </c>
      <c r="S5874">
        <v>-704.30399999999997</v>
      </c>
      <c r="T5874">
        <v>-700.78499999999997</v>
      </c>
      <c r="U5874">
        <v>-696.57299999999998</v>
      </c>
      <c r="V5874">
        <v>-693.08199999999999</v>
      </c>
      <c r="W5874">
        <v>-688.56299999999999</v>
      </c>
      <c r="X5874">
        <v>-685.07100000000003</v>
      </c>
      <c r="Y5874">
        <v>-681.85900000000004</v>
      </c>
      <c r="Z5874">
        <v>-677.34100000000001</v>
      </c>
      <c r="AA5874">
        <v>-673.84799999999996</v>
      </c>
      <c r="AB5874">
        <v>-669.63599999999997</v>
      </c>
      <c r="AC5874">
        <v>-666.11800000000005</v>
      </c>
      <c r="AD5874">
        <v>-662.62599999999998</v>
      </c>
      <c r="AE5874">
        <v>-658.13400000000001</v>
      </c>
      <c r="AF5874">
        <v>-654.89499999999998</v>
      </c>
    </row>
    <row r="5875" spans="1:32" x14ac:dyDescent="0.25">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x14ac:dyDescent="0.2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x14ac:dyDescent="0.25">
      <c r="A1" t="s">
        <v>18</v>
      </c>
    </row>
    <row r="2" spans="1:6" x14ac:dyDescent="0.25">
      <c r="A2" t="s">
        <v>20</v>
      </c>
      <c r="B2" t="s">
        <v>1</v>
      </c>
      <c r="C2" t="s">
        <v>1701</v>
      </c>
      <c r="D2" t="s">
        <v>1702</v>
      </c>
      <c r="E2" t="s">
        <v>1703</v>
      </c>
      <c r="F2" t="s">
        <v>1742</v>
      </c>
    </row>
    <row r="3" spans="1:6" x14ac:dyDescent="0.25">
      <c r="A3" t="s">
        <v>21</v>
      </c>
      <c r="B3" t="s">
        <v>1</v>
      </c>
      <c r="C3" t="s">
        <v>1701</v>
      </c>
      <c r="D3" t="s">
        <v>1702</v>
      </c>
      <c r="E3" t="s">
        <v>1703</v>
      </c>
      <c r="F3" t="s">
        <v>1743</v>
      </c>
    </row>
    <row r="4" spans="1:6" x14ac:dyDescent="0.25">
      <c r="A4" t="s">
        <v>22</v>
      </c>
      <c r="B4" t="s">
        <v>1</v>
      </c>
      <c r="C4" t="s">
        <v>1701</v>
      </c>
      <c r="D4" t="s">
        <v>1702</v>
      </c>
      <c r="E4" t="s">
        <v>1703</v>
      </c>
      <c r="F4" t="s">
        <v>1744</v>
      </c>
    </row>
    <row r="5" spans="1:6" x14ac:dyDescent="0.25">
      <c r="A5" t="s">
        <v>23</v>
      </c>
      <c r="B5" t="s">
        <v>1</v>
      </c>
      <c r="C5" t="s">
        <v>1701</v>
      </c>
      <c r="D5" t="s">
        <v>1702</v>
      </c>
      <c r="E5" t="s">
        <v>1703</v>
      </c>
      <c r="F5" t="s">
        <v>1745</v>
      </c>
    </row>
    <row r="6" spans="1:6" x14ac:dyDescent="0.25">
      <c r="A6" t="s">
        <v>24</v>
      </c>
      <c r="B6" t="s">
        <v>1</v>
      </c>
      <c r="C6" t="s">
        <v>1701</v>
      </c>
      <c r="D6" t="s">
        <v>1702</v>
      </c>
      <c r="E6" t="s">
        <v>1703</v>
      </c>
      <c r="F6" t="s">
        <v>1746</v>
      </c>
    </row>
    <row r="7" spans="1:6" x14ac:dyDescent="0.25">
      <c r="A7" t="s">
        <v>25</v>
      </c>
      <c r="B7" t="s">
        <v>1</v>
      </c>
      <c r="C7" t="s">
        <v>1701</v>
      </c>
      <c r="D7" t="s">
        <v>1702</v>
      </c>
      <c r="E7" t="s">
        <v>1703</v>
      </c>
      <c r="F7" t="s">
        <v>1747</v>
      </c>
    </row>
    <row r="8" spans="1:6" x14ac:dyDescent="0.25">
      <c r="A8" t="s">
        <v>26</v>
      </c>
      <c r="B8" t="s">
        <v>1</v>
      </c>
      <c r="C8" t="s">
        <v>1701</v>
      </c>
      <c r="D8" t="s">
        <v>1702</v>
      </c>
      <c r="E8" t="s">
        <v>1703</v>
      </c>
      <c r="F8" t="s">
        <v>1748</v>
      </c>
    </row>
    <row r="9" spans="1:6" x14ac:dyDescent="0.25">
      <c r="A9" t="s">
        <v>27</v>
      </c>
      <c r="B9" t="s">
        <v>1</v>
      </c>
      <c r="C9" t="s">
        <v>1701</v>
      </c>
      <c r="D9" t="s">
        <v>1702</v>
      </c>
      <c r="E9" t="s">
        <v>1703</v>
      </c>
      <c r="F9" t="s">
        <v>1749</v>
      </c>
    </row>
    <row r="10" spans="1:6" x14ac:dyDescent="0.25">
      <c r="A10" t="s">
        <v>28</v>
      </c>
      <c r="B10" t="s">
        <v>1</v>
      </c>
      <c r="C10" t="s">
        <v>1701</v>
      </c>
      <c r="D10" t="s">
        <v>1702</v>
      </c>
      <c r="E10" t="s">
        <v>1703</v>
      </c>
      <c r="F10" t="s">
        <v>1750</v>
      </c>
    </row>
    <row r="11" spans="1:6" x14ac:dyDescent="0.25">
      <c r="A11" t="s">
        <v>29</v>
      </c>
      <c r="B11" t="s">
        <v>1</v>
      </c>
      <c r="C11" t="s">
        <v>1701</v>
      </c>
      <c r="D11" t="s">
        <v>1702</v>
      </c>
      <c r="E11" t="s">
        <v>1703</v>
      </c>
      <c r="F11" t="s">
        <v>1751</v>
      </c>
    </row>
    <row r="12" spans="1:6" x14ac:dyDescent="0.25">
      <c r="A12" t="s">
        <v>30</v>
      </c>
      <c r="B12" t="s">
        <v>1</v>
      </c>
      <c r="C12" t="s">
        <v>1701</v>
      </c>
      <c r="D12" t="s">
        <v>1702</v>
      </c>
      <c r="E12" t="s">
        <v>1704</v>
      </c>
      <c r="F12" t="s">
        <v>1742</v>
      </c>
    </row>
    <row r="13" spans="1:6" x14ac:dyDescent="0.25">
      <c r="A13" t="s">
        <v>31</v>
      </c>
      <c r="B13" t="s">
        <v>1</v>
      </c>
      <c r="C13" t="s">
        <v>1701</v>
      </c>
      <c r="D13" t="s">
        <v>1702</v>
      </c>
      <c r="E13" t="s">
        <v>1704</v>
      </c>
      <c r="F13" t="s">
        <v>1743</v>
      </c>
    </row>
    <row r="14" spans="1:6" x14ac:dyDescent="0.25">
      <c r="A14" t="s">
        <v>32</v>
      </c>
      <c r="B14" t="s">
        <v>1</v>
      </c>
      <c r="C14" t="s">
        <v>1701</v>
      </c>
      <c r="D14" t="s">
        <v>1702</v>
      </c>
      <c r="E14" t="s">
        <v>1704</v>
      </c>
      <c r="F14" t="s">
        <v>1744</v>
      </c>
    </row>
    <row r="15" spans="1:6" x14ac:dyDescent="0.25">
      <c r="A15" t="s">
        <v>33</v>
      </c>
      <c r="B15" t="s">
        <v>1</v>
      </c>
      <c r="C15" t="s">
        <v>1701</v>
      </c>
      <c r="D15" t="s">
        <v>1702</v>
      </c>
      <c r="E15" t="s">
        <v>1704</v>
      </c>
      <c r="F15" t="s">
        <v>1745</v>
      </c>
    </row>
    <row r="16" spans="1:6" x14ac:dyDescent="0.25">
      <c r="A16" t="s">
        <v>34</v>
      </c>
      <c r="B16" t="s">
        <v>1</v>
      </c>
      <c r="C16" t="s">
        <v>1701</v>
      </c>
      <c r="D16" t="s">
        <v>1702</v>
      </c>
      <c r="E16" t="s">
        <v>1704</v>
      </c>
      <c r="F16" t="s">
        <v>1746</v>
      </c>
    </row>
    <row r="17" spans="1:6" x14ac:dyDescent="0.25">
      <c r="A17" t="s">
        <v>35</v>
      </c>
      <c r="B17" t="s">
        <v>1</v>
      </c>
      <c r="C17" t="s">
        <v>1701</v>
      </c>
      <c r="D17" t="s">
        <v>1702</v>
      </c>
      <c r="E17" t="s">
        <v>1704</v>
      </c>
      <c r="F17" t="s">
        <v>1747</v>
      </c>
    </row>
    <row r="18" spans="1:6" x14ac:dyDescent="0.25">
      <c r="A18" t="s">
        <v>36</v>
      </c>
      <c r="B18" t="s">
        <v>1</v>
      </c>
      <c r="C18" t="s">
        <v>1701</v>
      </c>
      <c r="D18" t="s">
        <v>1702</v>
      </c>
      <c r="E18" t="s">
        <v>1704</v>
      </c>
      <c r="F18" t="s">
        <v>1748</v>
      </c>
    </row>
    <row r="19" spans="1:6" x14ac:dyDescent="0.25">
      <c r="A19" t="s">
        <v>37</v>
      </c>
      <c r="B19" t="s">
        <v>1</v>
      </c>
      <c r="C19" t="s">
        <v>1701</v>
      </c>
      <c r="D19" t="s">
        <v>1702</v>
      </c>
      <c r="E19" t="s">
        <v>1704</v>
      </c>
      <c r="F19" t="s">
        <v>1749</v>
      </c>
    </row>
    <row r="20" spans="1:6" x14ac:dyDescent="0.25">
      <c r="A20" t="s">
        <v>38</v>
      </c>
      <c r="B20" t="s">
        <v>1</v>
      </c>
      <c r="C20" t="s">
        <v>1701</v>
      </c>
      <c r="D20" t="s">
        <v>1702</v>
      </c>
      <c r="E20" t="s">
        <v>1704</v>
      </c>
      <c r="F20" t="s">
        <v>1750</v>
      </c>
    </row>
    <row r="21" spans="1:6" x14ac:dyDescent="0.25">
      <c r="A21" t="s">
        <v>39</v>
      </c>
      <c r="B21" t="s">
        <v>1</v>
      </c>
      <c r="C21" t="s">
        <v>1701</v>
      </c>
      <c r="D21" t="s">
        <v>1702</v>
      </c>
      <c r="E21" t="s">
        <v>1704</v>
      </c>
      <c r="F21" t="s">
        <v>1751</v>
      </c>
    </row>
    <row r="22" spans="1:6" x14ac:dyDescent="0.25">
      <c r="A22" t="s">
        <v>40</v>
      </c>
      <c r="B22" t="s">
        <v>1</v>
      </c>
      <c r="C22" t="s">
        <v>1701</v>
      </c>
      <c r="D22" t="s">
        <v>1705</v>
      </c>
      <c r="E22" t="s">
        <v>1703</v>
      </c>
      <c r="F22" t="s">
        <v>1742</v>
      </c>
    </row>
    <row r="23" spans="1:6" x14ac:dyDescent="0.25">
      <c r="A23" t="s">
        <v>41</v>
      </c>
      <c r="B23" t="s">
        <v>1</v>
      </c>
      <c r="C23" t="s">
        <v>1701</v>
      </c>
      <c r="D23" t="s">
        <v>1705</v>
      </c>
      <c r="E23" t="s">
        <v>1703</v>
      </c>
      <c r="F23" t="s">
        <v>1743</v>
      </c>
    </row>
    <row r="24" spans="1:6" x14ac:dyDescent="0.25">
      <c r="A24" t="s">
        <v>42</v>
      </c>
      <c r="B24" t="s">
        <v>1</v>
      </c>
      <c r="C24" t="s">
        <v>1701</v>
      </c>
      <c r="D24" t="s">
        <v>1705</v>
      </c>
      <c r="E24" t="s">
        <v>1703</v>
      </c>
      <c r="F24" t="s">
        <v>1744</v>
      </c>
    </row>
    <row r="25" spans="1:6" x14ac:dyDescent="0.25">
      <c r="A25" t="s">
        <v>43</v>
      </c>
      <c r="B25" t="s">
        <v>1</v>
      </c>
      <c r="C25" t="s">
        <v>1701</v>
      </c>
      <c r="D25" t="s">
        <v>1705</v>
      </c>
      <c r="E25" t="s">
        <v>1703</v>
      </c>
      <c r="F25" t="s">
        <v>1745</v>
      </c>
    </row>
    <row r="26" spans="1:6" x14ac:dyDescent="0.25">
      <c r="A26" t="s">
        <v>44</v>
      </c>
      <c r="B26" t="s">
        <v>1</v>
      </c>
      <c r="C26" t="s">
        <v>1701</v>
      </c>
      <c r="D26" t="s">
        <v>1705</v>
      </c>
      <c r="E26" t="s">
        <v>1703</v>
      </c>
      <c r="F26" t="s">
        <v>1746</v>
      </c>
    </row>
    <row r="27" spans="1:6" x14ac:dyDescent="0.25">
      <c r="A27" t="s">
        <v>45</v>
      </c>
      <c r="B27" t="s">
        <v>1</v>
      </c>
      <c r="C27" t="s">
        <v>1701</v>
      </c>
      <c r="D27" t="s">
        <v>1705</v>
      </c>
      <c r="E27" t="s">
        <v>1703</v>
      </c>
      <c r="F27" t="s">
        <v>1747</v>
      </c>
    </row>
    <row r="28" spans="1:6" x14ac:dyDescent="0.25">
      <c r="A28" t="s">
        <v>46</v>
      </c>
      <c r="B28" t="s">
        <v>1</v>
      </c>
      <c r="C28" t="s">
        <v>1701</v>
      </c>
      <c r="D28" t="s">
        <v>1705</v>
      </c>
      <c r="E28" t="s">
        <v>1703</v>
      </c>
      <c r="F28" t="s">
        <v>1748</v>
      </c>
    </row>
    <row r="29" spans="1:6" x14ac:dyDescent="0.25">
      <c r="A29" t="s">
        <v>47</v>
      </c>
      <c r="B29" t="s">
        <v>1</v>
      </c>
      <c r="C29" t="s">
        <v>1701</v>
      </c>
      <c r="D29" t="s">
        <v>1705</v>
      </c>
      <c r="E29" t="s">
        <v>1703</v>
      </c>
      <c r="F29" t="s">
        <v>1749</v>
      </c>
    </row>
    <row r="30" spans="1:6" x14ac:dyDescent="0.25">
      <c r="A30" t="s">
        <v>48</v>
      </c>
      <c r="B30" t="s">
        <v>1</v>
      </c>
      <c r="C30" t="s">
        <v>1701</v>
      </c>
      <c r="D30" t="s">
        <v>1705</v>
      </c>
      <c r="E30" t="s">
        <v>1703</v>
      </c>
      <c r="F30" t="s">
        <v>1750</v>
      </c>
    </row>
    <row r="31" spans="1:6" x14ac:dyDescent="0.25">
      <c r="A31" t="s">
        <v>49</v>
      </c>
      <c r="B31" t="s">
        <v>1</v>
      </c>
      <c r="C31" t="s">
        <v>1701</v>
      </c>
      <c r="D31" t="s">
        <v>1705</v>
      </c>
      <c r="E31" t="s">
        <v>1703</v>
      </c>
      <c r="F31" t="s">
        <v>1751</v>
      </c>
    </row>
    <row r="32" spans="1:6" x14ac:dyDescent="0.25">
      <c r="A32" t="s">
        <v>50</v>
      </c>
      <c r="B32" t="s">
        <v>1</v>
      </c>
      <c r="C32" t="s">
        <v>1701</v>
      </c>
      <c r="D32" t="s">
        <v>1705</v>
      </c>
      <c r="E32" t="s">
        <v>1704</v>
      </c>
      <c r="F32" t="s">
        <v>1742</v>
      </c>
    </row>
    <row r="33" spans="1:6" x14ac:dyDescent="0.25">
      <c r="A33" t="s">
        <v>51</v>
      </c>
      <c r="B33" t="s">
        <v>1</v>
      </c>
      <c r="C33" t="s">
        <v>1701</v>
      </c>
      <c r="D33" t="s">
        <v>1705</v>
      </c>
      <c r="E33" t="s">
        <v>1704</v>
      </c>
      <c r="F33" t="s">
        <v>1743</v>
      </c>
    </row>
    <row r="34" spans="1:6" x14ac:dyDescent="0.25">
      <c r="A34" t="s">
        <v>52</v>
      </c>
      <c r="B34" t="s">
        <v>1</v>
      </c>
      <c r="C34" t="s">
        <v>1701</v>
      </c>
      <c r="D34" t="s">
        <v>1705</v>
      </c>
      <c r="E34" t="s">
        <v>1704</v>
      </c>
      <c r="F34" t="s">
        <v>1744</v>
      </c>
    </row>
    <row r="35" spans="1:6" x14ac:dyDescent="0.25">
      <c r="A35" t="s">
        <v>53</v>
      </c>
      <c r="B35" t="s">
        <v>1</v>
      </c>
      <c r="C35" t="s">
        <v>1701</v>
      </c>
      <c r="D35" t="s">
        <v>1705</v>
      </c>
      <c r="E35" t="s">
        <v>1704</v>
      </c>
      <c r="F35" t="s">
        <v>1745</v>
      </c>
    </row>
    <row r="36" spans="1:6" x14ac:dyDescent="0.25">
      <c r="A36" t="s">
        <v>54</v>
      </c>
      <c r="B36" t="s">
        <v>1</v>
      </c>
      <c r="C36" t="s">
        <v>1701</v>
      </c>
      <c r="D36" t="s">
        <v>1705</v>
      </c>
      <c r="E36" t="s">
        <v>1704</v>
      </c>
      <c r="F36" t="s">
        <v>1746</v>
      </c>
    </row>
    <row r="37" spans="1:6" x14ac:dyDescent="0.25">
      <c r="A37" t="s">
        <v>55</v>
      </c>
      <c r="B37" t="s">
        <v>1</v>
      </c>
      <c r="C37" t="s">
        <v>1701</v>
      </c>
      <c r="D37" t="s">
        <v>1705</v>
      </c>
      <c r="E37" t="s">
        <v>1704</v>
      </c>
      <c r="F37" t="s">
        <v>1747</v>
      </c>
    </row>
    <row r="38" spans="1:6" x14ac:dyDescent="0.25">
      <c r="A38" t="s">
        <v>56</v>
      </c>
      <c r="B38" t="s">
        <v>1</v>
      </c>
      <c r="C38" t="s">
        <v>1701</v>
      </c>
      <c r="D38" t="s">
        <v>1705</v>
      </c>
      <c r="E38" t="s">
        <v>1704</v>
      </c>
      <c r="F38" t="s">
        <v>1748</v>
      </c>
    </row>
    <row r="39" spans="1:6" x14ac:dyDescent="0.25">
      <c r="A39" t="s">
        <v>57</v>
      </c>
      <c r="B39" t="s">
        <v>1</v>
      </c>
      <c r="C39" t="s">
        <v>1701</v>
      </c>
      <c r="D39" t="s">
        <v>1705</v>
      </c>
      <c r="E39" t="s">
        <v>1704</v>
      </c>
      <c r="F39" t="s">
        <v>1749</v>
      </c>
    </row>
    <row r="40" spans="1:6" x14ac:dyDescent="0.25">
      <c r="A40" t="s">
        <v>58</v>
      </c>
      <c r="B40" t="s">
        <v>1</v>
      </c>
      <c r="C40" t="s">
        <v>1701</v>
      </c>
      <c r="D40" t="s">
        <v>1705</v>
      </c>
      <c r="E40" t="s">
        <v>1704</v>
      </c>
      <c r="F40" t="s">
        <v>1750</v>
      </c>
    </row>
    <row r="41" spans="1:6" x14ac:dyDescent="0.25">
      <c r="A41" t="s">
        <v>59</v>
      </c>
      <c r="B41" t="s">
        <v>1</v>
      </c>
      <c r="C41" t="s">
        <v>1701</v>
      </c>
      <c r="D41" t="s">
        <v>1705</v>
      </c>
      <c r="E41" t="s">
        <v>1704</v>
      </c>
      <c r="F41" t="s">
        <v>1751</v>
      </c>
    </row>
    <row r="42" spans="1:6" x14ac:dyDescent="0.25">
      <c r="A42" t="s">
        <v>60</v>
      </c>
      <c r="B42" t="s">
        <v>1</v>
      </c>
      <c r="C42" t="s">
        <v>1701</v>
      </c>
      <c r="D42" t="s">
        <v>1706</v>
      </c>
      <c r="E42" t="s">
        <v>1703</v>
      </c>
      <c r="F42" t="s">
        <v>1742</v>
      </c>
    </row>
    <row r="43" spans="1:6" x14ac:dyDescent="0.25">
      <c r="A43" t="s">
        <v>61</v>
      </c>
      <c r="B43" t="s">
        <v>1</v>
      </c>
      <c r="C43" t="s">
        <v>1701</v>
      </c>
      <c r="D43" t="s">
        <v>1706</v>
      </c>
      <c r="E43" t="s">
        <v>1703</v>
      </c>
      <c r="F43" t="s">
        <v>1743</v>
      </c>
    </row>
    <row r="44" spans="1:6" x14ac:dyDescent="0.25">
      <c r="A44" t="s">
        <v>62</v>
      </c>
      <c r="B44" t="s">
        <v>1</v>
      </c>
      <c r="C44" t="s">
        <v>1701</v>
      </c>
      <c r="D44" t="s">
        <v>1706</v>
      </c>
      <c r="E44" t="s">
        <v>1703</v>
      </c>
      <c r="F44" t="s">
        <v>1744</v>
      </c>
    </row>
    <row r="45" spans="1:6" x14ac:dyDescent="0.25">
      <c r="A45" t="s">
        <v>63</v>
      </c>
      <c r="B45" t="s">
        <v>1</v>
      </c>
      <c r="C45" t="s">
        <v>1701</v>
      </c>
      <c r="D45" t="s">
        <v>1706</v>
      </c>
      <c r="E45" t="s">
        <v>1703</v>
      </c>
      <c r="F45" t="s">
        <v>1745</v>
      </c>
    </row>
    <row r="46" spans="1:6" x14ac:dyDescent="0.25">
      <c r="A46" t="s">
        <v>64</v>
      </c>
      <c r="B46" t="s">
        <v>1</v>
      </c>
      <c r="C46" t="s">
        <v>1701</v>
      </c>
      <c r="D46" t="s">
        <v>1706</v>
      </c>
      <c r="E46" t="s">
        <v>1703</v>
      </c>
      <c r="F46" t="s">
        <v>1746</v>
      </c>
    </row>
    <row r="47" spans="1:6" x14ac:dyDescent="0.25">
      <c r="A47" t="s">
        <v>65</v>
      </c>
      <c r="B47" t="s">
        <v>1</v>
      </c>
      <c r="C47" t="s">
        <v>1701</v>
      </c>
      <c r="D47" t="s">
        <v>1706</v>
      </c>
      <c r="E47" t="s">
        <v>1703</v>
      </c>
      <c r="F47" t="s">
        <v>1747</v>
      </c>
    </row>
    <row r="48" spans="1:6" x14ac:dyDescent="0.25">
      <c r="A48" t="s">
        <v>66</v>
      </c>
      <c r="B48" t="s">
        <v>1</v>
      </c>
      <c r="C48" t="s">
        <v>1701</v>
      </c>
      <c r="D48" t="s">
        <v>1706</v>
      </c>
      <c r="E48" t="s">
        <v>1703</v>
      </c>
      <c r="F48" t="s">
        <v>1748</v>
      </c>
    </row>
    <row r="49" spans="1:6" x14ac:dyDescent="0.25">
      <c r="A49" t="s">
        <v>67</v>
      </c>
      <c r="B49" t="s">
        <v>1</v>
      </c>
      <c r="C49" t="s">
        <v>1701</v>
      </c>
      <c r="D49" t="s">
        <v>1706</v>
      </c>
      <c r="E49" t="s">
        <v>1703</v>
      </c>
      <c r="F49" t="s">
        <v>1749</v>
      </c>
    </row>
    <row r="50" spans="1:6" x14ac:dyDescent="0.25">
      <c r="A50" t="s">
        <v>68</v>
      </c>
      <c r="B50" t="s">
        <v>1</v>
      </c>
      <c r="C50" t="s">
        <v>1701</v>
      </c>
      <c r="D50" t="s">
        <v>1706</v>
      </c>
      <c r="E50" t="s">
        <v>1703</v>
      </c>
      <c r="F50" t="s">
        <v>1750</v>
      </c>
    </row>
    <row r="51" spans="1:6" x14ac:dyDescent="0.25">
      <c r="A51" t="s">
        <v>69</v>
      </c>
      <c r="B51" t="s">
        <v>1</v>
      </c>
      <c r="C51" t="s">
        <v>1701</v>
      </c>
      <c r="D51" t="s">
        <v>1706</v>
      </c>
      <c r="E51" t="s">
        <v>1703</v>
      </c>
      <c r="F51" t="s">
        <v>1751</v>
      </c>
    </row>
    <row r="52" spans="1:6" x14ac:dyDescent="0.25">
      <c r="A52" t="s">
        <v>70</v>
      </c>
      <c r="B52" t="s">
        <v>1</v>
      </c>
      <c r="C52" t="s">
        <v>1701</v>
      </c>
      <c r="D52" t="s">
        <v>1706</v>
      </c>
      <c r="E52" t="s">
        <v>1704</v>
      </c>
      <c r="F52" t="s">
        <v>1742</v>
      </c>
    </row>
    <row r="53" spans="1:6" x14ac:dyDescent="0.25">
      <c r="A53" t="s">
        <v>71</v>
      </c>
      <c r="B53" t="s">
        <v>1</v>
      </c>
      <c r="C53" t="s">
        <v>1701</v>
      </c>
      <c r="D53" t="s">
        <v>1706</v>
      </c>
      <c r="E53" t="s">
        <v>1704</v>
      </c>
      <c r="F53" t="s">
        <v>1743</v>
      </c>
    </row>
    <row r="54" spans="1:6" x14ac:dyDescent="0.25">
      <c r="A54" t="s">
        <v>72</v>
      </c>
      <c r="B54" t="s">
        <v>1</v>
      </c>
      <c r="C54" t="s">
        <v>1701</v>
      </c>
      <c r="D54" t="s">
        <v>1706</v>
      </c>
      <c r="E54" t="s">
        <v>1704</v>
      </c>
      <c r="F54" t="s">
        <v>1744</v>
      </c>
    </row>
    <row r="55" spans="1:6" x14ac:dyDescent="0.25">
      <c r="A55" t="s">
        <v>73</v>
      </c>
      <c r="B55" t="s">
        <v>1</v>
      </c>
      <c r="C55" t="s">
        <v>1701</v>
      </c>
      <c r="D55" t="s">
        <v>1706</v>
      </c>
      <c r="E55" t="s">
        <v>1704</v>
      </c>
      <c r="F55" t="s">
        <v>1745</v>
      </c>
    </row>
    <row r="56" spans="1:6" x14ac:dyDescent="0.25">
      <c r="A56" t="s">
        <v>74</v>
      </c>
      <c r="B56" t="s">
        <v>1</v>
      </c>
      <c r="C56" t="s">
        <v>1701</v>
      </c>
      <c r="D56" t="s">
        <v>1706</v>
      </c>
      <c r="E56" t="s">
        <v>1704</v>
      </c>
      <c r="F56" t="s">
        <v>1746</v>
      </c>
    </row>
    <row r="57" spans="1:6" x14ac:dyDescent="0.25">
      <c r="A57" t="s">
        <v>75</v>
      </c>
      <c r="B57" t="s">
        <v>1</v>
      </c>
      <c r="C57" t="s">
        <v>1701</v>
      </c>
      <c r="D57" t="s">
        <v>1706</v>
      </c>
      <c r="E57" t="s">
        <v>1704</v>
      </c>
      <c r="F57" t="s">
        <v>1747</v>
      </c>
    </row>
    <row r="58" spans="1:6" x14ac:dyDescent="0.25">
      <c r="A58" t="s">
        <v>76</v>
      </c>
      <c r="B58" t="s">
        <v>1</v>
      </c>
      <c r="C58" t="s">
        <v>1701</v>
      </c>
      <c r="D58" t="s">
        <v>1706</v>
      </c>
      <c r="E58" t="s">
        <v>1704</v>
      </c>
      <c r="F58" t="s">
        <v>1748</v>
      </c>
    </row>
    <row r="59" spans="1:6" x14ac:dyDescent="0.25">
      <c r="A59" t="s">
        <v>77</v>
      </c>
      <c r="B59" t="s">
        <v>1</v>
      </c>
      <c r="C59" t="s">
        <v>1701</v>
      </c>
      <c r="D59" t="s">
        <v>1706</v>
      </c>
      <c r="E59" t="s">
        <v>1704</v>
      </c>
      <c r="F59" t="s">
        <v>1749</v>
      </c>
    </row>
    <row r="60" spans="1:6" x14ac:dyDescent="0.25">
      <c r="A60" t="s">
        <v>78</v>
      </c>
      <c r="B60" t="s">
        <v>1</v>
      </c>
      <c r="C60" t="s">
        <v>1701</v>
      </c>
      <c r="D60" t="s">
        <v>1706</v>
      </c>
      <c r="E60" t="s">
        <v>1704</v>
      </c>
      <c r="F60" t="s">
        <v>1750</v>
      </c>
    </row>
    <row r="61" spans="1:6" x14ac:dyDescent="0.25">
      <c r="A61" t="s">
        <v>79</v>
      </c>
      <c r="B61" t="s">
        <v>1</v>
      </c>
      <c r="C61" t="s">
        <v>1701</v>
      </c>
      <c r="D61" t="s">
        <v>1706</v>
      </c>
      <c r="E61" t="s">
        <v>1704</v>
      </c>
      <c r="F61" t="s">
        <v>1751</v>
      </c>
    </row>
    <row r="62" spans="1:6" x14ac:dyDescent="0.25">
      <c r="A62" t="s">
        <v>80</v>
      </c>
      <c r="B62" t="s">
        <v>1</v>
      </c>
      <c r="C62" t="s">
        <v>1701</v>
      </c>
      <c r="D62" t="s">
        <v>1707</v>
      </c>
      <c r="E62" t="s">
        <v>1703</v>
      </c>
      <c r="F62" t="s">
        <v>1742</v>
      </c>
    </row>
    <row r="63" spans="1:6" x14ac:dyDescent="0.25">
      <c r="A63" t="s">
        <v>81</v>
      </c>
      <c r="B63" t="s">
        <v>1</v>
      </c>
      <c r="C63" t="s">
        <v>1701</v>
      </c>
      <c r="D63" t="s">
        <v>1707</v>
      </c>
      <c r="E63" t="s">
        <v>1703</v>
      </c>
      <c r="F63" t="s">
        <v>1743</v>
      </c>
    </row>
    <row r="64" spans="1:6" x14ac:dyDescent="0.25">
      <c r="A64" t="s">
        <v>82</v>
      </c>
      <c r="B64" t="s">
        <v>1</v>
      </c>
      <c r="C64" t="s">
        <v>1701</v>
      </c>
      <c r="D64" t="s">
        <v>1707</v>
      </c>
      <c r="E64" t="s">
        <v>1703</v>
      </c>
      <c r="F64" t="s">
        <v>1744</v>
      </c>
    </row>
    <row r="65" spans="1:6" x14ac:dyDescent="0.25">
      <c r="A65" t="s">
        <v>83</v>
      </c>
      <c r="B65" t="s">
        <v>1</v>
      </c>
      <c r="C65" t="s">
        <v>1701</v>
      </c>
      <c r="D65" t="s">
        <v>1707</v>
      </c>
      <c r="E65" t="s">
        <v>1703</v>
      </c>
      <c r="F65" t="s">
        <v>1745</v>
      </c>
    </row>
    <row r="66" spans="1:6" x14ac:dyDescent="0.25">
      <c r="A66" t="s">
        <v>84</v>
      </c>
      <c r="B66" t="s">
        <v>1</v>
      </c>
      <c r="C66" t="s">
        <v>1701</v>
      </c>
      <c r="D66" t="s">
        <v>1707</v>
      </c>
      <c r="E66" t="s">
        <v>1703</v>
      </c>
      <c r="F66" t="s">
        <v>1746</v>
      </c>
    </row>
    <row r="67" spans="1:6" x14ac:dyDescent="0.25">
      <c r="A67" t="s">
        <v>85</v>
      </c>
      <c r="B67" t="s">
        <v>1</v>
      </c>
      <c r="C67" t="s">
        <v>1701</v>
      </c>
      <c r="D67" t="s">
        <v>1707</v>
      </c>
      <c r="E67" t="s">
        <v>1703</v>
      </c>
      <c r="F67" t="s">
        <v>1747</v>
      </c>
    </row>
    <row r="68" spans="1:6" x14ac:dyDescent="0.25">
      <c r="A68" t="s">
        <v>86</v>
      </c>
      <c r="B68" t="s">
        <v>1</v>
      </c>
      <c r="C68" t="s">
        <v>1701</v>
      </c>
      <c r="D68" t="s">
        <v>1707</v>
      </c>
      <c r="E68" t="s">
        <v>1703</v>
      </c>
      <c r="F68" t="s">
        <v>1748</v>
      </c>
    </row>
    <row r="69" spans="1:6" x14ac:dyDescent="0.25">
      <c r="A69" t="s">
        <v>87</v>
      </c>
      <c r="B69" t="s">
        <v>1</v>
      </c>
      <c r="C69" t="s">
        <v>1701</v>
      </c>
      <c r="D69" t="s">
        <v>1707</v>
      </c>
      <c r="E69" t="s">
        <v>1703</v>
      </c>
      <c r="F69" t="s">
        <v>1749</v>
      </c>
    </row>
    <row r="70" spans="1:6" x14ac:dyDescent="0.25">
      <c r="A70" t="s">
        <v>88</v>
      </c>
      <c r="B70" t="s">
        <v>1</v>
      </c>
      <c r="C70" t="s">
        <v>1701</v>
      </c>
      <c r="D70" t="s">
        <v>1707</v>
      </c>
      <c r="E70" t="s">
        <v>1703</v>
      </c>
      <c r="F70" t="s">
        <v>1750</v>
      </c>
    </row>
    <row r="71" spans="1:6" x14ac:dyDescent="0.25">
      <c r="A71" t="s">
        <v>89</v>
      </c>
      <c r="B71" t="s">
        <v>1</v>
      </c>
      <c r="C71" t="s">
        <v>1701</v>
      </c>
      <c r="D71" t="s">
        <v>1707</v>
      </c>
      <c r="E71" t="s">
        <v>1703</v>
      </c>
      <c r="F71" t="s">
        <v>1751</v>
      </c>
    </row>
    <row r="72" spans="1:6" x14ac:dyDescent="0.25">
      <c r="A72" t="s">
        <v>90</v>
      </c>
      <c r="B72" t="s">
        <v>1</v>
      </c>
      <c r="C72" t="s">
        <v>1701</v>
      </c>
      <c r="D72" t="s">
        <v>1707</v>
      </c>
      <c r="E72" t="s">
        <v>1704</v>
      </c>
      <c r="F72" t="s">
        <v>1742</v>
      </c>
    </row>
    <row r="73" spans="1:6" x14ac:dyDescent="0.25">
      <c r="A73" t="s">
        <v>91</v>
      </c>
      <c r="B73" t="s">
        <v>1</v>
      </c>
      <c r="C73" t="s">
        <v>1701</v>
      </c>
      <c r="D73" t="s">
        <v>1707</v>
      </c>
      <c r="E73" t="s">
        <v>1704</v>
      </c>
      <c r="F73" t="s">
        <v>1743</v>
      </c>
    </row>
    <row r="74" spans="1:6" x14ac:dyDescent="0.25">
      <c r="A74" t="s">
        <v>92</v>
      </c>
      <c r="B74" t="s">
        <v>1</v>
      </c>
      <c r="C74" t="s">
        <v>1701</v>
      </c>
      <c r="D74" t="s">
        <v>1707</v>
      </c>
      <c r="E74" t="s">
        <v>1704</v>
      </c>
      <c r="F74" t="s">
        <v>1744</v>
      </c>
    </row>
    <row r="75" spans="1:6" x14ac:dyDescent="0.25">
      <c r="A75" t="s">
        <v>93</v>
      </c>
      <c r="B75" t="s">
        <v>1</v>
      </c>
      <c r="C75" t="s">
        <v>1701</v>
      </c>
      <c r="D75" t="s">
        <v>1707</v>
      </c>
      <c r="E75" t="s">
        <v>1704</v>
      </c>
      <c r="F75" t="s">
        <v>1745</v>
      </c>
    </row>
    <row r="76" spans="1:6" x14ac:dyDescent="0.25">
      <c r="A76" t="s">
        <v>94</v>
      </c>
      <c r="B76" t="s">
        <v>1</v>
      </c>
      <c r="C76" t="s">
        <v>1701</v>
      </c>
      <c r="D76" t="s">
        <v>1707</v>
      </c>
      <c r="E76" t="s">
        <v>1704</v>
      </c>
      <c r="F76" t="s">
        <v>1746</v>
      </c>
    </row>
    <row r="77" spans="1:6" x14ac:dyDescent="0.25">
      <c r="A77" t="s">
        <v>95</v>
      </c>
      <c r="B77" t="s">
        <v>1</v>
      </c>
      <c r="C77" t="s">
        <v>1701</v>
      </c>
      <c r="D77" t="s">
        <v>1707</v>
      </c>
      <c r="E77" t="s">
        <v>1704</v>
      </c>
      <c r="F77" t="s">
        <v>1747</v>
      </c>
    </row>
    <row r="78" spans="1:6" x14ac:dyDescent="0.25">
      <c r="A78" t="s">
        <v>96</v>
      </c>
      <c r="B78" t="s">
        <v>1</v>
      </c>
      <c r="C78" t="s">
        <v>1701</v>
      </c>
      <c r="D78" t="s">
        <v>1707</v>
      </c>
      <c r="E78" t="s">
        <v>1704</v>
      </c>
      <c r="F78" t="s">
        <v>1748</v>
      </c>
    </row>
    <row r="79" spans="1:6" x14ac:dyDescent="0.25">
      <c r="A79" t="s">
        <v>97</v>
      </c>
      <c r="B79" t="s">
        <v>1</v>
      </c>
      <c r="C79" t="s">
        <v>1701</v>
      </c>
      <c r="D79" t="s">
        <v>1707</v>
      </c>
      <c r="E79" t="s">
        <v>1704</v>
      </c>
      <c r="F79" t="s">
        <v>1749</v>
      </c>
    </row>
    <row r="80" spans="1:6" x14ac:dyDescent="0.25">
      <c r="A80" t="s">
        <v>98</v>
      </c>
      <c r="B80" t="s">
        <v>1</v>
      </c>
      <c r="C80" t="s">
        <v>1701</v>
      </c>
      <c r="D80" t="s">
        <v>1707</v>
      </c>
      <c r="E80" t="s">
        <v>1704</v>
      </c>
      <c r="F80" t="s">
        <v>1750</v>
      </c>
    </row>
    <row r="81" spans="1:6" x14ac:dyDescent="0.25">
      <c r="A81" t="s">
        <v>99</v>
      </c>
      <c r="B81" t="s">
        <v>1</v>
      </c>
      <c r="C81" t="s">
        <v>1701</v>
      </c>
      <c r="D81" t="s">
        <v>1707</v>
      </c>
      <c r="E81" t="s">
        <v>1704</v>
      </c>
      <c r="F81" t="s">
        <v>1751</v>
      </c>
    </row>
    <row r="82" spans="1:6" x14ac:dyDescent="0.25">
      <c r="A82" t="s">
        <v>100</v>
      </c>
      <c r="B82" t="s">
        <v>1</v>
      </c>
      <c r="C82" t="s">
        <v>1701</v>
      </c>
      <c r="D82" t="s">
        <v>1708</v>
      </c>
      <c r="E82" t="s">
        <v>1703</v>
      </c>
      <c r="F82" t="s">
        <v>1742</v>
      </c>
    </row>
    <row r="83" spans="1:6" x14ac:dyDescent="0.25">
      <c r="A83" t="s">
        <v>101</v>
      </c>
      <c r="B83" t="s">
        <v>1</v>
      </c>
      <c r="C83" t="s">
        <v>1701</v>
      </c>
      <c r="D83" t="s">
        <v>1708</v>
      </c>
      <c r="E83" t="s">
        <v>1703</v>
      </c>
      <c r="F83" t="s">
        <v>1743</v>
      </c>
    </row>
    <row r="84" spans="1:6" x14ac:dyDescent="0.25">
      <c r="A84" t="s">
        <v>102</v>
      </c>
      <c r="B84" t="s">
        <v>1</v>
      </c>
      <c r="C84" t="s">
        <v>1701</v>
      </c>
      <c r="D84" t="s">
        <v>1708</v>
      </c>
      <c r="E84" t="s">
        <v>1703</v>
      </c>
      <c r="F84" t="s">
        <v>1744</v>
      </c>
    </row>
    <row r="85" spans="1:6" x14ac:dyDescent="0.25">
      <c r="A85" t="s">
        <v>103</v>
      </c>
      <c r="B85" t="s">
        <v>1</v>
      </c>
      <c r="C85" t="s">
        <v>1701</v>
      </c>
      <c r="D85" t="s">
        <v>1708</v>
      </c>
      <c r="E85" t="s">
        <v>1703</v>
      </c>
      <c r="F85" t="s">
        <v>1745</v>
      </c>
    </row>
    <row r="86" spans="1:6" x14ac:dyDescent="0.25">
      <c r="A86" t="s">
        <v>104</v>
      </c>
      <c r="B86" t="s">
        <v>1</v>
      </c>
      <c r="C86" t="s">
        <v>1701</v>
      </c>
      <c r="D86" t="s">
        <v>1708</v>
      </c>
      <c r="E86" t="s">
        <v>1703</v>
      </c>
      <c r="F86" t="s">
        <v>1746</v>
      </c>
    </row>
    <row r="87" spans="1:6" x14ac:dyDescent="0.25">
      <c r="A87" t="s">
        <v>105</v>
      </c>
      <c r="B87" t="s">
        <v>1</v>
      </c>
      <c r="C87" t="s">
        <v>1701</v>
      </c>
      <c r="D87" t="s">
        <v>1708</v>
      </c>
      <c r="E87" t="s">
        <v>1703</v>
      </c>
      <c r="F87" t="s">
        <v>1747</v>
      </c>
    </row>
    <row r="88" spans="1:6" x14ac:dyDescent="0.25">
      <c r="A88" t="s">
        <v>106</v>
      </c>
      <c r="B88" t="s">
        <v>1</v>
      </c>
      <c r="C88" t="s">
        <v>1701</v>
      </c>
      <c r="D88" t="s">
        <v>1708</v>
      </c>
      <c r="E88" t="s">
        <v>1703</v>
      </c>
      <c r="F88" t="s">
        <v>1748</v>
      </c>
    </row>
    <row r="89" spans="1:6" x14ac:dyDescent="0.25">
      <c r="A89" t="s">
        <v>107</v>
      </c>
      <c r="B89" t="s">
        <v>1</v>
      </c>
      <c r="C89" t="s">
        <v>1701</v>
      </c>
      <c r="D89" t="s">
        <v>1708</v>
      </c>
      <c r="E89" t="s">
        <v>1703</v>
      </c>
      <c r="F89" t="s">
        <v>1749</v>
      </c>
    </row>
    <row r="90" spans="1:6" x14ac:dyDescent="0.25">
      <c r="A90" t="s">
        <v>108</v>
      </c>
      <c r="B90" t="s">
        <v>1</v>
      </c>
      <c r="C90" t="s">
        <v>1701</v>
      </c>
      <c r="D90" t="s">
        <v>1708</v>
      </c>
      <c r="E90" t="s">
        <v>1703</v>
      </c>
      <c r="F90" t="s">
        <v>1750</v>
      </c>
    </row>
    <row r="91" spans="1:6" x14ac:dyDescent="0.25">
      <c r="A91" t="s">
        <v>109</v>
      </c>
      <c r="B91" t="s">
        <v>1</v>
      </c>
      <c r="C91" t="s">
        <v>1701</v>
      </c>
      <c r="D91" t="s">
        <v>1708</v>
      </c>
      <c r="E91" t="s">
        <v>1703</v>
      </c>
      <c r="F91" t="s">
        <v>1751</v>
      </c>
    </row>
    <row r="92" spans="1:6" x14ac:dyDescent="0.25">
      <c r="A92" t="s">
        <v>110</v>
      </c>
      <c r="B92" t="s">
        <v>1</v>
      </c>
      <c r="C92" t="s">
        <v>1701</v>
      </c>
      <c r="D92" t="s">
        <v>1708</v>
      </c>
      <c r="E92" t="s">
        <v>1704</v>
      </c>
      <c r="F92" t="s">
        <v>1742</v>
      </c>
    </row>
    <row r="93" spans="1:6" x14ac:dyDescent="0.25">
      <c r="A93" t="s">
        <v>111</v>
      </c>
      <c r="B93" t="s">
        <v>1</v>
      </c>
      <c r="C93" t="s">
        <v>1701</v>
      </c>
      <c r="D93" t="s">
        <v>1708</v>
      </c>
      <c r="E93" t="s">
        <v>1704</v>
      </c>
      <c r="F93" t="s">
        <v>1743</v>
      </c>
    </row>
    <row r="94" spans="1:6" x14ac:dyDescent="0.25">
      <c r="A94" t="s">
        <v>112</v>
      </c>
      <c r="B94" t="s">
        <v>1</v>
      </c>
      <c r="C94" t="s">
        <v>1701</v>
      </c>
      <c r="D94" t="s">
        <v>1708</v>
      </c>
      <c r="E94" t="s">
        <v>1704</v>
      </c>
      <c r="F94" t="s">
        <v>1744</v>
      </c>
    </row>
    <row r="95" spans="1:6" x14ac:dyDescent="0.25">
      <c r="A95" t="s">
        <v>113</v>
      </c>
      <c r="B95" t="s">
        <v>1</v>
      </c>
      <c r="C95" t="s">
        <v>1701</v>
      </c>
      <c r="D95" t="s">
        <v>1708</v>
      </c>
      <c r="E95" t="s">
        <v>1704</v>
      </c>
      <c r="F95" t="s">
        <v>1745</v>
      </c>
    </row>
    <row r="96" spans="1:6" x14ac:dyDescent="0.25">
      <c r="A96" t="s">
        <v>114</v>
      </c>
      <c r="B96" t="s">
        <v>1</v>
      </c>
      <c r="C96" t="s">
        <v>1701</v>
      </c>
      <c r="D96" t="s">
        <v>1708</v>
      </c>
      <c r="E96" t="s">
        <v>1704</v>
      </c>
      <c r="F96" t="s">
        <v>1746</v>
      </c>
    </row>
    <row r="97" spans="1:6" x14ac:dyDescent="0.25">
      <c r="A97" t="s">
        <v>115</v>
      </c>
      <c r="B97" t="s">
        <v>1</v>
      </c>
      <c r="C97" t="s">
        <v>1701</v>
      </c>
      <c r="D97" t="s">
        <v>1708</v>
      </c>
      <c r="E97" t="s">
        <v>1704</v>
      </c>
      <c r="F97" t="s">
        <v>1747</v>
      </c>
    </row>
    <row r="98" spans="1:6" x14ac:dyDescent="0.25">
      <c r="A98" t="s">
        <v>116</v>
      </c>
      <c r="B98" t="s">
        <v>1</v>
      </c>
      <c r="C98" t="s">
        <v>1701</v>
      </c>
      <c r="D98" t="s">
        <v>1708</v>
      </c>
      <c r="E98" t="s">
        <v>1704</v>
      </c>
      <c r="F98" t="s">
        <v>1748</v>
      </c>
    </row>
    <row r="99" spans="1:6" x14ac:dyDescent="0.25">
      <c r="A99" t="s">
        <v>117</v>
      </c>
      <c r="B99" t="s">
        <v>1</v>
      </c>
      <c r="C99" t="s">
        <v>1701</v>
      </c>
      <c r="D99" t="s">
        <v>1708</v>
      </c>
      <c r="E99" t="s">
        <v>1704</v>
      </c>
      <c r="F99" t="s">
        <v>1749</v>
      </c>
    </row>
    <row r="100" spans="1:6" x14ac:dyDescent="0.25">
      <c r="A100" t="s">
        <v>118</v>
      </c>
      <c r="B100" t="s">
        <v>1</v>
      </c>
      <c r="C100" t="s">
        <v>1701</v>
      </c>
      <c r="D100" t="s">
        <v>1708</v>
      </c>
      <c r="E100" t="s">
        <v>1704</v>
      </c>
      <c r="F100" t="s">
        <v>1750</v>
      </c>
    </row>
    <row r="101" spans="1:6" x14ac:dyDescent="0.25">
      <c r="A101" t="s">
        <v>119</v>
      </c>
      <c r="B101" t="s">
        <v>1</v>
      </c>
      <c r="C101" t="s">
        <v>1701</v>
      </c>
      <c r="D101" t="s">
        <v>1708</v>
      </c>
      <c r="E101" t="s">
        <v>1704</v>
      </c>
      <c r="F101" t="s">
        <v>1751</v>
      </c>
    </row>
    <row r="102" spans="1:6" x14ac:dyDescent="0.25">
      <c r="A102" t="s">
        <v>120</v>
      </c>
      <c r="B102" t="s">
        <v>1</v>
      </c>
      <c r="C102" t="s">
        <v>1701</v>
      </c>
      <c r="D102" t="s">
        <v>1709</v>
      </c>
      <c r="E102" t="s">
        <v>1703</v>
      </c>
      <c r="F102" t="s">
        <v>1742</v>
      </c>
    </row>
    <row r="103" spans="1:6" x14ac:dyDescent="0.25">
      <c r="A103" t="s">
        <v>121</v>
      </c>
      <c r="B103" t="s">
        <v>1</v>
      </c>
      <c r="C103" t="s">
        <v>1701</v>
      </c>
      <c r="D103" t="s">
        <v>1709</v>
      </c>
      <c r="E103" t="s">
        <v>1703</v>
      </c>
      <c r="F103" t="s">
        <v>1743</v>
      </c>
    </row>
    <row r="104" spans="1:6" x14ac:dyDescent="0.25">
      <c r="A104" t="s">
        <v>122</v>
      </c>
      <c r="B104" t="s">
        <v>1</v>
      </c>
      <c r="C104" t="s">
        <v>1701</v>
      </c>
      <c r="D104" t="s">
        <v>1709</v>
      </c>
      <c r="E104" t="s">
        <v>1703</v>
      </c>
      <c r="F104" t="s">
        <v>1744</v>
      </c>
    </row>
    <row r="105" spans="1:6" x14ac:dyDescent="0.25">
      <c r="A105" t="s">
        <v>123</v>
      </c>
      <c r="B105" t="s">
        <v>1</v>
      </c>
      <c r="C105" t="s">
        <v>1701</v>
      </c>
      <c r="D105" t="s">
        <v>1709</v>
      </c>
      <c r="E105" t="s">
        <v>1703</v>
      </c>
      <c r="F105" t="s">
        <v>1745</v>
      </c>
    </row>
    <row r="106" spans="1:6" x14ac:dyDescent="0.25">
      <c r="A106" t="s">
        <v>124</v>
      </c>
      <c r="B106" t="s">
        <v>1</v>
      </c>
      <c r="C106" t="s">
        <v>1701</v>
      </c>
      <c r="D106" t="s">
        <v>1709</v>
      </c>
      <c r="E106" t="s">
        <v>1703</v>
      </c>
      <c r="F106" t="s">
        <v>1746</v>
      </c>
    </row>
    <row r="107" spans="1:6" x14ac:dyDescent="0.25">
      <c r="A107" t="s">
        <v>125</v>
      </c>
      <c r="B107" t="s">
        <v>1</v>
      </c>
      <c r="C107" t="s">
        <v>1701</v>
      </c>
      <c r="D107" t="s">
        <v>1709</v>
      </c>
      <c r="E107" t="s">
        <v>1703</v>
      </c>
      <c r="F107" t="s">
        <v>1747</v>
      </c>
    </row>
    <row r="108" spans="1:6" x14ac:dyDescent="0.25">
      <c r="A108" t="s">
        <v>126</v>
      </c>
      <c r="B108" t="s">
        <v>1</v>
      </c>
      <c r="C108" t="s">
        <v>1701</v>
      </c>
      <c r="D108" t="s">
        <v>1709</v>
      </c>
      <c r="E108" t="s">
        <v>1703</v>
      </c>
      <c r="F108" t="s">
        <v>1748</v>
      </c>
    </row>
    <row r="109" spans="1:6" x14ac:dyDescent="0.25">
      <c r="A109" t="s">
        <v>127</v>
      </c>
      <c r="B109" t="s">
        <v>1</v>
      </c>
      <c r="C109" t="s">
        <v>1701</v>
      </c>
      <c r="D109" t="s">
        <v>1709</v>
      </c>
      <c r="E109" t="s">
        <v>1703</v>
      </c>
      <c r="F109" t="s">
        <v>1749</v>
      </c>
    </row>
    <row r="110" spans="1:6" x14ac:dyDescent="0.25">
      <c r="A110" t="s">
        <v>128</v>
      </c>
      <c r="B110" t="s">
        <v>1</v>
      </c>
      <c r="C110" t="s">
        <v>1701</v>
      </c>
      <c r="D110" t="s">
        <v>1709</v>
      </c>
      <c r="E110" t="s">
        <v>1703</v>
      </c>
      <c r="F110" t="s">
        <v>1750</v>
      </c>
    </row>
    <row r="111" spans="1:6" x14ac:dyDescent="0.25">
      <c r="A111" t="s">
        <v>129</v>
      </c>
      <c r="B111" t="s">
        <v>1</v>
      </c>
      <c r="C111" t="s">
        <v>1701</v>
      </c>
      <c r="D111" t="s">
        <v>1709</v>
      </c>
      <c r="E111" t="s">
        <v>1703</v>
      </c>
      <c r="F111" t="s">
        <v>1751</v>
      </c>
    </row>
    <row r="112" spans="1:6" x14ac:dyDescent="0.25">
      <c r="A112" t="s">
        <v>130</v>
      </c>
      <c r="B112" t="s">
        <v>1</v>
      </c>
      <c r="C112" t="s">
        <v>1701</v>
      </c>
      <c r="D112" t="s">
        <v>1709</v>
      </c>
      <c r="E112" t="s">
        <v>1704</v>
      </c>
      <c r="F112" t="s">
        <v>1742</v>
      </c>
    </row>
    <row r="113" spans="1:6" x14ac:dyDescent="0.25">
      <c r="A113" t="s">
        <v>131</v>
      </c>
      <c r="B113" t="s">
        <v>1</v>
      </c>
      <c r="C113" t="s">
        <v>1701</v>
      </c>
      <c r="D113" t="s">
        <v>1709</v>
      </c>
      <c r="E113" t="s">
        <v>1704</v>
      </c>
      <c r="F113" t="s">
        <v>1743</v>
      </c>
    </row>
    <row r="114" spans="1:6" x14ac:dyDescent="0.25">
      <c r="A114" t="s">
        <v>132</v>
      </c>
      <c r="B114" t="s">
        <v>1</v>
      </c>
      <c r="C114" t="s">
        <v>1701</v>
      </c>
      <c r="D114" t="s">
        <v>1709</v>
      </c>
      <c r="E114" t="s">
        <v>1704</v>
      </c>
      <c r="F114" t="s">
        <v>1744</v>
      </c>
    </row>
    <row r="115" spans="1:6" x14ac:dyDescent="0.25">
      <c r="A115" t="s">
        <v>133</v>
      </c>
      <c r="B115" t="s">
        <v>1</v>
      </c>
      <c r="C115" t="s">
        <v>1701</v>
      </c>
      <c r="D115" t="s">
        <v>1709</v>
      </c>
      <c r="E115" t="s">
        <v>1704</v>
      </c>
      <c r="F115" t="s">
        <v>1745</v>
      </c>
    </row>
    <row r="116" spans="1:6" x14ac:dyDescent="0.25">
      <c r="A116" t="s">
        <v>134</v>
      </c>
      <c r="B116" t="s">
        <v>1</v>
      </c>
      <c r="C116" t="s">
        <v>1701</v>
      </c>
      <c r="D116" t="s">
        <v>1709</v>
      </c>
      <c r="E116" t="s">
        <v>1704</v>
      </c>
      <c r="F116" t="s">
        <v>1746</v>
      </c>
    </row>
    <row r="117" spans="1:6" x14ac:dyDescent="0.25">
      <c r="A117" t="s">
        <v>135</v>
      </c>
      <c r="B117" t="s">
        <v>1</v>
      </c>
      <c r="C117" t="s">
        <v>1701</v>
      </c>
      <c r="D117" t="s">
        <v>1709</v>
      </c>
      <c r="E117" t="s">
        <v>1704</v>
      </c>
      <c r="F117" t="s">
        <v>1747</v>
      </c>
    </row>
    <row r="118" spans="1:6" x14ac:dyDescent="0.25">
      <c r="A118" t="s">
        <v>136</v>
      </c>
      <c r="B118" t="s">
        <v>1</v>
      </c>
      <c r="C118" t="s">
        <v>1701</v>
      </c>
      <c r="D118" t="s">
        <v>1709</v>
      </c>
      <c r="E118" t="s">
        <v>1704</v>
      </c>
      <c r="F118" t="s">
        <v>1748</v>
      </c>
    </row>
    <row r="119" spans="1:6" x14ac:dyDescent="0.25">
      <c r="A119" t="s">
        <v>137</v>
      </c>
      <c r="B119" t="s">
        <v>1</v>
      </c>
      <c r="C119" t="s">
        <v>1701</v>
      </c>
      <c r="D119" t="s">
        <v>1709</v>
      </c>
      <c r="E119" t="s">
        <v>1704</v>
      </c>
      <c r="F119" t="s">
        <v>1749</v>
      </c>
    </row>
    <row r="120" spans="1:6" x14ac:dyDescent="0.25">
      <c r="A120" t="s">
        <v>138</v>
      </c>
      <c r="B120" t="s">
        <v>1</v>
      </c>
      <c r="C120" t="s">
        <v>1701</v>
      </c>
      <c r="D120" t="s">
        <v>1709</v>
      </c>
      <c r="E120" t="s">
        <v>1704</v>
      </c>
      <c r="F120" t="s">
        <v>1750</v>
      </c>
    </row>
    <row r="121" spans="1:6" x14ac:dyDescent="0.25">
      <c r="A121" t="s">
        <v>139</v>
      </c>
      <c r="B121" t="s">
        <v>1</v>
      </c>
      <c r="C121" t="s">
        <v>1701</v>
      </c>
      <c r="D121" t="s">
        <v>1709</v>
      </c>
      <c r="E121" t="s">
        <v>1704</v>
      </c>
      <c r="F121" t="s">
        <v>1751</v>
      </c>
    </row>
    <row r="122" spans="1:6" x14ac:dyDescent="0.25">
      <c r="A122" t="s">
        <v>140</v>
      </c>
      <c r="B122" t="s">
        <v>1</v>
      </c>
      <c r="C122" t="s">
        <v>1701</v>
      </c>
      <c r="D122" t="s">
        <v>1710</v>
      </c>
      <c r="E122" t="s">
        <v>1703</v>
      </c>
      <c r="F122" t="s">
        <v>1742</v>
      </c>
    </row>
    <row r="123" spans="1:6" x14ac:dyDescent="0.25">
      <c r="A123" t="s">
        <v>141</v>
      </c>
      <c r="B123" t="s">
        <v>1</v>
      </c>
      <c r="C123" t="s">
        <v>1701</v>
      </c>
      <c r="D123" t="s">
        <v>1710</v>
      </c>
      <c r="E123" t="s">
        <v>1703</v>
      </c>
      <c r="F123" t="s">
        <v>1743</v>
      </c>
    </row>
    <row r="124" spans="1:6" x14ac:dyDescent="0.25">
      <c r="A124" t="s">
        <v>142</v>
      </c>
      <c r="B124" t="s">
        <v>1</v>
      </c>
      <c r="C124" t="s">
        <v>1701</v>
      </c>
      <c r="D124" t="s">
        <v>1710</v>
      </c>
      <c r="E124" t="s">
        <v>1703</v>
      </c>
      <c r="F124" t="s">
        <v>1744</v>
      </c>
    </row>
    <row r="125" spans="1:6" x14ac:dyDescent="0.25">
      <c r="A125" t="s">
        <v>143</v>
      </c>
      <c r="B125" t="s">
        <v>1</v>
      </c>
      <c r="C125" t="s">
        <v>1701</v>
      </c>
      <c r="D125" t="s">
        <v>1710</v>
      </c>
      <c r="E125" t="s">
        <v>1703</v>
      </c>
      <c r="F125" t="s">
        <v>1745</v>
      </c>
    </row>
    <row r="126" spans="1:6" x14ac:dyDescent="0.25">
      <c r="A126" t="s">
        <v>144</v>
      </c>
      <c r="B126" t="s">
        <v>1</v>
      </c>
      <c r="C126" t="s">
        <v>1701</v>
      </c>
      <c r="D126" t="s">
        <v>1710</v>
      </c>
      <c r="E126" t="s">
        <v>1703</v>
      </c>
      <c r="F126" t="s">
        <v>1746</v>
      </c>
    </row>
    <row r="127" spans="1:6" x14ac:dyDescent="0.25">
      <c r="A127" t="s">
        <v>145</v>
      </c>
      <c r="B127" t="s">
        <v>1</v>
      </c>
      <c r="C127" t="s">
        <v>1701</v>
      </c>
      <c r="D127" t="s">
        <v>1710</v>
      </c>
      <c r="E127" t="s">
        <v>1703</v>
      </c>
      <c r="F127" t="s">
        <v>1747</v>
      </c>
    </row>
    <row r="128" spans="1:6" x14ac:dyDescent="0.25">
      <c r="A128" t="s">
        <v>146</v>
      </c>
      <c r="B128" t="s">
        <v>1</v>
      </c>
      <c r="C128" t="s">
        <v>1701</v>
      </c>
      <c r="D128" t="s">
        <v>1710</v>
      </c>
      <c r="E128" t="s">
        <v>1703</v>
      </c>
      <c r="F128" t="s">
        <v>1748</v>
      </c>
    </row>
    <row r="129" spans="1:6" x14ac:dyDescent="0.25">
      <c r="A129" t="s">
        <v>147</v>
      </c>
      <c r="B129" t="s">
        <v>1</v>
      </c>
      <c r="C129" t="s">
        <v>1701</v>
      </c>
      <c r="D129" t="s">
        <v>1710</v>
      </c>
      <c r="E129" t="s">
        <v>1703</v>
      </c>
      <c r="F129" t="s">
        <v>1749</v>
      </c>
    </row>
    <row r="130" spans="1:6" x14ac:dyDescent="0.25">
      <c r="A130" t="s">
        <v>148</v>
      </c>
      <c r="B130" t="s">
        <v>1</v>
      </c>
      <c r="C130" t="s">
        <v>1701</v>
      </c>
      <c r="D130" t="s">
        <v>1710</v>
      </c>
      <c r="E130" t="s">
        <v>1703</v>
      </c>
      <c r="F130" t="s">
        <v>1750</v>
      </c>
    </row>
    <row r="131" spans="1:6" x14ac:dyDescent="0.25">
      <c r="A131" t="s">
        <v>149</v>
      </c>
      <c r="B131" t="s">
        <v>1</v>
      </c>
      <c r="C131" t="s">
        <v>1701</v>
      </c>
      <c r="D131" t="s">
        <v>1710</v>
      </c>
      <c r="E131" t="s">
        <v>1703</v>
      </c>
      <c r="F131" t="s">
        <v>1751</v>
      </c>
    </row>
    <row r="132" spans="1:6" x14ac:dyDescent="0.25">
      <c r="A132" t="s">
        <v>150</v>
      </c>
      <c r="B132" t="s">
        <v>1</v>
      </c>
      <c r="C132" t="s">
        <v>1701</v>
      </c>
      <c r="D132" t="s">
        <v>1710</v>
      </c>
      <c r="E132" t="s">
        <v>1704</v>
      </c>
      <c r="F132" t="s">
        <v>1742</v>
      </c>
    </row>
    <row r="133" spans="1:6" x14ac:dyDescent="0.25">
      <c r="A133" t="s">
        <v>151</v>
      </c>
      <c r="B133" t="s">
        <v>1</v>
      </c>
      <c r="C133" t="s">
        <v>1701</v>
      </c>
      <c r="D133" t="s">
        <v>1710</v>
      </c>
      <c r="E133" t="s">
        <v>1704</v>
      </c>
      <c r="F133" t="s">
        <v>1743</v>
      </c>
    </row>
    <row r="134" spans="1:6" x14ac:dyDescent="0.25">
      <c r="A134" t="s">
        <v>152</v>
      </c>
      <c r="B134" t="s">
        <v>1</v>
      </c>
      <c r="C134" t="s">
        <v>1701</v>
      </c>
      <c r="D134" t="s">
        <v>1710</v>
      </c>
      <c r="E134" t="s">
        <v>1704</v>
      </c>
      <c r="F134" t="s">
        <v>1744</v>
      </c>
    </row>
    <row r="135" spans="1:6" x14ac:dyDescent="0.25">
      <c r="A135" t="s">
        <v>153</v>
      </c>
      <c r="B135" t="s">
        <v>1</v>
      </c>
      <c r="C135" t="s">
        <v>1701</v>
      </c>
      <c r="D135" t="s">
        <v>1710</v>
      </c>
      <c r="E135" t="s">
        <v>1704</v>
      </c>
      <c r="F135" t="s">
        <v>1745</v>
      </c>
    </row>
    <row r="136" spans="1:6" x14ac:dyDescent="0.25">
      <c r="A136" t="s">
        <v>154</v>
      </c>
      <c r="B136" t="s">
        <v>1</v>
      </c>
      <c r="C136" t="s">
        <v>1701</v>
      </c>
      <c r="D136" t="s">
        <v>1710</v>
      </c>
      <c r="E136" t="s">
        <v>1704</v>
      </c>
      <c r="F136" t="s">
        <v>1746</v>
      </c>
    </row>
    <row r="137" spans="1:6" x14ac:dyDescent="0.25">
      <c r="A137" t="s">
        <v>155</v>
      </c>
      <c r="B137" t="s">
        <v>1</v>
      </c>
      <c r="C137" t="s">
        <v>1701</v>
      </c>
      <c r="D137" t="s">
        <v>1710</v>
      </c>
      <c r="E137" t="s">
        <v>1704</v>
      </c>
      <c r="F137" t="s">
        <v>1747</v>
      </c>
    </row>
    <row r="138" spans="1:6" x14ac:dyDescent="0.25">
      <c r="A138" t="s">
        <v>156</v>
      </c>
      <c r="B138" t="s">
        <v>1</v>
      </c>
      <c r="C138" t="s">
        <v>1701</v>
      </c>
      <c r="D138" t="s">
        <v>1710</v>
      </c>
      <c r="E138" t="s">
        <v>1704</v>
      </c>
      <c r="F138" t="s">
        <v>1748</v>
      </c>
    </row>
    <row r="139" spans="1:6" x14ac:dyDescent="0.25">
      <c r="A139" t="s">
        <v>157</v>
      </c>
      <c r="B139" t="s">
        <v>1</v>
      </c>
      <c r="C139" t="s">
        <v>1701</v>
      </c>
      <c r="D139" t="s">
        <v>1710</v>
      </c>
      <c r="E139" t="s">
        <v>1704</v>
      </c>
      <c r="F139" t="s">
        <v>1749</v>
      </c>
    </row>
    <row r="140" spans="1:6" x14ac:dyDescent="0.25">
      <c r="A140" t="s">
        <v>158</v>
      </c>
      <c r="B140" t="s">
        <v>1</v>
      </c>
      <c r="C140" t="s">
        <v>1701</v>
      </c>
      <c r="D140" t="s">
        <v>1710</v>
      </c>
      <c r="E140" t="s">
        <v>1704</v>
      </c>
      <c r="F140" t="s">
        <v>1750</v>
      </c>
    </row>
    <row r="141" spans="1:6" x14ac:dyDescent="0.25">
      <c r="A141" t="s">
        <v>159</v>
      </c>
      <c r="B141" t="s">
        <v>1</v>
      </c>
      <c r="C141" t="s">
        <v>1701</v>
      </c>
      <c r="D141" t="s">
        <v>1710</v>
      </c>
      <c r="E141" t="s">
        <v>1704</v>
      </c>
      <c r="F141" t="s">
        <v>1751</v>
      </c>
    </row>
    <row r="142" spans="1:6" x14ac:dyDescent="0.25">
      <c r="A142" t="s">
        <v>160</v>
      </c>
      <c r="B142" t="s">
        <v>1</v>
      </c>
      <c r="C142" t="s">
        <v>1701</v>
      </c>
      <c r="D142" t="s">
        <v>1711</v>
      </c>
      <c r="E142" t="s">
        <v>1703</v>
      </c>
      <c r="F142" t="s">
        <v>1742</v>
      </c>
    </row>
    <row r="143" spans="1:6" x14ac:dyDescent="0.25">
      <c r="A143" t="s">
        <v>161</v>
      </c>
      <c r="B143" t="s">
        <v>1</v>
      </c>
      <c r="C143" t="s">
        <v>1701</v>
      </c>
      <c r="D143" t="s">
        <v>1711</v>
      </c>
      <c r="E143" t="s">
        <v>1703</v>
      </c>
      <c r="F143" t="s">
        <v>1743</v>
      </c>
    </row>
    <row r="144" spans="1:6" x14ac:dyDescent="0.25">
      <c r="A144" t="s">
        <v>162</v>
      </c>
      <c r="B144" t="s">
        <v>1</v>
      </c>
      <c r="C144" t="s">
        <v>1701</v>
      </c>
      <c r="D144" t="s">
        <v>1711</v>
      </c>
      <c r="E144" t="s">
        <v>1703</v>
      </c>
      <c r="F144" t="s">
        <v>1744</v>
      </c>
    </row>
    <row r="145" spans="1:6" x14ac:dyDescent="0.25">
      <c r="A145" t="s">
        <v>163</v>
      </c>
      <c r="B145" t="s">
        <v>1</v>
      </c>
      <c r="C145" t="s">
        <v>1701</v>
      </c>
      <c r="D145" t="s">
        <v>1711</v>
      </c>
      <c r="E145" t="s">
        <v>1703</v>
      </c>
      <c r="F145" t="s">
        <v>1745</v>
      </c>
    </row>
    <row r="146" spans="1:6" x14ac:dyDescent="0.25">
      <c r="A146" t="s">
        <v>164</v>
      </c>
      <c r="B146" t="s">
        <v>1</v>
      </c>
      <c r="C146" t="s">
        <v>1701</v>
      </c>
      <c r="D146" t="s">
        <v>1711</v>
      </c>
      <c r="E146" t="s">
        <v>1703</v>
      </c>
      <c r="F146" t="s">
        <v>1746</v>
      </c>
    </row>
    <row r="147" spans="1:6" x14ac:dyDescent="0.25">
      <c r="A147" t="s">
        <v>165</v>
      </c>
      <c r="B147" t="s">
        <v>1</v>
      </c>
      <c r="C147" t="s">
        <v>1701</v>
      </c>
      <c r="D147" t="s">
        <v>1711</v>
      </c>
      <c r="E147" t="s">
        <v>1703</v>
      </c>
      <c r="F147" t="s">
        <v>1747</v>
      </c>
    </row>
    <row r="148" spans="1:6" x14ac:dyDescent="0.25">
      <c r="A148" t="s">
        <v>166</v>
      </c>
      <c r="B148" t="s">
        <v>1</v>
      </c>
      <c r="C148" t="s">
        <v>1701</v>
      </c>
      <c r="D148" t="s">
        <v>1711</v>
      </c>
      <c r="E148" t="s">
        <v>1703</v>
      </c>
      <c r="F148" t="s">
        <v>1748</v>
      </c>
    </row>
    <row r="149" spans="1:6" x14ac:dyDescent="0.25">
      <c r="A149" t="s">
        <v>167</v>
      </c>
      <c r="B149" t="s">
        <v>1</v>
      </c>
      <c r="C149" t="s">
        <v>1701</v>
      </c>
      <c r="D149" t="s">
        <v>1711</v>
      </c>
      <c r="E149" t="s">
        <v>1703</v>
      </c>
      <c r="F149" t="s">
        <v>1749</v>
      </c>
    </row>
    <row r="150" spans="1:6" x14ac:dyDescent="0.25">
      <c r="A150" t="s">
        <v>168</v>
      </c>
      <c r="B150" t="s">
        <v>1</v>
      </c>
      <c r="C150" t="s">
        <v>1701</v>
      </c>
      <c r="D150" t="s">
        <v>1711</v>
      </c>
      <c r="E150" t="s">
        <v>1703</v>
      </c>
      <c r="F150" t="s">
        <v>1750</v>
      </c>
    </row>
    <row r="151" spans="1:6" x14ac:dyDescent="0.25">
      <c r="A151" t="s">
        <v>169</v>
      </c>
      <c r="B151" t="s">
        <v>1</v>
      </c>
      <c r="C151" t="s">
        <v>1701</v>
      </c>
      <c r="D151" t="s">
        <v>1711</v>
      </c>
      <c r="E151" t="s">
        <v>1703</v>
      </c>
      <c r="F151" t="s">
        <v>1751</v>
      </c>
    </row>
    <row r="152" spans="1:6" x14ac:dyDescent="0.25">
      <c r="A152" t="s">
        <v>170</v>
      </c>
      <c r="B152" t="s">
        <v>1</v>
      </c>
      <c r="C152" t="s">
        <v>1701</v>
      </c>
      <c r="D152" t="s">
        <v>1711</v>
      </c>
      <c r="E152" t="s">
        <v>1704</v>
      </c>
      <c r="F152" t="s">
        <v>1742</v>
      </c>
    </row>
    <row r="153" spans="1:6" x14ac:dyDescent="0.25">
      <c r="A153" t="s">
        <v>171</v>
      </c>
      <c r="B153" t="s">
        <v>1</v>
      </c>
      <c r="C153" t="s">
        <v>1701</v>
      </c>
      <c r="D153" t="s">
        <v>1711</v>
      </c>
      <c r="E153" t="s">
        <v>1704</v>
      </c>
      <c r="F153" t="s">
        <v>1743</v>
      </c>
    </row>
    <row r="154" spans="1:6" x14ac:dyDescent="0.25">
      <c r="A154" t="s">
        <v>172</v>
      </c>
      <c r="B154" t="s">
        <v>1</v>
      </c>
      <c r="C154" t="s">
        <v>1701</v>
      </c>
      <c r="D154" t="s">
        <v>1711</v>
      </c>
      <c r="E154" t="s">
        <v>1704</v>
      </c>
      <c r="F154" t="s">
        <v>1744</v>
      </c>
    </row>
    <row r="155" spans="1:6" x14ac:dyDescent="0.25">
      <c r="A155" t="s">
        <v>173</v>
      </c>
      <c r="B155" t="s">
        <v>1</v>
      </c>
      <c r="C155" t="s">
        <v>1701</v>
      </c>
      <c r="D155" t="s">
        <v>1711</v>
      </c>
      <c r="E155" t="s">
        <v>1704</v>
      </c>
      <c r="F155" t="s">
        <v>1745</v>
      </c>
    </row>
    <row r="156" spans="1:6" x14ac:dyDescent="0.25">
      <c r="A156" t="s">
        <v>174</v>
      </c>
      <c r="B156" t="s">
        <v>1</v>
      </c>
      <c r="C156" t="s">
        <v>1701</v>
      </c>
      <c r="D156" t="s">
        <v>1711</v>
      </c>
      <c r="E156" t="s">
        <v>1704</v>
      </c>
      <c r="F156" t="s">
        <v>1746</v>
      </c>
    </row>
    <row r="157" spans="1:6" x14ac:dyDescent="0.25">
      <c r="A157" t="s">
        <v>175</v>
      </c>
      <c r="B157" t="s">
        <v>1</v>
      </c>
      <c r="C157" t="s">
        <v>1701</v>
      </c>
      <c r="D157" t="s">
        <v>1711</v>
      </c>
      <c r="E157" t="s">
        <v>1704</v>
      </c>
      <c r="F157" t="s">
        <v>1747</v>
      </c>
    </row>
    <row r="158" spans="1:6" x14ac:dyDescent="0.25">
      <c r="A158" t="s">
        <v>176</v>
      </c>
      <c r="B158" t="s">
        <v>1</v>
      </c>
      <c r="C158" t="s">
        <v>1701</v>
      </c>
      <c r="D158" t="s">
        <v>1711</v>
      </c>
      <c r="E158" t="s">
        <v>1704</v>
      </c>
      <c r="F158" t="s">
        <v>1748</v>
      </c>
    </row>
    <row r="159" spans="1:6" x14ac:dyDescent="0.25">
      <c r="A159" t="s">
        <v>177</v>
      </c>
      <c r="B159" t="s">
        <v>1</v>
      </c>
      <c r="C159" t="s">
        <v>1701</v>
      </c>
      <c r="D159" t="s">
        <v>1711</v>
      </c>
      <c r="E159" t="s">
        <v>1704</v>
      </c>
      <c r="F159" t="s">
        <v>1749</v>
      </c>
    </row>
    <row r="160" spans="1:6" x14ac:dyDescent="0.25">
      <c r="A160" t="s">
        <v>178</v>
      </c>
      <c r="B160" t="s">
        <v>1</v>
      </c>
      <c r="C160" t="s">
        <v>1701</v>
      </c>
      <c r="D160" t="s">
        <v>1711</v>
      </c>
      <c r="E160" t="s">
        <v>1704</v>
      </c>
      <c r="F160" t="s">
        <v>1750</v>
      </c>
    </row>
    <row r="161" spans="1:6" x14ac:dyDescent="0.25">
      <c r="A161" t="s">
        <v>179</v>
      </c>
      <c r="B161" t="s">
        <v>1</v>
      </c>
      <c r="C161" t="s">
        <v>1701</v>
      </c>
      <c r="D161" t="s">
        <v>1711</v>
      </c>
      <c r="E161" t="s">
        <v>1704</v>
      </c>
      <c r="F161" t="s">
        <v>1751</v>
      </c>
    </row>
    <row r="162" spans="1:6" x14ac:dyDescent="0.25">
      <c r="A162" t="s">
        <v>180</v>
      </c>
      <c r="B162" t="s">
        <v>1</v>
      </c>
      <c r="C162" t="s">
        <v>1701</v>
      </c>
      <c r="D162" t="s">
        <v>1712</v>
      </c>
      <c r="E162" t="s">
        <v>1703</v>
      </c>
      <c r="F162" t="s">
        <v>1742</v>
      </c>
    </row>
    <row r="163" spans="1:6" x14ac:dyDescent="0.25">
      <c r="A163" t="s">
        <v>181</v>
      </c>
      <c r="B163" t="s">
        <v>1</v>
      </c>
      <c r="C163" t="s">
        <v>1701</v>
      </c>
      <c r="D163" t="s">
        <v>1712</v>
      </c>
      <c r="E163" t="s">
        <v>1703</v>
      </c>
      <c r="F163" t="s">
        <v>1743</v>
      </c>
    </row>
    <row r="164" spans="1:6" x14ac:dyDescent="0.25">
      <c r="A164" t="s">
        <v>182</v>
      </c>
      <c r="B164" t="s">
        <v>1</v>
      </c>
      <c r="C164" t="s">
        <v>1701</v>
      </c>
      <c r="D164" t="s">
        <v>1712</v>
      </c>
      <c r="E164" t="s">
        <v>1703</v>
      </c>
      <c r="F164" t="s">
        <v>1744</v>
      </c>
    </row>
    <row r="165" spans="1:6" x14ac:dyDescent="0.25">
      <c r="A165" t="s">
        <v>183</v>
      </c>
      <c r="B165" t="s">
        <v>1</v>
      </c>
      <c r="C165" t="s">
        <v>1701</v>
      </c>
      <c r="D165" t="s">
        <v>1712</v>
      </c>
      <c r="E165" t="s">
        <v>1703</v>
      </c>
      <c r="F165" t="s">
        <v>1745</v>
      </c>
    </row>
    <row r="166" spans="1:6" x14ac:dyDescent="0.25">
      <c r="A166" t="s">
        <v>184</v>
      </c>
      <c r="B166" t="s">
        <v>1</v>
      </c>
      <c r="C166" t="s">
        <v>1701</v>
      </c>
      <c r="D166" t="s">
        <v>1712</v>
      </c>
      <c r="E166" t="s">
        <v>1703</v>
      </c>
      <c r="F166" t="s">
        <v>1746</v>
      </c>
    </row>
    <row r="167" spans="1:6" x14ac:dyDescent="0.25">
      <c r="A167" t="s">
        <v>185</v>
      </c>
      <c r="B167" t="s">
        <v>1</v>
      </c>
      <c r="C167" t="s">
        <v>1701</v>
      </c>
      <c r="D167" t="s">
        <v>1712</v>
      </c>
      <c r="E167" t="s">
        <v>1703</v>
      </c>
      <c r="F167" t="s">
        <v>1747</v>
      </c>
    </row>
    <row r="168" spans="1:6" x14ac:dyDescent="0.25">
      <c r="A168" t="s">
        <v>186</v>
      </c>
      <c r="B168" t="s">
        <v>1</v>
      </c>
      <c r="C168" t="s">
        <v>1701</v>
      </c>
      <c r="D168" t="s">
        <v>1712</v>
      </c>
      <c r="E168" t="s">
        <v>1703</v>
      </c>
      <c r="F168" t="s">
        <v>1748</v>
      </c>
    </row>
    <row r="169" spans="1:6" x14ac:dyDescent="0.25">
      <c r="A169" t="s">
        <v>187</v>
      </c>
      <c r="B169" t="s">
        <v>1</v>
      </c>
      <c r="C169" t="s">
        <v>1701</v>
      </c>
      <c r="D169" t="s">
        <v>1712</v>
      </c>
      <c r="E169" t="s">
        <v>1703</v>
      </c>
      <c r="F169" t="s">
        <v>1749</v>
      </c>
    </row>
    <row r="170" spans="1:6" x14ac:dyDescent="0.25">
      <c r="A170" t="s">
        <v>188</v>
      </c>
      <c r="B170" t="s">
        <v>1</v>
      </c>
      <c r="C170" t="s">
        <v>1701</v>
      </c>
      <c r="D170" t="s">
        <v>1712</v>
      </c>
      <c r="E170" t="s">
        <v>1703</v>
      </c>
      <c r="F170" t="s">
        <v>1750</v>
      </c>
    </row>
    <row r="171" spans="1:6" x14ac:dyDescent="0.25">
      <c r="A171" t="s">
        <v>189</v>
      </c>
      <c r="B171" t="s">
        <v>1</v>
      </c>
      <c r="C171" t="s">
        <v>1701</v>
      </c>
      <c r="D171" t="s">
        <v>1712</v>
      </c>
      <c r="E171" t="s">
        <v>1703</v>
      </c>
      <c r="F171" t="s">
        <v>1751</v>
      </c>
    </row>
    <row r="172" spans="1:6" x14ac:dyDescent="0.25">
      <c r="A172" t="s">
        <v>190</v>
      </c>
      <c r="B172" t="s">
        <v>1</v>
      </c>
      <c r="C172" t="s">
        <v>1701</v>
      </c>
      <c r="D172" t="s">
        <v>1712</v>
      </c>
      <c r="E172" t="s">
        <v>1704</v>
      </c>
      <c r="F172" t="s">
        <v>1742</v>
      </c>
    </row>
    <row r="173" spans="1:6" x14ac:dyDescent="0.25">
      <c r="A173" t="s">
        <v>191</v>
      </c>
      <c r="B173" t="s">
        <v>1</v>
      </c>
      <c r="C173" t="s">
        <v>1701</v>
      </c>
      <c r="D173" t="s">
        <v>1712</v>
      </c>
      <c r="E173" t="s">
        <v>1704</v>
      </c>
      <c r="F173" t="s">
        <v>1743</v>
      </c>
    </row>
    <row r="174" spans="1:6" x14ac:dyDescent="0.25">
      <c r="A174" t="s">
        <v>192</v>
      </c>
      <c r="B174" t="s">
        <v>1</v>
      </c>
      <c r="C174" t="s">
        <v>1701</v>
      </c>
      <c r="D174" t="s">
        <v>1712</v>
      </c>
      <c r="E174" t="s">
        <v>1704</v>
      </c>
      <c r="F174" t="s">
        <v>1744</v>
      </c>
    </row>
    <row r="175" spans="1:6" x14ac:dyDescent="0.25">
      <c r="A175" t="s">
        <v>193</v>
      </c>
      <c r="B175" t="s">
        <v>1</v>
      </c>
      <c r="C175" t="s">
        <v>1701</v>
      </c>
      <c r="D175" t="s">
        <v>1712</v>
      </c>
      <c r="E175" t="s">
        <v>1704</v>
      </c>
      <c r="F175" t="s">
        <v>1745</v>
      </c>
    </row>
    <row r="176" spans="1:6" x14ac:dyDescent="0.25">
      <c r="A176" t="s">
        <v>194</v>
      </c>
      <c r="B176" t="s">
        <v>1</v>
      </c>
      <c r="C176" t="s">
        <v>1701</v>
      </c>
      <c r="D176" t="s">
        <v>1712</v>
      </c>
      <c r="E176" t="s">
        <v>1704</v>
      </c>
      <c r="F176" t="s">
        <v>1746</v>
      </c>
    </row>
    <row r="177" spans="1:6" x14ac:dyDescent="0.25">
      <c r="A177" t="s">
        <v>195</v>
      </c>
      <c r="B177" t="s">
        <v>1</v>
      </c>
      <c r="C177" t="s">
        <v>1701</v>
      </c>
      <c r="D177" t="s">
        <v>1712</v>
      </c>
      <c r="E177" t="s">
        <v>1704</v>
      </c>
      <c r="F177" t="s">
        <v>1747</v>
      </c>
    </row>
    <row r="178" spans="1:6" x14ac:dyDescent="0.25">
      <c r="A178" t="s">
        <v>196</v>
      </c>
      <c r="B178" t="s">
        <v>1</v>
      </c>
      <c r="C178" t="s">
        <v>1701</v>
      </c>
      <c r="D178" t="s">
        <v>1712</v>
      </c>
      <c r="E178" t="s">
        <v>1704</v>
      </c>
      <c r="F178" t="s">
        <v>1748</v>
      </c>
    </row>
    <row r="179" spans="1:6" x14ac:dyDescent="0.25">
      <c r="A179" t="s">
        <v>197</v>
      </c>
      <c r="B179" t="s">
        <v>1</v>
      </c>
      <c r="C179" t="s">
        <v>1701</v>
      </c>
      <c r="D179" t="s">
        <v>1712</v>
      </c>
      <c r="E179" t="s">
        <v>1704</v>
      </c>
      <c r="F179" t="s">
        <v>1749</v>
      </c>
    </row>
    <row r="180" spans="1:6" x14ac:dyDescent="0.25">
      <c r="A180" t="s">
        <v>198</v>
      </c>
      <c r="B180" t="s">
        <v>1</v>
      </c>
      <c r="C180" t="s">
        <v>1701</v>
      </c>
      <c r="D180" t="s">
        <v>1712</v>
      </c>
      <c r="E180" t="s">
        <v>1704</v>
      </c>
      <c r="F180" t="s">
        <v>1750</v>
      </c>
    </row>
    <row r="181" spans="1:6" x14ac:dyDescent="0.25">
      <c r="A181" t="s">
        <v>199</v>
      </c>
      <c r="B181" t="s">
        <v>1</v>
      </c>
      <c r="C181" t="s">
        <v>1701</v>
      </c>
      <c r="D181" t="s">
        <v>1712</v>
      </c>
      <c r="E181" t="s">
        <v>1704</v>
      </c>
      <c r="F181" t="s">
        <v>1751</v>
      </c>
    </row>
    <row r="182" spans="1:6" x14ac:dyDescent="0.25">
      <c r="A182" t="s">
        <v>200</v>
      </c>
      <c r="B182" t="s">
        <v>1</v>
      </c>
      <c r="C182" t="s">
        <v>1701</v>
      </c>
      <c r="D182" t="s">
        <v>1713</v>
      </c>
      <c r="E182" t="s">
        <v>1703</v>
      </c>
      <c r="F182" t="s">
        <v>1742</v>
      </c>
    </row>
    <row r="183" spans="1:6" x14ac:dyDescent="0.25">
      <c r="A183" t="s">
        <v>201</v>
      </c>
      <c r="B183" t="s">
        <v>1</v>
      </c>
      <c r="C183" t="s">
        <v>1701</v>
      </c>
      <c r="D183" t="s">
        <v>1713</v>
      </c>
      <c r="E183" t="s">
        <v>1703</v>
      </c>
      <c r="F183" t="s">
        <v>1743</v>
      </c>
    </row>
    <row r="184" spans="1:6" x14ac:dyDescent="0.25">
      <c r="A184" t="s">
        <v>202</v>
      </c>
      <c r="B184" t="s">
        <v>1</v>
      </c>
      <c r="C184" t="s">
        <v>1701</v>
      </c>
      <c r="D184" t="s">
        <v>1713</v>
      </c>
      <c r="E184" t="s">
        <v>1703</v>
      </c>
      <c r="F184" t="s">
        <v>1744</v>
      </c>
    </row>
    <row r="185" spans="1:6" x14ac:dyDescent="0.25">
      <c r="A185" t="s">
        <v>203</v>
      </c>
      <c r="B185" t="s">
        <v>1</v>
      </c>
      <c r="C185" t="s">
        <v>1701</v>
      </c>
      <c r="D185" t="s">
        <v>1713</v>
      </c>
      <c r="E185" t="s">
        <v>1703</v>
      </c>
      <c r="F185" t="s">
        <v>1745</v>
      </c>
    </row>
    <row r="186" spans="1:6" x14ac:dyDescent="0.25">
      <c r="A186" t="s">
        <v>204</v>
      </c>
      <c r="B186" t="s">
        <v>1</v>
      </c>
      <c r="C186" t="s">
        <v>1701</v>
      </c>
      <c r="D186" t="s">
        <v>1713</v>
      </c>
      <c r="E186" t="s">
        <v>1703</v>
      </c>
      <c r="F186" t="s">
        <v>1746</v>
      </c>
    </row>
    <row r="187" spans="1:6" x14ac:dyDescent="0.25">
      <c r="A187" t="s">
        <v>205</v>
      </c>
      <c r="B187" t="s">
        <v>1</v>
      </c>
      <c r="C187" t="s">
        <v>1701</v>
      </c>
      <c r="D187" t="s">
        <v>1713</v>
      </c>
      <c r="E187" t="s">
        <v>1703</v>
      </c>
      <c r="F187" t="s">
        <v>1747</v>
      </c>
    </row>
    <row r="188" spans="1:6" x14ac:dyDescent="0.25">
      <c r="A188" t="s">
        <v>206</v>
      </c>
      <c r="B188" t="s">
        <v>1</v>
      </c>
      <c r="C188" t="s">
        <v>1701</v>
      </c>
      <c r="D188" t="s">
        <v>1713</v>
      </c>
      <c r="E188" t="s">
        <v>1703</v>
      </c>
      <c r="F188" t="s">
        <v>1748</v>
      </c>
    </row>
    <row r="189" spans="1:6" x14ac:dyDescent="0.25">
      <c r="A189" t="s">
        <v>207</v>
      </c>
      <c r="B189" t="s">
        <v>1</v>
      </c>
      <c r="C189" t="s">
        <v>1701</v>
      </c>
      <c r="D189" t="s">
        <v>1713</v>
      </c>
      <c r="E189" t="s">
        <v>1703</v>
      </c>
      <c r="F189" t="s">
        <v>1749</v>
      </c>
    </row>
    <row r="190" spans="1:6" x14ac:dyDescent="0.25">
      <c r="A190" t="s">
        <v>208</v>
      </c>
      <c r="B190" t="s">
        <v>1</v>
      </c>
      <c r="C190" t="s">
        <v>1701</v>
      </c>
      <c r="D190" t="s">
        <v>1713</v>
      </c>
      <c r="E190" t="s">
        <v>1703</v>
      </c>
      <c r="F190" t="s">
        <v>1750</v>
      </c>
    </row>
    <row r="191" spans="1:6" x14ac:dyDescent="0.25">
      <c r="A191" t="s">
        <v>209</v>
      </c>
      <c r="B191" t="s">
        <v>1</v>
      </c>
      <c r="C191" t="s">
        <v>1701</v>
      </c>
      <c r="D191" t="s">
        <v>1713</v>
      </c>
      <c r="E191" t="s">
        <v>1703</v>
      </c>
      <c r="F191" t="s">
        <v>1751</v>
      </c>
    </row>
    <row r="192" spans="1:6" x14ac:dyDescent="0.25">
      <c r="A192" t="s">
        <v>210</v>
      </c>
      <c r="B192" t="s">
        <v>1</v>
      </c>
      <c r="C192" t="s">
        <v>1701</v>
      </c>
      <c r="D192" t="s">
        <v>1713</v>
      </c>
      <c r="E192" t="s">
        <v>1704</v>
      </c>
      <c r="F192" t="s">
        <v>1742</v>
      </c>
    </row>
    <row r="193" spans="1:6" x14ac:dyDescent="0.25">
      <c r="A193" t="s">
        <v>211</v>
      </c>
      <c r="B193" t="s">
        <v>1</v>
      </c>
      <c r="C193" t="s">
        <v>1701</v>
      </c>
      <c r="D193" t="s">
        <v>1713</v>
      </c>
      <c r="E193" t="s">
        <v>1704</v>
      </c>
      <c r="F193" t="s">
        <v>1743</v>
      </c>
    </row>
    <row r="194" spans="1:6" x14ac:dyDescent="0.25">
      <c r="A194" t="s">
        <v>212</v>
      </c>
      <c r="B194" t="s">
        <v>1</v>
      </c>
      <c r="C194" t="s">
        <v>1701</v>
      </c>
      <c r="D194" t="s">
        <v>1713</v>
      </c>
      <c r="E194" t="s">
        <v>1704</v>
      </c>
      <c r="F194" t="s">
        <v>1744</v>
      </c>
    </row>
    <row r="195" spans="1:6" x14ac:dyDescent="0.25">
      <c r="A195" t="s">
        <v>213</v>
      </c>
      <c r="B195" t="s">
        <v>1</v>
      </c>
      <c r="C195" t="s">
        <v>1701</v>
      </c>
      <c r="D195" t="s">
        <v>1713</v>
      </c>
      <c r="E195" t="s">
        <v>1704</v>
      </c>
      <c r="F195" t="s">
        <v>1745</v>
      </c>
    </row>
    <row r="196" spans="1:6" x14ac:dyDescent="0.25">
      <c r="A196" t="s">
        <v>214</v>
      </c>
      <c r="B196" t="s">
        <v>1</v>
      </c>
      <c r="C196" t="s">
        <v>1701</v>
      </c>
      <c r="D196" t="s">
        <v>1713</v>
      </c>
      <c r="E196" t="s">
        <v>1704</v>
      </c>
      <c r="F196" t="s">
        <v>1746</v>
      </c>
    </row>
    <row r="197" spans="1:6" x14ac:dyDescent="0.25">
      <c r="A197" t="s">
        <v>215</v>
      </c>
      <c r="B197" t="s">
        <v>1</v>
      </c>
      <c r="C197" t="s">
        <v>1701</v>
      </c>
      <c r="D197" t="s">
        <v>1713</v>
      </c>
      <c r="E197" t="s">
        <v>1704</v>
      </c>
      <c r="F197" t="s">
        <v>1747</v>
      </c>
    </row>
    <row r="198" spans="1:6" x14ac:dyDescent="0.25">
      <c r="A198" t="s">
        <v>216</v>
      </c>
      <c r="B198" t="s">
        <v>1</v>
      </c>
      <c r="C198" t="s">
        <v>1701</v>
      </c>
      <c r="D198" t="s">
        <v>1713</v>
      </c>
      <c r="E198" t="s">
        <v>1704</v>
      </c>
      <c r="F198" t="s">
        <v>1748</v>
      </c>
    </row>
    <row r="199" spans="1:6" x14ac:dyDescent="0.25">
      <c r="A199" t="s">
        <v>217</v>
      </c>
      <c r="B199" t="s">
        <v>1</v>
      </c>
      <c r="C199" t="s">
        <v>1701</v>
      </c>
      <c r="D199" t="s">
        <v>1713</v>
      </c>
      <c r="E199" t="s">
        <v>1704</v>
      </c>
      <c r="F199" t="s">
        <v>1749</v>
      </c>
    </row>
    <row r="200" spans="1:6" x14ac:dyDescent="0.25">
      <c r="A200" t="s">
        <v>218</v>
      </c>
      <c r="B200" t="s">
        <v>1</v>
      </c>
      <c r="C200" t="s">
        <v>1701</v>
      </c>
      <c r="D200" t="s">
        <v>1713</v>
      </c>
      <c r="E200" t="s">
        <v>1704</v>
      </c>
      <c r="F200" t="s">
        <v>1750</v>
      </c>
    </row>
    <row r="201" spans="1:6" x14ac:dyDescent="0.25">
      <c r="A201" t="s">
        <v>219</v>
      </c>
      <c r="B201" t="s">
        <v>1</v>
      </c>
      <c r="C201" t="s">
        <v>1701</v>
      </c>
      <c r="D201" t="s">
        <v>1713</v>
      </c>
      <c r="E201" t="s">
        <v>1704</v>
      </c>
      <c r="F201" t="s">
        <v>1751</v>
      </c>
    </row>
    <row r="202" spans="1:6" x14ac:dyDescent="0.25">
      <c r="A202" t="s">
        <v>220</v>
      </c>
      <c r="B202" t="s">
        <v>1</v>
      </c>
      <c r="C202" t="s">
        <v>1701</v>
      </c>
      <c r="D202" t="s">
        <v>1714</v>
      </c>
      <c r="E202" t="s">
        <v>1703</v>
      </c>
      <c r="F202" t="s">
        <v>1742</v>
      </c>
    </row>
    <row r="203" spans="1:6" x14ac:dyDescent="0.25">
      <c r="A203" t="s">
        <v>221</v>
      </c>
      <c r="B203" t="s">
        <v>1</v>
      </c>
      <c r="C203" t="s">
        <v>1701</v>
      </c>
      <c r="D203" t="s">
        <v>1714</v>
      </c>
      <c r="E203" t="s">
        <v>1703</v>
      </c>
      <c r="F203" t="s">
        <v>1743</v>
      </c>
    </row>
    <row r="204" spans="1:6" x14ac:dyDescent="0.25">
      <c r="A204" t="s">
        <v>222</v>
      </c>
      <c r="B204" t="s">
        <v>1</v>
      </c>
      <c r="C204" t="s">
        <v>1701</v>
      </c>
      <c r="D204" t="s">
        <v>1714</v>
      </c>
      <c r="E204" t="s">
        <v>1703</v>
      </c>
      <c r="F204" t="s">
        <v>1744</v>
      </c>
    </row>
    <row r="205" spans="1:6" x14ac:dyDescent="0.25">
      <c r="A205" t="s">
        <v>223</v>
      </c>
      <c r="B205" t="s">
        <v>1</v>
      </c>
      <c r="C205" t="s">
        <v>1701</v>
      </c>
      <c r="D205" t="s">
        <v>1714</v>
      </c>
      <c r="E205" t="s">
        <v>1703</v>
      </c>
      <c r="F205" t="s">
        <v>1745</v>
      </c>
    </row>
    <row r="206" spans="1:6" x14ac:dyDescent="0.25">
      <c r="A206" t="s">
        <v>224</v>
      </c>
      <c r="B206" t="s">
        <v>1</v>
      </c>
      <c r="C206" t="s">
        <v>1701</v>
      </c>
      <c r="D206" t="s">
        <v>1714</v>
      </c>
      <c r="E206" t="s">
        <v>1703</v>
      </c>
      <c r="F206" t="s">
        <v>1746</v>
      </c>
    </row>
    <row r="207" spans="1:6" x14ac:dyDescent="0.25">
      <c r="A207" t="s">
        <v>225</v>
      </c>
      <c r="B207" t="s">
        <v>1</v>
      </c>
      <c r="C207" t="s">
        <v>1701</v>
      </c>
      <c r="D207" t="s">
        <v>1714</v>
      </c>
      <c r="E207" t="s">
        <v>1703</v>
      </c>
      <c r="F207" t="s">
        <v>1747</v>
      </c>
    </row>
    <row r="208" spans="1:6" x14ac:dyDescent="0.25">
      <c r="A208" t="s">
        <v>226</v>
      </c>
      <c r="B208" t="s">
        <v>1</v>
      </c>
      <c r="C208" t="s">
        <v>1701</v>
      </c>
      <c r="D208" t="s">
        <v>1714</v>
      </c>
      <c r="E208" t="s">
        <v>1703</v>
      </c>
      <c r="F208" t="s">
        <v>1748</v>
      </c>
    </row>
    <row r="209" spans="1:6" x14ac:dyDescent="0.25">
      <c r="A209" t="s">
        <v>227</v>
      </c>
      <c r="B209" t="s">
        <v>1</v>
      </c>
      <c r="C209" t="s">
        <v>1701</v>
      </c>
      <c r="D209" t="s">
        <v>1714</v>
      </c>
      <c r="E209" t="s">
        <v>1703</v>
      </c>
      <c r="F209" t="s">
        <v>1749</v>
      </c>
    </row>
    <row r="210" spans="1:6" x14ac:dyDescent="0.25">
      <c r="A210" t="s">
        <v>228</v>
      </c>
      <c r="B210" t="s">
        <v>1</v>
      </c>
      <c r="C210" t="s">
        <v>1701</v>
      </c>
      <c r="D210" t="s">
        <v>1714</v>
      </c>
      <c r="E210" t="s">
        <v>1703</v>
      </c>
      <c r="F210" t="s">
        <v>1750</v>
      </c>
    </row>
    <row r="211" spans="1:6" x14ac:dyDescent="0.25">
      <c r="A211" t="s">
        <v>229</v>
      </c>
      <c r="B211" t="s">
        <v>1</v>
      </c>
      <c r="C211" t="s">
        <v>1701</v>
      </c>
      <c r="D211" t="s">
        <v>1714</v>
      </c>
      <c r="E211" t="s">
        <v>1703</v>
      </c>
      <c r="F211" t="s">
        <v>1751</v>
      </c>
    </row>
    <row r="212" spans="1:6" x14ac:dyDescent="0.25">
      <c r="A212" t="s">
        <v>230</v>
      </c>
      <c r="B212" t="s">
        <v>1</v>
      </c>
      <c r="C212" t="s">
        <v>1701</v>
      </c>
      <c r="D212" t="s">
        <v>1714</v>
      </c>
      <c r="E212" t="s">
        <v>1704</v>
      </c>
      <c r="F212" t="s">
        <v>1742</v>
      </c>
    </row>
    <row r="213" spans="1:6" x14ac:dyDescent="0.25">
      <c r="A213" t="s">
        <v>231</v>
      </c>
      <c r="B213" t="s">
        <v>1</v>
      </c>
      <c r="C213" t="s">
        <v>1701</v>
      </c>
      <c r="D213" t="s">
        <v>1714</v>
      </c>
      <c r="E213" t="s">
        <v>1704</v>
      </c>
      <c r="F213" t="s">
        <v>1743</v>
      </c>
    </row>
    <row r="214" spans="1:6" x14ac:dyDescent="0.25">
      <c r="A214" t="s">
        <v>232</v>
      </c>
      <c r="B214" t="s">
        <v>1</v>
      </c>
      <c r="C214" t="s">
        <v>1701</v>
      </c>
      <c r="D214" t="s">
        <v>1714</v>
      </c>
      <c r="E214" t="s">
        <v>1704</v>
      </c>
      <c r="F214" t="s">
        <v>1744</v>
      </c>
    </row>
    <row r="215" spans="1:6" x14ac:dyDescent="0.25">
      <c r="A215" t="s">
        <v>233</v>
      </c>
      <c r="B215" t="s">
        <v>1</v>
      </c>
      <c r="C215" t="s">
        <v>1701</v>
      </c>
      <c r="D215" t="s">
        <v>1714</v>
      </c>
      <c r="E215" t="s">
        <v>1704</v>
      </c>
      <c r="F215" t="s">
        <v>1745</v>
      </c>
    </row>
    <row r="216" spans="1:6" x14ac:dyDescent="0.25">
      <c r="A216" t="s">
        <v>234</v>
      </c>
      <c r="B216" t="s">
        <v>1</v>
      </c>
      <c r="C216" t="s">
        <v>1701</v>
      </c>
      <c r="D216" t="s">
        <v>1714</v>
      </c>
      <c r="E216" t="s">
        <v>1704</v>
      </c>
      <c r="F216" t="s">
        <v>1746</v>
      </c>
    </row>
    <row r="217" spans="1:6" x14ac:dyDescent="0.25">
      <c r="A217" t="s">
        <v>235</v>
      </c>
      <c r="B217" t="s">
        <v>1</v>
      </c>
      <c r="C217" t="s">
        <v>1701</v>
      </c>
      <c r="D217" t="s">
        <v>1714</v>
      </c>
      <c r="E217" t="s">
        <v>1704</v>
      </c>
      <c r="F217" t="s">
        <v>1747</v>
      </c>
    </row>
    <row r="218" spans="1:6" x14ac:dyDescent="0.25">
      <c r="A218" t="s">
        <v>236</v>
      </c>
      <c r="B218" t="s">
        <v>1</v>
      </c>
      <c r="C218" t="s">
        <v>1701</v>
      </c>
      <c r="D218" t="s">
        <v>1714</v>
      </c>
      <c r="E218" t="s">
        <v>1704</v>
      </c>
      <c r="F218" t="s">
        <v>1748</v>
      </c>
    </row>
    <row r="219" spans="1:6" x14ac:dyDescent="0.25">
      <c r="A219" t="s">
        <v>237</v>
      </c>
      <c r="B219" t="s">
        <v>1</v>
      </c>
      <c r="C219" t="s">
        <v>1701</v>
      </c>
      <c r="D219" t="s">
        <v>1714</v>
      </c>
      <c r="E219" t="s">
        <v>1704</v>
      </c>
      <c r="F219" t="s">
        <v>1749</v>
      </c>
    </row>
    <row r="220" spans="1:6" x14ac:dyDescent="0.25">
      <c r="A220" t="s">
        <v>238</v>
      </c>
      <c r="B220" t="s">
        <v>1</v>
      </c>
      <c r="C220" t="s">
        <v>1701</v>
      </c>
      <c r="D220" t="s">
        <v>1714</v>
      </c>
      <c r="E220" t="s">
        <v>1704</v>
      </c>
      <c r="F220" t="s">
        <v>1750</v>
      </c>
    </row>
    <row r="221" spans="1:6" x14ac:dyDescent="0.25">
      <c r="A221" t="s">
        <v>239</v>
      </c>
      <c r="B221" t="s">
        <v>1</v>
      </c>
      <c r="C221" t="s">
        <v>1701</v>
      </c>
      <c r="D221" t="s">
        <v>1714</v>
      </c>
      <c r="E221" t="s">
        <v>1704</v>
      </c>
      <c r="F221" t="s">
        <v>1751</v>
      </c>
    </row>
    <row r="222" spans="1:6" x14ac:dyDescent="0.25">
      <c r="A222" t="s">
        <v>240</v>
      </c>
      <c r="B222" t="s">
        <v>1</v>
      </c>
      <c r="C222" t="s">
        <v>1701</v>
      </c>
      <c r="D222" t="s">
        <v>1715</v>
      </c>
      <c r="E222" t="s">
        <v>1703</v>
      </c>
      <c r="F222" t="s">
        <v>1742</v>
      </c>
    </row>
    <row r="223" spans="1:6" x14ac:dyDescent="0.25">
      <c r="A223" t="s">
        <v>241</v>
      </c>
      <c r="B223" t="s">
        <v>1</v>
      </c>
      <c r="C223" t="s">
        <v>1701</v>
      </c>
      <c r="D223" t="s">
        <v>1715</v>
      </c>
      <c r="E223" t="s">
        <v>1703</v>
      </c>
      <c r="F223" t="s">
        <v>1743</v>
      </c>
    </row>
    <row r="224" spans="1:6" x14ac:dyDescent="0.25">
      <c r="A224" t="s">
        <v>242</v>
      </c>
      <c r="B224" t="s">
        <v>1</v>
      </c>
      <c r="C224" t="s">
        <v>1701</v>
      </c>
      <c r="D224" t="s">
        <v>1715</v>
      </c>
      <c r="E224" t="s">
        <v>1703</v>
      </c>
      <c r="F224" t="s">
        <v>1744</v>
      </c>
    </row>
    <row r="225" spans="1:6" x14ac:dyDescent="0.25">
      <c r="A225" t="s">
        <v>243</v>
      </c>
      <c r="B225" t="s">
        <v>1</v>
      </c>
      <c r="C225" t="s">
        <v>1701</v>
      </c>
      <c r="D225" t="s">
        <v>1715</v>
      </c>
      <c r="E225" t="s">
        <v>1703</v>
      </c>
      <c r="F225" t="s">
        <v>1745</v>
      </c>
    </row>
    <row r="226" spans="1:6" x14ac:dyDescent="0.25">
      <c r="A226" t="s">
        <v>244</v>
      </c>
      <c r="B226" t="s">
        <v>1</v>
      </c>
      <c r="C226" t="s">
        <v>1701</v>
      </c>
      <c r="D226" t="s">
        <v>1715</v>
      </c>
      <c r="E226" t="s">
        <v>1703</v>
      </c>
      <c r="F226" t="s">
        <v>1746</v>
      </c>
    </row>
    <row r="227" spans="1:6" x14ac:dyDescent="0.25">
      <c r="A227" t="s">
        <v>245</v>
      </c>
      <c r="B227" t="s">
        <v>1</v>
      </c>
      <c r="C227" t="s">
        <v>1701</v>
      </c>
      <c r="D227" t="s">
        <v>1715</v>
      </c>
      <c r="E227" t="s">
        <v>1703</v>
      </c>
      <c r="F227" t="s">
        <v>1747</v>
      </c>
    </row>
    <row r="228" spans="1:6" x14ac:dyDescent="0.25">
      <c r="A228" t="s">
        <v>246</v>
      </c>
      <c r="B228" t="s">
        <v>1</v>
      </c>
      <c r="C228" t="s">
        <v>1701</v>
      </c>
      <c r="D228" t="s">
        <v>1715</v>
      </c>
      <c r="E228" t="s">
        <v>1703</v>
      </c>
      <c r="F228" t="s">
        <v>1748</v>
      </c>
    </row>
    <row r="229" spans="1:6" x14ac:dyDescent="0.25">
      <c r="A229" t="s">
        <v>247</v>
      </c>
      <c r="B229" t="s">
        <v>1</v>
      </c>
      <c r="C229" t="s">
        <v>1701</v>
      </c>
      <c r="D229" t="s">
        <v>1715</v>
      </c>
      <c r="E229" t="s">
        <v>1703</v>
      </c>
      <c r="F229" t="s">
        <v>1749</v>
      </c>
    </row>
    <row r="230" spans="1:6" x14ac:dyDescent="0.25">
      <c r="A230" t="s">
        <v>248</v>
      </c>
      <c r="B230" t="s">
        <v>1</v>
      </c>
      <c r="C230" t="s">
        <v>1701</v>
      </c>
      <c r="D230" t="s">
        <v>1715</v>
      </c>
      <c r="E230" t="s">
        <v>1703</v>
      </c>
      <c r="F230" t="s">
        <v>1750</v>
      </c>
    </row>
    <row r="231" spans="1:6" x14ac:dyDescent="0.25">
      <c r="A231" t="s">
        <v>249</v>
      </c>
      <c r="B231" t="s">
        <v>1</v>
      </c>
      <c r="C231" t="s">
        <v>1701</v>
      </c>
      <c r="D231" t="s">
        <v>1715</v>
      </c>
      <c r="E231" t="s">
        <v>1703</v>
      </c>
      <c r="F231" t="s">
        <v>1751</v>
      </c>
    </row>
    <row r="232" spans="1:6" x14ac:dyDescent="0.25">
      <c r="A232" t="s">
        <v>250</v>
      </c>
      <c r="B232" t="s">
        <v>1</v>
      </c>
      <c r="C232" t="s">
        <v>1701</v>
      </c>
      <c r="D232" t="s">
        <v>1715</v>
      </c>
      <c r="E232" t="s">
        <v>1704</v>
      </c>
      <c r="F232" t="s">
        <v>1742</v>
      </c>
    </row>
    <row r="233" spans="1:6" x14ac:dyDescent="0.25">
      <c r="A233" t="s">
        <v>251</v>
      </c>
      <c r="B233" t="s">
        <v>1</v>
      </c>
      <c r="C233" t="s">
        <v>1701</v>
      </c>
      <c r="D233" t="s">
        <v>1715</v>
      </c>
      <c r="E233" t="s">
        <v>1704</v>
      </c>
      <c r="F233" t="s">
        <v>1743</v>
      </c>
    </row>
    <row r="234" spans="1:6" x14ac:dyDescent="0.25">
      <c r="A234" t="s">
        <v>252</v>
      </c>
      <c r="B234" t="s">
        <v>1</v>
      </c>
      <c r="C234" t="s">
        <v>1701</v>
      </c>
      <c r="D234" t="s">
        <v>1715</v>
      </c>
      <c r="E234" t="s">
        <v>1704</v>
      </c>
      <c r="F234" t="s">
        <v>1744</v>
      </c>
    </row>
    <row r="235" spans="1:6" x14ac:dyDescent="0.25">
      <c r="A235" t="s">
        <v>253</v>
      </c>
      <c r="B235" t="s">
        <v>1</v>
      </c>
      <c r="C235" t="s">
        <v>1701</v>
      </c>
      <c r="D235" t="s">
        <v>1715</v>
      </c>
      <c r="E235" t="s">
        <v>1704</v>
      </c>
      <c r="F235" t="s">
        <v>1745</v>
      </c>
    </row>
    <row r="236" spans="1:6" x14ac:dyDescent="0.25">
      <c r="A236" t="s">
        <v>254</v>
      </c>
      <c r="B236" t="s">
        <v>1</v>
      </c>
      <c r="C236" t="s">
        <v>1701</v>
      </c>
      <c r="D236" t="s">
        <v>1715</v>
      </c>
      <c r="E236" t="s">
        <v>1704</v>
      </c>
      <c r="F236" t="s">
        <v>1746</v>
      </c>
    </row>
    <row r="237" spans="1:6" x14ac:dyDescent="0.25">
      <c r="A237" t="s">
        <v>255</v>
      </c>
      <c r="B237" t="s">
        <v>1</v>
      </c>
      <c r="C237" t="s">
        <v>1701</v>
      </c>
      <c r="D237" t="s">
        <v>1715</v>
      </c>
      <c r="E237" t="s">
        <v>1704</v>
      </c>
      <c r="F237" t="s">
        <v>1747</v>
      </c>
    </row>
    <row r="238" spans="1:6" x14ac:dyDescent="0.25">
      <c r="A238" t="s">
        <v>256</v>
      </c>
      <c r="B238" t="s">
        <v>1</v>
      </c>
      <c r="C238" t="s">
        <v>1701</v>
      </c>
      <c r="D238" t="s">
        <v>1715</v>
      </c>
      <c r="E238" t="s">
        <v>1704</v>
      </c>
      <c r="F238" t="s">
        <v>1748</v>
      </c>
    </row>
    <row r="239" spans="1:6" x14ac:dyDescent="0.25">
      <c r="A239" t="s">
        <v>257</v>
      </c>
      <c r="B239" t="s">
        <v>1</v>
      </c>
      <c r="C239" t="s">
        <v>1701</v>
      </c>
      <c r="D239" t="s">
        <v>1715</v>
      </c>
      <c r="E239" t="s">
        <v>1704</v>
      </c>
      <c r="F239" t="s">
        <v>1749</v>
      </c>
    </row>
    <row r="240" spans="1:6" x14ac:dyDescent="0.25">
      <c r="A240" t="s">
        <v>258</v>
      </c>
      <c r="B240" t="s">
        <v>1</v>
      </c>
      <c r="C240" t="s">
        <v>1701</v>
      </c>
      <c r="D240" t="s">
        <v>1715</v>
      </c>
      <c r="E240" t="s">
        <v>1704</v>
      </c>
      <c r="F240" t="s">
        <v>1750</v>
      </c>
    </row>
    <row r="241" spans="1:6" x14ac:dyDescent="0.25">
      <c r="A241" t="s">
        <v>259</v>
      </c>
      <c r="B241" t="s">
        <v>1</v>
      </c>
      <c r="C241" t="s">
        <v>1701</v>
      </c>
      <c r="D241" t="s">
        <v>1715</v>
      </c>
      <c r="E241" t="s">
        <v>1704</v>
      </c>
      <c r="F241" t="s">
        <v>1751</v>
      </c>
    </row>
    <row r="242" spans="1:6" x14ac:dyDescent="0.25">
      <c r="A242" t="s">
        <v>260</v>
      </c>
      <c r="B242" t="s">
        <v>1</v>
      </c>
      <c r="C242" t="s">
        <v>1716</v>
      </c>
      <c r="D242" t="s">
        <v>1702</v>
      </c>
      <c r="E242" t="s">
        <v>1703</v>
      </c>
      <c r="F242" t="s">
        <v>1742</v>
      </c>
    </row>
    <row r="243" spans="1:6" x14ac:dyDescent="0.25">
      <c r="A243" t="s">
        <v>261</v>
      </c>
      <c r="B243" t="s">
        <v>1</v>
      </c>
      <c r="C243" t="s">
        <v>1716</v>
      </c>
      <c r="D243" t="s">
        <v>1702</v>
      </c>
      <c r="E243" t="s">
        <v>1703</v>
      </c>
      <c r="F243" t="s">
        <v>1743</v>
      </c>
    </row>
    <row r="244" spans="1:6" x14ac:dyDescent="0.25">
      <c r="A244" t="s">
        <v>262</v>
      </c>
      <c r="B244" t="s">
        <v>1</v>
      </c>
      <c r="C244" t="s">
        <v>1716</v>
      </c>
      <c r="D244" t="s">
        <v>1702</v>
      </c>
      <c r="E244" t="s">
        <v>1703</v>
      </c>
      <c r="F244" t="s">
        <v>1744</v>
      </c>
    </row>
    <row r="245" spans="1:6" x14ac:dyDescent="0.25">
      <c r="A245" t="s">
        <v>263</v>
      </c>
      <c r="B245" t="s">
        <v>1</v>
      </c>
      <c r="C245" t="s">
        <v>1716</v>
      </c>
      <c r="D245" t="s">
        <v>1702</v>
      </c>
      <c r="E245" t="s">
        <v>1703</v>
      </c>
      <c r="F245" t="s">
        <v>1745</v>
      </c>
    </row>
    <row r="246" spans="1:6" x14ac:dyDescent="0.25">
      <c r="A246" t="s">
        <v>264</v>
      </c>
      <c r="B246" t="s">
        <v>1</v>
      </c>
      <c r="C246" t="s">
        <v>1716</v>
      </c>
      <c r="D246" t="s">
        <v>1702</v>
      </c>
      <c r="E246" t="s">
        <v>1703</v>
      </c>
      <c r="F246" t="s">
        <v>1746</v>
      </c>
    </row>
    <row r="247" spans="1:6" x14ac:dyDescent="0.25">
      <c r="A247" t="s">
        <v>265</v>
      </c>
      <c r="B247" t="s">
        <v>1</v>
      </c>
      <c r="C247" t="s">
        <v>1716</v>
      </c>
      <c r="D247" t="s">
        <v>1702</v>
      </c>
      <c r="E247" t="s">
        <v>1703</v>
      </c>
      <c r="F247" t="s">
        <v>1747</v>
      </c>
    </row>
    <row r="248" spans="1:6" x14ac:dyDescent="0.25">
      <c r="A248" t="s">
        <v>266</v>
      </c>
      <c r="B248" t="s">
        <v>1</v>
      </c>
      <c r="C248" t="s">
        <v>1716</v>
      </c>
      <c r="D248" t="s">
        <v>1702</v>
      </c>
      <c r="E248" t="s">
        <v>1703</v>
      </c>
      <c r="F248" t="s">
        <v>1748</v>
      </c>
    </row>
    <row r="249" spans="1:6" x14ac:dyDescent="0.25">
      <c r="A249" t="s">
        <v>267</v>
      </c>
      <c r="B249" t="s">
        <v>1</v>
      </c>
      <c r="C249" t="s">
        <v>1716</v>
      </c>
      <c r="D249" t="s">
        <v>1702</v>
      </c>
      <c r="E249" t="s">
        <v>1703</v>
      </c>
      <c r="F249" t="s">
        <v>1749</v>
      </c>
    </row>
    <row r="250" spans="1:6" x14ac:dyDescent="0.25">
      <c r="A250" t="s">
        <v>268</v>
      </c>
      <c r="B250" t="s">
        <v>1</v>
      </c>
      <c r="C250" t="s">
        <v>1716</v>
      </c>
      <c r="D250" t="s">
        <v>1702</v>
      </c>
      <c r="E250" t="s">
        <v>1703</v>
      </c>
      <c r="F250" t="s">
        <v>1750</v>
      </c>
    </row>
    <row r="251" spans="1:6" x14ac:dyDescent="0.25">
      <c r="A251" t="s">
        <v>269</v>
      </c>
      <c r="B251" t="s">
        <v>1</v>
      </c>
      <c r="C251" t="s">
        <v>1716</v>
      </c>
      <c r="D251" t="s">
        <v>1702</v>
      </c>
      <c r="E251" t="s">
        <v>1703</v>
      </c>
      <c r="F251" t="s">
        <v>1751</v>
      </c>
    </row>
    <row r="252" spans="1:6" x14ac:dyDescent="0.25">
      <c r="A252" t="s">
        <v>270</v>
      </c>
      <c r="B252" t="s">
        <v>1</v>
      </c>
      <c r="C252" t="s">
        <v>1716</v>
      </c>
      <c r="D252" t="s">
        <v>1702</v>
      </c>
      <c r="E252" t="s">
        <v>1704</v>
      </c>
      <c r="F252" t="s">
        <v>1742</v>
      </c>
    </row>
    <row r="253" spans="1:6" x14ac:dyDescent="0.25">
      <c r="A253" t="s">
        <v>271</v>
      </c>
      <c r="B253" t="s">
        <v>1</v>
      </c>
      <c r="C253" t="s">
        <v>1716</v>
      </c>
      <c r="D253" t="s">
        <v>1702</v>
      </c>
      <c r="E253" t="s">
        <v>1704</v>
      </c>
      <c r="F253" t="s">
        <v>1743</v>
      </c>
    </row>
    <row r="254" spans="1:6" x14ac:dyDescent="0.25">
      <c r="A254" t="s">
        <v>272</v>
      </c>
      <c r="B254" t="s">
        <v>1</v>
      </c>
      <c r="C254" t="s">
        <v>1716</v>
      </c>
      <c r="D254" t="s">
        <v>1702</v>
      </c>
      <c r="E254" t="s">
        <v>1704</v>
      </c>
      <c r="F254" t="s">
        <v>1744</v>
      </c>
    </row>
    <row r="255" spans="1:6" x14ac:dyDescent="0.25">
      <c r="A255" t="s">
        <v>273</v>
      </c>
      <c r="B255" t="s">
        <v>1</v>
      </c>
      <c r="C255" t="s">
        <v>1716</v>
      </c>
      <c r="D255" t="s">
        <v>1702</v>
      </c>
      <c r="E255" t="s">
        <v>1704</v>
      </c>
      <c r="F255" t="s">
        <v>1745</v>
      </c>
    </row>
    <row r="256" spans="1:6" x14ac:dyDescent="0.25">
      <c r="A256" t="s">
        <v>274</v>
      </c>
      <c r="B256" t="s">
        <v>1</v>
      </c>
      <c r="C256" t="s">
        <v>1716</v>
      </c>
      <c r="D256" t="s">
        <v>1702</v>
      </c>
      <c r="E256" t="s">
        <v>1704</v>
      </c>
      <c r="F256" t="s">
        <v>1746</v>
      </c>
    </row>
    <row r="257" spans="1:6" x14ac:dyDescent="0.25">
      <c r="A257" t="s">
        <v>275</v>
      </c>
      <c r="B257" t="s">
        <v>1</v>
      </c>
      <c r="C257" t="s">
        <v>1716</v>
      </c>
      <c r="D257" t="s">
        <v>1702</v>
      </c>
      <c r="E257" t="s">
        <v>1704</v>
      </c>
      <c r="F257" t="s">
        <v>1747</v>
      </c>
    </row>
    <row r="258" spans="1:6" x14ac:dyDescent="0.25">
      <c r="A258" t="s">
        <v>276</v>
      </c>
      <c r="B258" t="s">
        <v>1</v>
      </c>
      <c r="C258" t="s">
        <v>1716</v>
      </c>
      <c r="D258" t="s">
        <v>1702</v>
      </c>
      <c r="E258" t="s">
        <v>1704</v>
      </c>
      <c r="F258" t="s">
        <v>1748</v>
      </c>
    </row>
    <row r="259" spans="1:6" x14ac:dyDescent="0.25">
      <c r="A259" t="s">
        <v>277</v>
      </c>
      <c r="B259" t="s">
        <v>1</v>
      </c>
      <c r="C259" t="s">
        <v>1716</v>
      </c>
      <c r="D259" t="s">
        <v>1702</v>
      </c>
      <c r="E259" t="s">
        <v>1704</v>
      </c>
      <c r="F259" t="s">
        <v>1749</v>
      </c>
    </row>
    <row r="260" spans="1:6" x14ac:dyDescent="0.25">
      <c r="A260" t="s">
        <v>278</v>
      </c>
      <c r="B260" t="s">
        <v>1</v>
      </c>
      <c r="C260" t="s">
        <v>1716</v>
      </c>
      <c r="D260" t="s">
        <v>1702</v>
      </c>
      <c r="E260" t="s">
        <v>1704</v>
      </c>
      <c r="F260" t="s">
        <v>1750</v>
      </c>
    </row>
    <row r="261" spans="1:6" x14ac:dyDescent="0.25">
      <c r="A261" t="s">
        <v>279</v>
      </c>
      <c r="B261" t="s">
        <v>1</v>
      </c>
      <c r="C261" t="s">
        <v>1716</v>
      </c>
      <c r="D261" t="s">
        <v>1702</v>
      </c>
      <c r="E261" t="s">
        <v>1704</v>
      </c>
      <c r="F261" t="s">
        <v>1751</v>
      </c>
    </row>
    <row r="262" spans="1:6" x14ac:dyDescent="0.25">
      <c r="A262" t="s">
        <v>280</v>
      </c>
      <c r="B262" t="s">
        <v>1</v>
      </c>
      <c r="C262" t="s">
        <v>1716</v>
      </c>
      <c r="D262" t="s">
        <v>1705</v>
      </c>
      <c r="E262" t="s">
        <v>1703</v>
      </c>
      <c r="F262" t="s">
        <v>1742</v>
      </c>
    </row>
    <row r="263" spans="1:6" x14ac:dyDescent="0.25">
      <c r="A263" t="s">
        <v>281</v>
      </c>
      <c r="B263" t="s">
        <v>1</v>
      </c>
      <c r="C263" t="s">
        <v>1716</v>
      </c>
      <c r="D263" t="s">
        <v>1705</v>
      </c>
      <c r="E263" t="s">
        <v>1703</v>
      </c>
      <c r="F263" t="s">
        <v>1743</v>
      </c>
    </row>
    <row r="264" spans="1:6" x14ac:dyDescent="0.25">
      <c r="A264" t="s">
        <v>282</v>
      </c>
      <c r="B264" t="s">
        <v>1</v>
      </c>
      <c r="C264" t="s">
        <v>1716</v>
      </c>
      <c r="D264" t="s">
        <v>1705</v>
      </c>
      <c r="E264" t="s">
        <v>1703</v>
      </c>
      <c r="F264" t="s">
        <v>1744</v>
      </c>
    </row>
    <row r="265" spans="1:6" x14ac:dyDescent="0.25">
      <c r="A265" t="s">
        <v>283</v>
      </c>
      <c r="B265" t="s">
        <v>1</v>
      </c>
      <c r="C265" t="s">
        <v>1716</v>
      </c>
      <c r="D265" t="s">
        <v>1705</v>
      </c>
      <c r="E265" t="s">
        <v>1703</v>
      </c>
      <c r="F265" t="s">
        <v>1745</v>
      </c>
    </row>
    <row r="266" spans="1:6" x14ac:dyDescent="0.25">
      <c r="A266" t="s">
        <v>284</v>
      </c>
      <c r="B266" t="s">
        <v>1</v>
      </c>
      <c r="C266" t="s">
        <v>1716</v>
      </c>
      <c r="D266" t="s">
        <v>1705</v>
      </c>
      <c r="E266" t="s">
        <v>1703</v>
      </c>
      <c r="F266" t="s">
        <v>1746</v>
      </c>
    </row>
    <row r="267" spans="1:6" x14ac:dyDescent="0.25">
      <c r="A267" t="s">
        <v>285</v>
      </c>
      <c r="B267" t="s">
        <v>1</v>
      </c>
      <c r="C267" t="s">
        <v>1716</v>
      </c>
      <c r="D267" t="s">
        <v>1705</v>
      </c>
      <c r="E267" t="s">
        <v>1703</v>
      </c>
      <c r="F267" t="s">
        <v>1747</v>
      </c>
    </row>
    <row r="268" spans="1:6" x14ac:dyDescent="0.25">
      <c r="A268" t="s">
        <v>286</v>
      </c>
      <c r="B268" t="s">
        <v>1</v>
      </c>
      <c r="C268" t="s">
        <v>1716</v>
      </c>
      <c r="D268" t="s">
        <v>1705</v>
      </c>
      <c r="E268" t="s">
        <v>1703</v>
      </c>
      <c r="F268" t="s">
        <v>1748</v>
      </c>
    </row>
    <row r="269" spans="1:6" x14ac:dyDescent="0.25">
      <c r="A269" t="s">
        <v>287</v>
      </c>
      <c r="B269" t="s">
        <v>1</v>
      </c>
      <c r="C269" t="s">
        <v>1716</v>
      </c>
      <c r="D269" t="s">
        <v>1705</v>
      </c>
      <c r="E269" t="s">
        <v>1703</v>
      </c>
      <c r="F269" t="s">
        <v>1749</v>
      </c>
    </row>
    <row r="270" spans="1:6" x14ac:dyDescent="0.25">
      <c r="A270" t="s">
        <v>288</v>
      </c>
      <c r="B270" t="s">
        <v>1</v>
      </c>
      <c r="C270" t="s">
        <v>1716</v>
      </c>
      <c r="D270" t="s">
        <v>1705</v>
      </c>
      <c r="E270" t="s">
        <v>1703</v>
      </c>
      <c r="F270" t="s">
        <v>1750</v>
      </c>
    </row>
    <row r="271" spans="1:6" x14ac:dyDescent="0.25">
      <c r="A271" t="s">
        <v>289</v>
      </c>
      <c r="B271" t="s">
        <v>1</v>
      </c>
      <c r="C271" t="s">
        <v>1716</v>
      </c>
      <c r="D271" t="s">
        <v>1705</v>
      </c>
      <c r="E271" t="s">
        <v>1703</v>
      </c>
      <c r="F271" t="s">
        <v>1751</v>
      </c>
    </row>
    <row r="272" spans="1:6" x14ac:dyDescent="0.25">
      <c r="A272" t="s">
        <v>290</v>
      </c>
      <c r="B272" t="s">
        <v>1</v>
      </c>
      <c r="C272" t="s">
        <v>1716</v>
      </c>
      <c r="D272" t="s">
        <v>1705</v>
      </c>
      <c r="E272" t="s">
        <v>1704</v>
      </c>
      <c r="F272" t="s">
        <v>1742</v>
      </c>
    </row>
    <row r="273" spans="1:6" x14ac:dyDescent="0.25">
      <c r="A273" t="s">
        <v>291</v>
      </c>
      <c r="B273" t="s">
        <v>1</v>
      </c>
      <c r="C273" t="s">
        <v>1716</v>
      </c>
      <c r="D273" t="s">
        <v>1705</v>
      </c>
      <c r="E273" t="s">
        <v>1704</v>
      </c>
      <c r="F273" t="s">
        <v>1743</v>
      </c>
    </row>
    <row r="274" spans="1:6" x14ac:dyDescent="0.25">
      <c r="A274" t="s">
        <v>292</v>
      </c>
      <c r="B274" t="s">
        <v>1</v>
      </c>
      <c r="C274" t="s">
        <v>1716</v>
      </c>
      <c r="D274" t="s">
        <v>1705</v>
      </c>
      <c r="E274" t="s">
        <v>1704</v>
      </c>
      <c r="F274" t="s">
        <v>1744</v>
      </c>
    </row>
    <row r="275" spans="1:6" x14ac:dyDescent="0.25">
      <c r="A275" t="s">
        <v>293</v>
      </c>
      <c r="B275" t="s">
        <v>1</v>
      </c>
      <c r="C275" t="s">
        <v>1716</v>
      </c>
      <c r="D275" t="s">
        <v>1705</v>
      </c>
      <c r="E275" t="s">
        <v>1704</v>
      </c>
      <c r="F275" t="s">
        <v>1745</v>
      </c>
    </row>
    <row r="276" spans="1:6" x14ac:dyDescent="0.25">
      <c r="A276" t="s">
        <v>294</v>
      </c>
      <c r="B276" t="s">
        <v>1</v>
      </c>
      <c r="C276" t="s">
        <v>1716</v>
      </c>
      <c r="D276" t="s">
        <v>1705</v>
      </c>
      <c r="E276" t="s">
        <v>1704</v>
      </c>
      <c r="F276" t="s">
        <v>1746</v>
      </c>
    </row>
    <row r="277" spans="1:6" x14ac:dyDescent="0.25">
      <c r="A277" t="s">
        <v>295</v>
      </c>
      <c r="B277" t="s">
        <v>1</v>
      </c>
      <c r="C277" t="s">
        <v>1716</v>
      </c>
      <c r="D277" t="s">
        <v>1705</v>
      </c>
      <c r="E277" t="s">
        <v>1704</v>
      </c>
      <c r="F277" t="s">
        <v>1747</v>
      </c>
    </row>
    <row r="278" spans="1:6" x14ac:dyDescent="0.25">
      <c r="A278" t="s">
        <v>296</v>
      </c>
      <c r="B278" t="s">
        <v>1</v>
      </c>
      <c r="C278" t="s">
        <v>1716</v>
      </c>
      <c r="D278" t="s">
        <v>1705</v>
      </c>
      <c r="E278" t="s">
        <v>1704</v>
      </c>
      <c r="F278" t="s">
        <v>1748</v>
      </c>
    </row>
    <row r="279" spans="1:6" x14ac:dyDescent="0.25">
      <c r="A279" t="s">
        <v>297</v>
      </c>
      <c r="B279" t="s">
        <v>1</v>
      </c>
      <c r="C279" t="s">
        <v>1716</v>
      </c>
      <c r="D279" t="s">
        <v>1705</v>
      </c>
      <c r="E279" t="s">
        <v>1704</v>
      </c>
      <c r="F279" t="s">
        <v>1749</v>
      </c>
    </row>
    <row r="280" spans="1:6" x14ac:dyDescent="0.25">
      <c r="A280" t="s">
        <v>298</v>
      </c>
      <c r="B280" t="s">
        <v>1</v>
      </c>
      <c r="C280" t="s">
        <v>1716</v>
      </c>
      <c r="D280" t="s">
        <v>1705</v>
      </c>
      <c r="E280" t="s">
        <v>1704</v>
      </c>
      <c r="F280" t="s">
        <v>1750</v>
      </c>
    </row>
    <row r="281" spans="1:6" x14ac:dyDescent="0.25">
      <c r="A281" t="s">
        <v>299</v>
      </c>
      <c r="B281" t="s">
        <v>1</v>
      </c>
      <c r="C281" t="s">
        <v>1716</v>
      </c>
      <c r="D281" t="s">
        <v>1705</v>
      </c>
      <c r="E281" t="s">
        <v>1704</v>
      </c>
      <c r="F281" t="s">
        <v>1751</v>
      </c>
    </row>
    <row r="282" spans="1:6" x14ac:dyDescent="0.25">
      <c r="A282" t="s">
        <v>300</v>
      </c>
      <c r="B282" t="s">
        <v>1</v>
      </c>
      <c r="C282" t="s">
        <v>1716</v>
      </c>
      <c r="D282" t="s">
        <v>1706</v>
      </c>
      <c r="E282" t="s">
        <v>1703</v>
      </c>
      <c r="F282" t="s">
        <v>1742</v>
      </c>
    </row>
    <row r="283" spans="1:6" x14ac:dyDescent="0.25">
      <c r="A283" t="s">
        <v>301</v>
      </c>
      <c r="B283" t="s">
        <v>1</v>
      </c>
      <c r="C283" t="s">
        <v>1716</v>
      </c>
      <c r="D283" t="s">
        <v>1706</v>
      </c>
      <c r="E283" t="s">
        <v>1703</v>
      </c>
      <c r="F283" t="s">
        <v>1743</v>
      </c>
    </row>
    <row r="284" spans="1:6" x14ac:dyDescent="0.25">
      <c r="A284" t="s">
        <v>302</v>
      </c>
      <c r="B284" t="s">
        <v>1</v>
      </c>
      <c r="C284" t="s">
        <v>1716</v>
      </c>
      <c r="D284" t="s">
        <v>1706</v>
      </c>
      <c r="E284" t="s">
        <v>1703</v>
      </c>
      <c r="F284" t="s">
        <v>1744</v>
      </c>
    </row>
    <row r="285" spans="1:6" x14ac:dyDescent="0.25">
      <c r="A285" t="s">
        <v>303</v>
      </c>
      <c r="B285" t="s">
        <v>1</v>
      </c>
      <c r="C285" t="s">
        <v>1716</v>
      </c>
      <c r="D285" t="s">
        <v>1706</v>
      </c>
      <c r="E285" t="s">
        <v>1703</v>
      </c>
      <c r="F285" t="s">
        <v>1745</v>
      </c>
    </row>
    <row r="286" spans="1:6" x14ac:dyDescent="0.25">
      <c r="A286" t="s">
        <v>304</v>
      </c>
      <c r="B286" t="s">
        <v>1</v>
      </c>
      <c r="C286" t="s">
        <v>1716</v>
      </c>
      <c r="D286" t="s">
        <v>1706</v>
      </c>
      <c r="E286" t="s">
        <v>1703</v>
      </c>
      <c r="F286" t="s">
        <v>1746</v>
      </c>
    </row>
    <row r="287" spans="1:6" x14ac:dyDescent="0.25">
      <c r="A287" t="s">
        <v>305</v>
      </c>
      <c r="B287" t="s">
        <v>1</v>
      </c>
      <c r="C287" t="s">
        <v>1716</v>
      </c>
      <c r="D287" t="s">
        <v>1706</v>
      </c>
      <c r="E287" t="s">
        <v>1703</v>
      </c>
      <c r="F287" t="s">
        <v>1747</v>
      </c>
    </row>
    <row r="288" spans="1:6" x14ac:dyDescent="0.25">
      <c r="A288" t="s">
        <v>306</v>
      </c>
      <c r="B288" t="s">
        <v>1</v>
      </c>
      <c r="C288" t="s">
        <v>1716</v>
      </c>
      <c r="D288" t="s">
        <v>1706</v>
      </c>
      <c r="E288" t="s">
        <v>1703</v>
      </c>
      <c r="F288" t="s">
        <v>1748</v>
      </c>
    </row>
    <row r="289" spans="1:6" x14ac:dyDescent="0.25">
      <c r="A289" t="s">
        <v>307</v>
      </c>
      <c r="B289" t="s">
        <v>1</v>
      </c>
      <c r="C289" t="s">
        <v>1716</v>
      </c>
      <c r="D289" t="s">
        <v>1706</v>
      </c>
      <c r="E289" t="s">
        <v>1703</v>
      </c>
      <c r="F289" t="s">
        <v>1749</v>
      </c>
    </row>
    <row r="290" spans="1:6" x14ac:dyDescent="0.25">
      <c r="A290" t="s">
        <v>308</v>
      </c>
      <c r="B290" t="s">
        <v>1</v>
      </c>
      <c r="C290" t="s">
        <v>1716</v>
      </c>
      <c r="D290" t="s">
        <v>1706</v>
      </c>
      <c r="E290" t="s">
        <v>1703</v>
      </c>
      <c r="F290" t="s">
        <v>1750</v>
      </c>
    </row>
    <row r="291" spans="1:6" x14ac:dyDescent="0.25">
      <c r="A291" t="s">
        <v>309</v>
      </c>
      <c r="B291" t="s">
        <v>1</v>
      </c>
      <c r="C291" t="s">
        <v>1716</v>
      </c>
      <c r="D291" t="s">
        <v>1706</v>
      </c>
      <c r="E291" t="s">
        <v>1703</v>
      </c>
      <c r="F291" t="s">
        <v>1751</v>
      </c>
    </row>
    <row r="292" spans="1:6" x14ac:dyDescent="0.25">
      <c r="A292" t="s">
        <v>310</v>
      </c>
      <c r="B292" t="s">
        <v>1</v>
      </c>
      <c r="C292" t="s">
        <v>1716</v>
      </c>
      <c r="D292" t="s">
        <v>1706</v>
      </c>
      <c r="E292" t="s">
        <v>1704</v>
      </c>
      <c r="F292" t="s">
        <v>1742</v>
      </c>
    </row>
    <row r="293" spans="1:6" x14ac:dyDescent="0.25">
      <c r="A293" t="s">
        <v>311</v>
      </c>
      <c r="B293" t="s">
        <v>1</v>
      </c>
      <c r="C293" t="s">
        <v>1716</v>
      </c>
      <c r="D293" t="s">
        <v>1706</v>
      </c>
      <c r="E293" t="s">
        <v>1704</v>
      </c>
      <c r="F293" t="s">
        <v>1743</v>
      </c>
    </row>
    <row r="294" spans="1:6" x14ac:dyDescent="0.25">
      <c r="A294" t="s">
        <v>312</v>
      </c>
      <c r="B294" t="s">
        <v>1</v>
      </c>
      <c r="C294" t="s">
        <v>1716</v>
      </c>
      <c r="D294" t="s">
        <v>1706</v>
      </c>
      <c r="E294" t="s">
        <v>1704</v>
      </c>
      <c r="F294" t="s">
        <v>1744</v>
      </c>
    </row>
    <row r="295" spans="1:6" x14ac:dyDescent="0.25">
      <c r="A295" t="s">
        <v>313</v>
      </c>
      <c r="B295" t="s">
        <v>1</v>
      </c>
      <c r="C295" t="s">
        <v>1716</v>
      </c>
      <c r="D295" t="s">
        <v>1706</v>
      </c>
      <c r="E295" t="s">
        <v>1704</v>
      </c>
      <c r="F295" t="s">
        <v>1745</v>
      </c>
    </row>
    <row r="296" spans="1:6" x14ac:dyDescent="0.25">
      <c r="A296" t="s">
        <v>314</v>
      </c>
      <c r="B296" t="s">
        <v>1</v>
      </c>
      <c r="C296" t="s">
        <v>1716</v>
      </c>
      <c r="D296" t="s">
        <v>1706</v>
      </c>
      <c r="E296" t="s">
        <v>1704</v>
      </c>
      <c r="F296" t="s">
        <v>1746</v>
      </c>
    </row>
    <row r="297" spans="1:6" x14ac:dyDescent="0.25">
      <c r="A297" t="s">
        <v>315</v>
      </c>
      <c r="B297" t="s">
        <v>1</v>
      </c>
      <c r="C297" t="s">
        <v>1716</v>
      </c>
      <c r="D297" t="s">
        <v>1706</v>
      </c>
      <c r="E297" t="s">
        <v>1704</v>
      </c>
      <c r="F297" t="s">
        <v>1747</v>
      </c>
    </row>
    <row r="298" spans="1:6" x14ac:dyDescent="0.25">
      <c r="A298" t="s">
        <v>316</v>
      </c>
      <c r="B298" t="s">
        <v>1</v>
      </c>
      <c r="C298" t="s">
        <v>1716</v>
      </c>
      <c r="D298" t="s">
        <v>1706</v>
      </c>
      <c r="E298" t="s">
        <v>1704</v>
      </c>
      <c r="F298" t="s">
        <v>1748</v>
      </c>
    </row>
    <row r="299" spans="1:6" x14ac:dyDescent="0.25">
      <c r="A299" t="s">
        <v>317</v>
      </c>
      <c r="B299" t="s">
        <v>1</v>
      </c>
      <c r="C299" t="s">
        <v>1716</v>
      </c>
      <c r="D299" t="s">
        <v>1706</v>
      </c>
      <c r="E299" t="s">
        <v>1704</v>
      </c>
      <c r="F299" t="s">
        <v>1749</v>
      </c>
    </row>
    <row r="300" spans="1:6" x14ac:dyDescent="0.25">
      <c r="A300" t="s">
        <v>318</v>
      </c>
      <c r="B300" t="s">
        <v>1</v>
      </c>
      <c r="C300" t="s">
        <v>1716</v>
      </c>
      <c r="D300" t="s">
        <v>1706</v>
      </c>
      <c r="E300" t="s">
        <v>1704</v>
      </c>
      <c r="F300" t="s">
        <v>1750</v>
      </c>
    </row>
    <row r="301" spans="1:6" x14ac:dyDescent="0.25">
      <c r="A301" t="s">
        <v>319</v>
      </c>
      <c r="B301" t="s">
        <v>1</v>
      </c>
      <c r="C301" t="s">
        <v>1716</v>
      </c>
      <c r="D301" t="s">
        <v>1706</v>
      </c>
      <c r="E301" t="s">
        <v>1704</v>
      </c>
      <c r="F301" t="s">
        <v>1751</v>
      </c>
    </row>
    <row r="302" spans="1:6" x14ac:dyDescent="0.25">
      <c r="A302" t="s">
        <v>320</v>
      </c>
      <c r="B302" t="s">
        <v>1</v>
      </c>
      <c r="C302" t="s">
        <v>1716</v>
      </c>
      <c r="D302" t="s">
        <v>1707</v>
      </c>
      <c r="E302" t="s">
        <v>1703</v>
      </c>
      <c r="F302" t="s">
        <v>1742</v>
      </c>
    </row>
    <row r="303" spans="1:6" x14ac:dyDescent="0.25">
      <c r="A303" t="s">
        <v>321</v>
      </c>
      <c r="B303" t="s">
        <v>1</v>
      </c>
      <c r="C303" t="s">
        <v>1716</v>
      </c>
      <c r="D303" t="s">
        <v>1707</v>
      </c>
      <c r="E303" t="s">
        <v>1703</v>
      </c>
      <c r="F303" t="s">
        <v>1743</v>
      </c>
    </row>
    <row r="304" spans="1:6" x14ac:dyDescent="0.25">
      <c r="A304" t="s">
        <v>322</v>
      </c>
      <c r="B304" t="s">
        <v>1</v>
      </c>
      <c r="C304" t="s">
        <v>1716</v>
      </c>
      <c r="D304" t="s">
        <v>1707</v>
      </c>
      <c r="E304" t="s">
        <v>1703</v>
      </c>
      <c r="F304" t="s">
        <v>1744</v>
      </c>
    </row>
    <row r="305" spans="1:6" x14ac:dyDescent="0.25">
      <c r="A305" t="s">
        <v>323</v>
      </c>
      <c r="B305" t="s">
        <v>1</v>
      </c>
      <c r="C305" t="s">
        <v>1716</v>
      </c>
      <c r="D305" t="s">
        <v>1707</v>
      </c>
      <c r="E305" t="s">
        <v>1703</v>
      </c>
      <c r="F305" t="s">
        <v>1745</v>
      </c>
    </row>
    <row r="306" spans="1:6" x14ac:dyDescent="0.25">
      <c r="A306" t="s">
        <v>324</v>
      </c>
      <c r="B306" t="s">
        <v>1</v>
      </c>
      <c r="C306" t="s">
        <v>1716</v>
      </c>
      <c r="D306" t="s">
        <v>1707</v>
      </c>
      <c r="E306" t="s">
        <v>1703</v>
      </c>
      <c r="F306" t="s">
        <v>1746</v>
      </c>
    </row>
    <row r="307" spans="1:6" x14ac:dyDescent="0.25">
      <c r="A307" t="s">
        <v>325</v>
      </c>
      <c r="B307" t="s">
        <v>1</v>
      </c>
      <c r="C307" t="s">
        <v>1716</v>
      </c>
      <c r="D307" t="s">
        <v>1707</v>
      </c>
      <c r="E307" t="s">
        <v>1703</v>
      </c>
      <c r="F307" t="s">
        <v>1747</v>
      </c>
    </row>
    <row r="308" spans="1:6" x14ac:dyDescent="0.25">
      <c r="A308" t="s">
        <v>326</v>
      </c>
      <c r="B308" t="s">
        <v>1</v>
      </c>
      <c r="C308" t="s">
        <v>1716</v>
      </c>
      <c r="D308" t="s">
        <v>1707</v>
      </c>
      <c r="E308" t="s">
        <v>1703</v>
      </c>
      <c r="F308" t="s">
        <v>1748</v>
      </c>
    </row>
    <row r="309" spans="1:6" x14ac:dyDescent="0.25">
      <c r="A309" t="s">
        <v>327</v>
      </c>
      <c r="B309" t="s">
        <v>1</v>
      </c>
      <c r="C309" t="s">
        <v>1716</v>
      </c>
      <c r="D309" t="s">
        <v>1707</v>
      </c>
      <c r="E309" t="s">
        <v>1703</v>
      </c>
      <c r="F309" t="s">
        <v>1749</v>
      </c>
    </row>
    <row r="310" spans="1:6" x14ac:dyDescent="0.25">
      <c r="A310" t="s">
        <v>328</v>
      </c>
      <c r="B310" t="s">
        <v>1</v>
      </c>
      <c r="C310" t="s">
        <v>1716</v>
      </c>
      <c r="D310" t="s">
        <v>1707</v>
      </c>
      <c r="E310" t="s">
        <v>1703</v>
      </c>
      <c r="F310" t="s">
        <v>1750</v>
      </c>
    </row>
    <row r="311" spans="1:6" x14ac:dyDescent="0.25">
      <c r="A311" t="s">
        <v>329</v>
      </c>
      <c r="B311" t="s">
        <v>1</v>
      </c>
      <c r="C311" t="s">
        <v>1716</v>
      </c>
      <c r="D311" t="s">
        <v>1707</v>
      </c>
      <c r="E311" t="s">
        <v>1703</v>
      </c>
      <c r="F311" t="s">
        <v>1751</v>
      </c>
    </row>
    <row r="312" spans="1:6" x14ac:dyDescent="0.25">
      <c r="A312" t="s">
        <v>330</v>
      </c>
      <c r="B312" t="s">
        <v>1</v>
      </c>
      <c r="C312" t="s">
        <v>1716</v>
      </c>
      <c r="D312" t="s">
        <v>1707</v>
      </c>
      <c r="E312" t="s">
        <v>1704</v>
      </c>
      <c r="F312" t="s">
        <v>1742</v>
      </c>
    </row>
    <row r="313" spans="1:6" x14ac:dyDescent="0.25">
      <c r="A313" t="s">
        <v>331</v>
      </c>
      <c r="B313" t="s">
        <v>1</v>
      </c>
      <c r="C313" t="s">
        <v>1716</v>
      </c>
      <c r="D313" t="s">
        <v>1707</v>
      </c>
      <c r="E313" t="s">
        <v>1704</v>
      </c>
      <c r="F313" t="s">
        <v>1743</v>
      </c>
    </row>
    <row r="314" spans="1:6" x14ac:dyDescent="0.25">
      <c r="A314" t="s">
        <v>332</v>
      </c>
      <c r="B314" t="s">
        <v>1</v>
      </c>
      <c r="C314" t="s">
        <v>1716</v>
      </c>
      <c r="D314" t="s">
        <v>1707</v>
      </c>
      <c r="E314" t="s">
        <v>1704</v>
      </c>
      <c r="F314" t="s">
        <v>1744</v>
      </c>
    </row>
    <row r="315" spans="1:6" x14ac:dyDescent="0.25">
      <c r="A315" t="s">
        <v>333</v>
      </c>
      <c r="B315" t="s">
        <v>1</v>
      </c>
      <c r="C315" t="s">
        <v>1716</v>
      </c>
      <c r="D315" t="s">
        <v>1707</v>
      </c>
      <c r="E315" t="s">
        <v>1704</v>
      </c>
      <c r="F315" t="s">
        <v>1745</v>
      </c>
    </row>
    <row r="316" spans="1:6" x14ac:dyDescent="0.25">
      <c r="A316" t="s">
        <v>334</v>
      </c>
      <c r="B316" t="s">
        <v>1</v>
      </c>
      <c r="C316" t="s">
        <v>1716</v>
      </c>
      <c r="D316" t="s">
        <v>1707</v>
      </c>
      <c r="E316" t="s">
        <v>1704</v>
      </c>
      <c r="F316" t="s">
        <v>1746</v>
      </c>
    </row>
    <row r="317" spans="1:6" x14ac:dyDescent="0.25">
      <c r="A317" t="s">
        <v>335</v>
      </c>
      <c r="B317" t="s">
        <v>1</v>
      </c>
      <c r="C317" t="s">
        <v>1716</v>
      </c>
      <c r="D317" t="s">
        <v>1707</v>
      </c>
      <c r="E317" t="s">
        <v>1704</v>
      </c>
      <c r="F317" t="s">
        <v>1747</v>
      </c>
    </row>
    <row r="318" spans="1:6" x14ac:dyDescent="0.25">
      <c r="A318" t="s">
        <v>336</v>
      </c>
      <c r="B318" t="s">
        <v>1</v>
      </c>
      <c r="C318" t="s">
        <v>1716</v>
      </c>
      <c r="D318" t="s">
        <v>1707</v>
      </c>
      <c r="E318" t="s">
        <v>1704</v>
      </c>
      <c r="F318" t="s">
        <v>1748</v>
      </c>
    </row>
    <row r="319" spans="1:6" x14ac:dyDescent="0.25">
      <c r="A319" t="s">
        <v>337</v>
      </c>
      <c r="B319" t="s">
        <v>1</v>
      </c>
      <c r="C319" t="s">
        <v>1716</v>
      </c>
      <c r="D319" t="s">
        <v>1707</v>
      </c>
      <c r="E319" t="s">
        <v>1704</v>
      </c>
      <c r="F319" t="s">
        <v>1749</v>
      </c>
    </row>
    <row r="320" spans="1:6" x14ac:dyDescent="0.25">
      <c r="A320" t="s">
        <v>338</v>
      </c>
      <c r="B320" t="s">
        <v>1</v>
      </c>
      <c r="C320" t="s">
        <v>1716</v>
      </c>
      <c r="D320" t="s">
        <v>1707</v>
      </c>
      <c r="E320" t="s">
        <v>1704</v>
      </c>
      <c r="F320" t="s">
        <v>1750</v>
      </c>
    </row>
    <row r="321" spans="1:6" x14ac:dyDescent="0.25">
      <c r="A321" t="s">
        <v>339</v>
      </c>
      <c r="B321" t="s">
        <v>1</v>
      </c>
      <c r="C321" t="s">
        <v>1716</v>
      </c>
      <c r="D321" t="s">
        <v>1707</v>
      </c>
      <c r="E321" t="s">
        <v>1704</v>
      </c>
      <c r="F321" t="s">
        <v>1751</v>
      </c>
    </row>
    <row r="322" spans="1:6" x14ac:dyDescent="0.25">
      <c r="A322" t="s">
        <v>340</v>
      </c>
      <c r="B322" t="s">
        <v>1</v>
      </c>
      <c r="C322" t="s">
        <v>1716</v>
      </c>
      <c r="D322" t="s">
        <v>1708</v>
      </c>
      <c r="E322" t="s">
        <v>1703</v>
      </c>
      <c r="F322" t="s">
        <v>1742</v>
      </c>
    </row>
    <row r="323" spans="1:6" x14ac:dyDescent="0.25">
      <c r="A323" t="s">
        <v>341</v>
      </c>
      <c r="B323" t="s">
        <v>1</v>
      </c>
      <c r="C323" t="s">
        <v>1716</v>
      </c>
      <c r="D323" t="s">
        <v>1708</v>
      </c>
      <c r="E323" t="s">
        <v>1703</v>
      </c>
      <c r="F323" t="s">
        <v>1743</v>
      </c>
    </row>
    <row r="324" spans="1:6" x14ac:dyDescent="0.25">
      <c r="A324" t="s">
        <v>342</v>
      </c>
      <c r="B324" t="s">
        <v>1</v>
      </c>
      <c r="C324" t="s">
        <v>1716</v>
      </c>
      <c r="D324" t="s">
        <v>1708</v>
      </c>
      <c r="E324" t="s">
        <v>1703</v>
      </c>
      <c r="F324" t="s">
        <v>1744</v>
      </c>
    </row>
    <row r="325" spans="1:6" x14ac:dyDescent="0.25">
      <c r="A325" t="s">
        <v>343</v>
      </c>
      <c r="B325" t="s">
        <v>1</v>
      </c>
      <c r="C325" t="s">
        <v>1716</v>
      </c>
      <c r="D325" t="s">
        <v>1708</v>
      </c>
      <c r="E325" t="s">
        <v>1703</v>
      </c>
      <c r="F325" t="s">
        <v>1745</v>
      </c>
    </row>
    <row r="326" spans="1:6" x14ac:dyDescent="0.25">
      <c r="A326" t="s">
        <v>344</v>
      </c>
      <c r="B326" t="s">
        <v>1</v>
      </c>
      <c r="C326" t="s">
        <v>1716</v>
      </c>
      <c r="D326" t="s">
        <v>1708</v>
      </c>
      <c r="E326" t="s">
        <v>1703</v>
      </c>
      <c r="F326" t="s">
        <v>1746</v>
      </c>
    </row>
    <row r="327" spans="1:6" x14ac:dyDescent="0.25">
      <c r="A327" t="s">
        <v>345</v>
      </c>
      <c r="B327" t="s">
        <v>1</v>
      </c>
      <c r="C327" t="s">
        <v>1716</v>
      </c>
      <c r="D327" t="s">
        <v>1708</v>
      </c>
      <c r="E327" t="s">
        <v>1703</v>
      </c>
      <c r="F327" t="s">
        <v>1747</v>
      </c>
    </row>
    <row r="328" spans="1:6" x14ac:dyDescent="0.25">
      <c r="A328" t="s">
        <v>346</v>
      </c>
      <c r="B328" t="s">
        <v>1</v>
      </c>
      <c r="C328" t="s">
        <v>1716</v>
      </c>
      <c r="D328" t="s">
        <v>1708</v>
      </c>
      <c r="E328" t="s">
        <v>1703</v>
      </c>
      <c r="F328" t="s">
        <v>1748</v>
      </c>
    </row>
    <row r="329" spans="1:6" x14ac:dyDescent="0.25">
      <c r="A329" t="s">
        <v>347</v>
      </c>
      <c r="B329" t="s">
        <v>1</v>
      </c>
      <c r="C329" t="s">
        <v>1716</v>
      </c>
      <c r="D329" t="s">
        <v>1708</v>
      </c>
      <c r="E329" t="s">
        <v>1703</v>
      </c>
      <c r="F329" t="s">
        <v>1749</v>
      </c>
    </row>
    <row r="330" spans="1:6" x14ac:dyDescent="0.25">
      <c r="A330" t="s">
        <v>348</v>
      </c>
      <c r="B330" t="s">
        <v>1</v>
      </c>
      <c r="C330" t="s">
        <v>1716</v>
      </c>
      <c r="D330" t="s">
        <v>1708</v>
      </c>
      <c r="E330" t="s">
        <v>1703</v>
      </c>
      <c r="F330" t="s">
        <v>1750</v>
      </c>
    </row>
    <row r="331" spans="1:6" x14ac:dyDescent="0.25">
      <c r="A331" t="s">
        <v>349</v>
      </c>
      <c r="B331" t="s">
        <v>1</v>
      </c>
      <c r="C331" t="s">
        <v>1716</v>
      </c>
      <c r="D331" t="s">
        <v>1708</v>
      </c>
      <c r="E331" t="s">
        <v>1703</v>
      </c>
      <c r="F331" t="s">
        <v>1751</v>
      </c>
    </row>
    <row r="332" spans="1:6" x14ac:dyDescent="0.25">
      <c r="A332" t="s">
        <v>350</v>
      </c>
      <c r="B332" t="s">
        <v>1</v>
      </c>
      <c r="C332" t="s">
        <v>1716</v>
      </c>
      <c r="D332" t="s">
        <v>1708</v>
      </c>
      <c r="E332" t="s">
        <v>1704</v>
      </c>
      <c r="F332" t="s">
        <v>1742</v>
      </c>
    </row>
    <row r="333" spans="1:6" x14ac:dyDescent="0.25">
      <c r="A333" t="s">
        <v>351</v>
      </c>
      <c r="B333" t="s">
        <v>1</v>
      </c>
      <c r="C333" t="s">
        <v>1716</v>
      </c>
      <c r="D333" t="s">
        <v>1708</v>
      </c>
      <c r="E333" t="s">
        <v>1704</v>
      </c>
      <c r="F333" t="s">
        <v>1743</v>
      </c>
    </row>
    <row r="334" spans="1:6" x14ac:dyDescent="0.25">
      <c r="A334" t="s">
        <v>352</v>
      </c>
      <c r="B334" t="s">
        <v>1</v>
      </c>
      <c r="C334" t="s">
        <v>1716</v>
      </c>
      <c r="D334" t="s">
        <v>1708</v>
      </c>
      <c r="E334" t="s">
        <v>1704</v>
      </c>
      <c r="F334" t="s">
        <v>1744</v>
      </c>
    </row>
    <row r="335" spans="1:6" x14ac:dyDescent="0.25">
      <c r="A335" t="s">
        <v>353</v>
      </c>
      <c r="B335" t="s">
        <v>1</v>
      </c>
      <c r="C335" t="s">
        <v>1716</v>
      </c>
      <c r="D335" t="s">
        <v>1708</v>
      </c>
      <c r="E335" t="s">
        <v>1704</v>
      </c>
      <c r="F335" t="s">
        <v>1745</v>
      </c>
    </row>
    <row r="336" spans="1:6" x14ac:dyDescent="0.25">
      <c r="A336" t="s">
        <v>354</v>
      </c>
      <c r="B336" t="s">
        <v>1</v>
      </c>
      <c r="C336" t="s">
        <v>1716</v>
      </c>
      <c r="D336" t="s">
        <v>1708</v>
      </c>
      <c r="E336" t="s">
        <v>1704</v>
      </c>
      <c r="F336" t="s">
        <v>1746</v>
      </c>
    </row>
    <row r="337" spans="1:6" x14ac:dyDescent="0.25">
      <c r="A337" t="s">
        <v>355</v>
      </c>
      <c r="B337" t="s">
        <v>1</v>
      </c>
      <c r="C337" t="s">
        <v>1716</v>
      </c>
      <c r="D337" t="s">
        <v>1708</v>
      </c>
      <c r="E337" t="s">
        <v>1704</v>
      </c>
      <c r="F337" t="s">
        <v>1747</v>
      </c>
    </row>
    <row r="338" spans="1:6" x14ac:dyDescent="0.25">
      <c r="A338" t="s">
        <v>356</v>
      </c>
      <c r="B338" t="s">
        <v>1</v>
      </c>
      <c r="C338" t="s">
        <v>1716</v>
      </c>
      <c r="D338" t="s">
        <v>1708</v>
      </c>
      <c r="E338" t="s">
        <v>1704</v>
      </c>
      <c r="F338" t="s">
        <v>1748</v>
      </c>
    </row>
    <row r="339" spans="1:6" x14ac:dyDescent="0.25">
      <c r="A339" t="s">
        <v>357</v>
      </c>
      <c r="B339" t="s">
        <v>1</v>
      </c>
      <c r="C339" t="s">
        <v>1716</v>
      </c>
      <c r="D339" t="s">
        <v>1708</v>
      </c>
      <c r="E339" t="s">
        <v>1704</v>
      </c>
      <c r="F339" t="s">
        <v>1749</v>
      </c>
    </row>
    <row r="340" spans="1:6" x14ac:dyDescent="0.25">
      <c r="A340" t="s">
        <v>358</v>
      </c>
      <c r="B340" t="s">
        <v>1</v>
      </c>
      <c r="C340" t="s">
        <v>1716</v>
      </c>
      <c r="D340" t="s">
        <v>1708</v>
      </c>
      <c r="E340" t="s">
        <v>1704</v>
      </c>
      <c r="F340" t="s">
        <v>1750</v>
      </c>
    </row>
    <row r="341" spans="1:6" x14ac:dyDescent="0.25">
      <c r="A341" t="s">
        <v>359</v>
      </c>
      <c r="B341" t="s">
        <v>1</v>
      </c>
      <c r="C341" t="s">
        <v>1716</v>
      </c>
      <c r="D341" t="s">
        <v>1708</v>
      </c>
      <c r="E341" t="s">
        <v>1704</v>
      </c>
      <c r="F341" t="s">
        <v>1751</v>
      </c>
    </row>
    <row r="342" spans="1:6" x14ac:dyDescent="0.25">
      <c r="A342" t="s">
        <v>360</v>
      </c>
      <c r="B342" t="s">
        <v>1</v>
      </c>
      <c r="C342" t="s">
        <v>1716</v>
      </c>
      <c r="D342" t="s">
        <v>1709</v>
      </c>
      <c r="E342" t="s">
        <v>1703</v>
      </c>
      <c r="F342" t="s">
        <v>1742</v>
      </c>
    </row>
    <row r="343" spans="1:6" x14ac:dyDescent="0.25">
      <c r="A343" t="s">
        <v>361</v>
      </c>
      <c r="B343" t="s">
        <v>1</v>
      </c>
      <c r="C343" t="s">
        <v>1716</v>
      </c>
      <c r="D343" t="s">
        <v>1709</v>
      </c>
      <c r="E343" t="s">
        <v>1703</v>
      </c>
      <c r="F343" t="s">
        <v>1743</v>
      </c>
    </row>
    <row r="344" spans="1:6" x14ac:dyDescent="0.25">
      <c r="A344" t="s">
        <v>362</v>
      </c>
      <c r="B344" t="s">
        <v>1</v>
      </c>
      <c r="C344" t="s">
        <v>1716</v>
      </c>
      <c r="D344" t="s">
        <v>1709</v>
      </c>
      <c r="E344" t="s">
        <v>1703</v>
      </c>
      <c r="F344" t="s">
        <v>1744</v>
      </c>
    </row>
    <row r="345" spans="1:6" x14ac:dyDescent="0.25">
      <c r="A345" t="s">
        <v>363</v>
      </c>
      <c r="B345" t="s">
        <v>1</v>
      </c>
      <c r="C345" t="s">
        <v>1716</v>
      </c>
      <c r="D345" t="s">
        <v>1709</v>
      </c>
      <c r="E345" t="s">
        <v>1703</v>
      </c>
      <c r="F345" t="s">
        <v>1745</v>
      </c>
    </row>
    <row r="346" spans="1:6" x14ac:dyDescent="0.25">
      <c r="A346" t="s">
        <v>364</v>
      </c>
      <c r="B346" t="s">
        <v>1</v>
      </c>
      <c r="C346" t="s">
        <v>1716</v>
      </c>
      <c r="D346" t="s">
        <v>1709</v>
      </c>
      <c r="E346" t="s">
        <v>1703</v>
      </c>
      <c r="F346" t="s">
        <v>1746</v>
      </c>
    </row>
    <row r="347" spans="1:6" x14ac:dyDescent="0.25">
      <c r="A347" t="s">
        <v>365</v>
      </c>
      <c r="B347" t="s">
        <v>1</v>
      </c>
      <c r="C347" t="s">
        <v>1716</v>
      </c>
      <c r="D347" t="s">
        <v>1709</v>
      </c>
      <c r="E347" t="s">
        <v>1703</v>
      </c>
      <c r="F347" t="s">
        <v>1747</v>
      </c>
    </row>
    <row r="348" spans="1:6" x14ac:dyDescent="0.25">
      <c r="A348" t="s">
        <v>366</v>
      </c>
      <c r="B348" t="s">
        <v>1</v>
      </c>
      <c r="C348" t="s">
        <v>1716</v>
      </c>
      <c r="D348" t="s">
        <v>1709</v>
      </c>
      <c r="E348" t="s">
        <v>1703</v>
      </c>
      <c r="F348" t="s">
        <v>1748</v>
      </c>
    </row>
    <row r="349" spans="1:6" x14ac:dyDescent="0.25">
      <c r="A349" t="s">
        <v>367</v>
      </c>
      <c r="B349" t="s">
        <v>1</v>
      </c>
      <c r="C349" t="s">
        <v>1716</v>
      </c>
      <c r="D349" t="s">
        <v>1709</v>
      </c>
      <c r="E349" t="s">
        <v>1703</v>
      </c>
      <c r="F349" t="s">
        <v>1749</v>
      </c>
    </row>
    <row r="350" spans="1:6" x14ac:dyDescent="0.25">
      <c r="A350" t="s">
        <v>368</v>
      </c>
      <c r="B350" t="s">
        <v>1</v>
      </c>
      <c r="C350" t="s">
        <v>1716</v>
      </c>
      <c r="D350" t="s">
        <v>1709</v>
      </c>
      <c r="E350" t="s">
        <v>1703</v>
      </c>
      <c r="F350" t="s">
        <v>1750</v>
      </c>
    </row>
    <row r="351" spans="1:6" x14ac:dyDescent="0.25">
      <c r="A351" t="s">
        <v>369</v>
      </c>
      <c r="B351" t="s">
        <v>1</v>
      </c>
      <c r="C351" t="s">
        <v>1716</v>
      </c>
      <c r="D351" t="s">
        <v>1709</v>
      </c>
      <c r="E351" t="s">
        <v>1703</v>
      </c>
      <c r="F351" t="s">
        <v>1751</v>
      </c>
    </row>
    <row r="352" spans="1:6" x14ac:dyDescent="0.25">
      <c r="A352" t="s">
        <v>370</v>
      </c>
      <c r="B352" t="s">
        <v>1</v>
      </c>
      <c r="C352" t="s">
        <v>1716</v>
      </c>
      <c r="D352" t="s">
        <v>1709</v>
      </c>
      <c r="E352" t="s">
        <v>1704</v>
      </c>
      <c r="F352" t="s">
        <v>1742</v>
      </c>
    </row>
    <row r="353" spans="1:6" x14ac:dyDescent="0.25">
      <c r="A353" t="s">
        <v>371</v>
      </c>
      <c r="B353" t="s">
        <v>1</v>
      </c>
      <c r="C353" t="s">
        <v>1716</v>
      </c>
      <c r="D353" t="s">
        <v>1709</v>
      </c>
      <c r="E353" t="s">
        <v>1704</v>
      </c>
      <c r="F353" t="s">
        <v>1743</v>
      </c>
    </row>
    <row r="354" spans="1:6" x14ac:dyDescent="0.25">
      <c r="A354" t="s">
        <v>372</v>
      </c>
      <c r="B354" t="s">
        <v>1</v>
      </c>
      <c r="C354" t="s">
        <v>1716</v>
      </c>
      <c r="D354" t="s">
        <v>1709</v>
      </c>
      <c r="E354" t="s">
        <v>1704</v>
      </c>
      <c r="F354" t="s">
        <v>1744</v>
      </c>
    </row>
    <row r="355" spans="1:6" x14ac:dyDescent="0.25">
      <c r="A355" t="s">
        <v>373</v>
      </c>
      <c r="B355" t="s">
        <v>1</v>
      </c>
      <c r="C355" t="s">
        <v>1716</v>
      </c>
      <c r="D355" t="s">
        <v>1709</v>
      </c>
      <c r="E355" t="s">
        <v>1704</v>
      </c>
      <c r="F355" t="s">
        <v>1745</v>
      </c>
    </row>
    <row r="356" spans="1:6" x14ac:dyDescent="0.25">
      <c r="A356" t="s">
        <v>374</v>
      </c>
      <c r="B356" t="s">
        <v>1</v>
      </c>
      <c r="C356" t="s">
        <v>1716</v>
      </c>
      <c r="D356" t="s">
        <v>1709</v>
      </c>
      <c r="E356" t="s">
        <v>1704</v>
      </c>
      <c r="F356" t="s">
        <v>1746</v>
      </c>
    </row>
    <row r="357" spans="1:6" x14ac:dyDescent="0.25">
      <c r="A357" t="s">
        <v>375</v>
      </c>
      <c r="B357" t="s">
        <v>1</v>
      </c>
      <c r="C357" t="s">
        <v>1716</v>
      </c>
      <c r="D357" t="s">
        <v>1709</v>
      </c>
      <c r="E357" t="s">
        <v>1704</v>
      </c>
      <c r="F357" t="s">
        <v>1747</v>
      </c>
    </row>
    <row r="358" spans="1:6" x14ac:dyDescent="0.25">
      <c r="A358" t="s">
        <v>376</v>
      </c>
      <c r="B358" t="s">
        <v>1</v>
      </c>
      <c r="C358" t="s">
        <v>1716</v>
      </c>
      <c r="D358" t="s">
        <v>1709</v>
      </c>
      <c r="E358" t="s">
        <v>1704</v>
      </c>
      <c r="F358" t="s">
        <v>1748</v>
      </c>
    </row>
    <row r="359" spans="1:6" x14ac:dyDescent="0.25">
      <c r="A359" t="s">
        <v>377</v>
      </c>
      <c r="B359" t="s">
        <v>1</v>
      </c>
      <c r="C359" t="s">
        <v>1716</v>
      </c>
      <c r="D359" t="s">
        <v>1709</v>
      </c>
      <c r="E359" t="s">
        <v>1704</v>
      </c>
      <c r="F359" t="s">
        <v>1749</v>
      </c>
    </row>
    <row r="360" spans="1:6" x14ac:dyDescent="0.25">
      <c r="A360" t="s">
        <v>378</v>
      </c>
      <c r="B360" t="s">
        <v>1</v>
      </c>
      <c r="C360" t="s">
        <v>1716</v>
      </c>
      <c r="D360" t="s">
        <v>1709</v>
      </c>
      <c r="E360" t="s">
        <v>1704</v>
      </c>
      <c r="F360" t="s">
        <v>1750</v>
      </c>
    </row>
    <row r="361" spans="1:6" x14ac:dyDescent="0.25">
      <c r="A361" t="s">
        <v>379</v>
      </c>
      <c r="B361" t="s">
        <v>1</v>
      </c>
      <c r="C361" t="s">
        <v>1716</v>
      </c>
      <c r="D361" t="s">
        <v>1709</v>
      </c>
      <c r="E361" t="s">
        <v>1704</v>
      </c>
      <c r="F361" t="s">
        <v>1751</v>
      </c>
    </row>
    <row r="362" spans="1:6" x14ac:dyDescent="0.25">
      <c r="A362" t="s">
        <v>380</v>
      </c>
      <c r="B362" t="s">
        <v>1</v>
      </c>
      <c r="C362" t="s">
        <v>1716</v>
      </c>
      <c r="D362" t="s">
        <v>1710</v>
      </c>
      <c r="E362" t="s">
        <v>1703</v>
      </c>
      <c r="F362" t="s">
        <v>1742</v>
      </c>
    </row>
    <row r="363" spans="1:6" x14ac:dyDescent="0.25">
      <c r="A363" t="s">
        <v>381</v>
      </c>
      <c r="B363" t="s">
        <v>1</v>
      </c>
      <c r="C363" t="s">
        <v>1716</v>
      </c>
      <c r="D363" t="s">
        <v>1710</v>
      </c>
      <c r="E363" t="s">
        <v>1703</v>
      </c>
      <c r="F363" t="s">
        <v>1743</v>
      </c>
    </row>
    <row r="364" spans="1:6" x14ac:dyDescent="0.25">
      <c r="A364" t="s">
        <v>382</v>
      </c>
      <c r="B364" t="s">
        <v>1</v>
      </c>
      <c r="C364" t="s">
        <v>1716</v>
      </c>
      <c r="D364" t="s">
        <v>1710</v>
      </c>
      <c r="E364" t="s">
        <v>1703</v>
      </c>
      <c r="F364" t="s">
        <v>1744</v>
      </c>
    </row>
    <row r="365" spans="1:6" x14ac:dyDescent="0.25">
      <c r="A365" t="s">
        <v>383</v>
      </c>
      <c r="B365" t="s">
        <v>1</v>
      </c>
      <c r="C365" t="s">
        <v>1716</v>
      </c>
      <c r="D365" t="s">
        <v>1710</v>
      </c>
      <c r="E365" t="s">
        <v>1703</v>
      </c>
      <c r="F365" t="s">
        <v>1745</v>
      </c>
    </row>
    <row r="366" spans="1:6" x14ac:dyDescent="0.25">
      <c r="A366" t="s">
        <v>384</v>
      </c>
      <c r="B366" t="s">
        <v>1</v>
      </c>
      <c r="C366" t="s">
        <v>1716</v>
      </c>
      <c r="D366" t="s">
        <v>1710</v>
      </c>
      <c r="E366" t="s">
        <v>1703</v>
      </c>
      <c r="F366" t="s">
        <v>1746</v>
      </c>
    </row>
    <row r="367" spans="1:6" x14ac:dyDescent="0.25">
      <c r="A367" t="s">
        <v>385</v>
      </c>
      <c r="B367" t="s">
        <v>1</v>
      </c>
      <c r="C367" t="s">
        <v>1716</v>
      </c>
      <c r="D367" t="s">
        <v>1710</v>
      </c>
      <c r="E367" t="s">
        <v>1703</v>
      </c>
      <c r="F367" t="s">
        <v>1747</v>
      </c>
    </row>
    <row r="368" spans="1:6" x14ac:dyDescent="0.25">
      <c r="A368" t="s">
        <v>386</v>
      </c>
      <c r="B368" t="s">
        <v>1</v>
      </c>
      <c r="C368" t="s">
        <v>1716</v>
      </c>
      <c r="D368" t="s">
        <v>1710</v>
      </c>
      <c r="E368" t="s">
        <v>1703</v>
      </c>
      <c r="F368" t="s">
        <v>1748</v>
      </c>
    </row>
    <row r="369" spans="1:6" x14ac:dyDescent="0.25">
      <c r="A369" t="s">
        <v>387</v>
      </c>
      <c r="B369" t="s">
        <v>1</v>
      </c>
      <c r="C369" t="s">
        <v>1716</v>
      </c>
      <c r="D369" t="s">
        <v>1710</v>
      </c>
      <c r="E369" t="s">
        <v>1703</v>
      </c>
      <c r="F369" t="s">
        <v>1749</v>
      </c>
    </row>
    <row r="370" spans="1:6" x14ac:dyDescent="0.25">
      <c r="A370" t="s">
        <v>388</v>
      </c>
      <c r="B370" t="s">
        <v>1</v>
      </c>
      <c r="C370" t="s">
        <v>1716</v>
      </c>
      <c r="D370" t="s">
        <v>1710</v>
      </c>
      <c r="E370" t="s">
        <v>1703</v>
      </c>
      <c r="F370" t="s">
        <v>1750</v>
      </c>
    </row>
    <row r="371" spans="1:6" x14ac:dyDescent="0.25">
      <c r="A371" t="s">
        <v>389</v>
      </c>
      <c r="B371" t="s">
        <v>1</v>
      </c>
      <c r="C371" t="s">
        <v>1716</v>
      </c>
      <c r="D371" t="s">
        <v>1710</v>
      </c>
      <c r="E371" t="s">
        <v>1703</v>
      </c>
      <c r="F371" t="s">
        <v>1751</v>
      </c>
    </row>
    <row r="372" spans="1:6" x14ac:dyDescent="0.25">
      <c r="A372" t="s">
        <v>390</v>
      </c>
      <c r="B372" t="s">
        <v>1</v>
      </c>
      <c r="C372" t="s">
        <v>1716</v>
      </c>
      <c r="D372" t="s">
        <v>1710</v>
      </c>
      <c r="E372" t="s">
        <v>1704</v>
      </c>
      <c r="F372" t="s">
        <v>1742</v>
      </c>
    </row>
    <row r="373" spans="1:6" x14ac:dyDescent="0.25">
      <c r="A373" t="s">
        <v>391</v>
      </c>
      <c r="B373" t="s">
        <v>1</v>
      </c>
      <c r="C373" t="s">
        <v>1716</v>
      </c>
      <c r="D373" t="s">
        <v>1710</v>
      </c>
      <c r="E373" t="s">
        <v>1704</v>
      </c>
      <c r="F373" t="s">
        <v>1743</v>
      </c>
    </row>
    <row r="374" spans="1:6" x14ac:dyDescent="0.25">
      <c r="A374" t="s">
        <v>392</v>
      </c>
      <c r="B374" t="s">
        <v>1</v>
      </c>
      <c r="C374" t="s">
        <v>1716</v>
      </c>
      <c r="D374" t="s">
        <v>1710</v>
      </c>
      <c r="E374" t="s">
        <v>1704</v>
      </c>
      <c r="F374" t="s">
        <v>1744</v>
      </c>
    </row>
    <row r="375" spans="1:6" x14ac:dyDescent="0.25">
      <c r="A375" t="s">
        <v>393</v>
      </c>
      <c r="B375" t="s">
        <v>1</v>
      </c>
      <c r="C375" t="s">
        <v>1716</v>
      </c>
      <c r="D375" t="s">
        <v>1710</v>
      </c>
      <c r="E375" t="s">
        <v>1704</v>
      </c>
      <c r="F375" t="s">
        <v>1745</v>
      </c>
    </row>
    <row r="376" spans="1:6" x14ac:dyDescent="0.25">
      <c r="A376" t="s">
        <v>394</v>
      </c>
      <c r="B376" t="s">
        <v>1</v>
      </c>
      <c r="C376" t="s">
        <v>1716</v>
      </c>
      <c r="D376" t="s">
        <v>1710</v>
      </c>
      <c r="E376" t="s">
        <v>1704</v>
      </c>
      <c r="F376" t="s">
        <v>1746</v>
      </c>
    </row>
    <row r="377" spans="1:6" x14ac:dyDescent="0.25">
      <c r="A377" t="s">
        <v>395</v>
      </c>
      <c r="B377" t="s">
        <v>1</v>
      </c>
      <c r="C377" t="s">
        <v>1716</v>
      </c>
      <c r="D377" t="s">
        <v>1710</v>
      </c>
      <c r="E377" t="s">
        <v>1704</v>
      </c>
      <c r="F377" t="s">
        <v>1747</v>
      </c>
    </row>
    <row r="378" spans="1:6" x14ac:dyDescent="0.25">
      <c r="A378" t="s">
        <v>396</v>
      </c>
      <c r="B378" t="s">
        <v>1</v>
      </c>
      <c r="C378" t="s">
        <v>1716</v>
      </c>
      <c r="D378" t="s">
        <v>1710</v>
      </c>
      <c r="E378" t="s">
        <v>1704</v>
      </c>
      <c r="F378" t="s">
        <v>1748</v>
      </c>
    </row>
    <row r="379" spans="1:6" x14ac:dyDescent="0.25">
      <c r="A379" t="s">
        <v>397</v>
      </c>
      <c r="B379" t="s">
        <v>1</v>
      </c>
      <c r="C379" t="s">
        <v>1716</v>
      </c>
      <c r="D379" t="s">
        <v>1710</v>
      </c>
      <c r="E379" t="s">
        <v>1704</v>
      </c>
      <c r="F379" t="s">
        <v>1749</v>
      </c>
    </row>
    <row r="380" spans="1:6" x14ac:dyDescent="0.25">
      <c r="A380" t="s">
        <v>398</v>
      </c>
      <c r="B380" t="s">
        <v>1</v>
      </c>
      <c r="C380" t="s">
        <v>1716</v>
      </c>
      <c r="D380" t="s">
        <v>1710</v>
      </c>
      <c r="E380" t="s">
        <v>1704</v>
      </c>
      <c r="F380" t="s">
        <v>1750</v>
      </c>
    </row>
    <row r="381" spans="1:6" x14ac:dyDescent="0.25">
      <c r="A381" t="s">
        <v>399</v>
      </c>
      <c r="B381" t="s">
        <v>1</v>
      </c>
      <c r="C381" t="s">
        <v>1716</v>
      </c>
      <c r="D381" t="s">
        <v>1710</v>
      </c>
      <c r="E381" t="s">
        <v>1704</v>
      </c>
      <c r="F381" t="s">
        <v>1751</v>
      </c>
    </row>
    <row r="382" spans="1:6" x14ac:dyDescent="0.25">
      <c r="A382" t="s">
        <v>400</v>
      </c>
      <c r="B382" t="s">
        <v>1</v>
      </c>
      <c r="C382" t="s">
        <v>1716</v>
      </c>
      <c r="D382" t="s">
        <v>1711</v>
      </c>
      <c r="E382" t="s">
        <v>1703</v>
      </c>
      <c r="F382" t="s">
        <v>1742</v>
      </c>
    </row>
    <row r="383" spans="1:6" x14ac:dyDescent="0.25">
      <c r="A383" t="s">
        <v>401</v>
      </c>
      <c r="B383" t="s">
        <v>1</v>
      </c>
      <c r="C383" t="s">
        <v>1716</v>
      </c>
      <c r="D383" t="s">
        <v>1711</v>
      </c>
      <c r="E383" t="s">
        <v>1703</v>
      </c>
      <c r="F383" t="s">
        <v>1743</v>
      </c>
    </row>
    <row r="384" spans="1:6" x14ac:dyDescent="0.25">
      <c r="A384" t="s">
        <v>402</v>
      </c>
      <c r="B384" t="s">
        <v>1</v>
      </c>
      <c r="C384" t="s">
        <v>1716</v>
      </c>
      <c r="D384" t="s">
        <v>1711</v>
      </c>
      <c r="E384" t="s">
        <v>1703</v>
      </c>
      <c r="F384" t="s">
        <v>1744</v>
      </c>
    </row>
    <row r="385" spans="1:6" x14ac:dyDescent="0.25">
      <c r="A385" t="s">
        <v>403</v>
      </c>
      <c r="B385" t="s">
        <v>1</v>
      </c>
      <c r="C385" t="s">
        <v>1716</v>
      </c>
      <c r="D385" t="s">
        <v>1711</v>
      </c>
      <c r="E385" t="s">
        <v>1703</v>
      </c>
      <c r="F385" t="s">
        <v>1745</v>
      </c>
    </row>
    <row r="386" spans="1:6" x14ac:dyDescent="0.25">
      <c r="A386" t="s">
        <v>404</v>
      </c>
      <c r="B386" t="s">
        <v>1</v>
      </c>
      <c r="C386" t="s">
        <v>1716</v>
      </c>
      <c r="D386" t="s">
        <v>1711</v>
      </c>
      <c r="E386" t="s">
        <v>1703</v>
      </c>
      <c r="F386" t="s">
        <v>1746</v>
      </c>
    </row>
    <row r="387" spans="1:6" x14ac:dyDescent="0.25">
      <c r="A387" t="s">
        <v>405</v>
      </c>
      <c r="B387" t="s">
        <v>1</v>
      </c>
      <c r="C387" t="s">
        <v>1716</v>
      </c>
      <c r="D387" t="s">
        <v>1711</v>
      </c>
      <c r="E387" t="s">
        <v>1703</v>
      </c>
      <c r="F387" t="s">
        <v>1747</v>
      </c>
    </row>
    <row r="388" spans="1:6" x14ac:dyDescent="0.25">
      <c r="A388" t="s">
        <v>406</v>
      </c>
      <c r="B388" t="s">
        <v>1</v>
      </c>
      <c r="C388" t="s">
        <v>1716</v>
      </c>
      <c r="D388" t="s">
        <v>1711</v>
      </c>
      <c r="E388" t="s">
        <v>1703</v>
      </c>
      <c r="F388" t="s">
        <v>1748</v>
      </c>
    </row>
    <row r="389" spans="1:6" x14ac:dyDescent="0.25">
      <c r="A389" t="s">
        <v>407</v>
      </c>
      <c r="B389" t="s">
        <v>1</v>
      </c>
      <c r="C389" t="s">
        <v>1716</v>
      </c>
      <c r="D389" t="s">
        <v>1711</v>
      </c>
      <c r="E389" t="s">
        <v>1703</v>
      </c>
      <c r="F389" t="s">
        <v>1749</v>
      </c>
    </row>
    <row r="390" spans="1:6" x14ac:dyDescent="0.25">
      <c r="A390" t="s">
        <v>408</v>
      </c>
      <c r="B390" t="s">
        <v>1</v>
      </c>
      <c r="C390" t="s">
        <v>1716</v>
      </c>
      <c r="D390" t="s">
        <v>1711</v>
      </c>
      <c r="E390" t="s">
        <v>1703</v>
      </c>
      <c r="F390" t="s">
        <v>1750</v>
      </c>
    </row>
    <row r="391" spans="1:6" x14ac:dyDescent="0.25">
      <c r="A391" t="s">
        <v>409</v>
      </c>
      <c r="B391" t="s">
        <v>1</v>
      </c>
      <c r="C391" t="s">
        <v>1716</v>
      </c>
      <c r="D391" t="s">
        <v>1711</v>
      </c>
      <c r="E391" t="s">
        <v>1703</v>
      </c>
      <c r="F391" t="s">
        <v>1751</v>
      </c>
    </row>
    <row r="392" spans="1:6" x14ac:dyDescent="0.25">
      <c r="A392" t="s">
        <v>410</v>
      </c>
      <c r="B392" t="s">
        <v>1</v>
      </c>
      <c r="C392" t="s">
        <v>1716</v>
      </c>
      <c r="D392" t="s">
        <v>1711</v>
      </c>
      <c r="E392" t="s">
        <v>1704</v>
      </c>
      <c r="F392" t="s">
        <v>1742</v>
      </c>
    </row>
    <row r="393" spans="1:6" x14ac:dyDescent="0.25">
      <c r="A393" t="s">
        <v>411</v>
      </c>
      <c r="B393" t="s">
        <v>1</v>
      </c>
      <c r="C393" t="s">
        <v>1716</v>
      </c>
      <c r="D393" t="s">
        <v>1711</v>
      </c>
      <c r="E393" t="s">
        <v>1704</v>
      </c>
      <c r="F393" t="s">
        <v>1743</v>
      </c>
    </row>
    <row r="394" spans="1:6" x14ac:dyDescent="0.25">
      <c r="A394" t="s">
        <v>412</v>
      </c>
      <c r="B394" t="s">
        <v>1</v>
      </c>
      <c r="C394" t="s">
        <v>1716</v>
      </c>
      <c r="D394" t="s">
        <v>1711</v>
      </c>
      <c r="E394" t="s">
        <v>1704</v>
      </c>
      <c r="F394" t="s">
        <v>1744</v>
      </c>
    </row>
    <row r="395" spans="1:6" x14ac:dyDescent="0.25">
      <c r="A395" t="s">
        <v>413</v>
      </c>
      <c r="B395" t="s">
        <v>1</v>
      </c>
      <c r="C395" t="s">
        <v>1716</v>
      </c>
      <c r="D395" t="s">
        <v>1711</v>
      </c>
      <c r="E395" t="s">
        <v>1704</v>
      </c>
      <c r="F395" t="s">
        <v>1745</v>
      </c>
    </row>
    <row r="396" spans="1:6" x14ac:dyDescent="0.25">
      <c r="A396" t="s">
        <v>414</v>
      </c>
      <c r="B396" t="s">
        <v>1</v>
      </c>
      <c r="C396" t="s">
        <v>1716</v>
      </c>
      <c r="D396" t="s">
        <v>1711</v>
      </c>
      <c r="E396" t="s">
        <v>1704</v>
      </c>
      <c r="F396" t="s">
        <v>1746</v>
      </c>
    </row>
    <row r="397" spans="1:6" x14ac:dyDescent="0.25">
      <c r="A397" t="s">
        <v>415</v>
      </c>
      <c r="B397" t="s">
        <v>1</v>
      </c>
      <c r="C397" t="s">
        <v>1716</v>
      </c>
      <c r="D397" t="s">
        <v>1711</v>
      </c>
      <c r="E397" t="s">
        <v>1704</v>
      </c>
      <c r="F397" t="s">
        <v>1747</v>
      </c>
    </row>
    <row r="398" spans="1:6" x14ac:dyDescent="0.25">
      <c r="A398" t="s">
        <v>416</v>
      </c>
      <c r="B398" t="s">
        <v>1</v>
      </c>
      <c r="C398" t="s">
        <v>1716</v>
      </c>
      <c r="D398" t="s">
        <v>1711</v>
      </c>
      <c r="E398" t="s">
        <v>1704</v>
      </c>
      <c r="F398" t="s">
        <v>1748</v>
      </c>
    </row>
    <row r="399" spans="1:6" x14ac:dyDescent="0.25">
      <c r="A399" t="s">
        <v>417</v>
      </c>
      <c r="B399" t="s">
        <v>1</v>
      </c>
      <c r="C399" t="s">
        <v>1716</v>
      </c>
      <c r="D399" t="s">
        <v>1711</v>
      </c>
      <c r="E399" t="s">
        <v>1704</v>
      </c>
      <c r="F399" t="s">
        <v>1749</v>
      </c>
    </row>
    <row r="400" spans="1:6" x14ac:dyDescent="0.25">
      <c r="A400" t="s">
        <v>418</v>
      </c>
      <c r="B400" t="s">
        <v>1</v>
      </c>
      <c r="C400" t="s">
        <v>1716</v>
      </c>
      <c r="D400" t="s">
        <v>1711</v>
      </c>
      <c r="E400" t="s">
        <v>1704</v>
      </c>
      <c r="F400" t="s">
        <v>1750</v>
      </c>
    </row>
    <row r="401" spans="1:6" x14ac:dyDescent="0.25">
      <c r="A401" t="s">
        <v>419</v>
      </c>
      <c r="B401" t="s">
        <v>1</v>
      </c>
      <c r="C401" t="s">
        <v>1716</v>
      </c>
      <c r="D401" t="s">
        <v>1711</v>
      </c>
      <c r="E401" t="s">
        <v>1704</v>
      </c>
      <c r="F401" t="s">
        <v>1751</v>
      </c>
    </row>
    <row r="402" spans="1:6" x14ac:dyDescent="0.25">
      <c r="A402" t="s">
        <v>420</v>
      </c>
      <c r="B402" t="s">
        <v>1</v>
      </c>
      <c r="C402" t="s">
        <v>1716</v>
      </c>
      <c r="D402" t="s">
        <v>1712</v>
      </c>
      <c r="E402" t="s">
        <v>1703</v>
      </c>
      <c r="F402" t="s">
        <v>1742</v>
      </c>
    </row>
    <row r="403" spans="1:6" x14ac:dyDescent="0.25">
      <c r="A403" t="s">
        <v>421</v>
      </c>
      <c r="B403" t="s">
        <v>1</v>
      </c>
      <c r="C403" t="s">
        <v>1716</v>
      </c>
      <c r="D403" t="s">
        <v>1712</v>
      </c>
      <c r="E403" t="s">
        <v>1703</v>
      </c>
      <c r="F403" t="s">
        <v>1743</v>
      </c>
    </row>
    <row r="404" spans="1:6" x14ac:dyDescent="0.25">
      <c r="A404" t="s">
        <v>422</v>
      </c>
      <c r="B404" t="s">
        <v>1</v>
      </c>
      <c r="C404" t="s">
        <v>1716</v>
      </c>
      <c r="D404" t="s">
        <v>1712</v>
      </c>
      <c r="E404" t="s">
        <v>1703</v>
      </c>
      <c r="F404" t="s">
        <v>1744</v>
      </c>
    </row>
    <row r="405" spans="1:6" x14ac:dyDescent="0.25">
      <c r="A405" t="s">
        <v>423</v>
      </c>
      <c r="B405" t="s">
        <v>1</v>
      </c>
      <c r="C405" t="s">
        <v>1716</v>
      </c>
      <c r="D405" t="s">
        <v>1712</v>
      </c>
      <c r="E405" t="s">
        <v>1703</v>
      </c>
      <c r="F405" t="s">
        <v>1745</v>
      </c>
    </row>
    <row r="406" spans="1:6" x14ac:dyDescent="0.25">
      <c r="A406" t="s">
        <v>424</v>
      </c>
      <c r="B406" t="s">
        <v>1</v>
      </c>
      <c r="C406" t="s">
        <v>1716</v>
      </c>
      <c r="D406" t="s">
        <v>1712</v>
      </c>
      <c r="E406" t="s">
        <v>1703</v>
      </c>
      <c r="F406" t="s">
        <v>1746</v>
      </c>
    </row>
    <row r="407" spans="1:6" x14ac:dyDescent="0.25">
      <c r="A407" t="s">
        <v>425</v>
      </c>
      <c r="B407" t="s">
        <v>1</v>
      </c>
      <c r="C407" t="s">
        <v>1716</v>
      </c>
      <c r="D407" t="s">
        <v>1712</v>
      </c>
      <c r="E407" t="s">
        <v>1703</v>
      </c>
      <c r="F407" t="s">
        <v>1747</v>
      </c>
    </row>
    <row r="408" spans="1:6" x14ac:dyDescent="0.25">
      <c r="A408" t="s">
        <v>426</v>
      </c>
      <c r="B408" t="s">
        <v>1</v>
      </c>
      <c r="C408" t="s">
        <v>1716</v>
      </c>
      <c r="D408" t="s">
        <v>1712</v>
      </c>
      <c r="E408" t="s">
        <v>1703</v>
      </c>
      <c r="F408" t="s">
        <v>1748</v>
      </c>
    </row>
    <row r="409" spans="1:6" x14ac:dyDescent="0.25">
      <c r="A409" t="s">
        <v>427</v>
      </c>
      <c r="B409" t="s">
        <v>1</v>
      </c>
      <c r="C409" t="s">
        <v>1716</v>
      </c>
      <c r="D409" t="s">
        <v>1712</v>
      </c>
      <c r="E409" t="s">
        <v>1703</v>
      </c>
      <c r="F409" t="s">
        <v>1749</v>
      </c>
    </row>
    <row r="410" spans="1:6" x14ac:dyDescent="0.25">
      <c r="A410" t="s">
        <v>428</v>
      </c>
      <c r="B410" t="s">
        <v>1</v>
      </c>
      <c r="C410" t="s">
        <v>1716</v>
      </c>
      <c r="D410" t="s">
        <v>1712</v>
      </c>
      <c r="E410" t="s">
        <v>1703</v>
      </c>
      <c r="F410" t="s">
        <v>1750</v>
      </c>
    </row>
    <row r="411" spans="1:6" x14ac:dyDescent="0.25">
      <c r="A411" t="s">
        <v>429</v>
      </c>
      <c r="B411" t="s">
        <v>1</v>
      </c>
      <c r="C411" t="s">
        <v>1716</v>
      </c>
      <c r="D411" t="s">
        <v>1712</v>
      </c>
      <c r="E411" t="s">
        <v>1703</v>
      </c>
      <c r="F411" t="s">
        <v>1751</v>
      </c>
    </row>
    <row r="412" spans="1:6" x14ac:dyDescent="0.25">
      <c r="A412" t="s">
        <v>430</v>
      </c>
      <c r="B412" t="s">
        <v>1</v>
      </c>
      <c r="C412" t="s">
        <v>1716</v>
      </c>
      <c r="D412" t="s">
        <v>1712</v>
      </c>
      <c r="E412" t="s">
        <v>1704</v>
      </c>
      <c r="F412" t="s">
        <v>1742</v>
      </c>
    </row>
    <row r="413" spans="1:6" x14ac:dyDescent="0.25">
      <c r="A413" t="s">
        <v>431</v>
      </c>
      <c r="B413" t="s">
        <v>1</v>
      </c>
      <c r="C413" t="s">
        <v>1716</v>
      </c>
      <c r="D413" t="s">
        <v>1712</v>
      </c>
      <c r="E413" t="s">
        <v>1704</v>
      </c>
      <c r="F413" t="s">
        <v>1743</v>
      </c>
    </row>
    <row r="414" spans="1:6" x14ac:dyDescent="0.25">
      <c r="A414" t="s">
        <v>432</v>
      </c>
      <c r="B414" t="s">
        <v>1</v>
      </c>
      <c r="C414" t="s">
        <v>1716</v>
      </c>
      <c r="D414" t="s">
        <v>1712</v>
      </c>
      <c r="E414" t="s">
        <v>1704</v>
      </c>
      <c r="F414" t="s">
        <v>1744</v>
      </c>
    </row>
    <row r="415" spans="1:6" x14ac:dyDescent="0.25">
      <c r="A415" t="s">
        <v>433</v>
      </c>
      <c r="B415" t="s">
        <v>1</v>
      </c>
      <c r="C415" t="s">
        <v>1716</v>
      </c>
      <c r="D415" t="s">
        <v>1712</v>
      </c>
      <c r="E415" t="s">
        <v>1704</v>
      </c>
      <c r="F415" t="s">
        <v>1745</v>
      </c>
    </row>
    <row r="416" spans="1:6" x14ac:dyDescent="0.25">
      <c r="A416" t="s">
        <v>434</v>
      </c>
      <c r="B416" t="s">
        <v>1</v>
      </c>
      <c r="C416" t="s">
        <v>1716</v>
      </c>
      <c r="D416" t="s">
        <v>1712</v>
      </c>
      <c r="E416" t="s">
        <v>1704</v>
      </c>
      <c r="F416" t="s">
        <v>1746</v>
      </c>
    </row>
    <row r="417" spans="1:6" x14ac:dyDescent="0.25">
      <c r="A417" t="s">
        <v>435</v>
      </c>
      <c r="B417" t="s">
        <v>1</v>
      </c>
      <c r="C417" t="s">
        <v>1716</v>
      </c>
      <c r="D417" t="s">
        <v>1712</v>
      </c>
      <c r="E417" t="s">
        <v>1704</v>
      </c>
      <c r="F417" t="s">
        <v>1747</v>
      </c>
    </row>
    <row r="418" spans="1:6" x14ac:dyDescent="0.25">
      <c r="A418" t="s">
        <v>436</v>
      </c>
      <c r="B418" t="s">
        <v>1</v>
      </c>
      <c r="C418" t="s">
        <v>1716</v>
      </c>
      <c r="D418" t="s">
        <v>1712</v>
      </c>
      <c r="E418" t="s">
        <v>1704</v>
      </c>
      <c r="F418" t="s">
        <v>1748</v>
      </c>
    </row>
    <row r="419" spans="1:6" x14ac:dyDescent="0.25">
      <c r="A419" t="s">
        <v>437</v>
      </c>
      <c r="B419" t="s">
        <v>1</v>
      </c>
      <c r="C419" t="s">
        <v>1716</v>
      </c>
      <c r="D419" t="s">
        <v>1712</v>
      </c>
      <c r="E419" t="s">
        <v>1704</v>
      </c>
      <c r="F419" t="s">
        <v>1749</v>
      </c>
    </row>
    <row r="420" spans="1:6" x14ac:dyDescent="0.25">
      <c r="A420" t="s">
        <v>438</v>
      </c>
      <c r="B420" t="s">
        <v>1</v>
      </c>
      <c r="C420" t="s">
        <v>1716</v>
      </c>
      <c r="D420" t="s">
        <v>1712</v>
      </c>
      <c r="E420" t="s">
        <v>1704</v>
      </c>
      <c r="F420" t="s">
        <v>1750</v>
      </c>
    </row>
    <row r="421" spans="1:6" x14ac:dyDescent="0.25">
      <c r="A421" t="s">
        <v>439</v>
      </c>
      <c r="B421" t="s">
        <v>1</v>
      </c>
      <c r="C421" t="s">
        <v>1716</v>
      </c>
      <c r="D421" t="s">
        <v>1712</v>
      </c>
      <c r="E421" t="s">
        <v>1704</v>
      </c>
      <c r="F421" t="s">
        <v>1751</v>
      </c>
    </row>
    <row r="422" spans="1:6" x14ac:dyDescent="0.25">
      <c r="A422" t="s">
        <v>440</v>
      </c>
      <c r="B422" t="s">
        <v>1</v>
      </c>
      <c r="C422" t="s">
        <v>1716</v>
      </c>
      <c r="D422" t="s">
        <v>1713</v>
      </c>
      <c r="E422" t="s">
        <v>1703</v>
      </c>
      <c r="F422" t="s">
        <v>1742</v>
      </c>
    </row>
    <row r="423" spans="1:6" x14ac:dyDescent="0.25">
      <c r="A423" t="s">
        <v>441</v>
      </c>
      <c r="B423" t="s">
        <v>1</v>
      </c>
      <c r="C423" t="s">
        <v>1716</v>
      </c>
      <c r="D423" t="s">
        <v>1713</v>
      </c>
      <c r="E423" t="s">
        <v>1703</v>
      </c>
      <c r="F423" t="s">
        <v>1743</v>
      </c>
    </row>
    <row r="424" spans="1:6" x14ac:dyDescent="0.25">
      <c r="A424" t="s">
        <v>442</v>
      </c>
      <c r="B424" t="s">
        <v>1</v>
      </c>
      <c r="C424" t="s">
        <v>1716</v>
      </c>
      <c r="D424" t="s">
        <v>1713</v>
      </c>
      <c r="E424" t="s">
        <v>1703</v>
      </c>
      <c r="F424" t="s">
        <v>1744</v>
      </c>
    </row>
    <row r="425" spans="1:6" x14ac:dyDescent="0.25">
      <c r="A425" t="s">
        <v>443</v>
      </c>
      <c r="B425" t="s">
        <v>1</v>
      </c>
      <c r="C425" t="s">
        <v>1716</v>
      </c>
      <c r="D425" t="s">
        <v>1713</v>
      </c>
      <c r="E425" t="s">
        <v>1703</v>
      </c>
      <c r="F425" t="s">
        <v>1745</v>
      </c>
    </row>
    <row r="426" spans="1:6" x14ac:dyDescent="0.25">
      <c r="A426" t="s">
        <v>444</v>
      </c>
      <c r="B426" t="s">
        <v>1</v>
      </c>
      <c r="C426" t="s">
        <v>1716</v>
      </c>
      <c r="D426" t="s">
        <v>1713</v>
      </c>
      <c r="E426" t="s">
        <v>1703</v>
      </c>
      <c r="F426" t="s">
        <v>1746</v>
      </c>
    </row>
    <row r="427" spans="1:6" x14ac:dyDescent="0.25">
      <c r="A427" t="s">
        <v>445</v>
      </c>
      <c r="B427" t="s">
        <v>1</v>
      </c>
      <c r="C427" t="s">
        <v>1716</v>
      </c>
      <c r="D427" t="s">
        <v>1713</v>
      </c>
      <c r="E427" t="s">
        <v>1703</v>
      </c>
      <c r="F427" t="s">
        <v>1747</v>
      </c>
    </row>
    <row r="428" spans="1:6" x14ac:dyDescent="0.25">
      <c r="A428" t="s">
        <v>446</v>
      </c>
      <c r="B428" t="s">
        <v>1</v>
      </c>
      <c r="C428" t="s">
        <v>1716</v>
      </c>
      <c r="D428" t="s">
        <v>1713</v>
      </c>
      <c r="E428" t="s">
        <v>1703</v>
      </c>
      <c r="F428" t="s">
        <v>1748</v>
      </c>
    </row>
    <row r="429" spans="1:6" x14ac:dyDescent="0.25">
      <c r="A429" t="s">
        <v>447</v>
      </c>
      <c r="B429" t="s">
        <v>1</v>
      </c>
      <c r="C429" t="s">
        <v>1716</v>
      </c>
      <c r="D429" t="s">
        <v>1713</v>
      </c>
      <c r="E429" t="s">
        <v>1703</v>
      </c>
      <c r="F429" t="s">
        <v>1749</v>
      </c>
    </row>
    <row r="430" spans="1:6" x14ac:dyDescent="0.25">
      <c r="A430" t="s">
        <v>448</v>
      </c>
      <c r="B430" t="s">
        <v>1</v>
      </c>
      <c r="C430" t="s">
        <v>1716</v>
      </c>
      <c r="D430" t="s">
        <v>1713</v>
      </c>
      <c r="E430" t="s">
        <v>1703</v>
      </c>
      <c r="F430" t="s">
        <v>1750</v>
      </c>
    </row>
    <row r="431" spans="1:6" x14ac:dyDescent="0.25">
      <c r="A431" t="s">
        <v>449</v>
      </c>
      <c r="B431" t="s">
        <v>1</v>
      </c>
      <c r="C431" t="s">
        <v>1716</v>
      </c>
      <c r="D431" t="s">
        <v>1713</v>
      </c>
      <c r="E431" t="s">
        <v>1703</v>
      </c>
      <c r="F431" t="s">
        <v>1751</v>
      </c>
    </row>
    <row r="432" spans="1:6" x14ac:dyDescent="0.25">
      <c r="A432" t="s">
        <v>450</v>
      </c>
      <c r="B432" t="s">
        <v>1</v>
      </c>
      <c r="C432" t="s">
        <v>1716</v>
      </c>
      <c r="D432" t="s">
        <v>1713</v>
      </c>
      <c r="E432" t="s">
        <v>1704</v>
      </c>
      <c r="F432" t="s">
        <v>1742</v>
      </c>
    </row>
    <row r="433" spans="1:6" x14ac:dyDescent="0.25">
      <c r="A433" t="s">
        <v>451</v>
      </c>
      <c r="B433" t="s">
        <v>1</v>
      </c>
      <c r="C433" t="s">
        <v>1716</v>
      </c>
      <c r="D433" t="s">
        <v>1713</v>
      </c>
      <c r="E433" t="s">
        <v>1704</v>
      </c>
      <c r="F433" t="s">
        <v>1743</v>
      </c>
    </row>
    <row r="434" spans="1:6" x14ac:dyDescent="0.25">
      <c r="A434" t="s">
        <v>452</v>
      </c>
      <c r="B434" t="s">
        <v>1</v>
      </c>
      <c r="C434" t="s">
        <v>1716</v>
      </c>
      <c r="D434" t="s">
        <v>1713</v>
      </c>
      <c r="E434" t="s">
        <v>1704</v>
      </c>
      <c r="F434" t="s">
        <v>1744</v>
      </c>
    </row>
    <row r="435" spans="1:6" x14ac:dyDescent="0.25">
      <c r="A435" t="s">
        <v>453</v>
      </c>
      <c r="B435" t="s">
        <v>1</v>
      </c>
      <c r="C435" t="s">
        <v>1716</v>
      </c>
      <c r="D435" t="s">
        <v>1713</v>
      </c>
      <c r="E435" t="s">
        <v>1704</v>
      </c>
      <c r="F435" t="s">
        <v>1745</v>
      </c>
    </row>
    <row r="436" spans="1:6" x14ac:dyDescent="0.25">
      <c r="A436" t="s">
        <v>454</v>
      </c>
      <c r="B436" t="s">
        <v>1</v>
      </c>
      <c r="C436" t="s">
        <v>1716</v>
      </c>
      <c r="D436" t="s">
        <v>1713</v>
      </c>
      <c r="E436" t="s">
        <v>1704</v>
      </c>
      <c r="F436" t="s">
        <v>1746</v>
      </c>
    </row>
    <row r="437" spans="1:6" x14ac:dyDescent="0.25">
      <c r="A437" t="s">
        <v>455</v>
      </c>
      <c r="B437" t="s">
        <v>1</v>
      </c>
      <c r="C437" t="s">
        <v>1716</v>
      </c>
      <c r="D437" t="s">
        <v>1713</v>
      </c>
      <c r="E437" t="s">
        <v>1704</v>
      </c>
      <c r="F437" t="s">
        <v>1747</v>
      </c>
    </row>
    <row r="438" spans="1:6" x14ac:dyDescent="0.25">
      <c r="A438" t="s">
        <v>456</v>
      </c>
      <c r="B438" t="s">
        <v>1</v>
      </c>
      <c r="C438" t="s">
        <v>1716</v>
      </c>
      <c r="D438" t="s">
        <v>1713</v>
      </c>
      <c r="E438" t="s">
        <v>1704</v>
      </c>
      <c r="F438" t="s">
        <v>1748</v>
      </c>
    </row>
    <row r="439" spans="1:6" x14ac:dyDescent="0.25">
      <c r="A439" t="s">
        <v>457</v>
      </c>
      <c r="B439" t="s">
        <v>1</v>
      </c>
      <c r="C439" t="s">
        <v>1716</v>
      </c>
      <c r="D439" t="s">
        <v>1713</v>
      </c>
      <c r="E439" t="s">
        <v>1704</v>
      </c>
      <c r="F439" t="s">
        <v>1749</v>
      </c>
    </row>
    <row r="440" spans="1:6" x14ac:dyDescent="0.25">
      <c r="A440" t="s">
        <v>458</v>
      </c>
      <c r="B440" t="s">
        <v>1</v>
      </c>
      <c r="C440" t="s">
        <v>1716</v>
      </c>
      <c r="D440" t="s">
        <v>1713</v>
      </c>
      <c r="E440" t="s">
        <v>1704</v>
      </c>
      <c r="F440" t="s">
        <v>1750</v>
      </c>
    </row>
    <row r="441" spans="1:6" x14ac:dyDescent="0.25">
      <c r="A441" t="s">
        <v>459</v>
      </c>
      <c r="B441" t="s">
        <v>1</v>
      </c>
      <c r="C441" t="s">
        <v>1716</v>
      </c>
      <c r="D441" t="s">
        <v>1713</v>
      </c>
      <c r="E441" t="s">
        <v>1704</v>
      </c>
      <c r="F441" t="s">
        <v>1751</v>
      </c>
    </row>
    <row r="442" spans="1:6" x14ac:dyDescent="0.25">
      <c r="A442" t="s">
        <v>460</v>
      </c>
      <c r="B442" t="s">
        <v>1</v>
      </c>
      <c r="C442" t="s">
        <v>1716</v>
      </c>
      <c r="D442" t="s">
        <v>1714</v>
      </c>
      <c r="E442" t="s">
        <v>1703</v>
      </c>
      <c r="F442" t="s">
        <v>1742</v>
      </c>
    </row>
    <row r="443" spans="1:6" x14ac:dyDescent="0.25">
      <c r="A443" t="s">
        <v>461</v>
      </c>
      <c r="B443" t="s">
        <v>1</v>
      </c>
      <c r="C443" t="s">
        <v>1716</v>
      </c>
      <c r="D443" t="s">
        <v>1714</v>
      </c>
      <c r="E443" t="s">
        <v>1703</v>
      </c>
      <c r="F443" t="s">
        <v>1743</v>
      </c>
    </row>
    <row r="444" spans="1:6" x14ac:dyDescent="0.25">
      <c r="A444" t="s">
        <v>462</v>
      </c>
      <c r="B444" t="s">
        <v>1</v>
      </c>
      <c r="C444" t="s">
        <v>1716</v>
      </c>
      <c r="D444" t="s">
        <v>1714</v>
      </c>
      <c r="E444" t="s">
        <v>1703</v>
      </c>
      <c r="F444" t="s">
        <v>1744</v>
      </c>
    </row>
    <row r="445" spans="1:6" x14ac:dyDescent="0.25">
      <c r="A445" t="s">
        <v>463</v>
      </c>
      <c r="B445" t="s">
        <v>1</v>
      </c>
      <c r="C445" t="s">
        <v>1716</v>
      </c>
      <c r="D445" t="s">
        <v>1714</v>
      </c>
      <c r="E445" t="s">
        <v>1703</v>
      </c>
      <c r="F445" t="s">
        <v>1745</v>
      </c>
    </row>
    <row r="446" spans="1:6" x14ac:dyDescent="0.25">
      <c r="A446" t="s">
        <v>464</v>
      </c>
      <c r="B446" t="s">
        <v>1</v>
      </c>
      <c r="C446" t="s">
        <v>1716</v>
      </c>
      <c r="D446" t="s">
        <v>1714</v>
      </c>
      <c r="E446" t="s">
        <v>1703</v>
      </c>
      <c r="F446" t="s">
        <v>1746</v>
      </c>
    </row>
    <row r="447" spans="1:6" x14ac:dyDescent="0.25">
      <c r="A447" t="s">
        <v>465</v>
      </c>
      <c r="B447" t="s">
        <v>1</v>
      </c>
      <c r="C447" t="s">
        <v>1716</v>
      </c>
      <c r="D447" t="s">
        <v>1714</v>
      </c>
      <c r="E447" t="s">
        <v>1703</v>
      </c>
      <c r="F447" t="s">
        <v>1747</v>
      </c>
    </row>
    <row r="448" spans="1:6" x14ac:dyDescent="0.25">
      <c r="A448" t="s">
        <v>466</v>
      </c>
      <c r="B448" t="s">
        <v>1</v>
      </c>
      <c r="C448" t="s">
        <v>1716</v>
      </c>
      <c r="D448" t="s">
        <v>1714</v>
      </c>
      <c r="E448" t="s">
        <v>1703</v>
      </c>
      <c r="F448" t="s">
        <v>1748</v>
      </c>
    </row>
    <row r="449" spans="1:6" x14ac:dyDescent="0.25">
      <c r="A449" t="s">
        <v>467</v>
      </c>
      <c r="B449" t="s">
        <v>1</v>
      </c>
      <c r="C449" t="s">
        <v>1716</v>
      </c>
      <c r="D449" t="s">
        <v>1714</v>
      </c>
      <c r="E449" t="s">
        <v>1703</v>
      </c>
      <c r="F449" t="s">
        <v>1749</v>
      </c>
    </row>
    <row r="450" spans="1:6" x14ac:dyDescent="0.25">
      <c r="A450" t="s">
        <v>468</v>
      </c>
      <c r="B450" t="s">
        <v>1</v>
      </c>
      <c r="C450" t="s">
        <v>1716</v>
      </c>
      <c r="D450" t="s">
        <v>1714</v>
      </c>
      <c r="E450" t="s">
        <v>1703</v>
      </c>
      <c r="F450" t="s">
        <v>1750</v>
      </c>
    </row>
    <row r="451" spans="1:6" x14ac:dyDescent="0.25">
      <c r="A451" t="s">
        <v>469</v>
      </c>
      <c r="B451" t="s">
        <v>1</v>
      </c>
      <c r="C451" t="s">
        <v>1716</v>
      </c>
      <c r="D451" t="s">
        <v>1714</v>
      </c>
      <c r="E451" t="s">
        <v>1703</v>
      </c>
      <c r="F451" t="s">
        <v>1751</v>
      </c>
    </row>
    <row r="452" spans="1:6" x14ac:dyDescent="0.25">
      <c r="A452" t="s">
        <v>470</v>
      </c>
      <c r="B452" t="s">
        <v>1</v>
      </c>
      <c r="C452" t="s">
        <v>1716</v>
      </c>
      <c r="D452" t="s">
        <v>1714</v>
      </c>
      <c r="E452" t="s">
        <v>1704</v>
      </c>
      <c r="F452" t="s">
        <v>1742</v>
      </c>
    </row>
    <row r="453" spans="1:6" x14ac:dyDescent="0.25">
      <c r="A453" t="s">
        <v>471</v>
      </c>
      <c r="B453" t="s">
        <v>1</v>
      </c>
      <c r="C453" t="s">
        <v>1716</v>
      </c>
      <c r="D453" t="s">
        <v>1714</v>
      </c>
      <c r="E453" t="s">
        <v>1704</v>
      </c>
      <c r="F453" t="s">
        <v>1743</v>
      </c>
    </row>
    <row r="454" spans="1:6" x14ac:dyDescent="0.25">
      <c r="A454" t="s">
        <v>472</v>
      </c>
      <c r="B454" t="s">
        <v>1</v>
      </c>
      <c r="C454" t="s">
        <v>1716</v>
      </c>
      <c r="D454" t="s">
        <v>1714</v>
      </c>
      <c r="E454" t="s">
        <v>1704</v>
      </c>
      <c r="F454" t="s">
        <v>1744</v>
      </c>
    </row>
    <row r="455" spans="1:6" x14ac:dyDescent="0.25">
      <c r="A455" t="s">
        <v>473</v>
      </c>
      <c r="B455" t="s">
        <v>1</v>
      </c>
      <c r="C455" t="s">
        <v>1716</v>
      </c>
      <c r="D455" t="s">
        <v>1714</v>
      </c>
      <c r="E455" t="s">
        <v>1704</v>
      </c>
      <c r="F455" t="s">
        <v>1745</v>
      </c>
    </row>
    <row r="456" spans="1:6" x14ac:dyDescent="0.25">
      <c r="A456" t="s">
        <v>474</v>
      </c>
      <c r="B456" t="s">
        <v>1</v>
      </c>
      <c r="C456" t="s">
        <v>1716</v>
      </c>
      <c r="D456" t="s">
        <v>1714</v>
      </c>
      <c r="E456" t="s">
        <v>1704</v>
      </c>
      <c r="F456" t="s">
        <v>1746</v>
      </c>
    </row>
    <row r="457" spans="1:6" x14ac:dyDescent="0.25">
      <c r="A457" t="s">
        <v>475</v>
      </c>
      <c r="B457" t="s">
        <v>1</v>
      </c>
      <c r="C457" t="s">
        <v>1716</v>
      </c>
      <c r="D457" t="s">
        <v>1714</v>
      </c>
      <c r="E457" t="s">
        <v>1704</v>
      </c>
      <c r="F457" t="s">
        <v>1747</v>
      </c>
    </row>
    <row r="458" spans="1:6" x14ac:dyDescent="0.25">
      <c r="A458" t="s">
        <v>476</v>
      </c>
      <c r="B458" t="s">
        <v>1</v>
      </c>
      <c r="C458" t="s">
        <v>1716</v>
      </c>
      <c r="D458" t="s">
        <v>1714</v>
      </c>
      <c r="E458" t="s">
        <v>1704</v>
      </c>
      <c r="F458" t="s">
        <v>1748</v>
      </c>
    </row>
    <row r="459" spans="1:6" x14ac:dyDescent="0.25">
      <c r="A459" t="s">
        <v>477</v>
      </c>
      <c r="B459" t="s">
        <v>1</v>
      </c>
      <c r="C459" t="s">
        <v>1716</v>
      </c>
      <c r="D459" t="s">
        <v>1714</v>
      </c>
      <c r="E459" t="s">
        <v>1704</v>
      </c>
      <c r="F459" t="s">
        <v>1749</v>
      </c>
    </row>
    <row r="460" spans="1:6" x14ac:dyDescent="0.25">
      <c r="A460" t="s">
        <v>478</v>
      </c>
      <c r="B460" t="s">
        <v>1</v>
      </c>
      <c r="C460" t="s">
        <v>1716</v>
      </c>
      <c r="D460" t="s">
        <v>1714</v>
      </c>
      <c r="E460" t="s">
        <v>1704</v>
      </c>
      <c r="F460" t="s">
        <v>1750</v>
      </c>
    </row>
    <row r="461" spans="1:6" x14ac:dyDescent="0.25">
      <c r="A461" t="s">
        <v>479</v>
      </c>
      <c r="B461" t="s">
        <v>1</v>
      </c>
      <c r="C461" t="s">
        <v>1716</v>
      </c>
      <c r="D461" t="s">
        <v>1714</v>
      </c>
      <c r="E461" t="s">
        <v>1704</v>
      </c>
      <c r="F461" t="s">
        <v>1751</v>
      </c>
    </row>
    <row r="462" spans="1:6" x14ac:dyDescent="0.25">
      <c r="A462" t="s">
        <v>480</v>
      </c>
      <c r="B462" t="s">
        <v>1</v>
      </c>
      <c r="C462" t="s">
        <v>1716</v>
      </c>
      <c r="D462" t="s">
        <v>1715</v>
      </c>
      <c r="E462" t="s">
        <v>1703</v>
      </c>
      <c r="F462" t="s">
        <v>1742</v>
      </c>
    </row>
    <row r="463" spans="1:6" x14ac:dyDescent="0.25">
      <c r="A463" t="s">
        <v>481</v>
      </c>
      <c r="B463" t="s">
        <v>1</v>
      </c>
      <c r="C463" t="s">
        <v>1716</v>
      </c>
      <c r="D463" t="s">
        <v>1715</v>
      </c>
      <c r="E463" t="s">
        <v>1703</v>
      </c>
      <c r="F463" t="s">
        <v>1743</v>
      </c>
    </row>
    <row r="464" spans="1:6" x14ac:dyDescent="0.25">
      <c r="A464" t="s">
        <v>482</v>
      </c>
      <c r="B464" t="s">
        <v>1</v>
      </c>
      <c r="C464" t="s">
        <v>1716</v>
      </c>
      <c r="D464" t="s">
        <v>1715</v>
      </c>
      <c r="E464" t="s">
        <v>1703</v>
      </c>
      <c r="F464" t="s">
        <v>1744</v>
      </c>
    </row>
    <row r="465" spans="1:6" x14ac:dyDescent="0.25">
      <c r="A465" t="s">
        <v>483</v>
      </c>
      <c r="B465" t="s">
        <v>1</v>
      </c>
      <c r="C465" t="s">
        <v>1716</v>
      </c>
      <c r="D465" t="s">
        <v>1715</v>
      </c>
      <c r="E465" t="s">
        <v>1703</v>
      </c>
      <c r="F465" t="s">
        <v>1745</v>
      </c>
    </row>
    <row r="466" spans="1:6" x14ac:dyDescent="0.25">
      <c r="A466" t="s">
        <v>484</v>
      </c>
      <c r="B466" t="s">
        <v>1</v>
      </c>
      <c r="C466" t="s">
        <v>1716</v>
      </c>
      <c r="D466" t="s">
        <v>1715</v>
      </c>
      <c r="E466" t="s">
        <v>1703</v>
      </c>
      <c r="F466" t="s">
        <v>1746</v>
      </c>
    </row>
    <row r="467" spans="1:6" x14ac:dyDescent="0.25">
      <c r="A467" t="s">
        <v>485</v>
      </c>
      <c r="B467" t="s">
        <v>1</v>
      </c>
      <c r="C467" t="s">
        <v>1716</v>
      </c>
      <c r="D467" t="s">
        <v>1715</v>
      </c>
      <c r="E467" t="s">
        <v>1703</v>
      </c>
      <c r="F467" t="s">
        <v>1747</v>
      </c>
    </row>
    <row r="468" spans="1:6" x14ac:dyDescent="0.25">
      <c r="A468" t="s">
        <v>486</v>
      </c>
      <c r="B468" t="s">
        <v>1</v>
      </c>
      <c r="C468" t="s">
        <v>1716</v>
      </c>
      <c r="D468" t="s">
        <v>1715</v>
      </c>
      <c r="E468" t="s">
        <v>1703</v>
      </c>
      <c r="F468" t="s">
        <v>1748</v>
      </c>
    </row>
    <row r="469" spans="1:6" x14ac:dyDescent="0.25">
      <c r="A469" t="s">
        <v>487</v>
      </c>
      <c r="B469" t="s">
        <v>1</v>
      </c>
      <c r="C469" t="s">
        <v>1716</v>
      </c>
      <c r="D469" t="s">
        <v>1715</v>
      </c>
      <c r="E469" t="s">
        <v>1703</v>
      </c>
      <c r="F469" t="s">
        <v>1749</v>
      </c>
    </row>
    <row r="470" spans="1:6" x14ac:dyDescent="0.25">
      <c r="A470" t="s">
        <v>488</v>
      </c>
      <c r="B470" t="s">
        <v>1</v>
      </c>
      <c r="C470" t="s">
        <v>1716</v>
      </c>
      <c r="D470" t="s">
        <v>1715</v>
      </c>
      <c r="E470" t="s">
        <v>1703</v>
      </c>
      <c r="F470" t="s">
        <v>1750</v>
      </c>
    </row>
    <row r="471" spans="1:6" x14ac:dyDescent="0.25">
      <c r="A471" t="s">
        <v>489</v>
      </c>
      <c r="B471" t="s">
        <v>1</v>
      </c>
      <c r="C471" t="s">
        <v>1716</v>
      </c>
      <c r="D471" t="s">
        <v>1715</v>
      </c>
      <c r="E471" t="s">
        <v>1703</v>
      </c>
      <c r="F471" t="s">
        <v>1751</v>
      </c>
    </row>
    <row r="472" spans="1:6" x14ac:dyDescent="0.25">
      <c r="A472" t="s">
        <v>490</v>
      </c>
      <c r="B472" t="s">
        <v>1</v>
      </c>
      <c r="C472" t="s">
        <v>1716</v>
      </c>
      <c r="D472" t="s">
        <v>1715</v>
      </c>
      <c r="E472" t="s">
        <v>1704</v>
      </c>
      <c r="F472" t="s">
        <v>1742</v>
      </c>
    </row>
    <row r="473" spans="1:6" x14ac:dyDescent="0.25">
      <c r="A473" t="s">
        <v>491</v>
      </c>
      <c r="B473" t="s">
        <v>1</v>
      </c>
      <c r="C473" t="s">
        <v>1716</v>
      </c>
      <c r="D473" t="s">
        <v>1715</v>
      </c>
      <c r="E473" t="s">
        <v>1704</v>
      </c>
      <c r="F473" t="s">
        <v>1743</v>
      </c>
    </row>
    <row r="474" spans="1:6" x14ac:dyDescent="0.25">
      <c r="A474" t="s">
        <v>492</v>
      </c>
      <c r="B474" t="s">
        <v>1</v>
      </c>
      <c r="C474" t="s">
        <v>1716</v>
      </c>
      <c r="D474" t="s">
        <v>1715</v>
      </c>
      <c r="E474" t="s">
        <v>1704</v>
      </c>
      <c r="F474" t="s">
        <v>1744</v>
      </c>
    </row>
    <row r="475" spans="1:6" x14ac:dyDescent="0.25">
      <c r="A475" t="s">
        <v>493</v>
      </c>
      <c r="B475" t="s">
        <v>1</v>
      </c>
      <c r="C475" t="s">
        <v>1716</v>
      </c>
      <c r="D475" t="s">
        <v>1715</v>
      </c>
      <c r="E475" t="s">
        <v>1704</v>
      </c>
      <c r="F475" t="s">
        <v>1745</v>
      </c>
    </row>
    <row r="476" spans="1:6" x14ac:dyDescent="0.25">
      <c r="A476" t="s">
        <v>494</v>
      </c>
      <c r="B476" t="s">
        <v>1</v>
      </c>
      <c r="C476" t="s">
        <v>1716</v>
      </c>
      <c r="D476" t="s">
        <v>1715</v>
      </c>
      <c r="E476" t="s">
        <v>1704</v>
      </c>
      <c r="F476" t="s">
        <v>1746</v>
      </c>
    </row>
    <row r="477" spans="1:6" x14ac:dyDescent="0.25">
      <c r="A477" t="s">
        <v>495</v>
      </c>
      <c r="B477" t="s">
        <v>1</v>
      </c>
      <c r="C477" t="s">
        <v>1716</v>
      </c>
      <c r="D477" t="s">
        <v>1715</v>
      </c>
      <c r="E477" t="s">
        <v>1704</v>
      </c>
      <c r="F477" t="s">
        <v>1747</v>
      </c>
    </row>
    <row r="478" spans="1:6" x14ac:dyDescent="0.25">
      <c r="A478" t="s">
        <v>496</v>
      </c>
      <c r="B478" t="s">
        <v>1</v>
      </c>
      <c r="C478" t="s">
        <v>1716</v>
      </c>
      <c r="D478" t="s">
        <v>1715</v>
      </c>
      <c r="E478" t="s">
        <v>1704</v>
      </c>
      <c r="F478" t="s">
        <v>1748</v>
      </c>
    </row>
    <row r="479" spans="1:6" x14ac:dyDescent="0.25">
      <c r="A479" t="s">
        <v>497</v>
      </c>
      <c r="B479" t="s">
        <v>1</v>
      </c>
      <c r="C479" t="s">
        <v>1716</v>
      </c>
      <c r="D479" t="s">
        <v>1715</v>
      </c>
      <c r="E479" t="s">
        <v>1704</v>
      </c>
      <c r="F479" t="s">
        <v>1749</v>
      </c>
    </row>
    <row r="480" spans="1:6" x14ac:dyDescent="0.25">
      <c r="A480" t="s">
        <v>498</v>
      </c>
      <c r="B480" t="s">
        <v>1</v>
      </c>
      <c r="C480" t="s">
        <v>1716</v>
      </c>
      <c r="D480" t="s">
        <v>1715</v>
      </c>
      <c r="E480" t="s">
        <v>1704</v>
      </c>
      <c r="F480" t="s">
        <v>1750</v>
      </c>
    </row>
    <row r="481" spans="1:6" x14ac:dyDescent="0.25">
      <c r="A481" t="s">
        <v>499</v>
      </c>
      <c r="B481" t="s">
        <v>1</v>
      </c>
      <c r="C481" t="s">
        <v>1716</v>
      </c>
      <c r="D481" t="s">
        <v>1715</v>
      </c>
      <c r="E481" t="s">
        <v>1704</v>
      </c>
      <c r="F481" t="s">
        <v>1751</v>
      </c>
    </row>
    <row r="482" spans="1:6" x14ac:dyDescent="0.25">
      <c r="A482" t="s">
        <v>500</v>
      </c>
      <c r="B482" t="s">
        <v>1</v>
      </c>
      <c r="C482" t="s">
        <v>1717</v>
      </c>
      <c r="D482" t="s">
        <v>1702</v>
      </c>
      <c r="E482" t="s">
        <v>1703</v>
      </c>
      <c r="F482" t="s">
        <v>1742</v>
      </c>
    </row>
    <row r="483" spans="1:6" x14ac:dyDescent="0.25">
      <c r="A483" t="s">
        <v>501</v>
      </c>
      <c r="B483" t="s">
        <v>1</v>
      </c>
      <c r="C483" t="s">
        <v>1717</v>
      </c>
      <c r="D483" t="s">
        <v>1702</v>
      </c>
      <c r="E483" t="s">
        <v>1703</v>
      </c>
      <c r="F483" t="s">
        <v>1743</v>
      </c>
    </row>
    <row r="484" spans="1:6" x14ac:dyDescent="0.25">
      <c r="A484" t="s">
        <v>502</v>
      </c>
      <c r="B484" t="s">
        <v>1</v>
      </c>
      <c r="C484" t="s">
        <v>1717</v>
      </c>
      <c r="D484" t="s">
        <v>1702</v>
      </c>
      <c r="E484" t="s">
        <v>1703</v>
      </c>
      <c r="F484" t="s">
        <v>1744</v>
      </c>
    </row>
    <row r="485" spans="1:6" x14ac:dyDescent="0.25">
      <c r="A485" t="s">
        <v>503</v>
      </c>
      <c r="B485" t="s">
        <v>1</v>
      </c>
      <c r="C485" t="s">
        <v>1717</v>
      </c>
      <c r="D485" t="s">
        <v>1702</v>
      </c>
      <c r="E485" t="s">
        <v>1703</v>
      </c>
      <c r="F485" t="s">
        <v>1745</v>
      </c>
    </row>
    <row r="486" spans="1:6" x14ac:dyDescent="0.25">
      <c r="A486" t="s">
        <v>504</v>
      </c>
      <c r="B486" t="s">
        <v>1</v>
      </c>
      <c r="C486" t="s">
        <v>1717</v>
      </c>
      <c r="D486" t="s">
        <v>1702</v>
      </c>
      <c r="E486" t="s">
        <v>1703</v>
      </c>
      <c r="F486" t="s">
        <v>1746</v>
      </c>
    </row>
    <row r="487" spans="1:6" x14ac:dyDescent="0.25">
      <c r="A487" t="s">
        <v>505</v>
      </c>
      <c r="B487" t="s">
        <v>1</v>
      </c>
      <c r="C487" t="s">
        <v>1717</v>
      </c>
      <c r="D487" t="s">
        <v>1702</v>
      </c>
      <c r="E487" t="s">
        <v>1703</v>
      </c>
      <c r="F487" t="s">
        <v>1747</v>
      </c>
    </row>
    <row r="488" spans="1:6" x14ac:dyDescent="0.25">
      <c r="A488" t="s">
        <v>506</v>
      </c>
      <c r="B488" t="s">
        <v>1</v>
      </c>
      <c r="C488" t="s">
        <v>1717</v>
      </c>
      <c r="D488" t="s">
        <v>1702</v>
      </c>
      <c r="E488" t="s">
        <v>1703</v>
      </c>
      <c r="F488" t="s">
        <v>1748</v>
      </c>
    </row>
    <row r="489" spans="1:6" x14ac:dyDescent="0.25">
      <c r="A489" t="s">
        <v>507</v>
      </c>
      <c r="B489" t="s">
        <v>1</v>
      </c>
      <c r="C489" t="s">
        <v>1717</v>
      </c>
      <c r="D489" t="s">
        <v>1702</v>
      </c>
      <c r="E489" t="s">
        <v>1703</v>
      </c>
      <c r="F489" t="s">
        <v>1749</v>
      </c>
    </row>
    <row r="490" spans="1:6" x14ac:dyDescent="0.25">
      <c r="A490" t="s">
        <v>508</v>
      </c>
      <c r="B490" t="s">
        <v>1</v>
      </c>
      <c r="C490" t="s">
        <v>1717</v>
      </c>
      <c r="D490" t="s">
        <v>1702</v>
      </c>
      <c r="E490" t="s">
        <v>1703</v>
      </c>
      <c r="F490" t="s">
        <v>1750</v>
      </c>
    </row>
    <row r="491" spans="1:6" x14ac:dyDescent="0.25">
      <c r="A491" t="s">
        <v>509</v>
      </c>
      <c r="B491" t="s">
        <v>1</v>
      </c>
      <c r="C491" t="s">
        <v>1717</v>
      </c>
      <c r="D491" t="s">
        <v>1702</v>
      </c>
      <c r="E491" t="s">
        <v>1703</v>
      </c>
      <c r="F491" t="s">
        <v>1751</v>
      </c>
    </row>
    <row r="492" spans="1:6" x14ac:dyDescent="0.25">
      <c r="A492" t="s">
        <v>510</v>
      </c>
      <c r="B492" t="s">
        <v>1</v>
      </c>
      <c r="C492" t="s">
        <v>1717</v>
      </c>
      <c r="D492" t="s">
        <v>1702</v>
      </c>
      <c r="E492" t="s">
        <v>1704</v>
      </c>
      <c r="F492" t="s">
        <v>1742</v>
      </c>
    </row>
    <row r="493" spans="1:6" x14ac:dyDescent="0.25">
      <c r="A493" t="s">
        <v>511</v>
      </c>
      <c r="B493" t="s">
        <v>1</v>
      </c>
      <c r="C493" t="s">
        <v>1717</v>
      </c>
      <c r="D493" t="s">
        <v>1702</v>
      </c>
      <c r="E493" t="s">
        <v>1704</v>
      </c>
      <c r="F493" t="s">
        <v>1743</v>
      </c>
    </row>
    <row r="494" spans="1:6" x14ac:dyDescent="0.25">
      <c r="A494" t="s">
        <v>512</v>
      </c>
      <c r="B494" t="s">
        <v>1</v>
      </c>
      <c r="C494" t="s">
        <v>1717</v>
      </c>
      <c r="D494" t="s">
        <v>1702</v>
      </c>
      <c r="E494" t="s">
        <v>1704</v>
      </c>
      <c r="F494" t="s">
        <v>1744</v>
      </c>
    </row>
    <row r="495" spans="1:6" x14ac:dyDescent="0.25">
      <c r="A495" t="s">
        <v>513</v>
      </c>
      <c r="B495" t="s">
        <v>1</v>
      </c>
      <c r="C495" t="s">
        <v>1717</v>
      </c>
      <c r="D495" t="s">
        <v>1702</v>
      </c>
      <c r="E495" t="s">
        <v>1704</v>
      </c>
      <c r="F495" t="s">
        <v>1745</v>
      </c>
    </row>
    <row r="496" spans="1:6" x14ac:dyDescent="0.25">
      <c r="A496" t="s">
        <v>514</v>
      </c>
      <c r="B496" t="s">
        <v>1</v>
      </c>
      <c r="C496" t="s">
        <v>1717</v>
      </c>
      <c r="D496" t="s">
        <v>1702</v>
      </c>
      <c r="E496" t="s">
        <v>1704</v>
      </c>
      <c r="F496" t="s">
        <v>1746</v>
      </c>
    </row>
    <row r="497" spans="1:6" x14ac:dyDescent="0.25">
      <c r="A497" t="s">
        <v>515</v>
      </c>
      <c r="B497" t="s">
        <v>1</v>
      </c>
      <c r="C497" t="s">
        <v>1717</v>
      </c>
      <c r="D497" t="s">
        <v>1702</v>
      </c>
      <c r="E497" t="s">
        <v>1704</v>
      </c>
      <c r="F497" t="s">
        <v>1747</v>
      </c>
    </row>
    <row r="498" spans="1:6" x14ac:dyDescent="0.25">
      <c r="A498" t="s">
        <v>516</v>
      </c>
      <c r="B498" t="s">
        <v>1</v>
      </c>
      <c r="C498" t="s">
        <v>1717</v>
      </c>
      <c r="D498" t="s">
        <v>1702</v>
      </c>
      <c r="E498" t="s">
        <v>1704</v>
      </c>
      <c r="F498" t="s">
        <v>1748</v>
      </c>
    </row>
    <row r="499" spans="1:6" x14ac:dyDescent="0.25">
      <c r="A499" t="s">
        <v>517</v>
      </c>
      <c r="B499" t="s">
        <v>1</v>
      </c>
      <c r="C499" t="s">
        <v>1717</v>
      </c>
      <c r="D499" t="s">
        <v>1702</v>
      </c>
      <c r="E499" t="s">
        <v>1704</v>
      </c>
      <c r="F499" t="s">
        <v>1749</v>
      </c>
    </row>
    <row r="500" spans="1:6" x14ac:dyDescent="0.25">
      <c r="A500" t="s">
        <v>518</v>
      </c>
      <c r="B500" t="s">
        <v>1</v>
      </c>
      <c r="C500" t="s">
        <v>1717</v>
      </c>
      <c r="D500" t="s">
        <v>1702</v>
      </c>
      <c r="E500" t="s">
        <v>1704</v>
      </c>
      <c r="F500" t="s">
        <v>1750</v>
      </c>
    </row>
    <row r="501" spans="1:6" x14ac:dyDescent="0.25">
      <c r="A501" t="s">
        <v>519</v>
      </c>
      <c r="B501" t="s">
        <v>1</v>
      </c>
      <c r="C501" t="s">
        <v>1717</v>
      </c>
      <c r="D501" t="s">
        <v>1702</v>
      </c>
      <c r="E501" t="s">
        <v>1704</v>
      </c>
      <c r="F501" t="s">
        <v>1751</v>
      </c>
    </row>
    <row r="502" spans="1:6" x14ac:dyDescent="0.25">
      <c r="A502" t="s">
        <v>520</v>
      </c>
      <c r="B502" t="s">
        <v>1</v>
      </c>
      <c r="C502" t="s">
        <v>1717</v>
      </c>
      <c r="D502" t="s">
        <v>1705</v>
      </c>
      <c r="E502" t="s">
        <v>1703</v>
      </c>
      <c r="F502" t="s">
        <v>1742</v>
      </c>
    </row>
    <row r="503" spans="1:6" x14ac:dyDescent="0.25">
      <c r="A503" t="s">
        <v>521</v>
      </c>
      <c r="B503" t="s">
        <v>1</v>
      </c>
      <c r="C503" t="s">
        <v>1717</v>
      </c>
      <c r="D503" t="s">
        <v>1705</v>
      </c>
      <c r="E503" t="s">
        <v>1703</v>
      </c>
      <c r="F503" t="s">
        <v>1743</v>
      </c>
    </row>
    <row r="504" spans="1:6" x14ac:dyDescent="0.25">
      <c r="A504" t="s">
        <v>522</v>
      </c>
      <c r="B504" t="s">
        <v>1</v>
      </c>
      <c r="C504" t="s">
        <v>1717</v>
      </c>
      <c r="D504" t="s">
        <v>1705</v>
      </c>
      <c r="E504" t="s">
        <v>1703</v>
      </c>
      <c r="F504" t="s">
        <v>1744</v>
      </c>
    </row>
    <row r="505" spans="1:6" x14ac:dyDescent="0.25">
      <c r="A505" t="s">
        <v>523</v>
      </c>
      <c r="B505" t="s">
        <v>1</v>
      </c>
      <c r="C505" t="s">
        <v>1717</v>
      </c>
      <c r="D505" t="s">
        <v>1705</v>
      </c>
      <c r="E505" t="s">
        <v>1703</v>
      </c>
      <c r="F505" t="s">
        <v>1745</v>
      </c>
    </row>
    <row r="506" spans="1:6" x14ac:dyDescent="0.25">
      <c r="A506" t="s">
        <v>524</v>
      </c>
      <c r="B506" t="s">
        <v>1</v>
      </c>
      <c r="C506" t="s">
        <v>1717</v>
      </c>
      <c r="D506" t="s">
        <v>1705</v>
      </c>
      <c r="E506" t="s">
        <v>1703</v>
      </c>
      <c r="F506" t="s">
        <v>1746</v>
      </c>
    </row>
    <row r="507" spans="1:6" x14ac:dyDescent="0.25">
      <c r="A507" t="s">
        <v>525</v>
      </c>
      <c r="B507" t="s">
        <v>1</v>
      </c>
      <c r="C507" t="s">
        <v>1717</v>
      </c>
      <c r="D507" t="s">
        <v>1705</v>
      </c>
      <c r="E507" t="s">
        <v>1703</v>
      </c>
      <c r="F507" t="s">
        <v>1747</v>
      </c>
    </row>
    <row r="508" spans="1:6" x14ac:dyDescent="0.25">
      <c r="A508" t="s">
        <v>526</v>
      </c>
      <c r="B508" t="s">
        <v>1</v>
      </c>
      <c r="C508" t="s">
        <v>1717</v>
      </c>
      <c r="D508" t="s">
        <v>1705</v>
      </c>
      <c r="E508" t="s">
        <v>1703</v>
      </c>
      <c r="F508" t="s">
        <v>1748</v>
      </c>
    </row>
    <row r="509" spans="1:6" x14ac:dyDescent="0.25">
      <c r="A509" t="s">
        <v>527</v>
      </c>
      <c r="B509" t="s">
        <v>1</v>
      </c>
      <c r="C509" t="s">
        <v>1717</v>
      </c>
      <c r="D509" t="s">
        <v>1705</v>
      </c>
      <c r="E509" t="s">
        <v>1703</v>
      </c>
      <c r="F509" t="s">
        <v>1749</v>
      </c>
    </row>
    <row r="510" spans="1:6" x14ac:dyDescent="0.25">
      <c r="A510" t="s">
        <v>528</v>
      </c>
      <c r="B510" t="s">
        <v>1</v>
      </c>
      <c r="C510" t="s">
        <v>1717</v>
      </c>
      <c r="D510" t="s">
        <v>1705</v>
      </c>
      <c r="E510" t="s">
        <v>1703</v>
      </c>
      <c r="F510" t="s">
        <v>1750</v>
      </c>
    </row>
    <row r="511" spans="1:6" x14ac:dyDescent="0.25">
      <c r="A511" t="s">
        <v>529</v>
      </c>
      <c r="B511" t="s">
        <v>1</v>
      </c>
      <c r="C511" t="s">
        <v>1717</v>
      </c>
      <c r="D511" t="s">
        <v>1705</v>
      </c>
      <c r="E511" t="s">
        <v>1703</v>
      </c>
      <c r="F511" t="s">
        <v>1751</v>
      </c>
    </row>
    <row r="512" spans="1:6" x14ac:dyDescent="0.25">
      <c r="A512" t="s">
        <v>530</v>
      </c>
      <c r="B512" t="s">
        <v>1</v>
      </c>
      <c r="C512" t="s">
        <v>1717</v>
      </c>
      <c r="D512" t="s">
        <v>1705</v>
      </c>
      <c r="E512" t="s">
        <v>1704</v>
      </c>
      <c r="F512" t="s">
        <v>1742</v>
      </c>
    </row>
    <row r="513" spans="1:6" x14ac:dyDescent="0.25">
      <c r="A513" t="s">
        <v>531</v>
      </c>
      <c r="B513" t="s">
        <v>1</v>
      </c>
      <c r="C513" t="s">
        <v>1717</v>
      </c>
      <c r="D513" t="s">
        <v>1705</v>
      </c>
      <c r="E513" t="s">
        <v>1704</v>
      </c>
      <c r="F513" t="s">
        <v>1743</v>
      </c>
    </row>
    <row r="514" spans="1:6" x14ac:dyDescent="0.25">
      <c r="A514" t="s">
        <v>532</v>
      </c>
      <c r="B514" t="s">
        <v>1</v>
      </c>
      <c r="C514" t="s">
        <v>1717</v>
      </c>
      <c r="D514" t="s">
        <v>1705</v>
      </c>
      <c r="E514" t="s">
        <v>1704</v>
      </c>
      <c r="F514" t="s">
        <v>1744</v>
      </c>
    </row>
    <row r="515" spans="1:6" x14ac:dyDescent="0.25">
      <c r="A515" t="s">
        <v>533</v>
      </c>
      <c r="B515" t="s">
        <v>1</v>
      </c>
      <c r="C515" t="s">
        <v>1717</v>
      </c>
      <c r="D515" t="s">
        <v>1705</v>
      </c>
      <c r="E515" t="s">
        <v>1704</v>
      </c>
      <c r="F515" t="s">
        <v>1745</v>
      </c>
    </row>
    <row r="516" spans="1:6" x14ac:dyDescent="0.25">
      <c r="A516" t="s">
        <v>534</v>
      </c>
      <c r="B516" t="s">
        <v>1</v>
      </c>
      <c r="C516" t="s">
        <v>1717</v>
      </c>
      <c r="D516" t="s">
        <v>1705</v>
      </c>
      <c r="E516" t="s">
        <v>1704</v>
      </c>
      <c r="F516" t="s">
        <v>1746</v>
      </c>
    </row>
    <row r="517" spans="1:6" x14ac:dyDescent="0.25">
      <c r="A517" t="s">
        <v>535</v>
      </c>
      <c r="B517" t="s">
        <v>1</v>
      </c>
      <c r="C517" t="s">
        <v>1717</v>
      </c>
      <c r="D517" t="s">
        <v>1705</v>
      </c>
      <c r="E517" t="s">
        <v>1704</v>
      </c>
      <c r="F517" t="s">
        <v>1747</v>
      </c>
    </row>
    <row r="518" spans="1:6" x14ac:dyDescent="0.25">
      <c r="A518" t="s">
        <v>536</v>
      </c>
      <c r="B518" t="s">
        <v>1</v>
      </c>
      <c r="C518" t="s">
        <v>1717</v>
      </c>
      <c r="D518" t="s">
        <v>1705</v>
      </c>
      <c r="E518" t="s">
        <v>1704</v>
      </c>
      <c r="F518" t="s">
        <v>1748</v>
      </c>
    </row>
    <row r="519" spans="1:6" x14ac:dyDescent="0.25">
      <c r="A519" t="s">
        <v>537</v>
      </c>
      <c r="B519" t="s">
        <v>1</v>
      </c>
      <c r="C519" t="s">
        <v>1717</v>
      </c>
      <c r="D519" t="s">
        <v>1705</v>
      </c>
      <c r="E519" t="s">
        <v>1704</v>
      </c>
      <c r="F519" t="s">
        <v>1749</v>
      </c>
    </row>
    <row r="520" spans="1:6" x14ac:dyDescent="0.25">
      <c r="A520" t="s">
        <v>538</v>
      </c>
      <c r="B520" t="s">
        <v>1</v>
      </c>
      <c r="C520" t="s">
        <v>1717</v>
      </c>
      <c r="D520" t="s">
        <v>1705</v>
      </c>
      <c r="E520" t="s">
        <v>1704</v>
      </c>
      <c r="F520" t="s">
        <v>1750</v>
      </c>
    </row>
    <row r="521" spans="1:6" x14ac:dyDescent="0.25">
      <c r="A521" t="s">
        <v>539</v>
      </c>
      <c r="B521" t="s">
        <v>1</v>
      </c>
      <c r="C521" t="s">
        <v>1717</v>
      </c>
      <c r="D521" t="s">
        <v>1705</v>
      </c>
      <c r="E521" t="s">
        <v>1704</v>
      </c>
      <c r="F521" t="s">
        <v>1751</v>
      </c>
    </row>
    <row r="522" spans="1:6" x14ac:dyDescent="0.25">
      <c r="A522" t="s">
        <v>540</v>
      </c>
      <c r="B522" t="s">
        <v>1</v>
      </c>
      <c r="C522" t="s">
        <v>1717</v>
      </c>
      <c r="D522" t="s">
        <v>1706</v>
      </c>
      <c r="E522" t="s">
        <v>1703</v>
      </c>
      <c r="F522" t="s">
        <v>1742</v>
      </c>
    </row>
    <row r="523" spans="1:6" x14ac:dyDescent="0.25">
      <c r="A523" t="s">
        <v>541</v>
      </c>
      <c r="B523" t="s">
        <v>1</v>
      </c>
      <c r="C523" t="s">
        <v>1717</v>
      </c>
      <c r="D523" t="s">
        <v>1706</v>
      </c>
      <c r="E523" t="s">
        <v>1703</v>
      </c>
      <c r="F523" t="s">
        <v>1743</v>
      </c>
    </row>
    <row r="524" spans="1:6" x14ac:dyDescent="0.25">
      <c r="A524" t="s">
        <v>542</v>
      </c>
      <c r="B524" t="s">
        <v>1</v>
      </c>
      <c r="C524" t="s">
        <v>1717</v>
      </c>
      <c r="D524" t="s">
        <v>1706</v>
      </c>
      <c r="E524" t="s">
        <v>1703</v>
      </c>
      <c r="F524" t="s">
        <v>1744</v>
      </c>
    </row>
    <row r="525" spans="1:6" x14ac:dyDescent="0.25">
      <c r="A525" t="s">
        <v>543</v>
      </c>
      <c r="B525" t="s">
        <v>1</v>
      </c>
      <c r="C525" t="s">
        <v>1717</v>
      </c>
      <c r="D525" t="s">
        <v>1706</v>
      </c>
      <c r="E525" t="s">
        <v>1703</v>
      </c>
      <c r="F525" t="s">
        <v>1745</v>
      </c>
    </row>
    <row r="526" spans="1:6" x14ac:dyDescent="0.25">
      <c r="A526" t="s">
        <v>544</v>
      </c>
      <c r="B526" t="s">
        <v>1</v>
      </c>
      <c r="C526" t="s">
        <v>1717</v>
      </c>
      <c r="D526" t="s">
        <v>1706</v>
      </c>
      <c r="E526" t="s">
        <v>1703</v>
      </c>
      <c r="F526" t="s">
        <v>1746</v>
      </c>
    </row>
    <row r="527" spans="1:6" x14ac:dyDescent="0.25">
      <c r="A527" t="s">
        <v>545</v>
      </c>
      <c r="B527" t="s">
        <v>1</v>
      </c>
      <c r="C527" t="s">
        <v>1717</v>
      </c>
      <c r="D527" t="s">
        <v>1706</v>
      </c>
      <c r="E527" t="s">
        <v>1703</v>
      </c>
      <c r="F527" t="s">
        <v>1747</v>
      </c>
    </row>
    <row r="528" spans="1:6" x14ac:dyDescent="0.25">
      <c r="A528" t="s">
        <v>546</v>
      </c>
      <c r="B528" t="s">
        <v>1</v>
      </c>
      <c r="C528" t="s">
        <v>1717</v>
      </c>
      <c r="D528" t="s">
        <v>1706</v>
      </c>
      <c r="E528" t="s">
        <v>1703</v>
      </c>
      <c r="F528" t="s">
        <v>1748</v>
      </c>
    </row>
    <row r="529" spans="1:6" x14ac:dyDescent="0.25">
      <c r="A529" t="s">
        <v>547</v>
      </c>
      <c r="B529" t="s">
        <v>1</v>
      </c>
      <c r="C529" t="s">
        <v>1717</v>
      </c>
      <c r="D529" t="s">
        <v>1706</v>
      </c>
      <c r="E529" t="s">
        <v>1703</v>
      </c>
      <c r="F529" t="s">
        <v>1749</v>
      </c>
    </row>
    <row r="530" spans="1:6" x14ac:dyDescent="0.25">
      <c r="A530" t="s">
        <v>548</v>
      </c>
      <c r="B530" t="s">
        <v>1</v>
      </c>
      <c r="C530" t="s">
        <v>1717</v>
      </c>
      <c r="D530" t="s">
        <v>1706</v>
      </c>
      <c r="E530" t="s">
        <v>1703</v>
      </c>
      <c r="F530" t="s">
        <v>1750</v>
      </c>
    </row>
    <row r="531" spans="1:6" x14ac:dyDescent="0.25">
      <c r="A531" t="s">
        <v>549</v>
      </c>
      <c r="B531" t="s">
        <v>1</v>
      </c>
      <c r="C531" t="s">
        <v>1717</v>
      </c>
      <c r="D531" t="s">
        <v>1706</v>
      </c>
      <c r="E531" t="s">
        <v>1703</v>
      </c>
      <c r="F531" t="s">
        <v>1751</v>
      </c>
    </row>
    <row r="532" spans="1:6" x14ac:dyDescent="0.25">
      <c r="A532" t="s">
        <v>550</v>
      </c>
      <c r="B532" t="s">
        <v>1</v>
      </c>
      <c r="C532" t="s">
        <v>1717</v>
      </c>
      <c r="D532" t="s">
        <v>1706</v>
      </c>
      <c r="E532" t="s">
        <v>1704</v>
      </c>
      <c r="F532" t="s">
        <v>1742</v>
      </c>
    </row>
    <row r="533" spans="1:6" x14ac:dyDescent="0.25">
      <c r="A533" t="s">
        <v>551</v>
      </c>
      <c r="B533" t="s">
        <v>1</v>
      </c>
      <c r="C533" t="s">
        <v>1717</v>
      </c>
      <c r="D533" t="s">
        <v>1706</v>
      </c>
      <c r="E533" t="s">
        <v>1704</v>
      </c>
      <c r="F533" t="s">
        <v>1743</v>
      </c>
    </row>
    <row r="534" spans="1:6" x14ac:dyDescent="0.25">
      <c r="A534" t="s">
        <v>552</v>
      </c>
      <c r="B534" t="s">
        <v>1</v>
      </c>
      <c r="C534" t="s">
        <v>1717</v>
      </c>
      <c r="D534" t="s">
        <v>1706</v>
      </c>
      <c r="E534" t="s">
        <v>1704</v>
      </c>
      <c r="F534" t="s">
        <v>1744</v>
      </c>
    </row>
    <row r="535" spans="1:6" x14ac:dyDescent="0.25">
      <c r="A535" t="s">
        <v>553</v>
      </c>
      <c r="B535" t="s">
        <v>1</v>
      </c>
      <c r="C535" t="s">
        <v>1717</v>
      </c>
      <c r="D535" t="s">
        <v>1706</v>
      </c>
      <c r="E535" t="s">
        <v>1704</v>
      </c>
      <c r="F535" t="s">
        <v>1745</v>
      </c>
    </row>
    <row r="536" spans="1:6" x14ac:dyDescent="0.25">
      <c r="A536" t="s">
        <v>554</v>
      </c>
      <c r="B536" t="s">
        <v>1</v>
      </c>
      <c r="C536" t="s">
        <v>1717</v>
      </c>
      <c r="D536" t="s">
        <v>1706</v>
      </c>
      <c r="E536" t="s">
        <v>1704</v>
      </c>
      <c r="F536" t="s">
        <v>1746</v>
      </c>
    </row>
    <row r="537" spans="1:6" x14ac:dyDescent="0.25">
      <c r="A537" t="s">
        <v>555</v>
      </c>
      <c r="B537" t="s">
        <v>1</v>
      </c>
      <c r="C537" t="s">
        <v>1717</v>
      </c>
      <c r="D537" t="s">
        <v>1706</v>
      </c>
      <c r="E537" t="s">
        <v>1704</v>
      </c>
      <c r="F537" t="s">
        <v>1747</v>
      </c>
    </row>
    <row r="538" spans="1:6" x14ac:dyDescent="0.25">
      <c r="A538" t="s">
        <v>556</v>
      </c>
      <c r="B538" t="s">
        <v>1</v>
      </c>
      <c r="C538" t="s">
        <v>1717</v>
      </c>
      <c r="D538" t="s">
        <v>1706</v>
      </c>
      <c r="E538" t="s">
        <v>1704</v>
      </c>
      <c r="F538" t="s">
        <v>1748</v>
      </c>
    </row>
    <row r="539" spans="1:6" x14ac:dyDescent="0.25">
      <c r="A539" t="s">
        <v>557</v>
      </c>
      <c r="B539" t="s">
        <v>1</v>
      </c>
      <c r="C539" t="s">
        <v>1717</v>
      </c>
      <c r="D539" t="s">
        <v>1706</v>
      </c>
      <c r="E539" t="s">
        <v>1704</v>
      </c>
      <c r="F539" t="s">
        <v>1749</v>
      </c>
    </row>
    <row r="540" spans="1:6" x14ac:dyDescent="0.25">
      <c r="A540" t="s">
        <v>558</v>
      </c>
      <c r="B540" t="s">
        <v>1</v>
      </c>
      <c r="C540" t="s">
        <v>1717</v>
      </c>
      <c r="D540" t="s">
        <v>1706</v>
      </c>
      <c r="E540" t="s">
        <v>1704</v>
      </c>
      <c r="F540" t="s">
        <v>1750</v>
      </c>
    </row>
    <row r="541" spans="1:6" x14ac:dyDescent="0.25">
      <c r="A541" t="s">
        <v>559</v>
      </c>
      <c r="B541" t="s">
        <v>1</v>
      </c>
      <c r="C541" t="s">
        <v>1717</v>
      </c>
      <c r="D541" t="s">
        <v>1706</v>
      </c>
      <c r="E541" t="s">
        <v>1704</v>
      </c>
      <c r="F541" t="s">
        <v>1751</v>
      </c>
    </row>
    <row r="542" spans="1:6" x14ac:dyDescent="0.25">
      <c r="A542" t="s">
        <v>560</v>
      </c>
      <c r="B542" t="s">
        <v>1</v>
      </c>
      <c r="C542" t="s">
        <v>1717</v>
      </c>
      <c r="D542" t="s">
        <v>1707</v>
      </c>
      <c r="E542" t="s">
        <v>1703</v>
      </c>
      <c r="F542" t="s">
        <v>1742</v>
      </c>
    </row>
    <row r="543" spans="1:6" x14ac:dyDescent="0.25">
      <c r="A543" t="s">
        <v>561</v>
      </c>
      <c r="B543" t="s">
        <v>1</v>
      </c>
      <c r="C543" t="s">
        <v>1717</v>
      </c>
      <c r="D543" t="s">
        <v>1707</v>
      </c>
      <c r="E543" t="s">
        <v>1703</v>
      </c>
      <c r="F543" t="s">
        <v>1743</v>
      </c>
    </row>
    <row r="544" spans="1:6" x14ac:dyDescent="0.25">
      <c r="A544" t="s">
        <v>562</v>
      </c>
      <c r="B544" t="s">
        <v>1</v>
      </c>
      <c r="C544" t="s">
        <v>1717</v>
      </c>
      <c r="D544" t="s">
        <v>1707</v>
      </c>
      <c r="E544" t="s">
        <v>1703</v>
      </c>
      <c r="F544" t="s">
        <v>1744</v>
      </c>
    </row>
    <row r="545" spans="1:6" x14ac:dyDescent="0.25">
      <c r="A545" t="s">
        <v>563</v>
      </c>
      <c r="B545" t="s">
        <v>1</v>
      </c>
      <c r="C545" t="s">
        <v>1717</v>
      </c>
      <c r="D545" t="s">
        <v>1707</v>
      </c>
      <c r="E545" t="s">
        <v>1703</v>
      </c>
      <c r="F545" t="s">
        <v>1745</v>
      </c>
    </row>
    <row r="546" spans="1:6" x14ac:dyDescent="0.25">
      <c r="A546" t="s">
        <v>564</v>
      </c>
      <c r="B546" t="s">
        <v>1</v>
      </c>
      <c r="C546" t="s">
        <v>1717</v>
      </c>
      <c r="D546" t="s">
        <v>1707</v>
      </c>
      <c r="E546" t="s">
        <v>1703</v>
      </c>
      <c r="F546" t="s">
        <v>1746</v>
      </c>
    </row>
    <row r="547" spans="1:6" x14ac:dyDescent="0.25">
      <c r="A547" t="s">
        <v>565</v>
      </c>
      <c r="B547" t="s">
        <v>1</v>
      </c>
      <c r="C547" t="s">
        <v>1717</v>
      </c>
      <c r="D547" t="s">
        <v>1707</v>
      </c>
      <c r="E547" t="s">
        <v>1703</v>
      </c>
      <c r="F547" t="s">
        <v>1747</v>
      </c>
    </row>
    <row r="548" spans="1:6" x14ac:dyDescent="0.25">
      <c r="A548" t="s">
        <v>566</v>
      </c>
      <c r="B548" t="s">
        <v>1</v>
      </c>
      <c r="C548" t="s">
        <v>1717</v>
      </c>
      <c r="D548" t="s">
        <v>1707</v>
      </c>
      <c r="E548" t="s">
        <v>1703</v>
      </c>
      <c r="F548" t="s">
        <v>1748</v>
      </c>
    </row>
    <row r="549" spans="1:6" x14ac:dyDescent="0.25">
      <c r="A549" t="s">
        <v>567</v>
      </c>
      <c r="B549" t="s">
        <v>1</v>
      </c>
      <c r="C549" t="s">
        <v>1717</v>
      </c>
      <c r="D549" t="s">
        <v>1707</v>
      </c>
      <c r="E549" t="s">
        <v>1703</v>
      </c>
      <c r="F549" t="s">
        <v>1749</v>
      </c>
    </row>
    <row r="550" spans="1:6" x14ac:dyDescent="0.25">
      <c r="A550" t="s">
        <v>568</v>
      </c>
      <c r="B550" t="s">
        <v>1</v>
      </c>
      <c r="C550" t="s">
        <v>1717</v>
      </c>
      <c r="D550" t="s">
        <v>1707</v>
      </c>
      <c r="E550" t="s">
        <v>1703</v>
      </c>
      <c r="F550" t="s">
        <v>1750</v>
      </c>
    </row>
    <row r="551" spans="1:6" x14ac:dyDescent="0.25">
      <c r="A551" t="s">
        <v>569</v>
      </c>
      <c r="B551" t="s">
        <v>1</v>
      </c>
      <c r="C551" t="s">
        <v>1717</v>
      </c>
      <c r="D551" t="s">
        <v>1707</v>
      </c>
      <c r="E551" t="s">
        <v>1703</v>
      </c>
      <c r="F551" t="s">
        <v>1751</v>
      </c>
    </row>
    <row r="552" spans="1:6" x14ac:dyDescent="0.25">
      <c r="A552" t="s">
        <v>570</v>
      </c>
      <c r="B552" t="s">
        <v>1</v>
      </c>
      <c r="C552" t="s">
        <v>1717</v>
      </c>
      <c r="D552" t="s">
        <v>1707</v>
      </c>
      <c r="E552" t="s">
        <v>1704</v>
      </c>
      <c r="F552" t="s">
        <v>1742</v>
      </c>
    </row>
    <row r="553" spans="1:6" x14ac:dyDescent="0.25">
      <c r="A553" t="s">
        <v>571</v>
      </c>
      <c r="B553" t="s">
        <v>1</v>
      </c>
      <c r="C553" t="s">
        <v>1717</v>
      </c>
      <c r="D553" t="s">
        <v>1707</v>
      </c>
      <c r="E553" t="s">
        <v>1704</v>
      </c>
      <c r="F553" t="s">
        <v>1743</v>
      </c>
    </row>
    <row r="554" spans="1:6" x14ac:dyDescent="0.25">
      <c r="A554" t="s">
        <v>572</v>
      </c>
      <c r="B554" t="s">
        <v>1</v>
      </c>
      <c r="C554" t="s">
        <v>1717</v>
      </c>
      <c r="D554" t="s">
        <v>1707</v>
      </c>
      <c r="E554" t="s">
        <v>1704</v>
      </c>
      <c r="F554" t="s">
        <v>1744</v>
      </c>
    </row>
    <row r="555" spans="1:6" x14ac:dyDescent="0.25">
      <c r="A555" t="s">
        <v>573</v>
      </c>
      <c r="B555" t="s">
        <v>1</v>
      </c>
      <c r="C555" t="s">
        <v>1717</v>
      </c>
      <c r="D555" t="s">
        <v>1707</v>
      </c>
      <c r="E555" t="s">
        <v>1704</v>
      </c>
      <c r="F555" t="s">
        <v>1745</v>
      </c>
    </row>
    <row r="556" spans="1:6" x14ac:dyDescent="0.25">
      <c r="A556" t="s">
        <v>574</v>
      </c>
      <c r="B556" t="s">
        <v>1</v>
      </c>
      <c r="C556" t="s">
        <v>1717</v>
      </c>
      <c r="D556" t="s">
        <v>1707</v>
      </c>
      <c r="E556" t="s">
        <v>1704</v>
      </c>
      <c r="F556" t="s">
        <v>1746</v>
      </c>
    </row>
    <row r="557" spans="1:6" x14ac:dyDescent="0.25">
      <c r="A557" t="s">
        <v>575</v>
      </c>
      <c r="B557" t="s">
        <v>1</v>
      </c>
      <c r="C557" t="s">
        <v>1717</v>
      </c>
      <c r="D557" t="s">
        <v>1707</v>
      </c>
      <c r="E557" t="s">
        <v>1704</v>
      </c>
      <c r="F557" t="s">
        <v>1747</v>
      </c>
    </row>
    <row r="558" spans="1:6" x14ac:dyDescent="0.25">
      <c r="A558" t="s">
        <v>576</v>
      </c>
      <c r="B558" t="s">
        <v>1</v>
      </c>
      <c r="C558" t="s">
        <v>1717</v>
      </c>
      <c r="D558" t="s">
        <v>1707</v>
      </c>
      <c r="E558" t="s">
        <v>1704</v>
      </c>
      <c r="F558" t="s">
        <v>1748</v>
      </c>
    </row>
    <row r="559" spans="1:6" x14ac:dyDescent="0.25">
      <c r="A559" t="s">
        <v>577</v>
      </c>
      <c r="B559" t="s">
        <v>1</v>
      </c>
      <c r="C559" t="s">
        <v>1717</v>
      </c>
      <c r="D559" t="s">
        <v>1707</v>
      </c>
      <c r="E559" t="s">
        <v>1704</v>
      </c>
      <c r="F559" t="s">
        <v>1749</v>
      </c>
    </row>
    <row r="560" spans="1:6" x14ac:dyDescent="0.25">
      <c r="A560" t="s">
        <v>578</v>
      </c>
      <c r="B560" t="s">
        <v>1</v>
      </c>
      <c r="C560" t="s">
        <v>1717</v>
      </c>
      <c r="D560" t="s">
        <v>1707</v>
      </c>
      <c r="E560" t="s">
        <v>1704</v>
      </c>
      <c r="F560" t="s">
        <v>1750</v>
      </c>
    </row>
    <row r="561" spans="1:6" x14ac:dyDescent="0.25">
      <c r="A561" t="s">
        <v>579</v>
      </c>
      <c r="B561" t="s">
        <v>1</v>
      </c>
      <c r="C561" t="s">
        <v>1717</v>
      </c>
      <c r="D561" t="s">
        <v>1707</v>
      </c>
      <c r="E561" t="s">
        <v>1704</v>
      </c>
      <c r="F561" t="s">
        <v>1751</v>
      </c>
    </row>
    <row r="562" spans="1:6" x14ac:dyDescent="0.25">
      <c r="A562" t="s">
        <v>580</v>
      </c>
      <c r="B562" t="s">
        <v>1</v>
      </c>
      <c r="C562" t="s">
        <v>1717</v>
      </c>
      <c r="D562" t="s">
        <v>1708</v>
      </c>
      <c r="E562" t="s">
        <v>1703</v>
      </c>
      <c r="F562" t="s">
        <v>1742</v>
      </c>
    </row>
    <row r="563" spans="1:6" x14ac:dyDescent="0.25">
      <c r="A563" t="s">
        <v>581</v>
      </c>
      <c r="B563" t="s">
        <v>1</v>
      </c>
      <c r="C563" t="s">
        <v>1717</v>
      </c>
      <c r="D563" t="s">
        <v>1708</v>
      </c>
      <c r="E563" t="s">
        <v>1703</v>
      </c>
      <c r="F563" t="s">
        <v>1743</v>
      </c>
    </row>
    <row r="564" spans="1:6" x14ac:dyDescent="0.25">
      <c r="A564" t="s">
        <v>582</v>
      </c>
      <c r="B564" t="s">
        <v>1</v>
      </c>
      <c r="C564" t="s">
        <v>1717</v>
      </c>
      <c r="D564" t="s">
        <v>1708</v>
      </c>
      <c r="E564" t="s">
        <v>1703</v>
      </c>
      <c r="F564" t="s">
        <v>1744</v>
      </c>
    </row>
    <row r="565" spans="1:6" x14ac:dyDescent="0.25">
      <c r="A565" t="s">
        <v>583</v>
      </c>
      <c r="B565" t="s">
        <v>1</v>
      </c>
      <c r="C565" t="s">
        <v>1717</v>
      </c>
      <c r="D565" t="s">
        <v>1708</v>
      </c>
      <c r="E565" t="s">
        <v>1703</v>
      </c>
      <c r="F565" t="s">
        <v>1745</v>
      </c>
    </row>
    <row r="566" spans="1:6" x14ac:dyDescent="0.25">
      <c r="A566" t="s">
        <v>584</v>
      </c>
      <c r="B566" t="s">
        <v>1</v>
      </c>
      <c r="C566" t="s">
        <v>1717</v>
      </c>
      <c r="D566" t="s">
        <v>1708</v>
      </c>
      <c r="E566" t="s">
        <v>1703</v>
      </c>
      <c r="F566" t="s">
        <v>1746</v>
      </c>
    </row>
    <row r="567" spans="1:6" x14ac:dyDescent="0.25">
      <c r="A567" t="s">
        <v>585</v>
      </c>
      <c r="B567" t="s">
        <v>1</v>
      </c>
      <c r="C567" t="s">
        <v>1717</v>
      </c>
      <c r="D567" t="s">
        <v>1708</v>
      </c>
      <c r="E567" t="s">
        <v>1703</v>
      </c>
      <c r="F567" t="s">
        <v>1747</v>
      </c>
    </row>
    <row r="568" spans="1:6" x14ac:dyDescent="0.25">
      <c r="A568" t="s">
        <v>586</v>
      </c>
      <c r="B568" t="s">
        <v>1</v>
      </c>
      <c r="C568" t="s">
        <v>1717</v>
      </c>
      <c r="D568" t="s">
        <v>1708</v>
      </c>
      <c r="E568" t="s">
        <v>1703</v>
      </c>
      <c r="F568" t="s">
        <v>1748</v>
      </c>
    </row>
    <row r="569" spans="1:6" x14ac:dyDescent="0.25">
      <c r="A569" t="s">
        <v>587</v>
      </c>
      <c r="B569" t="s">
        <v>1</v>
      </c>
      <c r="C569" t="s">
        <v>1717</v>
      </c>
      <c r="D569" t="s">
        <v>1708</v>
      </c>
      <c r="E569" t="s">
        <v>1703</v>
      </c>
      <c r="F569" t="s">
        <v>1749</v>
      </c>
    </row>
    <row r="570" spans="1:6" x14ac:dyDescent="0.25">
      <c r="A570" t="s">
        <v>588</v>
      </c>
      <c r="B570" t="s">
        <v>1</v>
      </c>
      <c r="C570" t="s">
        <v>1717</v>
      </c>
      <c r="D570" t="s">
        <v>1708</v>
      </c>
      <c r="E570" t="s">
        <v>1703</v>
      </c>
      <c r="F570" t="s">
        <v>1750</v>
      </c>
    </row>
    <row r="571" spans="1:6" x14ac:dyDescent="0.25">
      <c r="A571" t="s">
        <v>589</v>
      </c>
      <c r="B571" t="s">
        <v>1</v>
      </c>
      <c r="C571" t="s">
        <v>1717</v>
      </c>
      <c r="D571" t="s">
        <v>1708</v>
      </c>
      <c r="E571" t="s">
        <v>1703</v>
      </c>
      <c r="F571" t="s">
        <v>1751</v>
      </c>
    </row>
    <row r="572" spans="1:6" x14ac:dyDescent="0.25">
      <c r="A572" t="s">
        <v>590</v>
      </c>
      <c r="B572" t="s">
        <v>1</v>
      </c>
      <c r="C572" t="s">
        <v>1717</v>
      </c>
      <c r="D572" t="s">
        <v>1708</v>
      </c>
      <c r="E572" t="s">
        <v>1704</v>
      </c>
      <c r="F572" t="s">
        <v>1742</v>
      </c>
    </row>
    <row r="573" spans="1:6" x14ac:dyDescent="0.25">
      <c r="A573" t="s">
        <v>591</v>
      </c>
      <c r="B573" t="s">
        <v>1</v>
      </c>
      <c r="C573" t="s">
        <v>1717</v>
      </c>
      <c r="D573" t="s">
        <v>1708</v>
      </c>
      <c r="E573" t="s">
        <v>1704</v>
      </c>
      <c r="F573" t="s">
        <v>1743</v>
      </c>
    </row>
    <row r="574" spans="1:6" x14ac:dyDescent="0.25">
      <c r="A574" t="s">
        <v>592</v>
      </c>
      <c r="B574" t="s">
        <v>1</v>
      </c>
      <c r="C574" t="s">
        <v>1717</v>
      </c>
      <c r="D574" t="s">
        <v>1708</v>
      </c>
      <c r="E574" t="s">
        <v>1704</v>
      </c>
      <c r="F574" t="s">
        <v>1744</v>
      </c>
    </row>
    <row r="575" spans="1:6" x14ac:dyDescent="0.25">
      <c r="A575" t="s">
        <v>593</v>
      </c>
      <c r="B575" t="s">
        <v>1</v>
      </c>
      <c r="C575" t="s">
        <v>1717</v>
      </c>
      <c r="D575" t="s">
        <v>1708</v>
      </c>
      <c r="E575" t="s">
        <v>1704</v>
      </c>
      <c r="F575" t="s">
        <v>1745</v>
      </c>
    </row>
    <row r="576" spans="1:6" x14ac:dyDescent="0.25">
      <c r="A576" t="s">
        <v>594</v>
      </c>
      <c r="B576" t="s">
        <v>1</v>
      </c>
      <c r="C576" t="s">
        <v>1717</v>
      </c>
      <c r="D576" t="s">
        <v>1708</v>
      </c>
      <c r="E576" t="s">
        <v>1704</v>
      </c>
      <c r="F576" t="s">
        <v>1746</v>
      </c>
    </row>
    <row r="577" spans="1:6" x14ac:dyDescent="0.25">
      <c r="A577" t="s">
        <v>595</v>
      </c>
      <c r="B577" t="s">
        <v>1</v>
      </c>
      <c r="C577" t="s">
        <v>1717</v>
      </c>
      <c r="D577" t="s">
        <v>1708</v>
      </c>
      <c r="E577" t="s">
        <v>1704</v>
      </c>
      <c r="F577" t="s">
        <v>1747</v>
      </c>
    </row>
    <row r="578" spans="1:6" x14ac:dyDescent="0.25">
      <c r="A578" t="s">
        <v>596</v>
      </c>
      <c r="B578" t="s">
        <v>1</v>
      </c>
      <c r="C578" t="s">
        <v>1717</v>
      </c>
      <c r="D578" t="s">
        <v>1708</v>
      </c>
      <c r="E578" t="s">
        <v>1704</v>
      </c>
      <c r="F578" t="s">
        <v>1748</v>
      </c>
    </row>
    <row r="579" spans="1:6" x14ac:dyDescent="0.25">
      <c r="A579" t="s">
        <v>597</v>
      </c>
      <c r="B579" t="s">
        <v>1</v>
      </c>
      <c r="C579" t="s">
        <v>1717</v>
      </c>
      <c r="D579" t="s">
        <v>1708</v>
      </c>
      <c r="E579" t="s">
        <v>1704</v>
      </c>
      <c r="F579" t="s">
        <v>1749</v>
      </c>
    </row>
    <row r="580" spans="1:6" x14ac:dyDescent="0.25">
      <c r="A580" t="s">
        <v>598</v>
      </c>
      <c r="B580" t="s">
        <v>1</v>
      </c>
      <c r="C580" t="s">
        <v>1717</v>
      </c>
      <c r="D580" t="s">
        <v>1708</v>
      </c>
      <c r="E580" t="s">
        <v>1704</v>
      </c>
      <c r="F580" t="s">
        <v>1750</v>
      </c>
    </row>
    <row r="581" spans="1:6" x14ac:dyDescent="0.25">
      <c r="A581" t="s">
        <v>599</v>
      </c>
      <c r="B581" t="s">
        <v>1</v>
      </c>
      <c r="C581" t="s">
        <v>1717</v>
      </c>
      <c r="D581" t="s">
        <v>1708</v>
      </c>
      <c r="E581" t="s">
        <v>1704</v>
      </c>
      <c r="F581" t="s">
        <v>1751</v>
      </c>
    </row>
    <row r="582" spans="1:6" x14ac:dyDescent="0.25">
      <c r="A582" t="s">
        <v>600</v>
      </c>
      <c r="B582" t="s">
        <v>1</v>
      </c>
      <c r="C582" t="s">
        <v>1717</v>
      </c>
      <c r="D582" t="s">
        <v>1709</v>
      </c>
      <c r="E582" t="s">
        <v>1703</v>
      </c>
      <c r="F582" t="s">
        <v>1742</v>
      </c>
    </row>
    <row r="583" spans="1:6" x14ac:dyDescent="0.25">
      <c r="A583" t="s">
        <v>601</v>
      </c>
      <c r="B583" t="s">
        <v>1</v>
      </c>
      <c r="C583" t="s">
        <v>1717</v>
      </c>
      <c r="D583" t="s">
        <v>1709</v>
      </c>
      <c r="E583" t="s">
        <v>1703</v>
      </c>
      <c r="F583" t="s">
        <v>1743</v>
      </c>
    </row>
    <row r="584" spans="1:6" x14ac:dyDescent="0.25">
      <c r="A584" t="s">
        <v>602</v>
      </c>
      <c r="B584" t="s">
        <v>1</v>
      </c>
      <c r="C584" t="s">
        <v>1717</v>
      </c>
      <c r="D584" t="s">
        <v>1709</v>
      </c>
      <c r="E584" t="s">
        <v>1703</v>
      </c>
      <c r="F584" t="s">
        <v>1744</v>
      </c>
    </row>
    <row r="585" spans="1:6" x14ac:dyDescent="0.25">
      <c r="A585" t="s">
        <v>603</v>
      </c>
      <c r="B585" t="s">
        <v>1</v>
      </c>
      <c r="C585" t="s">
        <v>1717</v>
      </c>
      <c r="D585" t="s">
        <v>1709</v>
      </c>
      <c r="E585" t="s">
        <v>1703</v>
      </c>
      <c r="F585" t="s">
        <v>1745</v>
      </c>
    </row>
    <row r="586" spans="1:6" x14ac:dyDescent="0.25">
      <c r="A586" t="s">
        <v>604</v>
      </c>
      <c r="B586" t="s">
        <v>1</v>
      </c>
      <c r="C586" t="s">
        <v>1717</v>
      </c>
      <c r="D586" t="s">
        <v>1709</v>
      </c>
      <c r="E586" t="s">
        <v>1703</v>
      </c>
      <c r="F586" t="s">
        <v>1746</v>
      </c>
    </row>
    <row r="587" spans="1:6" x14ac:dyDescent="0.25">
      <c r="A587" t="s">
        <v>605</v>
      </c>
      <c r="B587" t="s">
        <v>1</v>
      </c>
      <c r="C587" t="s">
        <v>1717</v>
      </c>
      <c r="D587" t="s">
        <v>1709</v>
      </c>
      <c r="E587" t="s">
        <v>1703</v>
      </c>
      <c r="F587" t="s">
        <v>1747</v>
      </c>
    </row>
    <row r="588" spans="1:6" x14ac:dyDescent="0.25">
      <c r="A588" t="s">
        <v>606</v>
      </c>
      <c r="B588" t="s">
        <v>1</v>
      </c>
      <c r="C588" t="s">
        <v>1717</v>
      </c>
      <c r="D588" t="s">
        <v>1709</v>
      </c>
      <c r="E588" t="s">
        <v>1703</v>
      </c>
      <c r="F588" t="s">
        <v>1748</v>
      </c>
    </row>
    <row r="589" spans="1:6" x14ac:dyDescent="0.25">
      <c r="A589" t="s">
        <v>607</v>
      </c>
      <c r="B589" t="s">
        <v>1</v>
      </c>
      <c r="C589" t="s">
        <v>1717</v>
      </c>
      <c r="D589" t="s">
        <v>1709</v>
      </c>
      <c r="E589" t="s">
        <v>1703</v>
      </c>
      <c r="F589" t="s">
        <v>1749</v>
      </c>
    </row>
    <row r="590" spans="1:6" x14ac:dyDescent="0.25">
      <c r="A590" t="s">
        <v>608</v>
      </c>
      <c r="B590" t="s">
        <v>1</v>
      </c>
      <c r="C590" t="s">
        <v>1717</v>
      </c>
      <c r="D590" t="s">
        <v>1709</v>
      </c>
      <c r="E590" t="s">
        <v>1703</v>
      </c>
      <c r="F590" t="s">
        <v>1750</v>
      </c>
    </row>
    <row r="591" spans="1:6" x14ac:dyDescent="0.25">
      <c r="A591" t="s">
        <v>609</v>
      </c>
      <c r="B591" t="s">
        <v>1</v>
      </c>
      <c r="C591" t="s">
        <v>1717</v>
      </c>
      <c r="D591" t="s">
        <v>1709</v>
      </c>
      <c r="E591" t="s">
        <v>1703</v>
      </c>
      <c r="F591" t="s">
        <v>1751</v>
      </c>
    </row>
    <row r="592" spans="1:6" x14ac:dyDescent="0.25">
      <c r="A592" t="s">
        <v>610</v>
      </c>
      <c r="B592" t="s">
        <v>1</v>
      </c>
      <c r="C592" t="s">
        <v>1717</v>
      </c>
      <c r="D592" t="s">
        <v>1709</v>
      </c>
      <c r="E592" t="s">
        <v>1704</v>
      </c>
      <c r="F592" t="s">
        <v>1742</v>
      </c>
    </row>
    <row r="593" spans="1:6" x14ac:dyDescent="0.25">
      <c r="A593" t="s">
        <v>611</v>
      </c>
      <c r="B593" t="s">
        <v>1</v>
      </c>
      <c r="C593" t="s">
        <v>1717</v>
      </c>
      <c r="D593" t="s">
        <v>1709</v>
      </c>
      <c r="E593" t="s">
        <v>1704</v>
      </c>
      <c r="F593" t="s">
        <v>1743</v>
      </c>
    </row>
    <row r="594" spans="1:6" x14ac:dyDescent="0.25">
      <c r="A594" t="s">
        <v>612</v>
      </c>
      <c r="B594" t="s">
        <v>1</v>
      </c>
      <c r="C594" t="s">
        <v>1717</v>
      </c>
      <c r="D594" t="s">
        <v>1709</v>
      </c>
      <c r="E594" t="s">
        <v>1704</v>
      </c>
      <c r="F594" t="s">
        <v>1744</v>
      </c>
    </row>
    <row r="595" spans="1:6" x14ac:dyDescent="0.25">
      <c r="A595" t="s">
        <v>613</v>
      </c>
      <c r="B595" t="s">
        <v>1</v>
      </c>
      <c r="C595" t="s">
        <v>1717</v>
      </c>
      <c r="D595" t="s">
        <v>1709</v>
      </c>
      <c r="E595" t="s">
        <v>1704</v>
      </c>
      <c r="F595" t="s">
        <v>1745</v>
      </c>
    </row>
    <row r="596" spans="1:6" x14ac:dyDescent="0.25">
      <c r="A596" t="s">
        <v>614</v>
      </c>
      <c r="B596" t="s">
        <v>1</v>
      </c>
      <c r="C596" t="s">
        <v>1717</v>
      </c>
      <c r="D596" t="s">
        <v>1709</v>
      </c>
      <c r="E596" t="s">
        <v>1704</v>
      </c>
      <c r="F596" t="s">
        <v>1746</v>
      </c>
    </row>
    <row r="597" spans="1:6" x14ac:dyDescent="0.25">
      <c r="A597" t="s">
        <v>615</v>
      </c>
      <c r="B597" t="s">
        <v>1</v>
      </c>
      <c r="C597" t="s">
        <v>1717</v>
      </c>
      <c r="D597" t="s">
        <v>1709</v>
      </c>
      <c r="E597" t="s">
        <v>1704</v>
      </c>
      <c r="F597" t="s">
        <v>1747</v>
      </c>
    </row>
    <row r="598" spans="1:6" x14ac:dyDescent="0.25">
      <c r="A598" t="s">
        <v>616</v>
      </c>
      <c r="B598" t="s">
        <v>1</v>
      </c>
      <c r="C598" t="s">
        <v>1717</v>
      </c>
      <c r="D598" t="s">
        <v>1709</v>
      </c>
      <c r="E598" t="s">
        <v>1704</v>
      </c>
      <c r="F598" t="s">
        <v>1748</v>
      </c>
    </row>
    <row r="599" spans="1:6" x14ac:dyDescent="0.25">
      <c r="A599" t="s">
        <v>617</v>
      </c>
      <c r="B599" t="s">
        <v>1</v>
      </c>
      <c r="C599" t="s">
        <v>1717</v>
      </c>
      <c r="D599" t="s">
        <v>1709</v>
      </c>
      <c r="E599" t="s">
        <v>1704</v>
      </c>
      <c r="F599" t="s">
        <v>1749</v>
      </c>
    </row>
    <row r="600" spans="1:6" x14ac:dyDescent="0.25">
      <c r="A600" t="s">
        <v>618</v>
      </c>
      <c r="B600" t="s">
        <v>1</v>
      </c>
      <c r="C600" t="s">
        <v>1717</v>
      </c>
      <c r="D600" t="s">
        <v>1709</v>
      </c>
      <c r="E600" t="s">
        <v>1704</v>
      </c>
      <c r="F600" t="s">
        <v>1750</v>
      </c>
    </row>
    <row r="601" spans="1:6" x14ac:dyDescent="0.25">
      <c r="A601" t="s">
        <v>619</v>
      </c>
      <c r="B601" t="s">
        <v>1</v>
      </c>
      <c r="C601" t="s">
        <v>1717</v>
      </c>
      <c r="D601" t="s">
        <v>1709</v>
      </c>
      <c r="E601" t="s">
        <v>1704</v>
      </c>
      <c r="F601" t="s">
        <v>1751</v>
      </c>
    </row>
    <row r="602" spans="1:6" x14ac:dyDescent="0.25">
      <c r="A602" t="s">
        <v>620</v>
      </c>
      <c r="B602" t="s">
        <v>1</v>
      </c>
      <c r="C602" t="s">
        <v>1717</v>
      </c>
      <c r="D602" t="s">
        <v>1710</v>
      </c>
      <c r="E602" t="s">
        <v>1703</v>
      </c>
      <c r="F602" t="s">
        <v>1742</v>
      </c>
    </row>
    <row r="603" spans="1:6" x14ac:dyDescent="0.25">
      <c r="A603" t="s">
        <v>621</v>
      </c>
      <c r="B603" t="s">
        <v>1</v>
      </c>
      <c r="C603" t="s">
        <v>1717</v>
      </c>
      <c r="D603" t="s">
        <v>1710</v>
      </c>
      <c r="E603" t="s">
        <v>1703</v>
      </c>
      <c r="F603" t="s">
        <v>1743</v>
      </c>
    </row>
    <row r="604" spans="1:6" x14ac:dyDescent="0.25">
      <c r="A604" t="s">
        <v>622</v>
      </c>
      <c r="B604" t="s">
        <v>1</v>
      </c>
      <c r="C604" t="s">
        <v>1717</v>
      </c>
      <c r="D604" t="s">
        <v>1710</v>
      </c>
      <c r="E604" t="s">
        <v>1703</v>
      </c>
      <c r="F604" t="s">
        <v>1744</v>
      </c>
    </row>
    <row r="605" spans="1:6" x14ac:dyDescent="0.25">
      <c r="A605" t="s">
        <v>623</v>
      </c>
      <c r="B605" t="s">
        <v>1</v>
      </c>
      <c r="C605" t="s">
        <v>1717</v>
      </c>
      <c r="D605" t="s">
        <v>1710</v>
      </c>
      <c r="E605" t="s">
        <v>1703</v>
      </c>
      <c r="F605" t="s">
        <v>1745</v>
      </c>
    </row>
    <row r="606" spans="1:6" x14ac:dyDescent="0.25">
      <c r="A606" t="s">
        <v>624</v>
      </c>
      <c r="B606" t="s">
        <v>1</v>
      </c>
      <c r="C606" t="s">
        <v>1717</v>
      </c>
      <c r="D606" t="s">
        <v>1710</v>
      </c>
      <c r="E606" t="s">
        <v>1703</v>
      </c>
      <c r="F606" t="s">
        <v>1746</v>
      </c>
    </row>
    <row r="607" spans="1:6" x14ac:dyDescent="0.25">
      <c r="A607" t="s">
        <v>625</v>
      </c>
      <c r="B607" t="s">
        <v>1</v>
      </c>
      <c r="C607" t="s">
        <v>1717</v>
      </c>
      <c r="D607" t="s">
        <v>1710</v>
      </c>
      <c r="E607" t="s">
        <v>1703</v>
      </c>
      <c r="F607" t="s">
        <v>1747</v>
      </c>
    </row>
    <row r="608" spans="1:6" x14ac:dyDescent="0.25">
      <c r="A608" t="s">
        <v>626</v>
      </c>
      <c r="B608" t="s">
        <v>1</v>
      </c>
      <c r="C608" t="s">
        <v>1717</v>
      </c>
      <c r="D608" t="s">
        <v>1710</v>
      </c>
      <c r="E608" t="s">
        <v>1703</v>
      </c>
      <c r="F608" t="s">
        <v>1748</v>
      </c>
    </row>
    <row r="609" spans="1:6" x14ac:dyDescent="0.25">
      <c r="A609" t="s">
        <v>627</v>
      </c>
      <c r="B609" t="s">
        <v>1</v>
      </c>
      <c r="C609" t="s">
        <v>1717</v>
      </c>
      <c r="D609" t="s">
        <v>1710</v>
      </c>
      <c r="E609" t="s">
        <v>1703</v>
      </c>
      <c r="F609" t="s">
        <v>1749</v>
      </c>
    </row>
    <row r="610" spans="1:6" x14ac:dyDescent="0.25">
      <c r="A610" t="s">
        <v>628</v>
      </c>
      <c r="B610" t="s">
        <v>1</v>
      </c>
      <c r="C610" t="s">
        <v>1717</v>
      </c>
      <c r="D610" t="s">
        <v>1710</v>
      </c>
      <c r="E610" t="s">
        <v>1703</v>
      </c>
      <c r="F610" t="s">
        <v>1750</v>
      </c>
    </row>
    <row r="611" spans="1:6" x14ac:dyDescent="0.25">
      <c r="A611" t="s">
        <v>629</v>
      </c>
      <c r="B611" t="s">
        <v>1</v>
      </c>
      <c r="C611" t="s">
        <v>1717</v>
      </c>
      <c r="D611" t="s">
        <v>1710</v>
      </c>
      <c r="E611" t="s">
        <v>1703</v>
      </c>
      <c r="F611" t="s">
        <v>1751</v>
      </c>
    </row>
    <row r="612" spans="1:6" x14ac:dyDescent="0.25">
      <c r="A612" t="s">
        <v>630</v>
      </c>
      <c r="B612" t="s">
        <v>1</v>
      </c>
      <c r="C612" t="s">
        <v>1717</v>
      </c>
      <c r="D612" t="s">
        <v>1710</v>
      </c>
      <c r="E612" t="s">
        <v>1704</v>
      </c>
      <c r="F612" t="s">
        <v>1742</v>
      </c>
    </row>
    <row r="613" spans="1:6" x14ac:dyDescent="0.25">
      <c r="A613" t="s">
        <v>631</v>
      </c>
      <c r="B613" t="s">
        <v>1</v>
      </c>
      <c r="C613" t="s">
        <v>1717</v>
      </c>
      <c r="D613" t="s">
        <v>1710</v>
      </c>
      <c r="E613" t="s">
        <v>1704</v>
      </c>
      <c r="F613" t="s">
        <v>1743</v>
      </c>
    </row>
    <row r="614" spans="1:6" x14ac:dyDescent="0.25">
      <c r="A614" t="s">
        <v>632</v>
      </c>
      <c r="B614" t="s">
        <v>1</v>
      </c>
      <c r="C614" t="s">
        <v>1717</v>
      </c>
      <c r="D614" t="s">
        <v>1710</v>
      </c>
      <c r="E614" t="s">
        <v>1704</v>
      </c>
      <c r="F614" t="s">
        <v>1744</v>
      </c>
    </row>
    <row r="615" spans="1:6" x14ac:dyDescent="0.25">
      <c r="A615" t="s">
        <v>633</v>
      </c>
      <c r="B615" t="s">
        <v>1</v>
      </c>
      <c r="C615" t="s">
        <v>1717</v>
      </c>
      <c r="D615" t="s">
        <v>1710</v>
      </c>
      <c r="E615" t="s">
        <v>1704</v>
      </c>
      <c r="F615" t="s">
        <v>1745</v>
      </c>
    </row>
    <row r="616" spans="1:6" x14ac:dyDescent="0.25">
      <c r="A616" t="s">
        <v>634</v>
      </c>
      <c r="B616" t="s">
        <v>1</v>
      </c>
      <c r="C616" t="s">
        <v>1717</v>
      </c>
      <c r="D616" t="s">
        <v>1710</v>
      </c>
      <c r="E616" t="s">
        <v>1704</v>
      </c>
      <c r="F616" t="s">
        <v>1746</v>
      </c>
    </row>
    <row r="617" spans="1:6" x14ac:dyDescent="0.25">
      <c r="A617" t="s">
        <v>635</v>
      </c>
      <c r="B617" t="s">
        <v>1</v>
      </c>
      <c r="C617" t="s">
        <v>1717</v>
      </c>
      <c r="D617" t="s">
        <v>1710</v>
      </c>
      <c r="E617" t="s">
        <v>1704</v>
      </c>
      <c r="F617" t="s">
        <v>1747</v>
      </c>
    </row>
    <row r="618" spans="1:6" x14ac:dyDescent="0.25">
      <c r="A618" t="s">
        <v>636</v>
      </c>
      <c r="B618" t="s">
        <v>1</v>
      </c>
      <c r="C618" t="s">
        <v>1717</v>
      </c>
      <c r="D618" t="s">
        <v>1710</v>
      </c>
      <c r="E618" t="s">
        <v>1704</v>
      </c>
      <c r="F618" t="s">
        <v>1748</v>
      </c>
    </row>
    <row r="619" spans="1:6" x14ac:dyDescent="0.25">
      <c r="A619" t="s">
        <v>637</v>
      </c>
      <c r="B619" t="s">
        <v>1</v>
      </c>
      <c r="C619" t="s">
        <v>1717</v>
      </c>
      <c r="D619" t="s">
        <v>1710</v>
      </c>
      <c r="E619" t="s">
        <v>1704</v>
      </c>
      <c r="F619" t="s">
        <v>1749</v>
      </c>
    </row>
    <row r="620" spans="1:6" x14ac:dyDescent="0.25">
      <c r="A620" t="s">
        <v>638</v>
      </c>
      <c r="B620" t="s">
        <v>1</v>
      </c>
      <c r="C620" t="s">
        <v>1717</v>
      </c>
      <c r="D620" t="s">
        <v>1710</v>
      </c>
      <c r="E620" t="s">
        <v>1704</v>
      </c>
      <c r="F620" t="s">
        <v>1750</v>
      </c>
    </row>
    <row r="621" spans="1:6" x14ac:dyDescent="0.25">
      <c r="A621" t="s">
        <v>639</v>
      </c>
      <c r="B621" t="s">
        <v>1</v>
      </c>
      <c r="C621" t="s">
        <v>1717</v>
      </c>
      <c r="D621" t="s">
        <v>1710</v>
      </c>
      <c r="E621" t="s">
        <v>1704</v>
      </c>
      <c r="F621" t="s">
        <v>1751</v>
      </c>
    </row>
    <row r="622" spans="1:6" x14ac:dyDescent="0.25">
      <c r="A622" t="s">
        <v>640</v>
      </c>
      <c r="B622" t="s">
        <v>1</v>
      </c>
      <c r="C622" t="s">
        <v>1717</v>
      </c>
      <c r="D622" t="s">
        <v>1711</v>
      </c>
      <c r="E622" t="s">
        <v>1703</v>
      </c>
      <c r="F622" t="s">
        <v>1742</v>
      </c>
    </row>
    <row r="623" spans="1:6" x14ac:dyDescent="0.25">
      <c r="A623" t="s">
        <v>641</v>
      </c>
      <c r="B623" t="s">
        <v>1</v>
      </c>
      <c r="C623" t="s">
        <v>1717</v>
      </c>
      <c r="D623" t="s">
        <v>1711</v>
      </c>
      <c r="E623" t="s">
        <v>1703</v>
      </c>
      <c r="F623" t="s">
        <v>1743</v>
      </c>
    </row>
    <row r="624" spans="1:6" x14ac:dyDescent="0.25">
      <c r="A624" t="s">
        <v>642</v>
      </c>
      <c r="B624" t="s">
        <v>1</v>
      </c>
      <c r="C624" t="s">
        <v>1717</v>
      </c>
      <c r="D624" t="s">
        <v>1711</v>
      </c>
      <c r="E624" t="s">
        <v>1703</v>
      </c>
      <c r="F624" t="s">
        <v>1744</v>
      </c>
    </row>
    <row r="625" spans="1:6" x14ac:dyDescent="0.25">
      <c r="A625" t="s">
        <v>643</v>
      </c>
      <c r="B625" t="s">
        <v>1</v>
      </c>
      <c r="C625" t="s">
        <v>1717</v>
      </c>
      <c r="D625" t="s">
        <v>1711</v>
      </c>
      <c r="E625" t="s">
        <v>1703</v>
      </c>
      <c r="F625" t="s">
        <v>1745</v>
      </c>
    </row>
    <row r="626" spans="1:6" x14ac:dyDescent="0.25">
      <c r="A626" t="s">
        <v>644</v>
      </c>
      <c r="B626" t="s">
        <v>1</v>
      </c>
      <c r="C626" t="s">
        <v>1717</v>
      </c>
      <c r="D626" t="s">
        <v>1711</v>
      </c>
      <c r="E626" t="s">
        <v>1703</v>
      </c>
      <c r="F626" t="s">
        <v>1746</v>
      </c>
    </row>
    <row r="627" spans="1:6" x14ac:dyDescent="0.25">
      <c r="A627" t="s">
        <v>645</v>
      </c>
      <c r="B627" t="s">
        <v>1</v>
      </c>
      <c r="C627" t="s">
        <v>1717</v>
      </c>
      <c r="D627" t="s">
        <v>1711</v>
      </c>
      <c r="E627" t="s">
        <v>1703</v>
      </c>
      <c r="F627" t="s">
        <v>1747</v>
      </c>
    </row>
    <row r="628" spans="1:6" x14ac:dyDescent="0.25">
      <c r="A628" t="s">
        <v>646</v>
      </c>
      <c r="B628" t="s">
        <v>1</v>
      </c>
      <c r="C628" t="s">
        <v>1717</v>
      </c>
      <c r="D628" t="s">
        <v>1711</v>
      </c>
      <c r="E628" t="s">
        <v>1703</v>
      </c>
      <c r="F628" t="s">
        <v>1748</v>
      </c>
    </row>
    <row r="629" spans="1:6" x14ac:dyDescent="0.25">
      <c r="A629" t="s">
        <v>647</v>
      </c>
      <c r="B629" t="s">
        <v>1</v>
      </c>
      <c r="C629" t="s">
        <v>1717</v>
      </c>
      <c r="D629" t="s">
        <v>1711</v>
      </c>
      <c r="E629" t="s">
        <v>1703</v>
      </c>
      <c r="F629" t="s">
        <v>1749</v>
      </c>
    </row>
    <row r="630" spans="1:6" x14ac:dyDescent="0.25">
      <c r="A630" t="s">
        <v>648</v>
      </c>
      <c r="B630" t="s">
        <v>1</v>
      </c>
      <c r="C630" t="s">
        <v>1717</v>
      </c>
      <c r="D630" t="s">
        <v>1711</v>
      </c>
      <c r="E630" t="s">
        <v>1703</v>
      </c>
      <c r="F630" t="s">
        <v>1750</v>
      </c>
    </row>
    <row r="631" spans="1:6" x14ac:dyDescent="0.25">
      <c r="A631" t="s">
        <v>649</v>
      </c>
      <c r="B631" t="s">
        <v>1</v>
      </c>
      <c r="C631" t="s">
        <v>1717</v>
      </c>
      <c r="D631" t="s">
        <v>1711</v>
      </c>
      <c r="E631" t="s">
        <v>1703</v>
      </c>
      <c r="F631" t="s">
        <v>1751</v>
      </c>
    </row>
    <row r="632" spans="1:6" x14ac:dyDescent="0.25">
      <c r="A632" t="s">
        <v>650</v>
      </c>
      <c r="B632" t="s">
        <v>1</v>
      </c>
      <c r="C632" t="s">
        <v>1717</v>
      </c>
      <c r="D632" t="s">
        <v>1711</v>
      </c>
      <c r="E632" t="s">
        <v>1704</v>
      </c>
      <c r="F632" t="s">
        <v>1742</v>
      </c>
    </row>
    <row r="633" spans="1:6" x14ac:dyDescent="0.25">
      <c r="A633" t="s">
        <v>651</v>
      </c>
      <c r="B633" t="s">
        <v>1</v>
      </c>
      <c r="C633" t="s">
        <v>1717</v>
      </c>
      <c r="D633" t="s">
        <v>1711</v>
      </c>
      <c r="E633" t="s">
        <v>1704</v>
      </c>
      <c r="F633" t="s">
        <v>1743</v>
      </c>
    </row>
    <row r="634" spans="1:6" x14ac:dyDescent="0.25">
      <c r="A634" t="s">
        <v>652</v>
      </c>
      <c r="B634" t="s">
        <v>1</v>
      </c>
      <c r="C634" t="s">
        <v>1717</v>
      </c>
      <c r="D634" t="s">
        <v>1711</v>
      </c>
      <c r="E634" t="s">
        <v>1704</v>
      </c>
      <c r="F634" t="s">
        <v>1744</v>
      </c>
    </row>
    <row r="635" spans="1:6" x14ac:dyDescent="0.25">
      <c r="A635" t="s">
        <v>653</v>
      </c>
      <c r="B635" t="s">
        <v>1</v>
      </c>
      <c r="C635" t="s">
        <v>1717</v>
      </c>
      <c r="D635" t="s">
        <v>1711</v>
      </c>
      <c r="E635" t="s">
        <v>1704</v>
      </c>
      <c r="F635" t="s">
        <v>1745</v>
      </c>
    </row>
    <row r="636" spans="1:6" x14ac:dyDescent="0.25">
      <c r="A636" t="s">
        <v>654</v>
      </c>
      <c r="B636" t="s">
        <v>1</v>
      </c>
      <c r="C636" t="s">
        <v>1717</v>
      </c>
      <c r="D636" t="s">
        <v>1711</v>
      </c>
      <c r="E636" t="s">
        <v>1704</v>
      </c>
      <c r="F636" t="s">
        <v>1746</v>
      </c>
    </row>
    <row r="637" spans="1:6" x14ac:dyDescent="0.25">
      <c r="A637" t="s">
        <v>655</v>
      </c>
      <c r="B637" t="s">
        <v>1</v>
      </c>
      <c r="C637" t="s">
        <v>1717</v>
      </c>
      <c r="D637" t="s">
        <v>1711</v>
      </c>
      <c r="E637" t="s">
        <v>1704</v>
      </c>
      <c r="F637" t="s">
        <v>1747</v>
      </c>
    </row>
    <row r="638" spans="1:6" x14ac:dyDescent="0.25">
      <c r="A638" t="s">
        <v>656</v>
      </c>
      <c r="B638" t="s">
        <v>1</v>
      </c>
      <c r="C638" t="s">
        <v>1717</v>
      </c>
      <c r="D638" t="s">
        <v>1711</v>
      </c>
      <c r="E638" t="s">
        <v>1704</v>
      </c>
      <c r="F638" t="s">
        <v>1748</v>
      </c>
    </row>
    <row r="639" spans="1:6" x14ac:dyDescent="0.25">
      <c r="A639" t="s">
        <v>657</v>
      </c>
      <c r="B639" t="s">
        <v>1</v>
      </c>
      <c r="C639" t="s">
        <v>1717</v>
      </c>
      <c r="D639" t="s">
        <v>1711</v>
      </c>
      <c r="E639" t="s">
        <v>1704</v>
      </c>
      <c r="F639" t="s">
        <v>1749</v>
      </c>
    </row>
    <row r="640" spans="1:6" x14ac:dyDescent="0.25">
      <c r="A640" t="s">
        <v>658</v>
      </c>
      <c r="B640" t="s">
        <v>1</v>
      </c>
      <c r="C640" t="s">
        <v>1717</v>
      </c>
      <c r="D640" t="s">
        <v>1711</v>
      </c>
      <c r="E640" t="s">
        <v>1704</v>
      </c>
      <c r="F640" t="s">
        <v>1750</v>
      </c>
    </row>
    <row r="641" spans="1:6" x14ac:dyDescent="0.25">
      <c r="A641" t="s">
        <v>659</v>
      </c>
      <c r="B641" t="s">
        <v>1</v>
      </c>
      <c r="C641" t="s">
        <v>1717</v>
      </c>
      <c r="D641" t="s">
        <v>1711</v>
      </c>
      <c r="E641" t="s">
        <v>1704</v>
      </c>
      <c r="F641" t="s">
        <v>1751</v>
      </c>
    </row>
    <row r="642" spans="1:6" x14ac:dyDescent="0.25">
      <c r="A642" t="s">
        <v>660</v>
      </c>
      <c r="B642" t="s">
        <v>1</v>
      </c>
      <c r="C642" t="s">
        <v>1717</v>
      </c>
      <c r="D642" t="s">
        <v>1712</v>
      </c>
      <c r="E642" t="s">
        <v>1703</v>
      </c>
      <c r="F642" t="s">
        <v>1742</v>
      </c>
    </row>
    <row r="643" spans="1:6" x14ac:dyDescent="0.25">
      <c r="A643" t="s">
        <v>661</v>
      </c>
      <c r="B643" t="s">
        <v>1</v>
      </c>
      <c r="C643" t="s">
        <v>1717</v>
      </c>
      <c r="D643" t="s">
        <v>1712</v>
      </c>
      <c r="E643" t="s">
        <v>1703</v>
      </c>
      <c r="F643" t="s">
        <v>1743</v>
      </c>
    </row>
    <row r="644" spans="1:6" x14ac:dyDescent="0.25">
      <c r="A644" t="s">
        <v>662</v>
      </c>
      <c r="B644" t="s">
        <v>1</v>
      </c>
      <c r="C644" t="s">
        <v>1717</v>
      </c>
      <c r="D644" t="s">
        <v>1712</v>
      </c>
      <c r="E644" t="s">
        <v>1703</v>
      </c>
      <c r="F644" t="s">
        <v>1744</v>
      </c>
    </row>
    <row r="645" spans="1:6" x14ac:dyDescent="0.25">
      <c r="A645" t="s">
        <v>663</v>
      </c>
      <c r="B645" t="s">
        <v>1</v>
      </c>
      <c r="C645" t="s">
        <v>1717</v>
      </c>
      <c r="D645" t="s">
        <v>1712</v>
      </c>
      <c r="E645" t="s">
        <v>1703</v>
      </c>
      <c r="F645" t="s">
        <v>1745</v>
      </c>
    </row>
    <row r="646" spans="1:6" x14ac:dyDescent="0.25">
      <c r="A646" t="s">
        <v>664</v>
      </c>
      <c r="B646" t="s">
        <v>1</v>
      </c>
      <c r="C646" t="s">
        <v>1717</v>
      </c>
      <c r="D646" t="s">
        <v>1712</v>
      </c>
      <c r="E646" t="s">
        <v>1703</v>
      </c>
      <c r="F646" t="s">
        <v>1746</v>
      </c>
    </row>
    <row r="647" spans="1:6" x14ac:dyDescent="0.25">
      <c r="A647" t="s">
        <v>665</v>
      </c>
      <c r="B647" t="s">
        <v>1</v>
      </c>
      <c r="C647" t="s">
        <v>1717</v>
      </c>
      <c r="D647" t="s">
        <v>1712</v>
      </c>
      <c r="E647" t="s">
        <v>1703</v>
      </c>
      <c r="F647" t="s">
        <v>1747</v>
      </c>
    </row>
    <row r="648" spans="1:6" x14ac:dyDescent="0.25">
      <c r="A648" t="s">
        <v>666</v>
      </c>
      <c r="B648" t="s">
        <v>1</v>
      </c>
      <c r="C648" t="s">
        <v>1717</v>
      </c>
      <c r="D648" t="s">
        <v>1712</v>
      </c>
      <c r="E648" t="s">
        <v>1703</v>
      </c>
      <c r="F648" t="s">
        <v>1748</v>
      </c>
    </row>
    <row r="649" spans="1:6" x14ac:dyDescent="0.25">
      <c r="A649" t="s">
        <v>667</v>
      </c>
      <c r="B649" t="s">
        <v>1</v>
      </c>
      <c r="C649" t="s">
        <v>1717</v>
      </c>
      <c r="D649" t="s">
        <v>1712</v>
      </c>
      <c r="E649" t="s">
        <v>1703</v>
      </c>
      <c r="F649" t="s">
        <v>1749</v>
      </c>
    </row>
    <row r="650" spans="1:6" x14ac:dyDescent="0.25">
      <c r="A650" t="s">
        <v>668</v>
      </c>
      <c r="B650" t="s">
        <v>1</v>
      </c>
      <c r="C650" t="s">
        <v>1717</v>
      </c>
      <c r="D650" t="s">
        <v>1712</v>
      </c>
      <c r="E650" t="s">
        <v>1703</v>
      </c>
      <c r="F650" t="s">
        <v>1750</v>
      </c>
    </row>
    <row r="651" spans="1:6" x14ac:dyDescent="0.25">
      <c r="A651" t="s">
        <v>669</v>
      </c>
      <c r="B651" t="s">
        <v>1</v>
      </c>
      <c r="C651" t="s">
        <v>1717</v>
      </c>
      <c r="D651" t="s">
        <v>1712</v>
      </c>
      <c r="E651" t="s">
        <v>1703</v>
      </c>
      <c r="F651" t="s">
        <v>1751</v>
      </c>
    </row>
    <row r="652" spans="1:6" x14ac:dyDescent="0.25">
      <c r="A652" t="s">
        <v>670</v>
      </c>
      <c r="B652" t="s">
        <v>1</v>
      </c>
      <c r="C652" t="s">
        <v>1717</v>
      </c>
      <c r="D652" t="s">
        <v>1712</v>
      </c>
      <c r="E652" t="s">
        <v>1704</v>
      </c>
      <c r="F652" t="s">
        <v>1742</v>
      </c>
    </row>
    <row r="653" spans="1:6" x14ac:dyDescent="0.25">
      <c r="A653" t="s">
        <v>671</v>
      </c>
      <c r="B653" t="s">
        <v>1</v>
      </c>
      <c r="C653" t="s">
        <v>1717</v>
      </c>
      <c r="D653" t="s">
        <v>1712</v>
      </c>
      <c r="E653" t="s">
        <v>1704</v>
      </c>
      <c r="F653" t="s">
        <v>1743</v>
      </c>
    </row>
    <row r="654" spans="1:6" x14ac:dyDescent="0.25">
      <c r="A654" t="s">
        <v>672</v>
      </c>
      <c r="B654" t="s">
        <v>1</v>
      </c>
      <c r="C654" t="s">
        <v>1717</v>
      </c>
      <c r="D654" t="s">
        <v>1712</v>
      </c>
      <c r="E654" t="s">
        <v>1704</v>
      </c>
      <c r="F654" t="s">
        <v>1744</v>
      </c>
    </row>
    <row r="655" spans="1:6" x14ac:dyDescent="0.25">
      <c r="A655" t="s">
        <v>673</v>
      </c>
      <c r="B655" t="s">
        <v>1</v>
      </c>
      <c r="C655" t="s">
        <v>1717</v>
      </c>
      <c r="D655" t="s">
        <v>1712</v>
      </c>
      <c r="E655" t="s">
        <v>1704</v>
      </c>
      <c r="F655" t="s">
        <v>1745</v>
      </c>
    </row>
    <row r="656" spans="1:6" x14ac:dyDescent="0.25">
      <c r="A656" t="s">
        <v>674</v>
      </c>
      <c r="B656" t="s">
        <v>1</v>
      </c>
      <c r="C656" t="s">
        <v>1717</v>
      </c>
      <c r="D656" t="s">
        <v>1712</v>
      </c>
      <c r="E656" t="s">
        <v>1704</v>
      </c>
      <c r="F656" t="s">
        <v>1746</v>
      </c>
    </row>
    <row r="657" spans="1:6" x14ac:dyDescent="0.25">
      <c r="A657" t="s">
        <v>675</v>
      </c>
      <c r="B657" t="s">
        <v>1</v>
      </c>
      <c r="C657" t="s">
        <v>1717</v>
      </c>
      <c r="D657" t="s">
        <v>1712</v>
      </c>
      <c r="E657" t="s">
        <v>1704</v>
      </c>
      <c r="F657" t="s">
        <v>1747</v>
      </c>
    </row>
    <row r="658" spans="1:6" x14ac:dyDescent="0.25">
      <c r="A658" t="s">
        <v>676</v>
      </c>
      <c r="B658" t="s">
        <v>1</v>
      </c>
      <c r="C658" t="s">
        <v>1717</v>
      </c>
      <c r="D658" t="s">
        <v>1712</v>
      </c>
      <c r="E658" t="s">
        <v>1704</v>
      </c>
      <c r="F658" t="s">
        <v>1748</v>
      </c>
    </row>
    <row r="659" spans="1:6" x14ac:dyDescent="0.25">
      <c r="A659" t="s">
        <v>677</v>
      </c>
      <c r="B659" t="s">
        <v>1</v>
      </c>
      <c r="C659" t="s">
        <v>1717</v>
      </c>
      <c r="D659" t="s">
        <v>1712</v>
      </c>
      <c r="E659" t="s">
        <v>1704</v>
      </c>
      <c r="F659" t="s">
        <v>1749</v>
      </c>
    </row>
    <row r="660" spans="1:6" x14ac:dyDescent="0.25">
      <c r="A660" t="s">
        <v>678</v>
      </c>
      <c r="B660" t="s">
        <v>1</v>
      </c>
      <c r="C660" t="s">
        <v>1717</v>
      </c>
      <c r="D660" t="s">
        <v>1712</v>
      </c>
      <c r="E660" t="s">
        <v>1704</v>
      </c>
      <c r="F660" t="s">
        <v>1750</v>
      </c>
    </row>
    <row r="661" spans="1:6" x14ac:dyDescent="0.25">
      <c r="A661" t="s">
        <v>679</v>
      </c>
      <c r="B661" t="s">
        <v>1</v>
      </c>
      <c r="C661" t="s">
        <v>1717</v>
      </c>
      <c r="D661" t="s">
        <v>1712</v>
      </c>
      <c r="E661" t="s">
        <v>1704</v>
      </c>
      <c r="F661" t="s">
        <v>1751</v>
      </c>
    </row>
    <row r="662" spans="1:6" x14ac:dyDescent="0.25">
      <c r="A662" t="s">
        <v>680</v>
      </c>
      <c r="B662" t="s">
        <v>1</v>
      </c>
      <c r="C662" t="s">
        <v>1717</v>
      </c>
      <c r="D662" t="s">
        <v>1713</v>
      </c>
      <c r="E662" t="s">
        <v>1703</v>
      </c>
      <c r="F662" t="s">
        <v>1742</v>
      </c>
    </row>
    <row r="663" spans="1:6" x14ac:dyDescent="0.25">
      <c r="A663" t="s">
        <v>681</v>
      </c>
      <c r="B663" t="s">
        <v>1</v>
      </c>
      <c r="C663" t="s">
        <v>1717</v>
      </c>
      <c r="D663" t="s">
        <v>1713</v>
      </c>
      <c r="E663" t="s">
        <v>1703</v>
      </c>
      <c r="F663" t="s">
        <v>1743</v>
      </c>
    </row>
    <row r="664" spans="1:6" x14ac:dyDescent="0.25">
      <c r="A664" t="s">
        <v>682</v>
      </c>
      <c r="B664" t="s">
        <v>1</v>
      </c>
      <c r="C664" t="s">
        <v>1717</v>
      </c>
      <c r="D664" t="s">
        <v>1713</v>
      </c>
      <c r="E664" t="s">
        <v>1703</v>
      </c>
      <c r="F664" t="s">
        <v>1744</v>
      </c>
    </row>
    <row r="665" spans="1:6" x14ac:dyDescent="0.25">
      <c r="A665" t="s">
        <v>683</v>
      </c>
      <c r="B665" t="s">
        <v>1</v>
      </c>
      <c r="C665" t="s">
        <v>1717</v>
      </c>
      <c r="D665" t="s">
        <v>1713</v>
      </c>
      <c r="E665" t="s">
        <v>1703</v>
      </c>
      <c r="F665" t="s">
        <v>1745</v>
      </c>
    </row>
    <row r="666" spans="1:6" x14ac:dyDescent="0.25">
      <c r="A666" t="s">
        <v>684</v>
      </c>
      <c r="B666" t="s">
        <v>1</v>
      </c>
      <c r="C666" t="s">
        <v>1717</v>
      </c>
      <c r="D666" t="s">
        <v>1713</v>
      </c>
      <c r="E666" t="s">
        <v>1703</v>
      </c>
      <c r="F666" t="s">
        <v>1746</v>
      </c>
    </row>
    <row r="667" spans="1:6" x14ac:dyDescent="0.25">
      <c r="A667" t="s">
        <v>685</v>
      </c>
      <c r="B667" t="s">
        <v>1</v>
      </c>
      <c r="C667" t="s">
        <v>1717</v>
      </c>
      <c r="D667" t="s">
        <v>1713</v>
      </c>
      <c r="E667" t="s">
        <v>1703</v>
      </c>
      <c r="F667" t="s">
        <v>1747</v>
      </c>
    </row>
    <row r="668" spans="1:6" x14ac:dyDescent="0.25">
      <c r="A668" t="s">
        <v>686</v>
      </c>
      <c r="B668" t="s">
        <v>1</v>
      </c>
      <c r="C668" t="s">
        <v>1717</v>
      </c>
      <c r="D668" t="s">
        <v>1713</v>
      </c>
      <c r="E668" t="s">
        <v>1703</v>
      </c>
      <c r="F668" t="s">
        <v>1748</v>
      </c>
    </row>
    <row r="669" spans="1:6" x14ac:dyDescent="0.25">
      <c r="A669" t="s">
        <v>687</v>
      </c>
      <c r="B669" t="s">
        <v>1</v>
      </c>
      <c r="C669" t="s">
        <v>1717</v>
      </c>
      <c r="D669" t="s">
        <v>1713</v>
      </c>
      <c r="E669" t="s">
        <v>1703</v>
      </c>
      <c r="F669" t="s">
        <v>1749</v>
      </c>
    </row>
    <row r="670" spans="1:6" x14ac:dyDescent="0.25">
      <c r="A670" t="s">
        <v>688</v>
      </c>
      <c r="B670" t="s">
        <v>1</v>
      </c>
      <c r="C670" t="s">
        <v>1717</v>
      </c>
      <c r="D670" t="s">
        <v>1713</v>
      </c>
      <c r="E670" t="s">
        <v>1703</v>
      </c>
      <c r="F670" t="s">
        <v>1750</v>
      </c>
    </row>
    <row r="671" spans="1:6" x14ac:dyDescent="0.25">
      <c r="A671" t="s">
        <v>689</v>
      </c>
      <c r="B671" t="s">
        <v>1</v>
      </c>
      <c r="C671" t="s">
        <v>1717</v>
      </c>
      <c r="D671" t="s">
        <v>1713</v>
      </c>
      <c r="E671" t="s">
        <v>1703</v>
      </c>
      <c r="F671" t="s">
        <v>1751</v>
      </c>
    </row>
    <row r="672" spans="1:6" x14ac:dyDescent="0.25">
      <c r="A672" t="s">
        <v>690</v>
      </c>
      <c r="B672" t="s">
        <v>1</v>
      </c>
      <c r="C672" t="s">
        <v>1717</v>
      </c>
      <c r="D672" t="s">
        <v>1713</v>
      </c>
      <c r="E672" t="s">
        <v>1704</v>
      </c>
      <c r="F672" t="s">
        <v>1742</v>
      </c>
    </row>
    <row r="673" spans="1:6" x14ac:dyDescent="0.25">
      <c r="A673" t="s">
        <v>691</v>
      </c>
      <c r="B673" t="s">
        <v>1</v>
      </c>
      <c r="C673" t="s">
        <v>1717</v>
      </c>
      <c r="D673" t="s">
        <v>1713</v>
      </c>
      <c r="E673" t="s">
        <v>1704</v>
      </c>
      <c r="F673" t="s">
        <v>1743</v>
      </c>
    </row>
    <row r="674" spans="1:6" x14ac:dyDescent="0.25">
      <c r="A674" t="s">
        <v>692</v>
      </c>
      <c r="B674" t="s">
        <v>1</v>
      </c>
      <c r="C674" t="s">
        <v>1717</v>
      </c>
      <c r="D674" t="s">
        <v>1713</v>
      </c>
      <c r="E674" t="s">
        <v>1704</v>
      </c>
      <c r="F674" t="s">
        <v>1744</v>
      </c>
    </row>
    <row r="675" spans="1:6" x14ac:dyDescent="0.25">
      <c r="A675" t="s">
        <v>693</v>
      </c>
      <c r="B675" t="s">
        <v>1</v>
      </c>
      <c r="C675" t="s">
        <v>1717</v>
      </c>
      <c r="D675" t="s">
        <v>1713</v>
      </c>
      <c r="E675" t="s">
        <v>1704</v>
      </c>
      <c r="F675" t="s">
        <v>1745</v>
      </c>
    </row>
    <row r="676" spans="1:6" x14ac:dyDescent="0.25">
      <c r="A676" t="s">
        <v>694</v>
      </c>
      <c r="B676" t="s">
        <v>1</v>
      </c>
      <c r="C676" t="s">
        <v>1717</v>
      </c>
      <c r="D676" t="s">
        <v>1713</v>
      </c>
      <c r="E676" t="s">
        <v>1704</v>
      </c>
      <c r="F676" t="s">
        <v>1746</v>
      </c>
    </row>
    <row r="677" spans="1:6" x14ac:dyDescent="0.25">
      <c r="A677" t="s">
        <v>695</v>
      </c>
      <c r="B677" t="s">
        <v>1</v>
      </c>
      <c r="C677" t="s">
        <v>1717</v>
      </c>
      <c r="D677" t="s">
        <v>1713</v>
      </c>
      <c r="E677" t="s">
        <v>1704</v>
      </c>
      <c r="F677" t="s">
        <v>1747</v>
      </c>
    </row>
    <row r="678" spans="1:6" x14ac:dyDescent="0.25">
      <c r="A678" t="s">
        <v>696</v>
      </c>
      <c r="B678" t="s">
        <v>1</v>
      </c>
      <c r="C678" t="s">
        <v>1717</v>
      </c>
      <c r="D678" t="s">
        <v>1713</v>
      </c>
      <c r="E678" t="s">
        <v>1704</v>
      </c>
      <c r="F678" t="s">
        <v>1748</v>
      </c>
    </row>
    <row r="679" spans="1:6" x14ac:dyDescent="0.25">
      <c r="A679" t="s">
        <v>697</v>
      </c>
      <c r="B679" t="s">
        <v>1</v>
      </c>
      <c r="C679" t="s">
        <v>1717</v>
      </c>
      <c r="D679" t="s">
        <v>1713</v>
      </c>
      <c r="E679" t="s">
        <v>1704</v>
      </c>
      <c r="F679" t="s">
        <v>1749</v>
      </c>
    </row>
    <row r="680" spans="1:6" x14ac:dyDescent="0.25">
      <c r="A680" t="s">
        <v>698</v>
      </c>
      <c r="B680" t="s">
        <v>1</v>
      </c>
      <c r="C680" t="s">
        <v>1717</v>
      </c>
      <c r="D680" t="s">
        <v>1713</v>
      </c>
      <c r="E680" t="s">
        <v>1704</v>
      </c>
      <c r="F680" t="s">
        <v>1750</v>
      </c>
    </row>
    <row r="681" spans="1:6" x14ac:dyDescent="0.25">
      <c r="A681" t="s">
        <v>699</v>
      </c>
      <c r="B681" t="s">
        <v>1</v>
      </c>
      <c r="C681" t="s">
        <v>1717</v>
      </c>
      <c r="D681" t="s">
        <v>1713</v>
      </c>
      <c r="E681" t="s">
        <v>1704</v>
      </c>
      <c r="F681" t="s">
        <v>1751</v>
      </c>
    </row>
    <row r="682" spans="1:6" x14ac:dyDescent="0.25">
      <c r="A682" t="s">
        <v>700</v>
      </c>
      <c r="B682" t="s">
        <v>1</v>
      </c>
      <c r="C682" t="s">
        <v>1717</v>
      </c>
      <c r="D682" t="s">
        <v>1714</v>
      </c>
      <c r="E682" t="s">
        <v>1703</v>
      </c>
      <c r="F682" t="s">
        <v>1742</v>
      </c>
    </row>
    <row r="683" spans="1:6" x14ac:dyDescent="0.25">
      <c r="A683" t="s">
        <v>701</v>
      </c>
      <c r="B683" t="s">
        <v>1</v>
      </c>
      <c r="C683" t="s">
        <v>1717</v>
      </c>
      <c r="D683" t="s">
        <v>1714</v>
      </c>
      <c r="E683" t="s">
        <v>1703</v>
      </c>
      <c r="F683" t="s">
        <v>1743</v>
      </c>
    </row>
    <row r="684" spans="1:6" x14ac:dyDescent="0.25">
      <c r="A684" t="s">
        <v>702</v>
      </c>
      <c r="B684" t="s">
        <v>1</v>
      </c>
      <c r="C684" t="s">
        <v>1717</v>
      </c>
      <c r="D684" t="s">
        <v>1714</v>
      </c>
      <c r="E684" t="s">
        <v>1703</v>
      </c>
      <c r="F684" t="s">
        <v>1744</v>
      </c>
    </row>
    <row r="685" spans="1:6" x14ac:dyDescent="0.25">
      <c r="A685" t="s">
        <v>703</v>
      </c>
      <c r="B685" t="s">
        <v>1</v>
      </c>
      <c r="C685" t="s">
        <v>1717</v>
      </c>
      <c r="D685" t="s">
        <v>1714</v>
      </c>
      <c r="E685" t="s">
        <v>1703</v>
      </c>
      <c r="F685" t="s">
        <v>1745</v>
      </c>
    </row>
    <row r="686" spans="1:6" x14ac:dyDescent="0.25">
      <c r="A686" t="s">
        <v>704</v>
      </c>
      <c r="B686" t="s">
        <v>1</v>
      </c>
      <c r="C686" t="s">
        <v>1717</v>
      </c>
      <c r="D686" t="s">
        <v>1714</v>
      </c>
      <c r="E686" t="s">
        <v>1703</v>
      </c>
      <c r="F686" t="s">
        <v>1746</v>
      </c>
    </row>
    <row r="687" spans="1:6" x14ac:dyDescent="0.25">
      <c r="A687" t="s">
        <v>705</v>
      </c>
      <c r="B687" t="s">
        <v>1</v>
      </c>
      <c r="C687" t="s">
        <v>1717</v>
      </c>
      <c r="D687" t="s">
        <v>1714</v>
      </c>
      <c r="E687" t="s">
        <v>1703</v>
      </c>
      <c r="F687" t="s">
        <v>1747</v>
      </c>
    </row>
    <row r="688" spans="1:6" x14ac:dyDescent="0.25">
      <c r="A688" t="s">
        <v>706</v>
      </c>
      <c r="B688" t="s">
        <v>1</v>
      </c>
      <c r="C688" t="s">
        <v>1717</v>
      </c>
      <c r="D688" t="s">
        <v>1714</v>
      </c>
      <c r="E688" t="s">
        <v>1703</v>
      </c>
      <c r="F688" t="s">
        <v>1748</v>
      </c>
    </row>
    <row r="689" spans="1:6" x14ac:dyDescent="0.25">
      <c r="A689" t="s">
        <v>707</v>
      </c>
      <c r="B689" t="s">
        <v>1</v>
      </c>
      <c r="C689" t="s">
        <v>1717</v>
      </c>
      <c r="D689" t="s">
        <v>1714</v>
      </c>
      <c r="E689" t="s">
        <v>1703</v>
      </c>
      <c r="F689" t="s">
        <v>1749</v>
      </c>
    </row>
    <row r="690" spans="1:6" x14ac:dyDescent="0.25">
      <c r="A690" t="s">
        <v>708</v>
      </c>
      <c r="B690" t="s">
        <v>1</v>
      </c>
      <c r="C690" t="s">
        <v>1717</v>
      </c>
      <c r="D690" t="s">
        <v>1714</v>
      </c>
      <c r="E690" t="s">
        <v>1703</v>
      </c>
      <c r="F690" t="s">
        <v>1750</v>
      </c>
    </row>
    <row r="691" spans="1:6" x14ac:dyDescent="0.25">
      <c r="A691" t="s">
        <v>709</v>
      </c>
      <c r="B691" t="s">
        <v>1</v>
      </c>
      <c r="C691" t="s">
        <v>1717</v>
      </c>
      <c r="D691" t="s">
        <v>1714</v>
      </c>
      <c r="E691" t="s">
        <v>1703</v>
      </c>
      <c r="F691" t="s">
        <v>1751</v>
      </c>
    </row>
    <row r="692" spans="1:6" x14ac:dyDescent="0.25">
      <c r="A692" t="s">
        <v>710</v>
      </c>
      <c r="B692" t="s">
        <v>1</v>
      </c>
      <c r="C692" t="s">
        <v>1717</v>
      </c>
      <c r="D692" t="s">
        <v>1714</v>
      </c>
      <c r="E692" t="s">
        <v>1704</v>
      </c>
      <c r="F692" t="s">
        <v>1742</v>
      </c>
    </row>
    <row r="693" spans="1:6" x14ac:dyDescent="0.25">
      <c r="A693" t="s">
        <v>711</v>
      </c>
      <c r="B693" t="s">
        <v>1</v>
      </c>
      <c r="C693" t="s">
        <v>1717</v>
      </c>
      <c r="D693" t="s">
        <v>1714</v>
      </c>
      <c r="E693" t="s">
        <v>1704</v>
      </c>
      <c r="F693" t="s">
        <v>1743</v>
      </c>
    </row>
    <row r="694" spans="1:6" x14ac:dyDescent="0.25">
      <c r="A694" t="s">
        <v>712</v>
      </c>
      <c r="B694" t="s">
        <v>1</v>
      </c>
      <c r="C694" t="s">
        <v>1717</v>
      </c>
      <c r="D694" t="s">
        <v>1714</v>
      </c>
      <c r="E694" t="s">
        <v>1704</v>
      </c>
      <c r="F694" t="s">
        <v>1744</v>
      </c>
    </row>
    <row r="695" spans="1:6" x14ac:dyDescent="0.25">
      <c r="A695" t="s">
        <v>713</v>
      </c>
      <c r="B695" t="s">
        <v>1</v>
      </c>
      <c r="C695" t="s">
        <v>1717</v>
      </c>
      <c r="D695" t="s">
        <v>1714</v>
      </c>
      <c r="E695" t="s">
        <v>1704</v>
      </c>
      <c r="F695" t="s">
        <v>1745</v>
      </c>
    </row>
    <row r="696" spans="1:6" x14ac:dyDescent="0.25">
      <c r="A696" t="s">
        <v>714</v>
      </c>
      <c r="B696" t="s">
        <v>1</v>
      </c>
      <c r="C696" t="s">
        <v>1717</v>
      </c>
      <c r="D696" t="s">
        <v>1714</v>
      </c>
      <c r="E696" t="s">
        <v>1704</v>
      </c>
      <c r="F696" t="s">
        <v>1746</v>
      </c>
    </row>
    <row r="697" spans="1:6" x14ac:dyDescent="0.25">
      <c r="A697" t="s">
        <v>715</v>
      </c>
      <c r="B697" t="s">
        <v>1</v>
      </c>
      <c r="C697" t="s">
        <v>1717</v>
      </c>
      <c r="D697" t="s">
        <v>1714</v>
      </c>
      <c r="E697" t="s">
        <v>1704</v>
      </c>
      <c r="F697" t="s">
        <v>1747</v>
      </c>
    </row>
    <row r="698" spans="1:6" x14ac:dyDescent="0.25">
      <c r="A698" t="s">
        <v>716</v>
      </c>
      <c r="B698" t="s">
        <v>1</v>
      </c>
      <c r="C698" t="s">
        <v>1717</v>
      </c>
      <c r="D698" t="s">
        <v>1714</v>
      </c>
      <c r="E698" t="s">
        <v>1704</v>
      </c>
      <c r="F698" t="s">
        <v>1748</v>
      </c>
    </row>
    <row r="699" spans="1:6" x14ac:dyDescent="0.25">
      <c r="A699" t="s">
        <v>717</v>
      </c>
      <c r="B699" t="s">
        <v>1</v>
      </c>
      <c r="C699" t="s">
        <v>1717</v>
      </c>
      <c r="D699" t="s">
        <v>1714</v>
      </c>
      <c r="E699" t="s">
        <v>1704</v>
      </c>
      <c r="F699" t="s">
        <v>1749</v>
      </c>
    </row>
    <row r="700" spans="1:6" x14ac:dyDescent="0.25">
      <c r="A700" t="s">
        <v>718</v>
      </c>
      <c r="B700" t="s">
        <v>1</v>
      </c>
      <c r="C700" t="s">
        <v>1717</v>
      </c>
      <c r="D700" t="s">
        <v>1714</v>
      </c>
      <c r="E700" t="s">
        <v>1704</v>
      </c>
      <c r="F700" t="s">
        <v>1750</v>
      </c>
    </row>
    <row r="701" spans="1:6" x14ac:dyDescent="0.25">
      <c r="A701" t="s">
        <v>719</v>
      </c>
      <c r="B701" t="s">
        <v>1</v>
      </c>
      <c r="C701" t="s">
        <v>1717</v>
      </c>
      <c r="D701" t="s">
        <v>1714</v>
      </c>
      <c r="E701" t="s">
        <v>1704</v>
      </c>
      <c r="F701" t="s">
        <v>1751</v>
      </c>
    </row>
    <row r="702" spans="1:6" x14ac:dyDescent="0.25">
      <c r="A702" t="s">
        <v>720</v>
      </c>
      <c r="B702" t="s">
        <v>1</v>
      </c>
      <c r="C702" t="s">
        <v>1717</v>
      </c>
      <c r="D702" t="s">
        <v>1715</v>
      </c>
      <c r="E702" t="s">
        <v>1703</v>
      </c>
      <c r="F702" t="s">
        <v>1742</v>
      </c>
    </row>
    <row r="703" spans="1:6" x14ac:dyDescent="0.25">
      <c r="A703" t="s">
        <v>721</v>
      </c>
      <c r="B703" t="s">
        <v>1</v>
      </c>
      <c r="C703" t="s">
        <v>1717</v>
      </c>
      <c r="D703" t="s">
        <v>1715</v>
      </c>
      <c r="E703" t="s">
        <v>1703</v>
      </c>
      <c r="F703" t="s">
        <v>1743</v>
      </c>
    </row>
    <row r="704" spans="1:6" x14ac:dyDescent="0.25">
      <c r="A704" t="s">
        <v>722</v>
      </c>
      <c r="B704" t="s">
        <v>1</v>
      </c>
      <c r="C704" t="s">
        <v>1717</v>
      </c>
      <c r="D704" t="s">
        <v>1715</v>
      </c>
      <c r="E704" t="s">
        <v>1703</v>
      </c>
      <c r="F704" t="s">
        <v>1744</v>
      </c>
    </row>
    <row r="705" spans="1:6" x14ac:dyDescent="0.25">
      <c r="A705" t="s">
        <v>723</v>
      </c>
      <c r="B705" t="s">
        <v>1</v>
      </c>
      <c r="C705" t="s">
        <v>1717</v>
      </c>
      <c r="D705" t="s">
        <v>1715</v>
      </c>
      <c r="E705" t="s">
        <v>1703</v>
      </c>
      <c r="F705" t="s">
        <v>1745</v>
      </c>
    </row>
    <row r="706" spans="1:6" x14ac:dyDescent="0.25">
      <c r="A706" t="s">
        <v>724</v>
      </c>
      <c r="B706" t="s">
        <v>1</v>
      </c>
      <c r="C706" t="s">
        <v>1717</v>
      </c>
      <c r="D706" t="s">
        <v>1715</v>
      </c>
      <c r="E706" t="s">
        <v>1703</v>
      </c>
      <c r="F706" t="s">
        <v>1746</v>
      </c>
    </row>
    <row r="707" spans="1:6" x14ac:dyDescent="0.25">
      <c r="A707" t="s">
        <v>725</v>
      </c>
      <c r="B707" t="s">
        <v>1</v>
      </c>
      <c r="C707" t="s">
        <v>1717</v>
      </c>
      <c r="D707" t="s">
        <v>1715</v>
      </c>
      <c r="E707" t="s">
        <v>1703</v>
      </c>
      <c r="F707" t="s">
        <v>1747</v>
      </c>
    </row>
    <row r="708" spans="1:6" x14ac:dyDescent="0.25">
      <c r="A708" t="s">
        <v>726</v>
      </c>
      <c r="B708" t="s">
        <v>1</v>
      </c>
      <c r="C708" t="s">
        <v>1717</v>
      </c>
      <c r="D708" t="s">
        <v>1715</v>
      </c>
      <c r="E708" t="s">
        <v>1703</v>
      </c>
      <c r="F708" t="s">
        <v>1748</v>
      </c>
    </row>
    <row r="709" spans="1:6" x14ac:dyDescent="0.25">
      <c r="A709" t="s">
        <v>727</v>
      </c>
      <c r="B709" t="s">
        <v>1</v>
      </c>
      <c r="C709" t="s">
        <v>1717</v>
      </c>
      <c r="D709" t="s">
        <v>1715</v>
      </c>
      <c r="E709" t="s">
        <v>1703</v>
      </c>
      <c r="F709" t="s">
        <v>1749</v>
      </c>
    </row>
    <row r="710" spans="1:6" x14ac:dyDescent="0.25">
      <c r="A710" t="s">
        <v>728</v>
      </c>
      <c r="B710" t="s">
        <v>1</v>
      </c>
      <c r="C710" t="s">
        <v>1717</v>
      </c>
      <c r="D710" t="s">
        <v>1715</v>
      </c>
      <c r="E710" t="s">
        <v>1703</v>
      </c>
      <c r="F710" t="s">
        <v>1750</v>
      </c>
    </row>
    <row r="711" spans="1:6" x14ac:dyDescent="0.25">
      <c r="A711" t="s">
        <v>729</v>
      </c>
      <c r="B711" t="s">
        <v>1</v>
      </c>
      <c r="C711" t="s">
        <v>1717</v>
      </c>
      <c r="D711" t="s">
        <v>1715</v>
      </c>
      <c r="E711" t="s">
        <v>1703</v>
      </c>
      <c r="F711" t="s">
        <v>1751</v>
      </c>
    </row>
    <row r="712" spans="1:6" x14ac:dyDescent="0.25">
      <c r="A712" t="s">
        <v>730</v>
      </c>
      <c r="B712" t="s">
        <v>1</v>
      </c>
      <c r="C712" t="s">
        <v>1717</v>
      </c>
      <c r="D712" t="s">
        <v>1715</v>
      </c>
      <c r="E712" t="s">
        <v>1704</v>
      </c>
      <c r="F712" t="s">
        <v>1742</v>
      </c>
    </row>
    <row r="713" spans="1:6" x14ac:dyDescent="0.25">
      <c r="A713" t="s">
        <v>731</v>
      </c>
      <c r="B713" t="s">
        <v>1</v>
      </c>
      <c r="C713" t="s">
        <v>1717</v>
      </c>
      <c r="D713" t="s">
        <v>1715</v>
      </c>
      <c r="E713" t="s">
        <v>1704</v>
      </c>
      <c r="F713" t="s">
        <v>1743</v>
      </c>
    </row>
    <row r="714" spans="1:6" x14ac:dyDescent="0.25">
      <c r="A714" t="s">
        <v>732</v>
      </c>
      <c r="B714" t="s">
        <v>1</v>
      </c>
      <c r="C714" t="s">
        <v>1717</v>
      </c>
      <c r="D714" t="s">
        <v>1715</v>
      </c>
      <c r="E714" t="s">
        <v>1704</v>
      </c>
      <c r="F714" t="s">
        <v>1744</v>
      </c>
    </row>
    <row r="715" spans="1:6" x14ac:dyDescent="0.25">
      <c r="A715" t="s">
        <v>733</v>
      </c>
      <c r="B715" t="s">
        <v>1</v>
      </c>
      <c r="C715" t="s">
        <v>1717</v>
      </c>
      <c r="D715" t="s">
        <v>1715</v>
      </c>
      <c r="E715" t="s">
        <v>1704</v>
      </c>
      <c r="F715" t="s">
        <v>1745</v>
      </c>
    </row>
    <row r="716" spans="1:6" x14ac:dyDescent="0.25">
      <c r="A716" t="s">
        <v>734</v>
      </c>
      <c r="B716" t="s">
        <v>1</v>
      </c>
      <c r="C716" t="s">
        <v>1717</v>
      </c>
      <c r="D716" t="s">
        <v>1715</v>
      </c>
      <c r="E716" t="s">
        <v>1704</v>
      </c>
      <c r="F716" t="s">
        <v>1746</v>
      </c>
    </row>
    <row r="717" spans="1:6" x14ac:dyDescent="0.25">
      <c r="A717" t="s">
        <v>735</v>
      </c>
      <c r="B717" t="s">
        <v>1</v>
      </c>
      <c r="C717" t="s">
        <v>1717</v>
      </c>
      <c r="D717" t="s">
        <v>1715</v>
      </c>
      <c r="E717" t="s">
        <v>1704</v>
      </c>
      <c r="F717" t="s">
        <v>1747</v>
      </c>
    </row>
    <row r="718" spans="1:6" x14ac:dyDescent="0.25">
      <c r="A718" t="s">
        <v>736</v>
      </c>
      <c r="B718" t="s">
        <v>1</v>
      </c>
      <c r="C718" t="s">
        <v>1717</v>
      </c>
      <c r="D718" t="s">
        <v>1715</v>
      </c>
      <c r="E718" t="s">
        <v>1704</v>
      </c>
      <c r="F718" t="s">
        <v>1748</v>
      </c>
    </row>
    <row r="719" spans="1:6" x14ac:dyDescent="0.25">
      <c r="A719" t="s">
        <v>737</v>
      </c>
      <c r="B719" t="s">
        <v>1</v>
      </c>
      <c r="C719" t="s">
        <v>1717</v>
      </c>
      <c r="D719" t="s">
        <v>1715</v>
      </c>
      <c r="E719" t="s">
        <v>1704</v>
      </c>
      <c r="F719" t="s">
        <v>1749</v>
      </c>
    </row>
    <row r="720" spans="1:6" x14ac:dyDescent="0.25">
      <c r="A720" t="s">
        <v>738</v>
      </c>
      <c r="B720" t="s">
        <v>1</v>
      </c>
      <c r="C720" t="s">
        <v>1717</v>
      </c>
      <c r="D720" t="s">
        <v>1715</v>
      </c>
      <c r="E720" t="s">
        <v>1704</v>
      </c>
      <c r="F720" t="s">
        <v>1750</v>
      </c>
    </row>
    <row r="721" spans="1:6" x14ac:dyDescent="0.25">
      <c r="A721" t="s">
        <v>739</v>
      </c>
      <c r="B721" t="s">
        <v>1</v>
      </c>
      <c r="C721" t="s">
        <v>1717</v>
      </c>
      <c r="D721" t="s">
        <v>1715</v>
      </c>
      <c r="E721" t="s">
        <v>1704</v>
      </c>
      <c r="F721" t="s">
        <v>1751</v>
      </c>
    </row>
    <row r="722" spans="1:6" x14ac:dyDescent="0.25">
      <c r="A722" t="s">
        <v>740</v>
      </c>
      <c r="B722" t="s">
        <v>1</v>
      </c>
      <c r="C722" t="s">
        <v>1718</v>
      </c>
      <c r="D722" t="s">
        <v>1702</v>
      </c>
      <c r="E722" t="s">
        <v>1703</v>
      </c>
      <c r="F722" t="s">
        <v>1742</v>
      </c>
    </row>
    <row r="723" spans="1:6" x14ac:dyDescent="0.25">
      <c r="A723" t="s">
        <v>741</v>
      </c>
      <c r="B723" t="s">
        <v>1</v>
      </c>
      <c r="C723" t="s">
        <v>1718</v>
      </c>
      <c r="D723" t="s">
        <v>1702</v>
      </c>
      <c r="E723" t="s">
        <v>1703</v>
      </c>
      <c r="F723" t="s">
        <v>1743</v>
      </c>
    </row>
    <row r="724" spans="1:6" x14ac:dyDescent="0.25">
      <c r="A724" t="s">
        <v>742</v>
      </c>
      <c r="B724" t="s">
        <v>1</v>
      </c>
      <c r="C724" t="s">
        <v>1718</v>
      </c>
      <c r="D724" t="s">
        <v>1702</v>
      </c>
      <c r="E724" t="s">
        <v>1703</v>
      </c>
      <c r="F724" t="s">
        <v>1744</v>
      </c>
    </row>
    <row r="725" spans="1:6" x14ac:dyDescent="0.25">
      <c r="A725" t="s">
        <v>743</v>
      </c>
      <c r="B725" t="s">
        <v>1</v>
      </c>
      <c r="C725" t="s">
        <v>1718</v>
      </c>
      <c r="D725" t="s">
        <v>1702</v>
      </c>
      <c r="E725" t="s">
        <v>1703</v>
      </c>
      <c r="F725" t="s">
        <v>1745</v>
      </c>
    </row>
    <row r="726" spans="1:6" x14ac:dyDescent="0.25">
      <c r="A726" t="s">
        <v>744</v>
      </c>
      <c r="B726" t="s">
        <v>1</v>
      </c>
      <c r="C726" t="s">
        <v>1718</v>
      </c>
      <c r="D726" t="s">
        <v>1702</v>
      </c>
      <c r="E726" t="s">
        <v>1703</v>
      </c>
      <c r="F726" t="s">
        <v>1746</v>
      </c>
    </row>
    <row r="727" spans="1:6" x14ac:dyDescent="0.25">
      <c r="A727" t="s">
        <v>745</v>
      </c>
      <c r="B727" t="s">
        <v>1</v>
      </c>
      <c r="C727" t="s">
        <v>1718</v>
      </c>
      <c r="D727" t="s">
        <v>1702</v>
      </c>
      <c r="E727" t="s">
        <v>1703</v>
      </c>
      <c r="F727" t="s">
        <v>1747</v>
      </c>
    </row>
    <row r="728" spans="1:6" x14ac:dyDescent="0.25">
      <c r="A728" t="s">
        <v>746</v>
      </c>
      <c r="B728" t="s">
        <v>1</v>
      </c>
      <c r="C728" t="s">
        <v>1718</v>
      </c>
      <c r="D728" t="s">
        <v>1702</v>
      </c>
      <c r="E728" t="s">
        <v>1703</v>
      </c>
      <c r="F728" t="s">
        <v>1748</v>
      </c>
    </row>
    <row r="729" spans="1:6" x14ac:dyDescent="0.25">
      <c r="A729" t="s">
        <v>747</v>
      </c>
      <c r="B729" t="s">
        <v>1</v>
      </c>
      <c r="C729" t="s">
        <v>1718</v>
      </c>
      <c r="D729" t="s">
        <v>1702</v>
      </c>
      <c r="E729" t="s">
        <v>1703</v>
      </c>
      <c r="F729" t="s">
        <v>1749</v>
      </c>
    </row>
    <row r="730" spans="1:6" x14ac:dyDescent="0.25">
      <c r="A730" t="s">
        <v>748</v>
      </c>
      <c r="B730" t="s">
        <v>1</v>
      </c>
      <c r="C730" t="s">
        <v>1718</v>
      </c>
      <c r="D730" t="s">
        <v>1702</v>
      </c>
      <c r="E730" t="s">
        <v>1703</v>
      </c>
      <c r="F730" t="s">
        <v>1750</v>
      </c>
    </row>
    <row r="731" spans="1:6" x14ac:dyDescent="0.25">
      <c r="A731" t="s">
        <v>749</v>
      </c>
      <c r="B731" t="s">
        <v>1</v>
      </c>
      <c r="C731" t="s">
        <v>1718</v>
      </c>
      <c r="D731" t="s">
        <v>1702</v>
      </c>
      <c r="E731" t="s">
        <v>1703</v>
      </c>
      <c r="F731" t="s">
        <v>1751</v>
      </c>
    </row>
    <row r="732" spans="1:6" x14ac:dyDescent="0.25">
      <c r="A732" t="s">
        <v>750</v>
      </c>
      <c r="B732" t="s">
        <v>1</v>
      </c>
      <c r="C732" t="s">
        <v>1718</v>
      </c>
      <c r="D732" t="s">
        <v>1702</v>
      </c>
      <c r="E732" t="s">
        <v>1704</v>
      </c>
      <c r="F732" t="s">
        <v>1742</v>
      </c>
    </row>
    <row r="733" spans="1:6" x14ac:dyDescent="0.25">
      <c r="A733" t="s">
        <v>751</v>
      </c>
      <c r="B733" t="s">
        <v>1</v>
      </c>
      <c r="C733" t="s">
        <v>1718</v>
      </c>
      <c r="D733" t="s">
        <v>1702</v>
      </c>
      <c r="E733" t="s">
        <v>1704</v>
      </c>
      <c r="F733" t="s">
        <v>1743</v>
      </c>
    </row>
    <row r="734" spans="1:6" x14ac:dyDescent="0.25">
      <c r="A734" t="s">
        <v>752</v>
      </c>
      <c r="B734" t="s">
        <v>1</v>
      </c>
      <c r="C734" t="s">
        <v>1718</v>
      </c>
      <c r="D734" t="s">
        <v>1702</v>
      </c>
      <c r="E734" t="s">
        <v>1704</v>
      </c>
      <c r="F734" t="s">
        <v>1744</v>
      </c>
    </row>
    <row r="735" spans="1:6" x14ac:dyDescent="0.25">
      <c r="A735" t="s">
        <v>753</v>
      </c>
      <c r="B735" t="s">
        <v>1</v>
      </c>
      <c r="C735" t="s">
        <v>1718</v>
      </c>
      <c r="D735" t="s">
        <v>1702</v>
      </c>
      <c r="E735" t="s">
        <v>1704</v>
      </c>
      <c r="F735" t="s">
        <v>1745</v>
      </c>
    </row>
    <row r="736" spans="1:6" x14ac:dyDescent="0.25">
      <c r="A736" t="s">
        <v>754</v>
      </c>
      <c r="B736" t="s">
        <v>1</v>
      </c>
      <c r="C736" t="s">
        <v>1718</v>
      </c>
      <c r="D736" t="s">
        <v>1702</v>
      </c>
      <c r="E736" t="s">
        <v>1704</v>
      </c>
      <c r="F736" t="s">
        <v>1746</v>
      </c>
    </row>
    <row r="737" spans="1:6" x14ac:dyDescent="0.25">
      <c r="A737" t="s">
        <v>755</v>
      </c>
      <c r="B737" t="s">
        <v>1</v>
      </c>
      <c r="C737" t="s">
        <v>1718</v>
      </c>
      <c r="D737" t="s">
        <v>1702</v>
      </c>
      <c r="E737" t="s">
        <v>1704</v>
      </c>
      <c r="F737" t="s">
        <v>1747</v>
      </c>
    </row>
    <row r="738" spans="1:6" x14ac:dyDescent="0.25">
      <c r="A738" t="s">
        <v>756</v>
      </c>
      <c r="B738" t="s">
        <v>1</v>
      </c>
      <c r="C738" t="s">
        <v>1718</v>
      </c>
      <c r="D738" t="s">
        <v>1702</v>
      </c>
      <c r="E738" t="s">
        <v>1704</v>
      </c>
      <c r="F738" t="s">
        <v>1748</v>
      </c>
    </row>
    <row r="739" spans="1:6" x14ac:dyDescent="0.25">
      <c r="A739" t="s">
        <v>757</v>
      </c>
      <c r="B739" t="s">
        <v>1</v>
      </c>
      <c r="C739" t="s">
        <v>1718</v>
      </c>
      <c r="D739" t="s">
        <v>1702</v>
      </c>
      <c r="E739" t="s">
        <v>1704</v>
      </c>
      <c r="F739" t="s">
        <v>1749</v>
      </c>
    </row>
    <row r="740" spans="1:6" x14ac:dyDescent="0.25">
      <c r="A740" t="s">
        <v>758</v>
      </c>
      <c r="B740" t="s">
        <v>1</v>
      </c>
      <c r="C740" t="s">
        <v>1718</v>
      </c>
      <c r="D740" t="s">
        <v>1702</v>
      </c>
      <c r="E740" t="s">
        <v>1704</v>
      </c>
      <c r="F740" t="s">
        <v>1750</v>
      </c>
    </row>
    <row r="741" spans="1:6" x14ac:dyDescent="0.25">
      <c r="A741" t="s">
        <v>759</v>
      </c>
      <c r="B741" t="s">
        <v>1</v>
      </c>
      <c r="C741" t="s">
        <v>1718</v>
      </c>
      <c r="D741" t="s">
        <v>1702</v>
      </c>
      <c r="E741" t="s">
        <v>1704</v>
      </c>
      <c r="F741" t="s">
        <v>1751</v>
      </c>
    </row>
    <row r="742" spans="1:6" x14ac:dyDescent="0.25">
      <c r="A742" t="s">
        <v>760</v>
      </c>
      <c r="B742" t="s">
        <v>1</v>
      </c>
      <c r="C742" t="s">
        <v>1718</v>
      </c>
      <c r="D742" t="s">
        <v>1705</v>
      </c>
      <c r="E742" t="s">
        <v>1703</v>
      </c>
      <c r="F742" t="s">
        <v>1742</v>
      </c>
    </row>
    <row r="743" spans="1:6" x14ac:dyDescent="0.25">
      <c r="A743" t="s">
        <v>761</v>
      </c>
      <c r="B743" t="s">
        <v>1</v>
      </c>
      <c r="C743" t="s">
        <v>1718</v>
      </c>
      <c r="D743" t="s">
        <v>1705</v>
      </c>
      <c r="E743" t="s">
        <v>1703</v>
      </c>
      <c r="F743" t="s">
        <v>1743</v>
      </c>
    </row>
    <row r="744" spans="1:6" x14ac:dyDescent="0.25">
      <c r="A744" t="s">
        <v>762</v>
      </c>
      <c r="B744" t="s">
        <v>1</v>
      </c>
      <c r="C744" t="s">
        <v>1718</v>
      </c>
      <c r="D744" t="s">
        <v>1705</v>
      </c>
      <c r="E744" t="s">
        <v>1703</v>
      </c>
      <c r="F744" t="s">
        <v>1744</v>
      </c>
    </row>
    <row r="745" spans="1:6" x14ac:dyDescent="0.25">
      <c r="A745" t="s">
        <v>763</v>
      </c>
      <c r="B745" t="s">
        <v>1</v>
      </c>
      <c r="C745" t="s">
        <v>1718</v>
      </c>
      <c r="D745" t="s">
        <v>1705</v>
      </c>
      <c r="E745" t="s">
        <v>1703</v>
      </c>
      <c r="F745" t="s">
        <v>1745</v>
      </c>
    </row>
    <row r="746" spans="1:6" x14ac:dyDescent="0.25">
      <c r="A746" t="s">
        <v>764</v>
      </c>
      <c r="B746" t="s">
        <v>1</v>
      </c>
      <c r="C746" t="s">
        <v>1718</v>
      </c>
      <c r="D746" t="s">
        <v>1705</v>
      </c>
      <c r="E746" t="s">
        <v>1703</v>
      </c>
      <c r="F746" t="s">
        <v>1746</v>
      </c>
    </row>
    <row r="747" spans="1:6" x14ac:dyDescent="0.25">
      <c r="A747" t="s">
        <v>765</v>
      </c>
      <c r="B747" t="s">
        <v>1</v>
      </c>
      <c r="C747" t="s">
        <v>1718</v>
      </c>
      <c r="D747" t="s">
        <v>1705</v>
      </c>
      <c r="E747" t="s">
        <v>1703</v>
      </c>
      <c r="F747" t="s">
        <v>1747</v>
      </c>
    </row>
    <row r="748" spans="1:6" x14ac:dyDescent="0.25">
      <c r="A748" t="s">
        <v>766</v>
      </c>
      <c r="B748" t="s">
        <v>1</v>
      </c>
      <c r="C748" t="s">
        <v>1718</v>
      </c>
      <c r="D748" t="s">
        <v>1705</v>
      </c>
      <c r="E748" t="s">
        <v>1703</v>
      </c>
      <c r="F748" t="s">
        <v>1748</v>
      </c>
    </row>
    <row r="749" spans="1:6" x14ac:dyDescent="0.25">
      <c r="A749" t="s">
        <v>767</v>
      </c>
      <c r="B749" t="s">
        <v>1</v>
      </c>
      <c r="C749" t="s">
        <v>1718</v>
      </c>
      <c r="D749" t="s">
        <v>1705</v>
      </c>
      <c r="E749" t="s">
        <v>1703</v>
      </c>
      <c r="F749" t="s">
        <v>1749</v>
      </c>
    </row>
    <row r="750" spans="1:6" x14ac:dyDescent="0.25">
      <c r="A750" t="s">
        <v>768</v>
      </c>
      <c r="B750" t="s">
        <v>1</v>
      </c>
      <c r="C750" t="s">
        <v>1718</v>
      </c>
      <c r="D750" t="s">
        <v>1705</v>
      </c>
      <c r="E750" t="s">
        <v>1703</v>
      </c>
      <c r="F750" t="s">
        <v>1750</v>
      </c>
    </row>
    <row r="751" spans="1:6" x14ac:dyDescent="0.25">
      <c r="A751" t="s">
        <v>769</v>
      </c>
      <c r="B751" t="s">
        <v>1</v>
      </c>
      <c r="C751" t="s">
        <v>1718</v>
      </c>
      <c r="D751" t="s">
        <v>1705</v>
      </c>
      <c r="E751" t="s">
        <v>1703</v>
      </c>
      <c r="F751" t="s">
        <v>1751</v>
      </c>
    </row>
    <row r="752" spans="1:6" x14ac:dyDescent="0.25">
      <c r="A752" t="s">
        <v>770</v>
      </c>
      <c r="B752" t="s">
        <v>1</v>
      </c>
      <c r="C752" t="s">
        <v>1718</v>
      </c>
      <c r="D752" t="s">
        <v>1705</v>
      </c>
      <c r="E752" t="s">
        <v>1704</v>
      </c>
      <c r="F752" t="s">
        <v>1742</v>
      </c>
    </row>
    <row r="753" spans="1:6" x14ac:dyDescent="0.25">
      <c r="A753" t="s">
        <v>771</v>
      </c>
      <c r="B753" t="s">
        <v>1</v>
      </c>
      <c r="C753" t="s">
        <v>1718</v>
      </c>
      <c r="D753" t="s">
        <v>1705</v>
      </c>
      <c r="E753" t="s">
        <v>1704</v>
      </c>
      <c r="F753" t="s">
        <v>1743</v>
      </c>
    </row>
    <row r="754" spans="1:6" x14ac:dyDescent="0.25">
      <c r="A754" t="s">
        <v>772</v>
      </c>
      <c r="B754" t="s">
        <v>1</v>
      </c>
      <c r="C754" t="s">
        <v>1718</v>
      </c>
      <c r="D754" t="s">
        <v>1705</v>
      </c>
      <c r="E754" t="s">
        <v>1704</v>
      </c>
      <c r="F754" t="s">
        <v>1744</v>
      </c>
    </row>
    <row r="755" spans="1:6" x14ac:dyDescent="0.25">
      <c r="A755" t="s">
        <v>773</v>
      </c>
      <c r="B755" t="s">
        <v>1</v>
      </c>
      <c r="C755" t="s">
        <v>1718</v>
      </c>
      <c r="D755" t="s">
        <v>1705</v>
      </c>
      <c r="E755" t="s">
        <v>1704</v>
      </c>
      <c r="F755" t="s">
        <v>1745</v>
      </c>
    </row>
    <row r="756" spans="1:6" x14ac:dyDescent="0.25">
      <c r="A756" t="s">
        <v>774</v>
      </c>
      <c r="B756" t="s">
        <v>1</v>
      </c>
      <c r="C756" t="s">
        <v>1718</v>
      </c>
      <c r="D756" t="s">
        <v>1705</v>
      </c>
      <c r="E756" t="s">
        <v>1704</v>
      </c>
      <c r="F756" t="s">
        <v>1746</v>
      </c>
    </row>
    <row r="757" spans="1:6" x14ac:dyDescent="0.25">
      <c r="A757" t="s">
        <v>775</v>
      </c>
      <c r="B757" t="s">
        <v>1</v>
      </c>
      <c r="C757" t="s">
        <v>1718</v>
      </c>
      <c r="D757" t="s">
        <v>1705</v>
      </c>
      <c r="E757" t="s">
        <v>1704</v>
      </c>
      <c r="F757" t="s">
        <v>1747</v>
      </c>
    </row>
    <row r="758" spans="1:6" x14ac:dyDescent="0.25">
      <c r="A758" t="s">
        <v>776</v>
      </c>
      <c r="B758" t="s">
        <v>1</v>
      </c>
      <c r="C758" t="s">
        <v>1718</v>
      </c>
      <c r="D758" t="s">
        <v>1705</v>
      </c>
      <c r="E758" t="s">
        <v>1704</v>
      </c>
      <c r="F758" t="s">
        <v>1748</v>
      </c>
    </row>
    <row r="759" spans="1:6" x14ac:dyDescent="0.25">
      <c r="A759" t="s">
        <v>777</v>
      </c>
      <c r="B759" t="s">
        <v>1</v>
      </c>
      <c r="C759" t="s">
        <v>1718</v>
      </c>
      <c r="D759" t="s">
        <v>1705</v>
      </c>
      <c r="E759" t="s">
        <v>1704</v>
      </c>
      <c r="F759" t="s">
        <v>1749</v>
      </c>
    </row>
    <row r="760" spans="1:6" x14ac:dyDescent="0.25">
      <c r="A760" t="s">
        <v>778</v>
      </c>
      <c r="B760" t="s">
        <v>1</v>
      </c>
      <c r="C760" t="s">
        <v>1718</v>
      </c>
      <c r="D760" t="s">
        <v>1705</v>
      </c>
      <c r="E760" t="s">
        <v>1704</v>
      </c>
      <c r="F760" t="s">
        <v>1750</v>
      </c>
    </row>
    <row r="761" spans="1:6" x14ac:dyDescent="0.25">
      <c r="A761" t="s">
        <v>779</v>
      </c>
      <c r="B761" t="s">
        <v>1</v>
      </c>
      <c r="C761" t="s">
        <v>1718</v>
      </c>
      <c r="D761" t="s">
        <v>1705</v>
      </c>
      <c r="E761" t="s">
        <v>1704</v>
      </c>
      <c r="F761" t="s">
        <v>1751</v>
      </c>
    </row>
    <row r="762" spans="1:6" x14ac:dyDescent="0.25">
      <c r="A762" t="s">
        <v>780</v>
      </c>
      <c r="B762" t="s">
        <v>1</v>
      </c>
      <c r="C762" t="s">
        <v>1718</v>
      </c>
      <c r="D762" t="s">
        <v>1706</v>
      </c>
      <c r="E762" t="s">
        <v>1703</v>
      </c>
      <c r="F762" t="s">
        <v>1742</v>
      </c>
    </row>
    <row r="763" spans="1:6" x14ac:dyDescent="0.25">
      <c r="A763" t="s">
        <v>781</v>
      </c>
      <c r="B763" t="s">
        <v>1</v>
      </c>
      <c r="C763" t="s">
        <v>1718</v>
      </c>
      <c r="D763" t="s">
        <v>1706</v>
      </c>
      <c r="E763" t="s">
        <v>1703</v>
      </c>
      <c r="F763" t="s">
        <v>1743</v>
      </c>
    </row>
    <row r="764" spans="1:6" x14ac:dyDescent="0.25">
      <c r="A764" t="s">
        <v>782</v>
      </c>
      <c r="B764" t="s">
        <v>1</v>
      </c>
      <c r="C764" t="s">
        <v>1718</v>
      </c>
      <c r="D764" t="s">
        <v>1706</v>
      </c>
      <c r="E764" t="s">
        <v>1703</v>
      </c>
      <c r="F764" t="s">
        <v>1744</v>
      </c>
    </row>
    <row r="765" spans="1:6" x14ac:dyDescent="0.25">
      <c r="A765" t="s">
        <v>783</v>
      </c>
      <c r="B765" t="s">
        <v>1</v>
      </c>
      <c r="C765" t="s">
        <v>1718</v>
      </c>
      <c r="D765" t="s">
        <v>1706</v>
      </c>
      <c r="E765" t="s">
        <v>1703</v>
      </c>
      <c r="F765" t="s">
        <v>1745</v>
      </c>
    </row>
    <row r="766" spans="1:6" x14ac:dyDescent="0.25">
      <c r="A766" t="s">
        <v>784</v>
      </c>
      <c r="B766" t="s">
        <v>1</v>
      </c>
      <c r="C766" t="s">
        <v>1718</v>
      </c>
      <c r="D766" t="s">
        <v>1706</v>
      </c>
      <c r="E766" t="s">
        <v>1703</v>
      </c>
      <c r="F766" t="s">
        <v>1746</v>
      </c>
    </row>
    <row r="767" spans="1:6" x14ac:dyDescent="0.25">
      <c r="A767" t="s">
        <v>785</v>
      </c>
      <c r="B767" t="s">
        <v>1</v>
      </c>
      <c r="C767" t="s">
        <v>1718</v>
      </c>
      <c r="D767" t="s">
        <v>1706</v>
      </c>
      <c r="E767" t="s">
        <v>1703</v>
      </c>
      <c r="F767" t="s">
        <v>1747</v>
      </c>
    </row>
    <row r="768" spans="1:6" x14ac:dyDescent="0.25">
      <c r="A768" t="s">
        <v>786</v>
      </c>
      <c r="B768" t="s">
        <v>1</v>
      </c>
      <c r="C768" t="s">
        <v>1718</v>
      </c>
      <c r="D768" t="s">
        <v>1706</v>
      </c>
      <c r="E768" t="s">
        <v>1703</v>
      </c>
      <c r="F768" t="s">
        <v>1748</v>
      </c>
    </row>
    <row r="769" spans="1:6" x14ac:dyDescent="0.25">
      <c r="A769" t="s">
        <v>787</v>
      </c>
      <c r="B769" t="s">
        <v>1</v>
      </c>
      <c r="C769" t="s">
        <v>1718</v>
      </c>
      <c r="D769" t="s">
        <v>1706</v>
      </c>
      <c r="E769" t="s">
        <v>1703</v>
      </c>
      <c r="F769" t="s">
        <v>1749</v>
      </c>
    </row>
    <row r="770" spans="1:6" x14ac:dyDescent="0.25">
      <c r="A770" t="s">
        <v>788</v>
      </c>
      <c r="B770" t="s">
        <v>1</v>
      </c>
      <c r="C770" t="s">
        <v>1718</v>
      </c>
      <c r="D770" t="s">
        <v>1706</v>
      </c>
      <c r="E770" t="s">
        <v>1703</v>
      </c>
      <c r="F770" t="s">
        <v>1750</v>
      </c>
    </row>
    <row r="771" spans="1:6" x14ac:dyDescent="0.25">
      <c r="A771" t="s">
        <v>789</v>
      </c>
      <c r="B771" t="s">
        <v>1</v>
      </c>
      <c r="C771" t="s">
        <v>1718</v>
      </c>
      <c r="D771" t="s">
        <v>1706</v>
      </c>
      <c r="E771" t="s">
        <v>1703</v>
      </c>
      <c r="F771" t="s">
        <v>1751</v>
      </c>
    </row>
    <row r="772" spans="1:6" x14ac:dyDescent="0.25">
      <c r="A772" t="s">
        <v>790</v>
      </c>
      <c r="B772" t="s">
        <v>1</v>
      </c>
      <c r="C772" t="s">
        <v>1718</v>
      </c>
      <c r="D772" t="s">
        <v>1706</v>
      </c>
      <c r="E772" t="s">
        <v>1704</v>
      </c>
      <c r="F772" t="s">
        <v>1742</v>
      </c>
    </row>
    <row r="773" spans="1:6" x14ac:dyDescent="0.25">
      <c r="A773" t="s">
        <v>791</v>
      </c>
      <c r="B773" t="s">
        <v>1</v>
      </c>
      <c r="C773" t="s">
        <v>1718</v>
      </c>
      <c r="D773" t="s">
        <v>1706</v>
      </c>
      <c r="E773" t="s">
        <v>1704</v>
      </c>
      <c r="F773" t="s">
        <v>1743</v>
      </c>
    </row>
    <row r="774" spans="1:6" x14ac:dyDescent="0.25">
      <c r="A774" t="s">
        <v>792</v>
      </c>
      <c r="B774" t="s">
        <v>1</v>
      </c>
      <c r="C774" t="s">
        <v>1718</v>
      </c>
      <c r="D774" t="s">
        <v>1706</v>
      </c>
      <c r="E774" t="s">
        <v>1704</v>
      </c>
      <c r="F774" t="s">
        <v>1744</v>
      </c>
    </row>
    <row r="775" spans="1:6" x14ac:dyDescent="0.25">
      <c r="A775" t="s">
        <v>793</v>
      </c>
      <c r="B775" t="s">
        <v>1</v>
      </c>
      <c r="C775" t="s">
        <v>1718</v>
      </c>
      <c r="D775" t="s">
        <v>1706</v>
      </c>
      <c r="E775" t="s">
        <v>1704</v>
      </c>
      <c r="F775" t="s">
        <v>1745</v>
      </c>
    </row>
    <row r="776" spans="1:6" x14ac:dyDescent="0.25">
      <c r="A776" t="s">
        <v>794</v>
      </c>
      <c r="B776" t="s">
        <v>1</v>
      </c>
      <c r="C776" t="s">
        <v>1718</v>
      </c>
      <c r="D776" t="s">
        <v>1706</v>
      </c>
      <c r="E776" t="s">
        <v>1704</v>
      </c>
      <c r="F776" t="s">
        <v>1746</v>
      </c>
    </row>
    <row r="777" spans="1:6" x14ac:dyDescent="0.25">
      <c r="A777" t="s">
        <v>795</v>
      </c>
      <c r="B777" t="s">
        <v>1</v>
      </c>
      <c r="C777" t="s">
        <v>1718</v>
      </c>
      <c r="D777" t="s">
        <v>1706</v>
      </c>
      <c r="E777" t="s">
        <v>1704</v>
      </c>
      <c r="F777" t="s">
        <v>1747</v>
      </c>
    </row>
    <row r="778" spans="1:6" x14ac:dyDescent="0.25">
      <c r="A778" t="s">
        <v>796</v>
      </c>
      <c r="B778" t="s">
        <v>1</v>
      </c>
      <c r="C778" t="s">
        <v>1718</v>
      </c>
      <c r="D778" t="s">
        <v>1706</v>
      </c>
      <c r="E778" t="s">
        <v>1704</v>
      </c>
      <c r="F778" t="s">
        <v>1748</v>
      </c>
    </row>
    <row r="779" spans="1:6" x14ac:dyDescent="0.25">
      <c r="A779" t="s">
        <v>797</v>
      </c>
      <c r="B779" t="s">
        <v>1</v>
      </c>
      <c r="C779" t="s">
        <v>1718</v>
      </c>
      <c r="D779" t="s">
        <v>1706</v>
      </c>
      <c r="E779" t="s">
        <v>1704</v>
      </c>
      <c r="F779" t="s">
        <v>1749</v>
      </c>
    </row>
    <row r="780" spans="1:6" x14ac:dyDescent="0.25">
      <c r="A780" t="s">
        <v>798</v>
      </c>
      <c r="B780" t="s">
        <v>1</v>
      </c>
      <c r="C780" t="s">
        <v>1718</v>
      </c>
      <c r="D780" t="s">
        <v>1706</v>
      </c>
      <c r="E780" t="s">
        <v>1704</v>
      </c>
      <c r="F780" t="s">
        <v>1750</v>
      </c>
    </row>
    <row r="781" spans="1:6" x14ac:dyDescent="0.25">
      <c r="A781" t="s">
        <v>799</v>
      </c>
      <c r="B781" t="s">
        <v>1</v>
      </c>
      <c r="C781" t="s">
        <v>1718</v>
      </c>
      <c r="D781" t="s">
        <v>1706</v>
      </c>
      <c r="E781" t="s">
        <v>1704</v>
      </c>
      <c r="F781" t="s">
        <v>1751</v>
      </c>
    </row>
    <row r="782" spans="1:6" x14ac:dyDescent="0.25">
      <c r="A782" t="s">
        <v>800</v>
      </c>
      <c r="B782" t="s">
        <v>1</v>
      </c>
      <c r="C782" t="s">
        <v>1718</v>
      </c>
      <c r="D782" t="s">
        <v>1707</v>
      </c>
      <c r="E782" t="s">
        <v>1703</v>
      </c>
      <c r="F782" t="s">
        <v>1742</v>
      </c>
    </row>
    <row r="783" spans="1:6" x14ac:dyDescent="0.25">
      <c r="A783" t="s">
        <v>801</v>
      </c>
      <c r="B783" t="s">
        <v>1</v>
      </c>
      <c r="C783" t="s">
        <v>1718</v>
      </c>
      <c r="D783" t="s">
        <v>1707</v>
      </c>
      <c r="E783" t="s">
        <v>1703</v>
      </c>
      <c r="F783" t="s">
        <v>1743</v>
      </c>
    </row>
    <row r="784" spans="1:6" x14ac:dyDescent="0.25">
      <c r="A784" t="s">
        <v>802</v>
      </c>
      <c r="B784" t="s">
        <v>1</v>
      </c>
      <c r="C784" t="s">
        <v>1718</v>
      </c>
      <c r="D784" t="s">
        <v>1707</v>
      </c>
      <c r="E784" t="s">
        <v>1703</v>
      </c>
      <c r="F784" t="s">
        <v>1744</v>
      </c>
    </row>
    <row r="785" spans="1:6" x14ac:dyDescent="0.25">
      <c r="A785" t="s">
        <v>803</v>
      </c>
      <c r="B785" t="s">
        <v>1</v>
      </c>
      <c r="C785" t="s">
        <v>1718</v>
      </c>
      <c r="D785" t="s">
        <v>1707</v>
      </c>
      <c r="E785" t="s">
        <v>1703</v>
      </c>
      <c r="F785" t="s">
        <v>1745</v>
      </c>
    </row>
    <row r="786" spans="1:6" x14ac:dyDescent="0.25">
      <c r="A786" t="s">
        <v>804</v>
      </c>
      <c r="B786" t="s">
        <v>1</v>
      </c>
      <c r="C786" t="s">
        <v>1718</v>
      </c>
      <c r="D786" t="s">
        <v>1707</v>
      </c>
      <c r="E786" t="s">
        <v>1703</v>
      </c>
      <c r="F786" t="s">
        <v>1746</v>
      </c>
    </row>
    <row r="787" spans="1:6" x14ac:dyDescent="0.25">
      <c r="A787" t="s">
        <v>805</v>
      </c>
      <c r="B787" t="s">
        <v>1</v>
      </c>
      <c r="C787" t="s">
        <v>1718</v>
      </c>
      <c r="D787" t="s">
        <v>1707</v>
      </c>
      <c r="E787" t="s">
        <v>1703</v>
      </c>
      <c r="F787" t="s">
        <v>1747</v>
      </c>
    </row>
    <row r="788" spans="1:6" x14ac:dyDescent="0.25">
      <c r="A788" t="s">
        <v>806</v>
      </c>
      <c r="B788" t="s">
        <v>1</v>
      </c>
      <c r="C788" t="s">
        <v>1718</v>
      </c>
      <c r="D788" t="s">
        <v>1707</v>
      </c>
      <c r="E788" t="s">
        <v>1703</v>
      </c>
      <c r="F788" t="s">
        <v>1748</v>
      </c>
    </row>
    <row r="789" spans="1:6" x14ac:dyDescent="0.25">
      <c r="A789" t="s">
        <v>807</v>
      </c>
      <c r="B789" t="s">
        <v>1</v>
      </c>
      <c r="C789" t="s">
        <v>1718</v>
      </c>
      <c r="D789" t="s">
        <v>1707</v>
      </c>
      <c r="E789" t="s">
        <v>1703</v>
      </c>
      <c r="F789" t="s">
        <v>1749</v>
      </c>
    </row>
    <row r="790" spans="1:6" x14ac:dyDescent="0.25">
      <c r="A790" t="s">
        <v>808</v>
      </c>
      <c r="B790" t="s">
        <v>1</v>
      </c>
      <c r="C790" t="s">
        <v>1718</v>
      </c>
      <c r="D790" t="s">
        <v>1707</v>
      </c>
      <c r="E790" t="s">
        <v>1703</v>
      </c>
      <c r="F790" t="s">
        <v>1750</v>
      </c>
    </row>
    <row r="791" spans="1:6" x14ac:dyDescent="0.25">
      <c r="A791" t="s">
        <v>809</v>
      </c>
      <c r="B791" t="s">
        <v>1</v>
      </c>
      <c r="C791" t="s">
        <v>1718</v>
      </c>
      <c r="D791" t="s">
        <v>1707</v>
      </c>
      <c r="E791" t="s">
        <v>1703</v>
      </c>
      <c r="F791" t="s">
        <v>1751</v>
      </c>
    </row>
    <row r="792" spans="1:6" x14ac:dyDescent="0.25">
      <c r="A792" t="s">
        <v>810</v>
      </c>
      <c r="B792" t="s">
        <v>1</v>
      </c>
      <c r="C792" t="s">
        <v>1718</v>
      </c>
      <c r="D792" t="s">
        <v>1707</v>
      </c>
      <c r="E792" t="s">
        <v>1704</v>
      </c>
      <c r="F792" t="s">
        <v>1742</v>
      </c>
    </row>
    <row r="793" spans="1:6" x14ac:dyDescent="0.25">
      <c r="A793" t="s">
        <v>811</v>
      </c>
      <c r="B793" t="s">
        <v>1</v>
      </c>
      <c r="C793" t="s">
        <v>1718</v>
      </c>
      <c r="D793" t="s">
        <v>1707</v>
      </c>
      <c r="E793" t="s">
        <v>1704</v>
      </c>
      <c r="F793" t="s">
        <v>1743</v>
      </c>
    </row>
    <row r="794" spans="1:6" x14ac:dyDescent="0.25">
      <c r="A794" t="s">
        <v>812</v>
      </c>
      <c r="B794" t="s">
        <v>1</v>
      </c>
      <c r="C794" t="s">
        <v>1718</v>
      </c>
      <c r="D794" t="s">
        <v>1707</v>
      </c>
      <c r="E794" t="s">
        <v>1704</v>
      </c>
      <c r="F794" t="s">
        <v>1744</v>
      </c>
    </row>
    <row r="795" spans="1:6" x14ac:dyDescent="0.25">
      <c r="A795" t="s">
        <v>813</v>
      </c>
      <c r="B795" t="s">
        <v>1</v>
      </c>
      <c r="C795" t="s">
        <v>1718</v>
      </c>
      <c r="D795" t="s">
        <v>1707</v>
      </c>
      <c r="E795" t="s">
        <v>1704</v>
      </c>
      <c r="F795" t="s">
        <v>1745</v>
      </c>
    </row>
    <row r="796" spans="1:6" x14ac:dyDescent="0.25">
      <c r="A796" t="s">
        <v>814</v>
      </c>
      <c r="B796" t="s">
        <v>1</v>
      </c>
      <c r="C796" t="s">
        <v>1718</v>
      </c>
      <c r="D796" t="s">
        <v>1707</v>
      </c>
      <c r="E796" t="s">
        <v>1704</v>
      </c>
      <c r="F796" t="s">
        <v>1746</v>
      </c>
    </row>
    <row r="797" spans="1:6" x14ac:dyDescent="0.25">
      <c r="A797" t="s">
        <v>815</v>
      </c>
      <c r="B797" t="s">
        <v>1</v>
      </c>
      <c r="C797" t="s">
        <v>1718</v>
      </c>
      <c r="D797" t="s">
        <v>1707</v>
      </c>
      <c r="E797" t="s">
        <v>1704</v>
      </c>
      <c r="F797" t="s">
        <v>1747</v>
      </c>
    </row>
    <row r="798" spans="1:6" x14ac:dyDescent="0.25">
      <c r="A798" t="s">
        <v>816</v>
      </c>
      <c r="B798" t="s">
        <v>1</v>
      </c>
      <c r="C798" t="s">
        <v>1718</v>
      </c>
      <c r="D798" t="s">
        <v>1707</v>
      </c>
      <c r="E798" t="s">
        <v>1704</v>
      </c>
      <c r="F798" t="s">
        <v>1748</v>
      </c>
    </row>
    <row r="799" spans="1:6" x14ac:dyDescent="0.25">
      <c r="A799" t="s">
        <v>817</v>
      </c>
      <c r="B799" t="s">
        <v>1</v>
      </c>
      <c r="C799" t="s">
        <v>1718</v>
      </c>
      <c r="D799" t="s">
        <v>1707</v>
      </c>
      <c r="E799" t="s">
        <v>1704</v>
      </c>
      <c r="F799" t="s">
        <v>1749</v>
      </c>
    </row>
    <row r="800" spans="1:6" x14ac:dyDescent="0.25">
      <c r="A800" t="s">
        <v>818</v>
      </c>
      <c r="B800" t="s">
        <v>1</v>
      </c>
      <c r="C800" t="s">
        <v>1718</v>
      </c>
      <c r="D800" t="s">
        <v>1707</v>
      </c>
      <c r="E800" t="s">
        <v>1704</v>
      </c>
      <c r="F800" t="s">
        <v>1750</v>
      </c>
    </row>
    <row r="801" spans="1:6" x14ac:dyDescent="0.25">
      <c r="A801" t="s">
        <v>819</v>
      </c>
      <c r="B801" t="s">
        <v>1</v>
      </c>
      <c r="C801" t="s">
        <v>1718</v>
      </c>
      <c r="D801" t="s">
        <v>1707</v>
      </c>
      <c r="E801" t="s">
        <v>1704</v>
      </c>
      <c r="F801" t="s">
        <v>1751</v>
      </c>
    </row>
    <row r="802" spans="1:6" x14ac:dyDescent="0.25">
      <c r="A802" t="s">
        <v>820</v>
      </c>
      <c r="B802" t="s">
        <v>1</v>
      </c>
      <c r="C802" t="s">
        <v>1718</v>
      </c>
      <c r="D802" t="s">
        <v>1708</v>
      </c>
      <c r="E802" t="s">
        <v>1703</v>
      </c>
      <c r="F802" t="s">
        <v>1742</v>
      </c>
    </row>
    <row r="803" spans="1:6" x14ac:dyDescent="0.25">
      <c r="A803" t="s">
        <v>821</v>
      </c>
      <c r="B803" t="s">
        <v>1</v>
      </c>
      <c r="C803" t="s">
        <v>1718</v>
      </c>
      <c r="D803" t="s">
        <v>1708</v>
      </c>
      <c r="E803" t="s">
        <v>1703</v>
      </c>
      <c r="F803" t="s">
        <v>1743</v>
      </c>
    </row>
    <row r="804" spans="1:6" x14ac:dyDescent="0.25">
      <c r="A804" t="s">
        <v>822</v>
      </c>
      <c r="B804" t="s">
        <v>1</v>
      </c>
      <c r="C804" t="s">
        <v>1718</v>
      </c>
      <c r="D804" t="s">
        <v>1708</v>
      </c>
      <c r="E804" t="s">
        <v>1703</v>
      </c>
      <c r="F804" t="s">
        <v>1744</v>
      </c>
    </row>
    <row r="805" spans="1:6" x14ac:dyDescent="0.25">
      <c r="A805" t="s">
        <v>823</v>
      </c>
      <c r="B805" t="s">
        <v>1</v>
      </c>
      <c r="C805" t="s">
        <v>1718</v>
      </c>
      <c r="D805" t="s">
        <v>1708</v>
      </c>
      <c r="E805" t="s">
        <v>1703</v>
      </c>
      <c r="F805" t="s">
        <v>1745</v>
      </c>
    </row>
    <row r="806" spans="1:6" x14ac:dyDescent="0.25">
      <c r="A806" t="s">
        <v>824</v>
      </c>
      <c r="B806" t="s">
        <v>1</v>
      </c>
      <c r="C806" t="s">
        <v>1718</v>
      </c>
      <c r="D806" t="s">
        <v>1708</v>
      </c>
      <c r="E806" t="s">
        <v>1703</v>
      </c>
      <c r="F806" t="s">
        <v>1746</v>
      </c>
    </row>
    <row r="807" spans="1:6" x14ac:dyDescent="0.25">
      <c r="A807" t="s">
        <v>825</v>
      </c>
      <c r="B807" t="s">
        <v>1</v>
      </c>
      <c r="C807" t="s">
        <v>1718</v>
      </c>
      <c r="D807" t="s">
        <v>1708</v>
      </c>
      <c r="E807" t="s">
        <v>1703</v>
      </c>
      <c r="F807" t="s">
        <v>1747</v>
      </c>
    </row>
    <row r="808" spans="1:6" x14ac:dyDescent="0.25">
      <c r="A808" t="s">
        <v>826</v>
      </c>
      <c r="B808" t="s">
        <v>1</v>
      </c>
      <c r="C808" t="s">
        <v>1718</v>
      </c>
      <c r="D808" t="s">
        <v>1708</v>
      </c>
      <c r="E808" t="s">
        <v>1703</v>
      </c>
      <c r="F808" t="s">
        <v>1748</v>
      </c>
    </row>
    <row r="809" spans="1:6" x14ac:dyDescent="0.25">
      <c r="A809" t="s">
        <v>827</v>
      </c>
      <c r="B809" t="s">
        <v>1</v>
      </c>
      <c r="C809" t="s">
        <v>1718</v>
      </c>
      <c r="D809" t="s">
        <v>1708</v>
      </c>
      <c r="E809" t="s">
        <v>1703</v>
      </c>
      <c r="F809" t="s">
        <v>1749</v>
      </c>
    </row>
    <row r="810" spans="1:6" x14ac:dyDescent="0.25">
      <c r="A810" t="s">
        <v>828</v>
      </c>
      <c r="B810" t="s">
        <v>1</v>
      </c>
      <c r="C810" t="s">
        <v>1718</v>
      </c>
      <c r="D810" t="s">
        <v>1708</v>
      </c>
      <c r="E810" t="s">
        <v>1703</v>
      </c>
      <c r="F810" t="s">
        <v>1750</v>
      </c>
    </row>
    <row r="811" spans="1:6" x14ac:dyDescent="0.25">
      <c r="A811" t="s">
        <v>829</v>
      </c>
      <c r="B811" t="s">
        <v>1</v>
      </c>
      <c r="C811" t="s">
        <v>1718</v>
      </c>
      <c r="D811" t="s">
        <v>1708</v>
      </c>
      <c r="E811" t="s">
        <v>1703</v>
      </c>
      <c r="F811" t="s">
        <v>1751</v>
      </c>
    </row>
    <row r="812" spans="1:6" x14ac:dyDescent="0.25">
      <c r="A812" t="s">
        <v>830</v>
      </c>
      <c r="B812" t="s">
        <v>1</v>
      </c>
      <c r="C812" t="s">
        <v>1718</v>
      </c>
      <c r="D812" t="s">
        <v>1708</v>
      </c>
      <c r="E812" t="s">
        <v>1704</v>
      </c>
      <c r="F812" t="s">
        <v>1742</v>
      </c>
    </row>
    <row r="813" spans="1:6" x14ac:dyDescent="0.25">
      <c r="A813" t="s">
        <v>831</v>
      </c>
      <c r="B813" t="s">
        <v>1</v>
      </c>
      <c r="C813" t="s">
        <v>1718</v>
      </c>
      <c r="D813" t="s">
        <v>1708</v>
      </c>
      <c r="E813" t="s">
        <v>1704</v>
      </c>
      <c r="F813" t="s">
        <v>1743</v>
      </c>
    </row>
    <row r="814" spans="1:6" x14ac:dyDescent="0.25">
      <c r="A814" t="s">
        <v>832</v>
      </c>
      <c r="B814" t="s">
        <v>1</v>
      </c>
      <c r="C814" t="s">
        <v>1718</v>
      </c>
      <c r="D814" t="s">
        <v>1708</v>
      </c>
      <c r="E814" t="s">
        <v>1704</v>
      </c>
      <c r="F814" t="s">
        <v>1744</v>
      </c>
    </row>
    <row r="815" spans="1:6" x14ac:dyDescent="0.25">
      <c r="A815" t="s">
        <v>833</v>
      </c>
      <c r="B815" t="s">
        <v>1</v>
      </c>
      <c r="C815" t="s">
        <v>1718</v>
      </c>
      <c r="D815" t="s">
        <v>1708</v>
      </c>
      <c r="E815" t="s">
        <v>1704</v>
      </c>
      <c r="F815" t="s">
        <v>1745</v>
      </c>
    </row>
    <row r="816" spans="1:6" x14ac:dyDescent="0.25">
      <c r="A816" t="s">
        <v>834</v>
      </c>
      <c r="B816" t="s">
        <v>1</v>
      </c>
      <c r="C816" t="s">
        <v>1718</v>
      </c>
      <c r="D816" t="s">
        <v>1708</v>
      </c>
      <c r="E816" t="s">
        <v>1704</v>
      </c>
      <c r="F816" t="s">
        <v>1746</v>
      </c>
    </row>
    <row r="817" spans="1:6" x14ac:dyDescent="0.25">
      <c r="A817" t="s">
        <v>835</v>
      </c>
      <c r="B817" t="s">
        <v>1</v>
      </c>
      <c r="C817" t="s">
        <v>1718</v>
      </c>
      <c r="D817" t="s">
        <v>1708</v>
      </c>
      <c r="E817" t="s">
        <v>1704</v>
      </c>
      <c r="F817" t="s">
        <v>1747</v>
      </c>
    </row>
    <row r="818" spans="1:6" x14ac:dyDescent="0.25">
      <c r="A818" t="s">
        <v>836</v>
      </c>
      <c r="B818" t="s">
        <v>1</v>
      </c>
      <c r="C818" t="s">
        <v>1718</v>
      </c>
      <c r="D818" t="s">
        <v>1708</v>
      </c>
      <c r="E818" t="s">
        <v>1704</v>
      </c>
      <c r="F818" t="s">
        <v>1748</v>
      </c>
    </row>
    <row r="819" spans="1:6" x14ac:dyDescent="0.25">
      <c r="A819" t="s">
        <v>837</v>
      </c>
      <c r="B819" t="s">
        <v>1</v>
      </c>
      <c r="C819" t="s">
        <v>1718</v>
      </c>
      <c r="D819" t="s">
        <v>1708</v>
      </c>
      <c r="E819" t="s">
        <v>1704</v>
      </c>
      <c r="F819" t="s">
        <v>1749</v>
      </c>
    </row>
    <row r="820" spans="1:6" x14ac:dyDescent="0.25">
      <c r="A820" t="s">
        <v>838</v>
      </c>
      <c r="B820" t="s">
        <v>1</v>
      </c>
      <c r="C820" t="s">
        <v>1718</v>
      </c>
      <c r="D820" t="s">
        <v>1708</v>
      </c>
      <c r="E820" t="s">
        <v>1704</v>
      </c>
      <c r="F820" t="s">
        <v>1750</v>
      </c>
    </row>
    <row r="821" spans="1:6" x14ac:dyDescent="0.25">
      <c r="A821" t="s">
        <v>839</v>
      </c>
      <c r="B821" t="s">
        <v>1</v>
      </c>
      <c r="C821" t="s">
        <v>1718</v>
      </c>
      <c r="D821" t="s">
        <v>1708</v>
      </c>
      <c r="E821" t="s">
        <v>1704</v>
      </c>
      <c r="F821" t="s">
        <v>1751</v>
      </c>
    </row>
    <row r="822" spans="1:6" x14ac:dyDescent="0.25">
      <c r="A822" t="s">
        <v>840</v>
      </c>
      <c r="B822" t="s">
        <v>1</v>
      </c>
      <c r="C822" t="s">
        <v>1718</v>
      </c>
      <c r="D822" t="s">
        <v>1709</v>
      </c>
      <c r="E822" t="s">
        <v>1703</v>
      </c>
      <c r="F822" t="s">
        <v>1742</v>
      </c>
    </row>
    <row r="823" spans="1:6" x14ac:dyDescent="0.25">
      <c r="A823" t="s">
        <v>841</v>
      </c>
      <c r="B823" t="s">
        <v>1</v>
      </c>
      <c r="C823" t="s">
        <v>1718</v>
      </c>
      <c r="D823" t="s">
        <v>1709</v>
      </c>
      <c r="E823" t="s">
        <v>1703</v>
      </c>
      <c r="F823" t="s">
        <v>1743</v>
      </c>
    </row>
    <row r="824" spans="1:6" x14ac:dyDescent="0.25">
      <c r="A824" t="s">
        <v>842</v>
      </c>
      <c r="B824" t="s">
        <v>1</v>
      </c>
      <c r="C824" t="s">
        <v>1718</v>
      </c>
      <c r="D824" t="s">
        <v>1709</v>
      </c>
      <c r="E824" t="s">
        <v>1703</v>
      </c>
      <c r="F824" t="s">
        <v>1744</v>
      </c>
    </row>
    <row r="825" spans="1:6" x14ac:dyDescent="0.25">
      <c r="A825" t="s">
        <v>843</v>
      </c>
      <c r="B825" t="s">
        <v>1</v>
      </c>
      <c r="C825" t="s">
        <v>1718</v>
      </c>
      <c r="D825" t="s">
        <v>1709</v>
      </c>
      <c r="E825" t="s">
        <v>1703</v>
      </c>
      <c r="F825" t="s">
        <v>1745</v>
      </c>
    </row>
    <row r="826" spans="1:6" x14ac:dyDescent="0.25">
      <c r="A826" t="s">
        <v>844</v>
      </c>
      <c r="B826" t="s">
        <v>1</v>
      </c>
      <c r="C826" t="s">
        <v>1718</v>
      </c>
      <c r="D826" t="s">
        <v>1709</v>
      </c>
      <c r="E826" t="s">
        <v>1703</v>
      </c>
      <c r="F826" t="s">
        <v>1746</v>
      </c>
    </row>
    <row r="827" spans="1:6" x14ac:dyDescent="0.25">
      <c r="A827" t="s">
        <v>845</v>
      </c>
      <c r="B827" t="s">
        <v>1</v>
      </c>
      <c r="C827" t="s">
        <v>1718</v>
      </c>
      <c r="D827" t="s">
        <v>1709</v>
      </c>
      <c r="E827" t="s">
        <v>1703</v>
      </c>
      <c r="F827" t="s">
        <v>1747</v>
      </c>
    </row>
    <row r="828" spans="1:6" x14ac:dyDescent="0.25">
      <c r="A828" t="s">
        <v>846</v>
      </c>
      <c r="B828" t="s">
        <v>1</v>
      </c>
      <c r="C828" t="s">
        <v>1718</v>
      </c>
      <c r="D828" t="s">
        <v>1709</v>
      </c>
      <c r="E828" t="s">
        <v>1703</v>
      </c>
      <c r="F828" t="s">
        <v>1748</v>
      </c>
    </row>
    <row r="829" spans="1:6" x14ac:dyDescent="0.25">
      <c r="A829" t="s">
        <v>847</v>
      </c>
      <c r="B829" t="s">
        <v>1</v>
      </c>
      <c r="C829" t="s">
        <v>1718</v>
      </c>
      <c r="D829" t="s">
        <v>1709</v>
      </c>
      <c r="E829" t="s">
        <v>1703</v>
      </c>
      <c r="F829" t="s">
        <v>1749</v>
      </c>
    </row>
    <row r="830" spans="1:6" x14ac:dyDescent="0.25">
      <c r="A830" t="s">
        <v>848</v>
      </c>
      <c r="B830" t="s">
        <v>1</v>
      </c>
      <c r="C830" t="s">
        <v>1718</v>
      </c>
      <c r="D830" t="s">
        <v>1709</v>
      </c>
      <c r="E830" t="s">
        <v>1703</v>
      </c>
      <c r="F830" t="s">
        <v>1750</v>
      </c>
    </row>
    <row r="831" spans="1:6" x14ac:dyDescent="0.25">
      <c r="A831" t="s">
        <v>849</v>
      </c>
      <c r="B831" t="s">
        <v>1</v>
      </c>
      <c r="C831" t="s">
        <v>1718</v>
      </c>
      <c r="D831" t="s">
        <v>1709</v>
      </c>
      <c r="E831" t="s">
        <v>1703</v>
      </c>
      <c r="F831" t="s">
        <v>1751</v>
      </c>
    </row>
    <row r="832" spans="1:6" x14ac:dyDescent="0.25">
      <c r="A832" t="s">
        <v>850</v>
      </c>
      <c r="B832" t="s">
        <v>1</v>
      </c>
      <c r="C832" t="s">
        <v>1718</v>
      </c>
      <c r="D832" t="s">
        <v>1709</v>
      </c>
      <c r="E832" t="s">
        <v>1704</v>
      </c>
      <c r="F832" t="s">
        <v>1742</v>
      </c>
    </row>
    <row r="833" spans="1:6" x14ac:dyDescent="0.25">
      <c r="A833" t="s">
        <v>851</v>
      </c>
      <c r="B833" t="s">
        <v>1</v>
      </c>
      <c r="C833" t="s">
        <v>1718</v>
      </c>
      <c r="D833" t="s">
        <v>1709</v>
      </c>
      <c r="E833" t="s">
        <v>1704</v>
      </c>
      <c r="F833" t="s">
        <v>1743</v>
      </c>
    </row>
    <row r="834" spans="1:6" x14ac:dyDescent="0.25">
      <c r="A834" t="s">
        <v>852</v>
      </c>
      <c r="B834" t="s">
        <v>1</v>
      </c>
      <c r="C834" t="s">
        <v>1718</v>
      </c>
      <c r="D834" t="s">
        <v>1709</v>
      </c>
      <c r="E834" t="s">
        <v>1704</v>
      </c>
      <c r="F834" t="s">
        <v>1744</v>
      </c>
    </row>
    <row r="835" spans="1:6" x14ac:dyDescent="0.25">
      <c r="A835" t="s">
        <v>853</v>
      </c>
      <c r="B835" t="s">
        <v>1</v>
      </c>
      <c r="C835" t="s">
        <v>1718</v>
      </c>
      <c r="D835" t="s">
        <v>1709</v>
      </c>
      <c r="E835" t="s">
        <v>1704</v>
      </c>
      <c r="F835" t="s">
        <v>1745</v>
      </c>
    </row>
    <row r="836" spans="1:6" x14ac:dyDescent="0.25">
      <c r="A836" t="s">
        <v>854</v>
      </c>
      <c r="B836" t="s">
        <v>1</v>
      </c>
      <c r="C836" t="s">
        <v>1718</v>
      </c>
      <c r="D836" t="s">
        <v>1709</v>
      </c>
      <c r="E836" t="s">
        <v>1704</v>
      </c>
      <c r="F836" t="s">
        <v>1746</v>
      </c>
    </row>
    <row r="837" spans="1:6" x14ac:dyDescent="0.25">
      <c r="A837" t="s">
        <v>855</v>
      </c>
      <c r="B837" t="s">
        <v>1</v>
      </c>
      <c r="C837" t="s">
        <v>1718</v>
      </c>
      <c r="D837" t="s">
        <v>1709</v>
      </c>
      <c r="E837" t="s">
        <v>1704</v>
      </c>
      <c r="F837" t="s">
        <v>1747</v>
      </c>
    </row>
    <row r="838" spans="1:6" x14ac:dyDescent="0.25">
      <c r="A838" t="s">
        <v>856</v>
      </c>
      <c r="B838" t="s">
        <v>1</v>
      </c>
      <c r="C838" t="s">
        <v>1718</v>
      </c>
      <c r="D838" t="s">
        <v>1709</v>
      </c>
      <c r="E838" t="s">
        <v>1704</v>
      </c>
      <c r="F838" t="s">
        <v>1748</v>
      </c>
    </row>
    <row r="839" spans="1:6" x14ac:dyDescent="0.25">
      <c r="A839" t="s">
        <v>857</v>
      </c>
      <c r="B839" t="s">
        <v>1</v>
      </c>
      <c r="C839" t="s">
        <v>1718</v>
      </c>
      <c r="D839" t="s">
        <v>1709</v>
      </c>
      <c r="E839" t="s">
        <v>1704</v>
      </c>
      <c r="F839" t="s">
        <v>1749</v>
      </c>
    </row>
    <row r="840" spans="1:6" x14ac:dyDescent="0.25">
      <c r="A840" t="s">
        <v>858</v>
      </c>
      <c r="B840" t="s">
        <v>1</v>
      </c>
      <c r="C840" t="s">
        <v>1718</v>
      </c>
      <c r="D840" t="s">
        <v>1709</v>
      </c>
      <c r="E840" t="s">
        <v>1704</v>
      </c>
      <c r="F840" t="s">
        <v>1750</v>
      </c>
    </row>
    <row r="841" spans="1:6" x14ac:dyDescent="0.25">
      <c r="A841" t="s">
        <v>859</v>
      </c>
      <c r="B841" t="s">
        <v>1</v>
      </c>
      <c r="C841" t="s">
        <v>1718</v>
      </c>
      <c r="D841" t="s">
        <v>1709</v>
      </c>
      <c r="E841" t="s">
        <v>1704</v>
      </c>
      <c r="F841" t="s">
        <v>1751</v>
      </c>
    </row>
    <row r="842" spans="1:6" x14ac:dyDescent="0.25">
      <c r="A842" t="s">
        <v>860</v>
      </c>
      <c r="B842" t="s">
        <v>1</v>
      </c>
      <c r="C842" t="s">
        <v>1718</v>
      </c>
      <c r="D842" t="s">
        <v>1710</v>
      </c>
      <c r="E842" t="s">
        <v>1703</v>
      </c>
      <c r="F842" t="s">
        <v>1742</v>
      </c>
    </row>
    <row r="843" spans="1:6" x14ac:dyDescent="0.25">
      <c r="A843" t="s">
        <v>861</v>
      </c>
      <c r="B843" t="s">
        <v>1</v>
      </c>
      <c r="C843" t="s">
        <v>1718</v>
      </c>
      <c r="D843" t="s">
        <v>1710</v>
      </c>
      <c r="E843" t="s">
        <v>1703</v>
      </c>
      <c r="F843" t="s">
        <v>1743</v>
      </c>
    </row>
    <row r="844" spans="1:6" x14ac:dyDescent="0.25">
      <c r="A844" t="s">
        <v>862</v>
      </c>
      <c r="B844" t="s">
        <v>1</v>
      </c>
      <c r="C844" t="s">
        <v>1718</v>
      </c>
      <c r="D844" t="s">
        <v>1710</v>
      </c>
      <c r="E844" t="s">
        <v>1703</v>
      </c>
      <c r="F844" t="s">
        <v>1744</v>
      </c>
    </row>
    <row r="845" spans="1:6" x14ac:dyDescent="0.25">
      <c r="A845" t="s">
        <v>863</v>
      </c>
      <c r="B845" t="s">
        <v>1</v>
      </c>
      <c r="C845" t="s">
        <v>1718</v>
      </c>
      <c r="D845" t="s">
        <v>1710</v>
      </c>
      <c r="E845" t="s">
        <v>1703</v>
      </c>
      <c r="F845" t="s">
        <v>1745</v>
      </c>
    </row>
    <row r="846" spans="1:6" x14ac:dyDescent="0.25">
      <c r="A846" t="s">
        <v>864</v>
      </c>
      <c r="B846" t="s">
        <v>1</v>
      </c>
      <c r="C846" t="s">
        <v>1718</v>
      </c>
      <c r="D846" t="s">
        <v>1710</v>
      </c>
      <c r="E846" t="s">
        <v>1703</v>
      </c>
      <c r="F846" t="s">
        <v>1746</v>
      </c>
    </row>
    <row r="847" spans="1:6" x14ac:dyDescent="0.25">
      <c r="A847" t="s">
        <v>865</v>
      </c>
      <c r="B847" t="s">
        <v>1</v>
      </c>
      <c r="C847" t="s">
        <v>1718</v>
      </c>
      <c r="D847" t="s">
        <v>1710</v>
      </c>
      <c r="E847" t="s">
        <v>1703</v>
      </c>
      <c r="F847" t="s">
        <v>1747</v>
      </c>
    </row>
    <row r="848" spans="1:6" x14ac:dyDescent="0.25">
      <c r="A848" t="s">
        <v>866</v>
      </c>
      <c r="B848" t="s">
        <v>1</v>
      </c>
      <c r="C848" t="s">
        <v>1718</v>
      </c>
      <c r="D848" t="s">
        <v>1710</v>
      </c>
      <c r="E848" t="s">
        <v>1703</v>
      </c>
      <c r="F848" t="s">
        <v>1748</v>
      </c>
    </row>
    <row r="849" spans="1:6" x14ac:dyDescent="0.25">
      <c r="A849" t="s">
        <v>867</v>
      </c>
      <c r="B849" t="s">
        <v>1</v>
      </c>
      <c r="C849" t="s">
        <v>1718</v>
      </c>
      <c r="D849" t="s">
        <v>1710</v>
      </c>
      <c r="E849" t="s">
        <v>1703</v>
      </c>
      <c r="F849" t="s">
        <v>1749</v>
      </c>
    </row>
    <row r="850" spans="1:6" x14ac:dyDescent="0.25">
      <c r="A850" t="s">
        <v>868</v>
      </c>
      <c r="B850" t="s">
        <v>1</v>
      </c>
      <c r="C850" t="s">
        <v>1718</v>
      </c>
      <c r="D850" t="s">
        <v>1710</v>
      </c>
      <c r="E850" t="s">
        <v>1703</v>
      </c>
      <c r="F850" t="s">
        <v>1750</v>
      </c>
    </row>
    <row r="851" spans="1:6" x14ac:dyDescent="0.25">
      <c r="A851" t="s">
        <v>869</v>
      </c>
      <c r="B851" t="s">
        <v>1</v>
      </c>
      <c r="C851" t="s">
        <v>1718</v>
      </c>
      <c r="D851" t="s">
        <v>1710</v>
      </c>
      <c r="E851" t="s">
        <v>1703</v>
      </c>
      <c r="F851" t="s">
        <v>1751</v>
      </c>
    </row>
    <row r="852" spans="1:6" x14ac:dyDescent="0.25">
      <c r="A852" t="s">
        <v>870</v>
      </c>
      <c r="B852" t="s">
        <v>1</v>
      </c>
      <c r="C852" t="s">
        <v>1718</v>
      </c>
      <c r="D852" t="s">
        <v>1710</v>
      </c>
      <c r="E852" t="s">
        <v>1704</v>
      </c>
      <c r="F852" t="s">
        <v>1742</v>
      </c>
    </row>
    <row r="853" spans="1:6" x14ac:dyDescent="0.25">
      <c r="A853" t="s">
        <v>871</v>
      </c>
      <c r="B853" t="s">
        <v>1</v>
      </c>
      <c r="C853" t="s">
        <v>1718</v>
      </c>
      <c r="D853" t="s">
        <v>1710</v>
      </c>
      <c r="E853" t="s">
        <v>1704</v>
      </c>
      <c r="F853" t="s">
        <v>1743</v>
      </c>
    </row>
    <row r="854" spans="1:6" x14ac:dyDescent="0.25">
      <c r="A854" t="s">
        <v>872</v>
      </c>
      <c r="B854" t="s">
        <v>1</v>
      </c>
      <c r="C854" t="s">
        <v>1718</v>
      </c>
      <c r="D854" t="s">
        <v>1710</v>
      </c>
      <c r="E854" t="s">
        <v>1704</v>
      </c>
      <c r="F854" t="s">
        <v>1744</v>
      </c>
    </row>
    <row r="855" spans="1:6" x14ac:dyDescent="0.25">
      <c r="A855" t="s">
        <v>873</v>
      </c>
      <c r="B855" t="s">
        <v>1</v>
      </c>
      <c r="C855" t="s">
        <v>1718</v>
      </c>
      <c r="D855" t="s">
        <v>1710</v>
      </c>
      <c r="E855" t="s">
        <v>1704</v>
      </c>
      <c r="F855" t="s">
        <v>1745</v>
      </c>
    </row>
    <row r="856" spans="1:6" x14ac:dyDescent="0.25">
      <c r="A856" t="s">
        <v>874</v>
      </c>
      <c r="B856" t="s">
        <v>1</v>
      </c>
      <c r="C856" t="s">
        <v>1718</v>
      </c>
      <c r="D856" t="s">
        <v>1710</v>
      </c>
      <c r="E856" t="s">
        <v>1704</v>
      </c>
      <c r="F856" t="s">
        <v>1746</v>
      </c>
    </row>
    <row r="857" spans="1:6" x14ac:dyDescent="0.25">
      <c r="A857" t="s">
        <v>875</v>
      </c>
      <c r="B857" t="s">
        <v>1</v>
      </c>
      <c r="C857" t="s">
        <v>1718</v>
      </c>
      <c r="D857" t="s">
        <v>1710</v>
      </c>
      <c r="E857" t="s">
        <v>1704</v>
      </c>
      <c r="F857" t="s">
        <v>1747</v>
      </c>
    </row>
    <row r="858" spans="1:6" x14ac:dyDescent="0.25">
      <c r="A858" t="s">
        <v>876</v>
      </c>
      <c r="B858" t="s">
        <v>1</v>
      </c>
      <c r="C858" t="s">
        <v>1718</v>
      </c>
      <c r="D858" t="s">
        <v>1710</v>
      </c>
      <c r="E858" t="s">
        <v>1704</v>
      </c>
      <c r="F858" t="s">
        <v>1748</v>
      </c>
    </row>
    <row r="859" spans="1:6" x14ac:dyDescent="0.25">
      <c r="A859" t="s">
        <v>877</v>
      </c>
      <c r="B859" t="s">
        <v>1</v>
      </c>
      <c r="C859" t="s">
        <v>1718</v>
      </c>
      <c r="D859" t="s">
        <v>1710</v>
      </c>
      <c r="E859" t="s">
        <v>1704</v>
      </c>
      <c r="F859" t="s">
        <v>1749</v>
      </c>
    </row>
    <row r="860" spans="1:6" x14ac:dyDescent="0.25">
      <c r="A860" t="s">
        <v>878</v>
      </c>
      <c r="B860" t="s">
        <v>1</v>
      </c>
      <c r="C860" t="s">
        <v>1718</v>
      </c>
      <c r="D860" t="s">
        <v>1710</v>
      </c>
      <c r="E860" t="s">
        <v>1704</v>
      </c>
      <c r="F860" t="s">
        <v>1750</v>
      </c>
    </row>
    <row r="861" spans="1:6" x14ac:dyDescent="0.25">
      <c r="A861" t="s">
        <v>879</v>
      </c>
      <c r="B861" t="s">
        <v>1</v>
      </c>
      <c r="C861" t="s">
        <v>1718</v>
      </c>
      <c r="D861" t="s">
        <v>1710</v>
      </c>
      <c r="E861" t="s">
        <v>1704</v>
      </c>
      <c r="F861" t="s">
        <v>1751</v>
      </c>
    </row>
    <row r="862" spans="1:6" x14ac:dyDescent="0.25">
      <c r="A862" t="s">
        <v>880</v>
      </c>
      <c r="B862" t="s">
        <v>1</v>
      </c>
      <c r="C862" t="s">
        <v>1718</v>
      </c>
      <c r="D862" t="s">
        <v>1711</v>
      </c>
      <c r="E862" t="s">
        <v>1703</v>
      </c>
      <c r="F862" t="s">
        <v>1742</v>
      </c>
    </row>
    <row r="863" spans="1:6" x14ac:dyDescent="0.25">
      <c r="A863" t="s">
        <v>881</v>
      </c>
      <c r="B863" t="s">
        <v>1</v>
      </c>
      <c r="C863" t="s">
        <v>1718</v>
      </c>
      <c r="D863" t="s">
        <v>1711</v>
      </c>
      <c r="E863" t="s">
        <v>1703</v>
      </c>
      <c r="F863" t="s">
        <v>1743</v>
      </c>
    </row>
    <row r="864" spans="1:6" x14ac:dyDescent="0.25">
      <c r="A864" t="s">
        <v>882</v>
      </c>
      <c r="B864" t="s">
        <v>1</v>
      </c>
      <c r="C864" t="s">
        <v>1718</v>
      </c>
      <c r="D864" t="s">
        <v>1711</v>
      </c>
      <c r="E864" t="s">
        <v>1703</v>
      </c>
      <c r="F864" t="s">
        <v>1744</v>
      </c>
    </row>
    <row r="865" spans="1:6" x14ac:dyDescent="0.25">
      <c r="A865" t="s">
        <v>883</v>
      </c>
      <c r="B865" t="s">
        <v>1</v>
      </c>
      <c r="C865" t="s">
        <v>1718</v>
      </c>
      <c r="D865" t="s">
        <v>1711</v>
      </c>
      <c r="E865" t="s">
        <v>1703</v>
      </c>
      <c r="F865" t="s">
        <v>1745</v>
      </c>
    </row>
    <row r="866" spans="1:6" x14ac:dyDescent="0.25">
      <c r="A866" t="s">
        <v>884</v>
      </c>
      <c r="B866" t="s">
        <v>1</v>
      </c>
      <c r="C866" t="s">
        <v>1718</v>
      </c>
      <c r="D866" t="s">
        <v>1711</v>
      </c>
      <c r="E866" t="s">
        <v>1703</v>
      </c>
      <c r="F866" t="s">
        <v>1746</v>
      </c>
    </row>
    <row r="867" spans="1:6" x14ac:dyDescent="0.25">
      <c r="A867" t="s">
        <v>885</v>
      </c>
      <c r="B867" t="s">
        <v>1</v>
      </c>
      <c r="C867" t="s">
        <v>1718</v>
      </c>
      <c r="D867" t="s">
        <v>1711</v>
      </c>
      <c r="E867" t="s">
        <v>1703</v>
      </c>
      <c r="F867" t="s">
        <v>1747</v>
      </c>
    </row>
    <row r="868" spans="1:6" x14ac:dyDescent="0.25">
      <c r="A868" t="s">
        <v>886</v>
      </c>
      <c r="B868" t="s">
        <v>1</v>
      </c>
      <c r="C868" t="s">
        <v>1718</v>
      </c>
      <c r="D868" t="s">
        <v>1711</v>
      </c>
      <c r="E868" t="s">
        <v>1703</v>
      </c>
      <c r="F868" t="s">
        <v>1748</v>
      </c>
    </row>
    <row r="869" spans="1:6" x14ac:dyDescent="0.25">
      <c r="A869" t="s">
        <v>887</v>
      </c>
      <c r="B869" t="s">
        <v>1</v>
      </c>
      <c r="C869" t="s">
        <v>1718</v>
      </c>
      <c r="D869" t="s">
        <v>1711</v>
      </c>
      <c r="E869" t="s">
        <v>1703</v>
      </c>
      <c r="F869" t="s">
        <v>1749</v>
      </c>
    </row>
    <row r="870" spans="1:6" x14ac:dyDescent="0.25">
      <c r="A870" t="s">
        <v>888</v>
      </c>
      <c r="B870" t="s">
        <v>1</v>
      </c>
      <c r="C870" t="s">
        <v>1718</v>
      </c>
      <c r="D870" t="s">
        <v>1711</v>
      </c>
      <c r="E870" t="s">
        <v>1703</v>
      </c>
      <c r="F870" t="s">
        <v>1750</v>
      </c>
    </row>
    <row r="871" spans="1:6" x14ac:dyDescent="0.25">
      <c r="A871" t="s">
        <v>889</v>
      </c>
      <c r="B871" t="s">
        <v>1</v>
      </c>
      <c r="C871" t="s">
        <v>1718</v>
      </c>
      <c r="D871" t="s">
        <v>1711</v>
      </c>
      <c r="E871" t="s">
        <v>1703</v>
      </c>
      <c r="F871" t="s">
        <v>1751</v>
      </c>
    </row>
    <row r="872" spans="1:6" x14ac:dyDescent="0.25">
      <c r="A872" t="s">
        <v>890</v>
      </c>
      <c r="B872" t="s">
        <v>1</v>
      </c>
      <c r="C872" t="s">
        <v>1718</v>
      </c>
      <c r="D872" t="s">
        <v>1711</v>
      </c>
      <c r="E872" t="s">
        <v>1704</v>
      </c>
      <c r="F872" t="s">
        <v>1742</v>
      </c>
    </row>
    <row r="873" spans="1:6" x14ac:dyDescent="0.25">
      <c r="A873" t="s">
        <v>891</v>
      </c>
      <c r="B873" t="s">
        <v>1</v>
      </c>
      <c r="C873" t="s">
        <v>1718</v>
      </c>
      <c r="D873" t="s">
        <v>1711</v>
      </c>
      <c r="E873" t="s">
        <v>1704</v>
      </c>
      <c r="F873" t="s">
        <v>1743</v>
      </c>
    </row>
    <row r="874" spans="1:6" x14ac:dyDescent="0.25">
      <c r="A874" t="s">
        <v>892</v>
      </c>
      <c r="B874" t="s">
        <v>1</v>
      </c>
      <c r="C874" t="s">
        <v>1718</v>
      </c>
      <c r="D874" t="s">
        <v>1711</v>
      </c>
      <c r="E874" t="s">
        <v>1704</v>
      </c>
      <c r="F874" t="s">
        <v>1744</v>
      </c>
    </row>
    <row r="875" spans="1:6" x14ac:dyDescent="0.25">
      <c r="A875" t="s">
        <v>893</v>
      </c>
      <c r="B875" t="s">
        <v>1</v>
      </c>
      <c r="C875" t="s">
        <v>1718</v>
      </c>
      <c r="D875" t="s">
        <v>1711</v>
      </c>
      <c r="E875" t="s">
        <v>1704</v>
      </c>
      <c r="F875" t="s">
        <v>1745</v>
      </c>
    </row>
    <row r="876" spans="1:6" x14ac:dyDescent="0.25">
      <c r="A876" t="s">
        <v>894</v>
      </c>
      <c r="B876" t="s">
        <v>1</v>
      </c>
      <c r="C876" t="s">
        <v>1718</v>
      </c>
      <c r="D876" t="s">
        <v>1711</v>
      </c>
      <c r="E876" t="s">
        <v>1704</v>
      </c>
      <c r="F876" t="s">
        <v>1746</v>
      </c>
    </row>
    <row r="877" spans="1:6" x14ac:dyDescent="0.25">
      <c r="A877" t="s">
        <v>895</v>
      </c>
      <c r="B877" t="s">
        <v>1</v>
      </c>
      <c r="C877" t="s">
        <v>1718</v>
      </c>
      <c r="D877" t="s">
        <v>1711</v>
      </c>
      <c r="E877" t="s">
        <v>1704</v>
      </c>
      <c r="F877" t="s">
        <v>1747</v>
      </c>
    </row>
    <row r="878" spans="1:6" x14ac:dyDescent="0.25">
      <c r="A878" t="s">
        <v>896</v>
      </c>
      <c r="B878" t="s">
        <v>1</v>
      </c>
      <c r="C878" t="s">
        <v>1718</v>
      </c>
      <c r="D878" t="s">
        <v>1711</v>
      </c>
      <c r="E878" t="s">
        <v>1704</v>
      </c>
      <c r="F878" t="s">
        <v>1748</v>
      </c>
    </row>
    <row r="879" spans="1:6" x14ac:dyDescent="0.25">
      <c r="A879" t="s">
        <v>897</v>
      </c>
      <c r="B879" t="s">
        <v>1</v>
      </c>
      <c r="C879" t="s">
        <v>1718</v>
      </c>
      <c r="D879" t="s">
        <v>1711</v>
      </c>
      <c r="E879" t="s">
        <v>1704</v>
      </c>
      <c r="F879" t="s">
        <v>1749</v>
      </c>
    </row>
    <row r="880" spans="1:6" x14ac:dyDescent="0.25">
      <c r="A880" t="s">
        <v>898</v>
      </c>
      <c r="B880" t="s">
        <v>1</v>
      </c>
      <c r="C880" t="s">
        <v>1718</v>
      </c>
      <c r="D880" t="s">
        <v>1711</v>
      </c>
      <c r="E880" t="s">
        <v>1704</v>
      </c>
      <c r="F880" t="s">
        <v>1750</v>
      </c>
    </row>
    <row r="881" spans="1:6" x14ac:dyDescent="0.25">
      <c r="A881" t="s">
        <v>899</v>
      </c>
      <c r="B881" t="s">
        <v>1</v>
      </c>
      <c r="C881" t="s">
        <v>1718</v>
      </c>
      <c r="D881" t="s">
        <v>1711</v>
      </c>
      <c r="E881" t="s">
        <v>1704</v>
      </c>
      <c r="F881" t="s">
        <v>1751</v>
      </c>
    </row>
    <row r="882" spans="1:6" x14ac:dyDescent="0.25">
      <c r="A882" t="s">
        <v>900</v>
      </c>
      <c r="B882" t="s">
        <v>1</v>
      </c>
      <c r="C882" t="s">
        <v>1718</v>
      </c>
      <c r="D882" t="s">
        <v>1712</v>
      </c>
      <c r="E882" t="s">
        <v>1703</v>
      </c>
      <c r="F882" t="s">
        <v>1742</v>
      </c>
    </row>
    <row r="883" spans="1:6" x14ac:dyDescent="0.25">
      <c r="A883" t="s">
        <v>901</v>
      </c>
      <c r="B883" t="s">
        <v>1</v>
      </c>
      <c r="C883" t="s">
        <v>1718</v>
      </c>
      <c r="D883" t="s">
        <v>1712</v>
      </c>
      <c r="E883" t="s">
        <v>1703</v>
      </c>
      <c r="F883" t="s">
        <v>1743</v>
      </c>
    </row>
    <row r="884" spans="1:6" x14ac:dyDescent="0.25">
      <c r="A884" t="s">
        <v>902</v>
      </c>
      <c r="B884" t="s">
        <v>1</v>
      </c>
      <c r="C884" t="s">
        <v>1718</v>
      </c>
      <c r="D884" t="s">
        <v>1712</v>
      </c>
      <c r="E884" t="s">
        <v>1703</v>
      </c>
      <c r="F884" t="s">
        <v>1744</v>
      </c>
    </row>
    <row r="885" spans="1:6" x14ac:dyDescent="0.25">
      <c r="A885" t="s">
        <v>903</v>
      </c>
      <c r="B885" t="s">
        <v>1</v>
      </c>
      <c r="C885" t="s">
        <v>1718</v>
      </c>
      <c r="D885" t="s">
        <v>1712</v>
      </c>
      <c r="E885" t="s">
        <v>1703</v>
      </c>
      <c r="F885" t="s">
        <v>1745</v>
      </c>
    </row>
    <row r="886" spans="1:6" x14ac:dyDescent="0.25">
      <c r="A886" t="s">
        <v>904</v>
      </c>
      <c r="B886" t="s">
        <v>1</v>
      </c>
      <c r="C886" t="s">
        <v>1718</v>
      </c>
      <c r="D886" t="s">
        <v>1712</v>
      </c>
      <c r="E886" t="s">
        <v>1703</v>
      </c>
      <c r="F886" t="s">
        <v>1746</v>
      </c>
    </row>
    <row r="887" spans="1:6" x14ac:dyDescent="0.25">
      <c r="A887" t="s">
        <v>905</v>
      </c>
      <c r="B887" t="s">
        <v>1</v>
      </c>
      <c r="C887" t="s">
        <v>1718</v>
      </c>
      <c r="D887" t="s">
        <v>1712</v>
      </c>
      <c r="E887" t="s">
        <v>1703</v>
      </c>
      <c r="F887" t="s">
        <v>1747</v>
      </c>
    </row>
    <row r="888" spans="1:6" x14ac:dyDescent="0.25">
      <c r="A888" t="s">
        <v>906</v>
      </c>
      <c r="B888" t="s">
        <v>1</v>
      </c>
      <c r="C888" t="s">
        <v>1718</v>
      </c>
      <c r="D888" t="s">
        <v>1712</v>
      </c>
      <c r="E888" t="s">
        <v>1703</v>
      </c>
      <c r="F888" t="s">
        <v>1748</v>
      </c>
    </row>
    <row r="889" spans="1:6" x14ac:dyDescent="0.25">
      <c r="A889" t="s">
        <v>907</v>
      </c>
      <c r="B889" t="s">
        <v>1</v>
      </c>
      <c r="C889" t="s">
        <v>1718</v>
      </c>
      <c r="D889" t="s">
        <v>1712</v>
      </c>
      <c r="E889" t="s">
        <v>1703</v>
      </c>
      <c r="F889" t="s">
        <v>1749</v>
      </c>
    </row>
    <row r="890" spans="1:6" x14ac:dyDescent="0.25">
      <c r="A890" t="s">
        <v>908</v>
      </c>
      <c r="B890" t="s">
        <v>1</v>
      </c>
      <c r="C890" t="s">
        <v>1718</v>
      </c>
      <c r="D890" t="s">
        <v>1712</v>
      </c>
      <c r="E890" t="s">
        <v>1703</v>
      </c>
      <c r="F890" t="s">
        <v>1750</v>
      </c>
    </row>
    <row r="891" spans="1:6" x14ac:dyDescent="0.25">
      <c r="A891" t="s">
        <v>909</v>
      </c>
      <c r="B891" t="s">
        <v>1</v>
      </c>
      <c r="C891" t="s">
        <v>1718</v>
      </c>
      <c r="D891" t="s">
        <v>1712</v>
      </c>
      <c r="E891" t="s">
        <v>1703</v>
      </c>
      <c r="F891" t="s">
        <v>1751</v>
      </c>
    </row>
    <row r="892" spans="1:6" x14ac:dyDescent="0.25">
      <c r="A892" t="s">
        <v>910</v>
      </c>
      <c r="B892" t="s">
        <v>1</v>
      </c>
      <c r="C892" t="s">
        <v>1718</v>
      </c>
      <c r="D892" t="s">
        <v>1712</v>
      </c>
      <c r="E892" t="s">
        <v>1704</v>
      </c>
      <c r="F892" t="s">
        <v>1742</v>
      </c>
    </row>
    <row r="893" spans="1:6" x14ac:dyDescent="0.25">
      <c r="A893" t="s">
        <v>911</v>
      </c>
      <c r="B893" t="s">
        <v>1</v>
      </c>
      <c r="C893" t="s">
        <v>1718</v>
      </c>
      <c r="D893" t="s">
        <v>1712</v>
      </c>
      <c r="E893" t="s">
        <v>1704</v>
      </c>
      <c r="F893" t="s">
        <v>1743</v>
      </c>
    </row>
    <row r="894" spans="1:6" x14ac:dyDescent="0.25">
      <c r="A894" t="s">
        <v>912</v>
      </c>
      <c r="B894" t="s">
        <v>1</v>
      </c>
      <c r="C894" t="s">
        <v>1718</v>
      </c>
      <c r="D894" t="s">
        <v>1712</v>
      </c>
      <c r="E894" t="s">
        <v>1704</v>
      </c>
      <c r="F894" t="s">
        <v>1744</v>
      </c>
    </row>
    <row r="895" spans="1:6" x14ac:dyDescent="0.25">
      <c r="A895" t="s">
        <v>913</v>
      </c>
      <c r="B895" t="s">
        <v>1</v>
      </c>
      <c r="C895" t="s">
        <v>1718</v>
      </c>
      <c r="D895" t="s">
        <v>1712</v>
      </c>
      <c r="E895" t="s">
        <v>1704</v>
      </c>
      <c r="F895" t="s">
        <v>1745</v>
      </c>
    </row>
    <row r="896" spans="1:6" x14ac:dyDescent="0.25">
      <c r="A896" t="s">
        <v>914</v>
      </c>
      <c r="B896" t="s">
        <v>1</v>
      </c>
      <c r="C896" t="s">
        <v>1718</v>
      </c>
      <c r="D896" t="s">
        <v>1712</v>
      </c>
      <c r="E896" t="s">
        <v>1704</v>
      </c>
      <c r="F896" t="s">
        <v>1746</v>
      </c>
    </row>
    <row r="897" spans="1:6" x14ac:dyDescent="0.25">
      <c r="A897" t="s">
        <v>915</v>
      </c>
      <c r="B897" t="s">
        <v>1</v>
      </c>
      <c r="C897" t="s">
        <v>1718</v>
      </c>
      <c r="D897" t="s">
        <v>1712</v>
      </c>
      <c r="E897" t="s">
        <v>1704</v>
      </c>
      <c r="F897" t="s">
        <v>1747</v>
      </c>
    </row>
    <row r="898" spans="1:6" x14ac:dyDescent="0.25">
      <c r="A898" t="s">
        <v>916</v>
      </c>
      <c r="B898" t="s">
        <v>1</v>
      </c>
      <c r="C898" t="s">
        <v>1718</v>
      </c>
      <c r="D898" t="s">
        <v>1712</v>
      </c>
      <c r="E898" t="s">
        <v>1704</v>
      </c>
      <c r="F898" t="s">
        <v>1748</v>
      </c>
    </row>
    <row r="899" spans="1:6" x14ac:dyDescent="0.25">
      <c r="A899" t="s">
        <v>917</v>
      </c>
      <c r="B899" t="s">
        <v>1</v>
      </c>
      <c r="C899" t="s">
        <v>1718</v>
      </c>
      <c r="D899" t="s">
        <v>1712</v>
      </c>
      <c r="E899" t="s">
        <v>1704</v>
      </c>
      <c r="F899" t="s">
        <v>1749</v>
      </c>
    </row>
    <row r="900" spans="1:6" x14ac:dyDescent="0.25">
      <c r="A900" t="s">
        <v>918</v>
      </c>
      <c r="B900" t="s">
        <v>1</v>
      </c>
      <c r="C900" t="s">
        <v>1718</v>
      </c>
      <c r="D900" t="s">
        <v>1712</v>
      </c>
      <c r="E900" t="s">
        <v>1704</v>
      </c>
      <c r="F900" t="s">
        <v>1750</v>
      </c>
    </row>
    <row r="901" spans="1:6" x14ac:dyDescent="0.25">
      <c r="A901" t="s">
        <v>919</v>
      </c>
      <c r="B901" t="s">
        <v>1</v>
      </c>
      <c r="C901" t="s">
        <v>1718</v>
      </c>
      <c r="D901" t="s">
        <v>1712</v>
      </c>
      <c r="E901" t="s">
        <v>1704</v>
      </c>
      <c r="F901" t="s">
        <v>1751</v>
      </c>
    </row>
    <row r="902" spans="1:6" x14ac:dyDescent="0.25">
      <c r="A902" t="s">
        <v>920</v>
      </c>
      <c r="B902" t="s">
        <v>1</v>
      </c>
      <c r="C902" t="s">
        <v>1718</v>
      </c>
      <c r="D902" t="s">
        <v>1713</v>
      </c>
      <c r="E902" t="s">
        <v>1703</v>
      </c>
      <c r="F902" t="s">
        <v>1742</v>
      </c>
    </row>
    <row r="903" spans="1:6" x14ac:dyDescent="0.25">
      <c r="A903" t="s">
        <v>921</v>
      </c>
      <c r="B903" t="s">
        <v>1</v>
      </c>
      <c r="C903" t="s">
        <v>1718</v>
      </c>
      <c r="D903" t="s">
        <v>1713</v>
      </c>
      <c r="E903" t="s">
        <v>1703</v>
      </c>
      <c r="F903" t="s">
        <v>1743</v>
      </c>
    </row>
    <row r="904" spans="1:6" x14ac:dyDescent="0.25">
      <c r="A904" t="s">
        <v>922</v>
      </c>
      <c r="B904" t="s">
        <v>1</v>
      </c>
      <c r="C904" t="s">
        <v>1718</v>
      </c>
      <c r="D904" t="s">
        <v>1713</v>
      </c>
      <c r="E904" t="s">
        <v>1703</v>
      </c>
      <c r="F904" t="s">
        <v>1744</v>
      </c>
    </row>
    <row r="905" spans="1:6" x14ac:dyDescent="0.25">
      <c r="A905" t="s">
        <v>923</v>
      </c>
      <c r="B905" t="s">
        <v>1</v>
      </c>
      <c r="C905" t="s">
        <v>1718</v>
      </c>
      <c r="D905" t="s">
        <v>1713</v>
      </c>
      <c r="E905" t="s">
        <v>1703</v>
      </c>
      <c r="F905" t="s">
        <v>1745</v>
      </c>
    </row>
    <row r="906" spans="1:6" x14ac:dyDescent="0.25">
      <c r="A906" t="s">
        <v>924</v>
      </c>
      <c r="B906" t="s">
        <v>1</v>
      </c>
      <c r="C906" t="s">
        <v>1718</v>
      </c>
      <c r="D906" t="s">
        <v>1713</v>
      </c>
      <c r="E906" t="s">
        <v>1703</v>
      </c>
      <c r="F906" t="s">
        <v>1746</v>
      </c>
    </row>
    <row r="907" spans="1:6" x14ac:dyDescent="0.25">
      <c r="A907" t="s">
        <v>925</v>
      </c>
      <c r="B907" t="s">
        <v>1</v>
      </c>
      <c r="C907" t="s">
        <v>1718</v>
      </c>
      <c r="D907" t="s">
        <v>1713</v>
      </c>
      <c r="E907" t="s">
        <v>1703</v>
      </c>
      <c r="F907" t="s">
        <v>1747</v>
      </c>
    </row>
    <row r="908" spans="1:6" x14ac:dyDescent="0.25">
      <c r="A908" t="s">
        <v>926</v>
      </c>
      <c r="B908" t="s">
        <v>1</v>
      </c>
      <c r="C908" t="s">
        <v>1718</v>
      </c>
      <c r="D908" t="s">
        <v>1713</v>
      </c>
      <c r="E908" t="s">
        <v>1703</v>
      </c>
      <c r="F908" t="s">
        <v>1748</v>
      </c>
    </row>
    <row r="909" spans="1:6" x14ac:dyDescent="0.25">
      <c r="A909" t="s">
        <v>927</v>
      </c>
      <c r="B909" t="s">
        <v>1</v>
      </c>
      <c r="C909" t="s">
        <v>1718</v>
      </c>
      <c r="D909" t="s">
        <v>1713</v>
      </c>
      <c r="E909" t="s">
        <v>1703</v>
      </c>
      <c r="F909" t="s">
        <v>1749</v>
      </c>
    </row>
    <row r="910" spans="1:6" x14ac:dyDescent="0.25">
      <c r="A910" t="s">
        <v>928</v>
      </c>
      <c r="B910" t="s">
        <v>1</v>
      </c>
      <c r="C910" t="s">
        <v>1718</v>
      </c>
      <c r="D910" t="s">
        <v>1713</v>
      </c>
      <c r="E910" t="s">
        <v>1703</v>
      </c>
      <c r="F910" t="s">
        <v>1750</v>
      </c>
    </row>
    <row r="911" spans="1:6" x14ac:dyDescent="0.25">
      <c r="A911" t="s">
        <v>929</v>
      </c>
      <c r="B911" t="s">
        <v>1</v>
      </c>
      <c r="C911" t="s">
        <v>1718</v>
      </c>
      <c r="D911" t="s">
        <v>1713</v>
      </c>
      <c r="E911" t="s">
        <v>1703</v>
      </c>
      <c r="F911" t="s">
        <v>1751</v>
      </c>
    </row>
    <row r="912" spans="1:6" x14ac:dyDescent="0.25">
      <c r="A912" t="s">
        <v>930</v>
      </c>
      <c r="B912" t="s">
        <v>1</v>
      </c>
      <c r="C912" t="s">
        <v>1718</v>
      </c>
      <c r="D912" t="s">
        <v>1713</v>
      </c>
      <c r="E912" t="s">
        <v>1704</v>
      </c>
      <c r="F912" t="s">
        <v>1742</v>
      </c>
    </row>
    <row r="913" spans="1:6" x14ac:dyDescent="0.25">
      <c r="A913" t="s">
        <v>931</v>
      </c>
      <c r="B913" t="s">
        <v>1</v>
      </c>
      <c r="C913" t="s">
        <v>1718</v>
      </c>
      <c r="D913" t="s">
        <v>1713</v>
      </c>
      <c r="E913" t="s">
        <v>1704</v>
      </c>
      <c r="F913" t="s">
        <v>1743</v>
      </c>
    </row>
    <row r="914" spans="1:6" x14ac:dyDescent="0.25">
      <c r="A914" t="s">
        <v>932</v>
      </c>
      <c r="B914" t="s">
        <v>1</v>
      </c>
      <c r="C914" t="s">
        <v>1718</v>
      </c>
      <c r="D914" t="s">
        <v>1713</v>
      </c>
      <c r="E914" t="s">
        <v>1704</v>
      </c>
      <c r="F914" t="s">
        <v>1744</v>
      </c>
    </row>
    <row r="915" spans="1:6" x14ac:dyDescent="0.25">
      <c r="A915" t="s">
        <v>933</v>
      </c>
      <c r="B915" t="s">
        <v>1</v>
      </c>
      <c r="C915" t="s">
        <v>1718</v>
      </c>
      <c r="D915" t="s">
        <v>1713</v>
      </c>
      <c r="E915" t="s">
        <v>1704</v>
      </c>
      <c r="F915" t="s">
        <v>1745</v>
      </c>
    </row>
    <row r="916" spans="1:6" x14ac:dyDescent="0.25">
      <c r="A916" t="s">
        <v>934</v>
      </c>
      <c r="B916" t="s">
        <v>1</v>
      </c>
      <c r="C916" t="s">
        <v>1718</v>
      </c>
      <c r="D916" t="s">
        <v>1713</v>
      </c>
      <c r="E916" t="s">
        <v>1704</v>
      </c>
      <c r="F916" t="s">
        <v>1746</v>
      </c>
    </row>
    <row r="917" spans="1:6" x14ac:dyDescent="0.25">
      <c r="A917" t="s">
        <v>935</v>
      </c>
      <c r="B917" t="s">
        <v>1</v>
      </c>
      <c r="C917" t="s">
        <v>1718</v>
      </c>
      <c r="D917" t="s">
        <v>1713</v>
      </c>
      <c r="E917" t="s">
        <v>1704</v>
      </c>
      <c r="F917" t="s">
        <v>1747</v>
      </c>
    </row>
    <row r="918" spans="1:6" x14ac:dyDescent="0.25">
      <c r="A918" t="s">
        <v>936</v>
      </c>
      <c r="B918" t="s">
        <v>1</v>
      </c>
      <c r="C918" t="s">
        <v>1718</v>
      </c>
      <c r="D918" t="s">
        <v>1713</v>
      </c>
      <c r="E918" t="s">
        <v>1704</v>
      </c>
      <c r="F918" t="s">
        <v>1748</v>
      </c>
    </row>
    <row r="919" spans="1:6" x14ac:dyDescent="0.25">
      <c r="A919" t="s">
        <v>937</v>
      </c>
      <c r="B919" t="s">
        <v>1</v>
      </c>
      <c r="C919" t="s">
        <v>1718</v>
      </c>
      <c r="D919" t="s">
        <v>1713</v>
      </c>
      <c r="E919" t="s">
        <v>1704</v>
      </c>
      <c r="F919" t="s">
        <v>1749</v>
      </c>
    </row>
    <row r="920" spans="1:6" x14ac:dyDescent="0.25">
      <c r="A920" t="s">
        <v>938</v>
      </c>
      <c r="B920" t="s">
        <v>1</v>
      </c>
      <c r="C920" t="s">
        <v>1718</v>
      </c>
      <c r="D920" t="s">
        <v>1713</v>
      </c>
      <c r="E920" t="s">
        <v>1704</v>
      </c>
      <c r="F920" t="s">
        <v>1750</v>
      </c>
    </row>
    <row r="921" spans="1:6" x14ac:dyDescent="0.25">
      <c r="A921" t="s">
        <v>939</v>
      </c>
      <c r="B921" t="s">
        <v>1</v>
      </c>
      <c r="C921" t="s">
        <v>1718</v>
      </c>
      <c r="D921" t="s">
        <v>1713</v>
      </c>
      <c r="E921" t="s">
        <v>1704</v>
      </c>
      <c r="F921" t="s">
        <v>1751</v>
      </c>
    </row>
    <row r="922" spans="1:6" x14ac:dyDescent="0.25">
      <c r="A922" t="s">
        <v>940</v>
      </c>
      <c r="B922" t="s">
        <v>1</v>
      </c>
      <c r="C922" t="s">
        <v>1718</v>
      </c>
      <c r="D922" t="s">
        <v>1714</v>
      </c>
      <c r="E922" t="s">
        <v>1703</v>
      </c>
      <c r="F922" t="s">
        <v>1742</v>
      </c>
    </row>
    <row r="923" spans="1:6" x14ac:dyDescent="0.25">
      <c r="A923" t="s">
        <v>941</v>
      </c>
      <c r="B923" t="s">
        <v>1</v>
      </c>
      <c r="C923" t="s">
        <v>1718</v>
      </c>
      <c r="D923" t="s">
        <v>1714</v>
      </c>
      <c r="E923" t="s">
        <v>1703</v>
      </c>
      <c r="F923" t="s">
        <v>1743</v>
      </c>
    </row>
    <row r="924" spans="1:6" x14ac:dyDescent="0.25">
      <c r="A924" t="s">
        <v>942</v>
      </c>
      <c r="B924" t="s">
        <v>1</v>
      </c>
      <c r="C924" t="s">
        <v>1718</v>
      </c>
      <c r="D924" t="s">
        <v>1714</v>
      </c>
      <c r="E924" t="s">
        <v>1703</v>
      </c>
      <c r="F924" t="s">
        <v>1744</v>
      </c>
    </row>
    <row r="925" spans="1:6" x14ac:dyDescent="0.25">
      <c r="A925" t="s">
        <v>943</v>
      </c>
      <c r="B925" t="s">
        <v>1</v>
      </c>
      <c r="C925" t="s">
        <v>1718</v>
      </c>
      <c r="D925" t="s">
        <v>1714</v>
      </c>
      <c r="E925" t="s">
        <v>1703</v>
      </c>
      <c r="F925" t="s">
        <v>1745</v>
      </c>
    </row>
    <row r="926" spans="1:6" x14ac:dyDescent="0.25">
      <c r="A926" t="s">
        <v>944</v>
      </c>
      <c r="B926" t="s">
        <v>1</v>
      </c>
      <c r="C926" t="s">
        <v>1718</v>
      </c>
      <c r="D926" t="s">
        <v>1714</v>
      </c>
      <c r="E926" t="s">
        <v>1703</v>
      </c>
      <c r="F926" t="s">
        <v>1746</v>
      </c>
    </row>
    <row r="927" spans="1:6" x14ac:dyDescent="0.25">
      <c r="A927" t="s">
        <v>945</v>
      </c>
      <c r="B927" t="s">
        <v>1</v>
      </c>
      <c r="C927" t="s">
        <v>1718</v>
      </c>
      <c r="D927" t="s">
        <v>1714</v>
      </c>
      <c r="E927" t="s">
        <v>1703</v>
      </c>
      <c r="F927" t="s">
        <v>1747</v>
      </c>
    </row>
    <row r="928" spans="1:6" x14ac:dyDescent="0.25">
      <c r="A928" t="s">
        <v>946</v>
      </c>
      <c r="B928" t="s">
        <v>1</v>
      </c>
      <c r="C928" t="s">
        <v>1718</v>
      </c>
      <c r="D928" t="s">
        <v>1714</v>
      </c>
      <c r="E928" t="s">
        <v>1703</v>
      </c>
      <c r="F928" t="s">
        <v>1748</v>
      </c>
    </row>
    <row r="929" spans="1:6" x14ac:dyDescent="0.25">
      <c r="A929" t="s">
        <v>947</v>
      </c>
      <c r="B929" t="s">
        <v>1</v>
      </c>
      <c r="C929" t="s">
        <v>1718</v>
      </c>
      <c r="D929" t="s">
        <v>1714</v>
      </c>
      <c r="E929" t="s">
        <v>1703</v>
      </c>
      <c r="F929" t="s">
        <v>1749</v>
      </c>
    </row>
    <row r="930" spans="1:6" x14ac:dyDescent="0.25">
      <c r="A930" t="s">
        <v>948</v>
      </c>
      <c r="B930" t="s">
        <v>1</v>
      </c>
      <c r="C930" t="s">
        <v>1718</v>
      </c>
      <c r="D930" t="s">
        <v>1714</v>
      </c>
      <c r="E930" t="s">
        <v>1703</v>
      </c>
      <c r="F930" t="s">
        <v>1750</v>
      </c>
    </row>
    <row r="931" spans="1:6" x14ac:dyDescent="0.25">
      <c r="A931" t="s">
        <v>949</v>
      </c>
      <c r="B931" t="s">
        <v>1</v>
      </c>
      <c r="C931" t="s">
        <v>1718</v>
      </c>
      <c r="D931" t="s">
        <v>1714</v>
      </c>
      <c r="E931" t="s">
        <v>1703</v>
      </c>
      <c r="F931" t="s">
        <v>1751</v>
      </c>
    </row>
    <row r="932" spans="1:6" x14ac:dyDescent="0.25">
      <c r="A932" t="s">
        <v>950</v>
      </c>
      <c r="B932" t="s">
        <v>1</v>
      </c>
      <c r="C932" t="s">
        <v>1718</v>
      </c>
      <c r="D932" t="s">
        <v>1714</v>
      </c>
      <c r="E932" t="s">
        <v>1704</v>
      </c>
      <c r="F932" t="s">
        <v>1742</v>
      </c>
    </row>
    <row r="933" spans="1:6" x14ac:dyDescent="0.25">
      <c r="A933" t="s">
        <v>951</v>
      </c>
      <c r="B933" t="s">
        <v>1</v>
      </c>
      <c r="C933" t="s">
        <v>1718</v>
      </c>
      <c r="D933" t="s">
        <v>1714</v>
      </c>
      <c r="E933" t="s">
        <v>1704</v>
      </c>
      <c r="F933" t="s">
        <v>1743</v>
      </c>
    </row>
    <row r="934" spans="1:6" x14ac:dyDescent="0.25">
      <c r="A934" t="s">
        <v>952</v>
      </c>
      <c r="B934" t="s">
        <v>1</v>
      </c>
      <c r="C934" t="s">
        <v>1718</v>
      </c>
      <c r="D934" t="s">
        <v>1714</v>
      </c>
      <c r="E934" t="s">
        <v>1704</v>
      </c>
      <c r="F934" t="s">
        <v>1744</v>
      </c>
    </row>
    <row r="935" spans="1:6" x14ac:dyDescent="0.25">
      <c r="A935" t="s">
        <v>953</v>
      </c>
      <c r="B935" t="s">
        <v>1</v>
      </c>
      <c r="C935" t="s">
        <v>1718</v>
      </c>
      <c r="D935" t="s">
        <v>1714</v>
      </c>
      <c r="E935" t="s">
        <v>1704</v>
      </c>
      <c r="F935" t="s">
        <v>1745</v>
      </c>
    </row>
    <row r="936" spans="1:6" x14ac:dyDescent="0.25">
      <c r="A936" t="s">
        <v>954</v>
      </c>
      <c r="B936" t="s">
        <v>1</v>
      </c>
      <c r="C936" t="s">
        <v>1718</v>
      </c>
      <c r="D936" t="s">
        <v>1714</v>
      </c>
      <c r="E936" t="s">
        <v>1704</v>
      </c>
      <c r="F936" t="s">
        <v>1746</v>
      </c>
    </row>
    <row r="937" spans="1:6" x14ac:dyDescent="0.25">
      <c r="A937" t="s">
        <v>955</v>
      </c>
      <c r="B937" t="s">
        <v>1</v>
      </c>
      <c r="C937" t="s">
        <v>1718</v>
      </c>
      <c r="D937" t="s">
        <v>1714</v>
      </c>
      <c r="E937" t="s">
        <v>1704</v>
      </c>
      <c r="F937" t="s">
        <v>1747</v>
      </c>
    </row>
    <row r="938" spans="1:6" x14ac:dyDescent="0.25">
      <c r="A938" t="s">
        <v>956</v>
      </c>
      <c r="B938" t="s">
        <v>1</v>
      </c>
      <c r="C938" t="s">
        <v>1718</v>
      </c>
      <c r="D938" t="s">
        <v>1714</v>
      </c>
      <c r="E938" t="s">
        <v>1704</v>
      </c>
      <c r="F938" t="s">
        <v>1748</v>
      </c>
    </row>
    <row r="939" spans="1:6" x14ac:dyDescent="0.25">
      <c r="A939" t="s">
        <v>957</v>
      </c>
      <c r="B939" t="s">
        <v>1</v>
      </c>
      <c r="C939" t="s">
        <v>1718</v>
      </c>
      <c r="D939" t="s">
        <v>1714</v>
      </c>
      <c r="E939" t="s">
        <v>1704</v>
      </c>
      <c r="F939" t="s">
        <v>1749</v>
      </c>
    </row>
    <row r="940" spans="1:6" x14ac:dyDescent="0.25">
      <c r="A940" t="s">
        <v>958</v>
      </c>
      <c r="B940" t="s">
        <v>1</v>
      </c>
      <c r="C940" t="s">
        <v>1718</v>
      </c>
      <c r="D940" t="s">
        <v>1714</v>
      </c>
      <c r="E940" t="s">
        <v>1704</v>
      </c>
      <c r="F940" t="s">
        <v>1750</v>
      </c>
    </row>
    <row r="941" spans="1:6" x14ac:dyDescent="0.25">
      <c r="A941" t="s">
        <v>959</v>
      </c>
      <c r="B941" t="s">
        <v>1</v>
      </c>
      <c r="C941" t="s">
        <v>1718</v>
      </c>
      <c r="D941" t="s">
        <v>1714</v>
      </c>
      <c r="E941" t="s">
        <v>1704</v>
      </c>
      <c r="F941" t="s">
        <v>1751</v>
      </c>
    </row>
    <row r="942" spans="1:6" x14ac:dyDescent="0.25">
      <c r="A942" t="s">
        <v>960</v>
      </c>
      <c r="B942" t="s">
        <v>1</v>
      </c>
      <c r="C942" t="s">
        <v>1718</v>
      </c>
      <c r="D942" t="s">
        <v>1715</v>
      </c>
      <c r="E942" t="s">
        <v>1703</v>
      </c>
      <c r="F942" t="s">
        <v>1742</v>
      </c>
    </row>
    <row r="943" spans="1:6" x14ac:dyDescent="0.25">
      <c r="A943" t="s">
        <v>961</v>
      </c>
      <c r="B943" t="s">
        <v>1</v>
      </c>
      <c r="C943" t="s">
        <v>1718</v>
      </c>
      <c r="D943" t="s">
        <v>1715</v>
      </c>
      <c r="E943" t="s">
        <v>1703</v>
      </c>
      <c r="F943" t="s">
        <v>1743</v>
      </c>
    </row>
    <row r="944" spans="1:6" x14ac:dyDescent="0.25">
      <c r="A944" t="s">
        <v>962</v>
      </c>
      <c r="B944" t="s">
        <v>1</v>
      </c>
      <c r="C944" t="s">
        <v>1718</v>
      </c>
      <c r="D944" t="s">
        <v>1715</v>
      </c>
      <c r="E944" t="s">
        <v>1703</v>
      </c>
      <c r="F944" t="s">
        <v>1744</v>
      </c>
    </row>
    <row r="945" spans="1:6" x14ac:dyDescent="0.25">
      <c r="A945" t="s">
        <v>963</v>
      </c>
      <c r="B945" t="s">
        <v>1</v>
      </c>
      <c r="C945" t="s">
        <v>1718</v>
      </c>
      <c r="D945" t="s">
        <v>1715</v>
      </c>
      <c r="E945" t="s">
        <v>1703</v>
      </c>
      <c r="F945" t="s">
        <v>1745</v>
      </c>
    </row>
    <row r="946" spans="1:6" x14ac:dyDescent="0.25">
      <c r="A946" t="s">
        <v>964</v>
      </c>
      <c r="B946" t="s">
        <v>1</v>
      </c>
      <c r="C946" t="s">
        <v>1718</v>
      </c>
      <c r="D946" t="s">
        <v>1715</v>
      </c>
      <c r="E946" t="s">
        <v>1703</v>
      </c>
      <c r="F946" t="s">
        <v>1746</v>
      </c>
    </row>
    <row r="947" spans="1:6" x14ac:dyDescent="0.25">
      <c r="A947" t="s">
        <v>965</v>
      </c>
      <c r="B947" t="s">
        <v>1</v>
      </c>
      <c r="C947" t="s">
        <v>1718</v>
      </c>
      <c r="D947" t="s">
        <v>1715</v>
      </c>
      <c r="E947" t="s">
        <v>1703</v>
      </c>
      <c r="F947" t="s">
        <v>1747</v>
      </c>
    </row>
    <row r="948" spans="1:6" x14ac:dyDescent="0.25">
      <c r="A948" t="s">
        <v>966</v>
      </c>
      <c r="B948" t="s">
        <v>1</v>
      </c>
      <c r="C948" t="s">
        <v>1718</v>
      </c>
      <c r="D948" t="s">
        <v>1715</v>
      </c>
      <c r="E948" t="s">
        <v>1703</v>
      </c>
      <c r="F948" t="s">
        <v>1748</v>
      </c>
    </row>
    <row r="949" spans="1:6" x14ac:dyDescent="0.25">
      <c r="A949" t="s">
        <v>967</v>
      </c>
      <c r="B949" t="s">
        <v>1</v>
      </c>
      <c r="C949" t="s">
        <v>1718</v>
      </c>
      <c r="D949" t="s">
        <v>1715</v>
      </c>
      <c r="E949" t="s">
        <v>1703</v>
      </c>
      <c r="F949" t="s">
        <v>1749</v>
      </c>
    </row>
    <row r="950" spans="1:6" x14ac:dyDescent="0.25">
      <c r="A950" t="s">
        <v>968</v>
      </c>
      <c r="B950" t="s">
        <v>1</v>
      </c>
      <c r="C950" t="s">
        <v>1718</v>
      </c>
      <c r="D950" t="s">
        <v>1715</v>
      </c>
      <c r="E950" t="s">
        <v>1703</v>
      </c>
      <c r="F950" t="s">
        <v>1750</v>
      </c>
    </row>
    <row r="951" spans="1:6" x14ac:dyDescent="0.25">
      <c r="A951" t="s">
        <v>969</v>
      </c>
      <c r="B951" t="s">
        <v>1</v>
      </c>
      <c r="C951" t="s">
        <v>1718</v>
      </c>
      <c r="D951" t="s">
        <v>1715</v>
      </c>
      <c r="E951" t="s">
        <v>1703</v>
      </c>
      <c r="F951" t="s">
        <v>1751</v>
      </c>
    </row>
    <row r="952" spans="1:6" x14ac:dyDescent="0.25">
      <c r="A952" t="s">
        <v>970</v>
      </c>
      <c r="B952" t="s">
        <v>1</v>
      </c>
      <c r="C952" t="s">
        <v>1718</v>
      </c>
      <c r="D952" t="s">
        <v>1715</v>
      </c>
      <c r="E952" t="s">
        <v>1704</v>
      </c>
      <c r="F952" t="s">
        <v>1742</v>
      </c>
    </row>
    <row r="953" spans="1:6" x14ac:dyDescent="0.25">
      <c r="A953" t="s">
        <v>971</v>
      </c>
      <c r="B953" t="s">
        <v>1</v>
      </c>
      <c r="C953" t="s">
        <v>1718</v>
      </c>
      <c r="D953" t="s">
        <v>1715</v>
      </c>
      <c r="E953" t="s">
        <v>1704</v>
      </c>
      <c r="F953" t="s">
        <v>1743</v>
      </c>
    </row>
    <row r="954" spans="1:6" x14ac:dyDescent="0.25">
      <c r="A954" t="s">
        <v>972</v>
      </c>
      <c r="B954" t="s">
        <v>1</v>
      </c>
      <c r="C954" t="s">
        <v>1718</v>
      </c>
      <c r="D954" t="s">
        <v>1715</v>
      </c>
      <c r="E954" t="s">
        <v>1704</v>
      </c>
      <c r="F954" t="s">
        <v>1744</v>
      </c>
    </row>
    <row r="955" spans="1:6" x14ac:dyDescent="0.25">
      <c r="A955" t="s">
        <v>973</v>
      </c>
      <c r="B955" t="s">
        <v>1</v>
      </c>
      <c r="C955" t="s">
        <v>1718</v>
      </c>
      <c r="D955" t="s">
        <v>1715</v>
      </c>
      <c r="E955" t="s">
        <v>1704</v>
      </c>
      <c r="F955" t="s">
        <v>1745</v>
      </c>
    </row>
    <row r="956" spans="1:6" x14ac:dyDescent="0.25">
      <c r="A956" t="s">
        <v>974</v>
      </c>
      <c r="B956" t="s">
        <v>1</v>
      </c>
      <c r="C956" t="s">
        <v>1718</v>
      </c>
      <c r="D956" t="s">
        <v>1715</v>
      </c>
      <c r="E956" t="s">
        <v>1704</v>
      </c>
      <c r="F956" t="s">
        <v>1746</v>
      </c>
    </row>
    <row r="957" spans="1:6" x14ac:dyDescent="0.25">
      <c r="A957" t="s">
        <v>975</v>
      </c>
      <c r="B957" t="s">
        <v>1</v>
      </c>
      <c r="C957" t="s">
        <v>1718</v>
      </c>
      <c r="D957" t="s">
        <v>1715</v>
      </c>
      <c r="E957" t="s">
        <v>1704</v>
      </c>
      <c r="F957" t="s">
        <v>1747</v>
      </c>
    </row>
    <row r="958" spans="1:6" x14ac:dyDescent="0.25">
      <c r="A958" t="s">
        <v>976</v>
      </c>
      <c r="B958" t="s">
        <v>1</v>
      </c>
      <c r="C958" t="s">
        <v>1718</v>
      </c>
      <c r="D958" t="s">
        <v>1715</v>
      </c>
      <c r="E958" t="s">
        <v>1704</v>
      </c>
      <c r="F958" t="s">
        <v>1748</v>
      </c>
    </row>
    <row r="959" spans="1:6" x14ac:dyDescent="0.25">
      <c r="A959" t="s">
        <v>977</v>
      </c>
      <c r="B959" t="s">
        <v>1</v>
      </c>
      <c r="C959" t="s">
        <v>1718</v>
      </c>
      <c r="D959" t="s">
        <v>1715</v>
      </c>
      <c r="E959" t="s">
        <v>1704</v>
      </c>
      <c r="F959" t="s">
        <v>1749</v>
      </c>
    </row>
    <row r="960" spans="1:6" x14ac:dyDescent="0.25">
      <c r="A960" t="s">
        <v>978</v>
      </c>
      <c r="B960" t="s">
        <v>1</v>
      </c>
      <c r="C960" t="s">
        <v>1718</v>
      </c>
      <c r="D960" t="s">
        <v>1715</v>
      </c>
      <c r="E960" t="s">
        <v>1704</v>
      </c>
      <c r="F960" t="s">
        <v>1750</v>
      </c>
    </row>
    <row r="961" spans="1:6" x14ac:dyDescent="0.25">
      <c r="A961" t="s">
        <v>979</v>
      </c>
      <c r="B961" t="s">
        <v>1</v>
      </c>
      <c r="C961" t="s">
        <v>1718</v>
      </c>
      <c r="D961" t="s">
        <v>1715</v>
      </c>
      <c r="E961" t="s">
        <v>1704</v>
      </c>
      <c r="F961" t="s">
        <v>1751</v>
      </c>
    </row>
    <row r="962" spans="1:6" x14ac:dyDescent="0.25">
      <c r="A962" t="s">
        <v>980</v>
      </c>
      <c r="B962" t="s">
        <v>1</v>
      </c>
      <c r="C962" t="s">
        <v>1719</v>
      </c>
      <c r="D962" t="s">
        <v>1702</v>
      </c>
      <c r="E962" t="s">
        <v>1703</v>
      </c>
      <c r="F962" t="s">
        <v>1742</v>
      </c>
    </row>
    <row r="963" spans="1:6" x14ac:dyDescent="0.25">
      <c r="A963" t="s">
        <v>981</v>
      </c>
      <c r="B963" t="s">
        <v>1</v>
      </c>
      <c r="C963" t="s">
        <v>1719</v>
      </c>
      <c r="D963" t="s">
        <v>1702</v>
      </c>
      <c r="E963" t="s">
        <v>1703</v>
      </c>
      <c r="F963" t="s">
        <v>1743</v>
      </c>
    </row>
    <row r="964" spans="1:6" x14ac:dyDescent="0.25">
      <c r="A964" t="s">
        <v>982</v>
      </c>
      <c r="B964" t="s">
        <v>1</v>
      </c>
      <c r="C964" t="s">
        <v>1719</v>
      </c>
      <c r="D964" t="s">
        <v>1702</v>
      </c>
      <c r="E964" t="s">
        <v>1703</v>
      </c>
      <c r="F964" t="s">
        <v>1744</v>
      </c>
    </row>
    <row r="965" spans="1:6" x14ac:dyDescent="0.25">
      <c r="A965" t="s">
        <v>983</v>
      </c>
      <c r="B965" t="s">
        <v>1</v>
      </c>
      <c r="C965" t="s">
        <v>1719</v>
      </c>
      <c r="D965" t="s">
        <v>1702</v>
      </c>
      <c r="E965" t="s">
        <v>1703</v>
      </c>
      <c r="F965" t="s">
        <v>1745</v>
      </c>
    </row>
    <row r="966" spans="1:6" x14ac:dyDescent="0.25">
      <c r="A966" t="s">
        <v>984</v>
      </c>
      <c r="B966" t="s">
        <v>1</v>
      </c>
      <c r="C966" t="s">
        <v>1719</v>
      </c>
      <c r="D966" t="s">
        <v>1702</v>
      </c>
      <c r="E966" t="s">
        <v>1703</v>
      </c>
      <c r="F966" t="s">
        <v>1746</v>
      </c>
    </row>
    <row r="967" spans="1:6" x14ac:dyDescent="0.25">
      <c r="A967" t="s">
        <v>985</v>
      </c>
      <c r="B967" t="s">
        <v>1</v>
      </c>
      <c r="C967" t="s">
        <v>1719</v>
      </c>
      <c r="D967" t="s">
        <v>1702</v>
      </c>
      <c r="E967" t="s">
        <v>1703</v>
      </c>
      <c r="F967" t="s">
        <v>1747</v>
      </c>
    </row>
    <row r="968" spans="1:6" x14ac:dyDescent="0.25">
      <c r="A968" t="s">
        <v>986</v>
      </c>
      <c r="B968" t="s">
        <v>1</v>
      </c>
      <c r="C968" t="s">
        <v>1719</v>
      </c>
      <c r="D968" t="s">
        <v>1702</v>
      </c>
      <c r="E968" t="s">
        <v>1703</v>
      </c>
      <c r="F968" t="s">
        <v>1748</v>
      </c>
    </row>
    <row r="969" spans="1:6" x14ac:dyDescent="0.25">
      <c r="A969" t="s">
        <v>987</v>
      </c>
      <c r="B969" t="s">
        <v>1</v>
      </c>
      <c r="C969" t="s">
        <v>1719</v>
      </c>
      <c r="D969" t="s">
        <v>1702</v>
      </c>
      <c r="E969" t="s">
        <v>1703</v>
      </c>
      <c r="F969" t="s">
        <v>1749</v>
      </c>
    </row>
    <row r="970" spans="1:6" x14ac:dyDescent="0.25">
      <c r="A970" t="s">
        <v>988</v>
      </c>
      <c r="B970" t="s">
        <v>1</v>
      </c>
      <c r="C970" t="s">
        <v>1719</v>
      </c>
      <c r="D970" t="s">
        <v>1702</v>
      </c>
      <c r="E970" t="s">
        <v>1703</v>
      </c>
      <c r="F970" t="s">
        <v>1750</v>
      </c>
    </row>
    <row r="971" spans="1:6" x14ac:dyDescent="0.25">
      <c r="A971" t="s">
        <v>989</v>
      </c>
      <c r="B971" t="s">
        <v>1</v>
      </c>
      <c r="C971" t="s">
        <v>1719</v>
      </c>
      <c r="D971" t="s">
        <v>1702</v>
      </c>
      <c r="E971" t="s">
        <v>1703</v>
      </c>
      <c r="F971" t="s">
        <v>1751</v>
      </c>
    </row>
    <row r="972" spans="1:6" x14ac:dyDescent="0.25">
      <c r="A972" t="s">
        <v>990</v>
      </c>
      <c r="B972" t="s">
        <v>1</v>
      </c>
      <c r="C972" t="s">
        <v>1719</v>
      </c>
      <c r="D972" t="s">
        <v>1702</v>
      </c>
      <c r="E972" t="s">
        <v>1704</v>
      </c>
      <c r="F972" t="s">
        <v>1742</v>
      </c>
    </row>
    <row r="973" spans="1:6" x14ac:dyDescent="0.25">
      <c r="A973" t="s">
        <v>991</v>
      </c>
      <c r="B973" t="s">
        <v>1</v>
      </c>
      <c r="C973" t="s">
        <v>1719</v>
      </c>
      <c r="D973" t="s">
        <v>1702</v>
      </c>
      <c r="E973" t="s">
        <v>1704</v>
      </c>
      <c r="F973" t="s">
        <v>1743</v>
      </c>
    </row>
    <row r="974" spans="1:6" x14ac:dyDescent="0.25">
      <c r="A974" t="s">
        <v>992</v>
      </c>
      <c r="B974" t="s">
        <v>1</v>
      </c>
      <c r="C974" t="s">
        <v>1719</v>
      </c>
      <c r="D974" t="s">
        <v>1702</v>
      </c>
      <c r="E974" t="s">
        <v>1704</v>
      </c>
      <c r="F974" t="s">
        <v>1744</v>
      </c>
    </row>
    <row r="975" spans="1:6" x14ac:dyDescent="0.25">
      <c r="A975" t="s">
        <v>993</v>
      </c>
      <c r="B975" t="s">
        <v>1</v>
      </c>
      <c r="C975" t="s">
        <v>1719</v>
      </c>
      <c r="D975" t="s">
        <v>1702</v>
      </c>
      <c r="E975" t="s">
        <v>1704</v>
      </c>
      <c r="F975" t="s">
        <v>1745</v>
      </c>
    </row>
    <row r="976" spans="1:6" x14ac:dyDescent="0.25">
      <c r="A976" t="s">
        <v>994</v>
      </c>
      <c r="B976" t="s">
        <v>1</v>
      </c>
      <c r="C976" t="s">
        <v>1719</v>
      </c>
      <c r="D976" t="s">
        <v>1702</v>
      </c>
      <c r="E976" t="s">
        <v>1704</v>
      </c>
      <c r="F976" t="s">
        <v>1746</v>
      </c>
    </row>
    <row r="977" spans="1:6" x14ac:dyDescent="0.25">
      <c r="A977" t="s">
        <v>995</v>
      </c>
      <c r="B977" t="s">
        <v>1</v>
      </c>
      <c r="C977" t="s">
        <v>1719</v>
      </c>
      <c r="D977" t="s">
        <v>1702</v>
      </c>
      <c r="E977" t="s">
        <v>1704</v>
      </c>
      <c r="F977" t="s">
        <v>1747</v>
      </c>
    </row>
    <row r="978" spans="1:6" x14ac:dyDescent="0.25">
      <c r="A978" t="s">
        <v>996</v>
      </c>
      <c r="B978" t="s">
        <v>1</v>
      </c>
      <c r="C978" t="s">
        <v>1719</v>
      </c>
      <c r="D978" t="s">
        <v>1702</v>
      </c>
      <c r="E978" t="s">
        <v>1704</v>
      </c>
      <c r="F978" t="s">
        <v>1748</v>
      </c>
    </row>
    <row r="979" spans="1:6" x14ac:dyDescent="0.25">
      <c r="A979" t="s">
        <v>997</v>
      </c>
      <c r="B979" t="s">
        <v>1</v>
      </c>
      <c r="C979" t="s">
        <v>1719</v>
      </c>
      <c r="D979" t="s">
        <v>1702</v>
      </c>
      <c r="E979" t="s">
        <v>1704</v>
      </c>
      <c r="F979" t="s">
        <v>1749</v>
      </c>
    </row>
    <row r="980" spans="1:6" x14ac:dyDescent="0.25">
      <c r="A980" t="s">
        <v>998</v>
      </c>
      <c r="B980" t="s">
        <v>1</v>
      </c>
      <c r="C980" t="s">
        <v>1719</v>
      </c>
      <c r="D980" t="s">
        <v>1702</v>
      </c>
      <c r="E980" t="s">
        <v>1704</v>
      </c>
      <c r="F980" t="s">
        <v>1750</v>
      </c>
    </row>
    <row r="981" spans="1:6" x14ac:dyDescent="0.25">
      <c r="A981" t="s">
        <v>999</v>
      </c>
      <c r="B981" t="s">
        <v>1</v>
      </c>
      <c r="C981" t="s">
        <v>1719</v>
      </c>
      <c r="D981" t="s">
        <v>1702</v>
      </c>
      <c r="E981" t="s">
        <v>1704</v>
      </c>
      <c r="F981" t="s">
        <v>1751</v>
      </c>
    </row>
    <row r="982" spans="1:6" x14ac:dyDescent="0.25">
      <c r="A982" t="s">
        <v>1000</v>
      </c>
      <c r="B982" t="s">
        <v>1</v>
      </c>
      <c r="C982" t="s">
        <v>1719</v>
      </c>
      <c r="D982" t="s">
        <v>1705</v>
      </c>
      <c r="E982" t="s">
        <v>1703</v>
      </c>
      <c r="F982" t="s">
        <v>1742</v>
      </c>
    </row>
    <row r="983" spans="1:6" x14ac:dyDescent="0.25">
      <c r="A983" t="s">
        <v>1001</v>
      </c>
      <c r="B983" t="s">
        <v>1</v>
      </c>
      <c r="C983" t="s">
        <v>1719</v>
      </c>
      <c r="D983" t="s">
        <v>1705</v>
      </c>
      <c r="E983" t="s">
        <v>1703</v>
      </c>
      <c r="F983" t="s">
        <v>1743</v>
      </c>
    </row>
    <row r="984" spans="1:6" x14ac:dyDescent="0.25">
      <c r="A984" t="s">
        <v>1002</v>
      </c>
      <c r="B984" t="s">
        <v>1</v>
      </c>
      <c r="C984" t="s">
        <v>1719</v>
      </c>
      <c r="D984" t="s">
        <v>1705</v>
      </c>
      <c r="E984" t="s">
        <v>1703</v>
      </c>
      <c r="F984" t="s">
        <v>1744</v>
      </c>
    </row>
    <row r="985" spans="1:6" x14ac:dyDescent="0.25">
      <c r="A985" t="s">
        <v>1003</v>
      </c>
      <c r="B985" t="s">
        <v>1</v>
      </c>
      <c r="C985" t="s">
        <v>1719</v>
      </c>
      <c r="D985" t="s">
        <v>1705</v>
      </c>
      <c r="E985" t="s">
        <v>1703</v>
      </c>
      <c r="F985" t="s">
        <v>1745</v>
      </c>
    </row>
    <row r="986" spans="1:6" x14ac:dyDescent="0.25">
      <c r="A986" t="s">
        <v>1004</v>
      </c>
      <c r="B986" t="s">
        <v>1</v>
      </c>
      <c r="C986" t="s">
        <v>1719</v>
      </c>
      <c r="D986" t="s">
        <v>1705</v>
      </c>
      <c r="E986" t="s">
        <v>1703</v>
      </c>
      <c r="F986" t="s">
        <v>1746</v>
      </c>
    </row>
    <row r="987" spans="1:6" x14ac:dyDescent="0.25">
      <c r="A987" t="s">
        <v>1005</v>
      </c>
      <c r="B987" t="s">
        <v>1</v>
      </c>
      <c r="C987" t="s">
        <v>1719</v>
      </c>
      <c r="D987" t="s">
        <v>1705</v>
      </c>
      <c r="E987" t="s">
        <v>1703</v>
      </c>
      <c r="F987" t="s">
        <v>1747</v>
      </c>
    </row>
    <row r="988" spans="1:6" x14ac:dyDescent="0.25">
      <c r="A988" t="s">
        <v>1006</v>
      </c>
      <c r="B988" t="s">
        <v>1</v>
      </c>
      <c r="C988" t="s">
        <v>1719</v>
      </c>
      <c r="D988" t="s">
        <v>1705</v>
      </c>
      <c r="E988" t="s">
        <v>1703</v>
      </c>
      <c r="F988" t="s">
        <v>1748</v>
      </c>
    </row>
    <row r="989" spans="1:6" x14ac:dyDescent="0.25">
      <c r="A989" t="s">
        <v>1007</v>
      </c>
      <c r="B989" t="s">
        <v>1</v>
      </c>
      <c r="C989" t="s">
        <v>1719</v>
      </c>
      <c r="D989" t="s">
        <v>1705</v>
      </c>
      <c r="E989" t="s">
        <v>1703</v>
      </c>
      <c r="F989" t="s">
        <v>1749</v>
      </c>
    </row>
    <row r="990" spans="1:6" x14ac:dyDescent="0.25">
      <c r="A990" t="s">
        <v>1008</v>
      </c>
      <c r="B990" t="s">
        <v>1</v>
      </c>
      <c r="C990" t="s">
        <v>1719</v>
      </c>
      <c r="D990" t="s">
        <v>1705</v>
      </c>
      <c r="E990" t="s">
        <v>1703</v>
      </c>
      <c r="F990" t="s">
        <v>1750</v>
      </c>
    </row>
    <row r="991" spans="1:6" x14ac:dyDescent="0.25">
      <c r="A991" t="s">
        <v>1009</v>
      </c>
      <c r="B991" t="s">
        <v>1</v>
      </c>
      <c r="C991" t="s">
        <v>1719</v>
      </c>
      <c r="D991" t="s">
        <v>1705</v>
      </c>
      <c r="E991" t="s">
        <v>1703</v>
      </c>
      <c r="F991" t="s">
        <v>1751</v>
      </c>
    </row>
    <row r="992" spans="1:6" x14ac:dyDescent="0.25">
      <c r="A992" t="s">
        <v>1010</v>
      </c>
      <c r="B992" t="s">
        <v>1</v>
      </c>
      <c r="C992" t="s">
        <v>1719</v>
      </c>
      <c r="D992" t="s">
        <v>1705</v>
      </c>
      <c r="E992" t="s">
        <v>1704</v>
      </c>
      <c r="F992" t="s">
        <v>1742</v>
      </c>
    </row>
    <row r="993" spans="1:6" x14ac:dyDescent="0.25">
      <c r="A993" t="s">
        <v>1011</v>
      </c>
      <c r="B993" t="s">
        <v>1</v>
      </c>
      <c r="C993" t="s">
        <v>1719</v>
      </c>
      <c r="D993" t="s">
        <v>1705</v>
      </c>
      <c r="E993" t="s">
        <v>1704</v>
      </c>
      <c r="F993" t="s">
        <v>1743</v>
      </c>
    </row>
    <row r="994" spans="1:6" x14ac:dyDescent="0.25">
      <c r="A994" t="s">
        <v>1012</v>
      </c>
      <c r="B994" t="s">
        <v>1</v>
      </c>
      <c r="C994" t="s">
        <v>1719</v>
      </c>
      <c r="D994" t="s">
        <v>1705</v>
      </c>
      <c r="E994" t="s">
        <v>1704</v>
      </c>
      <c r="F994" t="s">
        <v>1744</v>
      </c>
    </row>
    <row r="995" spans="1:6" x14ac:dyDescent="0.25">
      <c r="A995" t="s">
        <v>1013</v>
      </c>
      <c r="B995" t="s">
        <v>1</v>
      </c>
      <c r="C995" t="s">
        <v>1719</v>
      </c>
      <c r="D995" t="s">
        <v>1705</v>
      </c>
      <c r="E995" t="s">
        <v>1704</v>
      </c>
      <c r="F995" t="s">
        <v>1745</v>
      </c>
    </row>
    <row r="996" spans="1:6" x14ac:dyDescent="0.25">
      <c r="A996" t="s">
        <v>1014</v>
      </c>
      <c r="B996" t="s">
        <v>1</v>
      </c>
      <c r="C996" t="s">
        <v>1719</v>
      </c>
      <c r="D996" t="s">
        <v>1705</v>
      </c>
      <c r="E996" t="s">
        <v>1704</v>
      </c>
      <c r="F996" t="s">
        <v>1746</v>
      </c>
    </row>
    <row r="997" spans="1:6" x14ac:dyDescent="0.25">
      <c r="A997" t="s">
        <v>1015</v>
      </c>
      <c r="B997" t="s">
        <v>1</v>
      </c>
      <c r="C997" t="s">
        <v>1719</v>
      </c>
      <c r="D997" t="s">
        <v>1705</v>
      </c>
      <c r="E997" t="s">
        <v>1704</v>
      </c>
      <c r="F997" t="s">
        <v>1747</v>
      </c>
    </row>
    <row r="998" spans="1:6" x14ac:dyDescent="0.25">
      <c r="A998" t="s">
        <v>1016</v>
      </c>
      <c r="B998" t="s">
        <v>1</v>
      </c>
      <c r="C998" t="s">
        <v>1719</v>
      </c>
      <c r="D998" t="s">
        <v>1705</v>
      </c>
      <c r="E998" t="s">
        <v>1704</v>
      </c>
      <c r="F998" t="s">
        <v>1748</v>
      </c>
    </row>
    <row r="999" spans="1:6" x14ac:dyDescent="0.25">
      <c r="A999" t="s">
        <v>1017</v>
      </c>
      <c r="B999" t="s">
        <v>1</v>
      </c>
      <c r="C999" t="s">
        <v>1719</v>
      </c>
      <c r="D999" t="s">
        <v>1705</v>
      </c>
      <c r="E999" t="s">
        <v>1704</v>
      </c>
      <c r="F999" t="s">
        <v>1749</v>
      </c>
    </row>
    <row r="1000" spans="1:6" x14ac:dyDescent="0.25">
      <c r="A1000" t="s">
        <v>1018</v>
      </c>
      <c r="B1000" t="s">
        <v>1</v>
      </c>
      <c r="C1000" t="s">
        <v>1719</v>
      </c>
      <c r="D1000" t="s">
        <v>1705</v>
      </c>
      <c r="E1000" t="s">
        <v>1704</v>
      </c>
      <c r="F1000" t="s">
        <v>1750</v>
      </c>
    </row>
    <row r="1001" spans="1:6" x14ac:dyDescent="0.25">
      <c r="A1001" t="s">
        <v>1019</v>
      </c>
      <c r="B1001" t="s">
        <v>1</v>
      </c>
      <c r="C1001" t="s">
        <v>1719</v>
      </c>
      <c r="D1001" t="s">
        <v>1705</v>
      </c>
      <c r="E1001" t="s">
        <v>1704</v>
      </c>
      <c r="F1001" t="s">
        <v>1751</v>
      </c>
    </row>
    <row r="1002" spans="1:6" x14ac:dyDescent="0.25">
      <c r="A1002" t="s">
        <v>1020</v>
      </c>
      <c r="B1002" t="s">
        <v>1</v>
      </c>
      <c r="C1002" t="s">
        <v>1719</v>
      </c>
      <c r="D1002" t="s">
        <v>1706</v>
      </c>
      <c r="E1002" t="s">
        <v>1703</v>
      </c>
      <c r="F1002" t="s">
        <v>1742</v>
      </c>
    </row>
    <row r="1003" spans="1:6" x14ac:dyDescent="0.25">
      <c r="A1003" t="s">
        <v>1021</v>
      </c>
      <c r="B1003" t="s">
        <v>1</v>
      </c>
      <c r="C1003" t="s">
        <v>1719</v>
      </c>
      <c r="D1003" t="s">
        <v>1706</v>
      </c>
      <c r="E1003" t="s">
        <v>1703</v>
      </c>
      <c r="F1003" t="s">
        <v>1743</v>
      </c>
    </row>
    <row r="1004" spans="1:6" x14ac:dyDescent="0.25">
      <c r="A1004" t="s">
        <v>1022</v>
      </c>
      <c r="B1004" t="s">
        <v>1</v>
      </c>
      <c r="C1004" t="s">
        <v>1719</v>
      </c>
      <c r="D1004" t="s">
        <v>1706</v>
      </c>
      <c r="E1004" t="s">
        <v>1703</v>
      </c>
      <c r="F1004" t="s">
        <v>1744</v>
      </c>
    </row>
    <row r="1005" spans="1:6" x14ac:dyDescent="0.25">
      <c r="A1005" t="s">
        <v>1023</v>
      </c>
      <c r="B1005" t="s">
        <v>1</v>
      </c>
      <c r="C1005" t="s">
        <v>1719</v>
      </c>
      <c r="D1005" t="s">
        <v>1706</v>
      </c>
      <c r="E1005" t="s">
        <v>1703</v>
      </c>
      <c r="F1005" t="s">
        <v>1745</v>
      </c>
    </row>
    <row r="1006" spans="1:6" x14ac:dyDescent="0.25">
      <c r="A1006" t="s">
        <v>1024</v>
      </c>
      <c r="B1006" t="s">
        <v>1</v>
      </c>
      <c r="C1006" t="s">
        <v>1719</v>
      </c>
      <c r="D1006" t="s">
        <v>1706</v>
      </c>
      <c r="E1006" t="s">
        <v>1703</v>
      </c>
      <c r="F1006" t="s">
        <v>1746</v>
      </c>
    </row>
    <row r="1007" spans="1:6" x14ac:dyDescent="0.25">
      <c r="A1007" t="s">
        <v>1025</v>
      </c>
      <c r="B1007" t="s">
        <v>1</v>
      </c>
      <c r="C1007" t="s">
        <v>1719</v>
      </c>
      <c r="D1007" t="s">
        <v>1706</v>
      </c>
      <c r="E1007" t="s">
        <v>1703</v>
      </c>
      <c r="F1007" t="s">
        <v>1747</v>
      </c>
    </row>
    <row r="1008" spans="1:6" x14ac:dyDescent="0.25">
      <c r="A1008" t="s">
        <v>1026</v>
      </c>
      <c r="B1008" t="s">
        <v>1</v>
      </c>
      <c r="C1008" t="s">
        <v>1719</v>
      </c>
      <c r="D1008" t="s">
        <v>1706</v>
      </c>
      <c r="E1008" t="s">
        <v>1703</v>
      </c>
      <c r="F1008" t="s">
        <v>1748</v>
      </c>
    </row>
    <row r="1009" spans="1:6" x14ac:dyDescent="0.25">
      <c r="A1009" t="s">
        <v>1027</v>
      </c>
      <c r="B1009" t="s">
        <v>1</v>
      </c>
      <c r="C1009" t="s">
        <v>1719</v>
      </c>
      <c r="D1009" t="s">
        <v>1706</v>
      </c>
      <c r="E1009" t="s">
        <v>1703</v>
      </c>
      <c r="F1009" t="s">
        <v>1749</v>
      </c>
    </row>
    <row r="1010" spans="1:6" x14ac:dyDescent="0.25">
      <c r="A1010" t="s">
        <v>1028</v>
      </c>
      <c r="B1010" t="s">
        <v>1</v>
      </c>
      <c r="C1010" t="s">
        <v>1719</v>
      </c>
      <c r="D1010" t="s">
        <v>1706</v>
      </c>
      <c r="E1010" t="s">
        <v>1703</v>
      </c>
      <c r="F1010" t="s">
        <v>1750</v>
      </c>
    </row>
    <row r="1011" spans="1:6" x14ac:dyDescent="0.25">
      <c r="A1011" t="s">
        <v>1029</v>
      </c>
      <c r="B1011" t="s">
        <v>1</v>
      </c>
      <c r="C1011" t="s">
        <v>1719</v>
      </c>
      <c r="D1011" t="s">
        <v>1706</v>
      </c>
      <c r="E1011" t="s">
        <v>1703</v>
      </c>
      <c r="F1011" t="s">
        <v>1751</v>
      </c>
    </row>
    <row r="1012" spans="1:6" x14ac:dyDescent="0.25">
      <c r="A1012" t="s">
        <v>1030</v>
      </c>
      <c r="B1012" t="s">
        <v>1</v>
      </c>
      <c r="C1012" t="s">
        <v>1719</v>
      </c>
      <c r="D1012" t="s">
        <v>1706</v>
      </c>
      <c r="E1012" t="s">
        <v>1704</v>
      </c>
      <c r="F1012" t="s">
        <v>1742</v>
      </c>
    </row>
    <row r="1013" spans="1:6" x14ac:dyDescent="0.25">
      <c r="A1013" t="s">
        <v>1031</v>
      </c>
      <c r="B1013" t="s">
        <v>1</v>
      </c>
      <c r="C1013" t="s">
        <v>1719</v>
      </c>
      <c r="D1013" t="s">
        <v>1706</v>
      </c>
      <c r="E1013" t="s">
        <v>1704</v>
      </c>
      <c r="F1013" t="s">
        <v>1743</v>
      </c>
    </row>
    <row r="1014" spans="1:6" x14ac:dyDescent="0.25">
      <c r="A1014" t="s">
        <v>1032</v>
      </c>
      <c r="B1014" t="s">
        <v>1</v>
      </c>
      <c r="C1014" t="s">
        <v>1719</v>
      </c>
      <c r="D1014" t="s">
        <v>1706</v>
      </c>
      <c r="E1014" t="s">
        <v>1704</v>
      </c>
      <c r="F1014" t="s">
        <v>1744</v>
      </c>
    </row>
    <row r="1015" spans="1:6" x14ac:dyDescent="0.25">
      <c r="A1015" t="s">
        <v>1033</v>
      </c>
      <c r="B1015" t="s">
        <v>1</v>
      </c>
      <c r="C1015" t="s">
        <v>1719</v>
      </c>
      <c r="D1015" t="s">
        <v>1706</v>
      </c>
      <c r="E1015" t="s">
        <v>1704</v>
      </c>
      <c r="F1015" t="s">
        <v>1745</v>
      </c>
    </row>
    <row r="1016" spans="1:6" x14ac:dyDescent="0.25">
      <c r="A1016" t="s">
        <v>1034</v>
      </c>
      <c r="B1016" t="s">
        <v>1</v>
      </c>
      <c r="C1016" t="s">
        <v>1719</v>
      </c>
      <c r="D1016" t="s">
        <v>1706</v>
      </c>
      <c r="E1016" t="s">
        <v>1704</v>
      </c>
      <c r="F1016" t="s">
        <v>1746</v>
      </c>
    </row>
    <row r="1017" spans="1:6" x14ac:dyDescent="0.25">
      <c r="A1017" t="s">
        <v>1035</v>
      </c>
      <c r="B1017" t="s">
        <v>1</v>
      </c>
      <c r="C1017" t="s">
        <v>1719</v>
      </c>
      <c r="D1017" t="s">
        <v>1706</v>
      </c>
      <c r="E1017" t="s">
        <v>1704</v>
      </c>
      <c r="F1017" t="s">
        <v>1747</v>
      </c>
    </row>
    <row r="1018" spans="1:6" x14ac:dyDescent="0.25">
      <c r="A1018" t="s">
        <v>1036</v>
      </c>
      <c r="B1018" t="s">
        <v>1</v>
      </c>
      <c r="C1018" t="s">
        <v>1719</v>
      </c>
      <c r="D1018" t="s">
        <v>1706</v>
      </c>
      <c r="E1018" t="s">
        <v>1704</v>
      </c>
      <c r="F1018" t="s">
        <v>1748</v>
      </c>
    </row>
    <row r="1019" spans="1:6" x14ac:dyDescent="0.25">
      <c r="A1019" t="s">
        <v>1037</v>
      </c>
      <c r="B1019" t="s">
        <v>1</v>
      </c>
      <c r="C1019" t="s">
        <v>1719</v>
      </c>
      <c r="D1019" t="s">
        <v>1706</v>
      </c>
      <c r="E1019" t="s">
        <v>1704</v>
      </c>
      <c r="F1019" t="s">
        <v>1749</v>
      </c>
    </row>
    <row r="1020" spans="1:6" x14ac:dyDescent="0.25">
      <c r="A1020" t="s">
        <v>1038</v>
      </c>
      <c r="B1020" t="s">
        <v>1</v>
      </c>
      <c r="C1020" t="s">
        <v>1719</v>
      </c>
      <c r="D1020" t="s">
        <v>1706</v>
      </c>
      <c r="E1020" t="s">
        <v>1704</v>
      </c>
      <c r="F1020" t="s">
        <v>1750</v>
      </c>
    </row>
    <row r="1021" spans="1:6" x14ac:dyDescent="0.25">
      <c r="A1021" t="s">
        <v>1039</v>
      </c>
      <c r="B1021" t="s">
        <v>1</v>
      </c>
      <c r="C1021" t="s">
        <v>1719</v>
      </c>
      <c r="D1021" t="s">
        <v>1706</v>
      </c>
      <c r="E1021" t="s">
        <v>1704</v>
      </c>
      <c r="F1021" t="s">
        <v>1751</v>
      </c>
    </row>
    <row r="1022" spans="1:6" x14ac:dyDescent="0.25">
      <c r="A1022" t="s">
        <v>1040</v>
      </c>
      <c r="B1022" t="s">
        <v>1</v>
      </c>
      <c r="C1022" t="s">
        <v>1719</v>
      </c>
      <c r="D1022" t="s">
        <v>1707</v>
      </c>
      <c r="E1022" t="s">
        <v>1703</v>
      </c>
      <c r="F1022" t="s">
        <v>1742</v>
      </c>
    </row>
    <row r="1023" spans="1:6" x14ac:dyDescent="0.25">
      <c r="A1023" t="s">
        <v>1041</v>
      </c>
      <c r="B1023" t="s">
        <v>1</v>
      </c>
      <c r="C1023" t="s">
        <v>1719</v>
      </c>
      <c r="D1023" t="s">
        <v>1707</v>
      </c>
      <c r="E1023" t="s">
        <v>1703</v>
      </c>
      <c r="F1023" t="s">
        <v>1743</v>
      </c>
    </row>
    <row r="1024" spans="1:6" x14ac:dyDescent="0.25">
      <c r="A1024" t="s">
        <v>1042</v>
      </c>
      <c r="B1024" t="s">
        <v>1</v>
      </c>
      <c r="C1024" t="s">
        <v>1719</v>
      </c>
      <c r="D1024" t="s">
        <v>1707</v>
      </c>
      <c r="E1024" t="s">
        <v>1703</v>
      </c>
      <c r="F1024" t="s">
        <v>1744</v>
      </c>
    </row>
    <row r="1025" spans="1:6" x14ac:dyDescent="0.25">
      <c r="A1025" t="s">
        <v>1043</v>
      </c>
      <c r="B1025" t="s">
        <v>1</v>
      </c>
      <c r="C1025" t="s">
        <v>1719</v>
      </c>
      <c r="D1025" t="s">
        <v>1707</v>
      </c>
      <c r="E1025" t="s">
        <v>1703</v>
      </c>
      <c r="F1025" t="s">
        <v>1745</v>
      </c>
    </row>
    <row r="1026" spans="1:6" x14ac:dyDescent="0.25">
      <c r="A1026" t="s">
        <v>1044</v>
      </c>
      <c r="B1026" t="s">
        <v>1</v>
      </c>
      <c r="C1026" t="s">
        <v>1719</v>
      </c>
      <c r="D1026" t="s">
        <v>1707</v>
      </c>
      <c r="E1026" t="s">
        <v>1703</v>
      </c>
      <c r="F1026" t="s">
        <v>1746</v>
      </c>
    </row>
    <row r="1027" spans="1:6" x14ac:dyDescent="0.25">
      <c r="A1027" t="s">
        <v>1045</v>
      </c>
      <c r="B1027" t="s">
        <v>1</v>
      </c>
      <c r="C1027" t="s">
        <v>1719</v>
      </c>
      <c r="D1027" t="s">
        <v>1707</v>
      </c>
      <c r="E1027" t="s">
        <v>1703</v>
      </c>
      <c r="F1027" t="s">
        <v>1747</v>
      </c>
    </row>
    <row r="1028" spans="1:6" x14ac:dyDescent="0.25">
      <c r="A1028" t="s">
        <v>1046</v>
      </c>
      <c r="B1028" t="s">
        <v>1</v>
      </c>
      <c r="C1028" t="s">
        <v>1719</v>
      </c>
      <c r="D1028" t="s">
        <v>1707</v>
      </c>
      <c r="E1028" t="s">
        <v>1703</v>
      </c>
      <c r="F1028" t="s">
        <v>1748</v>
      </c>
    </row>
    <row r="1029" spans="1:6" x14ac:dyDescent="0.25">
      <c r="A1029" t="s">
        <v>1047</v>
      </c>
      <c r="B1029" t="s">
        <v>1</v>
      </c>
      <c r="C1029" t="s">
        <v>1719</v>
      </c>
      <c r="D1029" t="s">
        <v>1707</v>
      </c>
      <c r="E1029" t="s">
        <v>1703</v>
      </c>
      <c r="F1029" t="s">
        <v>1749</v>
      </c>
    </row>
    <row r="1030" spans="1:6" x14ac:dyDescent="0.25">
      <c r="A1030" t="s">
        <v>1048</v>
      </c>
      <c r="B1030" t="s">
        <v>1</v>
      </c>
      <c r="C1030" t="s">
        <v>1719</v>
      </c>
      <c r="D1030" t="s">
        <v>1707</v>
      </c>
      <c r="E1030" t="s">
        <v>1703</v>
      </c>
      <c r="F1030" t="s">
        <v>1750</v>
      </c>
    </row>
    <row r="1031" spans="1:6" x14ac:dyDescent="0.25">
      <c r="A1031" t="s">
        <v>1049</v>
      </c>
      <c r="B1031" t="s">
        <v>1</v>
      </c>
      <c r="C1031" t="s">
        <v>1719</v>
      </c>
      <c r="D1031" t="s">
        <v>1707</v>
      </c>
      <c r="E1031" t="s">
        <v>1703</v>
      </c>
      <c r="F1031" t="s">
        <v>1751</v>
      </c>
    </row>
    <row r="1032" spans="1:6" x14ac:dyDescent="0.25">
      <c r="A1032" t="s">
        <v>1050</v>
      </c>
      <c r="B1032" t="s">
        <v>1</v>
      </c>
      <c r="C1032" t="s">
        <v>1719</v>
      </c>
      <c r="D1032" t="s">
        <v>1707</v>
      </c>
      <c r="E1032" t="s">
        <v>1704</v>
      </c>
      <c r="F1032" t="s">
        <v>1742</v>
      </c>
    </row>
    <row r="1033" spans="1:6" x14ac:dyDescent="0.25">
      <c r="A1033" t="s">
        <v>1051</v>
      </c>
      <c r="B1033" t="s">
        <v>1</v>
      </c>
      <c r="C1033" t="s">
        <v>1719</v>
      </c>
      <c r="D1033" t="s">
        <v>1707</v>
      </c>
      <c r="E1033" t="s">
        <v>1704</v>
      </c>
      <c r="F1033" t="s">
        <v>1743</v>
      </c>
    </row>
    <row r="1034" spans="1:6" x14ac:dyDescent="0.25">
      <c r="A1034" t="s">
        <v>1052</v>
      </c>
      <c r="B1034" t="s">
        <v>1</v>
      </c>
      <c r="C1034" t="s">
        <v>1719</v>
      </c>
      <c r="D1034" t="s">
        <v>1707</v>
      </c>
      <c r="E1034" t="s">
        <v>1704</v>
      </c>
      <c r="F1034" t="s">
        <v>1744</v>
      </c>
    </row>
    <row r="1035" spans="1:6" x14ac:dyDescent="0.25">
      <c r="A1035" t="s">
        <v>1053</v>
      </c>
      <c r="B1035" t="s">
        <v>1</v>
      </c>
      <c r="C1035" t="s">
        <v>1719</v>
      </c>
      <c r="D1035" t="s">
        <v>1707</v>
      </c>
      <c r="E1035" t="s">
        <v>1704</v>
      </c>
      <c r="F1035" t="s">
        <v>1745</v>
      </c>
    </row>
    <row r="1036" spans="1:6" x14ac:dyDescent="0.25">
      <c r="A1036" t="s">
        <v>1054</v>
      </c>
      <c r="B1036" t="s">
        <v>1</v>
      </c>
      <c r="C1036" t="s">
        <v>1719</v>
      </c>
      <c r="D1036" t="s">
        <v>1707</v>
      </c>
      <c r="E1036" t="s">
        <v>1704</v>
      </c>
      <c r="F1036" t="s">
        <v>1746</v>
      </c>
    </row>
    <row r="1037" spans="1:6" x14ac:dyDescent="0.25">
      <c r="A1037" t="s">
        <v>1055</v>
      </c>
      <c r="B1037" t="s">
        <v>1</v>
      </c>
      <c r="C1037" t="s">
        <v>1719</v>
      </c>
      <c r="D1037" t="s">
        <v>1707</v>
      </c>
      <c r="E1037" t="s">
        <v>1704</v>
      </c>
      <c r="F1037" t="s">
        <v>1747</v>
      </c>
    </row>
    <row r="1038" spans="1:6" x14ac:dyDescent="0.25">
      <c r="A1038" t="s">
        <v>1056</v>
      </c>
      <c r="B1038" t="s">
        <v>1</v>
      </c>
      <c r="C1038" t="s">
        <v>1719</v>
      </c>
      <c r="D1038" t="s">
        <v>1707</v>
      </c>
      <c r="E1038" t="s">
        <v>1704</v>
      </c>
      <c r="F1038" t="s">
        <v>1748</v>
      </c>
    </row>
    <row r="1039" spans="1:6" x14ac:dyDescent="0.25">
      <c r="A1039" t="s">
        <v>1057</v>
      </c>
      <c r="B1039" t="s">
        <v>1</v>
      </c>
      <c r="C1039" t="s">
        <v>1719</v>
      </c>
      <c r="D1039" t="s">
        <v>1707</v>
      </c>
      <c r="E1039" t="s">
        <v>1704</v>
      </c>
      <c r="F1039" t="s">
        <v>1749</v>
      </c>
    </row>
    <row r="1040" spans="1:6" x14ac:dyDescent="0.25">
      <c r="A1040" t="s">
        <v>1058</v>
      </c>
      <c r="B1040" t="s">
        <v>1</v>
      </c>
      <c r="C1040" t="s">
        <v>1719</v>
      </c>
      <c r="D1040" t="s">
        <v>1707</v>
      </c>
      <c r="E1040" t="s">
        <v>1704</v>
      </c>
      <c r="F1040" t="s">
        <v>1750</v>
      </c>
    </row>
    <row r="1041" spans="1:6" x14ac:dyDescent="0.25">
      <c r="A1041" t="s">
        <v>1059</v>
      </c>
      <c r="B1041" t="s">
        <v>1</v>
      </c>
      <c r="C1041" t="s">
        <v>1719</v>
      </c>
      <c r="D1041" t="s">
        <v>1707</v>
      </c>
      <c r="E1041" t="s">
        <v>1704</v>
      </c>
      <c r="F1041" t="s">
        <v>1751</v>
      </c>
    </row>
    <row r="1042" spans="1:6" x14ac:dyDescent="0.25">
      <c r="A1042" t="s">
        <v>1060</v>
      </c>
      <c r="B1042" t="s">
        <v>1</v>
      </c>
      <c r="C1042" t="s">
        <v>1719</v>
      </c>
      <c r="D1042" t="s">
        <v>1708</v>
      </c>
      <c r="E1042" t="s">
        <v>1703</v>
      </c>
      <c r="F1042" t="s">
        <v>1742</v>
      </c>
    </row>
    <row r="1043" spans="1:6" x14ac:dyDescent="0.25">
      <c r="A1043" t="s">
        <v>1061</v>
      </c>
      <c r="B1043" t="s">
        <v>1</v>
      </c>
      <c r="C1043" t="s">
        <v>1719</v>
      </c>
      <c r="D1043" t="s">
        <v>1708</v>
      </c>
      <c r="E1043" t="s">
        <v>1703</v>
      </c>
      <c r="F1043" t="s">
        <v>1743</v>
      </c>
    </row>
    <row r="1044" spans="1:6" x14ac:dyDescent="0.25">
      <c r="A1044" t="s">
        <v>1062</v>
      </c>
      <c r="B1044" t="s">
        <v>1</v>
      </c>
      <c r="C1044" t="s">
        <v>1719</v>
      </c>
      <c r="D1044" t="s">
        <v>1708</v>
      </c>
      <c r="E1044" t="s">
        <v>1703</v>
      </c>
      <c r="F1044" t="s">
        <v>1744</v>
      </c>
    </row>
    <row r="1045" spans="1:6" x14ac:dyDescent="0.25">
      <c r="A1045" t="s">
        <v>1063</v>
      </c>
      <c r="B1045" t="s">
        <v>1</v>
      </c>
      <c r="C1045" t="s">
        <v>1719</v>
      </c>
      <c r="D1045" t="s">
        <v>1708</v>
      </c>
      <c r="E1045" t="s">
        <v>1703</v>
      </c>
      <c r="F1045" t="s">
        <v>1745</v>
      </c>
    </row>
    <row r="1046" spans="1:6" x14ac:dyDescent="0.25">
      <c r="A1046" t="s">
        <v>1064</v>
      </c>
      <c r="B1046" t="s">
        <v>1</v>
      </c>
      <c r="C1046" t="s">
        <v>1719</v>
      </c>
      <c r="D1046" t="s">
        <v>1708</v>
      </c>
      <c r="E1046" t="s">
        <v>1703</v>
      </c>
      <c r="F1046" t="s">
        <v>1746</v>
      </c>
    </row>
    <row r="1047" spans="1:6" x14ac:dyDescent="0.25">
      <c r="A1047" t="s">
        <v>1065</v>
      </c>
      <c r="B1047" t="s">
        <v>1</v>
      </c>
      <c r="C1047" t="s">
        <v>1719</v>
      </c>
      <c r="D1047" t="s">
        <v>1708</v>
      </c>
      <c r="E1047" t="s">
        <v>1703</v>
      </c>
      <c r="F1047" t="s">
        <v>1747</v>
      </c>
    </row>
    <row r="1048" spans="1:6" x14ac:dyDescent="0.25">
      <c r="A1048" t="s">
        <v>1066</v>
      </c>
      <c r="B1048" t="s">
        <v>1</v>
      </c>
      <c r="C1048" t="s">
        <v>1719</v>
      </c>
      <c r="D1048" t="s">
        <v>1708</v>
      </c>
      <c r="E1048" t="s">
        <v>1703</v>
      </c>
      <c r="F1048" t="s">
        <v>1748</v>
      </c>
    </row>
    <row r="1049" spans="1:6" x14ac:dyDescent="0.25">
      <c r="A1049" t="s">
        <v>1067</v>
      </c>
      <c r="B1049" t="s">
        <v>1</v>
      </c>
      <c r="C1049" t="s">
        <v>1719</v>
      </c>
      <c r="D1049" t="s">
        <v>1708</v>
      </c>
      <c r="E1049" t="s">
        <v>1703</v>
      </c>
      <c r="F1049" t="s">
        <v>1749</v>
      </c>
    </row>
    <row r="1050" spans="1:6" x14ac:dyDescent="0.25">
      <c r="A1050" t="s">
        <v>1068</v>
      </c>
      <c r="B1050" t="s">
        <v>1</v>
      </c>
      <c r="C1050" t="s">
        <v>1719</v>
      </c>
      <c r="D1050" t="s">
        <v>1708</v>
      </c>
      <c r="E1050" t="s">
        <v>1703</v>
      </c>
      <c r="F1050" t="s">
        <v>1750</v>
      </c>
    </row>
    <row r="1051" spans="1:6" x14ac:dyDescent="0.25">
      <c r="A1051" t="s">
        <v>1069</v>
      </c>
      <c r="B1051" t="s">
        <v>1</v>
      </c>
      <c r="C1051" t="s">
        <v>1719</v>
      </c>
      <c r="D1051" t="s">
        <v>1708</v>
      </c>
      <c r="E1051" t="s">
        <v>1703</v>
      </c>
      <c r="F1051" t="s">
        <v>1751</v>
      </c>
    </row>
    <row r="1052" spans="1:6" x14ac:dyDescent="0.25">
      <c r="A1052" t="s">
        <v>1070</v>
      </c>
      <c r="B1052" t="s">
        <v>1</v>
      </c>
      <c r="C1052" t="s">
        <v>1719</v>
      </c>
      <c r="D1052" t="s">
        <v>1708</v>
      </c>
      <c r="E1052" t="s">
        <v>1704</v>
      </c>
      <c r="F1052" t="s">
        <v>1742</v>
      </c>
    </row>
    <row r="1053" spans="1:6" x14ac:dyDescent="0.25">
      <c r="A1053" t="s">
        <v>1071</v>
      </c>
      <c r="B1053" t="s">
        <v>1</v>
      </c>
      <c r="C1053" t="s">
        <v>1719</v>
      </c>
      <c r="D1053" t="s">
        <v>1708</v>
      </c>
      <c r="E1053" t="s">
        <v>1704</v>
      </c>
      <c r="F1053" t="s">
        <v>1743</v>
      </c>
    </row>
    <row r="1054" spans="1:6" x14ac:dyDescent="0.25">
      <c r="A1054" t="s">
        <v>1072</v>
      </c>
      <c r="B1054" t="s">
        <v>1</v>
      </c>
      <c r="C1054" t="s">
        <v>1719</v>
      </c>
      <c r="D1054" t="s">
        <v>1708</v>
      </c>
      <c r="E1054" t="s">
        <v>1704</v>
      </c>
      <c r="F1054" t="s">
        <v>1744</v>
      </c>
    </row>
    <row r="1055" spans="1:6" x14ac:dyDescent="0.25">
      <c r="A1055" t="s">
        <v>1073</v>
      </c>
      <c r="B1055" t="s">
        <v>1</v>
      </c>
      <c r="C1055" t="s">
        <v>1719</v>
      </c>
      <c r="D1055" t="s">
        <v>1708</v>
      </c>
      <c r="E1055" t="s">
        <v>1704</v>
      </c>
      <c r="F1055" t="s">
        <v>1745</v>
      </c>
    </row>
    <row r="1056" spans="1:6" x14ac:dyDescent="0.25">
      <c r="A1056" t="s">
        <v>1074</v>
      </c>
      <c r="B1056" t="s">
        <v>1</v>
      </c>
      <c r="C1056" t="s">
        <v>1719</v>
      </c>
      <c r="D1056" t="s">
        <v>1708</v>
      </c>
      <c r="E1056" t="s">
        <v>1704</v>
      </c>
      <c r="F1056" t="s">
        <v>1746</v>
      </c>
    </row>
    <row r="1057" spans="1:6" x14ac:dyDescent="0.25">
      <c r="A1057" t="s">
        <v>1075</v>
      </c>
      <c r="B1057" t="s">
        <v>1</v>
      </c>
      <c r="C1057" t="s">
        <v>1719</v>
      </c>
      <c r="D1057" t="s">
        <v>1708</v>
      </c>
      <c r="E1057" t="s">
        <v>1704</v>
      </c>
      <c r="F1057" t="s">
        <v>1747</v>
      </c>
    </row>
    <row r="1058" spans="1:6" x14ac:dyDescent="0.25">
      <c r="A1058" t="s">
        <v>1076</v>
      </c>
      <c r="B1058" t="s">
        <v>1</v>
      </c>
      <c r="C1058" t="s">
        <v>1719</v>
      </c>
      <c r="D1058" t="s">
        <v>1708</v>
      </c>
      <c r="E1058" t="s">
        <v>1704</v>
      </c>
      <c r="F1058" t="s">
        <v>1748</v>
      </c>
    </row>
    <row r="1059" spans="1:6" x14ac:dyDescent="0.25">
      <c r="A1059" t="s">
        <v>1077</v>
      </c>
      <c r="B1059" t="s">
        <v>1</v>
      </c>
      <c r="C1059" t="s">
        <v>1719</v>
      </c>
      <c r="D1059" t="s">
        <v>1708</v>
      </c>
      <c r="E1059" t="s">
        <v>1704</v>
      </c>
      <c r="F1059" t="s">
        <v>1749</v>
      </c>
    </row>
    <row r="1060" spans="1:6" x14ac:dyDescent="0.25">
      <c r="A1060" t="s">
        <v>1078</v>
      </c>
      <c r="B1060" t="s">
        <v>1</v>
      </c>
      <c r="C1060" t="s">
        <v>1719</v>
      </c>
      <c r="D1060" t="s">
        <v>1708</v>
      </c>
      <c r="E1060" t="s">
        <v>1704</v>
      </c>
      <c r="F1060" t="s">
        <v>1750</v>
      </c>
    </row>
    <row r="1061" spans="1:6" x14ac:dyDescent="0.25">
      <c r="A1061" t="s">
        <v>1079</v>
      </c>
      <c r="B1061" t="s">
        <v>1</v>
      </c>
      <c r="C1061" t="s">
        <v>1719</v>
      </c>
      <c r="D1061" t="s">
        <v>1708</v>
      </c>
      <c r="E1061" t="s">
        <v>1704</v>
      </c>
      <c r="F1061" t="s">
        <v>1751</v>
      </c>
    </row>
    <row r="1062" spans="1:6" x14ac:dyDescent="0.25">
      <c r="A1062" t="s">
        <v>1080</v>
      </c>
      <c r="B1062" t="s">
        <v>1</v>
      </c>
      <c r="C1062" t="s">
        <v>1719</v>
      </c>
      <c r="D1062" t="s">
        <v>1709</v>
      </c>
      <c r="E1062" t="s">
        <v>1703</v>
      </c>
      <c r="F1062" t="s">
        <v>1742</v>
      </c>
    </row>
    <row r="1063" spans="1:6" x14ac:dyDescent="0.25">
      <c r="A1063" t="s">
        <v>1081</v>
      </c>
      <c r="B1063" t="s">
        <v>1</v>
      </c>
      <c r="C1063" t="s">
        <v>1719</v>
      </c>
      <c r="D1063" t="s">
        <v>1709</v>
      </c>
      <c r="E1063" t="s">
        <v>1703</v>
      </c>
      <c r="F1063" t="s">
        <v>1743</v>
      </c>
    </row>
    <row r="1064" spans="1:6" x14ac:dyDescent="0.25">
      <c r="A1064" t="s">
        <v>1082</v>
      </c>
      <c r="B1064" t="s">
        <v>1</v>
      </c>
      <c r="C1064" t="s">
        <v>1719</v>
      </c>
      <c r="D1064" t="s">
        <v>1709</v>
      </c>
      <c r="E1064" t="s">
        <v>1703</v>
      </c>
      <c r="F1064" t="s">
        <v>1744</v>
      </c>
    </row>
    <row r="1065" spans="1:6" x14ac:dyDescent="0.25">
      <c r="A1065" t="s">
        <v>1083</v>
      </c>
      <c r="B1065" t="s">
        <v>1</v>
      </c>
      <c r="C1065" t="s">
        <v>1719</v>
      </c>
      <c r="D1065" t="s">
        <v>1709</v>
      </c>
      <c r="E1065" t="s">
        <v>1703</v>
      </c>
      <c r="F1065" t="s">
        <v>1745</v>
      </c>
    </row>
    <row r="1066" spans="1:6" x14ac:dyDescent="0.25">
      <c r="A1066" t="s">
        <v>1084</v>
      </c>
      <c r="B1066" t="s">
        <v>1</v>
      </c>
      <c r="C1066" t="s">
        <v>1719</v>
      </c>
      <c r="D1066" t="s">
        <v>1709</v>
      </c>
      <c r="E1066" t="s">
        <v>1703</v>
      </c>
      <c r="F1066" t="s">
        <v>1746</v>
      </c>
    </row>
    <row r="1067" spans="1:6" x14ac:dyDescent="0.25">
      <c r="A1067" t="s">
        <v>1085</v>
      </c>
      <c r="B1067" t="s">
        <v>1</v>
      </c>
      <c r="C1067" t="s">
        <v>1719</v>
      </c>
      <c r="D1067" t="s">
        <v>1709</v>
      </c>
      <c r="E1067" t="s">
        <v>1703</v>
      </c>
      <c r="F1067" t="s">
        <v>1747</v>
      </c>
    </row>
    <row r="1068" spans="1:6" x14ac:dyDescent="0.25">
      <c r="A1068" t="s">
        <v>1086</v>
      </c>
      <c r="B1068" t="s">
        <v>1</v>
      </c>
      <c r="C1068" t="s">
        <v>1719</v>
      </c>
      <c r="D1068" t="s">
        <v>1709</v>
      </c>
      <c r="E1068" t="s">
        <v>1703</v>
      </c>
      <c r="F1068" t="s">
        <v>1748</v>
      </c>
    </row>
    <row r="1069" spans="1:6" x14ac:dyDescent="0.25">
      <c r="A1069" t="s">
        <v>1087</v>
      </c>
      <c r="B1069" t="s">
        <v>1</v>
      </c>
      <c r="C1069" t="s">
        <v>1719</v>
      </c>
      <c r="D1069" t="s">
        <v>1709</v>
      </c>
      <c r="E1069" t="s">
        <v>1703</v>
      </c>
      <c r="F1069" t="s">
        <v>1749</v>
      </c>
    </row>
    <row r="1070" spans="1:6" x14ac:dyDescent="0.25">
      <c r="A1070" t="s">
        <v>1088</v>
      </c>
      <c r="B1070" t="s">
        <v>1</v>
      </c>
      <c r="C1070" t="s">
        <v>1719</v>
      </c>
      <c r="D1070" t="s">
        <v>1709</v>
      </c>
      <c r="E1070" t="s">
        <v>1703</v>
      </c>
      <c r="F1070" t="s">
        <v>1750</v>
      </c>
    </row>
    <row r="1071" spans="1:6" x14ac:dyDescent="0.25">
      <c r="A1071" t="s">
        <v>1089</v>
      </c>
      <c r="B1071" t="s">
        <v>1</v>
      </c>
      <c r="C1071" t="s">
        <v>1719</v>
      </c>
      <c r="D1071" t="s">
        <v>1709</v>
      </c>
      <c r="E1071" t="s">
        <v>1703</v>
      </c>
      <c r="F1071" t="s">
        <v>1751</v>
      </c>
    </row>
    <row r="1072" spans="1:6" x14ac:dyDescent="0.25">
      <c r="A1072" t="s">
        <v>1090</v>
      </c>
      <c r="B1072" t="s">
        <v>1</v>
      </c>
      <c r="C1072" t="s">
        <v>1719</v>
      </c>
      <c r="D1072" t="s">
        <v>1709</v>
      </c>
      <c r="E1072" t="s">
        <v>1704</v>
      </c>
      <c r="F1072" t="s">
        <v>1742</v>
      </c>
    </row>
    <row r="1073" spans="1:6" x14ac:dyDescent="0.25">
      <c r="A1073" t="s">
        <v>1091</v>
      </c>
      <c r="B1073" t="s">
        <v>1</v>
      </c>
      <c r="C1073" t="s">
        <v>1719</v>
      </c>
      <c r="D1073" t="s">
        <v>1709</v>
      </c>
      <c r="E1073" t="s">
        <v>1704</v>
      </c>
      <c r="F1073" t="s">
        <v>1743</v>
      </c>
    </row>
    <row r="1074" spans="1:6" x14ac:dyDescent="0.25">
      <c r="A1074" t="s">
        <v>1092</v>
      </c>
      <c r="B1074" t="s">
        <v>1</v>
      </c>
      <c r="C1074" t="s">
        <v>1719</v>
      </c>
      <c r="D1074" t="s">
        <v>1709</v>
      </c>
      <c r="E1074" t="s">
        <v>1704</v>
      </c>
      <c r="F1074" t="s">
        <v>1744</v>
      </c>
    </row>
    <row r="1075" spans="1:6" x14ac:dyDescent="0.25">
      <c r="A1075" t="s">
        <v>1093</v>
      </c>
      <c r="B1075" t="s">
        <v>1</v>
      </c>
      <c r="C1075" t="s">
        <v>1719</v>
      </c>
      <c r="D1075" t="s">
        <v>1709</v>
      </c>
      <c r="E1075" t="s">
        <v>1704</v>
      </c>
      <c r="F1075" t="s">
        <v>1745</v>
      </c>
    </row>
    <row r="1076" spans="1:6" x14ac:dyDescent="0.25">
      <c r="A1076" t="s">
        <v>1094</v>
      </c>
      <c r="B1076" t="s">
        <v>1</v>
      </c>
      <c r="C1076" t="s">
        <v>1719</v>
      </c>
      <c r="D1076" t="s">
        <v>1709</v>
      </c>
      <c r="E1076" t="s">
        <v>1704</v>
      </c>
      <c r="F1076" t="s">
        <v>1746</v>
      </c>
    </row>
    <row r="1077" spans="1:6" x14ac:dyDescent="0.25">
      <c r="A1077" t="s">
        <v>1095</v>
      </c>
      <c r="B1077" t="s">
        <v>1</v>
      </c>
      <c r="C1077" t="s">
        <v>1719</v>
      </c>
      <c r="D1077" t="s">
        <v>1709</v>
      </c>
      <c r="E1077" t="s">
        <v>1704</v>
      </c>
      <c r="F1077" t="s">
        <v>1747</v>
      </c>
    </row>
    <row r="1078" spans="1:6" x14ac:dyDescent="0.25">
      <c r="A1078" t="s">
        <v>1096</v>
      </c>
      <c r="B1078" t="s">
        <v>1</v>
      </c>
      <c r="C1078" t="s">
        <v>1719</v>
      </c>
      <c r="D1078" t="s">
        <v>1709</v>
      </c>
      <c r="E1078" t="s">
        <v>1704</v>
      </c>
      <c r="F1078" t="s">
        <v>1748</v>
      </c>
    </row>
    <row r="1079" spans="1:6" x14ac:dyDescent="0.25">
      <c r="A1079" t="s">
        <v>1097</v>
      </c>
      <c r="B1079" t="s">
        <v>1</v>
      </c>
      <c r="C1079" t="s">
        <v>1719</v>
      </c>
      <c r="D1079" t="s">
        <v>1709</v>
      </c>
      <c r="E1079" t="s">
        <v>1704</v>
      </c>
      <c r="F1079" t="s">
        <v>1749</v>
      </c>
    </row>
    <row r="1080" spans="1:6" x14ac:dyDescent="0.25">
      <c r="A1080" t="s">
        <v>1098</v>
      </c>
      <c r="B1080" t="s">
        <v>1</v>
      </c>
      <c r="C1080" t="s">
        <v>1719</v>
      </c>
      <c r="D1080" t="s">
        <v>1709</v>
      </c>
      <c r="E1080" t="s">
        <v>1704</v>
      </c>
      <c r="F1080" t="s">
        <v>1750</v>
      </c>
    </row>
    <row r="1081" spans="1:6" x14ac:dyDescent="0.25">
      <c r="A1081" t="s">
        <v>1099</v>
      </c>
      <c r="B1081" t="s">
        <v>1</v>
      </c>
      <c r="C1081" t="s">
        <v>1719</v>
      </c>
      <c r="D1081" t="s">
        <v>1709</v>
      </c>
      <c r="E1081" t="s">
        <v>1704</v>
      </c>
      <c r="F1081" t="s">
        <v>1751</v>
      </c>
    </row>
    <row r="1082" spans="1:6" x14ac:dyDescent="0.25">
      <c r="A1082" t="s">
        <v>1100</v>
      </c>
      <c r="B1082" t="s">
        <v>1</v>
      </c>
      <c r="C1082" t="s">
        <v>1719</v>
      </c>
      <c r="D1082" t="s">
        <v>1710</v>
      </c>
      <c r="E1082" t="s">
        <v>1703</v>
      </c>
      <c r="F1082" t="s">
        <v>1742</v>
      </c>
    </row>
    <row r="1083" spans="1:6" x14ac:dyDescent="0.25">
      <c r="A1083" t="s">
        <v>1101</v>
      </c>
      <c r="B1083" t="s">
        <v>1</v>
      </c>
      <c r="C1083" t="s">
        <v>1719</v>
      </c>
      <c r="D1083" t="s">
        <v>1710</v>
      </c>
      <c r="E1083" t="s">
        <v>1703</v>
      </c>
      <c r="F1083" t="s">
        <v>1743</v>
      </c>
    </row>
    <row r="1084" spans="1:6" x14ac:dyDescent="0.25">
      <c r="A1084" t="s">
        <v>1102</v>
      </c>
      <c r="B1084" t="s">
        <v>1</v>
      </c>
      <c r="C1084" t="s">
        <v>1719</v>
      </c>
      <c r="D1084" t="s">
        <v>1710</v>
      </c>
      <c r="E1084" t="s">
        <v>1703</v>
      </c>
      <c r="F1084" t="s">
        <v>1744</v>
      </c>
    </row>
    <row r="1085" spans="1:6" x14ac:dyDescent="0.25">
      <c r="A1085" t="s">
        <v>1103</v>
      </c>
      <c r="B1085" t="s">
        <v>1</v>
      </c>
      <c r="C1085" t="s">
        <v>1719</v>
      </c>
      <c r="D1085" t="s">
        <v>1710</v>
      </c>
      <c r="E1085" t="s">
        <v>1703</v>
      </c>
      <c r="F1085" t="s">
        <v>1745</v>
      </c>
    </row>
    <row r="1086" spans="1:6" x14ac:dyDescent="0.25">
      <c r="A1086" t="s">
        <v>1104</v>
      </c>
      <c r="B1086" t="s">
        <v>1</v>
      </c>
      <c r="C1086" t="s">
        <v>1719</v>
      </c>
      <c r="D1086" t="s">
        <v>1710</v>
      </c>
      <c r="E1086" t="s">
        <v>1703</v>
      </c>
      <c r="F1086" t="s">
        <v>1746</v>
      </c>
    </row>
    <row r="1087" spans="1:6" x14ac:dyDescent="0.25">
      <c r="A1087" t="s">
        <v>1105</v>
      </c>
      <c r="B1087" t="s">
        <v>1</v>
      </c>
      <c r="C1087" t="s">
        <v>1719</v>
      </c>
      <c r="D1087" t="s">
        <v>1710</v>
      </c>
      <c r="E1087" t="s">
        <v>1703</v>
      </c>
      <c r="F1087" t="s">
        <v>1747</v>
      </c>
    </row>
    <row r="1088" spans="1:6" x14ac:dyDescent="0.25">
      <c r="A1088" t="s">
        <v>1106</v>
      </c>
      <c r="B1088" t="s">
        <v>1</v>
      </c>
      <c r="C1088" t="s">
        <v>1719</v>
      </c>
      <c r="D1088" t="s">
        <v>1710</v>
      </c>
      <c r="E1088" t="s">
        <v>1703</v>
      </c>
      <c r="F1088" t="s">
        <v>1748</v>
      </c>
    </row>
    <row r="1089" spans="1:6" x14ac:dyDescent="0.25">
      <c r="A1089" t="s">
        <v>1107</v>
      </c>
      <c r="B1089" t="s">
        <v>1</v>
      </c>
      <c r="C1089" t="s">
        <v>1719</v>
      </c>
      <c r="D1089" t="s">
        <v>1710</v>
      </c>
      <c r="E1089" t="s">
        <v>1703</v>
      </c>
      <c r="F1089" t="s">
        <v>1749</v>
      </c>
    </row>
    <row r="1090" spans="1:6" x14ac:dyDescent="0.25">
      <c r="A1090" t="s">
        <v>1108</v>
      </c>
      <c r="B1090" t="s">
        <v>1</v>
      </c>
      <c r="C1090" t="s">
        <v>1719</v>
      </c>
      <c r="D1090" t="s">
        <v>1710</v>
      </c>
      <c r="E1090" t="s">
        <v>1703</v>
      </c>
      <c r="F1090" t="s">
        <v>1750</v>
      </c>
    </row>
    <row r="1091" spans="1:6" x14ac:dyDescent="0.25">
      <c r="A1091" t="s">
        <v>1109</v>
      </c>
      <c r="B1091" t="s">
        <v>1</v>
      </c>
      <c r="C1091" t="s">
        <v>1719</v>
      </c>
      <c r="D1091" t="s">
        <v>1710</v>
      </c>
      <c r="E1091" t="s">
        <v>1703</v>
      </c>
      <c r="F1091" t="s">
        <v>1751</v>
      </c>
    </row>
    <row r="1092" spans="1:6" x14ac:dyDescent="0.25">
      <c r="A1092" t="s">
        <v>1110</v>
      </c>
      <c r="B1092" t="s">
        <v>1</v>
      </c>
      <c r="C1092" t="s">
        <v>1719</v>
      </c>
      <c r="D1092" t="s">
        <v>1710</v>
      </c>
      <c r="E1092" t="s">
        <v>1704</v>
      </c>
      <c r="F1092" t="s">
        <v>1742</v>
      </c>
    </row>
    <row r="1093" spans="1:6" x14ac:dyDescent="0.25">
      <c r="A1093" t="s">
        <v>1111</v>
      </c>
      <c r="B1093" t="s">
        <v>1</v>
      </c>
      <c r="C1093" t="s">
        <v>1719</v>
      </c>
      <c r="D1093" t="s">
        <v>1710</v>
      </c>
      <c r="E1093" t="s">
        <v>1704</v>
      </c>
      <c r="F1093" t="s">
        <v>1743</v>
      </c>
    </row>
    <row r="1094" spans="1:6" x14ac:dyDescent="0.25">
      <c r="A1094" t="s">
        <v>1112</v>
      </c>
      <c r="B1094" t="s">
        <v>1</v>
      </c>
      <c r="C1094" t="s">
        <v>1719</v>
      </c>
      <c r="D1094" t="s">
        <v>1710</v>
      </c>
      <c r="E1094" t="s">
        <v>1704</v>
      </c>
      <c r="F1094" t="s">
        <v>1744</v>
      </c>
    </row>
    <row r="1095" spans="1:6" x14ac:dyDescent="0.25">
      <c r="A1095" t="s">
        <v>1113</v>
      </c>
      <c r="B1095" t="s">
        <v>1</v>
      </c>
      <c r="C1095" t="s">
        <v>1719</v>
      </c>
      <c r="D1095" t="s">
        <v>1710</v>
      </c>
      <c r="E1095" t="s">
        <v>1704</v>
      </c>
      <c r="F1095" t="s">
        <v>1745</v>
      </c>
    </row>
    <row r="1096" spans="1:6" x14ac:dyDescent="0.25">
      <c r="A1096" t="s">
        <v>1114</v>
      </c>
      <c r="B1096" t="s">
        <v>1</v>
      </c>
      <c r="C1096" t="s">
        <v>1719</v>
      </c>
      <c r="D1096" t="s">
        <v>1710</v>
      </c>
      <c r="E1096" t="s">
        <v>1704</v>
      </c>
      <c r="F1096" t="s">
        <v>1746</v>
      </c>
    </row>
    <row r="1097" spans="1:6" x14ac:dyDescent="0.25">
      <c r="A1097" t="s">
        <v>1115</v>
      </c>
      <c r="B1097" t="s">
        <v>1</v>
      </c>
      <c r="C1097" t="s">
        <v>1719</v>
      </c>
      <c r="D1097" t="s">
        <v>1710</v>
      </c>
      <c r="E1097" t="s">
        <v>1704</v>
      </c>
      <c r="F1097" t="s">
        <v>1747</v>
      </c>
    </row>
    <row r="1098" spans="1:6" x14ac:dyDescent="0.25">
      <c r="A1098" t="s">
        <v>1116</v>
      </c>
      <c r="B1098" t="s">
        <v>1</v>
      </c>
      <c r="C1098" t="s">
        <v>1719</v>
      </c>
      <c r="D1098" t="s">
        <v>1710</v>
      </c>
      <c r="E1098" t="s">
        <v>1704</v>
      </c>
      <c r="F1098" t="s">
        <v>1748</v>
      </c>
    </row>
    <row r="1099" spans="1:6" x14ac:dyDescent="0.25">
      <c r="A1099" t="s">
        <v>1117</v>
      </c>
      <c r="B1099" t="s">
        <v>1</v>
      </c>
      <c r="C1099" t="s">
        <v>1719</v>
      </c>
      <c r="D1099" t="s">
        <v>1710</v>
      </c>
      <c r="E1099" t="s">
        <v>1704</v>
      </c>
      <c r="F1099" t="s">
        <v>1749</v>
      </c>
    </row>
    <row r="1100" spans="1:6" x14ac:dyDescent="0.25">
      <c r="A1100" t="s">
        <v>1118</v>
      </c>
      <c r="B1100" t="s">
        <v>1</v>
      </c>
      <c r="C1100" t="s">
        <v>1719</v>
      </c>
      <c r="D1100" t="s">
        <v>1710</v>
      </c>
      <c r="E1100" t="s">
        <v>1704</v>
      </c>
      <c r="F1100" t="s">
        <v>1750</v>
      </c>
    </row>
    <row r="1101" spans="1:6" x14ac:dyDescent="0.25">
      <c r="A1101" t="s">
        <v>1119</v>
      </c>
      <c r="B1101" t="s">
        <v>1</v>
      </c>
      <c r="C1101" t="s">
        <v>1719</v>
      </c>
      <c r="D1101" t="s">
        <v>1710</v>
      </c>
      <c r="E1101" t="s">
        <v>1704</v>
      </c>
      <c r="F1101" t="s">
        <v>1751</v>
      </c>
    </row>
    <row r="1102" spans="1:6" x14ac:dyDescent="0.25">
      <c r="A1102" t="s">
        <v>1120</v>
      </c>
      <c r="B1102" t="s">
        <v>1</v>
      </c>
      <c r="C1102" t="s">
        <v>1719</v>
      </c>
      <c r="D1102" t="s">
        <v>1711</v>
      </c>
      <c r="E1102" t="s">
        <v>1703</v>
      </c>
      <c r="F1102" t="s">
        <v>1742</v>
      </c>
    </row>
    <row r="1103" spans="1:6" x14ac:dyDescent="0.25">
      <c r="A1103" t="s">
        <v>1121</v>
      </c>
      <c r="B1103" t="s">
        <v>1</v>
      </c>
      <c r="C1103" t="s">
        <v>1719</v>
      </c>
      <c r="D1103" t="s">
        <v>1711</v>
      </c>
      <c r="E1103" t="s">
        <v>1703</v>
      </c>
      <c r="F1103" t="s">
        <v>1743</v>
      </c>
    </row>
    <row r="1104" spans="1:6" x14ac:dyDescent="0.25">
      <c r="A1104" t="s">
        <v>1122</v>
      </c>
      <c r="B1104" t="s">
        <v>1</v>
      </c>
      <c r="C1104" t="s">
        <v>1719</v>
      </c>
      <c r="D1104" t="s">
        <v>1711</v>
      </c>
      <c r="E1104" t="s">
        <v>1703</v>
      </c>
      <c r="F1104" t="s">
        <v>1744</v>
      </c>
    </row>
    <row r="1105" spans="1:6" x14ac:dyDescent="0.25">
      <c r="A1105" t="s">
        <v>1123</v>
      </c>
      <c r="B1105" t="s">
        <v>1</v>
      </c>
      <c r="C1105" t="s">
        <v>1719</v>
      </c>
      <c r="D1105" t="s">
        <v>1711</v>
      </c>
      <c r="E1105" t="s">
        <v>1703</v>
      </c>
      <c r="F1105" t="s">
        <v>1745</v>
      </c>
    </row>
    <row r="1106" spans="1:6" x14ac:dyDescent="0.25">
      <c r="A1106" t="s">
        <v>1124</v>
      </c>
      <c r="B1106" t="s">
        <v>1</v>
      </c>
      <c r="C1106" t="s">
        <v>1719</v>
      </c>
      <c r="D1106" t="s">
        <v>1711</v>
      </c>
      <c r="E1106" t="s">
        <v>1703</v>
      </c>
      <c r="F1106" t="s">
        <v>1746</v>
      </c>
    </row>
    <row r="1107" spans="1:6" x14ac:dyDescent="0.25">
      <c r="A1107" t="s">
        <v>1125</v>
      </c>
      <c r="B1107" t="s">
        <v>1</v>
      </c>
      <c r="C1107" t="s">
        <v>1719</v>
      </c>
      <c r="D1107" t="s">
        <v>1711</v>
      </c>
      <c r="E1107" t="s">
        <v>1703</v>
      </c>
      <c r="F1107" t="s">
        <v>1747</v>
      </c>
    </row>
    <row r="1108" spans="1:6" x14ac:dyDescent="0.25">
      <c r="A1108" t="s">
        <v>1126</v>
      </c>
      <c r="B1108" t="s">
        <v>1</v>
      </c>
      <c r="C1108" t="s">
        <v>1719</v>
      </c>
      <c r="D1108" t="s">
        <v>1711</v>
      </c>
      <c r="E1108" t="s">
        <v>1703</v>
      </c>
      <c r="F1108" t="s">
        <v>1748</v>
      </c>
    </row>
    <row r="1109" spans="1:6" x14ac:dyDescent="0.25">
      <c r="A1109" t="s">
        <v>1127</v>
      </c>
      <c r="B1109" t="s">
        <v>1</v>
      </c>
      <c r="C1109" t="s">
        <v>1719</v>
      </c>
      <c r="D1109" t="s">
        <v>1711</v>
      </c>
      <c r="E1109" t="s">
        <v>1703</v>
      </c>
      <c r="F1109" t="s">
        <v>1749</v>
      </c>
    </row>
    <row r="1110" spans="1:6" x14ac:dyDescent="0.25">
      <c r="A1110" t="s">
        <v>1128</v>
      </c>
      <c r="B1110" t="s">
        <v>1</v>
      </c>
      <c r="C1110" t="s">
        <v>1719</v>
      </c>
      <c r="D1110" t="s">
        <v>1711</v>
      </c>
      <c r="E1110" t="s">
        <v>1703</v>
      </c>
      <c r="F1110" t="s">
        <v>1750</v>
      </c>
    </row>
    <row r="1111" spans="1:6" x14ac:dyDescent="0.25">
      <c r="A1111" t="s">
        <v>1129</v>
      </c>
      <c r="B1111" t="s">
        <v>1</v>
      </c>
      <c r="C1111" t="s">
        <v>1719</v>
      </c>
      <c r="D1111" t="s">
        <v>1711</v>
      </c>
      <c r="E1111" t="s">
        <v>1703</v>
      </c>
      <c r="F1111" t="s">
        <v>1751</v>
      </c>
    </row>
    <row r="1112" spans="1:6" x14ac:dyDescent="0.25">
      <c r="A1112" t="s">
        <v>1130</v>
      </c>
      <c r="B1112" t="s">
        <v>1</v>
      </c>
      <c r="C1112" t="s">
        <v>1719</v>
      </c>
      <c r="D1112" t="s">
        <v>1711</v>
      </c>
      <c r="E1112" t="s">
        <v>1704</v>
      </c>
      <c r="F1112" t="s">
        <v>1742</v>
      </c>
    </row>
    <row r="1113" spans="1:6" x14ac:dyDescent="0.25">
      <c r="A1113" t="s">
        <v>1131</v>
      </c>
      <c r="B1113" t="s">
        <v>1</v>
      </c>
      <c r="C1113" t="s">
        <v>1719</v>
      </c>
      <c r="D1113" t="s">
        <v>1711</v>
      </c>
      <c r="E1113" t="s">
        <v>1704</v>
      </c>
      <c r="F1113" t="s">
        <v>1743</v>
      </c>
    </row>
    <row r="1114" spans="1:6" x14ac:dyDescent="0.25">
      <c r="A1114" t="s">
        <v>1132</v>
      </c>
      <c r="B1114" t="s">
        <v>1</v>
      </c>
      <c r="C1114" t="s">
        <v>1719</v>
      </c>
      <c r="D1114" t="s">
        <v>1711</v>
      </c>
      <c r="E1114" t="s">
        <v>1704</v>
      </c>
      <c r="F1114" t="s">
        <v>1744</v>
      </c>
    </row>
    <row r="1115" spans="1:6" x14ac:dyDescent="0.25">
      <c r="A1115" t="s">
        <v>1133</v>
      </c>
      <c r="B1115" t="s">
        <v>1</v>
      </c>
      <c r="C1115" t="s">
        <v>1719</v>
      </c>
      <c r="D1115" t="s">
        <v>1711</v>
      </c>
      <c r="E1115" t="s">
        <v>1704</v>
      </c>
      <c r="F1115" t="s">
        <v>1745</v>
      </c>
    </row>
    <row r="1116" spans="1:6" x14ac:dyDescent="0.25">
      <c r="A1116" t="s">
        <v>1134</v>
      </c>
      <c r="B1116" t="s">
        <v>1</v>
      </c>
      <c r="C1116" t="s">
        <v>1719</v>
      </c>
      <c r="D1116" t="s">
        <v>1711</v>
      </c>
      <c r="E1116" t="s">
        <v>1704</v>
      </c>
      <c r="F1116" t="s">
        <v>1746</v>
      </c>
    </row>
    <row r="1117" spans="1:6" x14ac:dyDescent="0.25">
      <c r="A1117" t="s">
        <v>1135</v>
      </c>
      <c r="B1117" t="s">
        <v>1</v>
      </c>
      <c r="C1117" t="s">
        <v>1719</v>
      </c>
      <c r="D1117" t="s">
        <v>1711</v>
      </c>
      <c r="E1117" t="s">
        <v>1704</v>
      </c>
      <c r="F1117" t="s">
        <v>1747</v>
      </c>
    </row>
    <row r="1118" spans="1:6" x14ac:dyDescent="0.25">
      <c r="A1118" t="s">
        <v>1136</v>
      </c>
      <c r="B1118" t="s">
        <v>1</v>
      </c>
      <c r="C1118" t="s">
        <v>1719</v>
      </c>
      <c r="D1118" t="s">
        <v>1711</v>
      </c>
      <c r="E1118" t="s">
        <v>1704</v>
      </c>
      <c r="F1118" t="s">
        <v>1748</v>
      </c>
    </row>
    <row r="1119" spans="1:6" x14ac:dyDescent="0.25">
      <c r="A1119" t="s">
        <v>1137</v>
      </c>
      <c r="B1119" t="s">
        <v>1</v>
      </c>
      <c r="C1119" t="s">
        <v>1719</v>
      </c>
      <c r="D1119" t="s">
        <v>1711</v>
      </c>
      <c r="E1119" t="s">
        <v>1704</v>
      </c>
      <c r="F1119" t="s">
        <v>1749</v>
      </c>
    </row>
    <row r="1120" spans="1:6" x14ac:dyDescent="0.25">
      <c r="A1120" t="s">
        <v>1138</v>
      </c>
      <c r="B1120" t="s">
        <v>1</v>
      </c>
      <c r="C1120" t="s">
        <v>1719</v>
      </c>
      <c r="D1120" t="s">
        <v>1711</v>
      </c>
      <c r="E1120" t="s">
        <v>1704</v>
      </c>
      <c r="F1120" t="s">
        <v>1750</v>
      </c>
    </row>
    <row r="1121" spans="1:6" x14ac:dyDescent="0.25">
      <c r="A1121" t="s">
        <v>1139</v>
      </c>
      <c r="B1121" t="s">
        <v>1</v>
      </c>
      <c r="C1121" t="s">
        <v>1719</v>
      </c>
      <c r="D1121" t="s">
        <v>1711</v>
      </c>
      <c r="E1121" t="s">
        <v>1704</v>
      </c>
      <c r="F1121" t="s">
        <v>1751</v>
      </c>
    </row>
    <row r="1122" spans="1:6" x14ac:dyDescent="0.25">
      <c r="A1122" t="s">
        <v>1140</v>
      </c>
      <c r="B1122" t="s">
        <v>1</v>
      </c>
      <c r="C1122" t="s">
        <v>1719</v>
      </c>
      <c r="D1122" t="s">
        <v>1712</v>
      </c>
      <c r="E1122" t="s">
        <v>1703</v>
      </c>
      <c r="F1122" t="s">
        <v>1742</v>
      </c>
    </row>
    <row r="1123" spans="1:6" x14ac:dyDescent="0.25">
      <c r="A1123" t="s">
        <v>1141</v>
      </c>
      <c r="B1123" t="s">
        <v>1</v>
      </c>
      <c r="C1123" t="s">
        <v>1719</v>
      </c>
      <c r="D1123" t="s">
        <v>1712</v>
      </c>
      <c r="E1123" t="s">
        <v>1703</v>
      </c>
      <c r="F1123" t="s">
        <v>1743</v>
      </c>
    </row>
    <row r="1124" spans="1:6" x14ac:dyDescent="0.25">
      <c r="A1124" t="s">
        <v>1142</v>
      </c>
      <c r="B1124" t="s">
        <v>1</v>
      </c>
      <c r="C1124" t="s">
        <v>1719</v>
      </c>
      <c r="D1124" t="s">
        <v>1712</v>
      </c>
      <c r="E1124" t="s">
        <v>1703</v>
      </c>
      <c r="F1124" t="s">
        <v>1744</v>
      </c>
    </row>
    <row r="1125" spans="1:6" x14ac:dyDescent="0.25">
      <c r="A1125" t="s">
        <v>1143</v>
      </c>
      <c r="B1125" t="s">
        <v>1</v>
      </c>
      <c r="C1125" t="s">
        <v>1719</v>
      </c>
      <c r="D1125" t="s">
        <v>1712</v>
      </c>
      <c r="E1125" t="s">
        <v>1703</v>
      </c>
      <c r="F1125" t="s">
        <v>1745</v>
      </c>
    </row>
    <row r="1126" spans="1:6" x14ac:dyDescent="0.25">
      <c r="A1126" t="s">
        <v>1144</v>
      </c>
      <c r="B1126" t="s">
        <v>1</v>
      </c>
      <c r="C1126" t="s">
        <v>1719</v>
      </c>
      <c r="D1126" t="s">
        <v>1712</v>
      </c>
      <c r="E1126" t="s">
        <v>1703</v>
      </c>
      <c r="F1126" t="s">
        <v>1746</v>
      </c>
    </row>
    <row r="1127" spans="1:6" x14ac:dyDescent="0.25">
      <c r="A1127" t="s">
        <v>1145</v>
      </c>
      <c r="B1127" t="s">
        <v>1</v>
      </c>
      <c r="C1127" t="s">
        <v>1719</v>
      </c>
      <c r="D1127" t="s">
        <v>1712</v>
      </c>
      <c r="E1127" t="s">
        <v>1703</v>
      </c>
      <c r="F1127" t="s">
        <v>1747</v>
      </c>
    </row>
    <row r="1128" spans="1:6" x14ac:dyDescent="0.25">
      <c r="A1128" t="s">
        <v>1146</v>
      </c>
      <c r="B1128" t="s">
        <v>1</v>
      </c>
      <c r="C1128" t="s">
        <v>1719</v>
      </c>
      <c r="D1128" t="s">
        <v>1712</v>
      </c>
      <c r="E1128" t="s">
        <v>1703</v>
      </c>
      <c r="F1128" t="s">
        <v>1748</v>
      </c>
    </row>
    <row r="1129" spans="1:6" x14ac:dyDescent="0.25">
      <c r="A1129" t="s">
        <v>1147</v>
      </c>
      <c r="B1129" t="s">
        <v>1</v>
      </c>
      <c r="C1129" t="s">
        <v>1719</v>
      </c>
      <c r="D1129" t="s">
        <v>1712</v>
      </c>
      <c r="E1129" t="s">
        <v>1703</v>
      </c>
      <c r="F1129" t="s">
        <v>1749</v>
      </c>
    </row>
    <row r="1130" spans="1:6" x14ac:dyDescent="0.25">
      <c r="A1130" t="s">
        <v>1148</v>
      </c>
      <c r="B1130" t="s">
        <v>1</v>
      </c>
      <c r="C1130" t="s">
        <v>1719</v>
      </c>
      <c r="D1130" t="s">
        <v>1712</v>
      </c>
      <c r="E1130" t="s">
        <v>1703</v>
      </c>
      <c r="F1130" t="s">
        <v>1750</v>
      </c>
    </row>
    <row r="1131" spans="1:6" x14ac:dyDescent="0.25">
      <c r="A1131" t="s">
        <v>1149</v>
      </c>
      <c r="B1131" t="s">
        <v>1</v>
      </c>
      <c r="C1131" t="s">
        <v>1719</v>
      </c>
      <c r="D1131" t="s">
        <v>1712</v>
      </c>
      <c r="E1131" t="s">
        <v>1703</v>
      </c>
      <c r="F1131" t="s">
        <v>1751</v>
      </c>
    </row>
    <row r="1132" spans="1:6" x14ac:dyDescent="0.25">
      <c r="A1132" t="s">
        <v>1150</v>
      </c>
      <c r="B1132" t="s">
        <v>1</v>
      </c>
      <c r="C1132" t="s">
        <v>1719</v>
      </c>
      <c r="D1132" t="s">
        <v>1712</v>
      </c>
      <c r="E1132" t="s">
        <v>1704</v>
      </c>
      <c r="F1132" t="s">
        <v>1742</v>
      </c>
    </row>
    <row r="1133" spans="1:6" x14ac:dyDescent="0.25">
      <c r="A1133" t="s">
        <v>1151</v>
      </c>
      <c r="B1133" t="s">
        <v>1</v>
      </c>
      <c r="C1133" t="s">
        <v>1719</v>
      </c>
      <c r="D1133" t="s">
        <v>1712</v>
      </c>
      <c r="E1133" t="s">
        <v>1704</v>
      </c>
      <c r="F1133" t="s">
        <v>1743</v>
      </c>
    </row>
    <row r="1134" spans="1:6" x14ac:dyDescent="0.25">
      <c r="A1134" t="s">
        <v>1152</v>
      </c>
      <c r="B1134" t="s">
        <v>1</v>
      </c>
      <c r="C1134" t="s">
        <v>1719</v>
      </c>
      <c r="D1134" t="s">
        <v>1712</v>
      </c>
      <c r="E1134" t="s">
        <v>1704</v>
      </c>
      <c r="F1134" t="s">
        <v>1744</v>
      </c>
    </row>
    <row r="1135" spans="1:6" x14ac:dyDescent="0.25">
      <c r="A1135" t="s">
        <v>1153</v>
      </c>
      <c r="B1135" t="s">
        <v>1</v>
      </c>
      <c r="C1135" t="s">
        <v>1719</v>
      </c>
      <c r="D1135" t="s">
        <v>1712</v>
      </c>
      <c r="E1135" t="s">
        <v>1704</v>
      </c>
      <c r="F1135" t="s">
        <v>1745</v>
      </c>
    </row>
    <row r="1136" spans="1:6" x14ac:dyDescent="0.25">
      <c r="A1136" t="s">
        <v>1154</v>
      </c>
      <c r="B1136" t="s">
        <v>1</v>
      </c>
      <c r="C1136" t="s">
        <v>1719</v>
      </c>
      <c r="D1136" t="s">
        <v>1712</v>
      </c>
      <c r="E1136" t="s">
        <v>1704</v>
      </c>
      <c r="F1136" t="s">
        <v>1746</v>
      </c>
    </row>
    <row r="1137" spans="1:6" x14ac:dyDescent="0.25">
      <c r="A1137" t="s">
        <v>1155</v>
      </c>
      <c r="B1137" t="s">
        <v>1</v>
      </c>
      <c r="C1137" t="s">
        <v>1719</v>
      </c>
      <c r="D1137" t="s">
        <v>1712</v>
      </c>
      <c r="E1137" t="s">
        <v>1704</v>
      </c>
      <c r="F1137" t="s">
        <v>1747</v>
      </c>
    </row>
    <row r="1138" spans="1:6" x14ac:dyDescent="0.25">
      <c r="A1138" t="s">
        <v>1156</v>
      </c>
      <c r="B1138" t="s">
        <v>1</v>
      </c>
      <c r="C1138" t="s">
        <v>1719</v>
      </c>
      <c r="D1138" t="s">
        <v>1712</v>
      </c>
      <c r="E1138" t="s">
        <v>1704</v>
      </c>
      <c r="F1138" t="s">
        <v>1748</v>
      </c>
    </row>
    <row r="1139" spans="1:6" x14ac:dyDescent="0.25">
      <c r="A1139" t="s">
        <v>1157</v>
      </c>
      <c r="B1139" t="s">
        <v>1</v>
      </c>
      <c r="C1139" t="s">
        <v>1719</v>
      </c>
      <c r="D1139" t="s">
        <v>1712</v>
      </c>
      <c r="E1139" t="s">
        <v>1704</v>
      </c>
      <c r="F1139" t="s">
        <v>1749</v>
      </c>
    </row>
    <row r="1140" spans="1:6" x14ac:dyDescent="0.25">
      <c r="A1140" t="s">
        <v>1158</v>
      </c>
      <c r="B1140" t="s">
        <v>1</v>
      </c>
      <c r="C1140" t="s">
        <v>1719</v>
      </c>
      <c r="D1140" t="s">
        <v>1712</v>
      </c>
      <c r="E1140" t="s">
        <v>1704</v>
      </c>
      <c r="F1140" t="s">
        <v>1750</v>
      </c>
    </row>
    <row r="1141" spans="1:6" x14ac:dyDescent="0.25">
      <c r="A1141" t="s">
        <v>1159</v>
      </c>
      <c r="B1141" t="s">
        <v>1</v>
      </c>
      <c r="C1141" t="s">
        <v>1719</v>
      </c>
      <c r="D1141" t="s">
        <v>1712</v>
      </c>
      <c r="E1141" t="s">
        <v>1704</v>
      </c>
      <c r="F1141" t="s">
        <v>1751</v>
      </c>
    </row>
    <row r="1142" spans="1:6" x14ac:dyDescent="0.25">
      <c r="A1142" t="s">
        <v>1160</v>
      </c>
      <c r="B1142" t="s">
        <v>1</v>
      </c>
      <c r="C1142" t="s">
        <v>1719</v>
      </c>
      <c r="D1142" t="s">
        <v>1713</v>
      </c>
      <c r="E1142" t="s">
        <v>1703</v>
      </c>
      <c r="F1142" t="s">
        <v>1742</v>
      </c>
    </row>
    <row r="1143" spans="1:6" x14ac:dyDescent="0.25">
      <c r="A1143" t="s">
        <v>1161</v>
      </c>
      <c r="B1143" t="s">
        <v>1</v>
      </c>
      <c r="C1143" t="s">
        <v>1719</v>
      </c>
      <c r="D1143" t="s">
        <v>1713</v>
      </c>
      <c r="E1143" t="s">
        <v>1703</v>
      </c>
      <c r="F1143" t="s">
        <v>1743</v>
      </c>
    </row>
    <row r="1144" spans="1:6" x14ac:dyDescent="0.25">
      <c r="A1144" t="s">
        <v>1162</v>
      </c>
      <c r="B1144" t="s">
        <v>1</v>
      </c>
      <c r="C1144" t="s">
        <v>1719</v>
      </c>
      <c r="D1144" t="s">
        <v>1713</v>
      </c>
      <c r="E1144" t="s">
        <v>1703</v>
      </c>
      <c r="F1144" t="s">
        <v>1744</v>
      </c>
    </row>
    <row r="1145" spans="1:6" x14ac:dyDescent="0.25">
      <c r="A1145" t="s">
        <v>1163</v>
      </c>
      <c r="B1145" t="s">
        <v>1</v>
      </c>
      <c r="C1145" t="s">
        <v>1719</v>
      </c>
      <c r="D1145" t="s">
        <v>1713</v>
      </c>
      <c r="E1145" t="s">
        <v>1703</v>
      </c>
      <c r="F1145" t="s">
        <v>1745</v>
      </c>
    </row>
    <row r="1146" spans="1:6" x14ac:dyDescent="0.25">
      <c r="A1146" t="s">
        <v>1164</v>
      </c>
      <c r="B1146" t="s">
        <v>1</v>
      </c>
      <c r="C1146" t="s">
        <v>1719</v>
      </c>
      <c r="D1146" t="s">
        <v>1713</v>
      </c>
      <c r="E1146" t="s">
        <v>1703</v>
      </c>
      <c r="F1146" t="s">
        <v>1746</v>
      </c>
    </row>
    <row r="1147" spans="1:6" x14ac:dyDescent="0.25">
      <c r="A1147" t="s">
        <v>1165</v>
      </c>
      <c r="B1147" t="s">
        <v>1</v>
      </c>
      <c r="C1147" t="s">
        <v>1719</v>
      </c>
      <c r="D1147" t="s">
        <v>1713</v>
      </c>
      <c r="E1147" t="s">
        <v>1703</v>
      </c>
      <c r="F1147" t="s">
        <v>1747</v>
      </c>
    </row>
    <row r="1148" spans="1:6" x14ac:dyDescent="0.25">
      <c r="A1148" t="s">
        <v>1166</v>
      </c>
      <c r="B1148" t="s">
        <v>1</v>
      </c>
      <c r="C1148" t="s">
        <v>1719</v>
      </c>
      <c r="D1148" t="s">
        <v>1713</v>
      </c>
      <c r="E1148" t="s">
        <v>1703</v>
      </c>
      <c r="F1148" t="s">
        <v>1748</v>
      </c>
    </row>
    <row r="1149" spans="1:6" x14ac:dyDescent="0.25">
      <c r="A1149" t="s">
        <v>1167</v>
      </c>
      <c r="B1149" t="s">
        <v>1</v>
      </c>
      <c r="C1149" t="s">
        <v>1719</v>
      </c>
      <c r="D1149" t="s">
        <v>1713</v>
      </c>
      <c r="E1149" t="s">
        <v>1703</v>
      </c>
      <c r="F1149" t="s">
        <v>1749</v>
      </c>
    </row>
    <row r="1150" spans="1:6" x14ac:dyDescent="0.25">
      <c r="A1150" t="s">
        <v>1168</v>
      </c>
      <c r="B1150" t="s">
        <v>1</v>
      </c>
      <c r="C1150" t="s">
        <v>1719</v>
      </c>
      <c r="D1150" t="s">
        <v>1713</v>
      </c>
      <c r="E1150" t="s">
        <v>1703</v>
      </c>
      <c r="F1150" t="s">
        <v>1750</v>
      </c>
    </row>
    <row r="1151" spans="1:6" x14ac:dyDescent="0.25">
      <c r="A1151" t="s">
        <v>1169</v>
      </c>
      <c r="B1151" t="s">
        <v>1</v>
      </c>
      <c r="C1151" t="s">
        <v>1719</v>
      </c>
      <c r="D1151" t="s">
        <v>1713</v>
      </c>
      <c r="E1151" t="s">
        <v>1703</v>
      </c>
      <c r="F1151" t="s">
        <v>1751</v>
      </c>
    </row>
    <row r="1152" spans="1:6" x14ac:dyDescent="0.25">
      <c r="A1152" t="s">
        <v>1170</v>
      </c>
      <c r="B1152" t="s">
        <v>1</v>
      </c>
      <c r="C1152" t="s">
        <v>1719</v>
      </c>
      <c r="D1152" t="s">
        <v>1713</v>
      </c>
      <c r="E1152" t="s">
        <v>1704</v>
      </c>
      <c r="F1152" t="s">
        <v>1742</v>
      </c>
    </row>
    <row r="1153" spans="1:6" x14ac:dyDescent="0.25">
      <c r="A1153" t="s">
        <v>1171</v>
      </c>
      <c r="B1153" t="s">
        <v>1</v>
      </c>
      <c r="C1153" t="s">
        <v>1719</v>
      </c>
      <c r="D1153" t="s">
        <v>1713</v>
      </c>
      <c r="E1153" t="s">
        <v>1704</v>
      </c>
      <c r="F1153" t="s">
        <v>1743</v>
      </c>
    </row>
    <row r="1154" spans="1:6" x14ac:dyDescent="0.25">
      <c r="A1154" t="s">
        <v>1172</v>
      </c>
      <c r="B1154" t="s">
        <v>1</v>
      </c>
      <c r="C1154" t="s">
        <v>1719</v>
      </c>
      <c r="D1154" t="s">
        <v>1713</v>
      </c>
      <c r="E1154" t="s">
        <v>1704</v>
      </c>
      <c r="F1154" t="s">
        <v>1744</v>
      </c>
    </row>
    <row r="1155" spans="1:6" x14ac:dyDescent="0.25">
      <c r="A1155" t="s">
        <v>1173</v>
      </c>
      <c r="B1155" t="s">
        <v>1</v>
      </c>
      <c r="C1155" t="s">
        <v>1719</v>
      </c>
      <c r="D1155" t="s">
        <v>1713</v>
      </c>
      <c r="E1155" t="s">
        <v>1704</v>
      </c>
      <c r="F1155" t="s">
        <v>1745</v>
      </c>
    </row>
    <row r="1156" spans="1:6" x14ac:dyDescent="0.25">
      <c r="A1156" t="s">
        <v>1174</v>
      </c>
      <c r="B1156" t="s">
        <v>1</v>
      </c>
      <c r="C1156" t="s">
        <v>1719</v>
      </c>
      <c r="D1156" t="s">
        <v>1713</v>
      </c>
      <c r="E1156" t="s">
        <v>1704</v>
      </c>
      <c r="F1156" t="s">
        <v>1746</v>
      </c>
    </row>
    <row r="1157" spans="1:6" x14ac:dyDescent="0.25">
      <c r="A1157" t="s">
        <v>1175</v>
      </c>
      <c r="B1157" t="s">
        <v>1</v>
      </c>
      <c r="C1157" t="s">
        <v>1719</v>
      </c>
      <c r="D1157" t="s">
        <v>1713</v>
      </c>
      <c r="E1157" t="s">
        <v>1704</v>
      </c>
      <c r="F1157" t="s">
        <v>1747</v>
      </c>
    </row>
    <row r="1158" spans="1:6" x14ac:dyDescent="0.25">
      <c r="A1158" t="s">
        <v>1176</v>
      </c>
      <c r="B1158" t="s">
        <v>1</v>
      </c>
      <c r="C1158" t="s">
        <v>1719</v>
      </c>
      <c r="D1158" t="s">
        <v>1713</v>
      </c>
      <c r="E1158" t="s">
        <v>1704</v>
      </c>
      <c r="F1158" t="s">
        <v>1748</v>
      </c>
    </row>
    <row r="1159" spans="1:6" x14ac:dyDescent="0.25">
      <c r="A1159" t="s">
        <v>1177</v>
      </c>
      <c r="B1159" t="s">
        <v>1</v>
      </c>
      <c r="C1159" t="s">
        <v>1719</v>
      </c>
      <c r="D1159" t="s">
        <v>1713</v>
      </c>
      <c r="E1159" t="s">
        <v>1704</v>
      </c>
      <c r="F1159" t="s">
        <v>1749</v>
      </c>
    </row>
    <row r="1160" spans="1:6" x14ac:dyDescent="0.25">
      <c r="A1160" t="s">
        <v>1178</v>
      </c>
      <c r="B1160" t="s">
        <v>1</v>
      </c>
      <c r="C1160" t="s">
        <v>1719</v>
      </c>
      <c r="D1160" t="s">
        <v>1713</v>
      </c>
      <c r="E1160" t="s">
        <v>1704</v>
      </c>
      <c r="F1160" t="s">
        <v>1750</v>
      </c>
    </row>
    <row r="1161" spans="1:6" x14ac:dyDescent="0.25">
      <c r="A1161" t="s">
        <v>1179</v>
      </c>
      <c r="B1161" t="s">
        <v>1</v>
      </c>
      <c r="C1161" t="s">
        <v>1719</v>
      </c>
      <c r="D1161" t="s">
        <v>1713</v>
      </c>
      <c r="E1161" t="s">
        <v>1704</v>
      </c>
      <c r="F1161" t="s">
        <v>1751</v>
      </c>
    </row>
    <row r="1162" spans="1:6" x14ac:dyDescent="0.25">
      <c r="A1162" t="s">
        <v>1180</v>
      </c>
      <c r="B1162" t="s">
        <v>1</v>
      </c>
      <c r="C1162" t="s">
        <v>1719</v>
      </c>
      <c r="D1162" t="s">
        <v>1714</v>
      </c>
      <c r="E1162" t="s">
        <v>1703</v>
      </c>
      <c r="F1162" t="s">
        <v>1742</v>
      </c>
    </row>
    <row r="1163" spans="1:6" x14ac:dyDescent="0.25">
      <c r="A1163" t="s">
        <v>1181</v>
      </c>
      <c r="B1163" t="s">
        <v>1</v>
      </c>
      <c r="C1163" t="s">
        <v>1719</v>
      </c>
      <c r="D1163" t="s">
        <v>1714</v>
      </c>
      <c r="E1163" t="s">
        <v>1703</v>
      </c>
      <c r="F1163" t="s">
        <v>1743</v>
      </c>
    </row>
    <row r="1164" spans="1:6" x14ac:dyDescent="0.25">
      <c r="A1164" t="s">
        <v>1182</v>
      </c>
      <c r="B1164" t="s">
        <v>1</v>
      </c>
      <c r="C1164" t="s">
        <v>1719</v>
      </c>
      <c r="D1164" t="s">
        <v>1714</v>
      </c>
      <c r="E1164" t="s">
        <v>1703</v>
      </c>
      <c r="F1164" t="s">
        <v>1744</v>
      </c>
    </row>
    <row r="1165" spans="1:6" x14ac:dyDescent="0.25">
      <c r="A1165" t="s">
        <v>1183</v>
      </c>
      <c r="B1165" t="s">
        <v>1</v>
      </c>
      <c r="C1165" t="s">
        <v>1719</v>
      </c>
      <c r="D1165" t="s">
        <v>1714</v>
      </c>
      <c r="E1165" t="s">
        <v>1703</v>
      </c>
      <c r="F1165" t="s">
        <v>1745</v>
      </c>
    </row>
    <row r="1166" spans="1:6" x14ac:dyDescent="0.25">
      <c r="A1166" t="s">
        <v>1184</v>
      </c>
      <c r="B1166" t="s">
        <v>1</v>
      </c>
      <c r="C1166" t="s">
        <v>1719</v>
      </c>
      <c r="D1166" t="s">
        <v>1714</v>
      </c>
      <c r="E1166" t="s">
        <v>1703</v>
      </c>
      <c r="F1166" t="s">
        <v>1746</v>
      </c>
    </row>
    <row r="1167" spans="1:6" x14ac:dyDescent="0.25">
      <c r="A1167" t="s">
        <v>1185</v>
      </c>
      <c r="B1167" t="s">
        <v>1</v>
      </c>
      <c r="C1167" t="s">
        <v>1719</v>
      </c>
      <c r="D1167" t="s">
        <v>1714</v>
      </c>
      <c r="E1167" t="s">
        <v>1703</v>
      </c>
      <c r="F1167" t="s">
        <v>1747</v>
      </c>
    </row>
    <row r="1168" spans="1:6" x14ac:dyDescent="0.25">
      <c r="A1168" t="s">
        <v>1186</v>
      </c>
      <c r="B1168" t="s">
        <v>1</v>
      </c>
      <c r="C1168" t="s">
        <v>1719</v>
      </c>
      <c r="D1168" t="s">
        <v>1714</v>
      </c>
      <c r="E1168" t="s">
        <v>1703</v>
      </c>
      <c r="F1168" t="s">
        <v>1748</v>
      </c>
    </row>
    <row r="1169" spans="1:6" x14ac:dyDescent="0.25">
      <c r="A1169" t="s">
        <v>1187</v>
      </c>
      <c r="B1169" t="s">
        <v>1</v>
      </c>
      <c r="C1169" t="s">
        <v>1719</v>
      </c>
      <c r="D1169" t="s">
        <v>1714</v>
      </c>
      <c r="E1169" t="s">
        <v>1703</v>
      </c>
      <c r="F1169" t="s">
        <v>1749</v>
      </c>
    </row>
    <row r="1170" spans="1:6" x14ac:dyDescent="0.25">
      <c r="A1170" t="s">
        <v>1188</v>
      </c>
      <c r="B1170" t="s">
        <v>1</v>
      </c>
      <c r="C1170" t="s">
        <v>1719</v>
      </c>
      <c r="D1170" t="s">
        <v>1714</v>
      </c>
      <c r="E1170" t="s">
        <v>1703</v>
      </c>
      <c r="F1170" t="s">
        <v>1750</v>
      </c>
    </row>
    <row r="1171" spans="1:6" x14ac:dyDescent="0.25">
      <c r="A1171" t="s">
        <v>1189</v>
      </c>
      <c r="B1171" t="s">
        <v>1</v>
      </c>
      <c r="C1171" t="s">
        <v>1719</v>
      </c>
      <c r="D1171" t="s">
        <v>1714</v>
      </c>
      <c r="E1171" t="s">
        <v>1703</v>
      </c>
      <c r="F1171" t="s">
        <v>1751</v>
      </c>
    </row>
    <row r="1172" spans="1:6" x14ac:dyDescent="0.25">
      <c r="A1172" t="s">
        <v>1190</v>
      </c>
      <c r="B1172" t="s">
        <v>1</v>
      </c>
      <c r="C1172" t="s">
        <v>1719</v>
      </c>
      <c r="D1172" t="s">
        <v>1714</v>
      </c>
      <c r="E1172" t="s">
        <v>1704</v>
      </c>
      <c r="F1172" t="s">
        <v>1742</v>
      </c>
    </row>
    <row r="1173" spans="1:6" x14ac:dyDescent="0.25">
      <c r="A1173" t="s">
        <v>1191</v>
      </c>
      <c r="B1173" t="s">
        <v>1</v>
      </c>
      <c r="C1173" t="s">
        <v>1719</v>
      </c>
      <c r="D1173" t="s">
        <v>1714</v>
      </c>
      <c r="E1173" t="s">
        <v>1704</v>
      </c>
      <c r="F1173" t="s">
        <v>1743</v>
      </c>
    </row>
    <row r="1174" spans="1:6" x14ac:dyDescent="0.25">
      <c r="A1174" t="s">
        <v>1192</v>
      </c>
      <c r="B1174" t="s">
        <v>1</v>
      </c>
      <c r="C1174" t="s">
        <v>1719</v>
      </c>
      <c r="D1174" t="s">
        <v>1714</v>
      </c>
      <c r="E1174" t="s">
        <v>1704</v>
      </c>
      <c r="F1174" t="s">
        <v>1744</v>
      </c>
    </row>
    <row r="1175" spans="1:6" x14ac:dyDescent="0.25">
      <c r="A1175" t="s">
        <v>1193</v>
      </c>
      <c r="B1175" t="s">
        <v>1</v>
      </c>
      <c r="C1175" t="s">
        <v>1719</v>
      </c>
      <c r="D1175" t="s">
        <v>1714</v>
      </c>
      <c r="E1175" t="s">
        <v>1704</v>
      </c>
      <c r="F1175" t="s">
        <v>1745</v>
      </c>
    </row>
    <row r="1176" spans="1:6" x14ac:dyDescent="0.25">
      <c r="A1176" t="s">
        <v>1194</v>
      </c>
      <c r="B1176" t="s">
        <v>1</v>
      </c>
      <c r="C1176" t="s">
        <v>1719</v>
      </c>
      <c r="D1176" t="s">
        <v>1714</v>
      </c>
      <c r="E1176" t="s">
        <v>1704</v>
      </c>
      <c r="F1176" t="s">
        <v>1746</v>
      </c>
    </row>
    <row r="1177" spans="1:6" x14ac:dyDescent="0.25">
      <c r="A1177" t="s">
        <v>1195</v>
      </c>
      <c r="B1177" t="s">
        <v>1</v>
      </c>
      <c r="C1177" t="s">
        <v>1719</v>
      </c>
      <c r="D1177" t="s">
        <v>1714</v>
      </c>
      <c r="E1177" t="s">
        <v>1704</v>
      </c>
      <c r="F1177" t="s">
        <v>1747</v>
      </c>
    </row>
    <row r="1178" spans="1:6" x14ac:dyDescent="0.25">
      <c r="A1178" t="s">
        <v>1196</v>
      </c>
      <c r="B1178" t="s">
        <v>1</v>
      </c>
      <c r="C1178" t="s">
        <v>1719</v>
      </c>
      <c r="D1178" t="s">
        <v>1714</v>
      </c>
      <c r="E1178" t="s">
        <v>1704</v>
      </c>
      <c r="F1178" t="s">
        <v>1748</v>
      </c>
    </row>
    <row r="1179" spans="1:6" x14ac:dyDescent="0.25">
      <c r="A1179" t="s">
        <v>1197</v>
      </c>
      <c r="B1179" t="s">
        <v>1</v>
      </c>
      <c r="C1179" t="s">
        <v>1719</v>
      </c>
      <c r="D1179" t="s">
        <v>1714</v>
      </c>
      <c r="E1179" t="s">
        <v>1704</v>
      </c>
      <c r="F1179" t="s">
        <v>1749</v>
      </c>
    </row>
    <row r="1180" spans="1:6" x14ac:dyDescent="0.25">
      <c r="A1180" t="s">
        <v>1198</v>
      </c>
      <c r="B1180" t="s">
        <v>1</v>
      </c>
      <c r="C1180" t="s">
        <v>1719</v>
      </c>
      <c r="D1180" t="s">
        <v>1714</v>
      </c>
      <c r="E1180" t="s">
        <v>1704</v>
      </c>
      <c r="F1180" t="s">
        <v>1750</v>
      </c>
    </row>
    <row r="1181" spans="1:6" x14ac:dyDescent="0.25">
      <c r="A1181" t="s">
        <v>1199</v>
      </c>
      <c r="B1181" t="s">
        <v>1</v>
      </c>
      <c r="C1181" t="s">
        <v>1719</v>
      </c>
      <c r="D1181" t="s">
        <v>1714</v>
      </c>
      <c r="E1181" t="s">
        <v>1704</v>
      </c>
      <c r="F1181" t="s">
        <v>1751</v>
      </c>
    </row>
    <row r="1182" spans="1:6" x14ac:dyDescent="0.25">
      <c r="A1182" t="s">
        <v>1200</v>
      </c>
      <c r="B1182" t="s">
        <v>1</v>
      </c>
      <c r="C1182" t="s">
        <v>1719</v>
      </c>
      <c r="D1182" t="s">
        <v>1715</v>
      </c>
      <c r="E1182" t="s">
        <v>1703</v>
      </c>
      <c r="F1182" t="s">
        <v>1742</v>
      </c>
    </row>
    <row r="1183" spans="1:6" x14ac:dyDescent="0.25">
      <c r="A1183" t="s">
        <v>1201</v>
      </c>
      <c r="B1183" t="s">
        <v>1</v>
      </c>
      <c r="C1183" t="s">
        <v>1719</v>
      </c>
      <c r="D1183" t="s">
        <v>1715</v>
      </c>
      <c r="E1183" t="s">
        <v>1703</v>
      </c>
      <c r="F1183" t="s">
        <v>1743</v>
      </c>
    </row>
    <row r="1184" spans="1:6" x14ac:dyDescent="0.25">
      <c r="A1184" t="s">
        <v>1202</v>
      </c>
      <c r="B1184" t="s">
        <v>1</v>
      </c>
      <c r="C1184" t="s">
        <v>1719</v>
      </c>
      <c r="D1184" t="s">
        <v>1715</v>
      </c>
      <c r="E1184" t="s">
        <v>1703</v>
      </c>
      <c r="F1184" t="s">
        <v>1744</v>
      </c>
    </row>
    <row r="1185" spans="1:6" x14ac:dyDescent="0.25">
      <c r="A1185" t="s">
        <v>1203</v>
      </c>
      <c r="B1185" t="s">
        <v>1</v>
      </c>
      <c r="C1185" t="s">
        <v>1719</v>
      </c>
      <c r="D1185" t="s">
        <v>1715</v>
      </c>
      <c r="E1185" t="s">
        <v>1703</v>
      </c>
      <c r="F1185" t="s">
        <v>1745</v>
      </c>
    </row>
    <row r="1186" spans="1:6" x14ac:dyDescent="0.25">
      <c r="A1186" t="s">
        <v>1204</v>
      </c>
      <c r="B1186" t="s">
        <v>1</v>
      </c>
      <c r="C1186" t="s">
        <v>1719</v>
      </c>
      <c r="D1186" t="s">
        <v>1715</v>
      </c>
      <c r="E1186" t="s">
        <v>1703</v>
      </c>
      <c r="F1186" t="s">
        <v>1746</v>
      </c>
    </row>
    <row r="1187" spans="1:6" x14ac:dyDescent="0.25">
      <c r="A1187" t="s">
        <v>1205</v>
      </c>
      <c r="B1187" t="s">
        <v>1</v>
      </c>
      <c r="C1187" t="s">
        <v>1719</v>
      </c>
      <c r="D1187" t="s">
        <v>1715</v>
      </c>
      <c r="E1187" t="s">
        <v>1703</v>
      </c>
      <c r="F1187" t="s">
        <v>1747</v>
      </c>
    </row>
    <row r="1188" spans="1:6" x14ac:dyDescent="0.25">
      <c r="A1188" t="s">
        <v>1206</v>
      </c>
      <c r="B1188" t="s">
        <v>1</v>
      </c>
      <c r="C1188" t="s">
        <v>1719</v>
      </c>
      <c r="D1188" t="s">
        <v>1715</v>
      </c>
      <c r="E1188" t="s">
        <v>1703</v>
      </c>
      <c r="F1188" t="s">
        <v>1748</v>
      </c>
    </row>
    <row r="1189" spans="1:6" x14ac:dyDescent="0.25">
      <c r="A1189" t="s">
        <v>1207</v>
      </c>
      <c r="B1189" t="s">
        <v>1</v>
      </c>
      <c r="C1189" t="s">
        <v>1719</v>
      </c>
      <c r="D1189" t="s">
        <v>1715</v>
      </c>
      <c r="E1189" t="s">
        <v>1703</v>
      </c>
      <c r="F1189" t="s">
        <v>1749</v>
      </c>
    </row>
    <row r="1190" spans="1:6" x14ac:dyDescent="0.25">
      <c r="A1190" t="s">
        <v>1208</v>
      </c>
      <c r="B1190" t="s">
        <v>1</v>
      </c>
      <c r="C1190" t="s">
        <v>1719</v>
      </c>
      <c r="D1190" t="s">
        <v>1715</v>
      </c>
      <c r="E1190" t="s">
        <v>1703</v>
      </c>
      <c r="F1190" t="s">
        <v>1750</v>
      </c>
    </row>
    <row r="1191" spans="1:6" x14ac:dyDescent="0.25">
      <c r="A1191" t="s">
        <v>1209</v>
      </c>
      <c r="B1191" t="s">
        <v>1</v>
      </c>
      <c r="C1191" t="s">
        <v>1719</v>
      </c>
      <c r="D1191" t="s">
        <v>1715</v>
      </c>
      <c r="E1191" t="s">
        <v>1703</v>
      </c>
      <c r="F1191" t="s">
        <v>1751</v>
      </c>
    </row>
    <row r="1192" spans="1:6" x14ac:dyDescent="0.25">
      <c r="A1192" t="s">
        <v>1210</v>
      </c>
      <c r="B1192" t="s">
        <v>1</v>
      </c>
      <c r="C1192" t="s">
        <v>1719</v>
      </c>
      <c r="D1192" t="s">
        <v>1715</v>
      </c>
      <c r="E1192" t="s">
        <v>1704</v>
      </c>
      <c r="F1192" t="s">
        <v>1742</v>
      </c>
    </row>
    <row r="1193" spans="1:6" x14ac:dyDescent="0.25">
      <c r="A1193" t="s">
        <v>1211</v>
      </c>
      <c r="B1193" t="s">
        <v>1</v>
      </c>
      <c r="C1193" t="s">
        <v>1719</v>
      </c>
      <c r="D1193" t="s">
        <v>1715</v>
      </c>
      <c r="E1193" t="s">
        <v>1704</v>
      </c>
      <c r="F1193" t="s">
        <v>1743</v>
      </c>
    </row>
    <row r="1194" spans="1:6" x14ac:dyDescent="0.25">
      <c r="A1194" t="s">
        <v>1212</v>
      </c>
      <c r="B1194" t="s">
        <v>1</v>
      </c>
      <c r="C1194" t="s">
        <v>1719</v>
      </c>
      <c r="D1194" t="s">
        <v>1715</v>
      </c>
      <c r="E1194" t="s">
        <v>1704</v>
      </c>
      <c r="F1194" t="s">
        <v>1744</v>
      </c>
    </row>
    <row r="1195" spans="1:6" x14ac:dyDescent="0.25">
      <c r="A1195" t="s">
        <v>1213</v>
      </c>
      <c r="B1195" t="s">
        <v>1</v>
      </c>
      <c r="C1195" t="s">
        <v>1719</v>
      </c>
      <c r="D1195" t="s">
        <v>1715</v>
      </c>
      <c r="E1195" t="s">
        <v>1704</v>
      </c>
      <c r="F1195" t="s">
        <v>1745</v>
      </c>
    </row>
    <row r="1196" spans="1:6" x14ac:dyDescent="0.25">
      <c r="A1196" t="s">
        <v>1214</v>
      </c>
      <c r="B1196" t="s">
        <v>1</v>
      </c>
      <c r="C1196" t="s">
        <v>1719</v>
      </c>
      <c r="D1196" t="s">
        <v>1715</v>
      </c>
      <c r="E1196" t="s">
        <v>1704</v>
      </c>
      <c r="F1196" t="s">
        <v>1746</v>
      </c>
    </row>
    <row r="1197" spans="1:6" x14ac:dyDescent="0.25">
      <c r="A1197" t="s">
        <v>1215</v>
      </c>
      <c r="B1197" t="s">
        <v>1</v>
      </c>
      <c r="C1197" t="s">
        <v>1719</v>
      </c>
      <c r="D1197" t="s">
        <v>1715</v>
      </c>
      <c r="E1197" t="s">
        <v>1704</v>
      </c>
      <c r="F1197" t="s">
        <v>1747</v>
      </c>
    </row>
    <row r="1198" spans="1:6" x14ac:dyDescent="0.25">
      <c r="A1198" t="s">
        <v>1216</v>
      </c>
      <c r="B1198" t="s">
        <v>1</v>
      </c>
      <c r="C1198" t="s">
        <v>1719</v>
      </c>
      <c r="D1198" t="s">
        <v>1715</v>
      </c>
      <c r="E1198" t="s">
        <v>1704</v>
      </c>
      <c r="F1198" t="s">
        <v>1748</v>
      </c>
    </row>
    <row r="1199" spans="1:6" x14ac:dyDescent="0.25">
      <c r="A1199" t="s">
        <v>1217</v>
      </c>
      <c r="B1199" t="s">
        <v>1</v>
      </c>
      <c r="C1199" t="s">
        <v>1719</v>
      </c>
      <c r="D1199" t="s">
        <v>1715</v>
      </c>
      <c r="E1199" t="s">
        <v>1704</v>
      </c>
      <c r="F1199" t="s">
        <v>1749</v>
      </c>
    </row>
    <row r="1200" spans="1:6" x14ac:dyDescent="0.25">
      <c r="A1200" t="s">
        <v>1218</v>
      </c>
      <c r="B1200" t="s">
        <v>1</v>
      </c>
      <c r="C1200" t="s">
        <v>1719</v>
      </c>
      <c r="D1200" t="s">
        <v>1715</v>
      </c>
      <c r="E1200" t="s">
        <v>1704</v>
      </c>
      <c r="F1200" t="s">
        <v>1750</v>
      </c>
    </row>
    <row r="1201" spans="1:6" x14ac:dyDescent="0.25">
      <c r="A1201" t="s">
        <v>1219</v>
      </c>
      <c r="B1201" t="s">
        <v>1</v>
      </c>
      <c r="C1201" t="s">
        <v>1719</v>
      </c>
      <c r="D1201" t="s">
        <v>1715</v>
      </c>
      <c r="E1201" t="s">
        <v>1704</v>
      </c>
      <c r="F1201" t="s">
        <v>1751</v>
      </c>
    </row>
    <row r="1202" spans="1:6" x14ac:dyDescent="0.25">
      <c r="A1202" t="s">
        <v>1220</v>
      </c>
      <c r="B1202" t="s">
        <v>1</v>
      </c>
      <c r="C1202" t="s">
        <v>1720</v>
      </c>
      <c r="D1202" t="s">
        <v>1702</v>
      </c>
      <c r="E1202" t="s">
        <v>1703</v>
      </c>
      <c r="F1202" t="s">
        <v>1742</v>
      </c>
    </row>
    <row r="1203" spans="1:6" x14ac:dyDescent="0.25">
      <c r="A1203" t="s">
        <v>1221</v>
      </c>
      <c r="B1203" t="s">
        <v>1</v>
      </c>
      <c r="C1203" t="s">
        <v>1720</v>
      </c>
      <c r="D1203" t="s">
        <v>1702</v>
      </c>
      <c r="E1203" t="s">
        <v>1703</v>
      </c>
      <c r="F1203" t="s">
        <v>1743</v>
      </c>
    </row>
    <row r="1204" spans="1:6" x14ac:dyDescent="0.25">
      <c r="A1204" t="s">
        <v>1222</v>
      </c>
      <c r="B1204" t="s">
        <v>1</v>
      </c>
      <c r="C1204" t="s">
        <v>1720</v>
      </c>
      <c r="D1204" t="s">
        <v>1702</v>
      </c>
      <c r="E1204" t="s">
        <v>1703</v>
      </c>
      <c r="F1204" t="s">
        <v>1744</v>
      </c>
    </row>
    <row r="1205" spans="1:6" x14ac:dyDescent="0.25">
      <c r="A1205" t="s">
        <v>1223</v>
      </c>
      <c r="B1205" t="s">
        <v>1</v>
      </c>
      <c r="C1205" t="s">
        <v>1720</v>
      </c>
      <c r="D1205" t="s">
        <v>1702</v>
      </c>
      <c r="E1205" t="s">
        <v>1703</v>
      </c>
      <c r="F1205" t="s">
        <v>1745</v>
      </c>
    </row>
    <row r="1206" spans="1:6" x14ac:dyDescent="0.25">
      <c r="A1206" t="s">
        <v>1224</v>
      </c>
      <c r="B1206" t="s">
        <v>1</v>
      </c>
      <c r="C1206" t="s">
        <v>1720</v>
      </c>
      <c r="D1206" t="s">
        <v>1702</v>
      </c>
      <c r="E1206" t="s">
        <v>1703</v>
      </c>
      <c r="F1206" t="s">
        <v>1746</v>
      </c>
    </row>
    <row r="1207" spans="1:6" x14ac:dyDescent="0.25">
      <c r="A1207" t="s">
        <v>1225</v>
      </c>
      <c r="B1207" t="s">
        <v>1</v>
      </c>
      <c r="C1207" t="s">
        <v>1720</v>
      </c>
      <c r="D1207" t="s">
        <v>1702</v>
      </c>
      <c r="E1207" t="s">
        <v>1703</v>
      </c>
      <c r="F1207" t="s">
        <v>1747</v>
      </c>
    </row>
    <row r="1208" spans="1:6" x14ac:dyDescent="0.25">
      <c r="A1208" t="s">
        <v>1226</v>
      </c>
      <c r="B1208" t="s">
        <v>1</v>
      </c>
      <c r="C1208" t="s">
        <v>1720</v>
      </c>
      <c r="D1208" t="s">
        <v>1702</v>
      </c>
      <c r="E1208" t="s">
        <v>1703</v>
      </c>
      <c r="F1208" t="s">
        <v>1748</v>
      </c>
    </row>
    <row r="1209" spans="1:6" x14ac:dyDescent="0.25">
      <c r="A1209" t="s">
        <v>1227</v>
      </c>
      <c r="B1209" t="s">
        <v>1</v>
      </c>
      <c r="C1209" t="s">
        <v>1720</v>
      </c>
      <c r="D1209" t="s">
        <v>1702</v>
      </c>
      <c r="E1209" t="s">
        <v>1703</v>
      </c>
      <c r="F1209" t="s">
        <v>1749</v>
      </c>
    </row>
    <row r="1210" spans="1:6" x14ac:dyDescent="0.25">
      <c r="A1210" t="s">
        <v>1228</v>
      </c>
      <c r="B1210" t="s">
        <v>1</v>
      </c>
      <c r="C1210" t="s">
        <v>1720</v>
      </c>
      <c r="D1210" t="s">
        <v>1702</v>
      </c>
      <c r="E1210" t="s">
        <v>1703</v>
      </c>
      <c r="F1210" t="s">
        <v>1750</v>
      </c>
    </row>
    <row r="1211" spans="1:6" x14ac:dyDescent="0.25">
      <c r="A1211" t="s">
        <v>1229</v>
      </c>
      <c r="B1211" t="s">
        <v>1</v>
      </c>
      <c r="C1211" t="s">
        <v>1720</v>
      </c>
      <c r="D1211" t="s">
        <v>1702</v>
      </c>
      <c r="E1211" t="s">
        <v>1703</v>
      </c>
      <c r="F1211" t="s">
        <v>1751</v>
      </c>
    </row>
    <row r="1212" spans="1:6" x14ac:dyDescent="0.25">
      <c r="A1212" t="s">
        <v>1230</v>
      </c>
      <c r="B1212" t="s">
        <v>1</v>
      </c>
      <c r="C1212" t="s">
        <v>1720</v>
      </c>
      <c r="D1212" t="s">
        <v>1702</v>
      </c>
      <c r="E1212" t="s">
        <v>1704</v>
      </c>
      <c r="F1212" t="s">
        <v>1742</v>
      </c>
    </row>
    <row r="1213" spans="1:6" x14ac:dyDescent="0.25">
      <c r="A1213" t="s">
        <v>1231</v>
      </c>
      <c r="B1213" t="s">
        <v>1</v>
      </c>
      <c r="C1213" t="s">
        <v>1720</v>
      </c>
      <c r="D1213" t="s">
        <v>1702</v>
      </c>
      <c r="E1213" t="s">
        <v>1704</v>
      </c>
      <c r="F1213" t="s">
        <v>1743</v>
      </c>
    </row>
    <row r="1214" spans="1:6" x14ac:dyDescent="0.25">
      <c r="A1214" t="s">
        <v>1232</v>
      </c>
      <c r="B1214" t="s">
        <v>1</v>
      </c>
      <c r="C1214" t="s">
        <v>1720</v>
      </c>
      <c r="D1214" t="s">
        <v>1702</v>
      </c>
      <c r="E1214" t="s">
        <v>1704</v>
      </c>
      <c r="F1214" t="s">
        <v>1744</v>
      </c>
    </row>
    <row r="1215" spans="1:6" x14ac:dyDescent="0.25">
      <c r="A1215" t="s">
        <v>1233</v>
      </c>
      <c r="B1215" t="s">
        <v>1</v>
      </c>
      <c r="C1215" t="s">
        <v>1720</v>
      </c>
      <c r="D1215" t="s">
        <v>1702</v>
      </c>
      <c r="E1215" t="s">
        <v>1704</v>
      </c>
      <c r="F1215" t="s">
        <v>1745</v>
      </c>
    </row>
    <row r="1216" spans="1:6" x14ac:dyDescent="0.25">
      <c r="A1216" t="s">
        <v>1234</v>
      </c>
      <c r="B1216" t="s">
        <v>1</v>
      </c>
      <c r="C1216" t="s">
        <v>1720</v>
      </c>
      <c r="D1216" t="s">
        <v>1702</v>
      </c>
      <c r="E1216" t="s">
        <v>1704</v>
      </c>
      <c r="F1216" t="s">
        <v>1746</v>
      </c>
    </row>
    <row r="1217" spans="1:6" x14ac:dyDescent="0.25">
      <c r="A1217" t="s">
        <v>1235</v>
      </c>
      <c r="B1217" t="s">
        <v>1</v>
      </c>
      <c r="C1217" t="s">
        <v>1720</v>
      </c>
      <c r="D1217" t="s">
        <v>1702</v>
      </c>
      <c r="E1217" t="s">
        <v>1704</v>
      </c>
      <c r="F1217" t="s">
        <v>1747</v>
      </c>
    </row>
    <row r="1218" spans="1:6" x14ac:dyDescent="0.25">
      <c r="A1218" t="s">
        <v>1236</v>
      </c>
      <c r="B1218" t="s">
        <v>1</v>
      </c>
      <c r="C1218" t="s">
        <v>1720</v>
      </c>
      <c r="D1218" t="s">
        <v>1702</v>
      </c>
      <c r="E1218" t="s">
        <v>1704</v>
      </c>
      <c r="F1218" t="s">
        <v>1748</v>
      </c>
    </row>
    <row r="1219" spans="1:6" x14ac:dyDescent="0.25">
      <c r="A1219" t="s">
        <v>1237</v>
      </c>
      <c r="B1219" t="s">
        <v>1</v>
      </c>
      <c r="C1219" t="s">
        <v>1720</v>
      </c>
      <c r="D1219" t="s">
        <v>1702</v>
      </c>
      <c r="E1219" t="s">
        <v>1704</v>
      </c>
      <c r="F1219" t="s">
        <v>1749</v>
      </c>
    </row>
    <row r="1220" spans="1:6" x14ac:dyDescent="0.25">
      <c r="A1220" t="s">
        <v>1238</v>
      </c>
      <c r="B1220" t="s">
        <v>1</v>
      </c>
      <c r="C1220" t="s">
        <v>1720</v>
      </c>
      <c r="D1220" t="s">
        <v>1702</v>
      </c>
      <c r="E1220" t="s">
        <v>1704</v>
      </c>
      <c r="F1220" t="s">
        <v>1750</v>
      </c>
    </row>
    <row r="1221" spans="1:6" x14ac:dyDescent="0.25">
      <c r="A1221" t="s">
        <v>1239</v>
      </c>
      <c r="B1221" t="s">
        <v>1</v>
      </c>
      <c r="C1221" t="s">
        <v>1720</v>
      </c>
      <c r="D1221" t="s">
        <v>1702</v>
      </c>
      <c r="E1221" t="s">
        <v>1704</v>
      </c>
      <c r="F1221" t="s">
        <v>1751</v>
      </c>
    </row>
    <row r="1222" spans="1:6" x14ac:dyDescent="0.25">
      <c r="A1222" t="s">
        <v>1240</v>
      </c>
      <c r="B1222" t="s">
        <v>1</v>
      </c>
      <c r="C1222" t="s">
        <v>1720</v>
      </c>
      <c r="D1222" t="s">
        <v>1705</v>
      </c>
      <c r="E1222" t="s">
        <v>1703</v>
      </c>
      <c r="F1222" t="s">
        <v>1742</v>
      </c>
    </row>
    <row r="1223" spans="1:6" x14ac:dyDescent="0.25">
      <c r="A1223" t="s">
        <v>1241</v>
      </c>
      <c r="B1223" t="s">
        <v>1</v>
      </c>
      <c r="C1223" t="s">
        <v>1720</v>
      </c>
      <c r="D1223" t="s">
        <v>1705</v>
      </c>
      <c r="E1223" t="s">
        <v>1703</v>
      </c>
      <c r="F1223" t="s">
        <v>1743</v>
      </c>
    </row>
    <row r="1224" spans="1:6" x14ac:dyDescent="0.25">
      <c r="A1224" t="s">
        <v>1242</v>
      </c>
      <c r="B1224" t="s">
        <v>1</v>
      </c>
      <c r="C1224" t="s">
        <v>1720</v>
      </c>
      <c r="D1224" t="s">
        <v>1705</v>
      </c>
      <c r="E1224" t="s">
        <v>1703</v>
      </c>
      <c r="F1224" t="s">
        <v>1744</v>
      </c>
    </row>
    <row r="1225" spans="1:6" x14ac:dyDescent="0.25">
      <c r="A1225" t="s">
        <v>1243</v>
      </c>
      <c r="B1225" t="s">
        <v>1</v>
      </c>
      <c r="C1225" t="s">
        <v>1720</v>
      </c>
      <c r="D1225" t="s">
        <v>1705</v>
      </c>
      <c r="E1225" t="s">
        <v>1703</v>
      </c>
      <c r="F1225" t="s">
        <v>1745</v>
      </c>
    </row>
    <row r="1226" spans="1:6" x14ac:dyDescent="0.25">
      <c r="A1226" t="s">
        <v>1244</v>
      </c>
      <c r="B1226" t="s">
        <v>1</v>
      </c>
      <c r="C1226" t="s">
        <v>1720</v>
      </c>
      <c r="D1226" t="s">
        <v>1705</v>
      </c>
      <c r="E1226" t="s">
        <v>1703</v>
      </c>
      <c r="F1226" t="s">
        <v>1746</v>
      </c>
    </row>
    <row r="1227" spans="1:6" x14ac:dyDescent="0.25">
      <c r="A1227" t="s">
        <v>1245</v>
      </c>
      <c r="B1227" t="s">
        <v>1</v>
      </c>
      <c r="C1227" t="s">
        <v>1720</v>
      </c>
      <c r="D1227" t="s">
        <v>1705</v>
      </c>
      <c r="E1227" t="s">
        <v>1703</v>
      </c>
      <c r="F1227" t="s">
        <v>1747</v>
      </c>
    </row>
    <row r="1228" spans="1:6" x14ac:dyDescent="0.25">
      <c r="A1228" t="s">
        <v>1246</v>
      </c>
      <c r="B1228" t="s">
        <v>1</v>
      </c>
      <c r="C1228" t="s">
        <v>1720</v>
      </c>
      <c r="D1228" t="s">
        <v>1705</v>
      </c>
      <c r="E1228" t="s">
        <v>1703</v>
      </c>
      <c r="F1228" t="s">
        <v>1748</v>
      </c>
    </row>
    <row r="1229" spans="1:6" x14ac:dyDescent="0.25">
      <c r="A1229" t="s">
        <v>1247</v>
      </c>
      <c r="B1229" t="s">
        <v>1</v>
      </c>
      <c r="C1229" t="s">
        <v>1720</v>
      </c>
      <c r="D1229" t="s">
        <v>1705</v>
      </c>
      <c r="E1229" t="s">
        <v>1703</v>
      </c>
      <c r="F1229" t="s">
        <v>1749</v>
      </c>
    </row>
    <row r="1230" spans="1:6" x14ac:dyDescent="0.25">
      <c r="A1230" t="s">
        <v>1248</v>
      </c>
      <c r="B1230" t="s">
        <v>1</v>
      </c>
      <c r="C1230" t="s">
        <v>1720</v>
      </c>
      <c r="D1230" t="s">
        <v>1705</v>
      </c>
      <c r="E1230" t="s">
        <v>1703</v>
      </c>
      <c r="F1230" t="s">
        <v>1750</v>
      </c>
    </row>
    <row r="1231" spans="1:6" x14ac:dyDescent="0.25">
      <c r="A1231" t="s">
        <v>1249</v>
      </c>
      <c r="B1231" t="s">
        <v>1</v>
      </c>
      <c r="C1231" t="s">
        <v>1720</v>
      </c>
      <c r="D1231" t="s">
        <v>1705</v>
      </c>
      <c r="E1231" t="s">
        <v>1703</v>
      </c>
      <c r="F1231" t="s">
        <v>1751</v>
      </c>
    </row>
    <row r="1232" spans="1:6" x14ac:dyDescent="0.25">
      <c r="A1232" t="s">
        <v>1250</v>
      </c>
      <c r="B1232" t="s">
        <v>1</v>
      </c>
      <c r="C1232" t="s">
        <v>1720</v>
      </c>
      <c r="D1232" t="s">
        <v>1705</v>
      </c>
      <c r="E1232" t="s">
        <v>1704</v>
      </c>
      <c r="F1232" t="s">
        <v>1742</v>
      </c>
    </row>
    <row r="1233" spans="1:6" x14ac:dyDescent="0.25">
      <c r="A1233" t="s">
        <v>1251</v>
      </c>
      <c r="B1233" t="s">
        <v>1</v>
      </c>
      <c r="C1233" t="s">
        <v>1720</v>
      </c>
      <c r="D1233" t="s">
        <v>1705</v>
      </c>
      <c r="E1233" t="s">
        <v>1704</v>
      </c>
      <c r="F1233" t="s">
        <v>1743</v>
      </c>
    </row>
    <row r="1234" spans="1:6" x14ac:dyDescent="0.25">
      <c r="A1234" t="s">
        <v>1252</v>
      </c>
      <c r="B1234" t="s">
        <v>1</v>
      </c>
      <c r="C1234" t="s">
        <v>1720</v>
      </c>
      <c r="D1234" t="s">
        <v>1705</v>
      </c>
      <c r="E1234" t="s">
        <v>1704</v>
      </c>
      <c r="F1234" t="s">
        <v>1744</v>
      </c>
    </row>
    <row r="1235" spans="1:6" x14ac:dyDescent="0.25">
      <c r="A1235" t="s">
        <v>1253</v>
      </c>
      <c r="B1235" t="s">
        <v>1</v>
      </c>
      <c r="C1235" t="s">
        <v>1720</v>
      </c>
      <c r="D1235" t="s">
        <v>1705</v>
      </c>
      <c r="E1235" t="s">
        <v>1704</v>
      </c>
      <c r="F1235" t="s">
        <v>1745</v>
      </c>
    </row>
    <row r="1236" spans="1:6" x14ac:dyDescent="0.25">
      <c r="A1236" t="s">
        <v>1254</v>
      </c>
      <c r="B1236" t="s">
        <v>1</v>
      </c>
      <c r="C1236" t="s">
        <v>1720</v>
      </c>
      <c r="D1236" t="s">
        <v>1705</v>
      </c>
      <c r="E1236" t="s">
        <v>1704</v>
      </c>
      <c r="F1236" t="s">
        <v>1746</v>
      </c>
    </row>
    <row r="1237" spans="1:6" x14ac:dyDescent="0.25">
      <c r="A1237" t="s">
        <v>1255</v>
      </c>
      <c r="B1237" t="s">
        <v>1</v>
      </c>
      <c r="C1237" t="s">
        <v>1720</v>
      </c>
      <c r="D1237" t="s">
        <v>1705</v>
      </c>
      <c r="E1237" t="s">
        <v>1704</v>
      </c>
      <c r="F1237" t="s">
        <v>1747</v>
      </c>
    </row>
    <row r="1238" spans="1:6" x14ac:dyDescent="0.25">
      <c r="A1238" t="s">
        <v>1256</v>
      </c>
      <c r="B1238" t="s">
        <v>1</v>
      </c>
      <c r="C1238" t="s">
        <v>1720</v>
      </c>
      <c r="D1238" t="s">
        <v>1705</v>
      </c>
      <c r="E1238" t="s">
        <v>1704</v>
      </c>
      <c r="F1238" t="s">
        <v>1748</v>
      </c>
    </row>
    <row r="1239" spans="1:6" x14ac:dyDescent="0.25">
      <c r="A1239" t="s">
        <v>1257</v>
      </c>
      <c r="B1239" t="s">
        <v>1</v>
      </c>
      <c r="C1239" t="s">
        <v>1720</v>
      </c>
      <c r="D1239" t="s">
        <v>1705</v>
      </c>
      <c r="E1239" t="s">
        <v>1704</v>
      </c>
      <c r="F1239" t="s">
        <v>1749</v>
      </c>
    </row>
    <row r="1240" spans="1:6" x14ac:dyDescent="0.25">
      <c r="A1240" t="s">
        <v>1258</v>
      </c>
      <c r="B1240" t="s">
        <v>1</v>
      </c>
      <c r="C1240" t="s">
        <v>1720</v>
      </c>
      <c r="D1240" t="s">
        <v>1705</v>
      </c>
      <c r="E1240" t="s">
        <v>1704</v>
      </c>
      <c r="F1240" t="s">
        <v>1750</v>
      </c>
    </row>
    <row r="1241" spans="1:6" x14ac:dyDescent="0.25">
      <c r="A1241" t="s">
        <v>1259</v>
      </c>
      <c r="B1241" t="s">
        <v>1</v>
      </c>
      <c r="C1241" t="s">
        <v>1720</v>
      </c>
      <c r="D1241" t="s">
        <v>1705</v>
      </c>
      <c r="E1241" t="s">
        <v>1704</v>
      </c>
      <c r="F1241" t="s">
        <v>1751</v>
      </c>
    </row>
    <row r="1242" spans="1:6" x14ac:dyDescent="0.25">
      <c r="A1242" t="s">
        <v>1260</v>
      </c>
      <c r="B1242" t="s">
        <v>1</v>
      </c>
      <c r="C1242" t="s">
        <v>1720</v>
      </c>
      <c r="D1242" t="s">
        <v>1706</v>
      </c>
      <c r="E1242" t="s">
        <v>1703</v>
      </c>
      <c r="F1242" t="s">
        <v>1742</v>
      </c>
    </row>
    <row r="1243" spans="1:6" x14ac:dyDescent="0.25">
      <c r="A1243" t="s">
        <v>1261</v>
      </c>
      <c r="B1243" t="s">
        <v>1</v>
      </c>
      <c r="C1243" t="s">
        <v>1720</v>
      </c>
      <c r="D1243" t="s">
        <v>1706</v>
      </c>
      <c r="E1243" t="s">
        <v>1703</v>
      </c>
      <c r="F1243" t="s">
        <v>1743</v>
      </c>
    </row>
    <row r="1244" spans="1:6" x14ac:dyDescent="0.25">
      <c r="A1244" t="s">
        <v>1262</v>
      </c>
      <c r="B1244" t="s">
        <v>1</v>
      </c>
      <c r="C1244" t="s">
        <v>1720</v>
      </c>
      <c r="D1244" t="s">
        <v>1706</v>
      </c>
      <c r="E1244" t="s">
        <v>1703</v>
      </c>
      <c r="F1244" t="s">
        <v>1744</v>
      </c>
    </row>
    <row r="1245" spans="1:6" x14ac:dyDescent="0.25">
      <c r="A1245" t="s">
        <v>1263</v>
      </c>
      <c r="B1245" t="s">
        <v>1</v>
      </c>
      <c r="C1245" t="s">
        <v>1720</v>
      </c>
      <c r="D1245" t="s">
        <v>1706</v>
      </c>
      <c r="E1245" t="s">
        <v>1703</v>
      </c>
      <c r="F1245" t="s">
        <v>1745</v>
      </c>
    </row>
    <row r="1246" spans="1:6" x14ac:dyDescent="0.25">
      <c r="A1246" t="s">
        <v>1264</v>
      </c>
      <c r="B1246" t="s">
        <v>1</v>
      </c>
      <c r="C1246" t="s">
        <v>1720</v>
      </c>
      <c r="D1246" t="s">
        <v>1706</v>
      </c>
      <c r="E1246" t="s">
        <v>1703</v>
      </c>
      <c r="F1246" t="s">
        <v>1746</v>
      </c>
    </row>
    <row r="1247" spans="1:6" x14ac:dyDescent="0.25">
      <c r="A1247" t="s">
        <v>1265</v>
      </c>
      <c r="B1247" t="s">
        <v>1</v>
      </c>
      <c r="C1247" t="s">
        <v>1720</v>
      </c>
      <c r="D1247" t="s">
        <v>1706</v>
      </c>
      <c r="E1247" t="s">
        <v>1703</v>
      </c>
      <c r="F1247" t="s">
        <v>1747</v>
      </c>
    </row>
    <row r="1248" spans="1:6" x14ac:dyDescent="0.25">
      <c r="A1248" t="s">
        <v>1266</v>
      </c>
      <c r="B1248" t="s">
        <v>1</v>
      </c>
      <c r="C1248" t="s">
        <v>1720</v>
      </c>
      <c r="D1248" t="s">
        <v>1706</v>
      </c>
      <c r="E1248" t="s">
        <v>1703</v>
      </c>
      <c r="F1248" t="s">
        <v>1748</v>
      </c>
    </row>
    <row r="1249" spans="1:6" x14ac:dyDescent="0.25">
      <c r="A1249" t="s">
        <v>1267</v>
      </c>
      <c r="B1249" t="s">
        <v>1</v>
      </c>
      <c r="C1249" t="s">
        <v>1720</v>
      </c>
      <c r="D1249" t="s">
        <v>1706</v>
      </c>
      <c r="E1249" t="s">
        <v>1703</v>
      </c>
      <c r="F1249" t="s">
        <v>1749</v>
      </c>
    </row>
    <row r="1250" spans="1:6" x14ac:dyDescent="0.25">
      <c r="A1250" t="s">
        <v>1268</v>
      </c>
      <c r="B1250" t="s">
        <v>1</v>
      </c>
      <c r="C1250" t="s">
        <v>1720</v>
      </c>
      <c r="D1250" t="s">
        <v>1706</v>
      </c>
      <c r="E1250" t="s">
        <v>1703</v>
      </c>
      <c r="F1250" t="s">
        <v>1750</v>
      </c>
    </row>
    <row r="1251" spans="1:6" x14ac:dyDescent="0.25">
      <c r="A1251" t="s">
        <v>1269</v>
      </c>
      <c r="B1251" t="s">
        <v>1</v>
      </c>
      <c r="C1251" t="s">
        <v>1720</v>
      </c>
      <c r="D1251" t="s">
        <v>1706</v>
      </c>
      <c r="E1251" t="s">
        <v>1703</v>
      </c>
      <c r="F1251" t="s">
        <v>1751</v>
      </c>
    </row>
    <row r="1252" spans="1:6" x14ac:dyDescent="0.25">
      <c r="A1252" t="s">
        <v>1270</v>
      </c>
      <c r="B1252" t="s">
        <v>1</v>
      </c>
      <c r="C1252" t="s">
        <v>1720</v>
      </c>
      <c r="D1252" t="s">
        <v>1706</v>
      </c>
      <c r="E1252" t="s">
        <v>1704</v>
      </c>
      <c r="F1252" t="s">
        <v>1742</v>
      </c>
    </row>
    <row r="1253" spans="1:6" x14ac:dyDescent="0.25">
      <c r="A1253" t="s">
        <v>1271</v>
      </c>
      <c r="B1253" t="s">
        <v>1</v>
      </c>
      <c r="C1253" t="s">
        <v>1720</v>
      </c>
      <c r="D1253" t="s">
        <v>1706</v>
      </c>
      <c r="E1253" t="s">
        <v>1704</v>
      </c>
      <c r="F1253" t="s">
        <v>1743</v>
      </c>
    </row>
    <row r="1254" spans="1:6" x14ac:dyDescent="0.25">
      <c r="A1254" t="s">
        <v>1272</v>
      </c>
      <c r="B1254" t="s">
        <v>1</v>
      </c>
      <c r="C1254" t="s">
        <v>1720</v>
      </c>
      <c r="D1254" t="s">
        <v>1706</v>
      </c>
      <c r="E1254" t="s">
        <v>1704</v>
      </c>
      <c r="F1254" t="s">
        <v>1744</v>
      </c>
    </row>
    <row r="1255" spans="1:6" x14ac:dyDescent="0.25">
      <c r="A1255" t="s">
        <v>1273</v>
      </c>
      <c r="B1255" t="s">
        <v>1</v>
      </c>
      <c r="C1255" t="s">
        <v>1720</v>
      </c>
      <c r="D1255" t="s">
        <v>1706</v>
      </c>
      <c r="E1255" t="s">
        <v>1704</v>
      </c>
      <c r="F1255" t="s">
        <v>1745</v>
      </c>
    </row>
    <row r="1256" spans="1:6" x14ac:dyDescent="0.25">
      <c r="A1256" t="s">
        <v>1274</v>
      </c>
      <c r="B1256" t="s">
        <v>1</v>
      </c>
      <c r="C1256" t="s">
        <v>1720</v>
      </c>
      <c r="D1256" t="s">
        <v>1706</v>
      </c>
      <c r="E1256" t="s">
        <v>1704</v>
      </c>
      <c r="F1256" t="s">
        <v>1746</v>
      </c>
    </row>
    <row r="1257" spans="1:6" x14ac:dyDescent="0.25">
      <c r="A1257" t="s">
        <v>1275</v>
      </c>
      <c r="B1257" t="s">
        <v>1</v>
      </c>
      <c r="C1257" t="s">
        <v>1720</v>
      </c>
      <c r="D1257" t="s">
        <v>1706</v>
      </c>
      <c r="E1257" t="s">
        <v>1704</v>
      </c>
      <c r="F1257" t="s">
        <v>1747</v>
      </c>
    </row>
    <row r="1258" spans="1:6" x14ac:dyDescent="0.25">
      <c r="A1258" t="s">
        <v>1276</v>
      </c>
      <c r="B1258" t="s">
        <v>1</v>
      </c>
      <c r="C1258" t="s">
        <v>1720</v>
      </c>
      <c r="D1258" t="s">
        <v>1706</v>
      </c>
      <c r="E1258" t="s">
        <v>1704</v>
      </c>
      <c r="F1258" t="s">
        <v>1748</v>
      </c>
    </row>
    <row r="1259" spans="1:6" x14ac:dyDescent="0.25">
      <c r="A1259" t="s">
        <v>1277</v>
      </c>
      <c r="B1259" t="s">
        <v>1</v>
      </c>
      <c r="C1259" t="s">
        <v>1720</v>
      </c>
      <c r="D1259" t="s">
        <v>1706</v>
      </c>
      <c r="E1259" t="s">
        <v>1704</v>
      </c>
      <c r="F1259" t="s">
        <v>1749</v>
      </c>
    </row>
    <row r="1260" spans="1:6" x14ac:dyDescent="0.25">
      <c r="A1260" t="s">
        <v>1278</v>
      </c>
      <c r="B1260" t="s">
        <v>1</v>
      </c>
      <c r="C1260" t="s">
        <v>1720</v>
      </c>
      <c r="D1260" t="s">
        <v>1706</v>
      </c>
      <c r="E1260" t="s">
        <v>1704</v>
      </c>
      <c r="F1260" t="s">
        <v>1750</v>
      </c>
    </row>
    <row r="1261" spans="1:6" x14ac:dyDescent="0.25">
      <c r="A1261" t="s">
        <v>1279</v>
      </c>
      <c r="B1261" t="s">
        <v>1</v>
      </c>
      <c r="C1261" t="s">
        <v>1720</v>
      </c>
      <c r="D1261" t="s">
        <v>1706</v>
      </c>
      <c r="E1261" t="s">
        <v>1704</v>
      </c>
      <c r="F1261" t="s">
        <v>1751</v>
      </c>
    </row>
    <row r="1262" spans="1:6" x14ac:dyDescent="0.25">
      <c r="A1262" t="s">
        <v>1280</v>
      </c>
      <c r="B1262" t="s">
        <v>1</v>
      </c>
      <c r="C1262" t="s">
        <v>1720</v>
      </c>
      <c r="D1262" t="s">
        <v>1707</v>
      </c>
      <c r="E1262" t="s">
        <v>1703</v>
      </c>
      <c r="F1262" t="s">
        <v>1742</v>
      </c>
    </row>
    <row r="1263" spans="1:6" x14ac:dyDescent="0.25">
      <c r="A1263" t="s">
        <v>1281</v>
      </c>
      <c r="B1263" t="s">
        <v>1</v>
      </c>
      <c r="C1263" t="s">
        <v>1720</v>
      </c>
      <c r="D1263" t="s">
        <v>1707</v>
      </c>
      <c r="E1263" t="s">
        <v>1703</v>
      </c>
      <c r="F1263" t="s">
        <v>1743</v>
      </c>
    </row>
    <row r="1264" spans="1:6" x14ac:dyDescent="0.25">
      <c r="A1264" t="s">
        <v>1282</v>
      </c>
      <c r="B1264" t="s">
        <v>1</v>
      </c>
      <c r="C1264" t="s">
        <v>1720</v>
      </c>
      <c r="D1264" t="s">
        <v>1707</v>
      </c>
      <c r="E1264" t="s">
        <v>1703</v>
      </c>
      <c r="F1264" t="s">
        <v>1744</v>
      </c>
    </row>
    <row r="1265" spans="1:6" x14ac:dyDescent="0.25">
      <c r="A1265" t="s">
        <v>1283</v>
      </c>
      <c r="B1265" t="s">
        <v>1</v>
      </c>
      <c r="C1265" t="s">
        <v>1720</v>
      </c>
      <c r="D1265" t="s">
        <v>1707</v>
      </c>
      <c r="E1265" t="s">
        <v>1703</v>
      </c>
      <c r="F1265" t="s">
        <v>1745</v>
      </c>
    </row>
    <row r="1266" spans="1:6" x14ac:dyDescent="0.25">
      <c r="A1266" t="s">
        <v>1284</v>
      </c>
      <c r="B1266" t="s">
        <v>1</v>
      </c>
      <c r="C1266" t="s">
        <v>1720</v>
      </c>
      <c r="D1266" t="s">
        <v>1707</v>
      </c>
      <c r="E1266" t="s">
        <v>1703</v>
      </c>
      <c r="F1266" t="s">
        <v>1746</v>
      </c>
    </row>
    <row r="1267" spans="1:6" x14ac:dyDescent="0.25">
      <c r="A1267" t="s">
        <v>1285</v>
      </c>
      <c r="B1267" t="s">
        <v>1</v>
      </c>
      <c r="C1267" t="s">
        <v>1720</v>
      </c>
      <c r="D1267" t="s">
        <v>1707</v>
      </c>
      <c r="E1267" t="s">
        <v>1703</v>
      </c>
      <c r="F1267" t="s">
        <v>1747</v>
      </c>
    </row>
    <row r="1268" spans="1:6" x14ac:dyDescent="0.25">
      <c r="A1268" t="s">
        <v>1286</v>
      </c>
      <c r="B1268" t="s">
        <v>1</v>
      </c>
      <c r="C1268" t="s">
        <v>1720</v>
      </c>
      <c r="D1268" t="s">
        <v>1707</v>
      </c>
      <c r="E1268" t="s">
        <v>1703</v>
      </c>
      <c r="F1268" t="s">
        <v>1748</v>
      </c>
    </row>
    <row r="1269" spans="1:6" x14ac:dyDescent="0.25">
      <c r="A1269" t="s">
        <v>1287</v>
      </c>
      <c r="B1269" t="s">
        <v>1</v>
      </c>
      <c r="C1269" t="s">
        <v>1720</v>
      </c>
      <c r="D1269" t="s">
        <v>1707</v>
      </c>
      <c r="E1269" t="s">
        <v>1703</v>
      </c>
      <c r="F1269" t="s">
        <v>1749</v>
      </c>
    </row>
    <row r="1270" spans="1:6" x14ac:dyDescent="0.25">
      <c r="A1270" t="s">
        <v>1288</v>
      </c>
      <c r="B1270" t="s">
        <v>1</v>
      </c>
      <c r="C1270" t="s">
        <v>1720</v>
      </c>
      <c r="D1270" t="s">
        <v>1707</v>
      </c>
      <c r="E1270" t="s">
        <v>1703</v>
      </c>
      <c r="F1270" t="s">
        <v>1750</v>
      </c>
    </row>
    <row r="1271" spans="1:6" x14ac:dyDescent="0.25">
      <c r="A1271" t="s">
        <v>1289</v>
      </c>
      <c r="B1271" t="s">
        <v>1</v>
      </c>
      <c r="C1271" t="s">
        <v>1720</v>
      </c>
      <c r="D1271" t="s">
        <v>1707</v>
      </c>
      <c r="E1271" t="s">
        <v>1703</v>
      </c>
      <c r="F1271" t="s">
        <v>1751</v>
      </c>
    </row>
    <row r="1272" spans="1:6" x14ac:dyDescent="0.25">
      <c r="A1272" t="s">
        <v>1290</v>
      </c>
      <c r="B1272" t="s">
        <v>1</v>
      </c>
      <c r="C1272" t="s">
        <v>1720</v>
      </c>
      <c r="D1272" t="s">
        <v>1707</v>
      </c>
      <c r="E1272" t="s">
        <v>1704</v>
      </c>
      <c r="F1272" t="s">
        <v>1742</v>
      </c>
    </row>
    <row r="1273" spans="1:6" x14ac:dyDescent="0.25">
      <c r="A1273" t="s">
        <v>1291</v>
      </c>
      <c r="B1273" t="s">
        <v>1</v>
      </c>
      <c r="C1273" t="s">
        <v>1720</v>
      </c>
      <c r="D1273" t="s">
        <v>1707</v>
      </c>
      <c r="E1273" t="s">
        <v>1704</v>
      </c>
      <c r="F1273" t="s">
        <v>1743</v>
      </c>
    </row>
    <row r="1274" spans="1:6" x14ac:dyDescent="0.25">
      <c r="A1274" t="s">
        <v>1292</v>
      </c>
      <c r="B1274" t="s">
        <v>1</v>
      </c>
      <c r="C1274" t="s">
        <v>1720</v>
      </c>
      <c r="D1274" t="s">
        <v>1707</v>
      </c>
      <c r="E1274" t="s">
        <v>1704</v>
      </c>
      <c r="F1274" t="s">
        <v>1744</v>
      </c>
    </row>
    <row r="1275" spans="1:6" x14ac:dyDescent="0.25">
      <c r="A1275" t="s">
        <v>1293</v>
      </c>
      <c r="B1275" t="s">
        <v>1</v>
      </c>
      <c r="C1275" t="s">
        <v>1720</v>
      </c>
      <c r="D1275" t="s">
        <v>1707</v>
      </c>
      <c r="E1275" t="s">
        <v>1704</v>
      </c>
      <c r="F1275" t="s">
        <v>1745</v>
      </c>
    </row>
    <row r="1276" spans="1:6" x14ac:dyDescent="0.25">
      <c r="A1276" t="s">
        <v>1294</v>
      </c>
      <c r="B1276" t="s">
        <v>1</v>
      </c>
      <c r="C1276" t="s">
        <v>1720</v>
      </c>
      <c r="D1276" t="s">
        <v>1707</v>
      </c>
      <c r="E1276" t="s">
        <v>1704</v>
      </c>
      <c r="F1276" t="s">
        <v>1746</v>
      </c>
    </row>
    <row r="1277" spans="1:6" x14ac:dyDescent="0.25">
      <c r="A1277" t="s">
        <v>1295</v>
      </c>
      <c r="B1277" t="s">
        <v>1</v>
      </c>
      <c r="C1277" t="s">
        <v>1720</v>
      </c>
      <c r="D1277" t="s">
        <v>1707</v>
      </c>
      <c r="E1277" t="s">
        <v>1704</v>
      </c>
      <c r="F1277" t="s">
        <v>1747</v>
      </c>
    </row>
    <row r="1278" spans="1:6" x14ac:dyDescent="0.25">
      <c r="A1278" t="s">
        <v>1296</v>
      </c>
      <c r="B1278" t="s">
        <v>1</v>
      </c>
      <c r="C1278" t="s">
        <v>1720</v>
      </c>
      <c r="D1278" t="s">
        <v>1707</v>
      </c>
      <c r="E1278" t="s">
        <v>1704</v>
      </c>
      <c r="F1278" t="s">
        <v>1748</v>
      </c>
    </row>
    <row r="1279" spans="1:6" x14ac:dyDescent="0.25">
      <c r="A1279" t="s">
        <v>1297</v>
      </c>
      <c r="B1279" t="s">
        <v>1</v>
      </c>
      <c r="C1279" t="s">
        <v>1720</v>
      </c>
      <c r="D1279" t="s">
        <v>1707</v>
      </c>
      <c r="E1279" t="s">
        <v>1704</v>
      </c>
      <c r="F1279" t="s">
        <v>1749</v>
      </c>
    </row>
    <row r="1280" spans="1:6" x14ac:dyDescent="0.25">
      <c r="A1280" t="s">
        <v>1298</v>
      </c>
      <c r="B1280" t="s">
        <v>1</v>
      </c>
      <c r="C1280" t="s">
        <v>1720</v>
      </c>
      <c r="D1280" t="s">
        <v>1707</v>
      </c>
      <c r="E1280" t="s">
        <v>1704</v>
      </c>
      <c r="F1280" t="s">
        <v>1750</v>
      </c>
    </row>
    <row r="1281" spans="1:6" x14ac:dyDescent="0.25">
      <c r="A1281" t="s">
        <v>1299</v>
      </c>
      <c r="B1281" t="s">
        <v>1</v>
      </c>
      <c r="C1281" t="s">
        <v>1720</v>
      </c>
      <c r="D1281" t="s">
        <v>1707</v>
      </c>
      <c r="E1281" t="s">
        <v>1704</v>
      </c>
      <c r="F1281" t="s">
        <v>1751</v>
      </c>
    </row>
    <row r="1282" spans="1:6" x14ac:dyDescent="0.25">
      <c r="A1282" t="s">
        <v>1300</v>
      </c>
      <c r="B1282" t="s">
        <v>1</v>
      </c>
      <c r="C1282" t="s">
        <v>1720</v>
      </c>
      <c r="D1282" t="s">
        <v>1708</v>
      </c>
      <c r="E1282" t="s">
        <v>1703</v>
      </c>
      <c r="F1282" t="s">
        <v>1742</v>
      </c>
    </row>
    <row r="1283" spans="1:6" x14ac:dyDescent="0.25">
      <c r="A1283" t="s">
        <v>1301</v>
      </c>
      <c r="B1283" t="s">
        <v>1</v>
      </c>
      <c r="C1283" t="s">
        <v>1720</v>
      </c>
      <c r="D1283" t="s">
        <v>1708</v>
      </c>
      <c r="E1283" t="s">
        <v>1703</v>
      </c>
      <c r="F1283" t="s">
        <v>1743</v>
      </c>
    </row>
    <row r="1284" spans="1:6" x14ac:dyDescent="0.25">
      <c r="A1284" t="s">
        <v>1302</v>
      </c>
      <c r="B1284" t="s">
        <v>1</v>
      </c>
      <c r="C1284" t="s">
        <v>1720</v>
      </c>
      <c r="D1284" t="s">
        <v>1708</v>
      </c>
      <c r="E1284" t="s">
        <v>1703</v>
      </c>
      <c r="F1284" t="s">
        <v>1744</v>
      </c>
    </row>
    <row r="1285" spans="1:6" x14ac:dyDescent="0.25">
      <c r="A1285" t="s">
        <v>1303</v>
      </c>
      <c r="B1285" t="s">
        <v>1</v>
      </c>
      <c r="C1285" t="s">
        <v>1720</v>
      </c>
      <c r="D1285" t="s">
        <v>1708</v>
      </c>
      <c r="E1285" t="s">
        <v>1703</v>
      </c>
      <c r="F1285" t="s">
        <v>1745</v>
      </c>
    </row>
    <row r="1286" spans="1:6" x14ac:dyDescent="0.25">
      <c r="A1286" t="s">
        <v>1304</v>
      </c>
      <c r="B1286" t="s">
        <v>1</v>
      </c>
      <c r="C1286" t="s">
        <v>1720</v>
      </c>
      <c r="D1286" t="s">
        <v>1708</v>
      </c>
      <c r="E1286" t="s">
        <v>1703</v>
      </c>
      <c r="F1286" t="s">
        <v>1746</v>
      </c>
    </row>
    <row r="1287" spans="1:6" x14ac:dyDescent="0.25">
      <c r="A1287" t="s">
        <v>1305</v>
      </c>
      <c r="B1287" t="s">
        <v>1</v>
      </c>
      <c r="C1287" t="s">
        <v>1720</v>
      </c>
      <c r="D1287" t="s">
        <v>1708</v>
      </c>
      <c r="E1287" t="s">
        <v>1703</v>
      </c>
      <c r="F1287" t="s">
        <v>1747</v>
      </c>
    </row>
    <row r="1288" spans="1:6" x14ac:dyDescent="0.25">
      <c r="A1288" t="s">
        <v>1306</v>
      </c>
      <c r="B1288" t="s">
        <v>1</v>
      </c>
      <c r="C1288" t="s">
        <v>1720</v>
      </c>
      <c r="D1288" t="s">
        <v>1708</v>
      </c>
      <c r="E1288" t="s">
        <v>1703</v>
      </c>
      <c r="F1288" t="s">
        <v>1748</v>
      </c>
    </row>
    <row r="1289" spans="1:6" x14ac:dyDescent="0.25">
      <c r="A1289" t="s">
        <v>1307</v>
      </c>
      <c r="B1289" t="s">
        <v>1</v>
      </c>
      <c r="C1289" t="s">
        <v>1720</v>
      </c>
      <c r="D1289" t="s">
        <v>1708</v>
      </c>
      <c r="E1289" t="s">
        <v>1703</v>
      </c>
      <c r="F1289" t="s">
        <v>1749</v>
      </c>
    </row>
    <row r="1290" spans="1:6" x14ac:dyDescent="0.25">
      <c r="A1290" t="s">
        <v>1308</v>
      </c>
      <c r="B1290" t="s">
        <v>1</v>
      </c>
      <c r="C1290" t="s">
        <v>1720</v>
      </c>
      <c r="D1290" t="s">
        <v>1708</v>
      </c>
      <c r="E1290" t="s">
        <v>1703</v>
      </c>
      <c r="F1290" t="s">
        <v>1750</v>
      </c>
    </row>
    <row r="1291" spans="1:6" x14ac:dyDescent="0.25">
      <c r="A1291" t="s">
        <v>1309</v>
      </c>
      <c r="B1291" t="s">
        <v>1</v>
      </c>
      <c r="C1291" t="s">
        <v>1720</v>
      </c>
      <c r="D1291" t="s">
        <v>1708</v>
      </c>
      <c r="E1291" t="s">
        <v>1703</v>
      </c>
      <c r="F1291" t="s">
        <v>1751</v>
      </c>
    </row>
    <row r="1292" spans="1:6" x14ac:dyDescent="0.25">
      <c r="A1292" t="s">
        <v>1310</v>
      </c>
      <c r="B1292" t="s">
        <v>1</v>
      </c>
      <c r="C1292" t="s">
        <v>1720</v>
      </c>
      <c r="D1292" t="s">
        <v>1708</v>
      </c>
      <c r="E1292" t="s">
        <v>1704</v>
      </c>
      <c r="F1292" t="s">
        <v>1742</v>
      </c>
    </row>
    <row r="1293" spans="1:6" x14ac:dyDescent="0.25">
      <c r="A1293" t="s">
        <v>1311</v>
      </c>
      <c r="B1293" t="s">
        <v>1</v>
      </c>
      <c r="C1293" t="s">
        <v>1720</v>
      </c>
      <c r="D1293" t="s">
        <v>1708</v>
      </c>
      <c r="E1293" t="s">
        <v>1704</v>
      </c>
      <c r="F1293" t="s">
        <v>1743</v>
      </c>
    </row>
    <row r="1294" spans="1:6" x14ac:dyDescent="0.25">
      <c r="A1294" t="s">
        <v>1312</v>
      </c>
      <c r="B1294" t="s">
        <v>1</v>
      </c>
      <c r="C1294" t="s">
        <v>1720</v>
      </c>
      <c r="D1294" t="s">
        <v>1708</v>
      </c>
      <c r="E1294" t="s">
        <v>1704</v>
      </c>
      <c r="F1294" t="s">
        <v>1744</v>
      </c>
    </row>
    <row r="1295" spans="1:6" x14ac:dyDescent="0.25">
      <c r="A1295" t="s">
        <v>1313</v>
      </c>
      <c r="B1295" t="s">
        <v>1</v>
      </c>
      <c r="C1295" t="s">
        <v>1720</v>
      </c>
      <c r="D1295" t="s">
        <v>1708</v>
      </c>
      <c r="E1295" t="s">
        <v>1704</v>
      </c>
      <c r="F1295" t="s">
        <v>1745</v>
      </c>
    </row>
    <row r="1296" spans="1:6" x14ac:dyDescent="0.25">
      <c r="A1296" t="s">
        <v>1314</v>
      </c>
      <c r="B1296" t="s">
        <v>1</v>
      </c>
      <c r="C1296" t="s">
        <v>1720</v>
      </c>
      <c r="D1296" t="s">
        <v>1708</v>
      </c>
      <c r="E1296" t="s">
        <v>1704</v>
      </c>
      <c r="F1296" t="s">
        <v>1746</v>
      </c>
    </row>
    <row r="1297" spans="1:6" x14ac:dyDescent="0.25">
      <c r="A1297" t="s">
        <v>1315</v>
      </c>
      <c r="B1297" t="s">
        <v>1</v>
      </c>
      <c r="C1297" t="s">
        <v>1720</v>
      </c>
      <c r="D1297" t="s">
        <v>1708</v>
      </c>
      <c r="E1297" t="s">
        <v>1704</v>
      </c>
      <c r="F1297" t="s">
        <v>1747</v>
      </c>
    </row>
    <row r="1298" spans="1:6" x14ac:dyDescent="0.25">
      <c r="A1298" t="s">
        <v>1316</v>
      </c>
      <c r="B1298" t="s">
        <v>1</v>
      </c>
      <c r="C1298" t="s">
        <v>1720</v>
      </c>
      <c r="D1298" t="s">
        <v>1708</v>
      </c>
      <c r="E1298" t="s">
        <v>1704</v>
      </c>
      <c r="F1298" t="s">
        <v>1748</v>
      </c>
    </row>
    <row r="1299" spans="1:6" x14ac:dyDescent="0.25">
      <c r="A1299" t="s">
        <v>1317</v>
      </c>
      <c r="B1299" t="s">
        <v>1</v>
      </c>
      <c r="C1299" t="s">
        <v>1720</v>
      </c>
      <c r="D1299" t="s">
        <v>1708</v>
      </c>
      <c r="E1299" t="s">
        <v>1704</v>
      </c>
      <c r="F1299" t="s">
        <v>1749</v>
      </c>
    </row>
    <row r="1300" spans="1:6" x14ac:dyDescent="0.25">
      <c r="A1300" t="s">
        <v>1318</v>
      </c>
      <c r="B1300" t="s">
        <v>1</v>
      </c>
      <c r="C1300" t="s">
        <v>1720</v>
      </c>
      <c r="D1300" t="s">
        <v>1708</v>
      </c>
      <c r="E1300" t="s">
        <v>1704</v>
      </c>
      <c r="F1300" t="s">
        <v>1750</v>
      </c>
    </row>
    <row r="1301" spans="1:6" x14ac:dyDescent="0.25">
      <c r="A1301" t="s">
        <v>1319</v>
      </c>
      <c r="B1301" t="s">
        <v>1</v>
      </c>
      <c r="C1301" t="s">
        <v>1720</v>
      </c>
      <c r="D1301" t="s">
        <v>1708</v>
      </c>
      <c r="E1301" t="s">
        <v>1704</v>
      </c>
      <c r="F1301" t="s">
        <v>1751</v>
      </c>
    </row>
    <row r="1302" spans="1:6" x14ac:dyDescent="0.25">
      <c r="A1302" t="s">
        <v>1320</v>
      </c>
      <c r="B1302" t="s">
        <v>1</v>
      </c>
      <c r="C1302" t="s">
        <v>1720</v>
      </c>
      <c r="D1302" t="s">
        <v>1709</v>
      </c>
      <c r="E1302" t="s">
        <v>1703</v>
      </c>
      <c r="F1302" t="s">
        <v>1742</v>
      </c>
    </row>
    <row r="1303" spans="1:6" x14ac:dyDescent="0.25">
      <c r="A1303" t="s">
        <v>1321</v>
      </c>
      <c r="B1303" t="s">
        <v>1</v>
      </c>
      <c r="C1303" t="s">
        <v>1720</v>
      </c>
      <c r="D1303" t="s">
        <v>1709</v>
      </c>
      <c r="E1303" t="s">
        <v>1703</v>
      </c>
      <c r="F1303" t="s">
        <v>1743</v>
      </c>
    </row>
    <row r="1304" spans="1:6" x14ac:dyDescent="0.25">
      <c r="A1304" t="s">
        <v>1322</v>
      </c>
      <c r="B1304" t="s">
        <v>1</v>
      </c>
      <c r="C1304" t="s">
        <v>1720</v>
      </c>
      <c r="D1304" t="s">
        <v>1709</v>
      </c>
      <c r="E1304" t="s">
        <v>1703</v>
      </c>
      <c r="F1304" t="s">
        <v>1744</v>
      </c>
    </row>
    <row r="1305" spans="1:6" x14ac:dyDescent="0.25">
      <c r="A1305" t="s">
        <v>1323</v>
      </c>
      <c r="B1305" t="s">
        <v>1</v>
      </c>
      <c r="C1305" t="s">
        <v>1720</v>
      </c>
      <c r="D1305" t="s">
        <v>1709</v>
      </c>
      <c r="E1305" t="s">
        <v>1703</v>
      </c>
      <c r="F1305" t="s">
        <v>1745</v>
      </c>
    </row>
    <row r="1306" spans="1:6" x14ac:dyDescent="0.25">
      <c r="A1306" t="s">
        <v>1324</v>
      </c>
      <c r="B1306" t="s">
        <v>1</v>
      </c>
      <c r="C1306" t="s">
        <v>1720</v>
      </c>
      <c r="D1306" t="s">
        <v>1709</v>
      </c>
      <c r="E1306" t="s">
        <v>1703</v>
      </c>
      <c r="F1306" t="s">
        <v>1746</v>
      </c>
    </row>
    <row r="1307" spans="1:6" x14ac:dyDescent="0.25">
      <c r="A1307" t="s">
        <v>1325</v>
      </c>
      <c r="B1307" t="s">
        <v>1</v>
      </c>
      <c r="C1307" t="s">
        <v>1720</v>
      </c>
      <c r="D1307" t="s">
        <v>1709</v>
      </c>
      <c r="E1307" t="s">
        <v>1703</v>
      </c>
      <c r="F1307" t="s">
        <v>1747</v>
      </c>
    </row>
    <row r="1308" spans="1:6" x14ac:dyDescent="0.25">
      <c r="A1308" t="s">
        <v>1326</v>
      </c>
      <c r="B1308" t="s">
        <v>1</v>
      </c>
      <c r="C1308" t="s">
        <v>1720</v>
      </c>
      <c r="D1308" t="s">
        <v>1709</v>
      </c>
      <c r="E1308" t="s">
        <v>1703</v>
      </c>
      <c r="F1308" t="s">
        <v>1748</v>
      </c>
    </row>
    <row r="1309" spans="1:6" x14ac:dyDescent="0.25">
      <c r="A1309" t="s">
        <v>1327</v>
      </c>
      <c r="B1309" t="s">
        <v>1</v>
      </c>
      <c r="C1309" t="s">
        <v>1720</v>
      </c>
      <c r="D1309" t="s">
        <v>1709</v>
      </c>
      <c r="E1309" t="s">
        <v>1703</v>
      </c>
      <c r="F1309" t="s">
        <v>1749</v>
      </c>
    </row>
    <row r="1310" spans="1:6" x14ac:dyDescent="0.25">
      <c r="A1310" t="s">
        <v>1328</v>
      </c>
      <c r="B1310" t="s">
        <v>1</v>
      </c>
      <c r="C1310" t="s">
        <v>1720</v>
      </c>
      <c r="D1310" t="s">
        <v>1709</v>
      </c>
      <c r="E1310" t="s">
        <v>1703</v>
      </c>
      <c r="F1310" t="s">
        <v>1750</v>
      </c>
    </row>
    <row r="1311" spans="1:6" x14ac:dyDescent="0.25">
      <c r="A1311" t="s">
        <v>1329</v>
      </c>
      <c r="B1311" t="s">
        <v>1</v>
      </c>
      <c r="C1311" t="s">
        <v>1720</v>
      </c>
      <c r="D1311" t="s">
        <v>1709</v>
      </c>
      <c r="E1311" t="s">
        <v>1703</v>
      </c>
      <c r="F1311" t="s">
        <v>1751</v>
      </c>
    </row>
    <row r="1312" spans="1:6" x14ac:dyDescent="0.25">
      <c r="A1312" t="s">
        <v>1330</v>
      </c>
      <c r="B1312" t="s">
        <v>1</v>
      </c>
      <c r="C1312" t="s">
        <v>1720</v>
      </c>
      <c r="D1312" t="s">
        <v>1709</v>
      </c>
      <c r="E1312" t="s">
        <v>1704</v>
      </c>
      <c r="F1312" t="s">
        <v>1742</v>
      </c>
    </row>
    <row r="1313" spans="1:6" x14ac:dyDescent="0.25">
      <c r="A1313" t="s">
        <v>1331</v>
      </c>
      <c r="B1313" t="s">
        <v>1</v>
      </c>
      <c r="C1313" t="s">
        <v>1720</v>
      </c>
      <c r="D1313" t="s">
        <v>1709</v>
      </c>
      <c r="E1313" t="s">
        <v>1704</v>
      </c>
      <c r="F1313" t="s">
        <v>1743</v>
      </c>
    </row>
    <row r="1314" spans="1:6" x14ac:dyDescent="0.25">
      <c r="A1314" t="s">
        <v>1332</v>
      </c>
      <c r="B1314" t="s">
        <v>1</v>
      </c>
      <c r="C1314" t="s">
        <v>1720</v>
      </c>
      <c r="D1314" t="s">
        <v>1709</v>
      </c>
      <c r="E1314" t="s">
        <v>1704</v>
      </c>
      <c r="F1314" t="s">
        <v>1744</v>
      </c>
    </row>
    <row r="1315" spans="1:6" x14ac:dyDescent="0.25">
      <c r="A1315" t="s">
        <v>1333</v>
      </c>
      <c r="B1315" t="s">
        <v>1</v>
      </c>
      <c r="C1315" t="s">
        <v>1720</v>
      </c>
      <c r="D1315" t="s">
        <v>1709</v>
      </c>
      <c r="E1315" t="s">
        <v>1704</v>
      </c>
      <c r="F1315" t="s">
        <v>1745</v>
      </c>
    </row>
    <row r="1316" spans="1:6" x14ac:dyDescent="0.25">
      <c r="A1316" t="s">
        <v>1334</v>
      </c>
      <c r="B1316" t="s">
        <v>1</v>
      </c>
      <c r="C1316" t="s">
        <v>1720</v>
      </c>
      <c r="D1316" t="s">
        <v>1709</v>
      </c>
      <c r="E1316" t="s">
        <v>1704</v>
      </c>
      <c r="F1316" t="s">
        <v>1746</v>
      </c>
    </row>
    <row r="1317" spans="1:6" x14ac:dyDescent="0.25">
      <c r="A1317" t="s">
        <v>1335</v>
      </c>
      <c r="B1317" t="s">
        <v>1</v>
      </c>
      <c r="C1317" t="s">
        <v>1720</v>
      </c>
      <c r="D1317" t="s">
        <v>1709</v>
      </c>
      <c r="E1317" t="s">
        <v>1704</v>
      </c>
      <c r="F1317" t="s">
        <v>1747</v>
      </c>
    </row>
    <row r="1318" spans="1:6" x14ac:dyDescent="0.25">
      <c r="A1318" t="s">
        <v>1336</v>
      </c>
      <c r="B1318" t="s">
        <v>1</v>
      </c>
      <c r="C1318" t="s">
        <v>1720</v>
      </c>
      <c r="D1318" t="s">
        <v>1709</v>
      </c>
      <c r="E1318" t="s">
        <v>1704</v>
      </c>
      <c r="F1318" t="s">
        <v>1748</v>
      </c>
    </row>
    <row r="1319" spans="1:6" x14ac:dyDescent="0.25">
      <c r="A1319" t="s">
        <v>1337</v>
      </c>
      <c r="B1319" t="s">
        <v>1</v>
      </c>
      <c r="C1319" t="s">
        <v>1720</v>
      </c>
      <c r="D1319" t="s">
        <v>1709</v>
      </c>
      <c r="E1319" t="s">
        <v>1704</v>
      </c>
      <c r="F1319" t="s">
        <v>1749</v>
      </c>
    </row>
    <row r="1320" spans="1:6" x14ac:dyDescent="0.25">
      <c r="A1320" t="s">
        <v>1338</v>
      </c>
      <c r="B1320" t="s">
        <v>1</v>
      </c>
      <c r="C1320" t="s">
        <v>1720</v>
      </c>
      <c r="D1320" t="s">
        <v>1709</v>
      </c>
      <c r="E1320" t="s">
        <v>1704</v>
      </c>
      <c r="F1320" t="s">
        <v>1750</v>
      </c>
    </row>
    <row r="1321" spans="1:6" x14ac:dyDescent="0.25">
      <c r="A1321" t="s">
        <v>1339</v>
      </c>
      <c r="B1321" t="s">
        <v>1</v>
      </c>
      <c r="C1321" t="s">
        <v>1720</v>
      </c>
      <c r="D1321" t="s">
        <v>1709</v>
      </c>
      <c r="E1321" t="s">
        <v>1704</v>
      </c>
      <c r="F1321" t="s">
        <v>1751</v>
      </c>
    </row>
    <row r="1322" spans="1:6" x14ac:dyDescent="0.25">
      <c r="A1322" t="s">
        <v>1340</v>
      </c>
      <c r="B1322" t="s">
        <v>1</v>
      </c>
      <c r="C1322" t="s">
        <v>1720</v>
      </c>
      <c r="D1322" t="s">
        <v>1710</v>
      </c>
      <c r="E1322" t="s">
        <v>1703</v>
      </c>
      <c r="F1322" t="s">
        <v>1742</v>
      </c>
    </row>
    <row r="1323" spans="1:6" x14ac:dyDescent="0.25">
      <c r="A1323" t="s">
        <v>1341</v>
      </c>
      <c r="B1323" t="s">
        <v>1</v>
      </c>
      <c r="C1323" t="s">
        <v>1720</v>
      </c>
      <c r="D1323" t="s">
        <v>1710</v>
      </c>
      <c r="E1323" t="s">
        <v>1703</v>
      </c>
      <c r="F1323" t="s">
        <v>1743</v>
      </c>
    </row>
    <row r="1324" spans="1:6" x14ac:dyDescent="0.25">
      <c r="A1324" t="s">
        <v>1342</v>
      </c>
      <c r="B1324" t="s">
        <v>1</v>
      </c>
      <c r="C1324" t="s">
        <v>1720</v>
      </c>
      <c r="D1324" t="s">
        <v>1710</v>
      </c>
      <c r="E1324" t="s">
        <v>1703</v>
      </c>
      <c r="F1324" t="s">
        <v>1744</v>
      </c>
    </row>
    <row r="1325" spans="1:6" x14ac:dyDescent="0.25">
      <c r="A1325" t="s">
        <v>1343</v>
      </c>
      <c r="B1325" t="s">
        <v>1</v>
      </c>
      <c r="C1325" t="s">
        <v>1720</v>
      </c>
      <c r="D1325" t="s">
        <v>1710</v>
      </c>
      <c r="E1325" t="s">
        <v>1703</v>
      </c>
      <c r="F1325" t="s">
        <v>1745</v>
      </c>
    </row>
    <row r="1326" spans="1:6" x14ac:dyDescent="0.25">
      <c r="A1326" t="s">
        <v>1344</v>
      </c>
      <c r="B1326" t="s">
        <v>1</v>
      </c>
      <c r="C1326" t="s">
        <v>1720</v>
      </c>
      <c r="D1326" t="s">
        <v>1710</v>
      </c>
      <c r="E1326" t="s">
        <v>1703</v>
      </c>
      <c r="F1326" t="s">
        <v>1746</v>
      </c>
    </row>
    <row r="1327" spans="1:6" x14ac:dyDescent="0.25">
      <c r="A1327" t="s">
        <v>1345</v>
      </c>
      <c r="B1327" t="s">
        <v>1</v>
      </c>
      <c r="C1327" t="s">
        <v>1720</v>
      </c>
      <c r="D1327" t="s">
        <v>1710</v>
      </c>
      <c r="E1327" t="s">
        <v>1703</v>
      </c>
      <c r="F1327" t="s">
        <v>1747</v>
      </c>
    </row>
    <row r="1328" spans="1:6" x14ac:dyDescent="0.25">
      <c r="A1328" t="s">
        <v>1346</v>
      </c>
      <c r="B1328" t="s">
        <v>1</v>
      </c>
      <c r="C1328" t="s">
        <v>1720</v>
      </c>
      <c r="D1328" t="s">
        <v>1710</v>
      </c>
      <c r="E1328" t="s">
        <v>1703</v>
      </c>
      <c r="F1328" t="s">
        <v>1748</v>
      </c>
    </row>
    <row r="1329" spans="1:6" x14ac:dyDescent="0.25">
      <c r="A1329" t="s">
        <v>1347</v>
      </c>
      <c r="B1329" t="s">
        <v>1</v>
      </c>
      <c r="C1329" t="s">
        <v>1720</v>
      </c>
      <c r="D1329" t="s">
        <v>1710</v>
      </c>
      <c r="E1329" t="s">
        <v>1703</v>
      </c>
      <c r="F1329" t="s">
        <v>1749</v>
      </c>
    </row>
    <row r="1330" spans="1:6" x14ac:dyDescent="0.25">
      <c r="A1330" t="s">
        <v>1348</v>
      </c>
      <c r="B1330" t="s">
        <v>1</v>
      </c>
      <c r="C1330" t="s">
        <v>1720</v>
      </c>
      <c r="D1330" t="s">
        <v>1710</v>
      </c>
      <c r="E1330" t="s">
        <v>1703</v>
      </c>
      <c r="F1330" t="s">
        <v>1750</v>
      </c>
    </row>
    <row r="1331" spans="1:6" x14ac:dyDescent="0.25">
      <c r="A1331" t="s">
        <v>1349</v>
      </c>
      <c r="B1331" t="s">
        <v>1</v>
      </c>
      <c r="C1331" t="s">
        <v>1720</v>
      </c>
      <c r="D1331" t="s">
        <v>1710</v>
      </c>
      <c r="E1331" t="s">
        <v>1703</v>
      </c>
      <c r="F1331" t="s">
        <v>1751</v>
      </c>
    </row>
    <row r="1332" spans="1:6" x14ac:dyDescent="0.25">
      <c r="A1332" t="s">
        <v>1350</v>
      </c>
      <c r="B1332" t="s">
        <v>1</v>
      </c>
      <c r="C1332" t="s">
        <v>1720</v>
      </c>
      <c r="D1332" t="s">
        <v>1710</v>
      </c>
      <c r="E1332" t="s">
        <v>1704</v>
      </c>
      <c r="F1332" t="s">
        <v>1742</v>
      </c>
    </row>
    <row r="1333" spans="1:6" x14ac:dyDescent="0.25">
      <c r="A1333" t="s">
        <v>1351</v>
      </c>
      <c r="B1333" t="s">
        <v>1</v>
      </c>
      <c r="C1333" t="s">
        <v>1720</v>
      </c>
      <c r="D1333" t="s">
        <v>1710</v>
      </c>
      <c r="E1333" t="s">
        <v>1704</v>
      </c>
      <c r="F1333" t="s">
        <v>1743</v>
      </c>
    </row>
    <row r="1334" spans="1:6" x14ac:dyDescent="0.25">
      <c r="A1334" t="s">
        <v>1352</v>
      </c>
      <c r="B1334" t="s">
        <v>1</v>
      </c>
      <c r="C1334" t="s">
        <v>1720</v>
      </c>
      <c r="D1334" t="s">
        <v>1710</v>
      </c>
      <c r="E1334" t="s">
        <v>1704</v>
      </c>
      <c r="F1334" t="s">
        <v>1744</v>
      </c>
    </row>
    <row r="1335" spans="1:6" x14ac:dyDescent="0.25">
      <c r="A1335" t="s">
        <v>1353</v>
      </c>
      <c r="B1335" t="s">
        <v>1</v>
      </c>
      <c r="C1335" t="s">
        <v>1720</v>
      </c>
      <c r="D1335" t="s">
        <v>1710</v>
      </c>
      <c r="E1335" t="s">
        <v>1704</v>
      </c>
      <c r="F1335" t="s">
        <v>1745</v>
      </c>
    </row>
    <row r="1336" spans="1:6" x14ac:dyDescent="0.25">
      <c r="A1336" t="s">
        <v>1354</v>
      </c>
      <c r="B1336" t="s">
        <v>1</v>
      </c>
      <c r="C1336" t="s">
        <v>1720</v>
      </c>
      <c r="D1336" t="s">
        <v>1710</v>
      </c>
      <c r="E1336" t="s">
        <v>1704</v>
      </c>
      <c r="F1336" t="s">
        <v>1746</v>
      </c>
    </row>
    <row r="1337" spans="1:6" x14ac:dyDescent="0.25">
      <c r="A1337" t="s">
        <v>1355</v>
      </c>
      <c r="B1337" t="s">
        <v>1</v>
      </c>
      <c r="C1337" t="s">
        <v>1720</v>
      </c>
      <c r="D1337" t="s">
        <v>1710</v>
      </c>
      <c r="E1337" t="s">
        <v>1704</v>
      </c>
      <c r="F1337" t="s">
        <v>1747</v>
      </c>
    </row>
    <row r="1338" spans="1:6" x14ac:dyDescent="0.25">
      <c r="A1338" t="s">
        <v>1356</v>
      </c>
      <c r="B1338" t="s">
        <v>1</v>
      </c>
      <c r="C1338" t="s">
        <v>1720</v>
      </c>
      <c r="D1338" t="s">
        <v>1710</v>
      </c>
      <c r="E1338" t="s">
        <v>1704</v>
      </c>
      <c r="F1338" t="s">
        <v>1748</v>
      </c>
    </row>
    <row r="1339" spans="1:6" x14ac:dyDescent="0.25">
      <c r="A1339" t="s">
        <v>1357</v>
      </c>
      <c r="B1339" t="s">
        <v>1</v>
      </c>
      <c r="C1339" t="s">
        <v>1720</v>
      </c>
      <c r="D1339" t="s">
        <v>1710</v>
      </c>
      <c r="E1339" t="s">
        <v>1704</v>
      </c>
      <c r="F1339" t="s">
        <v>1749</v>
      </c>
    </row>
    <row r="1340" spans="1:6" x14ac:dyDescent="0.25">
      <c r="A1340" t="s">
        <v>1358</v>
      </c>
      <c r="B1340" t="s">
        <v>1</v>
      </c>
      <c r="C1340" t="s">
        <v>1720</v>
      </c>
      <c r="D1340" t="s">
        <v>1710</v>
      </c>
      <c r="E1340" t="s">
        <v>1704</v>
      </c>
      <c r="F1340" t="s">
        <v>1750</v>
      </c>
    </row>
    <row r="1341" spans="1:6" x14ac:dyDescent="0.25">
      <c r="A1341" t="s">
        <v>1359</v>
      </c>
      <c r="B1341" t="s">
        <v>1</v>
      </c>
      <c r="C1341" t="s">
        <v>1720</v>
      </c>
      <c r="D1341" t="s">
        <v>1710</v>
      </c>
      <c r="E1341" t="s">
        <v>1704</v>
      </c>
      <c r="F1341" t="s">
        <v>1751</v>
      </c>
    </row>
    <row r="1342" spans="1:6" x14ac:dyDescent="0.25">
      <c r="A1342" t="s">
        <v>1360</v>
      </c>
      <c r="B1342" t="s">
        <v>1</v>
      </c>
      <c r="C1342" t="s">
        <v>1720</v>
      </c>
      <c r="D1342" t="s">
        <v>1711</v>
      </c>
      <c r="E1342" t="s">
        <v>1703</v>
      </c>
      <c r="F1342" t="s">
        <v>1742</v>
      </c>
    </row>
    <row r="1343" spans="1:6" x14ac:dyDescent="0.25">
      <c r="A1343" t="s">
        <v>1361</v>
      </c>
      <c r="B1343" t="s">
        <v>1</v>
      </c>
      <c r="C1343" t="s">
        <v>1720</v>
      </c>
      <c r="D1343" t="s">
        <v>1711</v>
      </c>
      <c r="E1343" t="s">
        <v>1703</v>
      </c>
      <c r="F1343" t="s">
        <v>1743</v>
      </c>
    </row>
    <row r="1344" spans="1:6" x14ac:dyDescent="0.25">
      <c r="A1344" t="s">
        <v>1362</v>
      </c>
      <c r="B1344" t="s">
        <v>1</v>
      </c>
      <c r="C1344" t="s">
        <v>1720</v>
      </c>
      <c r="D1344" t="s">
        <v>1711</v>
      </c>
      <c r="E1344" t="s">
        <v>1703</v>
      </c>
      <c r="F1344" t="s">
        <v>1744</v>
      </c>
    </row>
    <row r="1345" spans="1:6" x14ac:dyDescent="0.25">
      <c r="A1345" t="s">
        <v>1363</v>
      </c>
      <c r="B1345" t="s">
        <v>1</v>
      </c>
      <c r="C1345" t="s">
        <v>1720</v>
      </c>
      <c r="D1345" t="s">
        <v>1711</v>
      </c>
      <c r="E1345" t="s">
        <v>1703</v>
      </c>
      <c r="F1345" t="s">
        <v>1745</v>
      </c>
    </row>
    <row r="1346" spans="1:6" x14ac:dyDescent="0.25">
      <c r="A1346" t="s">
        <v>1364</v>
      </c>
      <c r="B1346" t="s">
        <v>1</v>
      </c>
      <c r="C1346" t="s">
        <v>1720</v>
      </c>
      <c r="D1346" t="s">
        <v>1711</v>
      </c>
      <c r="E1346" t="s">
        <v>1703</v>
      </c>
      <c r="F1346" t="s">
        <v>1746</v>
      </c>
    </row>
    <row r="1347" spans="1:6" x14ac:dyDescent="0.25">
      <c r="A1347" t="s">
        <v>1365</v>
      </c>
      <c r="B1347" t="s">
        <v>1</v>
      </c>
      <c r="C1347" t="s">
        <v>1720</v>
      </c>
      <c r="D1347" t="s">
        <v>1711</v>
      </c>
      <c r="E1347" t="s">
        <v>1703</v>
      </c>
      <c r="F1347" t="s">
        <v>1747</v>
      </c>
    </row>
    <row r="1348" spans="1:6" x14ac:dyDescent="0.25">
      <c r="A1348" t="s">
        <v>1366</v>
      </c>
      <c r="B1348" t="s">
        <v>1</v>
      </c>
      <c r="C1348" t="s">
        <v>1720</v>
      </c>
      <c r="D1348" t="s">
        <v>1711</v>
      </c>
      <c r="E1348" t="s">
        <v>1703</v>
      </c>
      <c r="F1348" t="s">
        <v>1748</v>
      </c>
    </row>
    <row r="1349" spans="1:6" x14ac:dyDescent="0.25">
      <c r="A1349" t="s">
        <v>1367</v>
      </c>
      <c r="B1349" t="s">
        <v>1</v>
      </c>
      <c r="C1349" t="s">
        <v>1720</v>
      </c>
      <c r="D1349" t="s">
        <v>1711</v>
      </c>
      <c r="E1349" t="s">
        <v>1703</v>
      </c>
      <c r="F1349" t="s">
        <v>1749</v>
      </c>
    </row>
    <row r="1350" spans="1:6" x14ac:dyDescent="0.25">
      <c r="A1350" t="s">
        <v>1368</v>
      </c>
      <c r="B1350" t="s">
        <v>1</v>
      </c>
      <c r="C1350" t="s">
        <v>1720</v>
      </c>
      <c r="D1350" t="s">
        <v>1711</v>
      </c>
      <c r="E1350" t="s">
        <v>1703</v>
      </c>
      <c r="F1350" t="s">
        <v>1750</v>
      </c>
    </row>
    <row r="1351" spans="1:6" x14ac:dyDescent="0.25">
      <c r="A1351" t="s">
        <v>1369</v>
      </c>
      <c r="B1351" t="s">
        <v>1</v>
      </c>
      <c r="C1351" t="s">
        <v>1720</v>
      </c>
      <c r="D1351" t="s">
        <v>1711</v>
      </c>
      <c r="E1351" t="s">
        <v>1703</v>
      </c>
      <c r="F1351" t="s">
        <v>1751</v>
      </c>
    </row>
    <row r="1352" spans="1:6" x14ac:dyDescent="0.25">
      <c r="A1352" t="s">
        <v>1370</v>
      </c>
      <c r="B1352" t="s">
        <v>1</v>
      </c>
      <c r="C1352" t="s">
        <v>1720</v>
      </c>
      <c r="D1352" t="s">
        <v>1711</v>
      </c>
      <c r="E1352" t="s">
        <v>1704</v>
      </c>
      <c r="F1352" t="s">
        <v>1742</v>
      </c>
    </row>
    <row r="1353" spans="1:6" x14ac:dyDescent="0.25">
      <c r="A1353" t="s">
        <v>1371</v>
      </c>
      <c r="B1353" t="s">
        <v>1</v>
      </c>
      <c r="C1353" t="s">
        <v>1720</v>
      </c>
      <c r="D1353" t="s">
        <v>1711</v>
      </c>
      <c r="E1353" t="s">
        <v>1704</v>
      </c>
      <c r="F1353" t="s">
        <v>1743</v>
      </c>
    </row>
    <row r="1354" spans="1:6" x14ac:dyDescent="0.25">
      <c r="A1354" t="s">
        <v>1372</v>
      </c>
      <c r="B1354" t="s">
        <v>1</v>
      </c>
      <c r="C1354" t="s">
        <v>1720</v>
      </c>
      <c r="D1354" t="s">
        <v>1711</v>
      </c>
      <c r="E1354" t="s">
        <v>1704</v>
      </c>
      <c r="F1354" t="s">
        <v>1744</v>
      </c>
    </row>
    <row r="1355" spans="1:6" x14ac:dyDescent="0.25">
      <c r="A1355" t="s">
        <v>1373</v>
      </c>
      <c r="B1355" t="s">
        <v>1</v>
      </c>
      <c r="C1355" t="s">
        <v>1720</v>
      </c>
      <c r="D1355" t="s">
        <v>1711</v>
      </c>
      <c r="E1355" t="s">
        <v>1704</v>
      </c>
      <c r="F1355" t="s">
        <v>1745</v>
      </c>
    </row>
    <row r="1356" spans="1:6" x14ac:dyDescent="0.25">
      <c r="A1356" t="s">
        <v>1374</v>
      </c>
      <c r="B1356" t="s">
        <v>1</v>
      </c>
      <c r="C1356" t="s">
        <v>1720</v>
      </c>
      <c r="D1356" t="s">
        <v>1711</v>
      </c>
      <c r="E1356" t="s">
        <v>1704</v>
      </c>
      <c r="F1356" t="s">
        <v>1746</v>
      </c>
    </row>
    <row r="1357" spans="1:6" x14ac:dyDescent="0.25">
      <c r="A1357" t="s">
        <v>1375</v>
      </c>
      <c r="B1357" t="s">
        <v>1</v>
      </c>
      <c r="C1357" t="s">
        <v>1720</v>
      </c>
      <c r="D1357" t="s">
        <v>1711</v>
      </c>
      <c r="E1357" t="s">
        <v>1704</v>
      </c>
      <c r="F1357" t="s">
        <v>1747</v>
      </c>
    </row>
    <row r="1358" spans="1:6" x14ac:dyDescent="0.25">
      <c r="A1358" t="s">
        <v>1376</v>
      </c>
      <c r="B1358" t="s">
        <v>1</v>
      </c>
      <c r="C1358" t="s">
        <v>1720</v>
      </c>
      <c r="D1358" t="s">
        <v>1711</v>
      </c>
      <c r="E1358" t="s">
        <v>1704</v>
      </c>
      <c r="F1358" t="s">
        <v>1748</v>
      </c>
    </row>
    <row r="1359" spans="1:6" x14ac:dyDescent="0.25">
      <c r="A1359" t="s">
        <v>1377</v>
      </c>
      <c r="B1359" t="s">
        <v>1</v>
      </c>
      <c r="C1359" t="s">
        <v>1720</v>
      </c>
      <c r="D1359" t="s">
        <v>1711</v>
      </c>
      <c r="E1359" t="s">
        <v>1704</v>
      </c>
      <c r="F1359" t="s">
        <v>1749</v>
      </c>
    </row>
    <row r="1360" spans="1:6" x14ac:dyDescent="0.25">
      <c r="A1360" t="s">
        <v>1378</v>
      </c>
      <c r="B1360" t="s">
        <v>1</v>
      </c>
      <c r="C1360" t="s">
        <v>1720</v>
      </c>
      <c r="D1360" t="s">
        <v>1711</v>
      </c>
      <c r="E1360" t="s">
        <v>1704</v>
      </c>
      <c r="F1360" t="s">
        <v>1750</v>
      </c>
    </row>
    <row r="1361" spans="1:6" x14ac:dyDescent="0.25">
      <c r="A1361" t="s">
        <v>1379</v>
      </c>
      <c r="B1361" t="s">
        <v>1</v>
      </c>
      <c r="C1361" t="s">
        <v>1720</v>
      </c>
      <c r="D1361" t="s">
        <v>1711</v>
      </c>
      <c r="E1361" t="s">
        <v>1704</v>
      </c>
      <c r="F1361" t="s">
        <v>1751</v>
      </c>
    </row>
    <row r="1362" spans="1:6" x14ac:dyDescent="0.25">
      <c r="A1362" t="s">
        <v>1380</v>
      </c>
      <c r="B1362" t="s">
        <v>1</v>
      </c>
      <c r="C1362" t="s">
        <v>1720</v>
      </c>
      <c r="D1362" t="s">
        <v>1712</v>
      </c>
      <c r="E1362" t="s">
        <v>1703</v>
      </c>
      <c r="F1362" t="s">
        <v>1742</v>
      </c>
    </row>
    <row r="1363" spans="1:6" x14ac:dyDescent="0.25">
      <c r="A1363" t="s">
        <v>1381</v>
      </c>
      <c r="B1363" t="s">
        <v>1</v>
      </c>
      <c r="C1363" t="s">
        <v>1720</v>
      </c>
      <c r="D1363" t="s">
        <v>1712</v>
      </c>
      <c r="E1363" t="s">
        <v>1703</v>
      </c>
      <c r="F1363" t="s">
        <v>1743</v>
      </c>
    </row>
    <row r="1364" spans="1:6" x14ac:dyDescent="0.25">
      <c r="A1364" t="s">
        <v>1382</v>
      </c>
      <c r="B1364" t="s">
        <v>1</v>
      </c>
      <c r="C1364" t="s">
        <v>1720</v>
      </c>
      <c r="D1364" t="s">
        <v>1712</v>
      </c>
      <c r="E1364" t="s">
        <v>1703</v>
      </c>
      <c r="F1364" t="s">
        <v>1744</v>
      </c>
    </row>
    <row r="1365" spans="1:6" x14ac:dyDescent="0.25">
      <c r="A1365" t="s">
        <v>1383</v>
      </c>
      <c r="B1365" t="s">
        <v>1</v>
      </c>
      <c r="C1365" t="s">
        <v>1720</v>
      </c>
      <c r="D1365" t="s">
        <v>1712</v>
      </c>
      <c r="E1365" t="s">
        <v>1703</v>
      </c>
      <c r="F1365" t="s">
        <v>1745</v>
      </c>
    </row>
    <row r="1366" spans="1:6" x14ac:dyDescent="0.25">
      <c r="A1366" t="s">
        <v>1384</v>
      </c>
      <c r="B1366" t="s">
        <v>1</v>
      </c>
      <c r="C1366" t="s">
        <v>1720</v>
      </c>
      <c r="D1366" t="s">
        <v>1712</v>
      </c>
      <c r="E1366" t="s">
        <v>1703</v>
      </c>
      <c r="F1366" t="s">
        <v>1746</v>
      </c>
    </row>
    <row r="1367" spans="1:6" x14ac:dyDescent="0.25">
      <c r="A1367" t="s">
        <v>1385</v>
      </c>
      <c r="B1367" t="s">
        <v>1</v>
      </c>
      <c r="C1367" t="s">
        <v>1720</v>
      </c>
      <c r="D1367" t="s">
        <v>1712</v>
      </c>
      <c r="E1367" t="s">
        <v>1703</v>
      </c>
      <c r="F1367" t="s">
        <v>1747</v>
      </c>
    </row>
    <row r="1368" spans="1:6" x14ac:dyDescent="0.25">
      <c r="A1368" t="s">
        <v>1386</v>
      </c>
      <c r="B1368" t="s">
        <v>1</v>
      </c>
      <c r="C1368" t="s">
        <v>1720</v>
      </c>
      <c r="D1368" t="s">
        <v>1712</v>
      </c>
      <c r="E1368" t="s">
        <v>1703</v>
      </c>
      <c r="F1368" t="s">
        <v>1748</v>
      </c>
    </row>
    <row r="1369" spans="1:6" x14ac:dyDescent="0.25">
      <c r="A1369" t="s">
        <v>1387</v>
      </c>
      <c r="B1369" t="s">
        <v>1</v>
      </c>
      <c r="C1369" t="s">
        <v>1720</v>
      </c>
      <c r="D1369" t="s">
        <v>1712</v>
      </c>
      <c r="E1369" t="s">
        <v>1703</v>
      </c>
      <c r="F1369" t="s">
        <v>1749</v>
      </c>
    </row>
    <row r="1370" spans="1:6" x14ac:dyDescent="0.25">
      <c r="A1370" t="s">
        <v>1388</v>
      </c>
      <c r="B1370" t="s">
        <v>1</v>
      </c>
      <c r="C1370" t="s">
        <v>1720</v>
      </c>
      <c r="D1370" t="s">
        <v>1712</v>
      </c>
      <c r="E1370" t="s">
        <v>1703</v>
      </c>
      <c r="F1370" t="s">
        <v>1750</v>
      </c>
    </row>
    <row r="1371" spans="1:6" x14ac:dyDescent="0.25">
      <c r="A1371" t="s">
        <v>1389</v>
      </c>
      <c r="B1371" t="s">
        <v>1</v>
      </c>
      <c r="C1371" t="s">
        <v>1720</v>
      </c>
      <c r="D1371" t="s">
        <v>1712</v>
      </c>
      <c r="E1371" t="s">
        <v>1703</v>
      </c>
      <c r="F1371" t="s">
        <v>1751</v>
      </c>
    </row>
    <row r="1372" spans="1:6" x14ac:dyDescent="0.25">
      <c r="A1372" t="s">
        <v>1390</v>
      </c>
      <c r="B1372" t="s">
        <v>1</v>
      </c>
      <c r="C1372" t="s">
        <v>1720</v>
      </c>
      <c r="D1372" t="s">
        <v>1712</v>
      </c>
      <c r="E1372" t="s">
        <v>1704</v>
      </c>
      <c r="F1372" t="s">
        <v>1742</v>
      </c>
    </row>
    <row r="1373" spans="1:6" x14ac:dyDescent="0.25">
      <c r="A1373" t="s">
        <v>1391</v>
      </c>
      <c r="B1373" t="s">
        <v>1</v>
      </c>
      <c r="C1373" t="s">
        <v>1720</v>
      </c>
      <c r="D1373" t="s">
        <v>1712</v>
      </c>
      <c r="E1373" t="s">
        <v>1704</v>
      </c>
      <c r="F1373" t="s">
        <v>1743</v>
      </c>
    </row>
    <row r="1374" spans="1:6" x14ac:dyDescent="0.25">
      <c r="A1374" t="s">
        <v>1392</v>
      </c>
      <c r="B1374" t="s">
        <v>1</v>
      </c>
      <c r="C1374" t="s">
        <v>1720</v>
      </c>
      <c r="D1374" t="s">
        <v>1712</v>
      </c>
      <c r="E1374" t="s">
        <v>1704</v>
      </c>
      <c r="F1374" t="s">
        <v>1744</v>
      </c>
    </row>
    <row r="1375" spans="1:6" x14ac:dyDescent="0.25">
      <c r="A1375" t="s">
        <v>1393</v>
      </c>
      <c r="B1375" t="s">
        <v>1</v>
      </c>
      <c r="C1375" t="s">
        <v>1720</v>
      </c>
      <c r="D1375" t="s">
        <v>1712</v>
      </c>
      <c r="E1375" t="s">
        <v>1704</v>
      </c>
      <c r="F1375" t="s">
        <v>1745</v>
      </c>
    </row>
    <row r="1376" spans="1:6" x14ac:dyDescent="0.25">
      <c r="A1376" t="s">
        <v>1394</v>
      </c>
      <c r="B1376" t="s">
        <v>1</v>
      </c>
      <c r="C1376" t="s">
        <v>1720</v>
      </c>
      <c r="D1376" t="s">
        <v>1712</v>
      </c>
      <c r="E1376" t="s">
        <v>1704</v>
      </c>
      <c r="F1376" t="s">
        <v>1746</v>
      </c>
    </row>
    <row r="1377" spans="1:6" x14ac:dyDescent="0.25">
      <c r="A1377" t="s">
        <v>1395</v>
      </c>
      <c r="B1377" t="s">
        <v>1</v>
      </c>
      <c r="C1377" t="s">
        <v>1720</v>
      </c>
      <c r="D1377" t="s">
        <v>1712</v>
      </c>
      <c r="E1377" t="s">
        <v>1704</v>
      </c>
      <c r="F1377" t="s">
        <v>1747</v>
      </c>
    </row>
    <row r="1378" spans="1:6" x14ac:dyDescent="0.25">
      <c r="A1378" t="s">
        <v>1396</v>
      </c>
      <c r="B1378" t="s">
        <v>1</v>
      </c>
      <c r="C1378" t="s">
        <v>1720</v>
      </c>
      <c r="D1378" t="s">
        <v>1712</v>
      </c>
      <c r="E1378" t="s">
        <v>1704</v>
      </c>
      <c r="F1378" t="s">
        <v>1748</v>
      </c>
    </row>
    <row r="1379" spans="1:6" x14ac:dyDescent="0.25">
      <c r="A1379" t="s">
        <v>1397</v>
      </c>
      <c r="B1379" t="s">
        <v>1</v>
      </c>
      <c r="C1379" t="s">
        <v>1720</v>
      </c>
      <c r="D1379" t="s">
        <v>1712</v>
      </c>
      <c r="E1379" t="s">
        <v>1704</v>
      </c>
      <c r="F1379" t="s">
        <v>1749</v>
      </c>
    </row>
    <row r="1380" spans="1:6" x14ac:dyDescent="0.25">
      <c r="A1380" t="s">
        <v>1398</v>
      </c>
      <c r="B1380" t="s">
        <v>1</v>
      </c>
      <c r="C1380" t="s">
        <v>1720</v>
      </c>
      <c r="D1380" t="s">
        <v>1712</v>
      </c>
      <c r="E1380" t="s">
        <v>1704</v>
      </c>
      <c r="F1380" t="s">
        <v>1750</v>
      </c>
    </row>
    <row r="1381" spans="1:6" x14ac:dyDescent="0.25">
      <c r="A1381" t="s">
        <v>1399</v>
      </c>
      <c r="B1381" t="s">
        <v>1</v>
      </c>
      <c r="C1381" t="s">
        <v>1720</v>
      </c>
      <c r="D1381" t="s">
        <v>1712</v>
      </c>
      <c r="E1381" t="s">
        <v>1704</v>
      </c>
      <c r="F1381" t="s">
        <v>1751</v>
      </c>
    </row>
    <row r="1382" spans="1:6" x14ac:dyDescent="0.25">
      <c r="A1382" t="s">
        <v>1400</v>
      </c>
      <c r="B1382" t="s">
        <v>1</v>
      </c>
      <c r="C1382" t="s">
        <v>1720</v>
      </c>
      <c r="D1382" t="s">
        <v>1713</v>
      </c>
      <c r="E1382" t="s">
        <v>1703</v>
      </c>
      <c r="F1382" t="s">
        <v>1742</v>
      </c>
    </row>
    <row r="1383" spans="1:6" x14ac:dyDescent="0.25">
      <c r="A1383" t="s">
        <v>1401</v>
      </c>
      <c r="B1383" t="s">
        <v>1</v>
      </c>
      <c r="C1383" t="s">
        <v>1720</v>
      </c>
      <c r="D1383" t="s">
        <v>1713</v>
      </c>
      <c r="E1383" t="s">
        <v>1703</v>
      </c>
      <c r="F1383" t="s">
        <v>1743</v>
      </c>
    </row>
    <row r="1384" spans="1:6" x14ac:dyDescent="0.25">
      <c r="A1384" t="s">
        <v>1402</v>
      </c>
      <c r="B1384" t="s">
        <v>1</v>
      </c>
      <c r="C1384" t="s">
        <v>1720</v>
      </c>
      <c r="D1384" t="s">
        <v>1713</v>
      </c>
      <c r="E1384" t="s">
        <v>1703</v>
      </c>
      <c r="F1384" t="s">
        <v>1744</v>
      </c>
    </row>
    <row r="1385" spans="1:6" x14ac:dyDescent="0.25">
      <c r="A1385" t="s">
        <v>1403</v>
      </c>
      <c r="B1385" t="s">
        <v>1</v>
      </c>
      <c r="C1385" t="s">
        <v>1720</v>
      </c>
      <c r="D1385" t="s">
        <v>1713</v>
      </c>
      <c r="E1385" t="s">
        <v>1703</v>
      </c>
      <c r="F1385" t="s">
        <v>1745</v>
      </c>
    </row>
    <row r="1386" spans="1:6" x14ac:dyDescent="0.25">
      <c r="A1386" t="s">
        <v>1404</v>
      </c>
      <c r="B1386" t="s">
        <v>1</v>
      </c>
      <c r="C1386" t="s">
        <v>1720</v>
      </c>
      <c r="D1386" t="s">
        <v>1713</v>
      </c>
      <c r="E1386" t="s">
        <v>1703</v>
      </c>
      <c r="F1386" t="s">
        <v>1746</v>
      </c>
    </row>
    <row r="1387" spans="1:6" x14ac:dyDescent="0.25">
      <c r="A1387" t="s">
        <v>1405</v>
      </c>
      <c r="B1387" t="s">
        <v>1</v>
      </c>
      <c r="C1387" t="s">
        <v>1720</v>
      </c>
      <c r="D1387" t="s">
        <v>1713</v>
      </c>
      <c r="E1387" t="s">
        <v>1703</v>
      </c>
      <c r="F1387" t="s">
        <v>1747</v>
      </c>
    </row>
    <row r="1388" spans="1:6" x14ac:dyDescent="0.25">
      <c r="A1388" t="s">
        <v>1406</v>
      </c>
      <c r="B1388" t="s">
        <v>1</v>
      </c>
      <c r="C1388" t="s">
        <v>1720</v>
      </c>
      <c r="D1388" t="s">
        <v>1713</v>
      </c>
      <c r="E1388" t="s">
        <v>1703</v>
      </c>
      <c r="F1388" t="s">
        <v>1748</v>
      </c>
    </row>
    <row r="1389" spans="1:6" x14ac:dyDescent="0.25">
      <c r="A1389" t="s">
        <v>1407</v>
      </c>
      <c r="B1389" t="s">
        <v>1</v>
      </c>
      <c r="C1389" t="s">
        <v>1720</v>
      </c>
      <c r="D1389" t="s">
        <v>1713</v>
      </c>
      <c r="E1389" t="s">
        <v>1703</v>
      </c>
      <c r="F1389" t="s">
        <v>1749</v>
      </c>
    </row>
    <row r="1390" spans="1:6" x14ac:dyDescent="0.25">
      <c r="A1390" t="s">
        <v>1408</v>
      </c>
      <c r="B1390" t="s">
        <v>1</v>
      </c>
      <c r="C1390" t="s">
        <v>1720</v>
      </c>
      <c r="D1390" t="s">
        <v>1713</v>
      </c>
      <c r="E1390" t="s">
        <v>1703</v>
      </c>
      <c r="F1390" t="s">
        <v>1750</v>
      </c>
    </row>
    <row r="1391" spans="1:6" x14ac:dyDescent="0.25">
      <c r="A1391" t="s">
        <v>1409</v>
      </c>
      <c r="B1391" t="s">
        <v>1</v>
      </c>
      <c r="C1391" t="s">
        <v>1720</v>
      </c>
      <c r="D1391" t="s">
        <v>1713</v>
      </c>
      <c r="E1391" t="s">
        <v>1703</v>
      </c>
      <c r="F1391" t="s">
        <v>1751</v>
      </c>
    </row>
    <row r="1392" spans="1:6" x14ac:dyDescent="0.25">
      <c r="A1392" t="s">
        <v>1410</v>
      </c>
      <c r="B1392" t="s">
        <v>1</v>
      </c>
      <c r="C1392" t="s">
        <v>1720</v>
      </c>
      <c r="D1392" t="s">
        <v>1713</v>
      </c>
      <c r="E1392" t="s">
        <v>1704</v>
      </c>
      <c r="F1392" t="s">
        <v>1742</v>
      </c>
    </row>
    <row r="1393" spans="1:6" x14ac:dyDescent="0.25">
      <c r="A1393" t="s">
        <v>1411</v>
      </c>
      <c r="B1393" t="s">
        <v>1</v>
      </c>
      <c r="C1393" t="s">
        <v>1720</v>
      </c>
      <c r="D1393" t="s">
        <v>1713</v>
      </c>
      <c r="E1393" t="s">
        <v>1704</v>
      </c>
      <c r="F1393" t="s">
        <v>1743</v>
      </c>
    </row>
    <row r="1394" spans="1:6" x14ac:dyDescent="0.25">
      <c r="A1394" t="s">
        <v>1412</v>
      </c>
      <c r="B1394" t="s">
        <v>1</v>
      </c>
      <c r="C1394" t="s">
        <v>1720</v>
      </c>
      <c r="D1394" t="s">
        <v>1713</v>
      </c>
      <c r="E1394" t="s">
        <v>1704</v>
      </c>
      <c r="F1394" t="s">
        <v>1744</v>
      </c>
    </row>
    <row r="1395" spans="1:6" x14ac:dyDescent="0.25">
      <c r="A1395" t="s">
        <v>1413</v>
      </c>
      <c r="B1395" t="s">
        <v>1</v>
      </c>
      <c r="C1395" t="s">
        <v>1720</v>
      </c>
      <c r="D1395" t="s">
        <v>1713</v>
      </c>
      <c r="E1395" t="s">
        <v>1704</v>
      </c>
      <c r="F1395" t="s">
        <v>1745</v>
      </c>
    </row>
    <row r="1396" spans="1:6" x14ac:dyDescent="0.25">
      <c r="A1396" t="s">
        <v>1414</v>
      </c>
      <c r="B1396" t="s">
        <v>1</v>
      </c>
      <c r="C1396" t="s">
        <v>1720</v>
      </c>
      <c r="D1396" t="s">
        <v>1713</v>
      </c>
      <c r="E1396" t="s">
        <v>1704</v>
      </c>
      <c r="F1396" t="s">
        <v>1746</v>
      </c>
    </row>
    <row r="1397" spans="1:6" x14ac:dyDescent="0.25">
      <c r="A1397" t="s">
        <v>1415</v>
      </c>
      <c r="B1397" t="s">
        <v>1</v>
      </c>
      <c r="C1397" t="s">
        <v>1720</v>
      </c>
      <c r="D1397" t="s">
        <v>1713</v>
      </c>
      <c r="E1397" t="s">
        <v>1704</v>
      </c>
      <c r="F1397" t="s">
        <v>1747</v>
      </c>
    </row>
    <row r="1398" spans="1:6" x14ac:dyDescent="0.25">
      <c r="A1398" t="s">
        <v>1416</v>
      </c>
      <c r="B1398" t="s">
        <v>1</v>
      </c>
      <c r="C1398" t="s">
        <v>1720</v>
      </c>
      <c r="D1398" t="s">
        <v>1713</v>
      </c>
      <c r="E1398" t="s">
        <v>1704</v>
      </c>
      <c r="F1398" t="s">
        <v>1748</v>
      </c>
    </row>
    <row r="1399" spans="1:6" x14ac:dyDescent="0.25">
      <c r="A1399" t="s">
        <v>1417</v>
      </c>
      <c r="B1399" t="s">
        <v>1</v>
      </c>
      <c r="C1399" t="s">
        <v>1720</v>
      </c>
      <c r="D1399" t="s">
        <v>1713</v>
      </c>
      <c r="E1399" t="s">
        <v>1704</v>
      </c>
      <c r="F1399" t="s">
        <v>1749</v>
      </c>
    </row>
    <row r="1400" spans="1:6" x14ac:dyDescent="0.25">
      <c r="A1400" t="s">
        <v>1418</v>
      </c>
      <c r="B1400" t="s">
        <v>1</v>
      </c>
      <c r="C1400" t="s">
        <v>1720</v>
      </c>
      <c r="D1400" t="s">
        <v>1713</v>
      </c>
      <c r="E1400" t="s">
        <v>1704</v>
      </c>
      <c r="F1400" t="s">
        <v>1750</v>
      </c>
    </row>
    <row r="1401" spans="1:6" x14ac:dyDescent="0.25">
      <c r="A1401" t="s">
        <v>1419</v>
      </c>
      <c r="B1401" t="s">
        <v>1</v>
      </c>
      <c r="C1401" t="s">
        <v>1720</v>
      </c>
      <c r="D1401" t="s">
        <v>1713</v>
      </c>
      <c r="E1401" t="s">
        <v>1704</v>
      </c>
      <c r="F1401" t="s">
        <v>1751</v>
      </c>
    </row>
    <row r="1402" spans="1:6" x14ac:dyDescent="0.25">
      <c r="A1402" t="s">
        <v>1420</v>
      </c>
      <c r="B1402" t="s">
        <v>1</v>
      </c>
      <c r="C1402" t="s">
        <v>1720</v>
      </c>
      <c r="D1402" t="s">
        <v>1714</v>
      </c>
      <c r="E1402" t="s">
        <v>1703</v>
      </c>
      <c r="F1402" t="s">
        <v>1742</v>
      </c>
    </row>
    <row r="1403" spans="1:6" x14ac:dyDescent="0.25">
      <c r="A1403" t="s">
        <v>1421</v>
      </c>
      <c r="B1403" t="s">
        <v>1</v>
      </c>
      <c r="C1403" t="s">
        <v>1720</v>
      </c>
      <c r="D1403" t="s">
        <v>1714</v>
      </c>
      <c r="E1403" t="s">
        <v>1703</v>
      </c>
      <c r="F1403" t="s">
        <v>1743</v>
      </c>
    </row>
    <row r="1404" spans="1:6" x14ac:dyDescent="0.25">
      <c r="A1404" t="s">
        <v>1422</v>
      </c>
      <c r="B1404" t="s">
        <v>1</v>
      </c>
      <c r="C1404" t="s">
        <v>1720</v>
      </c>
      <c r="D1404" t="s">
        <v>1714</v>
      </c>
      <c r="E1404" t="s">
        <v>1703</v>
      </c>
      <c r="F1404" t="s">
        <v>1744</v>
      </c>
    </row>
    <row r="1405" spans="1:6" x14ac:dyDescent="0.25">
      <c r="A1405" t="s">
        <v>1423</v>
      </c>
      <c r="B1405" t="s">
        <v>1</v>
      </c>
      <c r="C1405" t="s">
        <v>1720</v>
      </c>
      <c r="D1405" t="s">
        <v>1714</v>
      </c>
      <c r="E1405" t="s">
        <v>1703</v>
      </c>
      <c r="F1405" t="s">
        <v>1745</v>
      </c>
    </row>
    <row r="1406" spans="1:6" x14ac:dyDescent="0.25">
      <c r="A1406" t="s">
        <v>1424</v>
      </c>
      <c r="B1406" t="s">
        <v>1</v>
      </c>
      <c r="C1406" t="s">
        <v>1720</v>
      </c>
      <c r="D1406" t="s">
        <v>1714</v>
      </c>
      <c r="E1406" t="s">
        <v>1703</v>
      </c>
      <c r="F1406" t="s">
        <v>1746</v>
      </c>
    </row>
    <row r="1407" spans="1:6" x14ac:dyDescent="0.25">
      <c r="A1407" t="s">
        <v>1425</v>
      </c>
      <c r="B1407" t="s">
        <v>1</v>
      </c>
      <c r="C1407" t="s">
        <v>1720</v>
      </c>
      <c r="D1407" t="s">
        <v>1714</v>
      </c>
      <c r="E1407" t="s">
        <v>1703</v>
      </c>
      <c r="F1407" t="s">
        <v>1747</v>
      </c>
    </row>
    <row r="1408" spans="1:6" x14ac:dyDescent="0.25">
      <c r="A1408" t="s">
        <v>1426</v>
      </c>
      <c r="B1408" t="s">
        <v>1</v>
      </c>
      <c r="C1408" t="s">
        <v>1720</v>
      </c>
      <c r="D1408" t="s">
        <v>1714</v>
      </c>
      <c r="E1408" t="s">
        <v>1703</v>
      </c>
      <c r="F1408" t="s">
        <v>1748</v>
      </c>
    </row>
    <row r="1409" spans="1:6" x14ac:dyDescent="0.25">
      <c r="A1409" t="s">
        <v>1427</v>
      </c>
      <c r="B1409" t="s">
        <v>1</v>
      </c>
      <c r="C1409" t="s">
        <v>1720</v>
      </c>
      <c r="D1409" t="s">
        <v>1714</v>
      </c>
      <c r="E1409" t="s">
        <v>1703</v>
      </c>
      <c r="F1409" t="s">
        <v>1749</v>
      </c>
    </row>
    <row r="1410" spans="1:6" x14ac:dyDescent="0.25">
      <c r="A1410" t="s">
        <v>1428</v>
      </c>
      <c r="B1410" t="s">
        <v>1</v>
      </c>
      <c r="C1410" t="s">
        <v>1720</v>
      </c>
      <c r="D1410" t="s">
        <v>1714</v>
      </c>
      <c r="E1410" t="s">
        <v>1703</v>
      </c>
      <c r="F1410" t="s">
        <v>1750</v>
      </c>
    </row>
    <row r="1411" spans="1:6" x14ac:dyDescent="0.25">
      <c r="A1411" t="s">
        <v>1429</v>
      </c>
      <c r="B1411" t="s">
        <v>1</v>
      </c>
      <c r="C1411" t="s">
        <v>1720</v>
      </c>
      <c r="D1411" t="s">
        <v>1714</v>
      </c>
      <c r="E1411" t="s">
        <v>1703</v>
      </c>
      <c r="F1411" t="s">
        <v>1751</v>
      </c>
    </row>
    <row r="1412" spans="1:6" x14ac:dyDescent="0.25">
      <c r="A1412" t="s">
        <v>1430</v>
      </c>
      <c r="B1412" t="s">
        <v>1</v>
      </c>
      <c r="C1412" t="s">
        <v>1720</v>
      </c>
      <c r="D1412" t="s">
        <v>1714</v>
      </c>
      <c r="E1412" t="s">
        <v>1704</v>
      </c>
      <c r="F1412" t="s">
        <v>1742</v>
      </c>
    </row>
    <row r="1413" spans="1:6" x14ac:dyDescent="0.25">
      <c r="A1413" t="s">
        <v>1431</v>
      </c>
      <c r="B1413" t="s">
        <v>1</v>
      </c>
      <c r="C1413" t="s">
        <v>1720</v>
      </c>
      <c r="D1413" t="s">
        <v>1714</v>
      </c>
      <c r="E1413" t="s">
        <v>1704</v>
      </c>
      <c r="F1413" t="s">
        <v>1743</v>
      </c>
    </row>
    <row r="1414" spans="1:6" x14ac:dyDescent="0.25">
      <c r="A1414" t="s">
        <v>1432</v>
      </c>
      <c r="B1414" t="s">
        <v>1</v>
      </c>
      <c r="C1414" t="s">
        <v>1720</v>
      </c>
      <c r="D1414" t="s">
        <v>1714</v>
      </c>
      <c r="E1414" t="s">
        <v>1704</v>
      </c>
      <c r="F1414" t="s">
        <v>1744</v>
      </c>
    </row>
    <row r="1415" spans="1:6" x14ac:dyDescent="0.25">
      <c r="A1415" t="s">
        <v>1433</v>
      </c>
      <c r="B1415" t="s">
        <v>1</v>
      </c>
      <c r="C1415" t="s">
        <v>1720</v>
      </c>
      <c r="D1415" t="s">
        <v>1714</v>
      </c>
      <c r="E1415" t="s">
        <v>1704</v>
      </c>
      <c r="F1415" t="s">
        <v>1745</v>
      </c>
    </row>
    <row r="1416" spans="1:6" x14ac:dyDescent="0.25">
      <c r="A1416" t="s">
        <v>1434</v>
      </c>
      <c r="B1416" t="s">
        <v>1</v>
      </c>
      <c r="C1416" t="s">
        <v>1720</v>
      </c>
      <c r="D1416" t="s">
        <v>1714</v>
      </c>
      <c r="E1416" t="s">
        <v>1704</v>
      </c>
      <c r="F1416" t="s">
        <v>1746</v>
      </c>
    </row>
    <row r="1417" spans="1:6" x14ac:dyDescent="0.25">
      <c r="A1417" t="s">
        <v>1435</v>
      </c>
      <c r="B1417" t="s">
        <v>1</v>
      </c>
      <c r="C1417" t="s">
        <v>1720</v>
      </c>
      <c r="D1417" t="s">
        <v>1714</v>
      </c>
      <c r="E1417" t="s">
        <v>1704</v>
      </c>
      <c r="F1417" t="s">
        <v>1747</v>
      </c>
    </row>
    <row r="1418" spans="1:6" x14ac:dyDescent="0.25">
      <c r="A1418" t="s">
        <v>1436</v>
      </c>
      <c r="B1418" t="s">
        <v>1</v>
      </c>
      <c r="C1418" t="s">
        <v>1720</v>
      </c>
      <c r="D1418" t="s">
        <v>1714</v>
      </c>
      <c r="E1418" t="s">
        <v>1704</v>
      </c>
      <c r="F1418" t="s">
        <v>1748</v>
      </c>
    </row>
    <row r="1419" spans="1:6" x14ac:dyDescent="0.25">
      <c r="A1419" t="s">
        <v>1437</v>
      </c>
      <c r="B1419" t="s">
        <v>1</v>
      </c>
      <c r="C1419" t="s">
        <v>1720</v>
      </c>
      <c r="D1419" t="s">
        <v>1714</v>
      </c>
      <c r="E1419" t="s">
        <v>1704</v>
      </c>
      <c r="F1419" t="s">
        <v>1749</v>
      </c>
    </row>
    <row r="1420" spans="1:6" x14ac:dyDescent="0.25">
      <c r="A1420" t="s">
        <v>1438</v>
      </c>
      <c r="B1420" t="s">
        <v>1</v>
      </c>
      <c r="C1420" t="s">
        <v>1720</v>
      </c>
      <c r="D1420" t="s">
        <v>1714</v>
      </c>
      <c r="E1420" t="s">
        <v>1704</v>
      </c>
      <c r="F1420" t="s">
        <v>1750</v>
      </c>
    </row>
    <row r="1421" spans="1:6" x14ac:dyDescent="0.25">
      <c r="A1421" t="s">
        <v>1439</v>
      </c>
      <c r="B1421" t="s">
        <v>1</v>
      </c>
      <c r="C1421" t="s">
        <v>1720</v>
      </c>
      <c r="D1421" t="s">
        <v>1714</v>
      </c>
      <c r="E1421" t="s">
        <v>1704</v>
      </c>
      <c r="F1421" t="s">
        <v>1751</v>
      </c>
    </row>
    <row r="1422" spans="1:6" x14ac:dyDescent="0.25">
      <c r="A1422" t="s">
        <v>1440</v>
      </c>
      <c r="B1422" t="s">
        <v>1</v>
      </c>
      <c r="C1422" t="s">
        <v>1720</v>
      </c>
      <c r="D1422" t="s">
        <v>1715</v>
      </c>
      <c r="E1422" t="s">
        <v>1703</v>
      </c>
      <c r="F1422" t="s">
        <v>1742</v>
      </c>
    </row>
    <row r="1423" spans="1:6" x14ac:dyDescent="0.25">
      <c r="A1423" t="s">
        <v>1441</v>
      </c>
      <c r="B1423" t="s">
        <v>1</v>
      </c>
      <c r="C1423" t="s">
        <v>1720</v>
      </c>
      <c r="D1423" t="s">
        <v>1715</v>
      </c>
      <c r="E1423" t="s">
        <v>1703</v>
      </c>
      <c r="F1423" t="s">
        <v>1743</v>
      </c>
    </row>
    <row r="1424" spans="1:6" x14ac:dyDescent="0.25">
      <c r="A1424" t="s">
        <v>1442</v>
      </c>
      <c r="B1424" t="s">
        <v>1</v>
      </c>
      <c r="C1424" t="s">
        <v>1720</v>
      </c>
      <c r="D1424" t="s">
        <v>1715</v>
      </c>
      <c r="E1424" t="s">
        <v>1703</v>
      </c>
      <c r="F1424" t="s">
        <v>1744</v>
      </c>
    </row>
    <row r="1425" spans="1:6" x14ac:dyDescent="0.25">
      <c r="A1425" t="s">
        <v>1443</v>
      </c>
      <c r="B1425" t="s">
        <v>1</v>
      </c>
      <c r="C1425" t="s">
        <v>1720</v>
      </c>
      <c r="D1425" t="s">
        <v>1715</v>
      </c>
      <c r="E1425" t="s">
        <v>1703</v>
      </c>
      <c r="F1425" t="s">
        <v>1745</v>
      </c>
    </row>
    <row r="1426" spans="1:6" x14ac:dyDescent="0.25">
      <c r="A1426" t="s">
        <v>1444</v>
      </c>
      <c r="B1426" t="s">
        <v>1</v>
      </c>
      <c r="C1426" t="s">
        <v>1720</v>
      </c>
      <c r="D1426" t="s">
        <v>1715</v>
      </c>
      <c r="E1426" t="s">
        <v>1703</v>
      </c>
      <c r="F1426" t="s">
        <v>1746</v>
      </c>
    </row>
    <row r="1427" spans="1:6" x14ac:dyDescent="0.25">
      <c r="A1427" t="s">
        <v>1445</v>
      </c>
      <c r="B1427" t="s">
        <v>1</v>
      </c>
      <c r="C1427" t="s">
        <v>1720</v>
      </c>
      <c r="D1427" t="s">
        <v>1715</v>
      </c>
      <c r="E1427" t="s">
        <v>1703</v>
      </c>
      <c r="F1427" t="s">
        <v>1747</v>
      </c>
    </row>
    <row r="1428" spans="1:6" x14ac:dyDescent="0.25">
      <c r="A1428" t="s">
        <v>1446</v>
      </c>
      <c r="B1428" t="s">
        <v>1</v>
      </c>
      <c r="C1428" t="s">
        <v>1720</v>
      </c>
      <c r="D1428" t="s">
        <v>1715</v>
      </c>
      <c r="E1428" t="s">
        <v>1703</v>
      </c>
      <c r="F1428" t="s">
        <v>1748</v>
      </c>
    </row>
    <row r="1429" spans="1:6" x14ac:dyDescent="0.25">
      <c r="A1429" t="s">
        <v>1447</v>
      </c>
      <c r="B1429" t="s">
        <v>1</v>
      </c>
      <c r="C1429" t="s">
        <v>1720</v>
      </c>
      <c r="D1429" t="s">
        <v>1715</v>
      </c>
      <c r="E1429" t="s">
        <v>1703</v>
      </c>
      <c r="F1429" t="s">
        <v>1749</v>
      </c>
    </row>
    <row r="1430" spans="1:6" x14ac:dyDescent="0.25">
      <c r="A1430" t="s">
        <v>1448</v>
      </c>
      <c r="B1430" t="s">
        <v>1</v>
      </c>
      <c r="C1430" t="s">
        <v>1720</v>
      </c>
      <c r="D1430" t="s">
        <v>1715</v>
      </c>
      <c r="E1430" t="s">
        <v>1703</v>
      </c>
      <c r="F1430" t="s">
        <v>1750</v>
      </c>
    </row>
    <row r="1431" spans="1:6" x14ac:dyDescent="0.25">
      <c r="A1431" t="s">
        <v>1449</v>
      </c>
      <c r="B1431" t="s">
        <v>1</v>
      </c>
      <c r="C1431" t="s">
        <v>1720</v>
      </c>
      <c r="D1431" t="s">
        <v>1715</v>
      </c>
      <c r="E1431" t="s">
        <v>1703</v>
      </c>
      <c r="F1431" t="s">
        <v>1751</v>
      </c>
    </row>
    <row r="1432" spans="1:6" x14ac:dyDescent="0.25">
      <c r="A1432" t="s">
        <v>1450</v>
      </c>
      <c r="B1432" t="s">
        <v>1</v>
      </c>
      <c r="C1432" t="s">
        <v>1720</v>
      </c>
      <c r="D1432" t="s">
        <v>1715</v>
      </c>
      <c r="E1432" t="s">
        <v>1704</v>
      </c>
      <c r="F1432" t="s">
        <v>1742</v>
      </c>
    </row>
    <row r="1433" spans="1:6" x14ac:dyDescent="0.25">
      <c r="A1433" t="s">
        <v>1451</v>
      </c>
      <c r="B1433" t="s">
        <v>1</v>
      </c>
      <c r="C1433" t="s">
        <v>1720</v>
      </c>
      <c r="D1433" t="s">
        <v>1715</v>
      </c>
      <c r="E1433" t="s">
        <v>1704</v>
      </c>
      <c r="F1433" t="s">
        <v>1743</v>
      </c>
    </row>
    <row r="1434" spans="1:6" x14ac:dyDescent="0.25">
      <c r="A1434" t="s">
        <v>1452</v>
      </c>
      <c r="B1434" t="s">
        <v>1</v>
      </c>
      <c r="C1434" t="s">
        <v>1720</v>
      </c>
      <c r="D1434" t="s">
        <v>1715</v>
      </c>
      <c r="E1434" t="s">
        <v>1704</v>
      </c>
      <c r="F1434" t="s">
        <v>1744</v>
      </c>
    </row>
    <row r="1435" spans="1:6" x14ac:dyDescent="0.25">
      <c r="A1435" t="s">
        <v>1453</v>
      </c>
      <c r="B1435" t="s">
        <v>1</v>
      </c>
      <c r="C1435" t="s">
        <v>1720</v>
      </c>
      <c r="D1435" t="s">
        <v>1715</v>
      </c>
      <c r="E1435" t="s">
        <v>1704</v>
      </c>
      <c r="F1435" t="s">
        <v>1745</v>
      </c>
    </row>
    <row r="1436" spans="1:6" x14ac:dyDescent="0.25">
      <c r="A1436" t="s">
        <v>1454</v>
      </c>
      <c r="B1436" t="s">
        <v>1</v>
      </c>
      <c r="C1436" t="s">
        <v>1720</v>
      </c>
      <c r="D1436" t="s">
        <v>1715</v>
      </c>
      <c r="E1436" t="s">
        <v>1704</v>
      </c>
      <c r="F1436" t="s">
        <v>1746</v>
      </c>
    </row>
    <row r="1437" spans="1:6" x14ac:dyDescent="0.25">
      <c r="A1437" t="s">
        <v>1455</v>
      </c>
      <c r="B1437" t="s">
        <v>1</v>
      </c>
      <c r="C1437" t="s">
        <v>1720</v>
      </c>
      <c r="D1437" t="s">
        <v>1715</v>
      </c>
      <c r="E1437" t="s">
        <v>1704</v>
      </c>
      <c r="F1437" t="s">
        <v>1747</v>
      </c>
    </row>
    <row r="1438" spans="1:6" x14ac:dyDescent="0.25">
      <c r="A1438" t="s">
        <v>1456</v>
      </c>
      <c r="B1438" t="s">
        <v>1</v>
      </c>
      <c r="C1438" t="s">
        <v>1720</v>
      </c>
      <c r="D1438" t="s">
        <v>1715</v>
      </c>
      <c r="E1438" t="s">
        <v>1704</v>
      </c>
      <c r="F1438" t="s">
        <v>1748</v>
      </c>
    </row>
    <row r="1439" spans="1:6" x14ac:dyDescent="0.25">
      <c r="A1439" t="s">
        <v>1457</v>
      </c>
      <c r="B1439" t="s">
        <v>1</v>
      </c>
      <c r="C1439" t="s">
        <v>1720</v>
      </c>
      <c r="D1439" t="s">
        <v>1715</v>
      </c>
      <c r="E1439" t="s">
        <v>1704</v>
      </c>
      <c r="F1439" t="s">
        <v>1749</v>
      </c>
    </row>
    <row r="1440" spans="1:6" x14ac:dyDescent="0.25">
      <c r="A1440" t="s">
        <v>1458</v>
      </c>
      <c r="B1440" t="s">
        <v>1</v>
      </c>
      <c r="C1440" t="s">
        <v>1720</v>
      </c>
      <c r="D1440" t="s">
        <v>1715</v>
      </c>
      <c r="E1440" t="s">
        <v>1704</v>
      </c>
      <c r="F1440" t="s">
        <v>1750</v>
      </c>
    </row>
    <row r="1441" spans="1:6" x14ac:dyDescent="0.25">
      <c r="A1441" t="s">
        <v>1459</v>
      </c>
      <c r="B1441" t="s">
        <v>1</v>
      </c>
      <c r="C1441" t="s">
        <v>1720</v>
      </c>
      <c r="D1441" t="s">
        <v>1715</v>
      </c>
      <c r="E1441" t="s">
        <v>1704</v>
      </c>
      <c r="F1441" t="s">
        <v>1751</v>
      </c>
    </row>
    <row r="1442" spans="1:6" x14ac:dyDescent="0.25">
      <c r="A1442" t="s">
        <v>1460</v>
      </c>
      <c r="B1442" t="s">
        <v>2</v>
      </c>
      <c r="C1442" t="s">
        <v>1702</v>
      </c>
    </row>
    <row r="1443" spans="1:6" x14ac:dyDescent="0.25">
      <c r="A1443" t="s">
        <v>1461</v>
      </c>
      <c r="B1443" t="s">
        <v>2</v>
      </c>
      <c r="C1443" t="s">
        <v>1705</v>
      </c>
    </row>
    <row r="1444" spans="1:6" x14ac:dyDescent="0.25">
      <c r="A1444" t="s">
        <v>1462</v>
      </c>
      <c r="B1444" t="s">
        <v>2</v>
      </c>
      <c r="C1444" t="s">
        <v>1706</v>
      </c>
    </row>
    <row r="1445" spans="1:6" x14ac:dyDescent="0.25">
      <c r="A1445" t="s">
        <v>1463</v>
      </c>
      <c r="B1445" t="s">
        <v>2</v>
      </c>
      <c r="C1445" t="s">
        <v>1707</v>
      </c>
    </row>
    <row r="1446" spans="1:6" x14ac:dyDescent="0.25">
      <c r="A1446" t="s">
        <v>1464</v>
      </c>
      <c r="B1446" t="s">
        <v>2</v>
      </c>
      <c r="C1446" t="s">
        <v>1708</v>
      </c>
    </row>
    <row r="1447" spans="1:6" x14ac:dyDescent="0.25">
      <c r="A1447" t="s">
        <v>1465</v>
      </c>
      <c r="B1447" t="s">
        <v>2</v>
      </c>
      <c r="C1447" t="s">
        <v>1709</v>
      </c>
    </row>
    <row r="1448" spans="1:6" x14ac:dyDescent="0.25">
      <c r="A1448" t="s">
        <v>1466</v>
      </c>
      <c r="B1448" t="s">
        <v>2</v>
      </c>
      <c r="C1448" t="s">
        <v>1710</v>
      </c>
    </row>
    <row r="1449" spans="1:6" x14ac:dyDescent="0.25">
      <c r="A1449" t="s">
        <v>1467</v>
      </c>
      <c r="B1449" t="s">
        <v>2</v>
      </c>
      <c r="C1449" t="s">
        <v>1711</v>
      </c>
    </row>
    <row r="1450" spans="1:6" x14ac:dyDescent="0.25">
      <c r="A1450" t="s">
        <v>1468</v>
      </c>
      <c r="B1450" t="s">
        <v>2</v>
      </c>
      <c r="C1450" t="s">
        <v>1712</v>
      </c>
    </row>
    <row r="1451" spans="1:6" x14ac:dyDescent="0.25">
      <c r="A1451" t="s">
        <v>1469</v>
      </c>
      <c r="B1451" t="s">
        <v>2</v>
      </c>
      <c r="C1451" t="s">
        <v>1713</v>
      </c>
    </row>
    <row r="1452" spans="1:6" x14ac:dyDescent="0.25">
      <c r="A1452" t="s">
        <v>1470</v>
      </c>
      <c r="B1452" t="s">
        <v>2</v>
      </c>
      <c r="C1452" t="s">
        <v>1714</v>
      </c>
    </row>
    <row r="1453" spans="1:6" x14ac:dyDescent="0.25">
      <c r="A1453" t="s">
        <v>1471</v>
      </c>
      <c r="B1453" t="s">
        <v>2</v>
      </c>
      <c r="C1453" t="s">
        <v>1715</v>
      </c>
    </row>
    <row r="1454" spans="1:6" x14ac:dyDescent="0.25">
      <c r="A1454" t="s">
        <v>1472</v>
      </c>
      <c r="B1454" t="s">
        <v>3</v>
      </c>
      <c r="C1454" t="s">
        <v>1702</v>
      </c>
      <c r="D1454" t="s">
        <v>1752</v>
      </c>
    </row>
    <row r="1455" spans="1:6" x14ac:dyDescent="0.25">
      <c r="A1455" t="s">
        <v>1473</v>
      </c>
      <c r="B1455" t="s">
        <v>3</v>
      </c>
      <c r="C1455" t="s">
        <v>1702</v>
      </c>
      <c r="D1455" t="s">
        <v>1753</v>
      </c>
    </row>
    <row r="1456" spans="1:6" x14ac:dyDescent="0.25">
      <c r="A1456" t="s">
        <v>1474</v>
      </c>
      <c r="B1456" t="s">
        <v>3</v>
      </c>
      <c r="C1456" t="s">
        <v>1702</v>
      </c>
      <c r="D1456" t="s">
        <v>1754</v>
      </c>
    </row>
    <row r="1457" spans="1:4" x14ac:dyDescent="0.25">
      <c r="A1457" t="s">
        <v>1475</v>
      </c>
      <c r="B1457" t="s">
        <v>3</v>
      </c>
      <c r="C1457" t="s">
        <v>1702</v>
      </c>
      <c r="D1457" t="s">
        <v>1755</v>
      </c>
    </row>
    <row r="1458" spans="1:4" x14ac:dyDescent="0.25">
      <c r="A1458" t="s">
        <v>1476</v>
      </c>
      <c r="B1458" t="s">
        <v>3</v>
      </c>
      <c r="C1458" t="s">
        <v>1702</v>
      </c>
      <c r="D1458" t="s">
        <v>1756</v>
      </c>
    </row>
    <row r="1459" spans="1:4" x14ac:dyDescent="0.25">
      <c r="A1459" t="s">
        <v>1477</v>
      </c>
      <c r="B1459" t="s">
        <v>3</v>
      </c>
      <c r="C1459" t="s">
        <v>1702</v>
      </c>
      <c r="D1459" t="s">
        <v>1757</v>
      </c>
    </row>
    <row r="1460" spans="1:4" x14ac:dyDescent="0.25">
      <c r="A1460" t="s">
        <v>1478</v>
      </c>
      <c r="B1460" t="s">
        <v>3</v>
      </c>
      <c r="C1460" t="s">
        <v>1702</v>
      </c>
      <c r="D1460" t="s">
        <v>1758</v>
      </c>
    </row>
    <row r="1461" spans="1:4" x14ac:dyDescent="0.25">
      <c r="A1461" t="s">
        <v>1479</v>
      </c>
      <c r="B1461" t="s">
        <v>3</v>
      </c>
      <c r="C1461" t="s">
        <v>1702</v>
      </c>
      <c r="D1461" t="s">
        <v>1759</v>
      </c>
    </row>
    <row r="1462" spans="1:4" x14ac:dyDescent="0.25">
      <c r="A1462" t="s">
        <v>1480</v>
      </c>
      <c r="B1462" t="s">
        <v>3</v>
      </c>
      <c r="C1462" t="s">
        <v>1702</v>
      </c>
      <c r="D1462" t="s">
        <v>1760</v>
      </c>
    </row>
    <row r="1463" spans="1:4" x14ac:dyDescent="0.25">
      <c r="A1463" t="s">
        <v>1481</v>
      </c>
      <c r="B1463" t="s">
        <v>3</v>
      </c>
      <c r="C1463" t="s">
        <v>1702</v>
      </c>
      <c r="D1463" t="s">
        <v>1761</v>
      </c>
    </row>
    <row r="1464" spans="1:4" x14ac:dyDescent="0.25">
      <c r="A1464" t="s">
        <v>1482</v>
      </c>
      <c r="B1464" t="s">
        <v>3</v>
      </c>
      <c r="C1464" t="s">
        <v>1702</v>
      </c>
      <c r="D1464" t="s">
        <v>1762</v>
      </c>
    </row>
    <row r="1465" spans="1:4" x14ac:dyDescent="0.25">
      <c r="A1465" t="s">
        <v>1483</v>
      </c>
      <c r="B1465" t="s">
        <v>3</v>
      </c>
      <c r="C1465" t="s">
        <v>1702</v>
      </c>
      <c r="D1465" t="s">
        <v>1763</v>
      </c>
    </row>
    <row r="1466" spans="1:4" x14ac:dyDescent="0.25">
      <c r="A1466" t="s">
        <v>1484</v>
      </c>
      <c r="B1466" t="s">
        <v>3</v>
      </c>
      <c r="C1466" t="s">
        <v>1702</v>
      </c>
      <c r="D1466" t="s">
        <v>1764</v>
      </c>
    </row>
    <row r="1467" spans="1:4" x14ac:dyDescent="0.25">
      <c r="A1467" t="s">
        <v>1485</v>
      </c>
      <c r="B1467" t="s">
        <v>3</v>
      </c>
      <c r="C1467" t="s">
        <v>1702</v>
      </c>
      <c r="D1467" t="s">
        <v>1765</v>
      </c>
    </row>
    <row r="1468" spans="1:4" x14ac:dyDescent="0.25">
      <c r="A1468" t="s">
        <v>1486</v>
      </c>
      <c r="B1468" t="s">
        <v>3</v>
      </c>
      <c r="C1468" t="s">
        <v>1702</v>
      </c>
      <c r="D1468" t="s">
        <v>1766</v>
      </c>
    </row>
    <row r="1469" spans="1:4" x14ac:dyDescent="0.25">
      <c r="A1469" t="s">
        <v>1487</v>
      </c>
      <c r="B1469" t="s">
        <v>3</v>
      </c>
      <c r="C1469" t="s">
        <v>1702</v>
      </c>
      <c r="D1469" t="s">
        <v>1767</v>
      </c>
    </row>
    <row r="1470" spans="1:4" x14ac:dyDescent="0.25">
      <c r="A1470" t="s">
        <v>1488</v>
      </c>
      <c r="B1470" t="s">
        <v>3</v>
      </c>
      <c r="C1470" t="s">
        <v>1705</v>
      </c>
      <c r="D1470" t="s">
        <v>1752</v>
      </c>
    </row>
    <row r="1471" spans="1:4" x14ac:dyDescent="0.25">
      <c r="A1471" t="s">
        <v>1489</v>
      </c>
      <c r="B1471" t="s">
        <v>3</v>
      </c>
      <c r="C1471" t="s">
        <v>1705</v>
      </c>
      <c r="D1471" t="s">
        <v>1753</v>
      </c>
    </row>
    <row r="1472" spans="1:4" x14ac:dyDescent="0.25">
      <c r="A1472" t="s">
        <v>1490</v>
      </c>
      <c r="B1472" t="s">
        <v>3</v>
      </c>
      <c r="C1472" t="s">
        <v>1705</v>
      </c>
      <c r="D1472" t="s">
        <v>1754</v>
      </c>
    </row>
    <row r="1473" spans="1:4" x14ac:dyDescent="0.25">
      <c r="A1473" t="s">
        <v>1491</v>
      </c>
      <c r="B1473" t="s">
        <v>3</v>
      </c>
      <c r="C1473" t="s">
        <v>1705</v>
      </c>
      <c r="D1473" t="s">
        <v>1755</v>
      </c>
    </row>
    <row r="1474" spans="1:4" x14ac:dyDescent="0.25">
      <c r="A1474" t="s">
        <v>1492</v>
      </c>
      <c r="B1474" t="s">
        <v>3</v>
      </c>
      <c r="C1474" t="s">
        <v>1705</v>
      </c>
      <c r="D1474" t="s">
        <v>1756</v>
      </c>
    </row>
    <row r="1475" spans="1:4" x14ac:dyDescent="0.25">
      <c r="A1475" t="s">
        <v>1493</v>
      </c>
      <c r="B1475" t="s">
        <v>3</v>
      </c>
      <c r="C1475" t="s">
        <v>1705</v>
      </c>
      <c r="D1475" t="s">
        <v>1757</v>
      </c>
    </row>
    <row r="1476" spans="1:4" x14ac:dyDescent="0.25">
      <c r="A1476" t="s">
        <v>1494</v>
      </c>
      <c r="B1476" t="s">
        <v>3</v>
      </c>
      <c r="C1476" t="s">
        <v>1705</v>
      </c>
      <c r="D1476" t="s">
        <v>1758</v>
      </c>
    </row>
    <row r="1477" spans="1:4" x14ac:dyDescent="0.25">
      <c r="A1477" t="s">
        <v>1495</v>
      </c>
      <c r="B1477" t="s">
        <v>3</v>
      </c>
      <c r="C1477" t="s">
        <v>1705</v>
      </c>
      <c r="D1477" t="s">
        <v>1759</v>
      </c>
    </row>
    <row r="1478" spans="1:4" x14ac:dyDescent="0.25">
      <c r="A1478" t="s">
        <v>1496</v>
      </c>
      <c r="B1478" t="s">
        <v>3</v>
      </c>
      <c r="C1478" t="s">
        <v>1705</v>
      </c>
      <c r="D1478" t="s">
        <v>1760</v>
      </c>
    </row>
    <row r="1479" spans="1:4" x14ac:dyDescent="0.25">
      <c r="A1479" t="s">
        <v>1497</v>
      </c>
      <c r="B1479" t="s">
        <v>3</v>
      </c>
      <c r="C1479" t="s">
        <v>1705</v>
      </c>
      <c r="D1479" t="s">
        <v>1761</v>
      </c>
    </row>
    <row r="1480" spans="1:4" x14ac:dyDescent="0.25">
      <c r="A1480" t="s">
        <v>1498</v>
      </c>
      <c r="B1480" t="s">
        <v>3</v>
      </c>
      <c r="C1480" t="s">
        <v>1705</v>
      </c>
      <c r="D1480" t="s">
        <v>1762</v>
      </c>
    </row>
    <row r="1481" spans="1:4" x14ac:dyDescent="0.25">
      <c r="A1481" t="s">
        <v>1499</v>
      </c>
      <c r="B1481" t="s">
        <v>3</v>
      </c>
      <c r="C1481" t="s">
        <v>1705</v>
      </c>
      <c r="D1481" t="s">
        <v>1763</v>
      </c>
    </row>
    <row r="1482" spans="1:4" x14ac:dyDescent="0.25">
      <c r="A1482" t="s">
        <v>1500</v>
      </c>
      <c r="B1482" t="s">
        <v>3</v>
      </c>
      <c r="C1482" t="s">
        <v>1705</v>
      </c>
      <c r="D1482" t="s">
        <v>1764</v>
      </c>
    </row>
    <row r="1483" spans="1:4" x14ac:dyDescent="0.25">
      <c r="A1483" t="s">
        <v>1501</v>
      </c>
      <c r="B1483" t="s">
        <v>3</v>
      </c>
      <c r="C1483" t="s">
        <v>1705</v>
      </c>
      <c r="D1483" t="s">
        <v>1765</v>
      </c>
    </row>
    <row r="1484" spans="1:4" x14ac:dyDescent="0.25">
      <c r="A1484" t="s">
        <v>1502</v>
      </c>
      <c r="B1484" t="s">
        <v>3</v>
      </c>
      <c r="C1484" t="s">
        <v>1705</v>
      </c>
      <c r="D1484" t="s">
        <v>1766</v>
      </c>
    </row>
    <row r="1485" spans="1:4" x14ac:dyDescent="0.25">
      <c r="A1485" t="s">
        <v>1503</v>
      </c>
      <c r="B1485" t="s">
        <v>3</v>
      </c>
      <c r="C1485" t="s">
        <v>1705</v>
      </c>
      <c r="D1485" t="s">
        <v>1767</v>
      </c>
    </row>
    <row r="1486" spans="1:4" x14ac:dyDescent="0.25">
      <c r="A1486" t="s">
        <v>1504</v>
      </c>
      <c r="B1486" t="s">
        <v>3</v>
      </c>
      <c r="C1486" t="s">
        <v>1706</v>
      </c>
      <c r="D1486" t="s">
        <v>1752</v>
      </c>
    </row>
    <row r="1487" spans="1:4" x14ac:dyDescent="0.25">
      <c r="A1487" t="s">
        <v>1505</v>
      </c>
      <c r="B1487" t="s">
        <v>3</v>
      </c>
      <c r="C1487" t="s">
        <v>1706</v>
      </c>
      <c r="D1487" t="s">
        <v>1753</v>
      </c>
    </row>
    <row r="1488" spans="1:4" x14ac:dyDescent="0.25">
      <c r="A1488" t="s">
        <v>1506</v>
      </c>
      <c r="B1488" t="s">
        <v>3</v>
      </c>
      <c r="C1488" t="s">
        <v>1706</v>
      </c>
      <c r="D1488" t="s">
        <v>1754</v>
      </c>
    </row>
    <row r="1489" spans="1:4" x14ac:dyDescent="0.25">
      <c r="A1489" t="s">
        <v>1507</v>
      </c>
      <c r="B1489" t="s">
        <v>3</v>
      </c>
      <c r="C1489" t="s">
        <v>1706</v>
      </c>
      <c r="D1489" t="s">
        <v>1755</v>
      </c>
    </row>
    <row r="1490" spans="1:4" x14ac:dyDescent="0.25">
      <c r="A1490" t="s">
        <v>1508</v>
      </c>
      <c r="B1490" t="s">
        <v>3</v>
      </c>
      <c r="C1490" t="s">
        <v>1706</v>
      </c>
      <c r="D1490" t="s">
        <v>1756</v>
      </c>
    </row>
    <row r="1491" spans="1:4" x14ac:dyDescent="0.25">
      <c r="A1491" t="s">
        <v>1509</v>
      </c>
      <c r="B1491" t="s">
        <v>3</v>
      </c>
      <c r="C1491" t="s">
        <v>1706</v>
      </c>
      <c r="D1491" t="s">
        <v>1757</v>
      </c>
    </row>
    <row r="1492" spans="1:4" x14ac:dyDescent="0.25">
      <c r="A1492" t="s">
        <v>1510</v>
      </c>
      <c r="B1492" t="s">
        <v>3</v>
      </c>
      <c r="C1492" t="s">
        <v>1706</v>
      </c>
      <c r="D1492" t="s">
        <v>1758</v>
      </c>
    </row>
    <row r="1493" spans="1:4" x14ac:dyDescent="0.25">
      <c r="A1493" t="s">
        <v>1511</v>
      </c>
      <c r="B1493" t="s">
        <v>3</v>
      </c>
      <c r="C1493" t="s">
        <v>1706</v>
      </c>
      <c r="D1493" t="s">
        <v>1759</v>
      </c>
    </row>
    <row r="1494" spans="1:4" x14ac:dyDescent="0.25">
      <c r="A1494" t="s">
        <v>1512</v>
      </c>
      <c r="B1494" t="s">
        <v>3</v>
      </c>
      <c r="C1494" t="s">
        <v>1706</v>
      </c>
      <c r="D1494" t="s">
        <v>1760</v>
      </c>
    </row>
    <row r="1495" spans="1:4" x14ac:dyDescent="0.25">
      <c r="A1495" t="s">
        <v>1513</v>
      </c>
      <c r="B1495" t="s">
        <v>3</v>
      </c>
      <c r="C1495" t="s">
        <v>1706</v>
      </c>
      <c r="D1495" t="s">
        <v>1761</v>
      </c>
    </row>
    <row r="1496" spans="1:4" x14ac:dyDescent="0.25">
      <c r="A1496" t="s">
        <v>1514</v>
      </c>
      <c r="B1496" t="s">
        <v>3</v>
      </c>
      <c r="C1496" t="s">
        <v>1706</v>
      </c>
      <c r="D1496" t="s">
        <v>1762</v>
      </c>
    </row>
    <row r="1497" spans="1:4" x14ac:dyDescent="0.25">
      <c r="A1497" t="s">
        <v>1515</v>
      </c>
      <c r="B1497" t="s">
        <v>3</v>
      </c>
      <c r="C1497" t="s">
        <v>1706</v>
      </c>
      <c r="D1497" t="s">
        <v>1763</v>
      </c>
    </row>
    <row r="1498" spans="1:4" x14ac:dyDescent="0.25">
      <c r="A1498" t="s">
        <v>1516</v>
      </c>
      <c r="B1498" t="s">
        <v>3</v>
      </c>
      <c r="C1498" t="s">
        <v>1706</v>
      </c>
      <c r="D1498" t="s">
        <v>1764</v>
      </c>
    </row>
    <row r="1499" spans="1:4" x14ac:dyDescent="0.25">
      <c r="A1499" t="s">
        <v>1517</v>
      </c>
      <c r="B1499" t="s">
        <v>3</v>
      </c>
      <c r="C1499" t="s">
        <v>1706</v>
      </c>
      <c r="D1499" t="s">
        <v>1765</v>
      </c>
    </row>
    <row r="1500" spans="1:4" x14ac:dyDescent="0.25">
      <c r="A1500" t="s">
        <v>1518</v>
      </c>
      <c r="B1500" t="s">
        <v>3</v>
      </c>
      <c r="C1500" t="s">
        <v>1706</v>
      </c>
      <c r="D1500" t="s">
        <v>1766</v>
      </c>
    </row>
    <row r="1501" spans="1:4" x14ac:dyDescent="0.25">
      <c r="A1501" t="s">
        <v>1519</v>
      </c>
      <c r="B1501" t="s">
        <v>3</v>
      </c>
      <c r="C1501" t="s">
        <v>1706</v>
      </c>
      <c r="D1501" t="s">
        <v>1767</v>
      </c>
    </row>
    <row r="1502" spans="1:4" x14ac:dyDescent="0.25">
      <c r="A1502" t="s">
        <v>1520</v>
      </c>
      <c r="B1502" t="s">
        <v>3</v>
      </c>
      <c r="C1502" t="s">
        <v>1707</v>
      </c>
      <c r="D1502" t="s">
        <v>1752</v>
      </c>
    </row>
    <row r="1503" spans="1:4" x14ac:dyDescent="0.25">
      <c r="A1503" t="s">
        <v>1521</v>
      </c>
      <c r="B1503" t="s">
        <v>3</v>
      </c>
      <c r="C1503" t="s">
        <v>1707</v>
      </c>
      <c r="D1503" t="s">
        <v>1753</v>
      </c>
    </row>
    <row r="1504" spans="1:4" x14ac:dyDescent="0.25">
      <c r="A1504" t="s">
        <v>1522</v>
      </c>
      <c r="B1504" t="s">
        <v>3</v>
      </c>
      <c r="C1504" t="s">
        <v>1707</v>
      </c>
      <c r="D1504" t="s">
        <v>1754</v>
      </c>
    </row>
    <row r="1505" spans="1:4" x14ac:dyDescent="0.25">
      <c r="A1505" t="s">
        <v>1523</v>
      </c>
      <c r="B1505" t="s">
        <v>3</v>
      </c>
      <c r="C1505" t="s">
        <v>1707</v>
      </c>
      <c r="D1505" t="s">
        <v>1755</v>
      </c>
    </row>
    <row r="1506" spans="1:4" x14ac:dyDescent="0.25">
      <c r="A1506" t="s">
        <v>1524</v>
      </c>
      <c r="B1506" t="s">
        <v>3</v>
      </c>
      <c r="C1506" t="s">
        <v>1707</v>
      </c>
      <c r="D1506" t="s">
        <v>1756</v>
      </c>
    </row>
    <row r="1507" spans="1:4" x14ac:dyDescent="0.25">
      <c r="A1507" t="s">
        <v>1525</v>
      </c>
      <c r="B1507" t="s">
        <v>3</v>
      </c>
      <c r="C1507" t="s">
        <v>1707</v>
      </c>
      <c r="D1507" t="s">
        <v>1757</v>
      </c>
    </row>
    <row r="1508" spans="1:4" x14ac:dyDescent="0.25">
      <c r="A1508" t="s">
        <v>1526</v>
      </c>
      <c r="B1508" t="s">
        <v>3</v>
      </c>
      <c r="C1508" t="s">
        <v>1707</v>
      </c>
      <c r="D1508" t="s">
        <v>1758</v>
      </c>
    </row>
    <row r="1509" spans="1:4" x14ac:dyDescent="0.25">
      <c r="A1509" t="s">
        <v>1527</v>
      </c>
      <c r="B1509" t="s">
        <v>3</v>
      </c>
      <c r="C1509" t="s">
        <v>1707</v>
      </c>
      <c r="D1509" t="s">
        <v>1759</v>
      </c>
    </row>
    <row r="1510" spans="1:4" x14ac:dyDescent="0.25">
      <c r="A1510" t="s">
        <v>1528</v>
      </c>
      <c r="B1510" t="s">
        <v>3</v>
      </c>
      <c r="C1510" t="s">
        <v>1707</v>
      </c>
      <c r="D1510" t="s">
        <v>1760</v>
      </c>
    </row>
    <row r="1511" spans="1:4" x14ac:dyDescent="0.25">
      <c r="A1511" t="s">
        <v>1529</v>
      </c>
      <c r="B1511" t="s">
        <v>3</v>
      </c>
      <c r="C1511" t="s">
        <v>1707</v>
      </c>
      <c r="D1511" t="s">
        <v>1761</v>
      </c>
    </row>
    <row r="1512" spans="1:4" x14ac:dyDescent="0.25">
      <c r="A1512" t="s">
        <v>1530</v>
      </c>
      <c r="B1512" t="s">
        <v>3</v>
      </c>
      <c r="C1512" t="s">
        <v>1707</v>
      </c>
      <c r="D1512" t="s">
        <v>1762</v>
      </c>
    </row>
    <row r="1513" spans="1:4" x14ac:dyDescent="0.25">
      <c r="A1513" t="s">
        <v>1531</v>
      </c>
      <c r="B1513" t="s">
        <v>3</v>
      </c>
      <c r="C1513" t="s">
        <v>1707</v>
      </c>
      <c r="D1513" t="s">
        <v>1763</v>
      </c>
    </row>
    <row r="1514" spans="1:4" x14ac:dyDescent="0.25">
      <c r="A1514" t="s">
        <v>1532</v>
      </c>
      <c r="B1514" t="s">
        <v>3</v>
      </c>
      <c r="C1514" t="s">
        <v>1707</v>
      </c>
      <c r="D1514" t="s">
        <v>1764</v>
      </c>
    </row>
    <row r="1515" spans="1:4" x14ac:dyDescent="0.25">
      <c r="A1515" t="s">
        <v>1533</v>
      </c>
      <c r="B1515" t="s">
        <v>3</v>
      </c>
      <c r="C1515" t="s">
        <v>1707</v>
      </c>
      <c r="D1515" t="s">
        <v>1765</v>
      </c>
    </row>
    <row r="1516" spans="1:4" x14ac:dyDescent="0.25">
      <c r="A1516" t="s">
        <v>1534</v>
      </c>
      <c r="B1516" t="s">
        <v>3</v>
      </c>
      <c r="C1516" t="s">
        <v>1707</v>
      </c>
      <c r="D1516" t="s">
        <v>1766</v>
      </c>
    </row>
    <row r="1517" spans="1:4" x14ac:dyDescent="0.25">
      <c r="A1517" t="s">
        <v>1535</v>
      </c>
      <c r="B1517" t="s">
        <v>3</v>
      </c>
      <c r="C1517" t="s">
        <v>1707</v>
      </c>
      <c r="D1517" t="s">
        <v>1767</v>
      </c>
    </row>
    <row r="1518" spans="1:4" x14ac:dyDescent="0.25">
      <c r="A1518" t="s">
        <v>1536</v>
      </c>
      <c r="B1518" t="s">
        <v>3</v>
      </c>
      <c r="C1518" t="s">
        <v>1708</v>
      </c>
      <c r="D1518" t="s">
        <v>1752</v>
      </c>
    </row>
    <row r="1519" spans="1:4" x14ac:dyDescent="0.25">
      <c r="A1519" t="s">
        <v>1537</v>
      </c>
      <c r="B1519" t="s">
        <v>3</v>
      </c>
      <c r="C1519" t="s">
        <v>1708</v>
      </c>
      <c r="D1519" t="s">
        <v>1753</v>
      </c>
    </row>
    <row r="1520" spans="1:4" x14ac:dyDescent="0.25">
      <c r="A1520" t="s">
        <v>1538</v>
      </c>
      <c r="B1520" t="s">
        <v>3</v>
      </c>
      <c r="C1520" t="s">
        <v>1708</v>
      </c>
      <c r="D1520" t="s">
        <v>1754</v>
      </c>
    </row>
    <row r="1521" spans="1:4" x14ac:dyDescent="0.25">
      <c r="A1521" t="s">
        <v>1539</v>
      </c>
      <c r="B1521" t="s">
        <v>3</v>
      </c>
      <c r="C1521" t="s">
        <v>1708</v>
      </c>
      <c r="D1521" t="s">
        <v>1755</v>
      </c>
    </row>
    <row r="1522" spans="1:4" x14ac:dyDescent="0.25">
      <c r="A1522" t="s">
        <v>1540</v>
      </c>
      <c r="B1522" t="s">
        <v>3</v>
      </c>
      <c r="C1522" t="s">
        <v>1708</v>
      </c>
      <c r="D1522" t="s">
        <v>1756</v>
      </c>
    </row>
    <row r="1523" spans="1:4" x14ac:dyDescent="0.25">
      <c r="A1523" t="s">
        <v>1541</v>
      </c>
      <c r="B1523" t="s">
        <v>3</v>
      </c>
      <c r="C1523" t="s">
        <v>1708</v>
      </c>
      <c r="D1523" t="s">
        <v>1757</v>
      </c>
    </row>
    <row r="1524" spans="1:4" x14ac:dyDescent="0.25">
      <c r="A1524" t="s">
        <v>1542</v>
      </c>
      <c r="B1524" t="s">
        <v>3</v>
      </c>
      <c r="C1524" t="s">
        <v>1708</v>
      </c>
      <c r="D1524" t="s">
        <v>1758</v>
      </c>
    </row>
    <row r="1525" spans="1:4" x14ac:dyDescent="0.25">
      <c r="A1525" t="s">
        <v>1543</v>
      </c>
      <c r="B1525" t="s">
        <v>3</v>
      </c>
      <c r="C1525" t="s">
        <v>1708</v>
      </c>
      <c r="D1525" t="s">
        <v>1759</v>
      </c>
    </row>
    <row r="1526" spans="1:4" x14ac:dyDescent="0.25">
      <c r="A1526" t="s">
        <v>1544</v>
      </c>
      <c r="B1526" t="s">
        <v>3</v>
      </c>
      <c r="C1526" t="s">
        <v>1708</v>
      </c>
      <c r="D1526" t="s">
        <v>1760</v>
      </c>
    </row>
    <row r="1527" spans="1:4" x14ac:dyDescent="0.25">
      <c r="A1527" t="s">
        <v>1545</v>
      </c>
      <c r="B1527" t="s">
        <v>3</v>
      </c>
      <c r="C1527" t="s">
        <v>1708</v>
      </c>
      <c r="D1527" t="s">
        <v>1761</v>
      </c>
    </row>
    <row r="1528" spans="1:4" x14ac:dyDescent="0.25">
      <c r="A1528" t="s">
        <v>1546</v>
      </c>
      <c r="B1528" t="s">
        <v>3</v>
      </c>
      <c r="C1528" t="s">
        <v>1708</v>
      </c>
      <c r="D1528" t="s">
        <v>1762</v>
      </c>
    </row>
    <row r="1529" spans="1:4" x14ac:dyDescent="0.25">
      <c r="A1529" t="s">
        <v>1547</v>
      </c>
      <c r="B1529" t="s">
        <v>3</v>
      </c>
      <c r="C1529" t="s">
        <v>1708</v>
      </c>
      <c r="D1529" t="s">
        <v>1763</v>
      </c>
    </row>
    <row r="1530" spans="1:4" x14ac:dyDescent="0.25">
      <c r="A1530" t="s">
        <v>1548</v>
      </c>
      <c r="B1530" t="s">
        <v>3</v>
      </c>
      <c r="C1530" t="s">
        <v>1708</v>
      </c>
      <c r="D1530" t="s">
        <v>1764</v>
      </c>
    </row>
    <row r="1531" spans="1:4" x14ac:dyDescent="0.25">
      <c r="A1531" t="s">
        <v>1549</v>
      </c>
      <c r="B1531" t="s">
        <v>3</v>
      </c>
      <c r="C1531" t="s">
        <v>1708</v>
      </c>
      <c r="D1531" t="s">
        <v>1765</v>
      </c>
    </row>
    <row r="1532" spans="1:4" x14ac:dyDescent="0.25">
      <c r="A1532" t="s">
        <v>1550</v>
      </c>
      <c r="B1532" t="s">
        <v>3</v>
      </c>
      <c r="C1532" t="s">
        <v>1708</v>
      </c>
      <c r="D1532" t="s">
        <v>1766</v>
      </c>
    </row>
    <row r="1533" spans="1:4" x14ac:dyDescent="0.25">
      <c r="A1533" t="s">
        <v>1551</v>
      </c>
      <c r="B1533" t="s">
        <v>3</v>
      </c>
      <c r="C1533" t="s">
        <v>1708</v>
      </c>
      <c r="D1533" t="s">
        <v>1767</v>
      </c>
    </row>
    <row r="1534" spans="1:4" x14ac:dyDescent="0.25">
      <c r="A1534" t="s">
        <v>1552</v>
      </c>
      <c r="B1534" t="s">
        <v>3</v>
      </c>
      <c r="C1534" t="s">
        <v>1709</v>
      </c>
      <c r="D1534" t="s">
        <v>1752</v>
      </c>
    </row>
    <row r="1535" spans="1:4" x14ac:dyDescent="0.25">
      <c r="A1535" t="s">
        <v>1553</v>
      </c>
      <c r="B1535" t="s">
        <v>3</v>
      </c>
      <c r="C1535" t="s">
        <v>1709</v>
      </c>
      <c r="D1535" t="s">
        <v>1753</v>
      </c>
    </row>
    <row r="1536" spans="1:4" x14ac:dyDescent="0.25">
      <c r="A1536" t="s">
        <v>1554</v>
      </c>
      <c r="B1536" t="s">
        <v>3</v>
      </c>
      <c r="C1536" t="s">
        <v>1709</v>
      </c>
      <c r="D1536" t="s">
        <v>1754</v>
      </c>
    </row>
    <row r="1537" spans="1:4" x14ac:dyDescent="0.25">
      <c r="A1537" t="s">
        <v>1555</v>
      </c>
      <c r="B1537" t="s">
        <v>3</v>
      </c>
      <c r="C1537" t="s">
        <v>1709</v>
      </c>
      <c r="D1537" t="s">
        <v>1755</v>
      </c>
    </row>
    <row r="1538" spans="1:4" x14ac:dyDescent="0.25">
      <c r="A1538" t="s">
        <v>1556</v>
      </c>
      <c r="B1538" t="s">
        <v>3</v>
      </c>
      <c r="C1538" t="s">
        <v>1709</v>
      </c>
      <c r="D1538" t="s">
        <v>1756</v>
      </c>
    </row>
    <row r="1539" spans="1:4" x14ac:dyDescent="0.25">
      <c r="A1539" t="s">
        <v>1557</v>
      </c>
      <c r="B1539" t="s">
        <v>3</v>
      </c>
      <c r="C1539" t="s">
        <v>1709</v>
      </c>
      <c r="D1539" t="s">
        <v>1757</v>
      </c>
    </row>
    <row r="1540" spans="1:4" x14ac:dyDescent="0.25">
      <c r="A1540" t="s">
        <v>1558</v>
      </c>
      <c r="B1540" t="s">
        <v>3</v>
      </c>
      <c r="C1540" t="s">
        <v>1709</v>
      </c>
      <c r="D1540" t="s">
        <v>1758</v>
      </c>
    </row>
    <row r="1541" spans="1:4" x14ac:dyDescent="0.25">
      <c r="A1541" t="s">
        <v>1559</v>
      </c>
      <c r="B1541" t="s">
        <v>3</v>
      </c>
      <c r="C1541" t="s">
        <v>1709</v>
      </c>
      <c r="D1541" t="s">
        <v>1759</v>
      </c>
    </row>
    <row r="1542" spans="1:4" x14ac:dyDescent="0.25">
      <c r="A1542" t="s">
        <v>1560</v>
      </c>
      <c r="B1542" t="s">
        <v>3</v>
      </c>
      <c r="C1542" t="s">
        <v>1709</v>
      </c>
      <c r="D1542" t="s">
        <v>1760</v>
      </c>
    </row>
    <row r="1543" spans="1:4" x14ac:dyDescent="0.25">
      <c r="A1543" t="s">
        <v>1561</v>
      </c>
      <c r="B1543" t="s">
        <v>3</v>
      </c>
      <c r="C1543" t="s">
        <v>1709</v>
      </c>
      <c r="D1543" t="s">
        <v>1761</v>
      </c>
    </row>
    <row r="1544" spans="1:4" x14ac:dyDescent="0.25">
      <c r="A1544" t="s">
        <v>1562</v>
      </c>
      <c r="B1544" t="s">
        <v>3</v>
      </c>
      <c r="C1544" t="s">
        <v>1709</v>
      </c>
      <c r="D1544" t="s">
        <v>1762</v>
      </c>
    </row>
    <row r="1545" spans="1:4" x14ac:dyDescent="0.25">
      <c r="A1545" t="s">
        <v>1563</v>
      </c>
      <c r="B1545" t="s">
        <v>3</v>
      </c>
      <c r="C1545" t="s">
        <v>1709</v>
      </c>
      <c r="D1545" t="s">
        <v>1763</v>
      </c>
    </row>
    <row r="1546" spans="1:4" x14ac:dyDescent="0.25">
      <c r="A1546" t="s">
        <v>1564</v>
      </c>
      <c r="B1546" t="s">
        <v>3</v>
      </c>
      <c r="C1546" t="s">
        <v>1709</v>
      </c>
      <c r="D1546" t="s">
        <v>1764</v>
      </c>
    </row>
    <row r="1547" spans="1:4" x14ac:dyDescent="0.25">
      <c r="A1547" t="s">
        <v>1565</v>
      </c>
      <c r="B1547" t="s">
        <v>3</v>
      </c>
      <c r="C1547" t="s">
        <v>1709</v>
      </c>
      <c r="D1547" t="s">
        <v>1765</v>
      </c>
    </row>
    <row r="1548" spans="1:4" x14ac:dyDescent="0.25">
      <c r="A1548" t="s">
        <v>1566</v>
      </c>
      <c r="B1548" t="s">
        <v>3</v>
      </c>
      <c r="C1548" t="s">
        <v>1709</v>
      </c>
      <c r="D1548" t="s">
        <v>1766</v>
      </c>
    </row>
    <row r="1549" spans="1:4" x14ac:dyDescent="0.25">
      <c r="A1549" t="s">
        <v>1567</v>
      </c>
      <c r="B1549" t="s">
        <v>3</v>
      </c>
      <c r="C1549" t="s">
        <v>1709</v>
      </c>
      <c r="D1549" t="s">
        <v>1767</v>
      </c>
    </row>
    <row r="1550" spans="1:4" x14ac:dyDescent="0.25">
      <c r="A1550" t="s">
        <v>1568</v>
      </c>
      <c r="B1550" t="s">
        <v>3</v>
      </c>
      <c r="C1550" t="s">
        <v>1710</v>
      </c>
      <c r="D1550" t="s">
        <v>1752</v>
      </c>
    </row>
    <row r="1551" spans="1:4" x14ac:dyDescent="0.25">
      <c r="A1551" t="s">
        <v>1569</v>
      </c>
      <c r="B1551" t="s">
        <v>3</v>
      </c>
      <c r="C1551" t="s">
        <v>1710</v>
      </c>
      <c r="D1551" t="s">
        <v>1753</v>
      </c>
    </row>
    <row r="1552" spans="1:4" x14ac:dyDescent="0.25">
      <c r="A1552" t="s">
        <v>1570</v>
      </c>
      <c r="B1552" t="s">
        <v>3</v>
      </c>
      <c r="C1552" t="s">
        <v>1710</v>
      </c>
      <c r="D1552" t="s">
        <v>1754</v>
      </c>
    </row>
    <row r="1553" spans="1:4" x14ac:dyDescent="0.25">
      <c r="A1553" t="s">
        <v>1571</v>
      </c>
      <c r="B1553" t="s">
        <v>3</v>
      </c>
      <c r="C1553" t="s">
        <v>1710</v>
      </c>
      <c r="D1553" t="s">
        <v>1755</v>
      </c>
    </row>
    <row r="1554" spans="1:4" x14ac:dyDescent="0.25">
      <c r="A1554" t="s">
        <v>1572</v>
      </c>
      <c r="B1554" t="s">
        <v>3</v>
      </c>
      <c r="C1554" t="s">
        <v>1710</v>
      </c>
      <c r="D1554" t="s">
        <v>1756</v>
      </c>
    </row>
    <row r="1555" spans="1:4" x14ac:dyDescent="0.25">
      <c r="A1555" t="s">
        <v>1573</v>
      </c>
      <c r="B1555" t="s">
        <v>3</v>
      </c>
      <c r="C1555" t="s">
        <v>1710</v>
      </c>
      <c r="D1555" t="s">
        <v>1757</v>
      </c>
    </row>
    <row r="1556" spans="1:4" x14ac:dyDescent="0.25">
      <c r="A1556" t="s">
        <v>1574</v>
      </c>
      <c r="B1556" t="s">
        <v>3</v>
      </c>
      <c r="C1556" t="s">
        <v>1710</v>
      </c>
      <c r="D1556" t="s">
        <v>1758</v>
      </c>
    </row>
    <row r="1557" spans="1:4" x14ac:dyDescent="0.25">
      <c r="A1557" t="s">
        <v>1575</v>
      </c>
      <c r="B1557" t="s">
        <v>3</v>
      </c>
      <c r="C1557" t="s">
        <v>1710</v>
      </c>
      <c r="D1557" t="s">
        <v>1759</v>
      </c>
    </row>
    <row r="1558" spans="1:4" x14ac:dyDescent="0.25">
      <c r="A1558" t="s">
        <v>1576</v>
      </c>
      <c r="B1558" t="s">
        <v>3</v>
      </c>
      <c r="C1558" t="s">
        <v>1710</v>
      </c>
      <c r="D1558" t="s">
        <v>1760</v>
      </c>
    </row>
    <row r="1559" spans="1:4" x14ac:dyDescent="0.25">
      <c r="A1559" t="s">
        <v>1577</v>
      </c>
      <c r="B1559" t="s">
        <v>3</v>
      </c>
      <c r="C1559" t="s">
        <v>1710</v>
      </c>
      <c r="D1559" t="s">
        <v>1761</v>
      </c>
    </row>
    <row r="1560" spans="1:4" x14ac:dyDescent="0.25">
      <c r="A1560" t="s">
        <v>1578</v>
      </c>
      <c r="B1560" t="s">
        <v>3</v>
      </c>
      <c r="C1560" t="s">
        <v>1710</v>
      </c>
      <c r="D1560" t="s">
        <v>1762</v>
      </c>
    </row>
    <row r="1561" spans="1:4" x14ac:dyDescent="0.25">
      <c r="A1561" t="s">
        <v>1579</v>
      </c>
      <c r="B1561" t="s">
        <v>3</v>
      </c>
      <c r="C1561" t="s">
        <v>1710</v>
      </c>
      <c r="D1561" t="s">
        <v>1763</v>
      </c>
    </row>
    <row r="1562" spans="1:4" x14ac:dyDescent="0.25">
      <c r="A1562" t="s">
        <v>1580</v>
      </c>
      <c r="B1562" t="s">
        <v>3</v>
      </c>
      <c r="C1562" t="s">
        <v>1710</v>
      </c>
      <c r="D1562" t="s">
        <v>1764</v>
      </c>
    </row>
    <row r="1563" spans="1:4" x14ac:dyDescent="0.25">
      <c r="A1563" t="s">
        <v>1581</v>
      </c>
      <c r="B1563" t="s">
        <v>3</v>
      </c>
      <c r="C1563" t="s">
        <v>1710</v>
      </c>
      <c r="D1563" t="s">
        <v>1765</v>
      </c>
    </row>
    <row r="1564" spans="1:4" x14ac:dyDescent="0.25">
      <c r="A1564" t="s">
        <v>1582</v>
      </c>
      <c r="B1564" t="s">
        <v>3</v>
      </c>
      <c r="C1564" t="s">
        <v>1710</v>
      </c>
      <c r="D1564" t="s">
        <v>1766</v>
      </c>
    </row>
    <row r="1565" spans="1:4" x14ac:dyDescent="0.25">
      <c r="A1565" t="s">
        <v>1583</v>
      </c>
      <c r="B1565" t="s">
        <v>3</v>
      </c>
      <c r="C1565" t="s">
        <v>1710</v>
      </c>
      <c r="D1565" t="s">
        <v>1767</v>
      </c>
    </row>
    <row r="1566" spans="1:4" x14ac:dyDescent="0.25">
      <c r="A1566" t="s">
        <v>1584</v>
      </c>
      <c r="B1566" t="s">
        <v>3</v>
      </c>
      <c r="C1566" t="s">
        <v>1711</v>
      </c>
      <c r="D1566" t="s">
        <v>1752</v>
      </c>
    </row>
    <row r="1567" spans="1:4" x14ac:dyDescent="0.25">
      <c r="A1567" t="s">
        <v>1585</v>
      </c>
      <c r="B1567" t="s">
        <v>3</v>
      </c>
      <c r="C1567" t="s">
        <v>1711</v>
      </c>
      <c r="D1567" t="s">
        <v>1753</v>
      </c>
    </row>
    <row r="1568" spans="1:4" x14ac:dyDescent="0.25">
      <c r="A1568" t="s">
        <v>1586</v>
      </c>
      <c r="B1568" t="s">
        <v>3</v>
      </c>
      <c r="C1568" t="s">
        <v>1711</v>
      </c>
      <c r="D1568" t="s">
        <v>1754</v>
      </c>
    </row>
    <row r="1569" spans="1:4" x14ac:dyDescent="0.25">
      <c r="A1569" t="s">
        <v>1587</v>
      </c>
      <c r="B1569" t="s">
        <v>3</v>
      </c>
      <c r="C1569" t="s">
        <v>1711</v>
      </c>
      <c r="D1569" t="s">
        <v>1755</v>
      </c>
    </row>
    <row r="1570" spans="1:4" x14ac:dyDescent="0.25">
      <c r="A1570" t="s">
        <v>1588</v>
      </c>
      <c r="B1570" t="s">
        <v>3</v>
      </c>
      <c r="C1570" t="s">
        <v>1711</v>
      </c>
      <c r="D1570" t="s">
        <v>1756</v>
      </c>
    </row>
    <row r="1571" spans="1:4" x14ac:dyDescent="0.25">
      <c r="A1571" t="s">
        <v>1589</v>
      </c>
      <c r="B1571" t="s">
        <v>3</v>
      </c>
      <c r="C1571" t="s">
        <v>1711</v>
      </c>
      <c r="D1571" t="s">
        <v>1757</v>
      </c>
    </row>
    <row r="1572" spans="1:4" x14ac:dyDescent="0.25">
      <c r="A1572" t="s">
        <v>1590</v>
      </c>
      <c r="B1572" t="s">
        <v>3</v>
      </c>
      <c r="C1572" t="s">
        <v>1711</v>
      </c>
      <c r="D1572" t="s">
        <v>1758</v>
      </c>
    </row>
    <row r="1573" spans="1:4" x14ac:dyDescent="0.25">
      <c r="A1573" t="s">
        <v>1591</v>
      </c>
      <c r="B1573" t="s">
        <v>3</v>
      </c>
      <c r="C1573" t="s">
        <v>1711</v>
      </c>
      <c r="D1573" t="s">
        <v>1759</v>
      </c>
    </row>
    <row r="1574" spans="1:4" x14ac:dyDescent="0.25">
      <c r="A1574" t="s">
        <v>1592</v>
      </c>
      <c r="B1574" t="s">
        <v>3</v>
      </c>
      <c r="C1574" t="s">
        <v>1711</v>
      </c>
      <c r="D1574" t="s">
        <v>1760</v>
      </c>
    </row>
    <row r="1575" spans="1:4" x14ac:dyDescent="0.25">
      <c r="A1575" t="s">
        <v>1593</v>
      </c>
      <c r="B1575" t="s">
        <v>3</v>
      </c>
      <c r="C1575" t="s">
        <v>1711</v>
      </c>
      <c r="D1575" t="s">
        <v>1761</v>
      </c>
    </row>
    <row r="1576" spans="1:4" x14ac:dyDescent="0.25">
      <c r="A1576" t="s">
        <v>1594</v>
      </c>
      <c r="B1576" t="s">
        <v>3</v>
      </c>
      <c r="C1576" t="s">
        <v>1711</v>
      </c>
      <c r="D1576" t="s">
        <v>1762</v>
      </c>
    </row>
    <row r="1577" spans="1:4" x14ac:dyDescent="0.25">
      <c r="A1577" t="s">
        <v>1595</v>
      </c>
      <c r="B1577" t="s">
        <v>3</v>
      </c>
      <c r="C1577" t="s">
        <v>1711</v>
      </c>
      <c r="D1577" t="s">
        <v>1763</v>
      </c>
    </row>
    <row r="1578" spans="1:4" x14ac:dyDescent="0.25">
      <c r="A1578" t="s">
        <v>1596</v>
      </c>
      <c r="B1578" t="s">
        <v>3</v>
      </c>
      <c r="C1578" t="s">
        <v>1711</v>
      </c>
      <c r="D1578" t="s">
        <v>1764</v>
      </c>
    </row>
    <row r="1579" spans="1:4" x14ac:dyDescent="0.25">
      <c r="A1579" t="s">
        <v>1597</v>
      </c>
      <c r="B1579" t="s">
        <v>3</v>
      </c>
      <c r="C1579" t="s">
        <v>1711</v>
      </c>
      <c r="D1579" t="s">
        <v>1765</v>
      </c>
    </row>
    <row r="1580" spans="1:4" x14ac:dyDescent="0.25">
      <c r="A1580" t="s">
        <v>1598</v>
      </c>
      <c r="B1580" t="s">
        <v>3</v>
      </c>
      <c r="C1580" t="s">
        <v>1711</v>
      </c>
      <c r="D1580" t="s">
        <v>1766</v>
      </c>
    </row>
    <row r="1581" spans="1:4" x14ac:dyDescent="0.25">
      <c r="A1581" t="s">
        <v>1599</v>
      </c>
      <c r="B1581" t="s">
        <v>3</v>
      </c>
      <c r="C1581" t="s">
        <v>1711</v>
      </c>
      <c r="D1581" t="s">
        <v>1767</v>
      </c>
    </row>
    <row r="1582" spans="1:4" x14ac:dyDescent="0.25">
      <c r="A1582" t="s">
        <v>1600</v>
      </c>
      <c r="B1582" t="s">
        <v>3</v>
      </c>
      <c r="C1582" t="s">
        <v>1712</v>
      </c>
      <c r="D1582" t="s">
        <v>1752</v>
      </c>
    </row>
    <row r="1583" spans="1:4" x14ac:dyDescent="0.25">
      <c r="A1583" t="s">
        <v>1601</v>
      </c>
      <c r="B1583" t="s">
        <v>3</v>
      </c>
      <c r="C1583" t="s">
        <v>1712</v>
      </c>
      <c r="D1583" t="s">
        <v>1753</v>
      </c>
    </row>
    <row r="1584" spans="1:4" x14ac:dyDescent="0.25">
      <c r="A1584" t="s">
        <v>1602</v>
      </c>
      <c r="B1584" t="s">
        <v>3</v>
      </c>
      <c r="C1584" t="s">
        <v>1712</v>
      </c>
      <c r="D1584" t="s">
        <v>1754</v>
      </c>
    </row>
    <row r="1585" spans="1:4" x14ac:dyDescent="0.25">
      <c r="A1585" t="s">
        <v>1603</v>
      </c>
      <c r="B1585" t="s">
        <v>3</v>
      </c>
      <c r="C1585" t="s">
        <v>1712</v>
      </c>
      <c r="D1585" t="s">
        <v>1755</v>
      </c>
    </row>
    <row r="1586" spans="1:4" x14ac:dyDescent="0.25">
      <c r="A1586" t="s">
        <v>1604</v>
      </c>
      <c r="B1586" t="s">
        <v>3</v>
      </c>
      <c r="C1586" t="s">
        <v>1712</v>
      </c>
      <c r="D1586" t="s">
        <v>1756</v>
      </c>
    </row>
    <row r="1587" spans="1:4" x14ac:dyDescent="0.25">
      <c r="A1587" t="s">
        <v>1605</v>
      </c>
      <c r="B1587" t="s">
        <v>3</v>
      </c>
      <c r="C1587" t="s">
        <v>1712</v>
      </c>
      <c r="D1587" t="s">
        <v>1757</v>
      </c>
    </row>
    <row r="1588" spans="1:4" x14ac:dyDescent="0.25">
      <c r="A1588" t="s">
        <v>1606</v>
      </c>
      <c r="B1588" t="s">
        <v>3</v>
      </c>
      <c r="C1588" t="s">
        <v>1712</v>
      </c>
      <c r="D1588" t="s">
        <v>1758</v>
      </c>
    </row>
    <row r="1589" spans="1:4" x14ac:dyDescent="0.25">
      <c r="A1589" t="s">
        <v>1607</v>
      </c>
      <c r="B1589" t="s">
        <v>3</v>
      </c>
      <c r="C1589" t="s">
        <v>1712</v>
      </c>
      <c r="D1589" t="s">
        <v>1759</v>
      </c>
    </row>
    <row r="1590" spans="1:4" x14ac:dyDescent="0.25">
      <c r="A1590" t="s">
        <v>1608</v>
      </c>
      <c r="B1590" t="s">
        <v>3</v>
      </c>
      <c r="C1590" t="s">
        <v>1712</v>
      </c>
      <c r="D1590" t="s">
        <v>1760</v>
      </c>
    </row>
    <row r="1591" spans="1:4" x14ac:dyDescent="0.25">
      <c r="A1591" t="s">
        <v>1609</v>
      </c>
      <c r="B1591" t="s">
        <v>3</v>
      </c>
      <c r="C1591" t="s">
        <v>1712</v>
      </c>
      <c r="D1591" t="s">
        <v>1761</v>
      </c>
    </row>
    <row r="1592" spans="1:4" x14ac:dyDescent="0.25">
      <c r="A1592" t="s">
        <v>1610</v>
      </c>
      <c r="B1592" t="s">
        <v>3</v>
      </c>
      <c r="C1592" t="s">
        <v>1712</v>
      </c>
      <c r="D1592" t="s">
        <v>1762</v>
      </c>
    </row>
    <row r="1593" spans="1:4" x14ac:dyDescent="0.25">
      <c r="A1593" t="s">
        <v>1611</v>
      </c>
      <c r="B1593" t="s">
        <v>3</v>
      </c>
      <c r="C1593" t="s">
        <v>1712</v>
      </c>
      <c r="D1593" t="s">
        <v>1763</v>
      </c>
    </row>
    <row r="1594" spans="1:4" x14ac:dyDescent="0.25">
      <c r="A1594" t="s">
        <v>1612</v>
      </c>
      <c r="B1594" t="s">
        <v>3</v>
      </c>
      <c r="C1594" t="s">
        <v>1712</v>
      </c>
      <c r="D1594" t="s">
        <v>1764</v>
      </c>
    </row>
    <row r="1595" spans="1:4" x14ac:dyDescent="0.25">
      <c r="A1595" t="s">
        <v>1613</v>
      </c>
      <c r="B1595" t="s">
        <v>3</v>
      </c>
      <c r="C1595" t="s">
        <v>1712</v>
      </c>
      <c r="D1595" t="s">
        <v>1765</v>
      </c>
    </row>
    <row r="1596" spans="1:4" x14ac:dyDescent="0.25">
      <c r="A1596" t="s">
        <v>1614</v>
      </c>
      <c r="B1596" t="s">
        <v>3</v>
      </c>
      <c r="C1596" t="s">
        <v>1712</v>
      </c>
      <c r="D1596" t="s">
        <v>1766</v>
      </c>
    </row>
    <row r="1597" spans="1:4" x14ac:dyDescent="0.25">
      <c r="A1597" t="s">
        <v>1615</v>
      </c>
      <c r="B1597" t="s">
        <v>3</v>
      </c>
      <c r="C1597" t="s">
        <v>1712</v>
      </c>
      <c r="D1597" t="s">
        <v>1767</v>
      </c>
    </row>
    <row r="1598" spans="1:4" x14ac:dyDescent="0.25">
      <c r="A1598" t="s">
        <v>1616</v>
      </c>
      <c r="B1598" t="s">
        <v>3</v>
      </c>
      <c r="C1598" t="s">
        <v>1713</v>
      </c>
      <c r="D1598" t="s">
        <v>1752</v>
      </c>
    </row>
    <row r="1599" spans="1:4" x14ac:dyDescent="0.25">
      <c r="A1599" t="s">
        <v>1617</v>
      </c>
      <c r="B1599" t="s">
        <v>3</v>
      </c>
      <c r="C1599" t="s">
        <v>1713</v>
      </c>
      <c r="D1599" t="s">
        <v>1753</v>
      </c>
    </row>
    <row r="1600" spans="1:4" x14ac:dyDescent="0.25">
      <c r="A1600" t="s">
        <v>1618</v>
      </c>
      <c r="B1600" t="s">
        <v>3</v>
      </c>
      <c r="C1600" t="s">
        <v>1713</v>
      </c>
      <c r="D1600" t="s">
        <v>1754</v>
      </c>
    </row>
    <row r="1601" spans="1:4" x14ac:dyDescent="0.25">
      <c r="A1601" t="s">
        <v>1619</v>
      </c>
      <c r="B1601" t="s">
        <v>3</v>
      </c>
      <c r="C1601" t="s">
        <v>1713</v>
      </c>
      <c r="D1601" t="s">
        <v>1755</v>
      </c>
    </row>
    <row r="1602" spans="1:4" x14ac:dyDescent="0.25">
      <c r="A1602" t="s">
        <v>1620</v>
      </c>
      <c r="B1602" t="s">
        <v>3</v>
      </c>
      <c r="C1602" t="s">
        <v>1713</v>
      </c>
      <c r="D1602" t="s">
        <v>1756</v>
      </c>
    </row>
    <row r="1603" spans="1:4" x14ac:dyDescent="0.25">
      <c r="A1603" t="s">
        <v>1621</v>
      </c>
      <c r="B1603" t="s">
        <v>3</v>
      </c>
      <c r="C1603" t="s">
        <v>1713</v>
      </c>
      <c r="D1603" t="s">
        <v>1757</v>
      </c>
    </row>
    <row r="1604" spans="1:4" x14ac:dyDescent="0.25">
      <c r="A1604" t="s">
        <v>1622</v>
      </c>
      <c r="B1604" t="s">
        <v>3</v>
      </c>
      <c r="C1604" t="s">
        <v>1713</v>
      </c>
      <c r="D1604" t="s">
        <v>1758</v>
      </c>
    </row>
    <row r="1605" spans="1:4" x14ac:dyDescent="0.25">
      <c r="A1605" t="s">
        <v>1623</v>
      </c>
      <c r="B1605" t="s">
        <v>3</v>
      </c>
      <c r="C1605" t="s">
        <v>1713</v>
      </c>
      <c r="D1605" t="s">
        <v>1759</v>
      </c>
    </row>
    <row r="1606" spans="1:4" x14ac:dyDescent="0.25">
      <c r="A1606" t="s">
        <v>1624</v>
      </c>
      <c r="B1606" t="s">
        <v>3</v>
      </c>
      <c r="C1606" t="s">
        <v>1713</v>
      </c>
      <c r="D1606" t="s">
        <v>1760</v>
      </c>
    </row>
    <row r="1607" spans="1:4" x14ac:dyDescent="0.25">
      <c r="A1607" t="s">
        <v>1625</v>
      </c>
      <c r="B1607" t="s">
        <v>3</v>
      </c>
      <c r="C1607" t="s">
        <v>1713</v>
      </c>
      <c r="D1607" t="s">
        <v>1761</v>
      </c>
    </row>
    <row r="1608" spans="1:4" x14ac:dyDescent="0.25">
      <c r="A1608" t="s">
        <v>1626</v>
      </c>
      <c r="B1608" t="s">
        <v>3</v>
      </c>
      <c r="C1608" t="s">
        <v>1713</v>
      </c>
      <c r="D1608" t="s">
        <v>1762</v>
      </c>
    </row>
    <row r="1609" spans="1:4" x14ac:dyDescent="0.25">
      <c r="A1609" t="s">
        <v>1627</v>
      </c>
      <c r="B1609" t="s">
        <v>3</v>
      </c>
      <c r="C1609" t="s">
        <v>1713</v>
      </c>
      <c r="D1609" t="s">
        <v>1763</v>
      </c>
    </row>
    <row r="1610" spans="1:4" x14ac:dyDescent="0.25">
      <c r="A1610" t="s">
        <v>1628</v>
      </c>
      <c r="B1610" t="s">
        <v>3</v>
      </c>
      <c r="C1610" t="s">
        <v>1713</v>
      </c>
      <c r="D1610" t="s">
        <v>1764</v>
      </c>
    </row>
    <row r="1611" spans="1:4" x14ac:dyDescent="0.25">
      <c r="A1611" t="s">
        <v>1629</v>
      </c>
      <c r="B1611" t="s">
        <v>3</v>
      </c>
      <c r="C1611" t="s">
        <v>1713</v>
      </c>
      <c r="D1611" t="s">
        <v>1765</v>
      </c>
    </row>
    <row r="1612" spans="1:4" x14ac:dyDescent="0.25">
      <c r="A1612" t="s">
        <v>1630</v>
      </c>
      <c r="B1612" t="s">
        <v>3</v>
      </c>
      <c r="C1612" t="s">
        <v>1713</v>
      </c>
      <c r="D1612" t="s">
        <v>1766</v>
      </c>
    </row>
    <row r="1613" spans="1:4" x14ac:dyDescent="0.25">
      <c r="A1613" t="s">
        <v>1631</v>
      </c>
      <c r="B1613" t="s">
        <v>3</v>
      </c>
      <c r="C1613" t="s">
        <v>1713</v>
      </c>
      <c r="D1613" t="s">
        <v>1767</v>
      </c>
    </row>
    <row r="1614" spans="1:4" x14ac:dyDescent="0.25">
      <c r="A1614" t="s">
        <v>1632</v>
      </c>
      <c r="B1614" t="s">
        <v>3</v>
      </c>
      <c r="C1614" t="s">
        <v>1714</v>
      </c>
      <c r="D1614" t="s">
        <v>1752</v>
      </c>
    </row>
    <row r="1615" spans="1:4" x14ac:dyDescent="0.25">
      <c r="A1615" t="s">
        <v>1633</v>
      </c>
      <c r="B1615" t="s">
        <v>3</v>
      </c>
      <c r="C1615" t="s">
        <v>1714</v>
      </c>
      <c r="D1615" t="s">
        <v>1753</v>
      </c>
    </row>
    <row r="1616" spans="1:4" x14ac:dyDescent="0.25">
      <c r="A1616" t="s">
        <v>1634</v>
      </c>
      <c r="B1616" t="s">
        <v>3</v>
      </c>
      <c r="C1616" t="s">
        <v>1714</v>
      </c>
      <c r="D1616" t="s">
        <v>1754</v>
      </c>
    </row>
    <row r="1617" spans="1:4" x14ac:dyDescent="0.25">
      <c r="A1617" t="s">
        <v>1635</v>
      </c>
      <c r="B1617" t="s">
        <v>3</v>
      </c>
      <c r="C1617" t="s">
        <v>1714</v>
      </c>
      <c r="D1617" t="s">
        <v>1755</v>
      </c>
    </row>
    <row r="1618" spans="1:4" x14ac:dyDescent="0.25">
      <c r="A1618" t="s">
        <v>1636</v>
      </c>
      <c r="B1618" t="s">
        <v>3</v>
      </c>
      <c r="C1618" t="s">
        <v>1714</v>
      </c>
      <c r="D1618" t="s">
        <v>1756</v>
      </c>
    </row>
    <row r="1619" spans="1:4" x14ac:dyDescent="0.25">
      <c r="A1619" t="s">
        <v>1637</v>
      </c>
      <c r="B1619" t="s">
        <v>3</v>
      </c>
      <c r="C1619" t="s">
        <v>1714</v>
      </c>
      <c r="D1619" t="s">
        <v>1757</v>
      </c>
    </row>
    <row r="1620" spans="1:4" x14ac:dyDescent="0.25">
      <c r="A1620" t="s">
        <v>1638</v>
      </c>
      <c r="B1620" t="s">
        <v>3</v>
      </c>
      <c r="C1620" t="s">
        <v>1714</v>
      </c>
      <c r="D1620" t="s">
        <v>1758</v>
      </c>
    </row>
    <row r="1621" spans="1:4" x14ac:dyDescent="0.25">
      <c r="A1621" t="s">
        <v>1639</v>
      </c>
      <c r="B1621" t="s">
        <v>3</v>
      </c>
      <c r="C1621" t="s">
        <v>1714</v>
      </c>
      <c r="D1621" t="s">
        <v>1759</v>
      </c>
    </row>
    <row r="1622" spans="1:4" x14ac:dyDescent="0.25">
      <c r="A1622" t="s">
        <v>1640</v>
      </c>
      <c r="B1622" t="s">
        <v>3</v>
      </c>
      <c r="C1622" t="s">
        <v>1714</v>
      </c>
      <c r="D1622" t="s">
        <v>1760</v>
      </c>
    </row>
    <row r="1623" spans="1:4" x14ac:dyDescent="0.25">
      <c r="A1623" t="s">
        <v>1641</v>
      </c>
      <c r="B1623" t="s">
        <v>3</v>
      </c>
      <c r="C1623" t="s">
        <v>1714</v>
      </c>
      <c r="D1623" t="s">
        <v>1761</v>
      </c>
    </row>
    <row r="1624" spans="1:4" x14ac:dyDescent="0.25">
      <c r="A1624" t="s">
        <v>1642</v>
      </c>
      <c r="B1624" t="s">
        <v>3</v>
      </c>
      <c r="C1624" t="s">
        <v>1714</v>
      </c>
      <c r="D1624" t="s">
        <v>1762</v>
      </c>
    </row>
    <row r="1625" spans="1:4" x14ac:dyDescent="0.25">
      <c r="A1625" t="s">
        <v>1643</v>
      </c>
      <c r="B1625" t="s">
        <v>3</v>
      </c>
      <c r="C1625" t="s">
        <v>1714</v>
      </c>
      <c r="D1625" t="s">
        <v>1763</v>
      </c>
    </row>
    <row r="1626" spans="1:4" x14ac:dyDescent="0.25">
      <c r="A1626" t="s">
        <v>1644</v>
      </c>
      <c r="B1626" t="s">
        <v>3</v>
      </c>
      <c r="C1626" t="s">
        <v>1714</v>
      </c>
      <c r="D1626" t="s">
        <v>1764</v>
      </c>
    </row>
    <row r="1627" spans="1:4" x14ac:dyDescent="0.25">
      <c r="A1627" t="s">
        <v>1645</v>
      </c>
      <c r="B1627" t="s">
        <v>3</v>
      </c>
      <c r="C1627" t="s">
        <v>1714</v>
      </c>
      <c r="D1627" t="s">
        <v>1765</v>
      </c>
    </row>
    <row r="1628" spans="1:4" x14ac:dyDescent="0.25">
      <c r="A1628" t="s">
        <v>1646</v>
      </c>
      <c r="B1628" t="s">
        <v>3</v>
      </c>
      <c r="C1628" t="s">
        <v>1714</v>
      </c>
      <c r="D1628" t="s">
        <v>1766</v>
      </c>
    </row>
    <row r="1629" spans="1:4" x14ac:dyDescent="0.25">
      <c r="A1629" t="s">
        <v>1647</v>
      </c>
      <c r="B1629" t="s">
        <v>3</v>
      </c>
      <c r="C1629" t="s">
        <v>1714</v>
      </c>
      <c r="D1629" t="s">
        <v>1767</v>
      </c>
    </row>
    <row r="1630" spans="1:4" x14ac:dyDescent="0.25">
      <c r="A1630" t="s">
        <v>1648</v>
      </c>
      <c r="B1630" t="s">
        <v>3</v>
      </c>
      <c r="C1630" t="s">
        <v>1715</v>
      </c>
      <c r="D1630" t="s">
        <v>1752</v>
      </c>
    </row>
    <row r="1631" spans="1:4" x14ac:dyDescent="0.25">
      <c r="A1631" t="s">
        <v>1649</v>
      </c>
      <c r="B1631" t="s">
        <v>3</v>
      </c>
      <c r="C1631" t="s">
        <v>1715</v>
      </c>
      <c r="D1631" t="s">
        <v>1753</v>
      </c>
    </row>
    <row r="1632" spans="1:4" x14ac:dyDescent="0.25">
      <c r="A1632" t="s">
        <v>1650</v>
      </c>
      <c r="B1632" t="s">
        <v>3</v>
      </c>
      <c r="C1632" t="s">
        <v>1715</v>
      </c>
      <c r="D1632" t="s">
        <v>1754</v>
      </c>
    </row>
    <row r="1633" spans="1:4" x14ac:dyDescent="0.25">
      <c r="A1633" t="s">
        <v>1651</v>
      </c>
      <c r="B1633" t="s">
        <v>3</v>
      </c>
      <c r="C1633" t="s">
        <v>1715</v>
      </c>
      <c r="D1633" t="s">
        <v>1755</v>
      </c>
    </row>
    <row r="1634" spans="1:4" x14ac:dyDescent="0.25">
      <c r="A1634" t="s">
        <v>1652</v>
      </c>
      <c r="B1634" t="s">
        <v>3</v>
      </c>
      <c r="C1634" t="s">
        <v>1715</v>
      </c>
      <c r="D1634" t="s">
        <v>1756</v>
      </c>
    </row>
    <row r="1635" spans="1:4" x14ac:dyDescent="0.25">
      <c r="A1635" t="s">
        <v>1653</v>
      </c>
      <c r="B1635" t="s">
        <v>3</v>
      </c>
      <c r="C1635" t="s">
        <v>1715</v>
      </c>
      <c r="D1635" t="s">
        <v>1757</v>
      </c>
    </row>
    <row r="1636" spans="1:4" x14ac:dyDescent="0.25">
      <c r="A1636" t="s">
        <v>1654</v>
      </c>
      <c r="B1636" t="s">
        <v>3</v>
      </c>
      <c r="C1636" t="s">
        <v>1715</v>
      </c>
      <c r="D1636" t="s">
        <v>1758</v>
      </c>
    </row>
    <row r="1637" spans="1:4" x14ac:dyDescent="0.25">
      <c r="A1637" t="s">
        <v>1655</v>
      </c>
      <c r="B1637" t="s">
        <v>3</v>
      </c>
      <c r="C1637" t="s">
        <v>1715</v>
      </c>
      <c r="D1637" t="s">
        <v>1759</v>
      </c>
    </row>
    <row r="1638" spans="1:4" x14ac:dyDescent="0.25">
      <c r="A1638" t="s">
        <v>1656</v>
      </c>
      <c r="B1638" t="s">
        <v>3</v>
      </c>
      <c r="C1638" t="s">
        <v>1715</v>
      </c>
      <c r="D1638" t="s">
        <v>1760</v>
      </c>
    </row>
    <row r="1639" spans="1:4" x14ac:dyDescent="0.25">
      <c r="A1639" t="s">
        <v>1657</v>
      </c>
      <c r="B1639" t="s">
        <v>3</v>
      </c>
      <c r="C1639" t="s">
        <v>1715</v>
      </c>
      <c r="D1639" t="s">
        <v>1761</v>
      </c>
    </row>
    <row r="1640" spans="1:4" x14ac:dyDescent="0.25">
      <c r="A1640" t="s">
        <v>1658</v>
      </c>
      <c r="B1640" t="s">
        <v>3</v>
      </c>
      <c r="C1640" t="s">
        <v>1715</v>
      </c>
      <c r="D1640" t="s">
        <v>1762</v>
      </c>
    </row>
    <row r="1641" spans="1:4" x14ac:dyDescent="0.25">
      <c r="A1641" t="s">
        <v>1659</v>
      </c>
      <c r="B1641" t="s">
        <v>3</v>
      </c>
      <c r="C1641" t="s">
        <v>1715</v>
      </c>
      <c r="D1641" t="s">
        <v>1763</v>
      </c>
    </row>
    <row r="1642" spans="1:4" x14ac:dyDescent="0.25">
      <c r="A1642" t="s">
        <v>1660</v>
      </c>
      <c r="B1642" t="s">
        <v>3</v>
      </c>
      <c r="C1642" t="s">
        <v>1715</v>
      </c>
      <c r="D1642" t="s">
        <v>1764</v>
      </c>
    </row>
    <row r="1643" spans="1:4" x14ac:dyDescent="0.25">
      <c r="A1643" t="s">
        <v>1661</v>
      </c>
      <c r="B1643" t="s">
        <v>3</v>
      </c>
      <c r="C1643" t="s">
        <v>1715</v>
      </c>
      <c r="D1643" t="s">
        <v>1765</v>
      </c>
    </row>
    <row r="1644" spans="1:4" x14ac:dyDescent="0.25">
      <c r="A1644" t="s">
        <v>1662</v>
      </c>
      <c r="B1644" t="s">
        <v>3</v>
      </c>
      <c r="C1644" t="s">
        <v>1715</v>
      </c>
      <c r="D1644" t="s">
        <v>1766</v>
      </c>
    </row>
    <row r="1645" spans="1:4" x14ac:dyDescent="0.25">
      <c r="A1645" t="s">
        <v>1663</v>
      </c>
      <c r="B1645" t="s">
        <v>3</v>
      </c>
      <c r="C1645" t="s">
        <v>1715</v>
      </c>
      <c r="D1645" t="s">
        <v>1767</v>
      </c>
    </row>
    <row r="1646" spans="1:4" x14ac:dyDescent="0.25">
      <c r="A1646" t="s">
        <v>1664</v>
      </c>
      <c r="B1646" t="s">
        <v>17</v>
      </c>
      <c r="C1646" t="s">
        <v>1721</v>
      </c>
      <c r="D1646" t="s">
        <v>1702</v>
      </c>
    </row>
    <row r="1647" spans="1:4" x14ac:dyDescent="0.25">
      <c r="A1647" t="s">
        <v>1665</v>
      </c>
      <c r="B1647" t="s">
        <v>17</v>
      </c>
      <c r="C1647" t="s">
        <v>1721</v>
      </c>
      <c r="D1647" t="s">
        <v>1705</v>
      </c>
    </row>
    <row r="1648" spans="1:4" x14ac:dyDescent="0.25">
      <c r="A1648" t="s">
        <v>1666</v>
      </c>
      <c r="B1648" t="s">
        <v>17</v>
      </c>
      <c r="C1648" t="s">
        <v>1721</v>
      </c>
      <c r="D1648" t="s">
        <v>1706</v>
      </c>
    </row>
    <row r="1649" spans="1:4" x14ac:dyDescent="0.25">
      <c r="A1649" t="s">
        <v>1667</v>
      </c>
      <c r="B1649" t="s">
        <v>17</v>
      </c>
      <c r="C1649" t="s">
        <v>1721</v>
      </c>
      <c r="D1649" t="s">
        <v>1707</v>
      </c>
    </row>
    <row r="1650" spans="1:4" x14ac:dyDescent="0.25">
      <c r="A1650" t="s">
        <v>1668</v>
      </c>
      <c r="B1650" t="s">
        <v>17</v>
      </c>
      <c r="C1650" t="s">
        <v>1721</v>
      </c>
      <c r="D1650" t="s">
        <v>1708</v>
      </c>
    </row>
    <row r="1651" spans="1:4" x14ac:dyDescent="0.25">
      <c r="A1651" t="s">
        <v>1669</v>
      </c>
      <c r="B1651" t="s">
        <v>17</v>
      </c>
      <c r="C1651" t="s">
        <v>1721</v>
      </c>
      <c r="D1651" t="s">
        <v>1709</v>
      </c>
    </row>
    <row r="1652" spans="1:4" x14ac:dyDescent="0.25">
      <c r="A1652" t="s">
        <v>1670</v>
      </c>
      <c r="B1652" t="s">
        <v>17</v>
      </c>
      <c r="C1652" t="s">
        <v>1721</v>
      </c>
      <c r="D1652" t="s">
        <v>1710</v>
      </c>
    </row>
    <row r="1653" spans="1:4" x14ac:dyDescent="0.25">
      <c r="A1653" t="s">
        <v>1671</v>
      </c>
      <c r="B1653" t="s">
        <v>17</v>
      </c>
      <c r="C1653" t="s">
        <v>1721</v>
      </c>
      <c r="D1653" t="s">
        <v>1711</v>
      </c>
    </row>
    <row r="1654" spans="1:4" x14ac:dyDescent="0.25">
      <c r="A1654" t="s">
        <v>1672</v>
      </c>
      <c r="B1654" t="s">
        <v>17</v>
      </c>
      <c r="C1654" t="s">
        <v>1721</v>
      </c>
      <c r="D1654" t="s">
        <v>1712</v>
      </c>
    </row>
    <row r="1655" spans="1:4" x14ac:dyDescent="0.25">
      <c r="A1655" t="s">
        <v>1673</v>
      </c>
      <c r="B1655" t="s">
        <v>17</v>
      </c>
      <c r="C1655" t="s">
        <v>1721</v>
      </c>
      <c r="D1655" t="s">
        <v>1713</v>
      </c>
    </row>
    <row r="1656" spans="1:4" x14ac:dyDescent="0.25">
      <c r="A1656" t="s">
        <v>1674</v>
      </c>
      <c r="B1656" t="s">
        <v>17</v>
      </c>
      <c r="C1656" t="s">
        <v>1721</v>
      </c>
      <c r="D1656" t="s">
        <v>1714</v>
      </c>
    </row>
    <row r="1657" spans="1:4" x14ac:dyDescent="0.25">
      <c r="A1657" t="s">
        <v>1675</v>
      </c>
      <c r="B1657" t="s">
        <v>17</v>
      </c>
      <c r="C1657" t="s">
        <v>1721</v>
      </c>
      <c r="D1657" t="s">
        <v>1715</v>
      </c>
    </row>
    <row r="1658" spans="1:4" x14ac:dyDescent="0.25">
      <c r="A1658" t="s">
        <v>1676</v>
      </c>
      <c r="B1658" t="s">
        <v>17</v>
      </c>
      <c r="C1658" t="s">
        <v>1722</v>
      </c>
      <c r="D1658" t="s">
        <v>1702</v>
      </c>
    </row>
    <row r="1659" spans="1:4" x14ac:dyDescent="0.25">
      <c r="A1659" t="s">
        <v>1677</v>
      </c>
      <c r="B1659" t="s">
        <v>17</v>
      </c>
      <c r="C1659" t="s">
        <v>1722</v>
      </c>
      <c r="D1659" t="s">
        <v>1705</v>
      </c>
    </row>
    <row r="1660" spans="1:4" x14ac:dyDescent="0.25">
      <c r="A1660" t="s">
        <v>1678</v>
      </c>
      <c r="B1660" t="s">
        <v>17</v>
      </c>
      <c r="C1660" t="s">
        <v>1722</v>
      </c>
      <c r="D1660" t="s">
        <v>1706</v>
      </c>
    </row>
    <row r="1661" spans="1:4" x14ac:dyDescent="0.25">
      <c r="A1661" t="s">
        <v>1679</v>
      </c>
      <c r="B1661" t="s">
        <v>17</v>
      </c>
      <c r="C1661" t="s">
        <v>1722</v>
      </c>
      <c r="D1661" t="s">
        <v>1707</v>
      </c>
    </row>
    <row r="1662" spans="1:4" x14ac:dyDescent="0.25">
      <c r="A1662" t="s">
        <v>1680</v>
      </c>
      <c r="B1662" t="s">
        <v>17</v>
      </c>
      <c r="C1662" t="s">
        <v>1722</v>
      </c>
      <c r="D1662" t="s">
        <v>1708</v>
      </c>
    </row>
    <row r="1663" spans="1:4" x14ac:dyDescent="0.25">
      <c r="A1663" t="s">
        <v>1681</v>
      </c>
      <c r="B1663" t="s">
        <v>17</v>
      </c>
      <c r="C1663" t="s">
        <v>1722</v>
      </c>
      <c r="D1663" t="s">
        <v>1709</v>
      </c>
    </row>
    <row r="1664" spans="1:4" x14ac:dyDescent="0.25">
      <c r="A1664" t="s">
        <v>1682</v>
      </c>
      <c r="B1664" t="s">
        <v>17</v>
      </c>
      <c r="C1664" t="s">
        <v>1722</v>
      </c>
      <c r="D1664" t="s">
        <v>1710</v>
      </c>
    </row>
    <row r="1665" spans="1:4" x14ac:dyDescent="0.25">
      <c r="A1665" t="s">
        <v>1683</v>
      </c>
      <c r="B1665" t="s">
        <v>17</v>
      </c>
      <c r="C1665" t="s">
        <v>1722</v>
      </c>
      <c r="D1665" t="s">
        <v>1711</v>
      </c>
    </row>
    <row r="1666" spans="1:4" x14ac:dyDescent="0.25">
      <c r="A1666" t="s">
        <v>1684</v>
      </c>
      <c r="B1666" t="s">
        <v>17</v>
      </c>
      <c r="C1666" t="s">
        <v>1722</v>
      </c>
      <c r="D1666" t="s">
        <v>1712</v>
      </c>
    </row>
    <row r="1667" spans="1:4" x14ac:dyDescent="0.25">
      <c r="A1667" t="s">
        <v>1685</v>
      </c>
      <c r="B1667" t="s">
        <v>17</v>
      </c>
      <c r="C1667" t="s">
        <v>1722</v>
      </c>
      <c r="D1667" t="s">
        <v>1713</v>
      </c>
    </row>
    <row r="1668" spans="1:4" x14ac:dyDescent="0.25">
      <c r="A1668" t="s">
        <v>1686</v>
      </c>
      <c r="B1668" t="s">
        <v>17</v>
      </c>
      <c r="C1668" t="s">
        <v>1722</v>
      </c>
      <c r="D1668" t="s">
        <v>1714</v>
      </c>
    </row>
    <row r="1669" spans="1:4" x14ac:dyDescent="0.25">
      <c r="A1669" t="s">
        <v>1687</v>
      </c>
      <c r="B1669" t="s">
        <v>17</v>
      </c>
      <c r="C1669" t="s">
        <v>1722</v>
      </c>
      <c r="D1669" t="s">
        <v>1715</v>
      </c>
    </row>
    <row r="1670" spans="1:4" x14ac:dyDescent="0.25">
      <c r="A1670" t="s">
        <v>1688</v>
      </c>
      <c r="B1670" t="s">
        <v>17</v>
      </c>
      <c r="C1670" t="s">
        <v>1723</v>
      </c>
      <c r="D1670" t="s">
        <v>1702</v>
      </c>
    </row>
    <row r="1671" spans="1:4" x14ac:dyDescent="0.25">
      <c r="A1671" t="s">
        <v>1689</v>
      </c>
      <c r="B1671" t="s">
        <v>17</v>
      </c>
      <c r="C1671" t="s">
        <v>1723</v>
      </c>
      <c r="D1671" t="s">
        <v>1705</v>
      </c>
    </row>
    <row r="1672" spans="1:4" x14ac:dyDescent="0.25">
      <c r="A1672" t="s">
        <v>1690</v>
      </c>
      <c r="B1672" t="s">
        <v>17</v>
      </c>
      <c r="C1672" t="s">
        <v>1723</v>
      </c>
      <c r="D1672" t="s">
        <v>1706</v>
      </c>
    </row>
    <row r="1673" spans="1:4" x14ac:dyDescent="0.25">
      <c r="A1673" t="s">
        <v>1691</v>
      </c>
      <c r="B1673" t="s">
        <v>17</v>
      </c>
      <c r="C1673" t="s">
        <v>1723</v>
      </c>
      <c r="D1673" t="s">
        <v>1707</v>
      </c>
    </row>
    <row r="1674" spans="1:4" x14ac:dyDescent="0.25">
      <c r="A1674" t="s">
        <v>1692</v>
      </c>
      <c r="B1674" t="s">
        <v>17</v>
      </c>
      <c r="C1674" t="s">
        <v>1723</v>
      </c>
      <c r="D1674" t="s">
        <v>1708</v>
      </c>
    </row>
    <row r="1675" spans="1:4" x14ac:dyDescent="0.25">
      <c r="A1675" t="s">
        <v>1693</v>
      </c>
      <c r="B1675" t="s">
        <v>17</v>
      </c>
      <c r="C1675" t="s">
        <v>1723</v>
      </c>
      <c r="D1675" t="s">
        <v>1709</v>
      </c>
    </row>
    <row r="1676" spans="1:4" x14ac:dyDescent="0.25">
      <c r="A1676" t="s">
        <v>1694</v>
      </c>
      <c r="B1676" t="s">
        <v>17</v>
      </c>
      <c r="C1676" t="s">
        <v>1723</v>
      </c>
      <c r="D1676" t="s">
        <v>1710</v>
      </c>
    </row>
    <row r="1677" spans="1:4" x14ac:dyDescent="0.25">
      <c r="A1677" t="s">
        <v>1695</v>
      </c>
      <c r="B1677" t="s">
        <v>17</v>
      </c>
      <c r="C1677" t="s">
        <v>1723</v>
      </c>
      <c r="D1677" t="s">
        <v>1711</v>
      </c>
    </row>
    <row r="1678" spans="1:4" x14ac:dyDescent="0.25">
      <c r="A1678" t="s">
        <v>1696</v>
      </c>
      <c r="B1678" t="s">
        <v>17</v>
      </c>
      <c r="C1678" t="s">
        <v>1723</v>
      </c>
      <c r="D1678" t="s">
        <v>1712</v>
      </c>
    </row>
    <row r="1679" spans="1:4" x14ac:dyDescent="0.25">
      <c r="A1679" t="s">
        <v>1697</v>
      </c>
      <c r="B1679" t="s">
        <v>17</v>
      </c>
      <c r="C1679" t="s">
        <v>1723</v>
      </c>
      <c r="D1679" t="s">
        <v>1713</v>
      </c>
    </row>
    <row r="1680" spans="1:4" x14ac:dyDescent="0.25">
      <c r="A1680" t="s">
        <v>1698</v>
      </c>
      <c r="B1680" t="s">
        <v>17</v>
      </c>
      <c r="C1680" t="s">
        <v>1723</v>
      </c>
      <c r="D1680" t="s">
        <v>1714</v>
      </c>
    </row>
    <row r="1681" spans="1:4" x14ac:dyDescent="0.25">
      <c r="A1681" t="s">
        <v>1699</v>
      </c>
      <c r="B1681" t="s">
        <v>17</v>
      </c>
      <c r="C1681" t="s">
        <v>1723</v>
      </c>
      <c r="D1681" t="s">
        <v>1715</v>
      </c>
    </row>
    <row r="1682" spans="1:4" x14ac:dyDescent="0.25">
      <c r="A1682" t="s">
        <v>3292</v>
      </c>
      <c r="B1682" t="s">
        <v>4</v>
      </c>
      <c r="C1682" t="s">
        <v>6892</v>
      </c>
      <c r="D1682" t="s">
        <v>1702</v>
      </c>
    </row>
    <row r="1683" spans="1:4" x14ac:dyDescent="0.25">
      <c r="A1683" t="s">
        <v>3293</v>
      </c>
      <c r="B1683" t="s">
        <v>4</v>
      </c>
      <c r="C1683" t="s">
        <v>6892</v>
      </c>
      <c r="D1683" t="s">
        <v>1705</v>
      </c>
    </row>
    <row r="1684" spans="1:4" x14ac:dyDescent="0.25">
      <c r="A1684" t="s">
        <v>3294</v>
      </c>
      <c r="B1684" t="s">
        <v>4</v>
      </c>
      <c r="C1684" t="s">
        <v>6892</v>
      </c>
      <c r="D1684" t="s">
        <v>1706</v>
      </c>
    </row>
    <row r="1685" spans="1:4" x14ac:dyDescent="0.25">
      <c r="A1685" t="s">
        <v>3295</v>
      </c>
      <c r="B1685" t="s">
        <v>4</v>
      </c>
      <c r="C1685" t="s">
        <v>6892</v>
      </c>
      <c r="D1685" t="s">
        <v>1707</v>
      </c>
    </row>
    <row r="1686" spans="1:4" x14ac:dyDescent="0.25">
      <c r="A1686" t="s">
        <v>3296</v>
      </c>
      <c r="B1686" t="s">
        <v>4</v>
      </c>
      <c r="C1686" t="s">
        <v>6892</v>
      </c>
      <c r="D1686" t="s">
        <v>1708</v>
      </c>
    </row>
    <row r="1687" spans="1:4" x14ac:dyDescent="0.25">
      <c r="A1687" t="s">
        <v>3297</v>
      </c>
      <c r="B1687" t="s">
        <v>4</v>
      </c>
      <c r="C1687" t="s">
        <v>6892</v>
      </c>
      <c r="D1687" t="s">
        <v>1709</v>
      </c>
    </row>
    <row r="1688" spans="1:4" x14ac:dyDescent="0.25">
      <c r="A1688" t="s">
        <v>3298</v>
      </c>
      <c r="B1688" t="s">
        <v>4</v>
      </c>
      <c r="C1688" t="s">
        <v>6892</v>
      </c>
      <c r="D1688" t="s">
        <v>1710</v>
      </c>
    </row>
    <row r="1689" spans="1:4" x14ac:dyDescent="0.25">
      <c r="A1689" t="s">
        <v>3299</v>
      </c>
      <c r="B1689" t="s">
        <v>4</v>
      </c>
      <c r="C1689" t="s">
        <v>6892</v>
      </c>
      <c r="D1689" t="s">
        <v>1711</v>
      </c>
    </row>
    <row r="1690" spans="1:4" x14ac:dyDescent="0.25">
      <c r="A1690" t="s">
        <v>3300</v>
      </c>
      <c r="B1690" t="s">
        <v>4</v>
      </c>
      <c r="C1690" t="s">
        <v>6892</v>
      </c>
      <c r="D1690" t="s">
        <v>1712</v>
      </c>
    </row>
    <row r="1691" spans="1:4" x14ac:dyDescent="0.25">
      <c r="A1691" t="s">
        <v>3301</v>
      </c>
      <c r="B1691" t="s">
        <v>4</v>
      </c>
      <c r="C1691" t="s">
        <v>6892</v>
      </c>
      <c r="D1691" t="s">
        <v>1713</v>
      </c>
    </row>
    <row r="1692" spans="1:4" x14ac:dyDescent="0.25">
      <c r="A1692" t="s">
        <v>3302</v>
      </c>
      <c r="B1692" t="s">
        <v>4</v>
      </c>
      <c r="C1692" t="s">
        <v>6892</v>
      </c>
      <c r="D1692" t="s">
        <v>1714</v>
      </c>
    </row>
    <row r="1693" spans="1:4" x14ac:dyDescent="0.25">
      <c r="A1693" t="s">
        <v>3303</v>
      </c>
      <c r="B1693" t="s">
        <v>4</v>
      </c>
      <c r="C1693" t="s">
        <v>6892</v>
      </c>
      <c r="D1693" t="s">
        <v>1715</v>
      </c>
    </row>
    <row r="1694" spans="1:4" x14ac:dyDescent="0.25">
      <c r="A1694" t="s">
        <v>3304</v>
      </c>
      <c r="B1694" t="s">
        <v>4</v>
      </c>
      <c r="C1694" t="s">
        <v>6893</v>
      </c>
      <c r="D1694" t="s">
        <v>1702</v>
      </c>
    </row>
    <row r="1695" spans="1:4" x14ac:dyDescent="0.25">
      <c r="A1695" t="s">
        <v>3305</v>
      </c>
      <c r="B1695" t="s">
        <v>4</v>
      </c>
      <c r="C1695" t="s">
        <v>6893</v>
      </c>
      <c r="D1695" t="s">
        <v>1705</v>
      </c>
    </row>
    <row r="1696" spans="1:4" x14ac:dyDescent="0.25">
      <c r="A1696" t="s">
        <v>3306</v>
      </c>
      <c r="B1696" t="s">
        <v>4</v>
      </c>
      <c r="C1696" t="s">
        <v>6893</v>
      </c>
      <c r="D1696" t="s">
        <v>1706</v>
      </c>
    </row>
    <row r="1697" spans="1:4" x14ac:dyDescent="0.25">
      <c r="A1697" t="s">
        <v>3307</v>
      </c>
      <c r="B1697" t="s">
        <v>4</v>
      </c>
      <c r="C1697" t="s">
        <v>6893</v>
      </c>
      <c r="D1697" t="s">
        <v>1707</v>
      </c>
    </row>
    <row r="1698" spans="1:4" x14ac:dyDescent="0.25">
      <c r="A1698" t="s">
        <v>3308</v>
      </c>
      <c r="B1698" t="s">
        <v>4</v>
      </c>
      <c r="C1698" t="s">
        <v>6893</v>
      </c>
      <c r="D1698" t="s">
        <v>1708</v>
      </c>
    </row>
    <row r="1699" spans="1:4" x14ac:dyDescent="0.25">
      <c r="A1699" t="s">
        <v>3309</v>
      </c>
      <c r="B1699" t="s">
        <v>4</v>
      </c>
      <c r="C1699" t="s">
        <v>6893</v>
      </c>
      <c r="D1699" t="s">
        <v>1709</v>
      </c>
    </row>
    <row r="1700" spans="1:4" x14ac:dyDescent="0.25">
      <c r="A1700" t="s">
        <v>3310</v>
      </c>
      <c r="B1700" t="s">
        <v>4</v>
      </c>
      <c r="C1700" t="s">
        <v>6893</v>
      </c>
      <c r="D1700" t="s">
        <v>1710</v>
      </c>
    </row>
    <row r="1701" spans="1:4" x14ac:dyDescent="0.25">
      <c r="A1701" t="s">
        <v>3311</v>
      </c>
      <c r="B1701" t="s">
        <v>4</v>
      </c>
      <c r="C1701" t="s">
        <v>6893</v>
      </c>
      <c r="D1701" t="s">
        <v>1711</v>
      </c>
    </row>
    <row r="1702" spans="1:4" x14ac:dyDescent="0.25">
      <c r="A1702" t="s">
        <v>3312</v>
      </c>
      <c r="B1702" t="s">
        <v>4</v>
      </c>
      <c r="C1702" t="s">
        <v>6893</v>
      </c>
      <c r="D1702" t="s">
        <v>1712</v>
      </c>
    </row>
    <row r="1703" spans="1:4" x14ac:dyDescent="0.25">
      <c r="A1703" t="s">
        <v>3313</v>
      </c>
      <c r="B1703" t="s">
        <v>4</v>
      </c>
      <c r="C1703" t="s">
        <v>6893</v>
      </c>
      <c r="D1703" t="s">
        <v>1713</v>
      </c>
    </row>
    <row r="1704" spans="1:4" x14ac:dyDescent="0.25">
      <c r="A1704" t="s">
        <v>3314</v>
      </c>
      <c r="B1704" t="s">
        <v>4</v>
      </c>
      <c r="C1704" t="s">
        <v>6893</v>
      </c>
      <c r="D1704" t="s">
        <v>1714</v>
      </c>
    </row>
    <row r="1705" spans="1:4" x14ac:dyDescent="0.25">
      <c r="A1705" t="s">
        <v>3315</v>
      </c>
      <c r="B1705" t="s">
        <v>4</v>
      </c>
      <c r="C1705" t="s">
        <v>6893</v>
      </c>
      <c r="D1705" t="s">
        <v>1715</v>
      </c>
    </row>
    <row r="1706" spans="1:4" x14ac:dyDescent="0.25">
      <c r="A1706" t="s">
        <v>3316</v>
      </c>
      <c r="B1706" t="s">
        <v>4</v>
      </c>
      <c r="C1706" t="s">
        <v>6894</v>
      </c>
      <c r="D1706" t="s">
        <v>1702</v>
      </c>
    </row>
    <row r="1707" spans="1:4" x14ac:dyDescent="0.25">
      <c r="A1707" t="s">
        <v>3317</v>
      </c>
      <c r="B1707" t="s">
        <v>4</v>
      </c>
      <c r="C1707" t="s">
        <v>6894</v>
      </c>
      <c r="D1707" t="s">
        <v>1705</v>
      </c>
    </row>
    <row r="1708" spans="1:4" x14ac:dyDescent="0.25">
      <c r="A1708" t="s">
        <v>3318</v>
      </c>
      <c r="B1708" t="s">
        <v>4</v>
      </c>
      <c r="C1708" t="s">
        <v>6894</v>
      </c>
      <c r="D1708" t="s">
        <v>1706</v>
      </c>
    </row>
    <row r="1709" spans="1:4" x14ac:dyDescent="0.25">
      <c r="A1709" t="s">
        <v>3319</v>
      </c>
      <c r="B1709" t="s">
        <v>4</v>
      </c>
      <c r="C1709" t="s">
        <v>6894</v>
      </c>
      <c r="D1709" t="s">
        <v>1707</v>
      </c>
    </row>
    <row r="1710" spans="1:4" x14ac:dyDescent="0.25">
      <c r="A1710" t="s">
        <v>3320</v>
      </c>
      <c r="B1710" t="s">
        <v>4</v>
      </c>
      <c r="C1710" t="s">
        <v>6894</v>
      </c>
      <c r="D1710" t="s">
        <v>1708</v>
      </c>
    </row>
    <row r="1711" spans="1:4" x14ac:dyDescent="0.25">
      <c r="A1711" t="s">
        <v>3321</v>
      </c>
      <c r="B1711" t="s">
        <v>4</v>
      </c>
      <c r="C1711" t="s">
        <v>6894</v>
      </c>
      <c r="D1711" t="s">
        <v>1709</v>
      </c>
    </row>
    <row r="1712" spans="1:4" x14ac:dyDescent="0.25">
      <c r="A1712" t="s">
        <v>3322</v>
      </c>
      <c r="B1712" t="s">
        <v>4</v>
      </c>
      <c r="C1712" t="s">
        <v>6894</v>
      </c>
      <c r="D1712" t="s">
        <v>1710</v>
      </c>
    </row>
    <row r="1713" spans="1:4" x14ac:dyDescent="0.25">
      <c r="A1713" t="s">
        <v>3323</v>
      </c>
      <c r="B1713" t="s">
        <v>4</v>
      </c>
      <c r="C1713" t="s">
        <v>6894</v>
      </c>
      <c r="D1713" t="s">
        <v>1711</v>
      </c>
    </row>
    <row r="1714" spans="1:4" x14ac:dyDescent="0.25">
      <c r="A1714" t="s">
        <v>3324</v>
      </c>
      <c r="B1714" t="s">
        <v>4</v>
      </c>
      <c r="C1714" t="s">
        <v>6894</v>
      </c>
      <c r="D1714" t="s">
        <v>1712</v>
      </c>
    </row>
    <row r="1715" spans="1:4" x14ac:dyDescent="0.25">
      <c r="A1715" t="s">
        <v>3325</v>
      </c>
      <c r="B1715" t="s">
        <v>4</v>
      </c>
      <c r="C1715" t="s">
        <v>6894</v>
      </c>
      <c r="D1715" t="s">
        <v>1713</v>
      </c>
    </row>
    <row r="1716" spans="1:4" x14ac:dyDescent="0.25">
      <c r="A1716" t="s">
        <v>3326</v>
      </c>
      <c r="B1716" t="s">
        <v>4</v>
      </c>
      <c r="C1716" t="s">
        <v>6894</v>
      </c>
      <c r="D1716" t="s">
        <v>1714</v>
      </c>
    </row>
    <row r="1717" spans="1:4" x14ac:dyDescent="0.25">
      <c r="A1717" t="s">
        <v>3327</v>
      </c>
      <c r="B1717" t="s">
        <v>4</v>
      </c>
      <c r="C1717" t="s">
        <v>6894</v>
      </c>
      <c r="D1717" t="s">
        <v>1715</v>
      </c>
    </row>
    <row r="1718" spans="1:4" x14ac:dyDescent="0.25">
      <c r="A1718" t="s">
        <v>3328</v>
      </c>
      <c r="B1718" t="s">
        <v>4</v>
      </c>
      <c r="C1718" t="s">
        <v>6895</v>
      </c>
      <c r="D1718" t="s">
        <v>1702</v>
      </c>
    </row>
    <row r="1719" spans="1:4" x14ac:dyDescent="0.25">
      <c r="A1719" t="s">
        <v>3329</v>
      </c>
      <c r="B1719" t="s">
        <v>4</v>
      </c>
      <c r="C1719" t="s">
        <v>6895</v>
      </c>
      <c r="D1719" t="s">
        <v>1705</v>
      </c>
    </row>
    <row r="1720" spans="1:4" x14ac:dyDescent="0.25">
      <c r="A1720" t="s">
        <v>3330</v>
      </c>
      <c r="B1720" t="s">
        <v>4</v>
      </c>
      <c r="C1720" t="s">
        <v>6895</v>
      </c>
      <c r="D1720" t="s">
        <v>1706</v>
      </c>
    </row>
    <row r="1721" spans="1:4" x14ac:dyDescent="0.25">
      <c r="A1721" t="s">
        <v>3331</v>
      </c>
      <c r="B1721" t="s">
        <v>4</v>
      </c>
      <c r="C1721" t="s">
        <v>6895</v>
      </c>
      <c r="D1721" t="s">
        <v>1707</v>
      </c>
    </row>
    <row r="1722" spans="1:4" x14ac:dyDescent="0.25">
      <c r="A1722" t="s">
        <v>3332</v>
      </c>
      <c r="B1722" t="s">
        <v>4</v>
      </c>
      <c r="C1722" t="s">
        <v>6895</v>
      </c>
      <c r="D1722" t="s">
        <v>1708</v>
      </c>
    </row>
    <row r="1723" spans="1:4" x14ac:dyDescent="0.25">
      <c r="A1723" t="s">
        <v>3333</v>
      </c>
      <c r="B1723" t="s">
        <v>4</v>
      </c>
      <c r="C1723" t="s">
        <v>6895</v>
      </c>
      <c r="D1723" t="s">
        <v>1709</v>
      </c>
    </row>
    <row r="1724" spans="1:4" x14ac:dyDescent="0.25">
      <c r="A1724" t="s">
        <v>3334</v>
      </c>
      <c r="B1724" t="s">
        <v>4</v>
      </c>
      <c r="C1724" t="s">
        <v>6895</v>
      </c>
      <c r="D1724" t="s">
        <v>1710</v>
      </c>
    </row>
    <row r="1725" spans="1:4" x14ac:dyDescent="0.25">
      <c r="A1725" t="s">
        <v>3335</v>
      </c>
      <c r="B1725" t="s">
        <v>4</v>
      </c>
      <c r="C1725" t="s">
        <v>6895</v>
      </c>
      <c r="D1725" t="s">
        <v>1711</v>
      </c>
    </row>
    <row r="1726" spans="1:4" x14ac:dyDescent="0.25">
      <c r="A1726" t="s">
        <v>3336</v>
      </c>
      <c r="B1726" t="s">
        <v>4</v>
      </c>
      <c r="C1726" t="s">
        <v>6895</v>
      </c>
      <c r="D1726" t="s">
        <v>1712</v>
      </c>
    </row>
    <row r="1727" spans="1:4" x14ac:dyDescent="0.25">
      <c r="A1727" t="s">
        <v>3337</v>
      </c>
      <c r="B1727" t="s">
        <v>4</v>
      </c>
      <c r="C1727" t="s">
        <v>6895</v>
      </c>
      <c r="D1727" t="s">
        <v>1713</v>
      </c>
    </row>
    <row r="1728" spans="1:4" x14ac:dyDescent="0.25">
      <c r="A1728" t="s">
        <v>3338</v>
      </c>
      <c r="B1728" t="s">
        <v>4</v>
      </c>
      <c r="C1728" t="s">
        <v>6895</v>
      </c>
      <c r="D1728" t="s">
        <v>1714</v>
      </c>
    </row>
    <row r="1729" spans="1:4" x14ac:dyDescent="0.25">
      <c r="A1729" t="s">
        <v>3339</v>
      </c>
      <c r="B1729" t="s">
        <v>4</v>
      </c>
      <c r="C1729" t="s">
        <v>6895</v>
      </c>
      <c r="D1729" t="s">
        <v>1715</v>
      </c>
    </row>
    <row r="1730" spans="1:4" x14ac:dyDescent="0.25">
      <c r="A1730" t="s">
        <v>3340</v>
      </c>
      <c r="B1730" t="s">
        <v>4</v>
      </c>
      <c r="C1730" t="s">
        <v>6896</v>
      </c>
      <c r="D1730" t="s">
        <v>1702</v>
      </c>
    </row>
    <row r="1731" spans="1:4" x14ac:dyDescent="0.25">
      <c r="A1731" t="s">
        <v>3341</v>
      </c>
      <c r="B1731" t="s">
        <v>4</v>
      </c>
      <c r="C1731" t="s">
        <v>6896</v>
      </c>
      <c r="D1731" t="s">
        <v>1705</v>
      </c>
    </row>
    <row r="1732" spans="1:4" x14ac:dyDescent="0.25">
      <c r="A1732" t="s">
        <v>3342</v>
      </c>
      <c r="B1732" t="s">
        <v>4</v>
      </c>
      <c r="C1732" t="s">
        <v>6896</v>
      </c>
      <c r="D1732" t="s">
        <v>1706</v>
      </c>
    </row>
    <row r="1733" spans="1:4" x14ac:dyDescent="0.25">
      <c r="A1733" t="s">
        <v>3343</v>
      </c>
      <c r="B1733" t="s">
        <v>4</v>
      </c>
      <c r="C1733" t="s">
        <v>6896</v>
      </c>
      <c r="D1733" t="s">
        <v>1707</v>
      </c>
    </row>
    <row r="1734" spans="1:4" x14ac:dyDescent="0.25">
      <c r="A1734" t="s">
        <v>3344</v>
      </c>
      <c r="B1734" t="s">
        <v>4</v>
      </c>
      <c r="C1734" t="s">
        <v>6896</v>
      </c>
      <c r="D1734" t="s">
        <v>1708</v>
      </c>
    </row>
    <row r="1735" spans="1:4" x14ac:dyDescent="0.25">
      <c r="A1735" t="s">
        <v>3345</v>
      </c>
      <c r="B1735" t="s">
        <v>4</v>
      </c>
      <c r="C1735" t="s">
        <v>6896</v>
      </c>
      <c r="D1735" t="s">
        <v>1709</v>
      </c>
    </row>
    <row r="1736" spans="1:4" x14ac:dyDescent="0.25">
      <c r="A1736" t="s">
        <v>3346</v>
      </c>
      <c r="B1736" t="s">
        <v>4</v>
      </c>
      <c r="C1736" t="s">
        <v>6896</v>
      </c>
      <c r="D1736" t="s">
        <v>1710</v>
      </c>
    </row>
    <row r="1737" spans="1:4" x14ac:dyDescent="0.25">
      <c r="A1737" t="s">
        <v>3347</v>
      </c>
      <c r="B1737" t="s">
        <v>4</v>
      </c>
      <c r="C1737" t="s">
        <v>6896</v>
      </c>
      <c r="D1737" t="s">
        <v>1711</v>
      </c>
    </row>
    <row r="1738" spans="1:4" x14ac:dyDescent="0.25">
      <c r="A1738" t="s">
        <v>3348</v>
      </c>
      <c r="B1738" t="s">
        <v>4</v>
      </c>
      <c r="C1738" t="s">
        <v>6896</v>
      </c>
      <c r="D1738" t="s">
        <v>1712</v>
      </c>
    </row>
    <row r="1739" spans="1:4" x14ac:dyDescent="0.25">
      <c r="A1739" t="s">
        <v>3349</v>
      </c>
      <c r="B1739" t="s">
        <v>4</v>
      </c>
      <c r="C1739" t="s">
        <v>6896</v>
      </c>
      <c r="D1739" t="s">
        <v>1713</v>
      </c>
    </row>
    <row r="1740" spans="1:4" x14ac:dyDescent="0.25">
      <c r="A1740" t="s">
        <v>3350</v>
      </c>
      <c r="B1740" t="s">
        <v>4</v>
      </c>
      <c r="C1740" t="s">
        <v>6896</v>
      </c>
      <c r="D1740" t="s">
        <v>1714</v>
      </c>
    </row>
    <row r="1741" spans="1:4" x14ac:dyDescent="0.25">
      <c r="A1741" t="s">
        <v>3351</v>
      </c>
      <c r="B1741" t="s">
        <v>4</v>
      </c>
      <c r="C1741" t="s">
        <v>6896</v>
      </c>
      <c r="D1741" t="s">
        <v>1715</v>
      </c>
    </row>
    <row r="1742" spans="1:4" x14ac:dyDescent="0.25">
      <c r="A1742" t="s">
        <v>3352</v>
      </c>
      <c r="B1742" t="s">
        <v>4</v>
      </c>
      <c r="C1742" t="s">
        <v>6897</v>
      </c>
      <c r="D1742" t="s">
        <v>1702</v>
      </c>
    </row>
    <row r="1743" spans="1:4" x14ac:dyDescent="0.25">
      <c r="A1743" t="s">
        <v>3353</v>
      </c>
      <c r="B1743" t="s">
        <v>4</v>
      </c>
      <c r="C1743" t="s">
        <v>6897</v>
      </c>
      <c r="D1743" t="s">
        <v>1705</v>
      </c>
    </row>
    <row r="1744" spans="1:4" x14ac:dyDescent="0.25">
      <c r="A1744" t="s">
        <v>3354</v>
      </c>
      <c r="B1744" t="s">
        <v>4</v>
      </c>
      <c r="C1744" t="s">
        <v>6897</v>
      </c>
      <c r="D1744" t="s">
        <v>1706</v>
      </c>
    </row>
    <row r="1745" spans="1:4" x14ac:dyDescent="0.25">
      <c r="A1745" t="s">
        <v>3355</v>
      </c>
      <c r="B1745" t="s">
        <v>4</v>
      </c>
      <c r="C1745" t="s">
        <v>6897</v>
      </c>
      <c r="D1745" t="s">
        <v>1707</v>
      </c>
    </row>
    <row r="1746" spans="1:4" x14ac:dyDescent="0.25">
      <c r="A1746" t="s">
        <v>3356</v>
      </c>
      <c r="B1746" t="s">
        <v>4</v>
      </c>
      <c r="C1746" t="s">
        <v>6897</v>
      </c>
      <c r="D1746" t="s">
        <v>1708</v>
      </c>
    </row>
    <row r="1747" spans="1:4" x14ac:dyDescent="0.25">
      <c r="A1747" t="s">
        <v>3357</v>
      </c>
      <c r="B1747" t="s">
        <v>4</v>
      </c>
      <c r="C1747" t="s">
        <v>6897</v>
      </c>
      <c r="D1747" t="s">
        <v>1709</v>
      </c>
    </row>
    <row r="1748" spans="1:4" x14ac:dyDescent="0.25">
      <c r="A1748" t="s">
        <v>3358</v>
      </c>
      <c r="B1748" t="s">
        <v>4</v>
      </c>
      <c r="C1748" t="s">
        <v>6897</v>
      </c>
      <c r="D1748" t="s">
        <v>1710</v>
      </c>
    </row>
    <row r="1749" spans="1:4" x14ac:dyDescent="0.25">
      <c r="A1749" t="s">
        <v>3359</v>
      </c>
      <c r="B1749" t="s">
        <v>4</v>
      </c>
      <c r="C1749" t="s">
        <v>6897</v>
      </c>
      <c r="D1749" t="s">
        <v>1711</v>
      </c>
    </row>
    <row r="1750" spans="1:4" x14ac:dyDescent="0.25">
      <c r="A1750" t="s">
        <v>3360</v>
      </c>
      <c r="B1750" t="s">
        <v>4</v>
      </c>
      <c r="C1750" t="s">
        <v>6897</v>
      </c>
      <c r="D1750" t="s">
        <v>1712</v>
      </c>
    </row>
    <row r="1751" spans="1:4" x14ac:dyDescent="0.25">
      <c r="A1751" t="s">
        <v>3361</v>
      </c>
      <c r="B1751" t="s">
        <v>4</v>
      </c>
      <c r="C1751" t="s">
        <v>6897</v>
      </c>
      <c r="D1751" t="s">
        <v>1713</v>
      </c>
    </row>
    <row r="1752" spans="1:4" x14ac:dyDescent="0.25">
      <c r="A1752" t="s">
        <v>3362</v>
      </c>
      <c r="B1752" t="s">
        <v>4</v>
      </c>
      <c r="C1752" t="s">
        <v>6897</v>
      </c>
      <c r="D1752" t="s">
        <v>1714</v>
      </c>
    </row>
    <row r="1753" spans="1:4" x14ac:dyDescent="0.25">
      <c r="A1753" t="s">
        <v>3363</v>
      </c>
      <c r="B1753" t="s">
        <v>4</v>
      </c>
      <c r="C1753" t="s">
        <v>6897</v>
      </c>
      <c r="D1753" t="s">
        <v>1715</v>
      </c>
    </row>
    <row r="1754" spans="1:4" x14ac:dyDescent="0.25">
      <c r="A1754" t="s">
        <v>3364</v>
      </c>
      <c r="B1754" t="s">
        <v>4</v>
      </c>
      <c r="C1754" t="s">
        <v>6898</v>
      </c>
      <c r="D1754" t="s">
        <v>1702</v>
      </c>
    </row>
    <row r="1755" spans="1:4" x14ac:dyDescent="0.25">
      <c r="A1755" t="s">
        <v>3365</v>
      </c>
      <c r="B1755" t="s">
        <v>4</v>
      </c>
      <c r="C1755" t="s">
        <v>6898</v>
      </c>
      <c r="D1755" t="s">
        <v>1705</v>
      </c>
    </row>
    <row r="1756" spans="1:4" x14ac:dyDescent="0.25">
      <c r="A1756" t="s">
        <v>3366</v>
      </c>
      <c r="B1756" t="s">
        <v>4</v>
      </c>
      <c r="C1756" t="s">
        <v>6898</v>
      </c>
      <c r="D1756" t="s">
        <v>1706</v>
      </c>
    </row>
    <row r="1757" spans="1:4" x14ac:dyDescent="0.25">
      <c r="A1757" t="s">
        <v>3367</v>
      </c>
      <c r="B1757" t="s">
        <v>4</v>
      </c>
      <c r="C1757" t="s">
        <v>6898</v>
      </c>
      <c r="D1757" t="s">
        <v>1707</v>
      </c>
    </row>
    <row r="1758" spans="1:4" x14ac:dyDescent="0.25">
      <c r="A1758" t="s">
        <v>3368</v>
      </c>
      <c r="B1758" t="s">
        <v>4</v>
      </c>
      <c r="C1758" t="s">
        <v>6898</v>
      </c>
      <c r="D1758" t="s">
        <v>1708</v>
      </c>
    </row>
    <row r="1759" spans="1:4" x14ac:dyDescent="0.25">
      <c r="A1759" t="s">
        <v>3369</v>
      </c>
      <c r="B1759" t="s">
        <v>4</v>
      </c>
      <c r="C1759" t="s">
        <v>6898</v>
      </c>
      <c r="D1759" t="s">
        <v>1709</v>
      </c>
    </row>
    <row r="1760" spans="1:4" x14ac:dyDescent="0.25">
      <c r="A1760" t="s">
        <v>3370</v>
      </c>
      <c r="B1760" t="s">
        <v>4</v>
      </c>
      <c r="C1760" t="s">
        <v>6898</v>
      </c>
      <c r="D1760" t="s">
        <v>1710</v>
      </c>
    </row>
    <row r="1761" spans="1:4" x14ac:dyDescent="0.25">
      <c r="A1761" t="s">
        <v>3371</v>
      </c>
      <c r="B1761" t="s">
        <v>4</v>
      </c>
      <c r="C1761" t="s">
        <v>6898</v>
      </c>
      <c r="D1761" t="s">
        <v>1711</v>
      </c>
    </row>
    <row r="1762" spans="1:4" x14ac:dyDescent="0.25">
      <c r="A1762" t="s">
        <v>3372</v>
      </c>
      <c r="B1762" t="s">
        <v>4</v>
      </c>
      <c r="C1762" t="s">
        <v>6898</v>
      </c>
      <c r="D1762" t="s">
        <v>1712</v>
      </c>
    </row>
    <row r="1763" spans="1:4" x14ac:dyDescent="0.25">
      <c r="A1763" t="s">
        <v>3373</v>
      </c>
      <c r="B1763" t="s">
        <v>4</v>
      </c>
      <c r="C1763" t="s">
        <v>6898</v>
      </c>
      <c r="D1763" t="s">
        <v>1713</v>
      </c>
    </row>
    <row r="1764" spans="1:4" x14ac:dyDescent="0.25">
      <c r="A1764" t="s">
        <v>3374</v>
      </c>
      <c r="B1764" t="s">
        <v>4</v>
      </c>
      <c r="C1764" t="s">
        <v>6898</v>
      </c>
      <c r="D1764" t="s">
        <v>1714</v>
      </c>
    </row>
    <row r="1765" spans="1:4" x14ac:dyDescent="0.25">
      <c r="A1765" t="s">
        <v>3375</v>
      </c>
      <c r="B1765" t="s">
        <v>4</v>
      </c>
      <c r="C1765" t="s">
        <v>6898</v>
      </c>
      <c r="D1765" t="s">
        <v>1715</v>
      </c>
    </row>
    <row r="1766" spans="1:4" x14ac:dyDescent="0.25">
      <c r="A1766" t="s">
        <v>3376</v>
      </c>
      <c r="B1766" t="s">
        <v>4</v>
      </c>
      <c r="C1766" t="s">
        <v>6899</v>
      </c>
      <c r="D1766" t="s">
        <v>1702</v>
      </c>
    </row>
    <row r="1767" spans="1:4" x14ac:dyDescent="0.25">
      <c r="A1767" t="s">
        <v>3377</v>
      </c>
      <c r="B1767" t="s">
        <v>4</v>
      </c>
      <c r="C1767" t="s">
        <v>6899</v>
      </c>
      <c r="D1767" t="s">
        <v>1705</v>
      </c>
    </row>
    <row r="1768" spans="1:4" x14ac:dyDescent="0.25">
      <c r="A1768" t="s">
        <v>3378</v>
      </c>
      <c r="B1768" t="s">
        <v>4</v>
      </c>
      <c r="C1768" t="s">
        <v>6899</v>
      </c>
      <c r="D1768" t="s">
        <v>1706</v>
      </c>
    </row>
    <row r="1769" spans="1:4" x14ac:dyDescent="0.25">
      <c r="A1769" t="s">
        <v>3379</v>
      </c>
      <c r="B1769" t="s">
        <v>4</v>
      </c>
      <c r="C1769" t="s">
        <v>6899</v>
      </c>
      <c r="D1769" t="s">
        <v>1707</v>
      </c>
    </row>
    <row r="1770" spans="1:4" x14ac:dyDescent="0.25">
      <c r="A1770" t="s">
        <v>3380</v>
      </c>
      <c r="B1770" t="s">
        <v>4</v>
      </c>
      <c r="C1770" t="s">
        <v>6899</v>
      </c>
      <c r="D1770" t="s">
        <v>1708</v>
      </c>
    </row>
    <row r="1771" spans="1:4" x14ac:dyDescent="0.25">
      <c r="A1771" t="s">
        <v>3381</v>
      </c>
      <c r="B1771" t="s">
        <v>4</v>
      </c>
      <c r="C1771" t="s">
        <v>6899</v>
      </c>
      <c r="D1771" t="s">
        <v>1709</v>
      </c>
    </row>
    <row r="1772" spans="1:4" x14ac:dyDescent="0.25">
      <c r="A1772" t="s">
        <v>3382</v>
      </c>
      <c r="B1772" t="s">
        <v>4</v>
      </c>
      <c r="C1772" t="s">
        <v>6899</v>
      </c>
      <c r="D1772" t="s">
        <v>1710</v>
      </c>
    </row>
    <row r="1773" spans="1:4" x14ac:dyDescent="0.25">
      <c r="A1773" t="s">
        <v>3383</v>
      </c>
      <c r="B1773" t="s">
        <v>4</v>
      </c>
      <c r="C1773" t="s">
        <v>6899</v>
      </c>
      <c r="D1773" t="s">
        <v>1711</v>
      </c>
    </row>
    <row r="1774" spans="1:4" x14ac:dyDescent="0.25">
      <c r="A1774" t="s">
        <v>3384</v>
      </c>
      <c r="B1774" t="s">
        <v>4</v>
      </c>
      <c r="C1774" t="s">
        <v>6899</v>
      </c>
      <c r="D1774" t="s">
        <v>1712</v>
      </c>
    </row>
    <row r="1775" spans="1:4" x14ac:dyDescent="0.25">
      <c r="A1775" t="s">
        <v>3385</v>
      </c>
      <c r="B1775" t="s">
        <v>4</v>
      </c>
      <c r="C1775" t="s">
        <v>6899</v>
      </c>
      <c r="D1775" t="s">
        <v>1713</v>
      </c>
    </row>
    <row r="1776" spans="1:4" x14ac:dyDescent="0.25">
      <c r="A1776" t="s">
        <v>3386</v>
      </c>
      <c r="B1776" t="s">
        <v>4</v>
      </c>
      <c r="C1776" t="s">
        <v>6899</v>
      </c>
      <c r="D1776" t="s">
        <v>1714</v>
      </c>
    </row>
    <row r="1777" spans="1:4" x14ac:dyDescent="0.25">
      <c r="A1777" t="s">
        <v>3387</v>
      </c>
      <c r="B1777" t="s">
        <v>4</v>
      </c>
      <c r="C1777" t="s">
        <v>6899</v>
      </c>
      <c r="D1777" t="s">
        <v>1715</v>
      </c>
    </row>
    <row r="1778" spans="1:4" x14ac:dyDescent="0.25">
      <c r="A1778" t="s">
        <v>3388</v>
      </c>
      <c r="B1778" t="s">
        <v>4</v>
      </c>
      <c r="C1778" t="s">
        <v>6900</v>
      </c>
      <c r="D1778" t="s">
        <v>1702</v>
      </c>
    </row>
    <row r="1779" spans="1:4" x14ac:dyDescent="0.25">
      <c r="A1779" t="s">
        <v>3389</v>
      </c>
      <c r="B1779" t="s">
        <v>4</v>
      </c>
      <c r="C1779" t="s">
        <v>6900</v>
      </c>
      <c r="D1779" t="s">
        <v>1705</v>
      </c>
    </row>
    <row r="1780" spans="1:4" x14ac:dyDescent="0.25">
      <c r="A1780" t="s">
        <v>3390</v>
      </c>
      <c r="B1780" t="s">
        <v>4</v>
      </c>
      <c r="C1780" t="s">
        <v>6900</v>
      </c>
      <c r="D1780" t="s">
        <v>1706</v>
      </c>
    </row>
    <row r="1781" spans="1:4" x14ac:dyDescent="0.25">
      <c r="A1781" t="s">
        <v>3391</v>
      </c>
      <c r="B1781" t="s">
        <v>4</v>
      </c>
      <c r="C1781" t="s">
        <v>6900</v>
      </c>
      <c r="D1781" t="s">
        <v>1707</v>
      </c>
    </row>
    <row r="1782" spans="1:4" x14ac:dyDescent="0.25">
      <c r="A1782" t="s">
        <v>3392</v>
      </c>
      <c r="B1782" t="s">
        <v>4</v>
      </c>
      <c r="C1782" t="s">
        <v>6900</v>
      </c>
      <c r="D1782" t="s">
        <v>1708</v>
      </c>
    </row>
    <row r="1783" spans="1:4" x14ac:dyDescent="0.25">
      <c r="A1783" t="s">
        <v>3393</v>
      </c>
      <c r="B1783" t="s">
        <v>4</v>
      </c>
      <c r="C1783" t="s">
        <v>6900</v>
      </c>
      <c r="D1783" t="s">
        <v>1709</v>
      </c>
    </row>
    <row r="1784" spans="1:4" x14ac:dyDescent="0.25">
      <c r="A1784" t="s">
        <v>3394</v>
      </c>
      <c r="B1784" t="s">
        <v>4</v>
      </c>
      <c r="C1784" t="s">
        <v>6900</v>
      </c>
      <c r="D1784" t="s">
        <v>1710</v>
      </c>
    </row>
    <row r="1785" spans="1:4" x14ac:dyDescent="0.25">
      <c r="A1785" t="s">
        <v>3395</v>
      </c>
      <c r="B1785" t="s">
        <v>4</v>
      </c>
      <c r="C1785" t="s">
        <v>6900</v>
      </c>
      <c r="D1785" t="s">
        <v>1711</v>
      </c>
    </row>
    <row r="1786" spans="1:4" x14ac:dyDescent="0.25">
      <c r="A1786" t="s">
        <v>3396</v>
      </c>
      <c r="B1786" t="s">
        <v>4</v>
      </c>
      <c r="C1786" t="s">
        <v>6900</v>
      </c>
      <c r="D1786" t="s">
        <v>1712</v>
      </c>
    </row>
    <row r="1787" spans="1:4" x14ac:dyDescent="0.25">
      <c r="A1787" t="s">
        <v>3397</v>
      </c>
      <c r="B1787" t="s">
        <v>4</v>
      </c>
      <c r="C1787" t="s">
        <v>6900</v>
      </c>
      <c r="D1787" t="s">
        <v>1713</v>
      </c>
    </row>
    <row r="1788" spans="1:4" x14ac:dyDescent="0.25">
      <c r="A1788" t="s">
        <v>3398</v>
      </c>
      <c r="B1788" t="s">
        <v>4</v>
      </c>
      <c r="C1788" t="s">
        <v>6900</v>
      </c>
      <c r="D1788" t="s">
        <v>1714</v>
      </c>
    </row>
    <row r="1789" spans="1:4" x14ac:dyDescent="0.25">
      <c r="A1789" t="s">
        <v>3399</v>
      </c>
      <c r="B1789" t="s">
        <v>4</v>
      </c>
      <c r="C1789" t="s">
        <v>6900</v>
      </c>
      <c r="D1789" t="s">
        <v>1715</v>
      </c>
    </row>
    <row r="1790" spans="1:4" x14ac:dyDescent="0.25">
      <c r="A1790" t="s">
        <v>3400</v>
      </c>
      <c r="B1790" t="s">
        <v>4</v>
      </c>
      <c r="C1790" t="s">
        <v>6901</v>
      </c>
      <c r="D1790" t="s">
        <v>1702</v>
      </c>
    </row>
    <row r="1791" spans="1:4" x14ac:dyDescent="0.25">
      <c r="A1791" t="s">
        <v>3401</v>
      </c>
      <c r="B1791" t="s">
        <v>4</v>
      </c>
      <c r="C1791" t="s">
        <v>6901</v>
      </c>
      <c r="D1791" t="s">
        <v>1705</v>
      </c>
    </row>
    <row r="1792" spans="1:4" x14ac:dyDescent="0.25">
      <c r="A1792" t="s">
        <v>3402</v>
      </c>
      <c r="B1792" t="s">
        <v>4</v>
      </c>
      <c r="C1792" t="s">
        <v>6901</v>
      </c>
      <c r="D1792" t="s">
        <v>1706</v>
      </c>
    </row>
    <row r="1793" spans="1:4" x14ac:dyDescent="0.25">
      <c r="A1793" t="s">
        <v>3403</v>
      </c>
      <c r="B1793" t="s">
        <v>4</v>
      </c>
      <c r="C1793" t="s">
        <v>6901</v>
      </c>
      <c r="D1793" t="s">
        <v>1707</v>
      </c>
    </row>
    <row r="1794" spans="1:4" x14ac:dyDescent="0.25">
      <c r="A1794" t="s">
        <v>3404</v>
      </c>
      <c r="B1794" t="s">
        <v>4</v>
      </c>
      <c r="C1794" t="s">
        <v>6901</v>
      </c>
      <c r="D1794" t="s">
        <v>1708</v>
      </c>
    </row>
    <row r="1795" spans="1:4" x14ac:dyDescent="0.25">
      <c r="A1795" t="s">
        <v>3405</v>
      </c>
      <c r="B1795" t="s">
        <v>4</v>
      </c>
      <c r="C1795" t="s">
        <v>6901</v>
      </c>
      <c r="D1795" t="s">
        <v>1709</v>
      </c>
    </row>
    <row r="1796" spans="1:4" x14ac:dyDescent="0.25">
      <c r="A1796" t="s">
        <v>3406</v>
      </c>
      <c r="B1796" t="s">
        <v>4</v>
      </c>
      <c r="C1796" t="s">
        <v>6901</v>
      </c>
      <c r="D1796" t="s">
        <v>1710</v>
      </c>
    </row>
    <row r="1797" spans="1:4" x14ac:dyDescent="0.25">
      <c r="A1797" t="s">
        <v>3407</v>
      </c>
      <c r="B1797" t="s">
        <v>4</v>
      </c>
      <c r="C1797" t="s">
        <v>6901</v>
      </c>
      <c r="D1797" t="s">
        <v>1711</v>
      </c>
    </row>
    <row r="1798" spans="1:4" x14ac:dyDescent="0.25">
      <c r="A1798" t="s">
        <v>3408</v>
      </c>
      <c r="B1798" t="s">
        <v>4</v>
      </c>
      <c r="C1798" t="s">
        <v>6901</v>
      </c>
      <c r="D1798" t="s">
        <v>1712</v>
      </c>
    </row>
    <row r="1799" spans="1:4" x14ac:dyDescent="0.25">
      <c r="A1799" t="s">
        <v>3409</v>
      </c>
      <c r="B1799" t="s">
        <v>4</v>
      </c>
      <c r="C1799" t="s">
        <v>6901</v>
      </c>
      <c r="D1799" t="s">
        <v>1713</v>
      </c>
    </row>
    <row r="1800" spans="1:4" x14ac:dyDescent="0.25">
      <c r="A1800" t="s">
        <v>3410</v>
      </c>
      <c r="B1800" t="s">
        <v>4</v>
      </c>
      <c r="C1800" t="s">
        <v>6901</v>
      </c>
      <c r="D1800" t="s">
        <v>1714</v>
      </c>
    </row>
    <row r="1801" spans="1:4" x14ac:dyDescent="0.25">
      <c r="A1801" t="s">
        <v>3411</v>
      </c>
      <c r="B1801" t="s">
        <v>4</v>
      </c>
      <c r="C1801" t="s">
        <v>6901</v>
      </c>
      <c r="D1801" t="s">
        <v>1715</v>
      </c>
    </row>
    <row r="1802" spans="1:4" x14ac:dyDescent="0.25">
      <c r="A1802" t="s">
        <v>3412</v>
      </c>
      <c r="B1802" t="s">
        <v>4</v>
      </c>
      <c r="C1802" t="s">
        <v>6902</v>
      </c>
      <c r="D1802" t="s">
        <v>1702</v>
      </c>
    </row>
    <row r="1803" spans="1:4" x14ac:dyDescent="0.25">
      <c r="A1803" t="s">
        <v>3413</v>
      </c>
      <c r="B1803" t="s">
        <v>4</v>
      </c>
      <c r="C1803" t="s">
        <v>6902</v>
      </c>
      <c r="D1803" t="s">
        <v>1705</v>
      </c>
    </row>
    <row r="1804" spans="1:4" x14ac:dyDescent="0.25">
      <c r="A1804" t="s">
        <v>3414</v>
      </c>
      <c r="B1804" t="s">
        <v>4</v>
      </c>
      <c r="C1804" t="s">
        <v>6902</v>
      </c>
      <c r="D1804" t="s">
        <v>1706</v>
      </c>
    </row>
    <row r="1805" spans="1:4" x14ac:dyDescent="0.25">
      <c r="A1805" t="s">
        <v>3415</v>
      </c>
      <c r="B1805" t="s">
        <v>4</v>
      </c>
      <c r="C1805" t="s">
        <v>6902</v>
      </c>
      <c r="D1805" t="s">
        <v>1707</v>
      </c>
    </row>
    <row r="1806" spans="1:4" x14ac:dyDescent="0.25">
      <c r="A1806" t="s">
        <v>3416</v>
      </c>
      <c r="B1806" t="s">
        <v>4</v>
      </c>
      <c r="C1806" t="s">
        <v>6902</v>
      </c>
      <c r="D1806" t="s">
        <v>1708</v>
      </c>
    </row>
    <row r="1807" spans="1:4" x14ac:dyDescent="0.25">
      <c r="A1807" t="s">
        <v>3417</v>
      </c>
      <c r="B1807" t="s">
        <v>4</v>
      </c>
      <c r="C1807" t="s">
        <v>6902</v>
      </c>
      <c r="D1807" t="s">
        <v>1709</v>
      </c>
    </row>
    <row r="1808" spans="1:4" x14ac:dyDescent="0.25">
      <c r="A1808" t="s">
        <v>3418</v>
      </c>
      <c r="B1808" t="s">
        <v>4</v>
      </c>
      <c r="C1808" t="s">
        <v>6902</v>
      </c>
      <c r="D1808" t="s">
        <v>1710</v>
      </c>
    </row>
    <row r="1809" spans="1:4" x14ac:dyDescent="0.25">
      <c r="A1809" t="s">
        <v>3419</v>
      </c>
      <c r="B1809" t="s">
        <v>4</v>
      </c>
      <c r="C1809" t="s">
        <v>6902</v>
      </c>
      <c r="D1809" t="s">
        <v>1711</v>
      </c>
    </row>
    <row r="1810" spans="1:4" x14ac:dyDescent="0.25">
      <c r="A1810" t="s">
        <v>3420</v>
      </c>
      <c r="B1810" t="s">
        <v>4</v>
      </c>
      <c r="C1810" t="s">
        <v>6902</v>
      </c>
      <c r="D1810" t="s">
        <v>1712</v>
      </c>
    </row>
    <row r="1811" spans="1:4" x14ac:dyDescent="0.25">
      <c r="A1811" t="s">
        <v>3421</v>
      </c>
      <c r="B1811" t="s">
        <v>4</v>
      </c>
      <c r="C1811" t="s">
        <v>6902</v>
      </c>
      <c r="D1811" t="s">
        <v>1713</v>
      </c>
    </row>
    <row r="1812" spans="1:4" x14ac:dyDescent="0.25">
      <c r="A1812" t="s">
        <v>3422</v>
      </c>
      <c r="B1812" t="s">
        <v>4</v>
      </c>
      <c r="C1812" t="s">
        <v>6902</v>
      </c>
      <c r="D1812" t="s">
        <v>1714</v>
      </c>
    </row>
    <row r="1813" spans="1:4" x14ac:dyDescent="0.25">
      <c r="A1813" t="s">
        <v>3423</v>
      </c>
      <c r="B1813" t="s">
        <v>4</v>
      </c>
      <c r="C1813" t="s">
        <v>6902</v>
      </c>
      <c r="D1813" t="s">
        <v>1715</v>
      </c>
    </row>
    <row r="1814" spans="1:4" x14ac:dyDescent="0.25">
      <c r="A1814" t="s">
        <v>3424</v>
      </c>
      <c r="B1814" t="s">
        <v>4</v>
      </c>
      <c r="C1814" t="s">
        <v>6903</v>
      </c>
      <c r="D1814" t="s">
        <v>1702</v>
      </c>
    </row>
    <row r="1815" spans="1:4" x14ac:dyDescent="0.25">
      <c r="A1815" t="s">
        <v>3425</v>
      </c>
      <c r="B1815" t="s">
        <v>4</v>
      </c>
      <c r="C1815" t="s">
        <v>6903</v>
      </c>
      <c r="D1815" t="s">
        <v>1705</v>
      </c>
    </row>
    <row r="1816" spans="1:4" x14ac:dyDescent="0.25">
      <c r="A1816" t="s">
        <v>3426</v>
      </c>
      <c r="B1816" t="s">
        <v>4</v>
      </c>
      <c r="C1816" t="s">
        <v>6903</v>
      </c>
      <c r="D1816" t="s">
        <v>1706</v>
      </c>
    </row>
    <row r="1817" spans="1:4" x14ac:dyDescent="0.25">
      <c r="A1817" t="s">
        <v>3427</v>
      </c>
      <c r="B1817" t="s">
        <v>4</v>
      </c>
      <c r="C1817" t="s">
        <v>6903</v>
      </c>
      <c r="D1817" t="s">
        <v>1707</v>
      </c>
    </row>
    <row r="1818" spans="1:4" x14ac:dyDescent="0.25">
      <c r="A1818" t="s">
        <v>3428</v>
      </c>
      <c r="B1818" t="s">
        <v>4</v>
      </c>
      <c r="C1818" t="s">
        <v>6903</v>
      </c>
      <c r="D1818" t="s">
        <v>1708</v>
      </c>
    </row>
    <row r="1819" spans="1:4" x14ac:dyDescent="0.25">
      <c r="A1819" t="s">
        <v>3429</v>
      </c>
      <c r="B1819" t="s">
        <v>4</v>
      </c>
      <c r="C1819" t="s">
        <v>6903</v>
      </c>
      <c r="D1819" t="s">
        <v>1709</v>
      </c>
    </row>
    <row r="1820" spans="1:4" x14ac:dyDescent="0.25">
      <c r="A1820" t="s">
        <v>3430</v>
      </c>
      <c r="B1820" t="s">
        <v>4</v>
      </c>
      <c r="C1820" t="s">
        <v>6903</v>
      </c>
      <c r="D1820" t="s">
        <v>1710</v>
      </c>
    </row>
    <row r="1821" spans="1:4" x14ac:dyDescent="0.25">
      <c r="A1821" t="s">
        <v>3431</v>
      </c>
      <c r="B1821" t="s">
        <v>4</v>
      </c>
      <c r="C1821" t="s">
        <v>6903</v>
      </c>
      <c r="D1821" t="s">
        <v>1711</v>
      </c>
    </row>
    <row r="1822" spans="1:4" x14ac:dyDescent="0.25">
      <c r="A1822" t="s">
        <v>3432</v>
      </c>
      <c r="B1822" t="s">
        <v>4</v>
      </c>
      <c r="C1822" t="s">
        <v>6903</v>
      </c>
      <c r="D1822" t="s">
        <v>1712</v>
      </c>
    </row>
    <row r="1823" spans="1:4" x14ac:dyDescent="0.25">
      <c r="A1823" t="s">
        <v>3433</v>
      </c>
      <c r="B1823" t="s">
        <v>4</v>
      </c>
      <c r="C1823" t="s">
        <v>6903</v>
      </c>
      <c r="D1823" t="s">
        <v>1713</v>
      </c>
    </row>
    <row r="1824" spans="1:4" x14ac:dyDescent="0.25">
      <c r="A1824" t="s">
        <v>3434</v>
      </c>
      <c r="B1824" t="s">
        <v>4</v>
      </c>
      <c r="C1824" t="s">
        <v>6903</v>
      </c>
      <c r="D1824" t="s">
        <v>1714</v>
      </c>
    </row>
    <row r="1825" spans="1:4" x14ac:dyDescent="0.25">
      <c r="A1825" t="s">
        <v>3435</v>
      </c>
      <c r="B1825" t="s">
        <v>4</v>
      </c>
      <c r="C1825" t="s">
        <v>6903</v>
      </c>
      <c r="D1825" t="s">
        <v>1715</v>
      </c>
    </row>
    <row r="1826" spans="1:4" x14ac:dyDescent="0.25">
      <c r="A1826" t="s">
        <v>3436</v>
      </c>
      <c r="B1826" t="s">
        <v>4</v>
      </c>
      <c r="C1826" t="s">
        <v>6904</v>
      </c>
      <c r="D1826" t="s">
        <v>1702</v>
      </c>
    </row>
    <row r="1827" spans="1:4" x14ac:dyDescent="0.25">
      <c r="A1827" t="s">
        <v>3437</v>
      </c>
      <c r="B1827" t="s">
        <v>4</v>
      </c>
      <c r="C1827" t="s">
        <v>6904</v>
      </c>
      <c r="D1827" t="s">
        <v>1705</v>
      </c>
    </row>
    <row r="1828" spans="1:4" x14ac:dyDescent="0.25">
      <c r="A1828" t="s">
        <v>3438</v>
      </c>
      <c r="B1828" t="s">
        <v>4</v>
      </c>
      <c r="C1828" t="s">
        <v>6904</v>
      </c>
      <c r="D1828" t="s">
        <v>1706</v>
      </c>
    </row>
    <row r="1829" spans="1:4" x14ac:dyDescent="0.25">
      <c r="A1829" t="s">
        <v>3439</v>
      </c>
      <c r="B1829" t="s">
        <v>4</v>
      </c>
      <c r="C1829" t="s">
        <v>6904</v>
      </c>
      <c r="D1829" t="s">
        <v>1707</v>
      </c>
    </row>
    <row r="1830" spans="1:4" x14ac:dyDescent="0.25">
      <c r="A1830" t="s">
        <v>3440</v>
      </c>
      <c r="B1830" t="s">
        <v>4</v>
      </c>
      <c r="C1830" t="s">
        <v>6904</v>
      </c>
      <c r="D1830" t="s">
        <v>1708</v>
      </c>
    </row>
    <row r="1831" spans="1:4" x14ac:dyDescent="0.25">
      <c r="A1831" t="s">
        <v>3441</v>
      </c>
      <c r="B1831" t="s">
        <v>4</v>
      </c>
      <c r="C1831" t="s">
        <v>6904</v>
      </c>
      <c r="D1831" t="s">
        <v>1709</v>
      </c>
    </row>
    <row r="1832" spans="1:4" x14ac:dyDescent="0.25">
      <c r="A1832" t="s">
        <v>3442</v>
      </c>
      <c r="B1832" t="s">
        <v>4</v>
      </c>
      <c r="C1832" t="s">
        <v>6904</v>
      </c>
      <c r="D1832" t="s">
        <v>1710</v>
      </c>
    </row>
    <row r="1833" spans="1:4" x14ac:dyDescent="0.25">
      <c r="A1833" t="s">
        <v>3443</v>
      </c>
      <c r="B1833" t="s">
        <v>4</v>
      </c>
      <c r="C1833" t="s">
        <v>6904</v>
      </c>
      <c r="D1833" t="s">
        <v>1711</v>
      </c>
    </row>
    <row r="1834" spans="1:4" x14ac:dyDescent="0.25">
      <c r="A1834" t="s">
        <v>3444</v>
      </c>
      <c r="B1834" t="s">
        <v>4</v>
      </c>
      <c r="C1834" t="s">
        <v>6904</v>
      </c>
      <c r="D1834" t="s">
        <v>1712</v>
      </c>
    </row>
    <row r="1835" spans="1:4" x14ac:dyDescent="0.25">
      <c r="A1835" t="s">
        <v>3445</v>
      </c>
      <c r="B1835" t="s">
        <v>4</v>
      </c>
      <c r="C1835" t="s">
        <v>6904</v>
      </c>
      <c r="D1835" t="s">
        <v>1713</v>
      </c>
    </row>
    <row r="1836" spans="1:4" x14ac:dyDescent="0.25">
      <c r="A1836" t="s">
        <v>3446</v>
      </c>
      <c r="B1836" t="s">
        <v>4</v>
      </c>
      <c r="C1836" t="s">
        <v>6904</v>
      </c>
      <c r="D1836" t="s">
        <v>1714</v>
      </c>
    </row>
    <row r="1837" spans="1:4" x14ac:dyDescent="0.25">
      <c r="A1837" t="s">
        <v>3447</v>
      </c>
      <c r="B1837" t="s">
        <v>4</v>
      </c>
      <c r="C1837" t="s">
        <v>6904</v>
      </c>
      <c r="D1837" t="s">
        <v>1715</v>
      </c>
    </row>
    <row r="1838" spans="1:4" x14ac:dyDescent="0.25">
      <c r="A1838" t="s">
        <v>3448</v>
      </c>
      <c r="B1838" t="s">
        <v>4</v>
      </c>
      <c r="C1838" t="s">
        <v>6905</v>
      </c>
      <c r="D1838" t="s">
        <v>1702</v>
      </c>
    </row>
    <row r="1839" spans="1:4" x14ac:dyDescent="0.25">
      <c r="A1839" t="s">
        <v>3449</v>
      </c>
      <c r="B1839" t="s">
        <v>4</v>
      </c>
      <c r="C1839" t="s">
        <v>6905</v>
      </c>
      <c r="D1839" t="s">
        <v>1705</v>
      </c>
    </row>
    <row r="1840" spans="1:4" x14ac:dyDescent="0.25">
      <c r="A1840" t="s">
        <v>3450</v>
      </c>
      <c r="B1840" t="s">
        <v>4</v>
      </c>
      <c r="C1840" t="s">
        <v>6905</v>
      </c>
      <c r="D1840" t="s">
        <v>1706</v>
      </c>
    </row>
    <row r="1841" spans="1:4" x14ac:dyDescent="0.25">
      <c r="A1841" t="s">
        <v>3451</v>
      </c>
      <c r="B1841" t="s">
        <v>4</v>
      </c>
      <c r="C1841" t="s">
        <v>6905</v>
      </c>
      <c r="D1841" t="s">
        <v>1707</v>
      </c>
    </row>
    <row r="1842" spans="1:4" x14ac:dyDescent="0.25">
      <c r="A1842" t="s">
        <v>3452</v>
      </c>
      <c r="B1842" t="s">
        <v>4</v>
      </c>
      <c r="C1842" t="s">
        <v>6905</v>
      </c>
      <c r="D1842" t="s">
        <v>1708</v>
      </c>
    </row>
    <row r="1843" spans="1:4" x14ac:dyDescent="0.25">
      <c r="A1843" t="s">
        <v>3453</v>
      </c>
      <c r="B1843" t="s">
        <v>4</v>
      </c>
      <c r="C1843" t="s">
        <v>6905</v>
      </c>
      <c r="D1843" t="s">
        <v>1709</v>
      </c>
    </row>
    <row r="1844" spans="1:4" x14ac:dyDescent="0.25">
      <c r="A1844" t="s">
        <v>3454</v>
      </c>
      <c r="B1844" t="s">
        <v>4</v>
      </c>
      <c r="C1844" t="s">
        <v>6905</v>
      </c>
      <c r="D1844" t="s">
        <v>1710</v>
      </c>
    </row>
    <row r="1845" spans="1:4" x14ac:dyDescent="0.25">
      <c r="A1845" t="s">
        <v>3455</v>
      </c>
      <c r="B1845" t="s">
        <v>4</v>
      </c>
      <c r="C1845" t="s">
        <v>6905</v>
      </c>
      <c r="D1845" t="s">
        <v>1711</v>
      </c>
    </row>
    <row r="1846" spans="1:4" x14ac:dyDescent="0.25">
      <c r="A1846" t="s">
        <v>3456</v>
      </c>
      <c r="B1846" t="s">
        <v>4</v>
      </c>
      <c r="C1846" t="s">
        <v>6905</v>
      </c>
      <c r="D1846" t="s">
        <v>1712</v>
      </c>
    </row>
    <row r="1847" spans="1:4" x14ac:dyDescent="0.25">
      <c r="A1847" t="s">
        <v>3457</v>
      </c>
      <c r="B1847" t="s">
        <v>4</v>
      </c>
      <c r="C1847" t="s">
        <v>6905</v>
      </c>
      <c r="D1847" t="s">
        <v>1713</v>
      </c>
    </row>
    <row r="1848" spans="1:4" x14ac:dyDescent="0.25">
      <c r="A1848" t="s">
        <v>3458</v>
      </c>
      <c r="B1848" t="s">
        <v>4</v>
      </c>
      <c r="C1848" t="s">
        <v>6905</v>
      </c>
      <c r="D1848" t="s">
        <v>1714</v>
      </c>
    </row>
    <row r="1849" spans="1:4" x14ac:dyDescent="0.25">
      <c r="A1849" t="s">
        <v>3459</v>
      </c>
      <c r="B1849" t="s">
        <v>4</v>
      </c>
      <c r="C1849" t="s">
        <v>6905</v>
      </c>
      <c r="D1849" t="s">
        <v>1715</v>
      </c>
    </row>
    <row r="1850" spans="1:4" x14ac:dyDescent="0.25">
      <c r="A1850" t="s">
        <v>3460</v>
      </c>
      <c r="B1850" t="s">
        <v>4</v>
      </c>
      <c r="C1850" t="s">
        <v>6906</v>
      </c>
      <c r="D1850" t="s">
        <v>1702</v>
      </c>
    </row>
    <row r="1851" spans="1:4" x14ac:dyDescent="0.25">
      <c r="A1851" t="s">
        <v>3461</v>
      </c>
      <c r="B1851" t="s">
        <v>4</v>
      </c>
      <c r="C1851" t="s">
        <v>6906</v>
      </c>
      <c r="D1851" t="s">
        <v>1705</v>
      </c>
    </row>
    <row r="1852" spans="1:4" x14ac:dyDescent="0.25">
      <c r="A1852" t="s">
        <v>3462</v>
      </c>
      <c r="B1852" t="s">
        <v>4</v>
      </c>
      <c r="C1852" t="s">
        <v>6906</v>
      </c>
      <c r="D1852" t="s">
        <v>1706</v>
      </c>
    </row>
    <row r="1853" spans="1:4" x14ac:dyDescent="0.25">
      <c r="A1853" t="s">
        <v>3463</v>
      </c>
      <c r="B1853" t="s">
        <v>4</v>
      </c>
      <c r="C1853" t="s">
        <v>6906</v>
      </c>
      <c r="D1853" t="s">
        <v>1707</v>
      </c>
    </row>
    <row r="1854" spans="1:4" x14ac:dyDescent="0.25">
      <c r="A1854" t="s">
        <v>3464</v>
      </c>
      <c r="B1854" t="s">
        <v>4</v>
      </c>
      <c r="C1854" t="s">
        <v>6906</v>
      </c>
      <c r="D1854" t="s">
        <v>1708</v>
      </c>
    </row>
    <row r="1855" spans="1:4" x14ac:dyDescent="0.25">
      <c r="A1855" t="s">
        <v>3465</v>
      </c>
      <c r="B1855" t="s">
        <v>4</v>
      </c>
      <c r="C1855" t="s">
        <v>6906</v>
      </c>
      <c r="D1855" t="s">
        <v>1709</v>
      </c>
    </row>
    <row r="1856" spans="1:4" x14ac:dyDescent="0.25">
      <c r="A1856" t="s">
        <v>3466</v>
      </c>
      <c r="B1856" t="s">
        <v>4</v>
      </c>
      <c r="C1856" t="s">
        <v>6906</v>
      </c>
      <c r="D1856" t="s">
        <v>1710</v>
      </c>
    </row>
    <row r="1857" spans="1:4" x14ac:dyDescent="0.25">
      <c r="A1857" t="s">
        <v>3467</v>
      </c>
      <c r="B1857" t="s">
        <v>4</v>
      </c>
      <c r="C1857" t="s">
        <v>6906</v>
      </c>
      <c r="D1857" t="s">
        <v>1711</v>
      </c>
    </row>
    <row r="1858" spans="1:4" x14ac:dyDescent="0.25">
      <c r="A1858" t="s">
        <v>3468</v>
      </c>
      <c r="B1858" t="s">
        <v>4</v>
      </c>
      <c r="C1858" t="s">
        <v>6906</v>
      </c>
      <c r="D1858" t="s">
        <v>1712</v>
      </c>
    </row>
    <row r="1859" spans="1:4" x14ac:dyDescent="0.25">
      <c r="A1859" t="s">
        <v>3469</v>
      </c>
      <c r="B1859" t="s">
        <v>4</v>
      </c>
      <c r="C1859" t="s">
        <v>6906</v>
      </c>
      <c r="D1859" t="s">
        <v>1713</v>
      </c>
    </row>
    <row r="1860" spans="1:4" x14ac:dyDescent="0.25">
      <c r="A1860" t="s">
        <v>3470</v>
      </c>
      <c r="B1860" t="s">
        <v>4</v>
      </c>
      <c r="C1860" t="s">
        <v>6906</v>
      </c>
      <c r="D1860" t="s">
        <v>1714</v>
      </c>
    </row>
    <row r="1861" spans="1:4" x14ac:dyDescent="0.25">
      <c r="A1861" t="s">
        <v>3471</v>
      </c>
      <c r="B1861" t="s">
        <v>4</v>
      </c>
      <c r="C1861" t="s">
        <v>6906</v>
      </c>
      <c r="D1861" t="s">
        <v>1715</v>
      </c>
    </row>
    <row r="1862" spans="1:4" x14ac:dyDescent="0.25">
      <c r="A1862" t="s">
        <v>3472</v>
      </c>
      <c r="B1862" t="s">
        <v>4</v>
      </c>
      <c r="C1862" t="s">
        <v>6907</v>
      </c>
      <c r="D1862" t="s">
        <v>1702</v>
      </c>
    </row>
    <row r="1863" spans="1:4" x14ac:dyDescent="0.25">
      <c r="A1863" t="s">
        <v>3473</v>
      </c>
      <c r="B1863" t="s">
        <v>4</v>
      </c>
      <c r="C1863" t="s">
        <v>6907</v>
      </c>
      <c r="D1863" t="s">
        <v>1705</v>
      </c>
    </row>
    <row r="1864" spans="1:4" x14ac:dyDescent="0.25">
      <c r="A1864" t="s">
        <v>3474</v>
      </c>
      <c r="B1864" t="s">
        <v>4</v>
      </c>
      <c r="C1864" t="s">
        <v>6907</v>
      </c>
      <c r="D1864" t="s">
        <v>1706</v>
      </c>
    </row>
    <row r="1865" spans="1:4" x14ac:dyDescent="0.25">
      <c r="A1865" t="s">
        <v>3475</v>
      </c>
      <c r="B1865" t="s">
        <v>4</v>
      </c>
      <c r="C1865" t="s">
        <v>6907</v>
      </c>
      <c r="D1865" t="s">
        <v>1707</v>
      </c>
    </row>
    <row r="1866" spans="1:4" x14ac:dyDescent="0.25">
      <c r="A1866" t="s">
        <v>3476</v>
      </c>
      <c r="B1866" t="s">
        <v>4</v>
      </c>
      <c r="C1866" t="s">
        <v>6907</v>
      </c>
      <c r="D1866" t="s">
        <v>1708</v>
      </c>
    </row>
    <row r="1867" spans="1:4" x14ac:dyDescent="0.25">
      <c r="A1867" t="s">
        <v>3477</v>
      </c>
      <c r="B1867" t="s">
        <v>4</v>
      </c>
      <c r="C1867" t="s">
        <v>6907</v>
      </c>
      <c r="D1867" t="s">
        <v>1709</v>
      </c>
    </row>
    <row r="1868" spans="1:4" x14ac:dyDescent="0.25">
      <c r="A1868" t="s">
        <v>3478</v>
      </c>
      <c r="B1868" t="s">
        <v>4</v>
      </c>
      <c r="C1868" t="s">
        <v>6907</v>
      </c>
      <c r="D1868" t="s">
        <v>1710</v>
      </c>
    </row>
    <row r="1869" spans="1:4" x14ac:dyDescent="0.25">
      <c r="A1869" t="s">
        <v>3479</v>
      </c>
      <c r="B1869" t="s">
        <v>4</v>
      </c>
      <c r="C1869" t="s">
        <v>6907</v>
      </c>
      <c r="D1869" t="s">
        <v>1711</v>
      </c>
    </row>
    <row r="1870" spans="1:4" x14ac:dyDescent="0.25">
      <c r="A1870" t="s">
        <v>3480</v>
      </c>
      <c r="B1870" t="s">
        <v>4</v>
      </c>
      <c r="C1870" t="s">
        <v>6907</v>
      </c>
      <c r="D1870" t="s">
        <v>1712</v>
      </c>
    </row>
    <row r="1871" spans="1:4" x14ac:dyDescent="0.25">
      <c r="A1871" t="s">
        <v>3481</v>
      </c>
      <c r="B1871" t="s">
        <v>4</v>
      </c>
      <c r="C1871" t="s">
        <v>6907</v>
      </c>
      <c r="D1871" t="s">
        <v>1713</v>
      </c>
    </row>
    <row r="1872" spans="1:4" x14ac:dyDescent="0.25">
      <c r="A1872" t="s">
        <v>3482</v>
      </c>
      <c r="B1872" t="s">
        <v>4</v>
      </c>
      <c r="C1872" t="s">
        <v>6907</v>
      </c>
      <c r="D1872" t="s">
        <v>1714</v>
      </c>
    </row>
    <row r="1873" spans="1:4" x14ac:dyDescent="0.25">
      <c r="A1873" t="s">
        <v>3483</v>
      </c>
      <c r="B1873" t="s">
        <v>4</v>
      </c>
      <c r="C1873" t="s">
        <v>6907</v>
      </c>
      <c r="D1873" t="s">
        <v>1715</v>
      </c>
    </row>
    <row r="1874" spans="1:4" x14ac:dyDescent="0.25">
      <c r="A1874" t="s">
        <v>3484</v>
      </c>
      <c r="B1874" t="s">
        <v>4</v>
      </c>
      <c r="C1874" t="s">
        <v>6908</v>
      </c>
      <c r="D1874" t="s">
        <v>1702</v>
      </c>
    </row>
    <row r="1875" spans="1:4" x14ac:dyDescent="0.25">
      <c r="A1875" t="s">
        <v>3485</v>
      </c>
      <c r="B1875" t="s">
        <v>4</v>
      </c>
      <c r="C1875" t="s">
        <v>6908</v>
      </c>
      <c r="D1875" t="s">
        <v>1705</v>
      </c>
    </row>
    <row r="1876" spans="1:4" x14ac:dyDescent="0.25">
      <c r="A1876" t="s">
        <v>3486</v>
      </c>
      <c r="B1876" t="s">
        <v>4</v>
      </c>
      <c r="C1876" t="s">
        <v>6908</v>
      </c>
      <c r="D1876" t="s">
        <v>1706</v>
      </c>
    </row>
    <row r="1877" spans="1:4" x14ac:dyDescent="0.25">
      <c r="A1877" t="s">
        <v>3487</v>
      </c>
      <c r="B1877" t="s">
        <v>4</v>
      </c>
      <c r="C1877" t="s">
        <v>6908</v>
      </c>
      <c r="D1877" t="s">
        <v>1707</v>
      </c>
    </row>
    <row r="1878" spans="1:4" x14ac:dyDescent="0.25">
      <c r="A1878" t="s">
        <v>3488</v>
      </c>
      <c r="B1878" t="s">
        <v>4</v>
      </c>
      <c r="C1878" t="s">
        <v>6908</v>
      </c>
      <c r="D1878" t="s">
        <v>1708</v>
      </c>
    </row>
    <row r="1879" spans="1:4" x14ac:dyDescent="0.25">
      <c r="A1879" t="s">
        <v>3489</v>
      </c>
      <c r="B1879" t="s">
        <v>4</v>
      </c>
      <c r="C1879" t="s">
        <v>6908</v>
      </c>
      <c r="D1879" t="s">
        <v>1709</v>
      </c>
    </row>
    <row r="1880" spans="1:4" x14ac:dyDescent="0.25">
      <c r="A1880" t="s">
        <v>3490</v>
      </c>
      <c r="B1880" t="s">
        <v>4</v>
      </c>
      <c r="C1880" t="s">
        <v>6908</v>
      </c>
      <c r="D1880" t="s">
        <v>1710</v>
      </c>
    </row>
    <row r="1881" spans="1:4" x14ac:dyDescent="0.25">
      <c r="A1881" t="s">
        <v>3491</v>
      </c>
      <c r="B1881" t="s">
        <v>4</v>
      </c>
      <c r="C1881" t="s">
        <v>6908</v>
      </c>
      <c r="D1881" t="s">
        <v>1711</v>
      </c>
    </row>
    <row r="1882" spans="1:4" x14ac:dyDescent="0.25">
      <c r="A1882" t="s">
        <v>3492</v>
      </c>
      <c r="B1882" t="s">
        <v>4</v>
      </c>
      <c r="C1882" t="s">
        <v>6908</v>
      </c>
      <c r="D1882" t="s">
        <v>1712</v>
      </c>
    </row>
    <row r="1883" spans="1:4" x14ac:dyDescent="0.25">
      <c r="A1883" t="s">
        <v>3493</v>
      </c>
      <c r="B1883" t="s">
        <v>4</v>
      </c>
      <c r="C1883" t="s">
        <v>6908</v>
      </c>
      <c r="D1883" t="s">
        <v>1713</v>
      </c>
    </row>
    <row r="1884" spans="1:4" x14ac:dyDescent="0.25">
      <c r="A1884" t="s">
        <v>3494</v>
      </c>
      <c r="B1884" t="s">
        <v>4</v>
      </c>
      <c r="C1884" t="s">
        <v>6908</v>
      </c>
      <c r="D1884" t="s">
        <v>1714</v>
      </c>
    </row>
    <row r="1885" spans="1:4" x14ac:dyDescent="0.25">
      <c r="A1885" t="s">
        <v>3495</v>
      </c>
      <c r="B1885" t="s">
        <v>4</v>
      </c>
      <c r="C1885" t="s">
        <v>6908</v>
      </c>
      <c r="D1885" t="s">
        <v>1715</v>
      </c>
    </row>
    <row r="1886" spans="1:4" x14ac:dyDescent="0.25">
      <c r="A1886" t="s">
        <v>3496</v>
      </c>
      <c r="B1886" t="s">
        <v>4</v>
      </c>
      <c r="C1886" t="s">
        <v>6909</v>
      </c>
      <c r="D1886" t="s">
        <v>1702</v>
      </c>
    </row>
    <row r="1887" spans="1:4" x14ac:dyDescent="0.25">
      <c r="A1887" t="s">
        <v>3497</v>
      </c>
      <c r="B1887" t="s">
        <v>4</v>
      </c>
      <c r="C1887" t="s">
        <v>6909</v>
      </c>
      <c r="D1887" t="s">
        <v>1705</v>
      </c>
    </row>
    <row r="1888" spans="1:4" x14ac:dyDescent="0.25">
      <c r="A1888" t="s">
        <v>3498</v>
      </c>
      <c r="B1888" t="s">
        <v>4</v>
      </c>
      <c r="C1888" t="s">
        <v>6909</v>
      </c>
      <c r="D1888" t="s">
        <v>1706</v>
      </c>
    </row>
    <row r="1889" spans="1:4" x14ac:dyDescent="0.25">
      <c r="A1889" t="s">
        <v>3499</v>
      </c>
      <c r="B1889" t="s">
        <v>4</v>
      </c>
      <c r="C1889" t="s">
        <v>6909</v>
      </c>
      <c r="D1889" t="s">
        <v>1707</v>
      </c>
    </row>
    <row r="1890" spans="1:4" x14ac:dyDescent="0.25">
      <c r="A1890" t="s">
        <v>3500</v>
      </c>
      <c r="B1890" t="s">
        <v>4</v>
      </c>
      <c r="C1890" t="s">
        <v>6909</v>
      </c>
      <c r="D1890" t="s">
        <v>1708</v>
      </c>
    </row>
    <row r="1891" spans="1:4" x14ac:dyDescent="0.25">
      <c r="A1891" t="s">
        <v>3501</v>
      </c>
      <c r="B1891" t="s">
        <v>4</v>
      </c>
      <c r="C1891" t="s">
        <v>6909</v>
      </c>
      <c r="D1891" t="s">
        <v>1709</v>
      </c>
    </row>
    <row r="1892" spans="1:4" x14ac:dyDescent="0.25">
      <c r="A1892" t="s">
        <v>3502</v>
      </c>
      <c r="B1892" t="s">
        <v>4</v>
      </c>
      <c r="C1892" t="s">
        <v>6909</v>
      </c>
      <c r="D1892" t="s">
        <v>1710</v>
      </c>
    </row>
    <row r="1893" spans="1:4" x14ac:dyDescent="0.25">
      <c r="A1893" t="s">
        <v>3503</v>
      </c>
      <c r="B1893" t="s">
        <v>4</v>
      </c>
      <c r="C1893" t="s">
        <v>6909</v>
      </c>
      <c r="D1893" t="s">
        <v>1711</v>
      </c>
    </row>
    <row r="1894" spans="1:4" x14ac:dyDescent="0.25">
      <c r="A1894" t="s">
        <v>3504</v>
      </c>
      <c r="B1894" t="s">
        <v>4</v>
      </c>
      <c r="C1894" t="s">
        <v>6909</v>
      </c>
      <c r="D1894" t="s">
        <v>1712</v>
      </c>
    </row>
    <row r="1895" spans="1:4" x14ac:dyDescent="0.25">
      <c r="A1895" t="s">
        <v>3505</v>
      </c>
      <c r="B1895" t="s">
        <v>4</v>
      </c>
      <c r="C1895" t="s">
        <v>6909</v>
      </c>
      <c r="D1895" t="s">
        <v>1713</v>
      </c>
    </row>
    <row r="1896" spans="1:4" x14ac:dyDescent="0.25">
      <c r="A1896" t="s">
        <v>3506</v>
      </c>
      <c r="B1896" t="s">
        <v>4</v>
      </c>
      <c r="C1896" t="s">
        <v>6909</v>
      </c>
      <c r="D1896" t="s">
        <v>1714</v>
      </c>
    </row>
    <row r="1897" spans="1:4" x14ac:dyDescent="0.25">
      <c r="A1897" t="s">
        <v>3507</v>
      </c>
      <c r="B1897" t="s">
        <v>4</v>
      </c>
      <c r="C1897" t="s">
        <v>6909</v>
      </c>
      <c r="D1897" t="s">
        <v>1715</v>
      </c>
    </row>
    <row r="1898" spans="1:4" x14ac:dyDescent="0.25">
      <c r="A1898" t="s">
        <v>3508</v>
      </c>
      <c r="B1898" t="s">
        <v>4</v>
      </c>
      <c r="C1898" t="s">
        <v>6910</v>
      </c>
      <c r="D1898" t="s">
        <v>1702</v>
      </c>
    </row>
    <row r="1899" spans="1:4" x14ac:dyDescent="0.25">
      <c r="A1899" t="s">
        <v>3509</v>
      </c>
      <c r="B1899" t="s">
        <v>4</v>
      </c>
      <c r="C1899" t="s">
        <v>6910</v>
      </c>
      <c r="D1899" t="s">
        <v>1705</v>
      </c>
    </row>
    <row r="1900" spans="1:4" x14ac:dyDescent="0.25">
      <c r="A1900" t="s">
        <v>3510</v>
      </c>
      <c r="B1900" t="s">
        <v>4</v>
      </c>
      <c r="C1900" t="s">
        <v>6910</v>
      </c>
      <c r="D1900" t="s">
        <v>1706</v>
      </c>
    </row>
    <row r="1901" spans="1:4" x14ac:dyDescent="0.25">
      <c r="A1901" t="s">
        <v>3511</v>
      </c>
      <c r="B1901" t="s">
        <v>4</v>
      </c>
      <c r="C1901" t="s">
        <v>6910</v>
      </c>
      <c r="D1901" t="s">
        <v>1707</v>
      </c>
    </row>
    <row r="1902" spans="1:4" x14ac:dyDescent="0.25">
      <c r="A1902" t="s">
        <v>3512</v>
      </c>
      <c r="B1902" t="s">
        <v>4</v>
      </c>
      <c r="C1902" t="s">
        <v>6910</v>
      </c>
      <c r="D1902" t="s">
        <v>1708</v>
      </c>
    </row>
    <row r="1903" spans="1:4" x14ac:dyDescent="0.25">
      <c r="A1903" t="s">
        <v>3513</v>
      </c>
      <c r="B1903" t="s">
        <v>4</v>
      </c>
      <c r="C1903" t="s">
        <v>6910</v>
      </c>
      <c r="D1903" t="s">
        <v>1709</v>
      </c>
    </row>
    <row r="1904" spans="1:4" x14ac:dyDescent="0.25">
      <c r="A1904" t="s">
        <v>3514</v>
      </c>
      <c r="B1904" t="s">
        <v>4</v>
      </c>
      <c r="C1904" t="s">
        <v>6910</v>
      </c>
      <c r="D1904" t="s">
        <v>1710</v>
      </c>
    </row>
    <row r="1905" spans="1:4" x14ac:dyDescent="0.25">
      <c r="A1905" t="s">
        <v>3515</v>
      </c>
      <c r="B1905" t="s">
        <v>4</v>
      </c>
      <c r="C1905" t="s">
        <v>6910</v>
      </c>
      <c r="D1905" t="s">
        <v>1711</v>
      </c>
    </row>
    <row r="1906" spans="1:4" x14ac:dyDescent="0.25">
      <c r="A1906" t="s">
        <v>3516</v>
      </c>
      <c r="B1906" t="s">
        <v>4</v>
      </c>
      <c r="C1906" t="s">
        <v>6910</v>
      </c>
      <c r="D1906" t="s">
        <v>1712</v>
      </c>
    </row>
    <row r="1907" spans="1:4" x14ac:dyDescent="0.25">
      <c r="A1907" t="s">
        <v>3517</v>
      </c>
      <c r="B1907" t="s">
        <v>4</v>
      </c>
      <c r="C1907" t="s">
        <v>6910</v>
      </c>
      <c r="D1907" t="s">
        <v>1713</v>
      </c>
    </row>
    <row r="1908" spans="1:4" x14ac:dyDescent="0.25">
      <c r="A1908" t="s">
        <v>3518</v>
      </c>
      <c r="B1908" t="s">
        <v>4</v>
      </c>
      <c r="C1908" t="s">
        <v>6910</v>
      </c>
      <c r="D1908" t="s">
        <v>1714</v>
      </c>
    </row>
    <row r="1909" spans="1:4" x14ac:dyDescent="0.25">
      <c r="A1909" t="s">
        <v>3519</v>
      </c>
      <c r="B1909" t="s">
        <v>4</v>
      </c>
      <c r="C1909" t="s">
        <v>6910</v>
      </c>
      <c r="D1909" t="s">
        <v>1715</v>
      </c>
    </row>
    <row r="1910" spans="1:4" x14ac:dyDescent="0.25">
      <c r="A1910" t="s">
        <v>3520</v>
      </c>
      <c r="B1910" t="s">
        <v>4</v>
      </c>
      <c r="C1910" t="s">
        <v>6911</v>
      </c>
      <c r="D1910" t="s">
        <v>1702</v>
      </c>
    </row>
    <row r="1911" spans="1:4" x14ac:dyDescent="0.25">
      <c r="A1911" t="s">
        <v>3521</v>
      </c>
      <c r="B1911" t="s">
        <v>4</v>
      </c>
      <c r="C1911" t="s">
        <v>6911</v>
      </c>
      <c r="D1911" t="s">
        <v>1705</v>
      </c>
    </row>
    <row r="1912" spans="1:4" x14ac:dyDescent="0.25">
      <c r="A1912" t="s">
        <v>3522</v>
      </c>
      <c r="B1912" t="s">
        <v>4</v>
      </c>
      <c r="C1912" t="s">
        <v>6911</v>
      </c>
      <c r="D1912" t="s">
        <v>1706</v>
      </c>
    </row>
    <row r="1913" spans="1:4" x14ac:dyDescent="0.25">
      <c r="A1913" t="s">
        <v>3523</v>
      </c>
      <c r="B1913" t="s">
        <v>4</v>
      </c>
      <c r="C1913" t="s">
        <v>6911</v>
      </c>
      <c r="D1913" t="s">
        <v>1707</v>
      </c>
    </row>
    <row r="1914" spans="1:4" x14ac:dyDescent="0.25">
      <c r="A1914" t="s">
        <v>3524</v>
      </c>
      <c r="B1914" t="s">
        <v>4</v>
      </c>
      <c r="C1914" t="s">
        <v>6911</v>
      </c>
      <c r="D1914" t="s">
        <v>1708</v>
      </c>
    </row>
    <row r="1915" spans="1:4" x14ac:dyDescent="0.25">
      <c r="A1915" t="s">
        <v>3525</v>
      </c>
      <c r="B1915" t="s">
        <v>4</v>
      </c>
      <c r="C1915" t="s">
        <v>6911</v>
      </c>
      <c r="D1915" t="s">
        <v>1709</v>
      </c>
    </row>
    <row r="1916" spans="1:4" x14ac:dyDescent="0.25">
      <c r="A1916" t="s">
        <v>3526</v>
      </c>
      <c r="B1916" t="s">
        <v>4</v>
      </c>
      <c r="C1916" t="s">
        <v>6911</v>
      </c>
      <c r="D1916" t="s">
        <v>1710</v>
      </c>
    </row>
    <row r="1917" spans="1:4" x14ac:dyDescent="0.25">
      <c r="A1917" t="s">
        <v>3527</v>
      </c>
      <c r="B1917" t="s">
        <v>4</v>
      </c>
      <c r="C1917" t="s">
        <v>6911</v>
      </c>
      <c r="D1917" t="s">
        <v>1711</v>
      </c>
    </row>
    <row r="1918" spans="1:4" x14ac:dyDescent="0.25">
      <c r="A1918" t="s">
        <v>3528</v>
      </c>
      <c r="B1918" t="s">
        <v>4</v>
      </c>
      <c r="C1918" t="s">
        <v>6911</v>
      </c>
      <c r="D1918" t="s">
        <v>1712</v>
      </c>
    </row>
    <row r="1919" spans="1:4" x14ac:dyDescent="0.25">
      <c r="A1919" t="s">
        <v>3529</v>
      </c>
      <c r="B1919" t="s">
        <v>4</v>
      </c>
      <c r="C1919" t="s">
        <v>6911</v>
      </c>
      <c r="D1919" t="s">
        <v>1713</v>
      </c>
    </row>
    <row r="1920" spans="1:4" x14ac:dyDescent="0.25">
      <c r="A1920" t="s">
        <v>3530</v>
      </c>
      <c r="B1920" t="s">
        <v>4</v>
      </c>
      <c r="C1920" t="s">
        <v>6911</v>
      </c>
      <c r="D1920" t="s">
        <v>1714</v>
      </c>
    </row>
    <row r="1921" spans="1:4" x14ac:dyDescent="0.25">
      <c r="A1921" t="s">
        <v>3531</v>
      </c>
      <c r="B1921" t="s">
        <v>4</v>
      </c>
      <c r="C1921" t="s">
        <v>6911</v>
      </c>
      <c r="D1921" t="s">
        <v>1715</v>
      </c>
    </row>
    <row r="1922" spans="1:4" x14ac:dyDescent="0.25">
      <c r="A1922" t="s">
        <v>3532</v>
      </c>
      <c r="B1922" t="s">
        <v>4</v>
      </c>
      <c r="C1922" t="s">
        <v>6912</v>
      </c>
      <c r="D1922" t="s">
        <v>1702</v>
      </c>
    </row>
    <row r="1923" spans="1:4" x14ac:dyDescent="0.25">
      <c r="A1923" t="s">
        <v>3533</v>
      </c>
      <c r="B1923" t="s">
        <v>4</v>
      </c>
      <c r="C1923" t="s">
        <v>6912</v>
      </c>
      <c r="D1923" t="s">
        <v>1705</v>
      </c>
    </row>
    <row r="1924" spans="1:4" x14ac:dyDescent="0.25">
      <c r="A1924" t="s">
        <v>3534</v>
      </c>
      <c r="B1924" t="s">
        <v>4</v>
      </c>
      <c r="C1924" t="s">
        <v>6912</v>
      </c>
      <c r="D1924" t="s">
        <v>1706</v>
      </c>
    </row>
    <row r="1925" spans="1:4" x14ac:dyDescent="0.25">
      <c r="A1925" t="s">
        <v>3535</v>
      </c>
      <c r="B1925" t="s">
        <v>4</v>
      </c>
      <c r="C1925" t="s">
        <v>6912</v>
      </c>
      <c r="D1925" t="s">
        <v>1707</v>
      </c>
    </row>
    <row r="1926" spans="1:4" x14ac:dyDescent="0.25">
      <c r="A1926" t="s">
        <v>3536</v>
      </c>
      <c r="B1926" t="s">
        <v>4</v>
      </c>
      <c r="C1926" t="s">
        <v>6912</v>
      </c>
      <c r="D1926" t="s">
        <v>1708</v>
      </c>
    </row>
    <row r="1927" spans="1:4" x14ac:dyDescent="0.25">
      <c r="A1927" t="s">
        <v>3537</v>
      </c>
      <c r="B1927" t="s">
        <v>4</v>
      </c>
      <c r="C1927" t="s">
        <v>6912</v>
      </c>
      <c r="D1927" t="s">
        <v>1709</v>
      </c>
    </row>
    <row r="1928" spans="1:4" x14ac:dyDescent="0.25">
      <c r="A1928" t="s">
        <v>3538</v>
      </c>
      <c r="B1928" t="s">
        <v>4</v>
      </c>
      <c r="C1928" t="s">
        <v>6912</v>
      </c>
      <c r="D1928" t="s">
        <v>1710</v>
      </c>
    </row>
    <row r="1929" spans="1:4" x14ac:dyDescent="0.25">
      <c r="A1929" t="s">
        <v>3539</v>
      </c>
      <c r="B1929" t="s">
        <v>4</v>
      </c>
      <c r="C1929" t="s">
        <v>6912</v>
      </c>
      <c r="D1929" t="s">
        <v>1711</v>
      </c>
    </row>
    <row r="1930" spans="1:4" x14ac:dyDescent="0.25">
      <c r="A1930" t="s">
        <v>3540</v>
      </c>
      <c r="B1930" t="s">
        <v>4</v>
      </c>
      <c r="C1930" t="s">
        <v>6912</v>
      </c>
      <c r="D1930" t="s">
        <v>1712</v>
      </c>
    </row>
    <row r="1931" spans="1:4" x14ac:dyDescent="0.25">
      <c r="A1931" t="s">
        <v>3541</v>
      </c>
      <c r="B1931" t="s">
        <v>4</v>
      </c>
      <c r="C1931" t="s">
        <v>6912</v>
      </c>
      <c r="D1931" t="s">
        <v>1713</v>
      </c>
    </row>
    <row r="1932" spans="1:4" x14ac:dyDescent="0.25">
      <c r="A1932" t="s">
        <v>3542</v>
      </c>
      <c r="B1932" t="s">
        <v>4</v>
      </c>
      <c r="C1932" t="s">
        <v>6912</v>
      </c>
      <c r="D1932" t="s">
        <v>1714</v>
      </c>
    </row>
    <row r="1933" spans="1:4" x14ac:dyDescent="0.25">
      <c r="A1933" t="s">
        <v>3543</v>
      </c>
      <c r="B1933" t="s">
        <v>4</v>
      </c>
      <c r="C1933" t="s">
        <v>6912</v>
      </c>
      <c r="D1933" t="s">
        <v>1715</v>
      </c>
    </row>
    <row r="1934" spans="1:4" x14ac:dyDescent="0.25">
      <c r="A1934" t="s">
        <v>3544</v>
      </c>
      <c r="B1934" t="s">
        <v>4</v>
      </c>
      <c r="C1934" t="s">
        <v>6913</v>
      </c>
      <c r="D1934" t="s">
        <v>1702</v>
      </c>
    </row>
    <row r="1935" spans="1:4" x14ac:dyDescent="0.25">
      <c r="A1935" t="s">
        <v>3545</v>
      </c>
      <c r="B1935" t="s">
        <v>4</v>
      </c>
      <c r="C1935" t="s">
        <v>6913</v>
      </c>
      <c r="D1935" t="s">
        <v>1705</v>
      </c>
    </row>
    <row r="1936" spans="1:4" x14ac:dyDescent="0.25">
      <c r="A1936" t="s">
        <v>3546</v>
      </c>
      <c r="B1936" t="s">
        <v>4</v>
      </c>
      <c r="C1936" t="s">
        <v>6913</v>
      </c>
      <c r="D1936" t="s">
        <v>1706</v>
      </c>
    </row>
    <row r="1937" spans="1:4" x14ac:dyDescent="0.25">
      <c r="A1937" t="s">
        <v>3547</v>
      </c>
      <c r="B1937" t="s">
        <v>4</v>
      </c>
      <c r="C1937" t="s">
        <v>6913</v>
      </c>
      <c r="D1937" t="s">
        <v>1707</v>
      </c>
    </row>
    <row r="1938" spans="1:4" x14ac:dyDescent="0.25">
      <c r="A1938" t="s">
        <v>3548</v>
      </c>
      <c r="B1938" t="s">
        <v>4</v>
      </c>
      <c r="C1938" t="s">
        <v>6913</v>
      </c>
      <c r="D1938" t="s">
        <v>1708</v>
      </c>
    </row>
    <row r="1939" spans="1:4" x14ac:dyDescent="0.25">
      <c r="A1939" t="s">
        <v>3549</v>
      </c>
      <c r="B1939" t="s">
        <v>4</v>
      </c>
      <c r="C1939" t="s">
        <v>6913</v>
      </c>
      <c r="D1939" t="s">
        <v>1709</v>
      </c>
    </row>
    <row r="1940" spans="1:4" x14ac:dyDescent="0.25">
      <c r="A1940" t="s">
        <v>3550</v>
      </c>
      <c r="B1940" t="s">
        <v>4</v>
      </c>
      <c r="C1940" t="s">
        <v>6913</v>
      </c>
      <c r="D1940" t="s">
        <v>1710</v>
      </c>
    </row>
    <row r="1941" spans="1:4" x14ac:dyDescent="0.25">
      <c r="A1941" t="s">
        <v>3551</v>
      </c>
      <c r="B1941" t="s">
        <v>4</v>
      </c>
      <c r="C1941" t="s">
        <v>6913</v>
      </c>
      <c r="D1941" t="s">
        <v>1711</v>
      </c>
    </row>
    <row r="1942" spans="1:4" x14ac:dyDescent="0.25">
      <c r="A1942" t="s">
        <v>3552</v>
      </c>
      <c r="B1942" t="s">
        <v>4</v>
      </c>
      <c r="C1942" t="s">
        <v>6913</v>
      </c>
      <c r="D1942" t="s">
        <v>1712</v>
      </c>
    </row>
    <row r="1943" spans="1:4" x14ac:dyDescent="0.25">
      <c r="A1943" t="s">
        <v>3553</v>
      </c>
      <c r="B1943" t="s">
        <v>4</v>
      </c>
      <c r="C1943" t="s">
        <v>6913</v>
      </c>
      <c r="D1943" t="s">
        <v>1713</v>
      </c>
    </row>
    <row r="1944" spans="1:4" x14ac:dyDescent="0.25">
      <c r="A1944" t="s">
        <v>3554</v>
      </c>
      <c r="B1944" t="s">
        <v>4</v>
      </c>
      <c r="C1944" t="s">
        <v>6913</v>
      </c>
      <c r="D1944" t="s">
        <v>1714</v>
      </c>
    </row>
    <row r="1945" spans="1:4" x14ac:dyDescent="0.25">
      <c r="A1945" t="s">
        <v>3555</v>
      </c>
      <c r="B1945" t="s">
        <v>4</v>
      </c>
      <c r="C1945" t="s">
        <v>6913</v>
      </c>
      <c r="D1945" t="s">
        <v>1715</v>
      </c>
    </row>
    <row r="1946" spans="1:4" x14ac:dyDescent="0.25">
      <c r="A1946" t="s">
        <v>3556</v>
      </c>
      <c r="B1946" t="s">
        <v>4</v>
      </c>
      <c r="C1946" t="s">
        <v>6914</v>
      </c>
      <c r="D1946" t="s">
        <v>1702</v>
      </c>
    </row>
    <row r="1947" spans="1:4" x14ac:dyDescent="0.25">
      <c r="A1947" t="s">
        <v>3557</v>
      </c>
      <c r="B1947" t="s">
        <v>4</v>
      </c>
      <c r="C1947" t="s">
        <v>6914</v>
      </c>
      <c r="D1947" t="s">
        <v>1705</v>
      </c>
    </row>
    <row r="1948" spans="1:4" x14ac:dyDescent="0.25">
      <c r="A1948" t="s">
        <v>3558</v>
      </c>
      <c r="B1948" t="s">
        <v>4</v>
      </c>
      <c r="C1948" t="s">
        <v>6914</v>
      </c>
      <c r="D1948" t="s">
        <v>1706</v>
      </c>
    </row>
    <row r="1949" spans="1:4" x14ac:dyDescent="0.25">
      <c r="A1949" t="s">
        <v>3559</v>
      </c>
      <c r="B1949" t="s">
        <v>4</v>
      </c>
      <c r="C1949" t="s">
        <v>6914</v>
      </c>
      <c r="D1949" t="s">
        <v>1707</v>
      </c>
    </row>
    <row r="1950" spans="1:4" x14ac:dyDescent="0.25">
      <c r="A1950" t="s">
        <v>3560</v>
      </c>
      <c r="B1950" t="s">
        <v>4</v>
      </c>
      <c r="C1950" t="s">
        <v>6914</v>
      </c>
      <c r="D1950" t="s">
        <v>1708</v>
      </c>
    </row>
    <row r="1951" spans="1:4" x14ac:dyDescent="0.25">
      <c r="A1951" t="s">
        <v>3561</v>
      </c>
      <c r="B1951" t="s">
        <v>4</v>
      </c>
      <c r="C1951" t="s">
        <v>6914</v>
      </c>
      <c r="D1951" t="s">
        <v>1709</v>
      </c>
    </row>
    <row r="1952" spans="1:4" x14ac:dyDescent="0.25">
      <c r="A1952" t="s">
        <v>3562</v>
      </c>
      <c r="B1952" t="s">
        <v>4</v>
      </c>
      <c r="C1952" t="s">
        <v>6914</v>
      </c>
      <c r="D1952" t="s">
        <v>1710</v>
      </c>
    </row>
    <row r="1953" spans="1:4" x14ac:dyDescent="0.25">
      <c r="A1953" t="s">
        <v>3563</v>
      </c>
      <c r="B1953" t="s">
        <v>4</v>
      </c>
      <c r="C1953" t="s">
        <v>6914</v>
      </c>
      <c r="D1953" t="s">
        <v>1711</v>
      </c>
    </row>
    <row r="1954" spans="1:4" x14ac:dyDescent="0.25">
      <c r="A1954" t="s">
        <v>3564</v>
      </c>
      <c r="B1954" t="s">
        <v>4</v>
      </c>
      <c r="C1954" t="s">
        <v>6914</v>
      </c>
      <c r="D1954" t="s">
        <v>1712</v>
      </c>
    </row>
    <row r="1955" spans="1:4" x14ac:dyDescent="0.25">
      <c r="A1955" t="s">
        <v>3565</v>
      </c>
      <c r="B1955" t="s">
        <v>4</v>
      </c>
      <c r="C1955" t="s">
        <v>6914</v>
      </c>
      <c r="D1955" t="s">
        <v>1713</v>
      </c>
    </row>
    <row r="1956" spans="1:4" x14ac:dyDescent="0.25">
      <c r="A1956" t="s">
        <v>3566</v>
      </c>
      <c r="B1956" t="s">
        <v>4</v>
      </c>
      <c r="C1956" t="s">
        <v>6914</v>
      </c>
      <c r="D1956" t="s">
        <v>1714</v>
      </c>
    </row>
    <row r="1957" spans="1:4" x14ac:dyDescent="0.25">
      <c r="A1957" t="s">
        <v>3567</v>
      </c>
      <c r="B1957" t="s">
        <v>4</v>
      </c>
      <c r="C1957" t="s">
        <v>6914</v>
      </c>
      <c r="D1957" t="s">
        <v>1715</v>
      </c>
    </row>
    <row r="1958" spans="1:4" x14ac:dyDescent="0.25">
      <c r="A1958" t="s">
        <v>3568</v>
      </c>
      <c r="B1958" t="s">
        <v>4</v>
      </c>
      <c r="C1958" t="s">
        <v>6915</v>
      </c>
      <c r="D1958" t="s">
        <v>1702</v>
      </c>
    </row>
    <row r="1959" spans="1:4" x14ac:dyDescent="0.25">
      <c r="A1959" t="s">
        <v>3569</v>
      </c>
      <c r="B1959" t="s">
        <v>4</v>
      </c>
      <c r="C1959" t="s">
        <v>6915</v>
      </c>
      <c r="D1959" t="s">
        <v>1705</v>
      </c>
    </row>
    <row r="1960" spans="1:4" x14ac:dyDescent="0.25">
      <c r="A1960" t="s">
        <v>3570</v>
      </c>
      <c r="B1960" t="s">
        <v>4</v>
      </c>
      <c r="C1960" t="s">
        <v>6915</v>
      </c>
      <c r="D1960" t="s">
        <v>1706</v>
      </c>
    </row>
    <row r="1961" spans="1:4" x14ac:dyDescent="0.25">
      <c r="A1961" t="s">
        <v>3571</v>
      </c>
      <c r="B1961" t="s">
        <v>4</v>
      </c>
      <c r="C1961" t="s">
        <v>6915</v>
      </c>
      <c r="D1961" t="s">
        <v>1707</v>
      </c>
    </row>
    <row r="1962" spans="1:4" x14ac:dyDescent="0.25">
      <c r="A1962" t="s">
        <v>3572</v>
      </c>
      <c r="B1962" t="s">
        <v>4</v>
      </c>
      <c r="C1962" t="s">
        <v>6915</v>
      </c>
      <c r="D1962" t="s">
        <v>1708</v>
      </c>
    </row>
    <row r="1963" spans="1:4" x14ac:dyDescent="0.25">
      <c r="A1963" t="s">
        <v>3573</v>
      </c>
      <c r="B1963" t="s">
        <v>4</v>
      </c>
      <c r="C1963" t="s">
        <v>6915</v>
      </c>
      <c r="D1963" t="s">
        <v>1709</v>
      </c>
    </row>
    <row r="1964" spans="1:4" x14ac:dyDescent="0.25">
      <c r="A1964" t="s">
        <v>3574</v>
      </c>
      <c r="B1964" t="s">
        <v>4</v>
      </c>
      <c r="C1964" t="s">
        <v>6915</v>
      </c>
      <c r="D1964" t="s">
        <v>1710</v>
      </c>
    </row>
    <row r="1965" spans="1:4" x14ac:dyDescent="0.25">
      <c r="A1965" t="s">
        <v>3575</v>
      </c>
      <c r="B1965" t="s">
        <v>4</v>
      </c>
      <c r="C1965" t="s">
        <v>6915</v>
      </c>
      <c r="D1965" t="s">
        <v>1711</v>
      </c>
    </row>
    <row r="1966" spans="1:4" x14ac:dyDescent="0.25">
      <c r="A1966" t="s">
        <v>3576</v>
      </c>
      <c r="B1966" t="s">
        <v>4</v>
      </c>
      <c r="C1966" t="s">
        <v>6915</v>
      </c>
      <c r="D1966" t="s">
        <v>1712</v>
      </c>
    </row>
    <row r="1967" spans="1:4" x14ac:dyDescent="0.25">
      <c r="A1967" t="s">
        <v>3577</v>
      </c>
      <c r="B1967" t="s">
        <v>4</v>
      </c>
      <c r="C1967" t="s">
        <v>6915</v>
      </c>
      <c r="D1967" t="s">
        <v>1713</v>
      </c>
    </row>
    <row r="1968" spans="1:4" x14ac:dyDescent="0.25">
      <c r="A1968" t="s">
        <v>3578</v>
      </c>
      <c r="B1968" t="s">
        <v>4</v>
      </c>
      <c r="C1968" t="s">
        <v>6915</v>
      </c>
      <c r="D1968" t="s">
        <v>1714</v>
      </c>
    </row>
    <row r="1969" spans="1:5" x14ac:dyDescent="0.25">
      <c r="A1969" t="s">
        <v>3579</v>
      </c>
      <c r="B1969" t="s">
        <v>4</v>
      </c>
      <c r="C1969" t="s">
        <v>6915</v>
      </c>
      <c r="D1969" t="s">
        <v>1715</v>
      </c>
    </row>
    <row r="1970" spans="1:5" x14ac:dyDescent="0.25">
      <c r="A1970" t="s">
        <v>3580</v>
      </c>
      <c r="B1970" t="s">
        <v>4</v>
      </c>
      <c r="C1970" t="s">
        <v>6916</v>
      </c>
      <c r="D1970" t="s">
        <v>1702</v>
      </c>
    </row>
    <row r="1971" spans="1:5" x14ac:dyDescent="0.25">
      <c r="A1971" t="s">
        <v>3581</v>
      </c>
      <c r="B1971" t="s">
        <v>4</v>
      </c>
      <c r="C1971" t="s">
        <v>6916</v>
      </c>
      <c r="D1971" t="s">
        <v>1705</v>
      </c>
    </row>
    <row r="1972" spans="1:5" x14ac:dyDescent="0.25">
      <c r="A1972" t="s">
        <v>3582</v>
      </c>
      <c r="B1972" t="s">
        <v>4</v>
      </c>
      <c r="C1972" t="s">
        <v>6916</v>
      </c>
      <c r="D1972" t="s">
        <v>1706</v>
      </c>
    </row>
    <row r="1973" spans="1:5" x14ac:dyDescent="0.25">
      <c r="A1973" t="s">
        <v>3583</v>
      </c>
      <c r="B1973" t="s">
        <v>4</v>
      </c>
      <c r="C1973" t="s">
        <v>6916</v>
      </c>
      <c r="D1973" t="s">
        <v>1707</v>
      </c>
    </row>
    <row r="1974" spans="1:5" x14ac:dyDescent="0.25">
      <c r="A1974" t="s">
        <v>3584</v>
      </c>
      <c r="B1974" t="s">
        <v>4</v>
      </c>
      <c r="C1974" t="s">
        <v>6916</v>
      </c>
      <c r="D1974" t="s">
        <v>1708</v>
      </c>
    </row>
    <row r="1975" spans="1:5" x14ac:dyDescent="0.25">
      <c r="A1975" t="s">
        <v>3585</v>
      </c>
      <c r="B1975" t="s">
        <v>4</v>
      </c>
      <c r="C1975" t="s">
        <v>6916</v>
      </c>
      <c r="D1975" t="s">
        <v>1709</v>
      </c>
    </row>
    <row r="1976" spans="1:5" x14ac:dyDescent="0.25">
      <c r="A1976" t="s">
        <v>3586</v>
      </c>
      <c r="B1976" t="s">
        <v>4</v>
      </c>
      <c r="C1976" t="s">
        <v>6916</v>
      </c>
      <c r="D1976" t="s">
        <v>1710</v>
      </c>
    </row>
    <row r="1977" spans="1:5" x14ac:dyDescent="0.25">
      <c r="A1977" t="s">
        <v>3587</v>
      </c>
      <c r="B1977" t="s">
        <v>4</v>
      </c>
      <c r="C1977" t="s">
        <v>6916</v>
      </c>
      <c r="D1977" t="s">
        <v>1711</v>
      </c>
    </row>
    <row r="1978" spans="1:5" x14ac:dyDescent="0.25">
      <c r="A1978" t="s">
        <v>3588</v>
      </c>
      <c r="B1978" t="s">
        <v>4</v>
      </c>
      <c r="C1978" t="s">
        <v>6916</v>
      </c>
      <c r="D1978" t="s">
        <v>1712</v>
      </c>
    </row>
    <row r="1979" spans="1:5" x14ac:dyDescent="0.25">
      <c r="A1979" t="s">
        <v>3589</v>
      </c>
      <c r="B1979" t="s">
        <v>4</v>
      </c>
      <c r="C1979" t="s">
        <v>6916</v>
      </c>
      <c r="D1979" t="s">
        <v>1713</v>
      </c>
    </row>
    <row r="1980" spans="1:5" x14ac:dyDescent="0.25">
      <c r="A1980" t="s">
        <v>3590</v>
      </c>
      <c r="B1980" t="s">
        <v>4</v>
      </c>
      <c r="C1980" t="s">
        <v>6916</v>
      </c>
      <c r="D1980" t="s">
        <v>1714</v>
      </c>
    </row>
    <row r="1981" spans="1:5" x14ac:dyDescent="0.25">
      <c r="A1981" t="s">
        <v>3591</v>
      </c>
      <c r="B1981" t="s">
        <v>4</v>
      </c>
      <c r="C1981" t="s">
        <v>6916</v>
      </c>
      <c r="D1981" t="s">
        <v>1715</v>
      </c>
    </row>
    <row r="1982" spans="1:5" x14ac:dyDescent="0.25">
      <c r="A1982" t="s">
        <v>3592</v>
      </c>
      <c r="B1982" t="s">
        <v>5</v>
      </c>
      <c r="C1982" t="s">
        <v>1732</v>
      </c>
      <c r="D1982" t="s">
        <v>6892</v>
      </c>
      <c r="E1982" t="s">
        <v>1702</v>
      </c>
    </row>
    <row r="1983" spans="1:5" x14ac:dyDescent="0.25">
      <c r="A1983" t="s">
        <v>3593</v>
      </c>
      <c r="B1983" t="s">
        <v>5</v>
      </c>
      <c r="C1983" t="s">
        <v>1732</v>
      </c>
      <c r="D1983" t="s">
        <v>6892</v>
      </c>
      <c r="E1983" t="s">
        <v>1705</v>
      </c>
    </row>
    <row r="1984" spans="1:5" x14ac:dyDescent="0.25">
      <c r="A1984" t="s">
        <v>3594</v>
      </c>
      <c r="B1984" t="s">
        <v>5</v>
      </c>
      <c r="C1984" t="s">
        <v>1732</v>
      </c>
      <c r="D1984" t="s">
        <v>6892</v>
      </c>
      <c r="E1984" t="s">
        <v>1706</v>
      </c>
    </row>
    <row r="1985" spans="1:5" x14ac:dyDescent="0.25">
      <c r="A1985" t="s">
        <v>3595</v>
      </c>
      <c r="B1985" t="s">
        <v>5</v>
      </c>
      <c r="C1985" t="s">
        <v>1732</v>
      </c>
      <c r="D1985" t="s">
        <v>6892</v>
      </c>
      <c r="E1985" t="s">
        <v>1707</v>
      </c>
    </row>
    <row r="1986" spans="1:5" x14ac:dyDescent="0.25">
      <c r="A1986" t="s">
        <v>3596</v>
      </c>
      <c r="B1986" t="s">
        <v>5</v>
      </c>
      <c r="C1986" t="s">
        <v>1732</v>
      </c>
      <c r="D1986" t="s">
        <v>6892</v>
      </c>
      <c r="E1986" t="s">
        <v>1708</v>
      </c>
    </row>
    <row r="1987" spans="1:5" x14ac:dyDescent="0.25">
      <c r="A1987" t="s">
        <v>3597</v>
      </c>
      <c r="B1987" t="s">
        <v>5</v>
      </c>
      <c r="C1987" t="s">
        <v>1732</v>
      </c>
      <c r="D1987" t="s">
        <v>6892</v>
      </c>
      <c r="E1987" t="s">
        <v>1709</v>
      </c>
    </row>
    <row r="1988" spans="1:5" x14ac:dyDescent="0.25">
      <c r="A1988" t="s">
        <v>3598</v>
      </c>
      <c r="B1988" t="s">
        <v>5</v>
      </c>
      <c r="C1988" t="s">
        <v>1732</v>
      </c>
      <c r="D1988" t="s">
        <v>6892</v>
      </c>
      <c r="E1988" t="s">
        <v>1710</v>
      </c>
    </row>
    <row r="1989" spans="1:5" x14ac:dyDescent="0.25">
      <c r="A1989" t="s">
        <v>3599</v>
      </c>
      <c r="B1989" t="s">
        <v>5</v>
      </c>
      <c r="C1989" t="s">
        <v>1732</v>
      </c>
      <c r="D1989" t="s">
        <v>6892</v>
      </c>
      <c r="E1989" t="s">
        <v>1711</v>
      </c>
    </row>
    <row r="1990" spans="1:5" x14ac:dyDescent="0.25">
      <c r="A1990" t="s">
        <v>3600</v>
      </c>
      <c r="B1990" t="s">
        <v>5</v>
      </c>
      <c r="C1990" t="s">
        <v>1732</v>
      </c>
      <c r="D1990" t="s">
        <v>6892</v>
      </c>
      <c r="E1990" t="s">
        <v>1712</v>
      </c>
    </row>
    <row r="1991" spans="1:5" x14ac:dyDescent="0.25">
      <c r="A1991" t="s">
        <v>3601</v>
      </c>
      <c r="B1991" t="s">
        <v>5</v>
      </c>
      <c r="C1991" t="s">
        <v>1732</v>
      </c>
      <c r="D1991" t="s">
        <v>6892</v>
      </c>
      <c r="E1991" t="s">
        <v>1713</v>
      </c>
    </row>
    <row r="1992" spans="1:5" x14ac:dyDescent="0.25">
      <c r="A1992" t="s">
        <v>3602</v>
      </c>
      <c r="B1992" t="s">
        <v>5</v>
      </c>
      <c r="C1992" t="s">
        <v>1732</v>
      </c>
      <c r="D1992" t="s">
        <v>6892</v>
      </c>
      <c r="E1992" t="s">
        <v>1714</v>
      </c>
    </row>
    <row r="1993" spans="1:5" x14ac:dyDescent="0.25">
      <c r="A1993" t="s">
        <v>3603</v>
      </c>
      <c r="B1993" t="s">
        <v>5</v>
      </c>
      <c r="C1993" t="s">
        <v>1732</v>
      </c>
      <c r="D1993" t="s">
        <v>6892</v>
      </c>
      <c r="E1993" t="s">
        <v>1715</v>
      </c>
    </row>
    <row r="1994" spans="1:5" x14ac:dyDescent="0.25">
      <c r="A1994" t="s">
        <v>3604</v>
      </c>
      <c r="B1994" t="s">
        <v>5</v>
      </c>
      <c r="C1994" t="s">
        <v>1732</v>
      </c>
      <c r="D1994" t="s">
        <v>6893</v>
      </c>
      <c r="E1994" t="s">
        <v>1702</v>
      </c>
    </row>
    <row r="1995" spans="1:5" x14ac:dyDescent="0.25">
      <c r="A1995" t="s">
        <v>3605</v>
      </c>
      <c r="B1995" t="s">
        <v>5</v>
      </c>
      <c r="C1995" t="s">
        <v>1732</v>
      </c>
      <c r="D1995" t="s">
        <v>6893</v>
      </c>
      <c r="E1995" t="s">
        <v>1705</v>
      </c>
    </row>
    <row r="1996" spans="1:5" x14ac:dyDescent="0.25">
      <c r="A1996" t="s">
        <v>3606</v>
      </c>
      <c r="B1996" t="s">
        <v>5</v>
      </c>
      <c r="C1996" t="s">
        <v>1732</v>
      </c>
      <c r="D1996" t="s">
        <v>6893</v>
      </c>
      <c r="E1996" t="s">
        <v>1706</v>
      </c>
    </row>
    <row r="1997" spans="1:5" x14ac:dyDescent="0.25">
      <c r="A1997" t="s">
        <v>3607</v>
      </c>
      <c r="B1997" t="s">
        <v>5</v>
      </c>
      <c r="C1997" t="s">
        <v>1732</v>
      </c>
      <c r="D1997" t="s">
        <v>6893</v>
      </c>
      <c r="E1997" t="s">
        <v>1707</v>
      </c>
    </row>
    <row r="1998" spans="1:5" x14ac:dyDescent="0.25">
      <c r="A1998" t="s">
        <v>3608</v>
      </c>
      <c r="B1998" t="s">
        <v>5</v>
      </c>
      <c r="C1998" t="s">
        <v>1732</v>
      </c>
      <c r="D1998" t="s">
        <v>6893</v>
      </c>
      <c r="E1998" t="s">
        <v>1708</v>
      </c>
    </row>
    <row r="1999" spans="1:5" x14ac:dyDescent="0.25">
      <c r="A1999" t="s">
        <v>3609</v>
      </c>
      <c r="B1999" t="s">
        <v>5</v>
      </c>
      <c r="C1999" t="s">
        <v>1732</v>
      </c>
      <c r="D1999" t="s">
        <v>6893</v>
      </c>
      <c r="E1999" t="s">
        <v>1709</v>
      </c>
    </row>
    <row r="2000" spans="1:5" x14ac:dyDescent="0.25">
      <c r="A2000" t="s">
        <v>3610</v>
      </c>
      <c r="B2000" t="s">
        <v>5</v>
      </c>
      <c r="C2000" t="s">
        <v>1732</v>
      </c>
      <c r="D2000" t="s">
        <v>6893</v>
      </c>
      <c r="E2000" t="s">
        <v>1710</v>
      </c>
    </row>
    <row r="2001" spans="1:5" x14ac:dyDescent="0.25">
      <c r="A2001" t="s">
        <v>3611</v>
      </c>
      <c r="B2001" t="s">
        <v>5</v>
      </c>
      <c r="C2001" t="s">
        <v>1732</v>
      </c>
      <c r="D2001" t="s">
        <v>6893</v>
      </c>
      <c r="E2001" t="s">
        <v>1711</v>
      </c>
    </row>
    <row r="2002" spans="1:5" x14ac:dyDescent="0.25">
      <c r="A2002" t="s">
        <v>3612</v>
      </c>
      <c r="B2002" t="s">
        <v>5</v>
      </c>
      <c r="C2002" t="s">
        <v>1732</v>
      </c>
      <c r="D2002" t="s">
        <v>6893</v>
      </c>
      <c r="E2002" t="s">
        <v>1712</v>
      </c>
    </row>
    <row r="2003" spans="1:5" x14ac:dyDescent="0.25">
      <c r="A2003" t="s">
        <v>3613</v>
      </c>
      <c r="B2003" t="s">
        <v>5</v>
      </c>
      <c r="C2003" t="s">
        <v>1732</v>
      </c>
      <c r="D2003" t="s">
        <v>6893</v>
      </c>
      <c r="E2003" t="s">
        <v>1713</v>
      </c>
    </row>
    <row r="2004" spans="1:5" x14ac:dyDescent="0.25">
      <c r="A2004" t="s">
        <v>3614</v>
      </c>
      <c r="B2004" t="s">
        <v>5</v>
      </c>
      <c r="C2004" t="s">
        <v>1732</v>
      </c>
      <c r="D2004" t="s">
        <v>6893</v>
      </c>
      <c r="E2004" t="s">
        <v>1714</v>
      </c>
    </row>
    <row r="2005" spans="1:5" x14ac:dyDescent="0.25">
      <c r="A2005" t="s">
        <v>3615</v>
      </c>
      <c r="B2005" t="s">
        <v>5</v>
      </c>
      <c r="C2005" t="s">
        <v>1732</v>
      </c>
      <c r="D2005" t="s">
        <v>6893</v>
      </c>
      <c r="E2005" t="s">
        <v>1715</v>
      </c>
    </row>
    <row r="2006" spans="1:5" x14ac:dyDescent="0.25">
      <c r="A2006" t="s">
        <v>3616</v>
      </c>
      <c r="B2006" t="s">
        <v>5</v>
      </c>
      <c r="C2006" t="s">
        <v>1732</v>
      </c>
      <c r="D2006" t="s">
        <v>6894</v>
      </c>
      <c r="E2006" t="s">
        <v>1702</v>
      </c>
    </row>
    <row r="2007" spans="1:5" x14ac:dyDescent="0.25">
      <c r="A2007" t="s">
        <v>3617</v>
      </c>
      <c r="B2007" t="s">
        <v>5</v>
      </c>
      <c r="C2007" t="s">
        <v>1732</v>
      </c>
      <c r="D2007" t="s">
        <v>6894</v>
      </c>
      <c r="E2007" t="s">
        <v>1705</v>
      </c>
    </row>
    <row r="2008" spans="1:5" x14ac:dyDescent="0.25">
      <c r="A2008" t="s">
        <v>3618</v>
      </c>
      <c r="B2008" t="s">
        <v>5</v>
      </c>
      <c r="C2008" t="s">
        <v>1732</v>
      </c>
      <c r="D2008" t="s">
        <v>6894</v>
      </c>
      <c r="E2008" t="s">
        <v>1706</v>
      </c>
    </row>
    <row r="2009" spans="1:5" x14ac:dyDescent="0.25">
      <c r="A2009" t="s">
        <v>3619</v>
      </c>
      <c r="B2009" t="s">
        <v>5</v>
      </c>
      <c r="C2009" t="s">
        <v>1732</v>
      </c>
      <c r="D2009" t="s">
        <v>6894</v>
      </c>
      <c r="E2009" t="s">
        <v>1707</v>
      </c>
    </row>
    <row r="2010" spans="1:5" x14ac:dyDescent="0.25">
      <c r="A2010" t="s">
        <v>3620</v>
      </c>
      <c r="B2010" t="s">
        <v>5</v>
      </c>
      <c r="C2010" t="s">
        <v>1732</v>
      </c>
      <c r="D2010" t="s">
        <v>6894</v>
      </c>
      <c r="E2010" t="s">
        <v>1708</v>
      </c>
    </row>
    <row r="2011" spans="1:5" x14ac:dyDescent="0.25">
      <c r="A2011" t="s">
        <v>3621</v>
      </c>
      <c r="B2011" t="s">
        <v>5</v>
      </c>
      <c r="C2011" t="s">
        <v>1732</v>
      </c>
      <c r="D2011" t="s">
        <v>6894</v>
      </c>
      <c r="E2011" t="s">
        <v>1709</v>
      </c>
    </row>
    <row r="2012" spans="1:5" x14ac:dyDescent="0.25">
      <c r="A2012" t="s">
        <v>3622</v>
      </c>
      <c r="B2012" t="s">
        <v>5</v>
      </c>
      <c r="C2012" t="s">
        <v>1732</v>
      </c>
      <c r="D2012" t="s">
        <v>6894</v>
      </c>
      <c r="E2012" t="s">
        <v>1710</v>
      </c>
    </row>
    <row r="2013" spans="1:5" x14ac:dyDescent="0.25">
      <c r="A2013" t="s">
        <v>3623</v>
      </c>
      <c r="B2013" t="s">
        <v>5</v>
      </c>
      <c r="C2013" t="s">
        <v>1732</v>
      </c>
      <c r="D2013" t="s">
        <v>6894</v>
      </c>
      <c r="E2013" t="s">
        <v>1711</v>
      </c>
    </row>
    <row r="2014" spans="1:5" x14ac:dyDescent="0.25">
      <c r="A2014" t="s">
        <v>3624</v>
      </c>
      <c r="B2014" t="s">
        <v>5</v>
      </c>
      <c r="C2014" t="s">
        <v>1732</v>
      </c>
      <c r="D2014" t="s">
        <v>6894</v>
      </c>
      <c r="E2014" t="s">
        <v>1712</v>
      </c>
    </row>
    <row r="2015" spans="1:5" x14ac:dyDescent="0.25">
      <c r="A2015" t="s">
        <v>3625</v>
      </c>
      <c r="B2015" t="s">
        <v>5</v>
      </c>
      <c r="C2015" t="s">
        <v>1732</v>
      </c>
      <c r="D2015" t="s">
        <v>6894</v>
      </c>
      <c r="E2015" t="s">
        <v>1713</v>
      </c>
    </row>
    <row r="2016" spans="1:5" x14ac:dyDescent="0.25">
      <c r="A2016" t="s">
        <v>3626</v>
      </c>
      <c r="B2016" t="s">
        <v>5</v>
      </c>
      <c r="C2016" t="s">
        <v>1732</v>
      </c>
      <c r="D2016" t="s">
        <v>6894</v>
      </c>
      <c r="E2016" t="s">
        <v>1714</v>
      </c>
    </row>
    <row r="2017" spans="1:5" x14ac:dyDescent="0.25">
      <c r="A2017" t="s">
        <v>3627</v>
      </c>
      <c r="B2017" t="s">
        <v>5</v>
      </c>
      <c r="C2017" t="s">
        <v>1732</v>
      </c>
      <c r="D2017" t="s">
        <v>6894</v>
      </c>
      <c r="E2017" t="s">
        <v>1715</v>
      </c>
    </row>
    <row r="2018" spans="1:5" x14ac:dyDescent="0.25">
      <c r="A2018" t="s">
        <v>3628</v>
      </c>
      <c r="B2018" t="s">
        <v>5</v>
      </c>
      <c r="C2018" t="s">
        <v>1732</v>
      </c>
      <c r="D2018" t="s">
        <v>6895</v>
      </c>
      <c r="E2018" t="s">
        <v>1702</v>
      </c>
    </row>
    <row r="2019" spans="1:5" x14ac:dyDescent="0.25">
      <c r="A2019" t="s">
        <v>3629</v>
      </c>
      <c r="B2019" t="s">
        <v>5</v>
      </c>
      <c r="C2019" t="s">
        <v>1732</v>
      </c>
      <c r="D2019" t="s">
        <v>6895</v>
      </c>
      <c r="E2019" t="s">
        <v>1705</v>
      </c>
    </row>
    <row r="2020" spans="1:5" x14ac:dyDescent="0.25">
      <c r="A2020" t="s">
        <v>3630</v>
      </c>
      <c r="B2020" t="s">
        <v>5</v>
      </c>
      <c r="C2020" t="s">
        <v>1732</v>
      </c>
      <c r="D2020" t="s">
        <v>6895</v>
      </c>
      <c r="E2020" t="s">
        <v>1706</v>
      </c>
    </row>
    <row r="2021" spans="1:5" x14ac:dyDescent="0.25">
      <c r="A2021" t="s">
        <v>3631</v>
      </c>
      <c r="B2021" t="s">
        <v>5</v>
      </c>
      <c r="C2021" t="s">
        <v>1732</v>
      </c>
      <c r="D2021" t="s">
        <v>6895</v>
      </c>
      <c r="E2021" t="s">
        <v>1707</v>
      </c>
    </row>
    <row r="2022" spans="1:5" x14ac:dyDescent="0.25">
      <c r="A2022" t="s">
        <v>3632</v>
      </c>
      <c r="B2022" t="s">
        <v>5</v>
      </c>
      <c r="C2022" t="s">
        <v>1732</v>
      </c>
      <c r="D2022" t="s">
        <v>6895</v>
      </c>
      <c r="E2022" t="s">
        <v>1708</v>
      </c>
    </row>
    <row r="2023" spans="1:5" x14ac:dyDescent="0.25">
      <c r="A2023" t="s">
        <v>3633</v>
      </c>
      <c r="B2023" t="s">
        <v>5</v>
      </c>
      <c r="C2023" t="s">
        <v>1732</v>
      </c>
      <c r="D2023" t="s">
        <v>6895</v>
      </c>
      <c r="E2023" t="s">
        <v>1709</v>
      </c>
    </row>
    <row r="2024" spans="1:5" x14ac:dyDescent="0.25">
      <c r="A2024" t="s">
        <v>3634</v>
      </c>
      <c r="B2024" t="s">
        <v>5</v>
      </c>
      <c r="C2024" t="s">
        <v>1732</v>
      </c>
      <c r="D2024" t="s">
        <v>6895</v>
      </c>
      <c r="E2024" t="s">
        <v>1710</v>
      </c>
    </row>
    <row r="2025" spans="1:5" x14ac:dyDescent="0.25">
      <c r="A2025" t="s">
        <v>3635</v>
      </c>
      <c r="B2025" t="s">
        <v>5</v>
      </c>
      <c r="C2025" t="s">
        <v>1732</v>
      </c>
      <c r="D2025" t="s">
        <v>6895</v>
      </c>
      <c r="E2025" t="s">
        <v>1711</v>
      </c>
    </row>
    <row r="2026" spans="1:5" x14ac:dyDescent="0.25">
      <c r="A2026" t="s">
        <v>3636</v>
      </c>
      <c r="B2026" t="s">
        <v>5</v>
      </c>
      <c r="C2026" t="s">
        <v>1732</v>
      </c>
      <c r="D2026" t="s">
        <v>6895</v>
      </c>
      <c r="E2026" t="s">
        <v>1712</v>
      </c>
    </row>
    <row r="2027" spans="1:5" x14ac:dyDescent="0.25">
      <c r="A2027" t="s">
        <v>3637</v>
      </c>
      <c r="B2027" t="s">
        <v>5</v>
      </c>
      <c r="C2027" t="s">
        <v>1732</v>
      </c>
      <c r="D2027" t="s">
        <v>6895</v>
      </c>
      <c r="E2027" t="s">
        <v>1713</v>
      </c>
    </row>
    <row r="2028" spans="1:5" x14ac:dyDescent="0.25">
      <c r="A2028" t="s">
        <v>3638</v>
      </c>
      <c r="B2028" t="s">
        <v>5</v>
      </c>
      <c r="C2028" t="s">
        <v>1732</v>
      </c>
      <c r="D2028" t="s">
        <v>6895</v>
      </c>
      <c r="E2028" t="s">
        <v>1714</v>
      </c>
    </row>
    <row r="2029" spans="1:5" x14ac:dyDescent="0.25">
      <c r="A2029" t="s">
        <v>3639</v>
      </c>
      <c r="B2029" t="s">
        <v>5</v>
      </c>
      <c r="C2029" t="s">
        <v>1732</v>
      </c>
      <c r="D2029" t="s">
        <v>6895</v>
      </c>
      <c r="E2029" t="s">
        <v>1715</v>
      </c>
    </row>
    <row r="2030" spans="1:5" x14ac:dyDescent="0.25">
      <c r="A2030" t="s">
        <v>3640</v>
      </c>
      <c r="B2030" t="s">
        <v>5</v>
      </c>
      <c r="C2030" t="s">
        <v>1732</v>
      </c>
      <c r="D2030" t="s">
        <v>6896</v>
      </c>
      <c r="E2030" t="s">
        <v>1702</v>
      </c>
    </row>
    <row r="2031" spans="1:5" x14ac:dyDescent="0.25">
      <c r="A2031" t="s">
        <v>3641</v>
      </c>
      <c r="B2031" t="s">
        <v>5</v>
      </c>
      <c r="C2031" t="s">
        <v>1732</v>
      </c>
      <c r="D2031" t="s">
        <v>6896</v>
      </c>
      <c r="E2031" t="s">
        <v>1705</v>
      </c>
    </row>
    <row r="2032" spans="1:5" x14ac:dyDescent="0.25">
      <c r="A2032" t="s">
        <v>3642</v>
      </c>
      <c r="B2032" t="s">
        <v>5</v>
      </c>
      <c r="C2032" t="s">
        <v>1732</v>
      </c>
      <c r="D2032" t="s">
        <v>6896</v>
      </c>
      <c r="E2032" t="s">
        <v>1706</v>
      </c>
    </row>
    <row r="2033" spans="1:5" x14ac:dyDescent="0.25">
      <c r="A2033" t="s">
        <v>3643</v>
      </c>
      <c r="B2033" t="s">
        <v>5</v>
      </c>
      <c r="C2033" t="s">
        <v>1732</v>
      </c>
      <c r="D2033" t="s">
        <v>6896</v>
      </c>
      <c r="E2033" t="s">
        <v>1707</v>
      </c>
    </row>
    <row r="2034" spans="1:5" x14ac:dyDescent="0.25">
      <c r="A2034" t="s">
        <v>3644</v>
      </c>
      <c r="B2034" t="s">
        <v>5</v>
      </c>
      <c r="C2034" t="s">
        <v>1732</v>
      </c>
      <c r="D2034" t="s">
        <v>6896</v>
      </c>
      <c r="E2034" t="s">
        <v>1708</v>
      </c>
    </row>
    <row r="2035" spans="1:5" x14ac:dyDescent="0.25">
      <c r="A2035" t="s">
        <v>3645</v>
      </c>
      <c r="B2035" t="s">
        <v>5</v>
      </c>
      <c r="C2035" t="s">
        <v>1732</v>
      </c>
      <c r="D2035" t="s">
        <v>6896</v>
      </c>
      <c r="E2035" t="s">
        <v>1709</v>
      </c>
    </row>
    <row r="2036" spans="1:5" x14ac:dyDescent="0.25">
      <c r="A2036" t="s">
        <v>3646</v>
      </c>
      <c r="B2036" t="s">
        <v>5</v>
      </c>
      <c r="C2036" t="s">
        <v>1732</v>
      </c>
      <c r="D2036" t="s">
        <v>6896</v>
      </c>
      <c r="E2036" t="s">
        <v>1710</v>
      </c>
    </row>
    <row r="2037" spans="1:5" x14ac:dyDescent="0.25">
      <c r="A2037" t="s">
        <v>3647</v>
      </c>
      <c r="B2037" t="s">
        <v>5</v>
      </c>
      <c r="C2037" t="s">
        <v>1732</v>
      </c>
      <c r="D2037" t="s">
        <v>6896</v>
      </c>
      <c r="E2037" t="s">
        <v>1711</v>
      </c>
    </row>
    <row r="2038" spans="1:5" x14ac:dyDescent="0.25">
      <c r="A2038" t="s">
        <v>3648</v>
      </c>
      <c r="B2038" t="s">
        <v>5</v>
      </c>
      <c r="C2038" t="s">
        <v>1732</v>
      </c>
      <c r="D2038" t="s">
        <v>6896</v>
      </c>
      <c r="E2038" t="s">
        <v>1712</v>
      </c>
    </row>
    <row r="2039" spans="1:5" x14ac:dyDescent="0.25">
      <c r="A2039" t="s">
        <v>3649</v>
      </c>
      <c r="B2039" t="s">
        <v>5</v>
      </c>
      <c r="C2039" t="s">
        <v>1732</v>
      </c>
      <c r="D2039" t="s">
        <v>6896</v>
      </c>
      <c r="E2039" t="s">
        <v>1713</v>
      </c>
    </row>
    <row r="2040" spans="1:5" x14ac:dyDescent="0.25">
      <c r="A2040" t="s">
        <v>3650</v>
      </c>
      <c r="B2040" t="s">
        <v>5</v>
      </c>
      <c r="C2040" t="s">
        <v>1732</v>
      </c>
      <c r="D2040" t="s">
        <v>6896</v>
      </c>
      <c r="E2040" t="s">
        <v>1714</v>
      </c>
    </row>
    <row r="2041" spans="1:5" x14ac:dyDescent="0.25">
      <c r="A2041" t="s">
        <v>3651</v>
      </c>
      <c r="B2041" t="s">
        <v>5</v>
      </c>
      <c r="C2041" t="s">
        <v>1732</v>
      </c>
      <c r="D2041" t="s">
        <v>6896</v>
      </c>
      <c r="E2041" t="s">
        <v>1715</v>
      </c>
    </row>
    <row r="2042" spans="1:5" x14ac:dyDescent="0.25">
      <c r="A2042" t="s">
        <v>3652</v>
      </c>
      <c r="B2042" t="s">
        <v>5</v>
      </c>
      <c r="C2042" t="s">
        <v>1732</v>
      </c>
      <c r="D2042" t="s">
        <v>6897</v>
      </c>
      <c r="E2042" t="s">
        <v>1702</v>
      </c>
    </row>
    <row r="2043" spans="1:5" x14ac:dyDescent="0.25">
      <c r="A2043" t="s">
        <v>3653</v>
      </c>
      <c r="B2043" t="s">
        <v>5</v>
      </c>
      <c r="C2043" t="s">
        <v>1732</v>
      </c>
      <c r="D2043" t="s">
        <v>6897</v>
      </c>
      <c r="E2043" t="s">
        <v>1705</v>
      </c>
    </row>
    <row r="2044" spans="1:5" x14ac:dyDescent="0.25">
      <c r="A2044" t="s">
        <v>3654</v>
      </c>
      <c r="B2044" t="s">
        <v>5</v>
      </c>
      <c r="C2044" t="s">
        <v>1732</v>
      </c>
      <c r="D2044" t="s">
        <v>6897</v>
      </c>
      <c r="E2044" t="s">
        <v>1706</v>
      </c>
    </row>
    <row r="2045" spans="1:5" x14ac:dyDescent="0.25">
      <c r="A2045" t="s">
        <v>3655</v>
      </c>
      <c r="B2045" t="s">
        <v>5</v>
      </c>
      <c r="C2045" t="s">
        <v>1732</v>
      </c>
      <c r="D2045" t="s">
        <v>6897</v>
      </c>
      <c r="E2045" t="s">
        <v>1707</v>
      </c>
    </row>
    <row r="2046" spans="1:5" x14ac:dyDescent="0.25">
      <c r="A2046" t="s">
        <v>3656</v>
      </c>
      <c r="B2046" t="s">
        <v>5</v>
      </c>
      <c r="C2046" t="s">
        <v>1732</v>
      </c>
      <c r="D2046" t="s">
        <v>6897</v>
      </c>
      <c r="E2046" t="s">
        <v>1708</v>
      </c>
    </row>
    <row r="2047" spans="1:5" x14ac:dyDescent="0.25">
      <c r="A2047" t="s">
        <v>3657</v>
      </c>
      <c r="B2047" t="s">
        <v>5</v>
      </c>
      <c r="C2047" t="s">
        <v>1732</v>
      </c>
      <c r="D2047" t="s">
        <v>6897</v>
      </c>
      <c r="E2047" t="s">
        <v>1709</v>
      </c>
    </row>
    <row r="2048" spans="1:5" x14ac:dyDescent="0.25">
      <c r="A2048" t="s">
        <v>3658</v>
      </c>
      <c r="B2048" t="s">
        <v>5</v>
      </c>
      <c r="C2048" t="s">
        <v>1732</v>
      </c>
      <c r="D2048" t="s">
        <v>6897</v>
      </c>
      <c r="E2048" t="s">
        <v>1710</v>
      </c>
    </row>
    <row r="2049" spans="1:5" x14ac:dyDescent="0.25">
      <c r="A2049" t="s">
        <v>3659</v>
      </c>
      <c r="B2049" t="s">
        <v>5</v>
      </c>
      <c r="C2049" t="s">
        <v>1732</v>
      </c>
      <c r="D2049" t="s">
        <v>6897</v>
      </c>
      <c r="E2049" t="s">
        <v>1711</v>
      </c>
    </row>
    <row r="2050" spans="1:5" x14ac:dyDescent="0.25">
      <c r="A2050" t="s">
        <v>3660</v>
      </c>
      <c r="B2050" t="s">
        <v>5</v>
      </c>
      <c r="C2050" t="s">
        <v>1732</v>
      </c>
      <c r="D2050" t="s">
        <v>6897</v>
      </c>
      <c r="E2050" t="s">
        <v>1712</v>
      </c>
    </row>
    <row r="2051" spans="1:5" x14ac:dyDescent="0.25">
      <c r="A2051" t="s">
        <v>3661</v>
      </c>
      <c r="B2051" t="s">
        <v>5</v>
      </c>
      <c r="C2051" t="s">
        <v>1732</v>
      </c>
      <c r="D2051" t="s">
        <v>6897</v>
      </c>
      <c r="E2051" t="s">
        <v>1713</v>
      </c>
    </row>
    <row r="2052" spans="1:5" x14ac:dyDescent="0.25">
      <c r="A2052" t="s">
        <v>3662</v>
      </c>
      <c r="B2052" t="s">
        <v>5</v>
      </c>
      <c r="C2052" t="s">
        <v>1732</v>
      </c>
      <c r="D2052" t="s">
        <v>6897</v>
      </c>
      <c r="E2052" t="s">
        <v>1714</v>
      </c>
    </row>
    <row r="2053" spans="1:5" x14ac:dyDescent="0.25">
      <c r="A2053" t="s">
        <v>3663</v>
      </c>
      <c r="B2053" t="s">
        <v>5</v>
      </c>
      <c r="C2053" t="s">
        <v>1732</v>
      </c>
      <c r="D2053" t="s">
        <v>6897</v>
      </c>
      <c r="E2053" t="s">
        <v>1715</v>
      </c>
    </row>
    <row r="2054" spans="1:5" x14ac:dyDescent="0.25">
      <c r="A2054" t="s">
        <v>3664</v>
      </c>
      <c r="B2054" t="s">
        <v>5</v>
      </c>
      <c r="C2054" t="s">
        <v>1732</v>
      </c>
      <c r="D2054" t="s">
        <v>6898</v>
      </c>
      <c r="E2054" t="s">
        <v>1702</v>
      </c>
    </row>
    <row r="2055" spans="1:5" x14ac:dyDescent="0.25">
      <c r="A2055" t="s">
        <v>3665</v>
      </c>
      <c r="B2055" t="s">
        <v>5</v>
      </c>
      <c r="C2055" t="s">
        <v>1732</v>
      </c>
      <c r="D2055" t="s">
        <v>6898</v>
      </c>
      <c r="E2055" t="s">
        <v>1705</v>
      </c>
    </row>
    <row r="2056" spans="1:5" x14ac:dyDescent="0.25">
      <c r="A2056" t="s">
        <v>3666</v>
      </c>
      <c r="B2056" t="s">
        <v>5</v>
      </c>
      <c r="C2056" t="s">
        <v>1732</v>
      </c>
      <c r="D2056" t="s">
        <v>6898</v>
      </c>
      <c r="E2056" t="s">
        <v>1706</v>
      </c>
    </row>
    <row r="2057" spans="1:5" x14ac:dyDescent="0.25">
      <c r="A2057" t="s">
        <v>3667</v>
      </c>
      <c r="B2057" t="s">
        <v>5</v>
      </c>
      <c r="C2057" t="s">
        <v>1732</v>
      </c>
      <c r="D2057" t="s">
        <v>6898</v>
      </c>
      <c r="E2057" t="s">
        <v>1707</v>
      </c>
    </row>
    <row r="2058" spans="1:5" x14ac:dyDescent="0.25">
      <c r="A2058" t="s">
        <v>3668</v>
      </c>
      <c r="B2058" t="s">
        <v>5</v>
      </c>
      <c r="C2058" t="s">
        <v>1732</v>
      </c>
      <c r="D2058" t="s">
        <v>6898</v>
      </c>
      <c r="E2058" t="s">
        <v>1708</v>
      </c>
    </row>
    <row r="2059" spans="1:5" x14ac:dyDescent="0.25">
      <c r="A2059" t="s">
        <v>3669</v>
      </c>
      <c r="B2059" t="s">
        <v>5</v>
      </c>
      <c r="C2059" t="s">
        <v>1732</v>
      </c>
      <c r="D2059" t="s">
        <v>6898</v>
      </c>
      <c r="E2059" t="s">
        <v>1709</v>
      </c>
    </row>
    <row r="2060" spans="1:5" x14ac:dyDescent="0.25">
      <c r="A2060" t="s">
        <v>3670</v>
      </c>
      <c r="B2060" t="s">
        <v>5</v>
      </c>
      <c r="C2060" t="s">
        <v>1732</v>
      </c>
      <c r="D2060" t="s">
        <v>6898</v>
      </c>
      <c r="E2060" t="s">
        <v>1710</v>
      </c>
    </row>
    <row r="2061" spans="1:5" x14ac:dyDescent="0.25">
      <c r="A2061" t="s">
        <v>3671</v>
      </c>
      <c r="B2061" t="s">
        <v>5</v>
      </c>
      <c r="C2061" t="s">
        <v>1732</v>
      </c>
      <c r="D2061" t="s">
        <v>6898</v>
      </c>
      <c r="E2061" t="s">
        <v>1711</v>
      </c>
    </row>
    <row r="2062" spans="1:5" x14ac:dyDescent="0.25">
      <c r="A2062" t="s">
        <v>3672</v>
      </c>
      <c r="B2062" t="s">
        <v>5</v>
      </c>
      <c r="C2062" t="s">
        <v>1732</v>
      </c>
      <c r="D2062" t="s">
        <v>6898</v>
      </c>
      <c r="E2062" t="s">
        <v>1712</v>
      </c>
    </row>
    <row r="2063" spans="1:5" x14ac:dyDescent="0.25">
      <c r="A2063" t="s">
        <v>3673</v>
      </c>
      <c r="B2063" t="s">
        <v>5</v>
      </c>
      <c r="C2063" t="s">
        <v>1732</v>
      </c>
      <c r="D2063" t="s">
        <v>6898</v>
      </c>
      <c r="E2063" t="s">
        <v>1713</v>
      </c>
    </row>
    <row r="2064" spans="1:5" x14ac:dyDescent="0.25">
      <c r="A2064" t="s">
        <v>3674</v>
      </c>
      <c r="B2064" t="s">
        <v>5</v>
      </c>
      <c r="C2064" t="s">
        <v>1732</v>
      </c>
      <c r="D2064" t="s">
        <v>6898</v>
      </c>
      <c r="E2064" t="s">
        <v>1714</v>
      </c>
    </row>
    <row r="2065" spans="1:5" x14ac:dyDescent="0.25">
      <c r="A2065" t="s">
        <v>3675</v>
      </c>
      <c r="B2065" t="s">
        <v>5</v>
      </c>
      <c r="C2065" t="s">
        <v>1732</v>
      </c>
      <c r="D2065" t="s">
        <v>6898</v>
      </c>
      <c r="E2065" t="s">
        <v>1715</v>
      </c>
    </row>
    <row r="2066" spans="1:5" x14ac:dyDescent="0.25">
      <c r="A2066" t="s">
        <v>3676</v>
      </c>
      <c r="B2066" t="s">
        <v>5</v>
      </c>
      <c r="C2066" t="s">
        <v>1732</v>
      </c>
      <c r="D2066" t="s">
        <v>6899</v>
      </c>
      <c r="E2066" t="s">
        <v>1702</v>
      </c>
    </row>
    <row r="2067" spans="1:5" x14ac:dyDescent="0.25">
      <c r="A2067" t="s">
        <v>3677</v>
      </c>
      <c r="B2067" t="s">
        <v>5</v>
      </c>
      <c r="C2067" t="s">
        <v>1732</v>
      </c>
      <c r="D2067" t="s">
        <v>6899</v>
      </c>
      <c r="E2067" t="s">
        <v>1705</v>
      </c>
    </row>
    <row r="2068" spans="1:5" x14ac:dyDescent="0.25">
      <c r="A2068" t="s">
        <v>3678</v>
      </c>
      <c r="B2068" t="s">
        <v>5</v>
      </c>
      <c r="C2068" t="s">
        <v>1732</v>
      </c>
      <c r="D2068" t="s">
        <v>6899</v>
      </c>
      <c r="E2068" t="s">
        <v>1706</v>
      </c>
    </row>
    <row r="2069" spans="1:5" x14ac:dyDescent="0.25">
      <c r="A2069" t="s">
        <v>3679</v>
      </c>
      <c r="B2069" t="s">
        <v>5</v>
      </c>
      <c r="C2069" t="s">
        <v>1732</v>
      </c>
      <c r="D2069" t="s">
        <v>6899</v>
      </c>
      <c r="E2069" t="s">
        <v>1707</v>
      </c>
    </row>
    <row r="2070" spans="1:5" x14ac:dyDescent="0.25">
      <c r="A2070" t="s">
        <v>3680</v>
      </c>
      <c r="B2070" t="s">
        <v>5</v>
      </c>
      <c r="C2070" t="s">
        <v>1732</v>
      </c>
      <c r="D2070" t="s">
        <v>6899</v>
      </c>
      <c r="E2070" t="s">
        <v>1708</v>
      </c>
    </row>
    <row r="2071" spans="1:5" x14ac:dyDescent="0.25">
      <c r="A2071" t="s">
        <v>3681</v>
      </c>
      <c r="B2071" t="s">
        <v>5</v>
      </c>
      <c r="C2071" t="s">
        <v>1732</v>
      </c>
      <c r="D2071" t="s">
        <v>6899</v>
      </c>
      <c r="E2071" t="s">
        <v>1709</v>
      </c>
    </row>
    <row r="2072" spans="1:5" x14ac:dyDescent="0.25">
      <c r="A2072" t="s">
        <v>3682</v>
      </c>
      <c r="B2072" t="s">
        <v>5</v>
      </c>
      <c r="C2072" t="s">
        <v>1732</v>
      </c>
      <c r="D2072" t="s">
        <v>6899</v>
      </c>
      <c r="E2072" t="s">
        <v>1710</v>
      </c>
    </row>
    <row r="2073" spans="1:5" x14ac:dyDescent="0.25">
      <c r="A2073" t="s">
        <v>3683</v>
      </c>
      <c r="B2073" t="s">
        <v>5</v>
      </c>
      <c r="C2073" t="s">
        <v>1732</v>
      </c>
      <c r="D2073" t="s">
        <v>6899</v>
      </c>
      <c r="E2073" t="s">
        <v>1711</v>
      </c>
    </row>
    <row r="2074" spans="1:5" x14ac:dyDescent="0.25">
      <c r="A2074" t="s">
        <v>3684</v>
      </c>
      <c r="B2074" t="s">
        <v>5</v>
      </c>
      <c r="C2074" t="s">
        <v>1732</v>
      </c>
      <c r="D2074" t="s">
        <v>6899</v>
      </c>
      <c r="E2074" t="s">
        <v>1712</v>
      </c>
    </row>
    <row r="2075" spans="1:5" x14ac:dyDescent="0.25">
      <c r="A2075" t="s">
        <v>3685</v>
      </c>
      <c r="B2075" t="s">
        <v>5</v>
      </c>
      <c r="C2075" t="s">
        <v>1732</v>
      </c>
      <c r="D2075" t="s">
        <v>6899</v>
      </c>
      <c r="E2075" t="s">
        <v>1713</v>
      </c>
    </row>
    <row r="2076" spans="1:5" x14ac:dyDescent="0.25">
      <c r="A2076" t="s">
        <v>3686</v>
      </c>
      <c r="B2076" t="s">
        <v>5</v>
      </c>
      <c r="C2076" t="s">
        <v>1732</v>
      </c>
      <c r="D2076" t="s">
        <v>6899</v>
      </c>
      <c r="E2076" t="s">
        <v>1714</v>
      </c>
    </row>
    <row r="2077" spans="1:5" x14ac:dyDescent="0.25">
      <c r="A2077" t="s">
        <v>3687</v>
      </c>
      <c r="B2077" t="s">
        <v>5</v>
      </c>
      <c r="C2077" t="s">
        <v>1732</v>
      </c>
      <c r="D2077" t="s">
        <v>6899</v>
      </c>
      <c r="E2077" t="s">
        <v>1715</v>
      </c>
    </row>
    <row r="2078" spans="1:5" x14ac:dyDescent="0.25">
      <c r="A2078" t="s">
        <v>3688</v>
      </c>
      <c r="B2078" t="s">
        <v>5</v>
      </c>
      <c r="C2078" t="s">
        <v>1732</v>
      </c>
      <c r="D2078" t="s">
        <v>6900</v>
      </c>
      <c r="E2078" t="s">
        <v>1702</v>
      </c>
    </row>
    <row r="2079" spans="1:5" x14ac:dyDescent="0.25">
      <c r="A2079" t="s">
        <v>3689</v>
      </c>
      <c r="B2079" t="s">
        <v>5</v>
      </c>
      <c r="C2079" t="s">
        <v>1732</v>
      </c>
      <c r="D2079" t="s">
        <v>6900</v>
      </c>
      <c r="E2079" t="s">
        <v>1705</v>
      </c>
    </row>
    <row r="2080" spans="1:5" x14ac:dyDescent="0.25">
      <c r="A2080" t="s">
        <v>3690</v>
      </c>
      <c r="B2080" t="s">
        <v>5</v>
      </c>
      <c r="C2080" t="s">
        <v>1732</v>
      </c>
      <c r="D2080" t="s">
        <v>6900</v>
      </c>
      <c r="E2080" t="s">
        <v>1706</v>
      </c>
    </row>
    <row r="2081" spans="1:5" x14ac:dyDescent="0.25">
      <c r="A2081" t="s">
        <v>3691</v>
      </c>
      <c r="B2081" t="s">
        <v>5</v>
      </c>
      <c r="C2081" t="s">
        <v>1732</v>
      </c>
      <c r="D2081" t="s">
        <v>6900</v>
      </c>
      <c r="E2081" t="s">
        <v>1707</v>
      </c>
    </row>
    <row r="2082" spans="1:5" x14ac:dyDescent="0.25">
      <c r="A2082" t="s">
        <v>3692</v>
      </c>
      <c r="B2082" t="s">
        <v>5</v>
      </c>
      <c r="C2082" t="s">
        <v>1732</v>
      </c>
      <c r="D2082" t="s">
        <v>6900</v>
      </c>
      <c r="E2082" t="s">
        <v>1708</v>
      </c>
    </row>
    <row r="2083" spans="1:5" x14ac:dyDescent="0.25">
      <c r="A2083" t="s">
        <v>3693</v>
      </c>
      <c r="B2083" t="s">
        <v>5</v>
      </c>
      <c r="C2083" t="s">
        <v>1732</v>
      </c>
      <c r="D2083" t="s">
        <v>6900</v>
      </c>
      <c r="E2083" t="s">
        <v>1709</v>
      </c>
    </row>
    <row r="2084" spans="1:5" x14ac:dyDescent="0.25">
      <c r="A2084" t="s">
        <v>3694</v>
      </c>
      <c r="B2084" t="s">
        <v>5</v>
      </c>
      <c r="C2084" t="s">
        <v>1732</v>
      </c>
      <c r="D2084" t="s">
        <v>6900</v>
      </c>
      <c r="E2084" t="s">
        <v>1710</v>
      </c>
    </row>
    <row r="2085" spans="1:5" x14ac:dyDescent="0.25">
      <c r="A2085" t="s">
        <v>3695</v>
      </c>
      <c r="B2085" t="s">
        <v>5</v>
      </c>
      <c r="C2085" t="s">
        <v>1732</v>
      </c>
      <c r="D2085" t="s">
        <v>6900</v>
      </c>
      <c r="E2085" t="s">
        <v>1711</v>
      </c>
    </row>
    <row r="2086" spans="1:5" x14ac:dyDescent="0.25">
      <c r="A2086" t="s">
        <v>3696</v>
      </c>
      <c r="B2086" t="s">
        <v>5</v>
      </c>
      <c r="C2086" t="s">
        <v>1732</v>
      </c>
      <c r="D2086" t="s">
        <v>6900</v>
      </c>
      <c r="E2086" t="s">
        <v>1712</v>
      </c>
    </row>
    <row r="2087" spans="1:5" x14ac:dyDescent="0.25">
      <c r="A2087" t="s">
        <v>3697</v>
      </c>
      <c r="B2087" t="s">
        <v>5</v>
      </c>
      <c r="C2087" t="s">
        <v>1732</v>
      </c>
      <c r="D2087" t="s">
        <v>6900</v>
      </c>
      <c r="E2087" t="s">
        <v>1713</v>
      </c>
    </row>
    <row r="2088" spans="1:5" x14ac:dyDescent="0.25">
      <c r="A2088" t="s">
        <v>3698</v>
      </c>
      <c r="B2088" t="s">
        <v>5</v>
      </c>
      <c r="C2088" t="s">
        <v>1732</v>
      </c>
      <c r="D2088" t="s">
        <v>6900</v>
      </c>
      <c r="E2088" t="s">
        <v>1714</v>
      </c>
    </row>
    <row r="2089" spans="1:5" x14ac:dyDescent="0.25">
      <c r="A2089" t="s">
        <v>3699</v>
      </c>
      <c r="B2089" t="s">
        <v>5</v>
      </c>
      <c r="C2089" t="s">
        <v>1732</v>
      </c>
      <c r="D2089" t="s">
        <v>6900</v>
      </c>
      <c r="E2089" t="s">
        <v>1715</v>
      </c>
    </row>
    <row r="2090" spans="1:5" x14ac:dyDescent="0.25">
      <c r="A2090" t="s">
        <v>3700</v>
      </c>
      <c r="B2090" t="s">
        <v>5</v>
      </c>
      <c r="C2090" t="s">
        <v>1732</v>
      </c>
      <c r="D2090" t="s">
        <v>6901</v>
      </c>
      <c r="E2090" t="s">
        <v>1702</v>
      </c>
    </row>
    <row r="2091" spans="1:5" x14ac:dyDescent="0.25">
      <c r="A2091" t="s">
        <v>3701</v>
      </c>
      <c r="B2091" t="s">
        <v>5</v>
      </c>
      <c r="C2091" t="s">
        <v>1732</v>
      </c>
      <c r="D2091" t="s">
        <v>6901</v>
      </c>
      <c r="E2091" t="s">
        <v>1705</v>
      </c>
    </row>
    <row r="2092" spans="1:5" x14ac:dyDescent="0.25">
      <c r="A2092" t="s">
        <v>3702</v>
      </c>
      <c r="B2092" t="s">
        <v>5</v>
      </c>
      <c r="C2092" t="s">
        <v>1732</v>
      </c>
      <c r="D2092" t="s">
        <v>6901</v>
      </c>
      <c r="E2092" t="s">
        <v>1706</v>
      </c>
    </row>
    <row r="2093" spans="1:5" x14ac:dyDescent="0.25">
      <c r="A2093" t="s">
        <v>3703</v>
      </c>
      <c r="B2093" t="s">
        <v>5</v>
      </c>
      <c r="C2093" t="s">
        <v>1732</v>
      </c>
      <c r="D2093" t="s">
        <v>6901</v>
      </c>
      <c r="E2093" t="s">
        <v>1707</v>
      </c>
    </row>
    <row r="2094" spans="1:5" x14ac:dyDescent="0.25">
      <c r="A2094" t="s">
        <v>3704</v>
      </c>
      <c r="B2094" t="s">
        <v>5</v>
      </c>
      <c r="C2094" t="s">
        <v>1732</v>
      </c>
      <c r="D2094" t="s">
        <v>6901</v>
      </c>
      <c r="E2094" t="s">
        <v>1708</v>
      </c>
    </row>
    <row r="2095" spans="1:5" x14ac:dyDescent="0.25">
      <c r="A2095" t="s">
        <v>3705</v>
      </c>
      <c r="B2095" t="s">
        <v>5</v>
      </c>
      <c r="C2095" t="s">
        <v>1732</v>
      </c>
      <c r="D2095" t="s">
        <v>6901</v>
      </c>
      <c r="E2095" t="s">
        <v>1709</v>
      </c>
    </row>
    <row r="2096" spans="1:5" x14ac:dyDescent="0.25">
      <c r="A2096" t="s">
        <v>3706</v>
      </c>
      <c r="B2096" t="s">
        <v>5</v>
      </c>
      <c r="C2096" t="s">
        <v>1732</v>
      </c>
      <c r="D2096" t="s">
        <v>6901</v>
      </c>
      <c r="E2096" t="s">
        <v>1710</v>
      </c>
    </row>
    <row r="2097" spans="1:5" x14ac:dyDescent="0.25">
      <c r="A2097" t="s">
        <v>3707</v>
      </c>
      <c r="B2097" t="s">
        <v>5</v>
      </c>
      <c r="C2097" t="s">
        <v>1732</v>
      </c>
      <c r="D2097" t="s">
        <v>6901</v>
      </c>
      <c r="E2097" t="s">
        <v>1711</v>
      </c>
    </row>
    <row r="2098" spans="1:5" x14ac:dyDescent="0.25">
      <c r="A2098" t="s">
        <v>3708</v>
      </c>
      <c r="B2098" t="s">
        <v>5</v>
      </c>
      <c r="C2098" t="s">
        <v>1732</v>
      </c>
      <c r="D2098" t="s">
        <v>6901</v>
      </c>
      <c r="E2098" t="s">
        <v>1712</v>
      </c>
    </row>
    <row r="2099" spans="1:5" x14ac:dyDescent="0.25">
      <c r="A2099" t="s">
        <v>3709</v>
      </c>
      <c r="B2099" t="s">
        <v>5</v>
      </c>
      <c r="C2099" t="s">
        <v>1732</v>
      </c>
      <c r="D2099" t="s">
        <v>6901</v>
      </c>
      <c r="E2099" t="s">
        <v>1713</v>
      </c>
    </row>
    <row r="2100" spans="1:5" x14ac:dyDescent="0.25">
      <c r="A2100" t="s">
        <v>3710</v>
      </c>
      <c r="B2100" t="s">
        <v>5</v>
      </c>
      <c r="C2100" t="s">
        <v>1732</v>
      </c>
      <c r="D2100" t="s">
        <v>6901</v>
      </c>
      <c r="E2100" t="s">
        <v>1714</v>
      </c>
    </row>
    <row r="2101" spans="1:5" x14ac:dyDescent="0.25">
      <c r="A2101" t="s">
        <v>3711</v>
      </c>
      <c r="B2101" t="s">
        <v>5</v>
      </c>
      <c r="C2101" t="s">
        <v>1732</v>
      </c>
      <c r="D2101" t="s">
        <v>6901</v>
      </c>
      <c r="E2101" t="s">
        <v>1715</v>
      </c>
    </row>
    <row r="2102" spans="1:5" x14ac:dyDescent="0.25">
      <c r="A2102" t="s">
        <v>3712</v>
      </c>
      <c r="B2102" t="s">
        <v>5</v>
      </c>
      <c r="C2102" t="s">
        <v>1732</v>
      </c>
      <c r="D2102" t="s">
        <v>6902</v>
      </c>
      <c r="E2102" t="s">
        <v>1702</v>
      </c>
    </row>
    <row r="2103" spans="1:5" x14ac:dyDescent="0.25">
      <c r="A2103" t="s">
        <v>3713</v>
      </c>
      <c r="B2103" t="s">
        <v>5</v>
      </c>
      <c r="C2103" t="s">
        <v>1732</v>
      </c>
      <c r="D2103" t="s">
        <v>6902</v>
      </c>
      <c r="E2103" t="s">
        <v>1705</v>
      </c>
    </row>
    <row r="2104" spans="1:5" x14ac:dyDescent="0.25">
      <c r="A2104" t="s">
        <v>3714</v>
      </c>
      <c r="B2104" t="s">
        <v>5</v>
      </c>
      <c r="C2104" t="s">
        <v>1732</v>
      </c>
      <c r="D2104" t="s">
        <v>6902</v>
      </c>
      <c r="E2104" t="s">
        <v>1706</v>
      </c>
    </row>
    <row r="2105" spans="1:5" x14ac:dyDescent="0.25">
      <c r="A2105" t="s">
        <v>3715</v>
      </c>
      <c r="B2105" t="s">
        <v>5</v>
      </c>
      <c r="C2105" t="s">
        <v>1732</v>
      </c>
      <c r="D2105" t="s">
        <v>6902</v>
      </c>
      <c r="E2105" t="s">
        <v>1707</v>
      </c>
    </row>
    <row r="2106" spans="1:5" x14ac:dyDescent="0.25">
      <c r="A2106" t="s">
        <v>3716</v>
      </c>
      <c r="B2106" t="s">
        <v>5</v>
      </c>
      <c r="C2106" t="s">
        <v>1732</v>
      </c>
      <c r="D2106" t="s">
        <v>6902</v>
      </c>
      <c r="E2106" t="s">
        <v>1708</v>
      </c>
    </row>
    <row r="2107" spans="1:5" x14ac:dyDescent="0.25">
      <c r="A2107" t="s">
        <v>3717</v>
      </c>
      <c r="B2107" t="s">
        <v>5</v>
      </c>
      <c r="C2107" t="s">
        <v>1732</v>
      </c>
      <c r="D2107" t="s">
        <v>6902</v>
      </c>
      <c r="E2107" t="s">
        <v>1709</v>
      </c>
    </row>
    <row r="2108" spans="1:5" x14ac:dyDescent="0.25">
      <c r="A2108" t="s">
        <v>3718</v>
      </c>
      <c r="B2108" t="s">
        <v>5</v>
      </c>
      <c r="C2108" t="s">
        <v>1732</v>
      </c>
      <c r="D2108" t="s">
        <v>6902</v>
      </c>
      <c r="E2108" t="s">
        <v>1710</v>
      </c>
    </row>
    <row r="2109" spans="1:5" x14ac:dyDescent="0.25">
      <c r="A2109" t="s">
        <v>3719</v>
      </c>
      <c r="B2109" t="s">
        <v>5</v>
      </c>
      <c r="C2109" t="s">
        <v>1732</v>
      </c>
      <c r="D2109" t="s">
        <v>6902</v>
      </c>
      <c r="E2109" t="s">
        <v>1711</v>
      </c>
    </row>
    <row r="2110" spans="1:5" x14ac:dyDescent="0.25">
      <c r="A2110" t="s">
        <v>3720</v>
      </c>
      <c r="B2110" t="s">
        <v>5</v>
      </c>
      <c r="C2110" t="s">
        <v>1732</v>
      </c>
      <c r="D2110" t="s">
        <v>6902</v>
      </c>
      <c r="E2110" t="s">
        <v>1712</v>
      </c>
    </row>
    <row r="2111" spans="1:5" x14ac:dyDescent="0.25">
      <c r="A2111" t="s">
        <v>3721</v>
      </c>
      <c r="B2111" t="s">
        <v>5</v>
      </c>
      <c r="C2111" t="s">
        <v>1732</v>
      </c>
      <c r="D2111" t="s">
        <v>6902</v>
      </c>
      <c r="E2111" t="s">
        <v>1713</v>
      </c>
    </row>
    <row r="2112" spans="1:5" x14ac:dyDescent="0.25">
      <c r="A2112" t="s">
        <v>3722</v>
      </c>
      <c r="B2112" t="s">
        <v>5</v>
      </c>
      <c r="C2112" t="s">
        <v>1732</v>
      </c>
      <c r="D2112" t="s">
        <v>6902</v>
      </c>
      <c r="E2112" t="s">
        <v>1714</v>
      </c>
    </row>
    <row r="2113" spans="1:5" x14ac:dyDescent="0.25">
      <c r="A2113" t="s">
        <v>3723</v>
      </c>
      <c r="B2113" t="s">
        <v>5</v>
      </c>
      <c r="C2113" t="s">
        <v>1732</v>
      </c>
      <c r="D2113" t="s">
        <v>6902</v>
      </c>
      <c r="E2113" t="s">
        <v>1715</v>
      </c>
    </row>
    <row r="2114" spans="1:5" x14ac:dyDescent="0.25">
      <c r="A2114" t="s">
        <v>3724</v>
      </c>
      <c r="B2114" t="s">
        <v>5</v>
      </c>
      <c r="C2114" t="s">
        <v>1732</v>
      </c>
      <c r="D2114" t="s">
        <v>6903</v>
      </c>
      <c r="E2114" t="s">
        <v>1702</v>
      </c>
    </row>
    <row r="2115" spans="1:5" x14ac:dyDescent="0.25">
      <c r="A2115" t="s">
        <v>3725</v>
      </c>
      <c r="B2115" t="s">
        <v>5</v>
      </c>
      <c r="C2115" t="s">
        <v>1732</v>
      </c>
      <c r="D2115" t="s">
        <v>6903</v>
      </c>
      <c r="E2115" t="s">
        <v>1705</v>
      </c>
    </row>
    <row r="2116" spans="1:5" x14ac:dyDescent="0.25">
      <c r="A2116" t="s">
        <v>3726</v>
      </c>
      <c r="B2116" t="s">
        <v>5</v>
      </c>
      <c r="C2116" t="s">
        <v>1732</v>
      </c>
      <c r="D2116" t="s">
        <v>6903</v>
      </c>
      <c r="E2116" t="s">
        <v>1706</v>
      </c>
    </row>
    <row r="2117" spans="1:5" x14ac:dyDescent="0.25">
      <c r="A2117" t="s">
        <v>3727</v>
      </c>
      <c r="B2117" t="s">
        <v>5</v>
      </c>
      <c r="C2117" t="s">
        <v>1732</v>
      </c>
      <c r="D2117" t="s">
        <v>6903</v>
      </c>
      <c r="E2117" t="s">
        <v>1707</v>
      </c>
    </row>
    <row r="2118" spans="1:5" x14ac:dyDescent="0.25">
      <c r="A2118" t="s">
        <v>3728</v>
      </c>
      <c r="B2118" t="s">
        <v>5</v>
      </c>
      <c r="C2118" t="s">
        <v>1732</v>
      </c>
      <c r="D2118" t="s">
        <v>6903</v>
      </c>
      <c r="E2118" t="s">
        <v>1708</v>
      </c>
    </row>
    <row r="2119" spans="1:5" x14ac:dyDescent="0.25">
      <c r="A2119" t="s">
        <v>3729</v>
      </c>
      <c r="B2119" t="s">
        <v>5</v>
      </c>
      <c r="C2119" t="s">
        <v>1732</v>
      </c>
      <c r="D2119" t="s">
        <v>6903</v>
      </c>
      <c r="E2119" t="s">
        <v>1709</v>
      </c>
    </row>
    <row r="2120" spans="1:5" x14ac:dyDescent="0.25">
      <c r="A2120" t="s">
        <v>3730</v>
      </c>
      <c r="B2120" t="s">
        <v>5</v>
      </c>
      <c r="C2120" t="s">
        <v>1732</v>
      </c>
      <c r="D2120" t="s">
        <v>6903</v>
      </c>
      <c r="E2120" t="s">
        <v>1710</v>
      </c>
    </row>
    <row r="2121" spans="1:5" x14ac:dyDescent="0.25">
      <c r="A2121" t="s">
        <v>3731</v>
      </c>
      <c r="B2121" t="s">
        <v>5</v>
      </c>
      <c r="C2121" t="s">
        <v>1732</v>
      </c>
      <c r="D2121" t="s">
        <v>6903</v>
      </c>
      <c r="E2121" t="s">
        <v>1711</v>
      </c>
    </row>
    <row r="2122" spans="1:5" x14ac:dyDescent="0.25">
      <c r="A2122" t="s">
        <v>3732</v>
      </c>
      <c r="B2122" t="s">
        <v>5</v>
      </c>
      <c r="C2122" t="s">
        <v>1732</v>
      </c>
      <c r="D2122" t="s">
        <v>6903</v>
      </c>
      <c r="E2122" t="s">
        <v>1712</v>
      </c>
    </row>
    <row r="2123" spans="1:5" x14ac:dyDescent="0.25">
      <c r="A2123" t="s">
        <v>3733</v>
      </c>
      <c r="B2123" t="s">
        <v>5</v>
      </c>
      <c r="C2123" t="s">
        <v>1732</v>
      </c>
      <c r="D2123" t="s">
        <v>6903</v>
      </c>
      <c r="E2123" t="s">
        <v>1713</v>
      </c>
    </row>
    <row r="2124" spans="1:5" x14ac:dyDescent="0.25">
      <c r="A2124" t="s">
        <v>3734</v>
      </c>
      <c r="B2124" t="s">
        <v>5</v>
      </c>
      <c r="C2124" t="s">
        <v>1732</v>
      </c>
      <c r="D2124" t="s">
        <v>6903</v>
      </c>
      <c r="E2124" t="s">
        <v>1714</v>
      </c>
    </row>
    <row r="2125" spans="1:5" x14ac:dyDescent="0.25">
      <c r="A2125" t="s">
        <v>3735</v>
      </c>
      <c r="B2125" t="s">
        <v>5</v>
      </c>
      <c r="C2125" t="s">
        <v>1732</v>
      </c>
      <c r="D2125" t="s">
        <v>6903</v>
      </c>
      <c r="E2125" t="s">
        <v>1715</v>
      </c>
    </row>
    <row r="2126" spans="1:5" x14ac:dyDescent="0.25">
      <c r="A2126" t="s">
        <v>3736</v>
      </c>
      <c r="B2126" t="s">
        <v>5</v>
      </c>
      <c r="C2126" t="s">
        <v>1732</v>
      </c>
      <c r="D2126" t="s">
        <v>6904</v>
      </c>
      <c r="E2126" t="s">
        <v>1702</v>
      </c>
    </row>
    <row r="2127" spans="1:5" x14ac:dyDescent="0.25">
      <c r="A2127" t="s">
        <v>3737</v>
      </c>
      <c r="B2127" t="s">
        <v>5</v>
      </c>
      <c r="C2127" t="s">
        <v>1732</v>
      </c>
      <c r="D2127" t="s">
        <v>6904</v>
      </c>
      <c r="E2127" t="s">
        <v>1705</v>
      </c>
    </row>
    <row r="2128" spans="1:5" x14ac:dyDescent="0.25">
      <c r="A2128" t="s">
        <v>3738</v>
      </c>
      <c r="B2128" t="s">
        <v>5</v>
      </c>
      <c r="C2128" t="s">
        <v>1732</v>
      </c>
      <c r="D2128" t="s">
        <v>6904</v>
      </c>
      <c r="E2128" t="s">
        <v>1706</v>
      </c>
    </row>
    <row r="2129" spans="1:5" x14ac:dyDescent="0.25">
      <c r="A2129" t="s">
        <v>3739</v>
      </c>
      <c r="B2129" t="s">
        <v>5</v>
      </c>
      <c r="C2129" t="s">
        <v>1732</v>
      </c>
      <c r="D2129" t="s">
        <v>6904</v>
      </c>
      <c r="E2129" t="s">
        <v>1707</v>
      </c>
    </row>
    <row r="2130" spans="1:5" x14ac:dyDescent="0.25">
      <c r="A2130" t="s">
        <v>3740</v>
      </c>
      <c r="B2130" t="s">
        <v>5</v>
      </c>
      <c r="C2130" t="s">
        <v>1732</v>
      </c>
      <c r="D2130" t="s">
        <v>6904</v>
      </c>
      <c r="E2130" t="s">
        <v>1708</v>
      </c>
    </row>
    <row r="2131" spans="1:5" x14ac:dyDescent="0.25">
      <c r="A2131" t="s">
        <v>3741</v>
      </c>
      <c r="B2131" t="s">
        <v>5</v>
      </c>
      <c r="C2131" t="s">
        <v>1732</v>
      </c>
      <c r="D2131" t="s">
        <v>6904</v>
      </c>
      <c r="E2131" t="s">
        <v>1709</v>
      </c>
    </row>
    <row r="2132" spans="1:5" x14ac:dyDescent="0.25">
      <c r="A2132" t="s">
        <v>3742</v>
      </c>
      <c r="B2132" t="s">
        <v>5</v>
      </c>
      <c r="C2132" t="s">
        <v>1732</v>
      </c>
      <c r="D2132" t="s">
        <v>6904</v>
      </c>
      <c r="E2132" t="s">
        <v>1710</v>
      </c>
    </row>
    <row r="2133" spans="1:5" x14ac:dyDescent="0.25">
      <c r="A2133" t="s">
        <v>3743</v>
      </c>
      <c r="B2133" t="s">
        <v>5</v>
      </c>
      <c r="C2133" t="s">
        <v>1732</v>
      </c>
      <c r="D2133" t="s">
        <v>6904</v>
      </c>
      <c r="E2133" t="s">
        <v>1711</v>
      </c>
    </row>
    <row r="2134" spans="1:5" x14ac:dyDescent="0.25">
      <c r="A2134" t="s">
        <v>3744</v>
      </c>
      <c r="B2134" t="s">
        <v>5</v>
      </c>
      <c r="C2134" t="s">
        <v>1732</v>
      </c>
      <c r="D2134" t="s">
        <v>6904</v>
      </c>
      <c r="E2134" t="s">
        <v>1712</v>
      </c>
    </row>
    <row r="2135" spans="1:5" x14ac:dyDescent="0.25">
      <c r="A2135" t="s">
        <v>3745</v>
      </c>
      <c r="B2135" t="s">
        <v>5</v>
      </c>
      <c r="C2135" t="s">
        <v>1732</v>
      </c>
      <c r="D2135" t="s">
        <v>6904</v>
      </c>
      <c r="E2135" t="s">
        <v>1713</v>
      </c>
    </row>
    <row r="2136" spans="1:5" x14ac:dyDescent="0.25">
      <c r="A2136" t="s">
        <v>3746</v>
      </c>
      <c r="B2136" t="s">
        <v>5</v>
      </c>
      <c r="C2136" t="s">
        <v>1732</v>
      </c>
      <c r="D2136" t="s">
        <v>6904</v>
      </c>
      <c r="E2136" t="s">
        <v>1714</v>
      </c>
    </row>
    <row r="2137" spans="1:5" x14ac:dyDescent="0.25">
      <c r="A2137" t="s">
        <v>3747</v>
      </c>
      <c r="B2137" t="s">
        <v>5</v>
      </c>
      <c r="C2137" t="s">
        <v>1732</v>
      </c>
      <c r="D2137" t="s">
        <v>6904</v>
      </c>
      <c r="E2137" t="s">
        <v>1715</v>
      </c>
    </row>
    <row r="2138" spans="1:5" x14ac:dyDescent="0.25">
      <c r="A2138" t="s">
        <v>3748</v>
      </c>
      <c r="B2138" t="s">
        <v>5</v>
      </c>
      <c r="C2138" t="s">
        <v>1732</v>
      </c>
      <c r="D2138" t="s">
        <v>6905</v>
      </c>
      <c r="E2138" t="s">
        <v>1702</v>
      </c>
    </row>
    <row r="2139" spans="1:5" x14ac:dyDescent="0.25">
      <c r="A2139" t="s">
        <v>3749</v>
      </c>
      <c r="B2139" t="s">
        <v>5</v>
      </c>
      <c r="C2139" t="s">
        <v>1732</v>
      </c>
      <c r="D2139" t="s">
        <v>6905</v>
      </c>
      <c r="E2139" t="s">
        <v>1705</v>
      </c>
    </row>
    <row r="2140" spans="1:5" x14ac:dyDescent="0.25">
      <c r="A2140" t="s">
        <v>3750</v>
      </c>
      <c r="B2140" t="s">
        <v>5</v>
      </c>
      <c r="C2140" t="s">
        <v>1732</v>
      </c>
      <c r="D2140" t="s">
        <v>6905</v>
      </c>
      <c r="E2140" t="s">
        <v>1706</v>
      </c>
    </row>
    <row r="2141" spans="1:5" x14ac:dyDescent="0.25">
      <c r="A2141" t="s">
        <v>3751</v>
      </c>
      <c r="B2141" t="s">
        <v>5</v>
      </c>
      <c r="C2141" t="s">
        <v>1732</v>
      </c>
      <c r="D2141" t="s">
        <v>6905</v>
      </c>
      <c r="E2141" t="s">
        <v>1707</v>
      </c>
    </row>
    <row r="2142" spans="1:5" x14ac:dyDescent="0.25">
      <c r="A2142" t="s">
        <v>3752</v>
      </c>
      <c r="B2142" t="s">
        <v>5</v>
      </c>
      <c r="C2142" t="s">
        <v>1732</v>
      </c>
      <c r="D2142" t="s">
        <v>6905</v>
      </c>
      <c r="E2142" t="s">
        <v>1708</v>
      </c>
    </row>
    <row r="2143" spans="1:5" x14ac:dyDescent="0.25">
      <c r="A2143" t="s">
        <v>3753</v>
      </c>
      <c r="B2143" t="s">
        <v>5</v>
      </c>
      <c r="C2143" t="s">
        <v>1732</v>
      </c>
      <c r="D2143" t="s">
        <v>6905</v>
      </c>
      <c r="E2143" t="s">
        <v>1709</v>
      </c>
    </row>
    <row r="2144" spans="1:5" x14ac:dyDescent="0.25">
      <c r="A2144" t="s">
        <v>3754</v>
      </c>
      <c r="B2144" t="s">
        <v>5</v>
      </c>
      <c r="C2144" t="s">
        <v>1732</v>
      </c>
      <c r="D2144" t="s">
        <v>6905</v>
      </c>
      <c r="E2144" t="s">
        <v>1710</v>
      </c>
    </row>
    <row r="2145" spans="1:5" x14ac:dyDescent="0.25">
      <c r="A2145" t="s">
        <v>3755</v>
      </c>
      <c r="B2145" t="s">
        <v>5</v>
      </c>
      <c r="C2145" t="s">
        <v>1732</v>
      </c>
      <c r="D2145" t="s">
        <v>6905</v>
      </c>
      <c r="E2145" t="s">
        <v>1711</v>
      </c>
    </row>
    <row r="2146" spans="1:5" x14ac:dyDescent="0.25">
      <c r="A2146" t="s">
        <v>3756</v>
      </c>
      <c r="B2146" t="s">
        <v>5</v>
      </c>
      <c r="C2146" t="s">
        <v>1732</v>
      </c>
      <c r="D2146" t="s">
        <v>6905</v>
      </c>
      <c r="E2146" t="s">
        <v>1712</v>
      </c>
    </row>
    <row r="2147" spans="1:5" x14ac:dyDescent="0.25">
      <c r="A2147" t="s">
        <v>3757</v>
      </c>
      <c r="B2147" t="s">
        <v>5</v>
      </c>
      <c r="C2147" t="s">
        <v>1732</v>
      </c>
      <c r="D2147" t="s">
        <v>6905</v>
      </c>
      <c r="E2147" t="s">
        <v>1713</v>
      </c>
    </row>
    <row r="2148" spans="1:5" x14ac:dyDescent="0.25">
      <c r="A2148" t="s">
        <v>3758</v>
      </c>
      <c r="B2148" t="s">
        <v>5</v>
      </c>
      <c r="C2148" t="s">
        <v>1732</v>
      </c>
      <c r="D2148" t="s">
        <v>6905</v>
      </c>
      <c r="E2148" t="s">
        <v>1714</v>
      </c>
    </row>
    <row r="2149" spans="1:5" x14ac:dyDescent="0.25">
      <c r="A2149" t="s">
        <v>3759</v>
      </c>
      <c r="B2149" t="s">
        <v>5</v>
      </c>
      <c r="C2149" t="s">
        <v>1732</v>
      </c>
      <c r="D2149" t="s">
        <v>6905</v>
      </c>
      <c r="E2149" t="s">
        <v>1715</v>
      </c>
    </row>
    <row r="2150" spans="1:5" x14ac:dyDescent="0.25">
      <c r="A2150" t="s">
        <v>3760</v>
      </c>
      <c r="B2150" t="s">
        <v>5</v>
      </c>
      <c r="C2150" t="s">
        <v>1732</v>
      </c>
      <c r="D2150" t="s">
        <v>6906</v>
      </c>
      <c r="E2150" t="s">
        <v>1702</v>
      </c>
    </row>
    <row r="2151" spans="1:5" x14ac:dyDescent="0.25">
      <c r="A2151" t="s">
        <v>3761</v>
      </c>
      <c r="B2151" t="s">
        <v>5</v>
      </c>
      <c r="C2151" t="s">
        <v>1732</v>
      </c>
      <c r="D2151" t="s">
        <v>6906</v>
      </c>
      <c r="E2151" t="s">
        <v>1705</v>
      </c>
    </row>
    <row r="2152" spans="1:5" x14ac:dyDescent="0.25">
      <c r="A2152" t="s">
        <v>3762</v>
      </c>
      <c r="B2152" t="s">
        <v>5</v>
      </c>
      <c r="C2152" t="s">
        <v>1732</v>
      </c>
      <c r="D2152" t="s">
        <v>6906</v>
      </c>
      <c r="E2152" t="s">
        <v>1706</v>
      </c>
    </row>
    <row r="2153" spans="1:5" x14ac:dyDescent="0.25">
      <c r="A2153" t="s">
        <v>3763</v>
      </c>
      <c r="B2153" t="s">
        <v>5</v>
      </c>
      <c r="C2153" t="s">
        <v>1732</v>
      </c>
      <c r="D2153" t="s">
        <v>6906</v>
      </c>
      <c r="E2153" t="s">
        <v>1707</v>
      </c>
    </row>
    <row r="2154" spans="1:5" x14ac:dyDescent="0.25">
      <c r="A2154" t="s">
        <v>3764</v>
      </c>
      <c r="B2154" t="s">
        <v>5</v>
      </c>
      <c r="C2154" t="s">
        <v>1732</v>
      </c>
      <c r="D2154" t="s">
        <v>6906</v>
      </c>
      <c r="E2154" t="s">
        <v>1708</v>
      </c>
    </row>
    <row r="2155" spans="1:5" x14ac:dyDescent="0.25">
      <c r="A2155" t="s">
        <v>3765</v>
      </c>
      <c r="B2155" t="s">
        <v>5</v>
      </c>
      <c r="C2155" t="s">
        <v>1732</v>
      </c>
      <c r="D2155" t="s">
        <v>6906</v>
      </c>
      <c r="E2155" t="s">
        <v>1709</v>
      </c>
    </row>
    <row r="2156" spans="1:5" x14ac:dyDescent="0.25">
      <c r="A2156" t="s">
        <v>3766</v>
      </c>
      <c r="B2156" t="s">
        <v>5</v>
      </c>
      <c r="C2156" t="s">
        <v>1732</v>
      </c>
      <c r="D2156" t="s">
        <v>6906</v>
      </c>
      <c r="E2156" t="s">
        <v>1710</v>
      </c>
    </row>
    <row r="2157" spans="1:5" x14ac:dyDescent="0.25">
      <c r="A2157" t="s">
        <v>3767</v>
      </c>
      <c r="B2157" t="s">
        <v>5</v>
      </c>
      <c r="C2157" t="s">
        <v>1732</v>
      </c>
      <c r="D2157" t="s">
        <v>6906</v>
      </c>
      <c r="E2157" t="s">
        <v>1711</v>
      </c>
    </row>
    <row r="2158" spans="1:5" x14ac:dyDescent="0.25">
      <c r="A2158" t="s">
        <v>3768</v>
      </c>
      <c r="B2158" t="s">
        <v>5</v>
      </c>
      <c r="C2158" t="s">
        <v>1732</v>
      </c>
      <c r="D2158" t="s">
        <v>6906</v>
      </c>
      <c r="E2158" t="s">
        <v>1712</v>
      </c>
    </row>
    <row r="2159" spans="1:5" x14ac:dyDescent="0.25">
      <c r="A2159" t="s">
        <v>3769</v>
      </c>
      <c r="B2159" t="s">
        <v>5</v>
      </c>
      <c r="C2159" t="s">
        <v>1732</v>
      </c>
      <c r="D2159" t="s">
        <v>6906</v>
      </c>
      <c r="E2159" t="s">
        <v>1713</v>
      </c>
    </row>
    <row r="2160" spans="1:5" x14ac:dyDescent="0.25">
      <c r="A2160" t="s">
        <v>3770</v>
      </c>
      <c r="B2160" t="s">
        <v>5</v>
      </c>
      <c r="C2160" t="s">
        <v>1732</v>
      </c>
      <c r="D2160" t="s">
        <v>6906</v>
      </c>
      <c r="E2160" t="s">
        <v>1714</v>
      </c>
    </row>
    <row r="2161" spans="1:5" x14ac:dyDescent="0.25">
      <c r="A2161" t="s">
        <v>3771</v>
      </c>
      <c r="B2161" t="s">
        <v>5</v>
      </c>
      <c r="C2161" t="s">
        <v>1732</v>
      </c>
      <c r="D2161" t="s">
        <v>6906</v>
      </c>
      <c r="E2161" t="s">
        <v>1715</v>
      </c>
    </row>
    <row r="2162" spans="1:5" x14ac:dyDescent="0.25">
      <c r="A2162" t="s">
        <v>3772</v>
      </c>
      <c r="B2162" t="s">
        <v>5</v>
      </c>
      <c r="C2162" t="s">
        <v>1732</v>
      </c>
      <c r="D2162" t="s">
        <v>6907</v>
      </c>
      <c r="E2162" t="s">
        <v>1702</v>
      </c>
    </row>
    <row r="2163" spans="1:5" x14ac:dyDescent="0.25">
      <c r="A2163" t="s">
        <v>3773</v>
      </c>
      <c r="B2163" t="s">
        <v>5</v>
      </c>
      <c r="C2163" t="s">
        <v>1732</v>
      </c>
      <c r="D2163" t="s">
        <v>6907</v>
      </c>
      <c r="E2163" t="s">
        <v>1705</v>
      </c>
    </row>
    <row r="2164" spans="1:5" x14ac:dyDescent="0.25">
      <c r="A2164" t="s">
        <v>3774</v>
      </c>
      <c r="B2164" t="s">
        <v>5</v>
      </c>
      <c r="C2164" t="s">
        <v>1732</v>
      </c>
      <c r="D2164" t="s">
        <v>6907</v>
      </c>
      <c r="E2164" t="s">
        <v>1706</v>
      </c>
    </row>
    <row r="2165" spans="1:5" x14ac:dyDescent="0.25">
      <c r="A2165" t="s">
        <v>3775</v>
      </c>
      <c r="B2165" t="s">
        <v>5</v>
      </c>
      <c r="C2165" t="s">
        <v>1732</v>
      </c>
      <c r="D2165" t="s">
        <v>6907</v>
      </c>
      <c r="E2165" t="s">
        <v>1707</v>
      </c>
    </row>
    <row r="2166" spans="1:5" x14ac:dyDescent="0.25">
      <c r="A2166" t="s">
        <v>3776</v>
      </c>
      <c r="B2166" t="s">
        <v>5</v>
      </c>
      <c r="C2166" t="s">
        <v>1732</v>
      </c>
      <c r="D2166" t="s">
        <v>6907</v>
      </c>
      <c r="E2166" t="s">
        <v>1708</v>
      </c>
    </row>
    <row r="2167" spans="1:5" x14ac:dyDescent="0.25">
      <c r="A2167" t="s">
        <v>3777</v>
      </c>
      <c r="B2167" t="s">
        <v>5</v>
      </c>
      <c r="C2167" t="s">
        <v>1732</v>
      </c>
      <c r="D2167" t="s">
        <v>6907</v>
      </c>
      <c r="E2167" t="s">
        <v>1709</v>
      </c>
    </row>
    <row r="2168" spans="1:5" x14ac:dyDescent="0.25">
      <c r="A2168" t="s">
        <v>3778</v>
      </c>
      <c r="B2168" t="s">
        <v>5</v>
      </c>
      <c r="C2168" t="s">
        <v>1732</v>
      </c>
      <c r="D2168" t="s">
        <v>6907</v>
      </c>
      <c r="E2168" t="s">
        <v>1710</v>
      </c>
    </row>
    <row r="2169" spans="1:5" x14ac:dyDescent="0.25">
      <c r="A2169" t="s">
        <v>3779</v>
      </c>
      <c r="B2169" t="s">
        <v>5</v>
      </c>
      <c r="C2169" t="s">
        <v>1732</v>
      </c>
      <c r="D2169" t="s">
        <v>6907</v>
      </c>
      <c r="E2169" t="s">
        <v>1711</v>
      </c>
    </row>
    <row r="2170" spans="1:5" x14ac:dyDescent="0.25">
      <c r="A2170" t="s">
        <v>3780</v>
      </c>
      <c r="B2170" t="s">
        <v>5</v>
      </c>
      <c r="C2170" t="s">
        <v>1732</v>
      </c>
      <c r="D2170" t="s">
        <v>6907</v>
      </c>
      <c r="E2170" t="s">
        <v>1712</v>
      </c>
    </row>
    <row r="2171" spans="1:5" x14ac:dyDescent="0.25">
      <c r="A2171" t="s">
        <v>3781</v>
      </c>
      <c r="B2171" t="s">
        <v>5</v>
      </c>
      <c r="C2171" t="s">
        <v>1732</v>
      </c>
      <c r="D2171" t="s">
        <v>6907</v>
      </c>
      <c r="E2171" t="s">
        <v>1713</v>
      </c>
    </row>
    <row r="2172" spans="1:5" x14ac:dyDescent="0.25">
      <c r="A2172" t="s">
        <v>3782</v>
      </c>
      <c r="B2172" t="s">
        <v>5</v>
      </c>
      <c r="C2172" t="s">
        <v>1732</v>
      </c>
      <c r="D2172" t="s">
        <v>6907</v>
      </c>
      <c r="E2172" t="s">
        <v>1714</v>
      </c>
    </row>
    <row r="2173" spans="1:5" x14ac:dyDescent="0.25">
      <c r="A2173" t="s">
        <v>3783</v>
      </c>
      <c r="B2173" t="s">
        <v>5</v>
      </c>
      <c r="C2173" t="s">
        <v>1732</v>
      </c>
      <c r="D2173" t="s">
        <v>6907</v>
      </c>
      <c r="E2173" t="s">
        <v>1715</v>
      </c>
    </row>
    <row r="2174" spans="1:5" x14ac:dyDescent="0.25">
      <c r="A2174" t="s">
        <v>3784</v>
      </c>
      <c r="B2174" t="s">
        <v>5</v>
      </c>
      <c r="C2174" t="s">
        <v>1732</v>
      </c>
      <c r="D2174" t="s">
        <v>6908</v>
      </c>
      <c r="E2174" t="s">
        <v>1702</v>
      </c>
    </row>
    <row r="2175" spans="1:5" x14ac:dyDescent="0.25">
      <c r="A2175" t="s">
        <v>3785</v>
      </c>
      <c r="B2175" t="s">
        <v>5</v>
      </c>
      <c r="C2175" t="s">
        <v>1732</v>
      </c>
      <c r="D2175" t="s">
        <v>6908</v>
      </c>
      <c r="E2175" t="s">
        <v>1705</v>
      </c>
    </row>
    <row r="2176" spans="1:5" x14ac:dyDescent="0.25">
      <c r="A2176" t="s">
        <v>3786</v>
      </c>
      <c r="B2176" t="s">
        <v>5</v>
      </c>
      <c r="C2176" t="s">
        <v>1732</v>
      </c>
      <c r="D2176" t="s">
        <v>6908</v>
      </c>
      <c r="E2176" t="s">
        <v>1706</v>
      </c>
    </row>
    <row r="2177" spans="1:5" x14ac:dyDescent="0.25">
      <c r="A2177" t="s">
        <v>3787</v>
      </c>
      <c r="B2177" t="s">
        <v>5</v>
      </c>
      <c r="C2177" t="s">
        <v>1732</v>
      </c>
      <c r="D2177" t="s">
        <v>6908</v>
      </c>
      <c r="E2177" t="s">
        <v>1707</v>
      </c>
    </row>
    <row r="2178" spans="1:5" x14ac:dyDescent="0.25">
      <c r="A2178" t="s">
        <v>3788</v>
      </c>
      <c r="B2178" t="s">
        <v>5</v>
      </c>
      <c r="C2178" t="s">
        <v>1732</v>
      </c>
      <c r="D2178" t="s">
        <v>6908</v>
      </c>
      <c r="E2178" t="s">
        <v>1708</v>
      </c>
    </row>
    <row r="2179" spans="1:5" x14ac:dyDescent="0.25">
      <c r="A2179" t="s">
        <v>3789</v>
      </c>
      <c r="B2179" t="s">
        <v>5</v>
      </c>
      <c r="C2179" t="s">
        <v>1732</v>
      </c>
      <c r="D2179" t="s">
        <v>6908</v>
      </c>
      <c r="E2179" t="s">
        <v>1709</v>
      </c>
    </row>
    <row r="2180" spans="1:5" x14ac:dyDescent="0.25">
      <c r="A2180" t="s">
        <v>3790</v>
      </c>
      <c r="B2180" t="s">
        <v>5</v>
      </c>
      <c r="C2180" t="s">
        <v>1732</v>
      </c>
      <c r="D2180" t="s">
        <v>6908</v>
      </c>
      <c r="E2180" t="s">
        <v>1710</v>
      </c>
    </row>
    <row r="2181" spans="1:5" x14ac:dyDescent="0.25">
      <c r="A2181" t="s">
        <v>3791</v>
      </c>
      <c r="B2181" t="s">
        <v>5</v>
      </c>
      <c r="C2181" t="s">
        <v>1732</v>
      </c>
      <c r="D2181" t="s">
        <v>6908</v>
      </c>
      <c r="E2181" t="s">
        <v>1711</v>
      </c>
    </row>
    <row r="2182" spans="1:5" x14ac:dyDescent="0.25">
      <c r="A2182" t="s">
        <v>3792</v>
      </c>
      <c r="B2182" t="s">
        <v>5</v>
      </c>
      <c r="C2182" t="s">
        <v>1732</v>
      </c>
      <c r="D2182" t="s">
        <v>6908</v>
      </c>
      <c r="E2182" t="s">
        <v>1712</v>
      </c>
    </row>
    <row r="2183" spans="1:5" x14ac:dyDescent="0.25">
      <c r="A2183" t="s">
        <v>3793</v>
      </c>
      <c r="B2183" t="s">
        <v>5</v>
      </c>
      <c r="C2183" t="s">
        <v>1732</v>
      </c>
      <c r="D2183" t="s">
        <v>6908</v>
      </c>
      <c r="E2183" t="s">
        <v>1713</v>
      </c>
    </row>
    <row r="2184" spans="1:5" x14ac:dyDescent="0.25">
      <c r="A2184" t="s">
        <v>3794</v>
      </c>
      <c r="B2184" t="s">
        <v>5</v>
      </c>
      <c r="C2184" t="s">
        <v>1732</v>
      </c>
      <c r="D2184" t="s">
        <v>6908</v>
      </c>
      <c r="E2184" t="s">
        <v>1714</v>
      </c>
    </row>
    <row r="2185" spans="1:5" x14ac:dyDescent="0.25">
      <c r="A2185" t="s">
        <v>3795</v>
      </c>
      <c r="B2185" t="s">
        <v>5</v>
      </c>
      <c r="C2185" t="s">
        <v>1732</v>
      </c>
      <c r="D2185" t="s">
        <v>6908</v>
      </c>
      <c r="E2185" t="s">
        <v>1715</v>
      </c>
    </row>
    <row r="2186" spans="1:5" x14ac:dyDescent="0.25">
      <c r="A2186" t="s">
        <v>3796</v>
      </c>
      <c r="B2186" t="s">
        <v>5</v>
      </c>
      <c r="C2186" t="s">
        <v>1732</v>
      </c>
      <c r="D2186" t="s">
        <v>6909</v>
      </c>
      <c r="E2186" t="s">
        <v>1702</v>
      </c>
    </row>
    <row r="2187" spans="1:5" x14ac:dyDescent="0.25">
      <c r="A2187" t="s">
        <v>3797</v>
      </c>
      <c r="B2187" t="s">
        <v>5</v>
      </c>
      <c r="C2187" t="s">
        <v>1732</v>
      </c>
      <c r="D2187" t="s">
        <v>6909</v>
      </c>
      <c r="E2187" t="s">
        <v>1705</v>
      </c>
    </row>
    <row r="2188" spans="1:5" x14ac:dyDescent="0.25">
      <c r="A2188" t="s">
        <v>3798</v>
      </c>
      <c r="B2188" t="s">
        <v>5</v>
      </c>
      <c r="C2188" t="s">
        <v>1732</v>
      </c>
      <c r="D2188" t="s">
        <v>6909</v>
      </c>
      <c r="E2188" t="s">
        <v>1706</v>
      </c>
    </row>
    <row r="2189" spans="1:5" x14ac:dyDescent="0.25">
      <c r="A2189" t="s">
        <v>3799</v>
      </c>
      <c r="B2189" t="s">
        <v>5</v>
      </c>
      <c r="C2189" t="s">
        <v>1732</v>
      </c>
      <c r="D2189" t="s">
        <v>6909</v>
      </c>
      <c r="E2189" t="s">
        <v>1707</v>
      </c>
    </row>
    <row r="2190" spans="1:5" x14ac:dyDescent="0.25">
      <c r="A2190" t="s">
        <v>3800</v>
      </c>
      <c r="B2190" t="s">
        <v>5</v>
      </c>
      <c r="C2190" t="s">
        <v>1732</v>
      </c>
      <c r="D2190" t="s">
        <v>6909</v>
      </c>
      <c r="E2190" t="s">
        <v>1708</v>
      </c>
    </row>
    <row r="2191" spans="1:5" x14ac:dyDescent="0.25">
      <c r="A2191" t="s">
        <v>3801</v>
      </c>
      <c r="B2191" t="s">
        <v>5</v>
      </c>
      <c r="C2191" t="s">
        <v>1732</v>
      </c>
      <c r="D2191" t="s">
        <v>6909</v>
      </c>
      <c r="E2191" t="s">
        <v>1709</v>
      </c>
    </row>
    <row r="2192" spans="1:5" x14ac:dyDescent="0.25">
      <c r="A2192" t="s">
        <v>3802</v>
      </c>
      <c r="B2192" t="s">
        <v>5</v>
      </c>
      <c r="C2192" t="s">
        <v>1732</v>
      </c>
      <c r="D2192" t="s">
        <v>6909</v>
      </c>
      <c r="E2192" t="s">
        <v>1710</v>
      </c>
    </row>
    <row r="2193" spans="1:5" x14ac:dyDescent="0.25">
      <c r="A2193" t="s">
        <v>3803</v>
      </c>
      <c r="B2193" t="s">
        <v>5</v>
      </c>
      <c r="C2193" t="s">
        <v>1732</v>
      </c>
      <c r="D2193" t="s">
        <v>6909</v>
      </c>
      <c r="E2193" t="s">
        <v>1711</v>
      </c>
    </row>
    <row r="2194" spans="1:5" x14ac:dyDescent="0.25">
      <c r="A2194" t="s">
        <v>3804</v>
      </c>
      <c r="B2194" t="s">
        <v>5</v>
      </c>
      <c r="C2194" t="s">
        <v>1732</v>
      </c>
      <c r="D2194" t="s">
        <v>6909</v>
      </c>
      <c r="E2194" t="s">
        <v>1712</v>
      </c>
    </row>
    <row r="2195" spans="1:5" x14ac:dyDescent="0.25">
      <c r="A2195" t="s">
        <v>3805</v>
      </c>
      <c r="B2195" t="s">
        <v>5</v>
      </c>
      <c r="C2195" t="s">
        <v>1732</v>
      </c>
      <c r="D2195" t="s">
        <v>6909</v>
      </c>
      <c r="E2195" t="s">
        <v>1713</v>
      </c>
    </row>
    <row r="2196" spans="1:5" x14ac:dyDescent="0.25">
      <c r="A2196" t="s">
        <v>3806</v>
      </c>
      <c r="B2196" t="s">
        <v>5</v>
      </c>
      <c r="C2196" t="s">
        <v>1732</v>
      </c>
      <c r="D2196" t="s">
        <v>6909</v>
      </c>
      <c r="E2196" t="s">
        <v>1714</v>
      </c>
    </row>
    <row r="2197" spans="1:5" x14ac:dyDescent="0.25">
      <c r="A2197" t="s">
        <v>3807</v>
      </c>
      <c r="B2197" t="s">
        <v>5</v>
      </c>
      <c r="C2197" t="s">
        <v>1732</v>
      </c>
      <c r="D2197" t="s">
        <v>6909</v>
      </c>
      <c r="E2197" t="s">
        <v>1715</v>
      </c>
    </row>
    <row r="2198" spans="1:5" x14ac:dyDescent="0.25">
      <c r="A2198" t="s">
        <v>3808</v>
      </c>
      <c r="B2198" t="s">
        <v>5</v>
      </c>
      <c r="C2198" t="s">
        <v>1732</v>
      </c>
      <c r="D2198" t="s">
        <v>6910</v>
      </c>
      <c r="E2198" t="s">
        <v>1702</v>
      </c>
    </row>
    <row r="2199" spans="1:5" x14ac:dyDescent="0.25">
      <c r="A2199" t="s">
        <v>3809</v>
      </c>
      <c r="B2199" t="s">
        <v>5</v>
      </c>
      <c r="C2199" t="s">
        <v>1732</v>
      </c>
      <c r="D2199" t="s">
        <v>6910</v>
      </c>
      <c r="E2199" t="s">
        <v>1705</v>
      </c>
    </row>
    <row r="2200" spans="1:5" x14ac:dyDescent="0.25">
      <c r="A2200" t="s">
        <v>3810</v>
      </c>
      <c r="B2200" t="s">
        <v>5</v>
      </c>
      <c r="C2200" t="s">
        <v>1732</v>
      </c>
      <c r="D2200" t="s">
        <v>6910</v>
      </c>
      <c r="E2200" t="s">
        <v>1706</v>
      </c>
    </row>
    <row r="2201" spans="1:5" x14ac:dyDescent="0.25">
      <c r="A2201" t="s">
        <v>3811</v>
      </c>
      <c r="B2201" t="s">
        <v>5</v>
      </c>
      <c r="C2201" t="s">
        <v>1732</v>
      </c>
      <c r="D2201" t="s">
        <v>6910</v>
      </c>
      <c r="E2201" t="s">
        <v>1707</v>
      </c>
    </row>
    <row r="2202" spans="1:5" x14ac:dyDescent="0.25">
      <c r="A2202" t="s">
        <v>3812</v>
      </c>
      <c r="B2202" t="s">
        <v>5</v>
      </c>
      <c r="C2202" t="s">
        <v>1732</v>
      </c>
      <c r="D2202" t="s">
        <v>6910</v>
      </c>
      <c r="E2202" t="s">
        <v>1708</v>
      </c>
    </row>
    <row r="2203" spans="1:5" x14ac:dyDescent="0.25">
      <c r="A2203" t="s">
        <v>3813</v>
      </c>
      <c r="B2203" t="s">
        <v>5</v>
      </c>
      <c r="C2203" t="s">
        <v>1732</v>
      </c>
      <c r="D2203" t="s">
        <v>6910</v>
      </c>
      <c r="E2203" t="s">
        <v>1709</v>
      </c>
    </row>
    <row r="2204" spans="1:5" x14ac:dyDescent="0.25">
      <c r="A2204" t="s">
        <v>3814</v>
      </c>
      <c r="B2204" t="s">
        <v>5</v>
      </c>
      <c r="C2204" t="s">
        <v>1732</v>
      </c>
      <c r="D2204" t="s">
        <v>6910</v>
      </c>
      <c r="E2204" t="s">
        <v>1710</v>
      </c>
    </row>
    <row r="2205" spans="1:5" x14ac:dyDescent="0.25">
      <c r="A2205" t="s">
        <v>3815</v>
      </c>
      <c r="B2205" t="s">
        <v>5</v>
      </c>
      <c r="C2205" t="s">
        <v>1732</v>
      </c>
      <c r="D2205" t="s">
        <v>6910</v>
      </c>
      <c r="E2205" t="s">
        <v>1711</v>
      </c>
    </row>
    <row r="2206" spans="1:5" x14ac:dyDescent="0.25">
      <c r="A2206" t="s">
        <v>3816</v>
      </c>
      <c r="B2206" t="s">
        <v>5</v>
      </c>
      <c r="C2206" t="s">
        <v>1732</v>
      </c>
      <c r="D2206" t="s">
        <v>6910</v>
      </c>
      <c r="E2206" t="s">
        <v>1712</v>
      </c>
    </row>
    <row r="2207" spans="1:5" x14ac:dyDescent="0.25">
      <c r="A2207" t="s">
        <v>3817</v>
      </c>
      <c r="B2207" t="s">
        <v>5</v>
      </c>
      <c r="C2207" t="s">
        <v>1732</v>
      </c>
      <c r="D2207" t="s">
        <v>6910</v>
      </c>
      <c r="E2207" t="s">
        <v>1713</v>
      </c>
    </row>
    <row r="2208" spans="1:5" x14ac:dyDescent="0.25">
      <c r="A2208" t="s">
        <v>3818</v>
      </c>
      <c r="B2208" t="s">
        <v>5</v>
      </c>
      <c r="C2208" t="s">
        <v>1732</v>
      </c>
      <c r="D2208" t="s">
        <v>6910</v>
      </c>
      <c r="E2208" t="s">
        <v>1714</v>
      </c>
    </row>
    <row r="2209" spans="1:5" x14ac:dyDescent="0.25">
      <c r="A2209" t="s">
        <v>3819</v>
      </c>
      <c r="B2209" t="s">
        <v>5</v>
      </c>
      <c r="C2209" t="s">
        <v>1732</v>
      </c>
      <c r="D2209" t="s">
        <v>6910</v>
      </c>
      <c r="E2209" t="s">
        <v>1715</v>
      </c>
    </row>
    <row r="2210" spans="1:5" x14ac:dyDescent="0.25">
      <c r="A2210" t="s">
        <v>3820</v>
      </c>
      <c r="B2210" t="s">
        <v>5</v>
      </c>
      <c r="C2210" t="s">
        <v>1732</v>
      </c>
      <c r="D2210" t="s">
        <v>6911</v>
      </c>
      <c r="E2210" t="s">
        <v>1702</v>
      </c>
    </row>
    <row r="2211" spans="1:5" x14ac:dyDescent="0.25">
      <c r="A2211" t="s">
        <v>3821</v>
      </c>
      <c r="B2211" t="s">
        <v>5</v>
      </c>
      <c r="C2211" t="s">
        <v>1732</v>
      </c>
      <c r="D2211" t="s">
        <v>6911</v>
      </c>
      <c r="E2211" t="s">
        <v>1705</v>
      </c>
    </row>
    <row r="2212" spans="1:5" x14ac:dyDescent="0.25">
      <c r="A2212" t="s">
        <v>3822</v>
      </c>
      <c r="B2212" t="s">
        <v>5</v>
      </c>
      <c r="C2212" t="s">
        <v>1732</v>
      </c>
      <c r="D2212" t="s">
        <v>6911</v>
      </c>
      <c r="E2212" t="s">
        <v>1706</v>
      </c>
    </row>
    <row r="2213" spans="1:5" x14ac:dyDescent="0.25">
      <c r="A2213" t="s">
        <v>3823</v>
      </c>
      <c r="B2213" t="s">
        <v>5</v>
      </c>
      <c r="C2213" t="s">
        <v>1732</v>
      </c>
      <c r="D2213" t="s">
        <v>6911</v>
      </c>
      <c r="E2213" t="s">
        <v>1707</v>
      </c>
    </row>
    <row r="2214" spans="1:5" x14ac:dyDescent="0.25">
      <c r="A2214" t="s">
        <v>3824</v>
      </c>
      <c r="B2214" t="s">
        <v>5</v>
      </c>
      <c r="C2214" t="s">
        <v>1732</v>
      </c>
      <c r="D2214" t="s">
        <v>6911</v>
      </c>
      <c r="E2214" t="s">
        <v>1708</v>
      </c>
    </row>
    <row r="2215" spans="1:5" x14ac:dyDescent="0.25">
      <c r="A2215" t="s">
        <v>3825</v>
      </c>
      <c r="B2215" t="s">
        <v>5</v>
      </c>
      <c r="C2215" t="s">
        <v>1732</v>
      </c>
      <c r="D2215" t="s">
        <v>6911</v>
      </c>
      <c r="E2215" t="s">
        <v>1709</v>
      </c>
    </row>
    <row r="2216" spans="1:5" x14ac:dyDescent="0.25">
      <c r="A2216" t="s">
        <v>3826</v>
      </c>
      <c r="B2216" t="s">
        <v>5</v>
      </c>
      <c r="C2216" t="s">
        <v>1732</v>
      </c>
      <c r="D2216" t="s">
        <v>6911</v>
      </c>
      <c r="E2216" t="s">
        <v>1710</v>
      </c>
    </row>
    <row r="2217" spans="1:5" x14ac:dyDescent="0.25">
      <c r="A2217" t="s">
        <v>3827</v>
      </c>
      <c r="B2217" t="s">
        <v>5</v>
      </c>
      <c r="C2217" t="s">
        <v>1732</v>
      </c>
      <c r="D2217" t="s">
        <v>6911</v>
      </c>
      <c r="E2217" t="s">
        <v>1711</v>
      </c>
    </row>
    <row r="2218" spans="1:5" x14ac:dyDescent="0.25">
      <c r="A2218" t="s">
        <v>3828</v>
      </c>
      <c r="B2218" t="s">
        <v>5</v>
      </c>
      <c r="C2218" t="s">
        <v>1732</v>
      </c>
      <c r="D2218" t="s">
        <v>6911</v>
      </c>
      <c r="E2218" t="s">
        <v>1712</v>
      </c>
    </row>
    <row r="2219" spans="1:5" x14ac:dyDescent="0.25">
      <c r="A2219" t="s">
        <v>3829</v>
      </c>
      <c r="B2219" t="s">
        <v>5</v>
      </c>
      <c r="C2219" t="s">
        <v>1732</v>
      </c>
      <c r="D2219" t="s">
        <v>6911</v>
      </c>
      <c r="E2219" t="s">
        <v>1713</v>
      </c>
    </row>
    <row r="2220" spans="1:5" x14ac:dyDescent="0.25">
      <c r="A2220" t="s">
        <v>3830</v>
      </c>
      <c r="B2220" t="s">
        <v>5</v>
      </c>
      <c r="C2220" t="s">
        <v>1732</v>
      </c>
      <c r="D2220" t="s">
        <v>6911</v>
      </c>
      <c r="E2220" t="s">
        <v>1714</v>
      </c>
    </row>
    <row r="2221" spans="1:5" x14ac:dyDescent="0.25">
      <c r="A2221" t="s">
        <v>3831</v>
      </c>
      <c r="B2221" t="s">
        <v>5</v>
      </c>
      <c r="C2221" t="s">
        <v>1732</v>
      </c>
      <c r="D2221" t="s">
        <v>6911</v>
      </c>
      <c r="E2221" t="s">
        <v>1715</v>
      </c>
    </row>
    <row r="2222" spans="1:5" x14ac:dyDescent="0.25">
      <c r="A2222" t="s">
        <v>3832</v>
      </c>
      <c r="B2222" t="s">
        <v>5</v>
      </c>
      <c r="C2222" t="s">
        <v>1732</v>
      </c>
      <c r="D2222" t="s">
        <v>6912</v>
      </c>
      <c r="E2222" t="s">
        <v>1702</v>
      </c>
    </row>
    <row r="2223" spans="1:5" x14ac:dyDescent="0.25">
      <c r="A2223" t="s">
        <v>3833</v>
      </c>
      <c r="B2223" t="s">
        <v>5</v>
      </c>
      <c r="C2223" t="s">
        <v>1732</v>
      </c>
      <c r="D2223" t="s">
        <v>6912</v>
      </c>
      <c r="E2223" t="s">
        <v>1705</v>
      </c>
    </row>
    <row r="2224" spans="1:5" x14ac:dyDescent="0.25">
      <c r="A2224" t="s">
        <v>3834</v>
      </c>
      <c r="B2224" t="s">
        <v>5</v>
      </c>
      <c r="C2224" t="s">
        <v>1732</v>
      </c>
      <c r="D2224" t="s">
        <v>6912</v>
      </c>
      <c r="E2224" t="s">
        <v>1706</v>
      </c>
    </row>
    <row r="2225" spans="1:5" x14ac:dyDescent="0.25">
      <c r="A2225" t="s">
        <v>3835</v>
      </c>
      <c r="B2225" t="s">
        <v>5</v>
      </c>
      <c r="C2225" t="s">
        <v>1732</v>
      </c>
      <c r="D2225" t="s">
        <v>6912</v>
      </c>
      <c r="E2225" t="s">
        <v>1707</v>
      </c>
    </row>
    <row r="2226" spans="1:5" x14ac:dyDescent="0.25">
      <c r="A2226" t="s">
        <v>3836</v>
      </c>
      <c r="B2226" t="s">
        <v>5</v>
      </c>
      <c r="C2226" t="s">
        <v>1732</v>
      </c>
      <c r="D2226" t="s">
        <v>6912</v>
      </c>
      <c r="E2226" t="s">
        <v>1708</v>
      </c>
    </row>
    <row r="2227" spans="1:5" x14ac:dyDescent="0.25">
      <c r="A2227" t="s">
        <v>3837</v>
      </c>
      <c r="B2227" t="s">
        <v>5</v>
      </c>
      <c r="C2227" t="s">
        <v>1732</v>
      </c>
      <c r="D2227" t="s">
        <v>6912</v>
      </c>
      <c r="E2227" t="s">
        <v>1709</v>
      </c>
    </row>
    <row r="2228" spans="1:5" x14ac:dyDescent="0.25">
      <c r="A2228" t="s">
        <v>3838</v>
      </c>
      <c r="B2228" t="s">
        <v>5</v>
      </c>
      <c r="C2228" t="s">
        <v>1732</v>
      </c>
      <c r="D2228" t="s">
        <v>6912</v>
      </c>
      <c r="E2228" t="s">
        <v>1710</v>
      </c>
    </row>
    <row r="2229" spans="1:5" x14ac:dyDescent="0.25">
      <c r="A2229" t="s">
        <v>3839</v>
      </c>
      <c r="B2229" t="s">
        <v>5</v>
      </c>
      <c r="C2229" t="s">
        <v>1732</v>
      </c>
      <c r="D2229" t="s">
        <v>6912</v>
      </c>
      <c r="E2229" t="s">
        <v>1711</v>
      </c>
    </row>
    <row r="2230" spans="1:5" x14ac:dyDescent="0.25">
      <c r="A2230" t="s">
        <v>3840</v>
      </c>
      <c r="B2230" t="s">
        <v>5</v>
      </c>
      <c r="C2230" t="s">
        <v>1732</v>
      </c>
      <c r="D2230" t="s">
        <v>6912</v>
      </c>
      <c r="E2230" t="s">
        <v>1712</v>
      </c>
    </row>
    <row r="2231" spans="1:5" x14ac:dyDescent="0.25">
      <c r="A2231" t="s">
        <v>3841</v>
      </c>
      <c r="B2231" t="s">
        <v>5</v>
      </c>
      <c r="C2231" t="s">
        <v>1732</v>
      </c>
      <c r="D2231" t="s">
        <v>6912</v>
      </c>
      <c r="E2231" t="s">
        <v>1713</v>
      </c>
    </row>
    <row r="2232" spans="1:5" x14ac:dyDescent="0.25">
      <c r="A2232" t="s">
        <v>3842</v>
      </c>
      <c r="B2232" t="s">
        <v>5</v>
      </c>
      <c r="C2232" t="s">
        <v>1732</v>
      </c>
      <c r="D2232" t="s">
        <v>6912</v>
      </c>
      <c r="E2232" t="s">
        <v>1714</v>
      </c>
    </row>
    <row r="2233" spans="1:5" x14ac:dyDescent="0.25">
      <c r="A2233" t="s">
        <v>3843</v>
      </c>
      <c r="B2233" t="s">
        <v>5</v>
      </c>
      <c r="C2233" t="s">
        <v>1732</v>
      </c>
      <c r="D2233" t="s">
        <v>6912</v>
      </c>
      <c r="E2233" t="s">
        <v>1715</v>
      </c>
    </row>
    <row r="2234" spans="1:5" x14ac:dyDescent="0.25">
      <c r="A2234" t="s">
        <v>3844</v>
      </c>
      <c r="B2234" t="s">
        <v>5</v>
      </c>
      <c r="C2234" t="s">
        <v>1732</v>
      </c>
      <c r="D2234" t="s">
        <v>6913</v>
      </c>
      <c r="E2234" t="s">
        <v>1702</v>
      </c>
    </row>
    <row r="2235" spans="1:5" x14ac:dyDescent="0.25">
      <c r="A2235" t="s">
        <v>3845</v>
      </c>
      <c r="B2235" t="s">
        <v>5</v>
      </c>
      <c r="C2235" t="s">
        <v>1732</v>
      </c>
      <c r="D2235" t="s">
        <v>6913</v>
      </c>
      <c r="E2235" t="s">
        <v>1705</v>
      </c>
    </row>
    <row r="2236" spans="1:5" x14ac:dyDescent="0.25">
      <c r="A2236" t="s">
        <v>3846</v>
      </c>
      <c r="B2236" t="s">
        <v>5</v>
      </c>
      <c r="C2236" t="s">
        <v>1732</v>
      </c>
      <c r="D2236" t="s">
        <v>6913</v>
      </c>
      <c r="E2236" t="s">
        <v>1706</v>
      </c>
    </row>
    <row r="2237" spans="1:5" x14ac:dyDescent="0.25">
      <c r="A2237" t="s">
        <v>3847</v>
      </c>
      <c r="B2237" t="s">
        <v>5</v>
      </c>
      <c r="C2237" t="s">
        <v>1732</v>
      </c>
      <c r="D2237" t="s">
        <v>6913</v>
      </c>
      <c r="E2237" t="s">
        <v>1707</v>
      </c>
    </row>
    <row r="2238" spans="1:5" x14ac:dyDescent="0.25">
      <c r="A2238" t="s">
        <v>3848</v>
      </c>
      <c r="B2238" t="s">
        <v>5</v>
      </c>
      <c r="C2238" t="s">
        <v>1732</v>
      </c>
      <c r="D2238" t="s">
        <v>6913</v>
      </c>
      <c r="E2238" t="s">
        <v>1708</v>
      </c>
    </row>
    <row r="2239" spans="1:5" x14ac:dyDescent="0.25">
      <c r="A2239" t="s">
        <v>3849</v>
      </c>
      <c r="B2239" t="s">
        <v>5</v>
      </c>
      <c r="C2239" t="s">
        <v>1732</v>
      </c>
      <c r="D2239" t="s">
        <v>6913</v>
      </c>
      <c r="E2239" t="s">
        <v>1709</v>
      </c>
    </row>
    <row r="2240" spans="1:5" x14ac:dyDescent="0.25">
      <c r="A2240" t="s">
        <v>3850</v>
      </c>
      <c r="B2240" t="s">
        <v>5</v>
      </c>
      <c r="C2240" t="s">
        <v>1732</v>
      </c>
      <c r="D2240" t="s">
        <v>6913</v>
      </c>
      <c r="E2240" t="s">
        <v>1710</v>
      </c>
    </row>
    <row r="2241" spans="1:5" x14ac:dyDescent="0.25">
      <c r="A2241" t="s">
        <v>3851</v>
      </c>
      <c r="B2241" t="s">
        <v>5</v>
      </c>
      <c r="C2241" t="s">
        <v>1732</v>
      </c>
      <c r="D2241" t="s">
        <v>6913</v>
      </c>
      <c r="E2241" t="s">
        <v>1711</v>
      </c>
    </row>
    <row r="2242" spans="1:5" x14ac:dyDescent="0.25">
      <c r="A2242" t="s">
        <v>3852</v>
      </c>
      <c r="B2242" t="s">
        <v>5</v>
      </c>
      <c r="C2242" t="s">
        <v>1732</v>
      </c>
      <c r="D2242" t="s">
        <v>6913</v>
      </c>
      <c r="E2242" t="s">
        <v>1712</v>
      </c>
    </row>
    <row r="2243" spans="1:5" x14ac:dyDescent="0.25">
      <c r="A2243" t="s">
        <v>3853</v>
      </c>
      <c r="B2243" t="s">
        <v>5</v>
      </c>
      <c r="C2243" t="s">
        <v>1732</v>
      </c>
      <c r="D2243" t="s">
        <v>6913</v>
      </c>
      <c r="E2243" t="s">
        <v>1713</v>
      </c>
    </row>
    <row r="2244" spans="1:5" x14ac:dyDescent="0.25">
      <c r="A2244" t="s">
        <v>3854</v>
      </c>
      <c r="B2244" t="s">
        <v>5</v>
      </c>
      <c r="C2244" t="s">
        <v>1732</v>
      </c>
      <c r="D2244" t="s">
        <v>6913</v>
      </c>
      <c r="E2244" t="s">
        <v>1714</v>
      </c>
    </row>
    <row r="2245" spans="1:5" x14ac:dyDescent="0.25">
      <c r="A2245" t="s">
        <v>3855</v>
      </c>
      <c r="B2245" t="s">
        <v>5</v>
      </c>
      <c r="C2245" t="s">
        <v>1732</v>
      </c>
      <c r="D2245" t="s">
        <v>6913</v>
      </c>
      <c r="E2245" t="s">
        <v>1715</v>
      </c>
    </row>
    <row r="2246" spans="1:5" x14ac:dyDescent="0.25">
      <c r="A2246" t="s">
        <v>3856</v>
      </c>
      <c r="B2246" t="s">
        <v>5</v>
      </c>
      <c r="C2246" t="s">
        <v>1732</v>
      </c>
      <c r="D2246" t="s">
        <v>6914</v>
      </c>
      <c r="E2246" t="s">
        <v>1702</v>
      </c>
    </row>
    <row r="2247" spans="1:5" x14ac:dyDescent="0.25">
      <c r="A2247" t="s">
        <v>3857</v>
      </c>
      <c r="B2247" t="s">
        <v>5</v>
      </c>
      <c r="C2247" t="s">
        <v>1732</v>
      </c>
      <c r="D2247" t="s">
        <v>6914</v>
      </c>
      <c r="E2247" t="s">
        <v>1705</v>
      </c>
    </row>
    <row r="2248" spans="1:5" x14ac:dyDescent="0.25">
      <c r="A2248" t="s">
        <v>3858</v>
      </c>
      <c r="B2248" t="s">
        <v>5</v>
      </c>
      <c r="C2248" t="s">
        <v>1732</v>
      </c>
      <c r="D2248" t="s">
        <v>6914</v>
      </c>
      <c r="E2248" t="s">
        <v>1706</v>
      </c>
    </row>
    <row r="2249" spans="1:5" x14ac:dyDescent="0.25">
      <c r="A2249" t="s">
        <v>3859</v>
      </c>
      <c r="B2249" t="s">
        <v>5</v>
      </c>
      <c r="C2249" t="s">
        <v>1732</v>
      </c>
      <c r="D2249" t="s">
        <v>6914</v>
      </c>
      <c r="E2249" t="s">
        <v>1707</v>
      </c>
    </row>
    <row r="2250" spans="1:5" x14ac:dyDescent="0.25">
      <c r="A2250" t="s">
        <v>3860</v>
      </c>
      <c r="B2250" t="s">
        <v>5</v>
      </c>
      <c r="C2250" t="s">
        <v>1732</v>
      </c>
      <c r="D2250" t="s">
        <v>6914</v>
      </c>
      <c r="E2250" t="s">
        <v>1708</v>
      </c>
    </row>
    <row r="2251" spans="1:5" x14ac:dyDescent="0.25">
      <c r="A2251" t="s">
        <v>3861</v>
      </c>
      <c r="B2251" t="s">
        <v>5</v>
      </c>
      <c r="C2251" t="s">
        <v>1732</v>
      </c>
      <c r="D2251" t="s">
        <v>6914</v>
      </c>
      <c r="E2251" t="s">
        <v>1709</v>
      </c>
    </row>
    <row r="2252" spans="1:5" x14ac:dyDescent="0.25">
      <c r="A2252" t="s">
        <v>3862</v>
      </c>
      <c r="B2252" t="s">
        <v>5</v>
      </c>
      <c r="C2252" t="s">
        <v>1732</v>
      </c>
      <c r="D2252" t="s">
        <v>6914</v>
      </c>
      <c r="E2252" t="s">
        <v>1710</v>
      </c>
    </row>
    <row r="2253" spans="1:5" x14ac:dyDescent="0.25">
      <c r="A2253" t="s">
        <v>3863</v>
      </c>
      <c r="B2253" t="s">
        <v>5</v>
      </c>
      <c r="C2253" t="s">
        <v>1732</v>
      </c>
      <c r="D2253" t="s">
        <v>6914</v>
      </c>
      <c r="E2253" t="s">
        <v>1711</v>
      </c>
    </row>
    <row r="2254" spans="1:5" x14ac:dyDescent="0.25">
      <c r="A2254" t="s">
        <v>3864</v>
      </c>
      <c r="B2254" t="s">
        <v>5</v>
      </c>
      <c r="C2254" t="s">
        <v>1732</v>
      </c>
      <c r="D2254" t="s">
        <v>6914</v>
      </c>
      <c r="E2254" t="s">
        <v>1712</v>
      </c>
    </row>
    <row r="2255" spans="1:5" x14ac:dyDescent="0.25">
      <c r="A2255" t="s">
        <v>3865</v>
      </c>
      <c r="B2255" t="s">
        <v>5</v>
      </c>
      <c r="C2255" t="s">
        <v>1732</v>
      </c>
      <c r="D2255" t="s">
        <v>6914</v>
      </c>
      <c r="E2255" t="s">
        <v>1713</v>
      </c>
    </row>
    <row r="2256" spans="1:5" x14ac:dyDescent="0.25">
      <c r="A2256" t="s">
        <v>3866</v>
      </c>
      <c r="B2256" t="s">
        <v>5</v>
      </c>
      <c r="C2256" t="s">
        <v>1732</v>
      </c>
      <c r="D2256" t="s">
        <v>6914</v>
      </c>
      <c r="E2256" t="s">
        <v>1714</v>
      </c>
    </row>
    <row r="2257" spans="1:5" x14ac:dyDescent="0.25">
      <c r="A2257" t="s">
        <v>3867</v>
      </c>
      <c r="B2257" t="s">
        <v>5</v>
      </c>
      <c r="C2257" t="s">
        <v>1732</v>
      </c>
      <c r="D2257" t="s">
        <v>6914</v>
      </c>
      <c r="E2257" t="s">
        <v>1715</v>
      </c>
    </row>
    <row r="2258" spans="1:5" x14ac:dyDescent="0.25">
      <c r="A2258" t="s">
        <v>3868</v>
      </c>
      <c r="B2258" t="s">
        <v>5</v>
      </c>
      <c r="C2258" t="s">
        <v>1732</v>
      </c>
      <c r="D2258" t="s">
        <v>6915</v>
      </c>
      <c r="E2258" t="s">
        <v>1702</v>
      </c>
    </row>
    <row r="2259" spans="1:5" x14ac:dyDescent="0.25">
      <c r="A2259" t="s">
        <v>3869</v>
      </c>
      <c r="B2259" t="s">
        <v>5</v>
      </c>
      <c r="C2259" t="s">
        <v>1732</v>
      </c>
      <c r="D2259" t="s">
        <v>6915</v>
      </c>
      <c r="E2259" t="s">
        <v>1705</v>
      </c>
    </row>
    <row r="2260" spans="1:5" x14ac:dyDescent="0.25">
      <c r="A2260" t="s">
        <v>3870</v>
      </c>
      <c r="B2260" t="s">
        <v>5</v>
      </c>
      <c r="C2260" t="s">
        <v>1732</v>
      </c>
      <c r="D2260" t="s">
        <v>6915</v>
      </c>
      <c r="E2260" t="s">
        <v>1706</v>
      </c>
    </row>
    <row r="2261" spans="1:5" x14ac:dyDescent="0.25">
      <c r="A2261" t="s">
        <v>3871</v>
      </c>
      <c r="B2261" t="s">
        <v>5</v>
      </c>
      <c r="C2261" t="s">
        <v>1732</v>
      </c>
      <c r="D2261" t="s">
        <v>6915</v>
      </c>
      <c r="E2261" t="s">
        <v>1707</v>
      </c>
    </row>
    <row r="2262" spans="1:5" x14ac:dyDescent="0.25">
      <c r="A2262" t="s">
        <v>3872</v>
      </c>
      <c r="B2262" t="s">
        <v>5</v>
      </c>
      <c r="C2262" t="s">
        <v>1732</v>
      </c>
      <c r="D2262" t="s">
        <v>6915</v>
      </c>
      <c r="E2262" t="s">
        <v>1708</v>
      </c>
    </row>
    <row r="2263" spans="1:5" x14ac:dyDescent="0.25">
      <c r="A2263" t="s">
        <v>3873</v>
      </c>
      <c r="B2263" t="s">
        <v>5</v>
      </c>
      <c r="C2263" t="s">
        <v>1732</v>
      </c>
      <c r="D2263" t="s">
        <v>6915</v>
      </c>
      <c r="E2263" t="s">
        <v>1709</v>
      </c>
    </row>
    <row r="2264" spans="1:5" x14ac:dyDescent="0.25">
      <c r="A2264" t="s">
        <v>3874</v>
      </c>
      <c r="B2264" t="s">
        <v>5</v>
      </c>
      <c r="C2264" t="s">
        <v>1732</v>
      </c>
      <c r="D2264" t="s">
        <v>6915</v>
      </c>
      <c r="E2264" t="s">
        <v>1710</v>
      </c>
    </row>
    <row r="2265" spans="1:5" x14ac:dyDescent="0.25">
      <c r="A2265" t="s">
        <v>3875</v>
      </c>
      <c r="B2265" t="s">
        <v>5</v>
      </c>
      <c r="C2265" t="s">
        <v>1732</v>
      </c>
      <c r="D2265" t="s">
        <v>6915</v>
      </c>
      <c r="E2265" t="s">
        <v>1711</v>
      </c>
    </row>
    <row r="2266" spans="1:5" x14ac:dyDescent="0.25">
      <c r="A2266" t="s">
        <v>3876</v>
      </c>
      <c r="B2266" t="s">
        <v>5</v>
      </c>
      <c r="C2266" t="s">
        <v>1732</v>
      </c>
      <c r="D2266" t="s">
        <v>6915</v>
      </c>
      <c r="E2266" t="s">
        <v>1712</v>
      </c>
    </row>
    <row r="2267" spans="1:5" x14ac:dyDescent="0.25">
      <c r="A2267" t="s">
        <v>3877</v>
      </c>
      <c r="B2267" t="s">
        <v>5</v>
      </c>
      <c r="C2267" t="s">
        <v>1732</v>
      </c>
      <c r="D2267" t="s">
        <v>6915</v>
      </c>
      <c r="E2267" t="s">
        <v>1713</v>
      </c>
    </row>
    <row r="2268" spans="1:5" x14ac:dyDescent="0.25">
      <c r="A2268" t="s">
        <v>3878</v>
      </c>
      <c r="B2268" t="s">
        <v>5</v>
      </c>
      <c r="C2268" t="s">
        <v>1732</v>
      </c>
      <c r="D2268" t="s">
        <v>6915</v>
      </c>
      <c r="E2268" t="s">
        <v>1714</v>
      </c>
    </row>
    <row r="2269" spans="1:5" x14ac:dyDescent="0.25">
      <c r="A2269" t="s">
        <v>3879</v>
      </c>
      <c r="B2269" t="s">
        <v>5</v>
      </c>
      <c r="C2269" t="s">
        <v>1732</v>
      </c>
      <c r="D2269" t="s">
        <v>6915</v>
      </c>
      <c r="E2269" t="s">
        <v>1715</v>
      </c>
    </row>
    <row r="2270" spans="1:5" x14ac:dyDescent="0.25">
      <c r="A2270" t="s">
        <v>3880</v>
      </c>
      <c r="B2270" t="s">
        <v>5</v>
      </c>
      <c r="C2270" t="s">
        <v>1732</v>
      </c>
      <c r="D2270" t="s">
        <v>6916</v>
      </c>
      <c r="E2270" t="s">
        <v>1702</v>
      </c>
    </row>
    <row r="2271" spans="1:5" x14ac:dyDescent="0.25">
      <c r="A2271" t="s">
        <v>3881</v>
      </c>
      <c r="B2271" t="s">
        <v>5</v>
      </c>
      <c r="C2271" t="s">
        <v>1732</v>
      </c>
      <c r="D2271" t="s">
        <v>6916</v>
      </c>
      <c r="E2271" t="s">
        <v>1705</v>
      </c>
    </row>
    <row r="2272" spans="1:5" x14ac:dyDescent="0.25">
      <c r="A2272" t="s">
        <v>3882</v>
      </c>
      <c r="B2272" t="s">
        <v>5</v>
      </c>
      <c r="C2272" t="s">
        <v>1732</v>
      </c>
      <c r="D2272" t="s">
        <v>6916</v>
      </c>
      <c r="E2272" t="s">
        <v>1706</v>
      </c>
    </row>
    <row r="2273" spans="1:5" x14ac:dyDescent="0.25">
      <c r="A2273" t="s">
        <v>3883</v>
      </c>
      <c r="B2273" t="s">
        <v>5</v>
      </c>
      <c r="C2273" t="s">
        <v>1732</v>
      </c>
      <c r="D2273" t="s">
        <v>6916</v>
      </c>
      <c r="E2273" t="s">
        <v>1707</v>
      </c>
    </row>
    <row r="2274" spans="1:5" x14ac:dyDescent="0.25">
      <c r="A2274" t="s">
        <v>3884</v>
      </c>
      <c r="B2274" t="s">
        <v>5</v>
      </c>
      <c r="C2274" t="s">
        <v>1732</v>
      </c>
      <c r="D2274" t="s">
        <v>6916</v>
      </c>
      <c r="E2274" t="s">
        <v>1708</v>
      </c>
    </row>
    <row r="2275" spans="1:5" x14ac:dyDescent="0.25">
      <c r="A2275" t="s">
        <v>3885</v>
      </c>
      <c r="B2275" t="s">
        <v>5</v>
      </c>
      <c r="C2275" t="s">
        <v>1732</v>
      </c>
      <c r="D2275" t="s">
        <v>6916</v>
      </c>
      <c r="E2275" t="s">
        <v>1709</v>
      </c>
    </row>
    <row r="2276" spans="1:5" x14ac:dyDescent="0.25">
      <c r="A2276" t="s">
        <v>3886</v>
      </c>
      <c r="B2276" t="s">
        <v>5</v>
      </c>
      <c r="C2276" t="s">
        <v>1732</v>
      </c>
      <c r="D2276" t="s">
        <v>6916</v>
      </c>
      <c r="E2276" t="s">
        <v>1710</v>
      </c>
    </row>
    <row r="2277" spans="1:5" x14ac:dyDescent="0.25">
      <c r="A2277" t="s">
        <v>3887</v>
      </c>
      <c r="B2277" t="s">
        <v>5</v>
      </c>
      <c r="C2277" t="s">
        <v>1732</v>
      </c>
      <c r="D2277" t="s">
        <v>6916</v>
      </c>
      <c r="E2277" t="s">
        <v>1711</v>
      </c>
    </row>
    <row r="2278" spans="1:5" x14ac:dyDescent="0.25">
      <c r="A2278" t="s">
        <v>3888</v>
      </c>
      <c r="B2278" t="s">
        <v>5</v>
      </c>
      <c r="C2278" t="s">
        <v>1732</v>
      </c>
      <c r="D2278" t="s">
        <v>6916</v>
      </c>
      <c r="E2278" t="s">
        <v>1712</v>
      </c>
    </row>
    <row r="2279" spans="1:5" x14ac:dyDescent="0.25">
      <c r="A2279" t="s">
        <v>3889</v>
      </c>
      <c r="B2279" t="s">
        <v>5</v>
      </c>
      <c r="C2279" t="s">
        <v>1732</v>
      </c>
      <c r="D2279" t="s">
        <v>6916</v>
      </c>
      <c r="E2279" t="s">
        <v>1713</v>
      </c>
    </row>
    <row r="2280" spans="1:5" x14ac:dyDescent="0.25">
      <c r="A2280" t="s">
        <v>3890</v>
      </c>
      <c r="B2280" t="s">
        <v>5</v>
      </c>
      <c r="C2280" t="s">
        <v>1732</v>
      </c>
      <c r="D2280" t="s">
        <v>6916</v>
      </c>
      <c r="E2280" t="s">
        <v>1714</v>
      </c>
    </row>
    <row r="2281" spans="1:5" x14ac:dyDescent="0.25">
      <c r="A2281" t="s">
        <v>3891</v>
      </c>
      <c r="B2281" t="s">
        <v>5</v>
      </c>
      <c r="C2281" t="s">
        <v>1732</v>
      </c>
      <c r="D2281" t="s">
        <v>6916</v>
      </c>
      <c r="E2281" t="s">
        <v>1715</v>
      </c>
    </row>
    <row r="2282" spans="1:5" x14ac:dyDescent="0.25">
      <c r="A2282" t="s">
        <v>3892</v>
      </c>
      <c r="B2282" t="s">
        <v>5</v>
      </c>
      <c r="C2282" t="s">
        <v>1733</v>
      </c>
      <c r="D2282" t="s">
        <v>6892</v>
      </c>
      <c r="E2282" t="s">
        <v>1702</v>
      </c>
    </row>
    <row r="2283" spans="1:5" x14ac:dyDescent="0.25">
      <c r="A2283" t="s">
        <v>3893</v>
      </c>
      <c r="B2283" t="s">
        <v>5</v>
      </c>
      <c r="C2283" t="s">
        <v>1733</v>
      </c>
      <c r="D2283" t="s">
        <v>6892</v>
      </c>
      <c r="E2283" t="s">
        <v>1705</v>
      </c>
    </row>
    <row r="2284" spans="1:5" x14ac:dyDescent="0.25">
      <c r="A2284" t="s">
        <v>3894</v>
      </c>
      <c r="B2284" t="s">
        <v>5</v>
      </c>
      <c r="C2284" t="s">
        <v>1733</v>
      </c>
      <c r="D2284" t="s">
        <v>6892</v>
      </c>
      <c r="E2284" t="s">
        <v>1706</v>
      </c>
    </row>
    <row r="2285" spans="1:5" x14ac:dyDescent="0.25">
      <c r="A2285" t="s">
        <v>3895</v>
      </c>
      <c r="B2285" t="s">
        <v>5</v>
      </c>
      <c r="C2285" t="s">
        <v>1733</v>
      </c>
      <c r="D2285" t="s">
        <v>6892</v>
      </c>
      <c r="E2285" t="s">
        <v>1707</v>
      </c>
    </row>
    <row r="2286" spans="1:5" x14ac:dyDescent="0.25">
      <c r="A2286" t="s">
        <v>3896</v>
      </c>
      <c r="B2286" t="s">
        <v>5</v>
      </c>
      <c r="C2286" t="s">
        <v>1733</v>
      </c>
      <c r="D2286" t="s">
        <v>6892</v>
      </c>
      <c r="E2286" t="s">
        <v>1708</v>
      </c>
    </row>
    <row r="2287" spans="1:5" x14ac:dyDescent="0.25">
      <c r="A2287" t="s">
        <v>3897</v>
      </c>
      <c r="B2287" t="s">
        <v>5</v>
      </c>
      <c r="C2287" t="s">
        <v>1733</v>
      </c>
      <c r="D2287" t="s">
        <v>6892</v>
      </c>
      <c r="E2287" t="s">
        <v>1709</v>
      </c>
    </row>
    <row r="2288" spans="1:5" x14ac:dyDescent="0.25">
      <c r="A2288" t="s">
        <v>3898</v>
      </c>
      <c r="B2288" t="s">
        <v>5</v>
      </c>
      <c r="C2288" t="s">
        <v>1733</v>
      </c>
      <c r="D2288" t="s">
        <v>6892</v>
      </c>
      <c r="E2288" t="s">
        <v>1710</v>
      </c>
    </row>
    <row r="2289" spans="1:5" x14ac:dyDescent="0.25">
      <c r="A2289" t="s">
        <v>3899</v>
      </c>
      <c r="B2289" t="s">
        <v>5</v>
      </c>
      <c r="C2289" t="s">
        <v>1733</v>
      </c>
      <c r="D2289" t="s">
        <v>6892</v>
      </c>
      <c r="E2289" t="s">
        <v>1711</v>
      </c>
    </row>
    <row r="2290" spans="1:5" x14ac:dyDescent="0.25">
      <c r="A2290" t="s">
        <v>3900</v>
      </c>
      <c r="B2290" t="s">
        <v>5</v>
      </c>
      <c r="C2290" t="s">
        <v>1733</v>
      </c>
      <c r="D2290" t="s">
        <v>6892</v>
      </c>
      <c r="E2290" t="s">
        <v>1712</v>
      </c>
    </row>
    <row r="2291" spans="1:5" x14ac:dyDescent="0.25">
      <c r="A2291" t="s">
        <v>3901</v>
      </c>
      <c r="B2291" t="s">
        <v>5</v>
      </c>
      <c r="C2291" t="s">
        <v>1733</v>
      </c>
      <c r="D2291" t="s">
        <v>6892</v>
      </c>
      <c r="E2291" t="s">
        <v>1713</v>
      </c>
    </row>
    <row r="2292" spans="1:5" x14ac:dyDescent="0.25">
      <c r="A2292" t="s">
        <v>3902</v>
      </c>
      <c r="B2292" t="s">
        <v>5</v>
      </c>
      <c r="C2292" t="s">
        <v>1733</v>
      </c>
      <c r="D2292" t="s">
        <v>6892</v>
      </c>
      <c r="E2292" t="s">
        <v>1714</v>
      </c>
    </row>
    <row r="2293" spans="1:5" x14ac:dyDescent="0.25">
      <c r="A2293" t="s">
        <v>3903</v>
      </c>
      <c r="B2293" t="s">
        <v>5</v>
      </c>
      <c r="C2293" t="s">
        <v>1733</v>
      </c>
      <c r="D2293" t="s">
        <v>6892</v>
      </c>
      <c r="E2293" t="s">
        <v>1715</v>
      </c>
    </row>
    <row r="2294" spans="1:5" x14ac:dyDescent="0.25">
      <c r="A2294" t="s">
        <v>3904</v>
      </c>
      <c r="B2294" t="s">
        <v>5</v>
      </c>
      <c r="C2294" t="s">
        <v>1733</v>
      </c>
      <c r="D2294" t="s">
        <v>6893</v>
      </c>
      <c r="E2294" t="s">
        <v>1702</v>
      </c>
    </row>
    <row r="2295" spans="1:5" x14ac:dyDescent="0.25">
      <c r="A2295" t="s">
        <v>3905</v>
      </c>
      <c r="B2295" t="s">
        <v>5</v>
      </c>
      <c r="C2295" t="s">
        <v>1733</v>
      </c>
      <c r="D2295" t="s">
        <v>6893</v>
      </c>
      <c r="E2295" t="s">
        <v>1705</v>
      </c>
    </row>
    <row r="2296" spans="1:5" x14ac:dyDescent="0.25">
      <c r="A2296" t="s">
        <v>3906</v>
      </c>
      <c r="B2296" t="s">
        <v>5</v>
      </c>
      <c r="C2296" t="s">
        <v>1733</v>
      </c>
      <c r="D2296" t="s">
        <v>6893</v>
      </c>
      <c r="E2296" t="s">
        <v>1706</v>
      </c>
    </row>
    <row r="2297" spans="1:5" x14ac:dyDescent="0.25">
      <c r="A2297" t="s">
        <v>3907</v>
      </c>
      <c r="B2297" t="s">
        <v>5</v>
      </c>
      <c r="C2297" t="s">
        <v>1733</v>
      </c>
      <c r="D2297" t="s">
        <v>6893</v>
      </c>
      <c r="E2297" t="s">
        <v>1707</v>
      </c>
    </row>
    <row r="2298" spans="1:5" x14ac:dyDescent="0.25">
      <c r="A2298" t="s">
        <v>3908</v>
      </c>
      <c r="B2298" t="s">
        <v>5</v>
      </c>
      <c r="C2298" t="s">
        <v>1733</v>
      </c>
      <c r="D2298" t="s">
        <v>6893</v>
      </c>
      <c r="E2298" t="s">
        <v>1708</v>
      </c>
    </row>
    <row r="2299" spans="1:5" x14ac:dyDescent="0.25">
      <c r="A2299" t="s">
        <v>3909</v>
      </c>
      <c r="B2299" t="s">
        <v>5</v>
      </c>
      <c r="C2299" t="s">
        <v>1733</v>
      </c>
      <c r="D2299" t="s">
        <v>6893</v>
      </c>
      <c r="E2299" t="s">
        <v>1709</v>
      </c>
    </row>
    <row r="2300" spans="1:5" x14ac:dyDescent="0.25">
      <c r="A2300" t="s">
        <v>3910</v>
      </c>
      <c r="B2300" t="s">
        <v>5</v>
      </c>
      <c r="C2300" t="s">
        <v>1733</v>
      </c>
      <c r="D2300" t="s">
        <v>6893</v>
      </c>
      <c r="E2300" t="s">
        <v>1710</v>
      </c>
    </row>
    <row r="2301" spans="1:5" x14ac:dyDescent="0.25">
      <c r="A2301" t="s">
        <v>3911</v>
      </c>
      <c r="B2301" t="s">
        <v>5</v>
      </c>
      <c r="C2301" t="s">
        <v>1733</v>
      </c>
      <c r="D2301" t="s">
        <v>6893</v>
      </c>
      <c r="E2301" t="s">
        <v>1711</v>
      </c>
    </row>
    <row r="2302" spans="1:5" x14ac:dyDescent="0.25">
      <c r="A2302" t="s">
        <v>3912</v>
      </c>
      <c r="B2302" t="s">
        <v>5</v>
      </c>
      <c r="C2302" t="s">
        <v>1733</v>
      </c>
      <c r="D2302" t="s">
        <v>6893</v>
      </c>
      <c r="E2302" t="s">
        <v>1712</v>
      </c>
    </row>
    <row r="2303" spans="1:5" x14ac:dyDescent="0.25">
      <c r="A2303" t="s">
        <v>3913</v>
      </c>
      <c r="B2303" t="s">
        <v>5</v>
      </c>
      <c r="C2303" t="s">
        <v>1733</v>
      </c>
      <c r="D2303" t="s">
        <v>6893</v>
      </c>
      <c r="E2303" t="s">
        <v>1713</v>
      </c>
    </row>
    <row r="2304" spans="1:5" x14ac:dyDescent="0.25">
      <c r="A2304" t="s">
        <v>3914</v>
      </c>
      <c r="B2304" t="s">
        <v>5</v>
      </c>
      <c r="C2304" t="s">
        <v>1733</v>
      </c>
      <c r="D2304" t="s">
        <v>6893</v>
      </c>
      <c r="E2304" t="s">
        <v>1714</v>
      </c>
    </row>
    <row r="2305" spans="1:5" x14ac:dyDescent="0.25">
      <c r="A2305" t="s">
        <v>3915</v>
      </c>
      <c r="B2305" t="s">
        <v>5</v>
      </c>
      <c r="C2305" t="s">
        <v>1733</v>
      </c>
      <c r="D2305" t="s">
        <v>6893</v>
      </c>
      <c r="E2305" t="s">
        <v>1715</v>
      </c>
    </row>
    <row r="2306" spans="1:5" x14ac:dyDescent="0.25">
      <c r="A2306" t="s">
        <v>3916</v>
      </c>
      <c r="B2306" t="s">
        <v>5</v>
      </c>
      <c r="C2306" t="s">
        <v>1733</v>
      </c>
      <c r="D2306" t="s">
        <v>6894</v>
      </c>
      <c r="E2306" t="s">
        <v>1702</v>
      </c>
    </row>
    <row r="2307" spans="1:5" x14ac:dyDescent="0.25">
      <c r="A2307" t="s">
        <v>3917</v>
      </c>
      <c r="B2307" t="s">
        <v>5</v>
      </c>
      <c r="C2307" t="s">
        <v>1733</v>
      </c>
      <c r="D2307" t="s">
        <v>6894</v>
      </c>
      <c r="E2307" t="s">
        <v>1705</v>
      </c>
    </row>
    <row r="2308" spans="1:5" x14ac:dyDescent="0.25">
      <c r="A2308" t="s">
        <v>3918</v>
      </c>
      <c r="B2308" t="s">
        <v>5</v>
      </c>
      <c r="C2308" t="s">
        <v>1733</v>
      </c>
      <c r="D2308" t="s">
        <v>6894</v>
      </c>
      <c r="E2308" t="s">
        <v>1706</v>
      </c>
    </row>
    <row r="2309" spans="1:5" x14ac:dyDescent="0.25">
      <c r="A2309" t="s">
        <v>3919</v>
      </c>
      <c r="B2309" t="s">
        <v>5</v>
      </c>
      <c r="C2309" t="s">
        <v>1733</v>
      </c>
      <c r="D2309" t="s">
        <v>6894</v>
      </c>
      <c r="E2309" t="s">
        <v>1707</v>
      </c>
    </row>
    <row r="2310" spans="1:5" x14ac:dyDescent="0.25">
      <c r="A2310" t="s">
        <v>3920</v>
      </c>
      <c r="B2310" t="s">
        <v>5</v>
      </c>
      <c r="C2310" t="s">
        <v>1733</v>
      </c>
      <c r="D2310" t="s">
        <v>6894</v>
      </c>
      <c r="E2310" t="s">
        <v>1708</v>
      </c>
    </row>
    <row r="2311" spans="1:5" x14ac:dyDescent="0.25">
      <c r="A2311" t="s">
        <v>3921</v>
      </c>
      <c r="B2311" t="s">
        <v>5</v>
      </c>
      <c r="C2311" t="s">
        <v>1733</v>
      </c>
      <c r="D2311" t="s">
        <v>6894</v>
      </c>
      <c r="E2311" t="s">
        <v>1709</v>
      </c>
    </row>
    <row r="2312" spans="1:5" x14ac:dyDescent="0.25">
      <c r="A2312" t="s">
        <v>3922</v>
      </c>
      <c r="B2312" t="s">
        <v>5</v>
      </c>
      <c r="C2312" t="s">
        <v>1733</v>
      </c>
      <c r="D2312" t="s">
        <v>6894</v>
      </c>
      <c r="E2312" t="s">
        <v>1710</v>
      </c>
    </row>
    <row r="2313" spans="1:5" x14ac:dyDescent="0.25">
      <c r="A2313" t="s">
        <v>3923</v>
      </c>
      <c r="B2313" t="s">
        <v>5</v>
      </c>
      <c r="C2313" t="s">
        <v>1733</v>
      </c>
      <c r="D2313" t="s">
        <v>6894</v>
      </c>
      <c r="E2313" t="s">
        <v>1711</v>
      </c>
    </row>
    <row r="2314" spans="1:5" x14ac:dyDescent="0.25">
      <c r="A2314" t="s">
        <v>3924</v>
      </c>
      <c r="B2314" t="s">
        <v>5</v>
      </c>
      <c r="C2314" t="s">
        <v>1733</v>
      </c>
      <c r="D2314" t="s">
        <v>6894</v>
      </c>
      <c r="E2314" t="s">
        <v>1712</v>
      </c>
    </row>
    <row r="2315" spans="1:5" x14ac:dyDescent="0.25">
      <c r="A2315" t="s">
        <v>3925</v>
      </c>
      <c r="B2315" t="s">
        <v>5</v>
      </c>
      <c r="C2315" t="s">
        <v>1733</v>
      </c>
      <c r="D2315" t="s">
        <v>6894</v>
      </c>
      <c r="E2315" t="s">
        <v>1713</v>
      </c>
    </row>
    <row r="2316" spans="1:5" x14ac:dyDescent="0.25">
      <c r="A2316" t="s">
        <v>3926</v>
      </c>
      <c r="B2316" t="s">
        <v>5</v>
      </c>
      <c r="C2316" t="s">
        <v>1733</v>
      </c>
      <c r="D2316" t="s">
        <v>6894</v>
      </c>
      <c r="E2316" t="s">
        <v>1714</v>
      </c>
    </row>
    <row r="2317" spans="1:5" x14ac:dyDescent="0.25">
      <c r="A2317" t="s">
        <v>3927</v>
      </c>
      <c r="B2317" t="s">
        <v>5</v>
      </c>
      <c r="C2317" t="s">
        <v>1733</v>
      </c>
      <c r="D2317" t="s">
        <v>6894</v>
      </c>
      <c r="E2317" t="s">
        <v>1715</v>
      </c>
    </row>
    <row r="2318" spans="1:5" x14ac:dyDescent="0.25">
      <c r="A2318" t="s">
        <v>3928</v>
      </c>
      <c r="B2318" t="s">
        <v>5</v>
      </c>
      <c r="C2318" t="s">
        <v>1733</v>
      </c>
      <c r="D2318" t="s">
        <v>6895</v>
      </c>
      <c r="E2318" t="s">
        <v>1702</v>
      </c>
    </row>
    <row r="2319" spans="1:5" x14ac:dyDescent="0.25">
      <c r="A2319" t="s">
        <v>3929</v>
      </c>
      <c r="B2319" t="s">
        <v>5</v>
      </c>
      <c r="C2319" t="s">
        <v>1733</v>
      </c>
      <c r="D2319" t="s">
        <v>6895</v>
      </c>
      <c r="E2319" t="s">
        <v>1705</v>
      </c>
    </row>
    <row r="2320" spans="1:5" x14ac:dyDescent="0.25">
      <c r="A2320" t="s">
        <v>3930</v>
      </c>
      <c r="B2320" t="s">
        <v>5</v>
      </c>
      <c r="C2320" t="s">
        <v>1733</v>
      </c>
      <c r="D2320" t="s">
        <v>6895</v>
      </c>
      <c r="E2320" t="s">
        <v>1706</v>
      </c>
    </row>
    <row r="2321" spans="1:5" x14ac:dyDescent="0.25">
      <c r="A2321" t="s">
        <v>3931</v>
      </c>
      <c r="B2321" t="s">
        <v>5</v>
      </c>
      <c r="C2321" t="s">
        <v>1733</v>
      </c>
      <c r="D2321" t="s">
        <v>6895</v>
      </c>
      <c r="E2321" t="s">
        <v>1707</v>
      </c>
    </row>
    <row r="2322" spans="1:5" x14ac:dyDescent="0.25">
      <c r="A2322" t="s">
        <v>3932</v>
      </c>
      <c r="B2322" t="s">
        <v>5</v>
      </c>
      <c r="C2322" t="s">
        <v>1733</v>
      </c>
      <c r="D2322" t="s">
        <v>6895</v>
      </c>
      <c r="E2322" t="s">
        <v>1708</v>
      </c>
    </row>
    <row r="2323" spans="1:5" x14ac:dyDescent="0.25">
      <c r="A2323" t="s">
        <v>3933</v>
      </c>
      <c r="B2323" t="s">
        <v>5</v>
      </c>
      <c r="C2323" t="s">
        <v>1733</v>
      </c>
      <c r="D2323" t="s">
        <v>6895</v>
      </c>
      <c r="E2323" t="s">
        <v>1709</v>
      </c>
    </row>
    <row r="2324" spans="1:5" x14ac:dyDescent="0.25">
      <c r="A2324" t="s">
        <v>3934</v>
      </c>
      <c r="B2324" t="s">
        <v>5</v>
      </c>
      <c r="C2324" t="s">
        <v>1733</v>
      </c>
      <c r="D2324" t="s">
        <v>6895</v>
      </c>
      <c r="E2324" t="s">
        <v>1710</v>
      </c>
    </row>
    <row r="2325" spans="1:5" x14ac:dyDescent="0.25">
      <c r="A2325" t="s">
        <v>3935</v>
      </c>
      <c r="B2325" t="s">
        <v>5</v>
      </c>
      <c r="C2325" t="s">
        <v>1733</v>
      </c>
      <c r="D2325" t="s">
        <v>6895</v>
      </c>
      <c r="E2325" t="s">
        <v>1711</v>
      </c>
    </row>
    <row r="2326" spans="1:5" x14ac:dyDescent="0.25">
      <c r="A2326" t="s">
        <v>3936</v>
      </c>
      <c r="B2326" t="s">
        <v>5</v>
      </c>
      <c r="C2326" t="s">
        <v>1733</v>
      </c>
      <c r="D2326" t="s">
        <v>6895</v>
      </c>
      <c r="E2326" t="s">
        <v>1712</v>
      </c>
    </row>
    <row r="2327" spans="1:5" x14ac:dyDescent="0.25">
      <c r="A2327" t="s">
        <v>3937</v>
      </c>
      <c r="B2327" t="s">
        <v>5</v>
      </c>
      <c r="C2327" t="s">
        <v>1733</v>
      </c>
      <c r="D2327" t="s">
        <v>6895</v>
      </c>
      <c r="E2327" t="s">
        <v>1713</v>
      </c>
    </row>
    <row r="2328" spans="1:5" x14ac:dyDescent="0.25">
      <c r="A2328" t="s">
        <v>3938</v>
      </c>
      <c r="B2328" t="s">
        <v>5</v>
      </c>
      <c r="C2328" t="s">
        <v>1733</v>
      </c>
      <c r="D2328" t="s">
        <v>6895</v>
      </c>
      <c r="E2328" t="s">
        <v>1714</v>
      </c>
    </row>
    <row r="2329" spans="1:5" x14ac:dyDescent="0.25">
      <c r="A2329" t="s">
        <v>3939</v>
      </c>
      <c r="B2329" t="s">
        <v>5</v>
      </c>
      <c r="C2329" t="s">
        <v>1733</v>
      </c>
      <c r="D2329" t="s">
        <v>6895</v>
      </c>
      <c r="E2329" t="s">
        <v>1715</v>
      </c>
    </row>
    <row r="2330" spans="1:5" x14ac:dyDescent="0.25">
      <c r="A2330" t="s">
        <v>3940</v>
      </c>
      <c r="B2330" t="s">
        <v>5</v>
      </c>
      <c r="C2330" t="s">
        <v>1733</v>
      </c>
      <c r="D2330" t="s">
        <v>6896</v>
      </c>
      <c r="E2330" t="s">
        <v>1702</v>
      </c>
    </row>
    <row r="2331" spans="1:5" x14ac:dyDescent="0.25">
      <c r="A2331" t="s">
        <v>3941</v>
      </c>
      <c r="B2331" t="s">
        <v>5</v>
      </c>
      <c r="C2331" t="s">
        <v>1733</v>
      </c>
      <c r="D2331" t="s">
        <v>6896</v>
      </c>
      <c r="E2331" t="s">
        <v>1705</v>
      </c>
    </row>
    <row r="2332" spans="1:5" x14ac:dyDescent="0.25">
      <c r="A2332" t="s">
        <v>3942</v>
      </c>
      <c r="B2332" t="s">
        <v>5</v>
      </c>
      <c r="C2332" t="s">
        <v>1733</v>
      </c>
      <c r="D2332" t="s">
        <v>6896</v>
      </c>
      <c r="E2332" t="s">
        <v>1706</v>
      </c>
    </row>
    <row r="2333" spans="1:5" x14ac:dyDescent="0.25">
      <c r="A2333" t="s">
        <v>3943</v>
      </c>
      <c r="B2333" t="s">
        <v>5</v>
      </c>
      <c r="C2333" t="s">
        <v>1733</v>
      </c>
      <c r="D2333" t="s">
        <v>6896</v>
      </c>
      <c r="E2333" t="s">
        <v>1707</v>
      </c>
    </row>
    <row r="2334" spans="1:5" x14ac:dyDescent="0.25">
      <c r="A2334" t="s">
        <v>3944</v>
      </c>
      <c r="B2334" t="s">
        <v>5</v>
      </c>
      <c r="C2334" t="s">
        <v>1733</v>
      </c>
      <c r="D2334" t="s">
        <v>6896</v>
      </c>
      <c r="E2334" t="s">
        <v>1708</v>
      </c>
    </row>
    <row r="2335" spans="1:5" x14ac:dyDescent="0.25">
      <c r="A2335" t="s">
        <v>3945</v>
      </c>
      <c r="B2335" t="s">
        <v>5</v>
      </c>
      <c r="C2335" t="s">
        <v>1733</v>
      </c>
      <c r="D2335" t="s">
        <v>6896</v>
      </c>
      <c r="E2335" t="s">
        <v>1709</v>
      </c>
    </row>
    <row r="2336" spans="1:5" x14ac:dyDescent="0.25">
      <c r="A2336" t="s">
        <v>3946</v>
      </c>
      <c r="B2336" t="s">
        <v>5</v>
      </c>
      <c r="C2336" t="s">
        <v>1733</v>
      </c>
      <c r="D2336" t="s">
        <v>6896</v>
      </c>
      <c r="E2336" t="s">
        <v>1710</v>
      </c>
    </row>
    <row r="2337" spans="1:5" x14ac:dyDescent="0.25">
      <c r="A2337" t="s">
        <v>3947</v>
      </c>
      <c r="B2337" t="s">
        <v>5</v>
      </c>
      <c r="C2337" t="s">
        <v>1733</v>
      </c>
      <c r="D2337" t="s">
        <v>6896</v>
      </c>
      <c r="E2337" t="s">
        <v>1711</v>
      </c>
    </row>
    <row r="2338" spans="1:5" x14ac:dyDescent="0.25">
      <c r="A2338" t="s">
        <v>3948</v>
      </c>
      <c r="B2338" t="s">
        <v>5</v>
      </c>
      <c r="C2338" t="s">
        <v>1733</v>
      </c>
      <c r="D2338" t="s">
        <v>6896</v>
      </c>
      <c r="E2338" t="s">
        <v>1712</v>
      </c>
    </row>
    <row r="2339" spans="1:5" x14ac:dyDescent="0.25">
      <c r="A2339" t="s">
        <v>3949</v>
      </c>
      <c r="B2339" t="s">
        <v>5</v>
      </c>
      <c r="C2339" t="s">
        <v>1733</v>
      </c>
      <c r="D2339" t="s">
        <v>6896</v>
      </c>
      <c r="E2339" t="s">
        <v>1713</v>
      </c>
    </row>
    <row r="2340" spans="1:5" x14ac:dyDescent="0.25">
      <c r="A2340" t="s">
        <v>3950</v>
      </c>
      <c r="B2340" t="s">
        <v>5</v>
      </c>
      <c r="C2340" t="s">
        <v>1733</v>
      </c>
      <c r="D2340" t="s">
        <v>6896</v>
      </c>
      <c r="E2340" t="s">
        <v>1714</v>
      </c>
    </row>
    <row r="2341" spans="1:5" x14ac:dyDescent="0.25">
      <c r="A2341" t="s">
        <v>3951</v>
      </c>
      <c r="B2341" t="s">
        <v>5</v>
      </c>
      <c r="C2341" t="s">
        <v>1733</v>
      </c>
      <c r="D2341" t="s">
        <v>6896</v>
      </c>
      <c r="E2341" t="s">
        <v>1715</v>
      </c>
    </row>
    <row r="2342" spans="1:5" x14ac:dyDescent="0.25">
      <c r="A2342" t="s">
        <v>3952</v>
      </c>
      <c r="B2342" t="s">
        <v>5</v>
      </c>
      <c r="C2342" t="s">
        <v>1733</v>
      </c>
      <c r="D2342" t="s">
        <v>6897</v>
      </c>
      <c r="E2342" t="s">
        <v>1702</v>
      </c>
    </row>
    <row r="2343" spans="1:5" x14ac:dyDescent="0.25">
      <c r="A2343" t="s">
        <v>3953</v>
      </c>
      <c r="B2343" t="s">
        <v>5</v>
      </c>
      <c r="C2343" t="s">
        <v>1733</v>
      </c>
      <c r="D2343" t="s">
        <v>6897</v>
      </c>
      <c r="E2343" t="s">
        <v>1705</v>
      </c>
    </row>
    <row r="2344" spans="1:5" x14ac:dyDescent="0.25">
      <c r="A2344" t="s">
        <v>3954</v>
      </c>
      <c r="B2344" t="s">
        <v>5</v>
      </c>
      <c r="C2344" t="s">
        <v>1733</v>
      </c>
      <c r="D2344" t="s">
        <v>6897</v>
      </c>
      <c r="E2344" t="s">
        <v>1706</v>
      </c>
    </row>
    <row r="2345" spans="1:5" x14ac:dyDescent="0.25">
      <c r="A2345" t="s">
        <v>3955</v>
      </c>
      <c r="B2345" t="s">
        <v>5</v>
      </c>
      <c r="C2345" t="s">
        <v>1733</v>
      </c>
      <c r="D2345" t="s">
        <v>6897</v>
      </c>
      <c r="E2345" t="s">
        <v>1707</v>
      </c>
    </row>
    <row r="2346" spans="1:5" x14ac:dyDescent="0.25">
      <c r="A2346" t="s">
        <v>3956</v>
      </c>
      <c r="B2346" t="s">
        <v>5</v>
      </c>
      <c r="C2346" t="s">
        <v>1733</v>
      </c>
      <c r="D2346" t="s">
        <v>6897</v>
      </c>
      <c r="E2346" t="s">
        <v>1708</v>
      </c>
    </row>
    <row r="2347" spans="1:5" x14ac:dyDescent="0.25">
      <c r="A2347" t="s">
        <v>3957</v>
      </c>
      <c r="B2347" t="s">
        <v>5</v>
      </c>
      <c r="C2347" t="s">
        <v>1733</v>
      </c>
      <c r="D2347" t="s">
        <v>6897</v>
      </c>
      <c r="E2347" t="s">
        <v>1709</v>
      </c>
    </row>
    <row r="2348" spans="1:5" x14ac:dyDescent="0.25">
      <c r="A2348" t="s">
        <v>3958</v>
      </c>
      <c r="B2348" t="s">
        <v>5</v>
      </c>
      <c r="C2348" t="s">
        <v>1733</v>
      </c>
      <c r="D2348" t="s">
        <v>6897</v>
      </c>
      <c r="E2348" t="s">
        <v>1710</v>
      </c>
    </row>
    <row r="2349" spans="1:5" x14ac:dyDescent="0.25">
      <c r="A2349" t="s">
        <v>3959</v>
      </c>
      <c r="B2349" t="s">
        <v>5</v>
      </c>
      <c r="C2349" t="s">
        <v>1733</v>
      </c>
      <c r="D2349" t="s">
        <v>6897</v>
      </c>
      <c r="E2349" t="s">
        <v>1711</v>
      </c>
    </row>
    <row r="2350" spans="1:5" x14ac:dyDescent="0.25">
      <c r="A2350" t="s">
        <v>3960</v>
      </c>
      <c r="B2350" t="s">
        <v>5</v>
      </c>
      <c r="C2350" t="s">
        <v>1733</v>
      </c>
      <c r="D2350" t="s">
        <v>6897</v>
      </c>
      <c r="E2350" t="s">
        <v>1712</v>
      </c>
    </row>
    <row r="2351" spans="1:5" x14ac:dyDescent="0.25">
      <c r="A2351" t="s">
        <v>3961</v>
      </c>
      <c r="B2351" t="s">
        <v>5</v>
      </c>
      <c r="C2351" t="s">
        <v>1733</v>
      </c>
      <c r="D2351" t="s">
        <v>6897</v>
      </c>
      <c r="E2351" t="s">
        <v>1713</v>
      </c>
    </row>
    <row r="2352" spans="1:5" x14ac:dyDescent="0.25">
      <c r="A2352" t="s">
        <v>3962</v>
      </c>
      <c r="B2352" t="s">
        <v>5</v>
      </c>
      <c r="C2352" t="s">
        <v>1733</v>
      </c>
      <c r="D2352" t="s">
        <v>6897</v>
      </c>
      <c r="E2352" t="s">
        <v>1714</v>
      </c>
    </row>
    <row r="2353" spans="1:5" x14ac:dyDescent="0.25">
      <c r="A2353" t="s">
        <v>3963</v>
      </c>
      <c r="B2353" t="s">
        <v>5</v>
      </c>
      <c r="C2353" t="s">
        <v>1733</v>
      </c>
      <c r="D2353" t="s">
        <v>6897</v>
      </c>
      <c r="E2353" t="s">
        <v>1715</v>
      </c>
    </row>
    <row r="2354" spans="1:5" x14ac:dyDescent="0.25">
      <c r="A2354" t="s">
        <v>3964</v>
      </c>
      <c r="B2354" t="s">
        <v>5</v>
      </c>
      <c r="C2354" t="s">
        <v>1733</v>
      </c>
      <c r="D2354" t="s">
        <v>6898</v>
      </c>
      <c r="E2354" t="s">
        <v>1702</v>
      </c>
    </row>
    <row r="2355" spans="1:5" x14ac:dyDescent="0.25">
      <c r="A2355" t="s">
        <v>3965</v>
      </c>
      <c r="B2355" t="s">
        <v>5</v>
      </c>
      <c r="C2355" t="s">
        <v>1733</v>
      </c>
      <c r="D2355" t="s">
        <v>6898</v>
      </c>
      <c r="E2355" t="s">
        <v>1705</v>
      </c>
    </row>
    <row r="2356" spans="1:5" x14ac:dyDescent="0.25">
      <c r="A2356" t="s">
        <v>3966</v>
      </c>
      <c r="B2356" t="s">
        <v>5</v>
      </c>
      <c r="C2356" t="s">
        <v>1733</v>
      </c>
      <c r="D2356" t="s">
        <v>6898</v>
      </c>
      <c r="E2356" t="s">
        <v>1706</v>
      </c>
    </row>
    <row r="2357" spans="1:5" x14ac:dyDescent="0.25">
      <c r="A2357" t="s">
        <v>3967</v>
      </c>
      <c r="B2357" t="s">
        <v>5</v>
      </c>
      <c r="C2357" t="s">
        <v>1733</v>
      </c>
      <c r="D2357" t="s">
        <v>6898</v>
      </c>
      <c r="E2357" t="s">
        <v>1707</v>
      </c>
    </row>
    <row r="2358" spans="1:5" x14ac:dyDescent="0.25">
      <c r="A2358" t="s">
        <v>3968</v>
      </c>
      <c r="B2358" t="s">
        <v>5</v>
      </c>
      <c r="C2358" t="s">
        <v>1733</v>
      </c>
      <c r="D2358" t="s">
        <v>6898</v>
      </c>
      <c r="E2358" t="s">
        <v>1708</v>
      </c>
    </row>
    <row r="2359" spans="1:5" x14ac:dyDescent="0.25">
      <c r="A2359" t="s">
        <v>3969</v>
      </c>
      <c r="B2359" t="s">
        <v>5</v>
      </c>
      <c r="C2359" t="s">
        <v>1733</v>
      </c>
      <c r="D2359" t="s">
        <v>6898</v>
      </c>
      <c r="E2359" t="s">
        <v>1709</v>
      </c>
    </row>
    <row r="2360" spans="1:5" x14ac:dyDescent="0.25">
      <c r="A2360" t="s">
        <v>3970</v>
      </c>
      <c r="B2360" t="s">
        <v>5</v>
      </c>
      <c r="C2360" t="s">
        <v>1733</v>
      </c>
      <c r="D2360" t="s">
        <v>6898</v>
      </c>
      <c r="E2360" t="s">
        <v>1710</v>
      </c>
    </row>
    <row r="2361" spans="1:5" x14ac:dyDescent="0.25">
      <c r="A2361" t="s">
        <v>3971</v>
      </c>
      <c r="B2361" t="s">
        <v>5</v>
      </c>
      <c r="C2361" t="s">
        <v>1733</v>
      </c>
      <c r="D2361" t="s">
        <v>6898</v>
      </c>
      <c r="E2361" t="s">
        <v>1711</v>
      </c>
    </row>
    <row r="2362" spans="1:5" x14ac:dyDescent="0.25">
      <c r="A2362" t="s">
        <v>3972</v>
      </c>
      <c r="B2362" t="s">
        <v>5</v>
      </c>
      <c r="C2362" t="s">
        <v>1733</v>
      </c>
      <c r="D2362" t="s">
        <v>6898</v>
      </c>
      <c r="E2362" t="s">
        <v>1712</v>
      </c>
    </row>
    <row r="2363" spans="1:5" x14ac:dyDescent="0.25">
      <c r="A2363" t="s">
        <v>3973</v>
      </c>
      <c r="B2363" t="s">
        <v>5</v>
      </c>
      <c r="C2363" t="s">
        <v>1733</v>
      </c>
      <c r="D2363" t="s">
        <v>6898</v>
      </c>
      <c r="E2363" t="s">
        <v>1713</v>
      </c>
    </row>
    <row r="2364" spans="1:5" x14ac:dyDescent="0.25">
      <c r="A2364" t="s">
        <v>3974</v>
      </c>
      <c r="B2364" t="s">
        <v>5</v>
      </c>
      <c r="C2364" t="s">
        <v>1733</v>
      </c>
      <c r="D2364" t="s">
        <v>6898</v>
      </c>
      <c r="E2364" t="s">
        <v>1714</v>
      </c>
    </row>
    <row r="2365" spans="1:5" x14ac:dyDescent="0.25">
      <c r="A2365" t="s">
        <v>3975</v>
      </c>
      <c r="B2365" t="s">
        <v>5</v>
      </c>
      <c r="C2365" t="s">
        <v>1733</v>
      </c>
      <c r="D2365" t="s">
        <v>6898</v>
      </c>
      <c r="E2365" t="s">
        <v>1715</v>
      </c>
    </row>
    <row r="2366" spans="1:5" x14ac:dyDescent="0.25">
      <c r="A2366" t="s">
        <v>3976</v>
      </c>
      <c r="B2366" t="s">
        <v>5</v>
      </c>
      <c r="C2366" t="s">
        <v>1733</v>
      </c>
      <c r="D2366" t="s">
        <v>6899</v>
      </c>
      <c r="E2366" t="s">
        <v>1702</v>
      </c>
    </row>
    <row r="2367" spans="1:5" x14ac:dyDescent="0.25">
      <c r="A2367" t="s">
        <v>3977</v>
      </c>
      <c r="B2367" t="s">
        <v>5</v>
      </c>
      <c r="C2367" t="s">
        <v>1733</v>
      </c>
      <c r="D2367" t="s">
        <v>6899</v>
      </c>
      <c r="E2367" t="s">
        <v>1705</v>
      </c>
    </row>
    <row r="2368" spans="1:5" x14ac:dyDescent="0.25">
      <c r="A2368" t="s">
        <v>3978</v>
      </c>
      <c r="B2368" t="s">
        <v>5</v>
      </c>
      <c r="C2368" t="s">
        <v>1733</v>
      </c>
      <c r="D2368" t="s">
        <v>6899</v>
      </c>
      <c r="E2368" t="s">
        <v>1706</v>
      </c>
    </row>
    <row r="2369" spans="1:5" x14ac:dyDescent="0.25">
      <c r="A2369" t="s">
        <v>3979</v>
      </c>
      <c r="B2369" t="s">
        <v>5</v>
      </c>
      <c r="C2369" t="s">
        <v>1733</v>
      </c>
      <c r="D2369" t="s">
        <v>6899</v>
      </c>
      <c r="E2369" t="s">
        <v>1707</v>
      </c>
    </row>
    <row r="2370" spans="1:5" x14ac:dyDescent="0.25">
      <c r="A2370" t="s">
        <v>3980</v>
      </c>
      <c r="B2370" t="s">
        <v>5</v>
      </c>
      <c r="C2370" t="s">
        <v>1733</v>
      </c>
      <c r="D2370" t="s">
        <v>6899</v>
      </c>
      <c r="E2370" t="s">
        <v>1708</v>
      </c>
    </row>
    <row r="2371" spans="1:5" x14ac:dyDescent="0.25">
      <c r="A2371" t="s">
        <v>3981</v>
      </c>
      <c r="B2371" t="s">
        <v>5</v>
      </c>
      <c r="C2371" t="s">
        <v>1733</v>
      </c>
      <c r="D2371" t="s">
        <v>6899</v>
      </c>
      <c r="E2371" t="s">
        <v>1709</v>
      </c>
    </row>
    <row r="2372" spans="1:5" x14ac:dyDescent="0.25">
      <c r="A2372" t="s">
        <v>3982</v>
      </c>
      <c r="B2372" t="s">
        <v>5</v>
      </c>
      <c r="C2372" t="s">
        <v>1733</v>
      </c>
      <c r="D2372" t="s">
        <v>6899</v>
      </c>
      <c r="E2372" t="s">
        <v>1710</v>
      </c>
    </row>
    <row r="2373" spans="1:5" x14ac:dyDescent="0.25">
      <c r="A2373" t="s">
        <v>3983</v>
      </c>
      <c r="B2373" t="s">
        <v>5</v>
      </c>
      <c r="C2373" t="s">
        <v>1733</v>
      </c>
      <c r="D2373" t="s">
        <v>6899</v>
      </c>
      <c r="E2373" t="s">
        <v>1711</v>
      </c>
    </row>
    <row r="2374" spans="1:5" x14ac:dyDescent="0.25">
      <c r="A2374" t="s">
        <v>3984</v>
      </c>
      <c r="B2374" t="s">
        <v>5</v>
      </c>
      <c r="C2374" t="s">
        <v>1733</v>
      </c>
      <c r="D2374" t="s">
        <v>6899</v>
      </c>
      <c r="E2374" t="s">
        <v>1712</v>
      </c>
    </row>
    <row r="2375" spans="1:5" x14ac:dyDescent="0.25">
      <c r="A2375" t="s">
        <v>3985</v>
      </c>
      <c r="B2375" t="s">
        <v>5</v>
      </c>
      <c r="C2375" t="s">
        <v>1733</v>
      </c>
      <c r="D2375" t="s">
        <v>6899</v>
      </c>
      <c r="E2375" t="s">
        <v>1713</v>
      </c>
    </row>
    <row r="2376" spans="1:5" x14ac:dyDescent="0.25">
      <c r="A2376" t="s">
        <v>3986</v>
      </c>
      <c r="B2376" t="s">
        <v>5</v>
      </c>
      <c r="C2376" t="s">
        <v>1733</v>
      </c>
      <c r="D2376" t="s">
        <v>6899</v>
      </c>
      <c r="E2376" t="s">
        <v>1714</v>
      </c>
    </row>
    <row r="2377" spans="1:5" x14ac:dyDescent="0.25">
      <c r="A2377" t="s">
        <v>3987</v>
      </c>
      <c r="B2377" t="s">
        <v>5</v>
      </c>
      <c r="C2377" t="s">
        <v>1733</v>
      </c>
      <c r="D2377" t="s">
        <v>6899</v>
      </c>
      <c r="E2377" t="s">
        <v>1715</v>
      </c>
    </row>
    <row r="2378" spans="1:5" x14ac:dyDescent="0.25">
      <c r="A2378" t="s">
        <v>3988</v>
      </c>
      <c r="B2378" t="s">
        <v>5</v>
      </c>
      <c r="C2378" t="s">
        <v>1733</v>
      </c>
      <c r="D2378" t="s">
        <v>6900</v>
      </c>
      <c r="E2378" t="s">
        <v>1702</v>
      </c>
    </row>
    <row r="2379" spans="1:5" x14ac:dyDescent="0.25">
      <c r="A2379" t="s">
        <v>3989</v>
      </c>
      <c r="B2379" t="s">
        <v>5</v>
      </c>
      <c r="C2379" t="s">
        <v>1733</v>
      </c>
      <c r="D2379" t="s">
        <v>6900</v>
      </c>
      <c r="E2379" t="s">
        <v>1705</v>
      </c>
    </row>
    <row r="2380" spans="1:5" x14ac:dyDescent="0.25">
      <c r="A2380" t="s">
        <v>3990</v>
      </c>
      <c r="B2380" t="s">
        <v>5</v>
      </c>
      <c r="C2380" t="s">
        <v>1733</v>
      </c>
      <c r="D2380" t="s">
        <v>6900</v>
      </c>
      <c r="E2380" t="s">
        <v>1706</v>
      </c>
    </row>
    <row r="2381" spans="1:5" x14ac:dyDescent="0.25">
      <c r="A2381" t="s">
        <v>3991</v>
      </c>
      <c r="B2381" t="s">
        <v>5</v>
      </c>
      <c r="C2381" t="s">
        <v>1733</v>
      </c>
      <c r="D2381" t="s">
        <v>6900</v>
      </c>
      <c r="E2381" t="s">
        <v>1707</v>
      </c>
    </row>
    <row r="2382" spans="1:5" x14ac:dyDescent="0.25">
      <c r="A2382" t="s">
        <v>3992</v>
      </c>
      <c r="B2382" t="s">
        <v>5</v>
      </c>
      <c r="C2382" t="s">
        <v>1733</v>
      </c>
      <c r="D2382" t="s">
        <v>6900</v>
      </c>
      <c r="E2382" t="s">
        <v>1708</v>
      </c>
    </row>
    <row r="2383" spans="1:5" x14ac:dyDescent="0.25">
      <c r="A2383" t="s">
        <v>3993</v>
      </c>
      <c r="B2383" t="s">
        <v>5</v>
      </c>
      <c r="C2383" t="s">
        <v>1733</v>
      </c>
      <c r="D2383" t="s">
        <v>6900</v>
      </c>
      <c r="E2383" t="s">
        <v>1709</v>
      </c>
    </row>
    <row r="2384" spans="1:5" x14ac:dyDescent="0.25">
      <c r="A2384" t="s">
        <v>3994</v>
      </c>
      <c r="B2384" t="s">
        <v>5</v>
      </c>
      <c r="C2384" t="s">
        <v>1733</v>
      </c>
      <c r="D2384" t="s">
        <v>6900</v>
      </c>
      <c r="E2384" t="s">
        <v>1710</v>
      </c>
    </row>
    <row r="2385" spans="1:5" x14ac:dyDescent="0.25">
      <c r="A2385" t="s">
        <v>3995</v>
      </c>
      <c r="B2385" t="s">
        <v>5</v>
      </c>
      <c r="C2385" t="s">
        <v>1733</v>
      </c>
      <c r="D2385" t="s">
        <v>6900</v>
      </c>
      <c r="E2385" t="s">
        <v>1711</v>
      </c>
    </row>
    <row r="2386" spans="1:5" x14ac:dyDescent="0.25">
      <c r="A2386" t="s">
        <v>3996</v>
      </c>
      <c r="B2386" t="s">
        <v>5</v>
      </c>
      <c r="C2386" t="s">
        <v>1733</v>
      </c>
      <c r="D2386" t="s">
        <v>6900</v>
      </c>
      <c r="E2386" t="s">
        <v>1712</v>
      </c>
    </row>
    <row r="2387" spans="1:5" x14ac:dyDescent="0.25">
      <c r="A2387" t="s">
        <v>3997</v>
      </c>
      <c r="B2387" t="s">
        <v>5</v>
      </c>
      <c r="C2387" t="s">
        <v>1733</v>
      </c>
      <c r="D2387" t="s">
        <v>6900</v>
      </c>
      <c r="E2387" t="s">
        <v>1713</v>
      </c>
    </row>
    <row r="2388" spans="1:5" x14ac:dyDescent="0.25">
      <c r="A2388" t="s">
        <v>3998</v>
      </c>
      <c r="B2388" t="s">
        <v>5</v>
      </c>
      <c r="C2388" t="s">
        <v>1733</v>
      </c>
      <c r="D2388" t="s">
        <v>6900</v>
      </c>
      <c r="E2388" t="s">
        <v>1714</v>
      </c>
    </row>
    <row r="2389" spans="1:5" x14ac:dyDescent="0.25">
      <c r="A2389" t="s">
        <v>3999</v>
      </c>
      <c r="B2389" t="s">
        <v>5</v>
      </c>
      <c r="C2389" t="s">
        <v>1733</v>
      </c>
      <c r="D2389" t="s">
        <v>6900</v>
      </c>
      <c r="E2389" t="s">
        <v>1715</v>
      </c>
    </row>
    <row r="2390" spans="1:5" x14ac:dyDescent="0.25">
      <c r="A2390" t="s">
        <v>4000</v>
      </c>
      <c r="B2390" t="s">
        <v>5</v>
      </c>
      <c r="C2390" t="s">
        <v>1733</v>
      </c>
      <c r="D2390" t="s">
        <v>6901</v>
      </c>
      <c r="E2390" t="s">
        <v>1702</v>
      </c>
    </row>
    <row r="2391" spans="1:5" x14ac:dyDescent="0.25">
      <c r="A2391" t="s">
        <v>4001</v>
      </c>
      <c r="B2391" t="s">
        <v>5</v>
      </c>
      <c r="C2391" t="s">
        <v>1733</v>
      </c>
      <c r="D2391" t="s">
        <v>6901</v>
      </c>
      <c r="E2391" t="s">
        <v>1705</v>
      </c>
    </row>
    <row r="2392" spans="1:5" x14ac:dyDescent="0.25">
      <c r="A2392" t="s">
        <v>4002</v>
      </c>
      <c r="B2392" t="s">
        <v>5</v>
      </c>
      <c r="C2392" t="s">
        <v>1733</v>
      </c>
      <c r="D2392" t="s">
        <v>6901</v>
      </c>
      <c r="E2392" t="s">
        <v>1706</v>
      </c>
    </row>
    <row r="2393" spans="1:5" x14ac:dyDescent="0.25">
      <c r="A2393" t="s">
        <v>4003</v>
      </c>
      <c r="B2393" t="s">
        <v>5</v>
      </c>
      <c r="C2393" t="s">
        <v>1733</v>
      </c>
      <c r="D2393" t="s">
        <v>6901</v>
      </c>
      <c r="E2393" t="s">
        <v>1707</v>
      </c>
    </row>
    <row r="2394" spans="1:5" x14ac:dyDescent="0.25">
      <c r="A2394" t="s">
        <v>4004</v>
      </c>
      <c r="B2394" t="s">
        <v>5</v>
      </c>
      <c r="C2394" t="s">
        <v>1733</v>
      </c>
      <c r="D2394" t="s">
        <v>6901</v>
      </c>
      <c r="E2394" t="s">
        <v>1708</v>
      </c>
    </row>
    <row r="2395" spans="1:5" x14ac:dyDescent="0.25">
      <c r="A2395" t="s">
        <v>4005</v>
      </c>
      <c r="B2395" t="s">
        <v>5</v>
      </c>
      <c r="C2395" t="s">
        <v>1733</v>
      </c>
      <c r="D2395" t="s">
        <v>6901</v>
      </c>
      <c r="E2395" t="s">
        <v>1709</v>
      </c>
    </row>
    <row r="2396" spans="1:5" x14ac:dyDescent="0.25">
      <c r="A2396" t="s">
        <v>4006</v>
      </c>
      <c r="B2396" t="s">
        <v>5</v>
      </c>
      <c r="C2396" t="s">
        <v>1733</v>
      </c>
      <c r="D2396" t="s">
        <v>6901</v>
      </c>
      <c r="E2396" t="s">
        <v>1710</v>
      </c>
    </row>
    <row r="2397" spans="1:5" x14ac:dyDescent="0.25">
      <c r="A2397" t="s">
        <v>4007</v>
      </c>
      <c r="B2397" t="s">
        <v>5</v>
      </c>
      <c r="C2397" t="s">
        <v>1733</v>
      </c>
      <c r="D2397" t="s">
        <v>6901</v>
      </c>
      <c r="E2397" t="s">
        <v>1711</v>
      </c>
    </row>
    <row r="2398" spans="1:5" x14ac:dyDescent="0.25">
      <c r="A2398" t="s">
        <v>4008</v>
      </c>
      <c r="B2398" t="s">
        <v>5</v>
      </c>
      <c r="C2398" t="s">
        <v>1733</v>
      </c>
      <c r="D2398" t="s">
        <v>6901</v>
      </c>
      <c r="E2398" t="s">
        <v>1712</v>
      </c>
    </row>
    <row r="2399" spans="1:5" x14ac:dyDescent="0.25">
      <c r="A2399" t="s">
        <v>4009</v>
      </c>
      <c r="B2399" t="s">
        <v>5</v>
      </c>
      <c r="C2399" t="s">
        <v>1733</v>
      </c>
      <c r="D2399" t="s">
        <v>6901</v>
      </c>
      <c r="E2399" t="s">
        <v>1713</v>
      </c>
    </row>
    <row r="2400" spans="1:5" x14ac:dyDescent="0.25">
      <c r="A2400" t="s">
        <v>4010</v>
      </c>
      <c r="B2400" t="s">
        <v>5</v>
      </c>
      <c r="C2400" t="s">
        <v>1733</v>
      </c>
      <c r="D2400" t="s">
        <v>6901</v>
      </c>
      <c r="E2400" t="s">
        <v>1714</v>
      </c>
    </row>
    <row r="2401" spans="1:5" x14ac:dyDescent="0.25">
      <c r="A2401" t="s">
        <v>4011</v>
      </c>
      <c r="B2401" t="s">
        <v>5</v>
      </c>
      <c r="C2401" t="s">
        <v>1733</v>
      </c>
      <c r="D2401" t="s">
        <v>6901</v>
      </c>
      <c r="E2401" t="s">
        <v>1715</v>
      </c>
    </row>
    <row r="2402" spans="1:5" x14ac:dyDescent="0.25">
      <c r="A2402" t="s">
        <v>4012</v>
      </c>
      <c r="B2402" t="s">
        <v>5</v>
      </c>
      <c r="C2402" t="s">
        <v>1733</v>
      </c>
      <c r="D2402" t="s">
        <v>6902</v>
      </c>
      <c r="E2402" t="s">
        <v>1702</v>
      </c>
    </row>
    <row r="2403" spans="1:5" x14ac:dyDescent="0.25">
      <c r="A2403" t="s">
        <v>4013</v>
      </c>
      <c r="B2403" t="s">
        <v>5</v>
      </c>
      <c r="C2403" t="s">
        <v>1733</v>
      </c>
      <c r="D2403" t="s">
        <v>6902</v>
      </c>
      <c r="E2403" t="s">
        <v>1705</v>
      </c>
    </row>
    <row r="2404" spans="1:5" x14ac:dyDescent="0.25">
      <c r="A2404" t="s">
        <v>4014</v>
      </c>
      <c r="B2404" t="s">
        <v>5</v>
      </c>
      <c r="C2404" t="s">
        <v>1733</v>
      </c>
      <c r="D2404" t="s">
        <v>6902</v>
      </c>
      <c r="E2404" t="s">
        <v>1706</v>
      </c>
    </row>
    <row r="2405" spans="1:5" x14ac:dyDescent="0.25">
      <c r="A2405" t="s">
        <v>4015</v>
      </c>
      <c r="B2405" t="s">
        <v>5</v>
      </c>
      <c r="C2405" t="s">
        <v>1733</v>
      </c>
      <c r="D2405" t="s">
        <v>6902</v>
      </c>
      <c r="E2405" t="s">
        <v>1707</v>
      </c>
    </row>
    <row r="2406" spans="1:5" x14ac:dyDescent="0.25">
      <c r="A2406" t="s">
        <v>4016</v>
      </c>
      <c r="B2406" t="s">
        <v>5</v>
      </c>
      <c r="C2406" t="s">
        <v>1733</v>
      </c>
      <c r="D2406" t="s">
        <v>6902</v>
      </c>
      <c r="E2406" t="s">
        <v>1708</v>
      </c>
    </row>
    <row r="2407" spans="1:5" x14ac:dyDescent="0.25">
      <c r="A2407" t="s">
        <v>4017</v>
      </c>
      <c r="B2407" t="s">
        <v>5</v>
      </c>
      <c r="C2407" t="s">
        <v>1733</v>
      </c>
      <c r="D2407" t="s">
        <v>6902</v>
      </c>
      <c r="E2407" t="s">
        <v>1709</v>
      </c>
    </row>
    <row r="2408" spans="1:5" x14ac:dyDescent="0.25">
      <c r="A2408" t="s">
        <v>4018</v>
      </c>
      <c r="B2408" t="s">
        <v>5</v>
      </c>
      <c r="C2408" t="s">
        <v>1733</v>
      </c>
      <c r="D2408" t="s">
        <v>6902</v>
      </c>
      <c r="E2408" t="s">
        <v>1710</v>
      </c>
    </row>
    <row r="2409" spans="1:5" x14ac:dyDescent="0.25">
      <c r="A2409" t="s">
        <v>4019</v>
      </c>
      <c r="B2409" t="s">
        <v>5</v>
      </c>
      <c r="C2409" t="s">
        <v>1733</v>
      </c>
      <c r="D2409" t="s">
        <v>6902</v>
      </c>
      <c r="E2409" t="s">
        <v>1711</v>
      </c>
    </row>
    <row r="2410" spans="1:5" x14ac:dyDescent="0.25">
      <c r="A2410" t="s">
        <v>4020</v>
      </c>
      <c r="B2410" t="s">
        <v>5</v>
      </c>
      <c r="C2410" t="s">
        <v>1733</v>
      </c>
      <c r="D2410" t="s">
        <v>6902</v>
      </c>
      <c r="E2410" t="s">
        <v>1712</v>
      </c>
    </row>
    <row r="2411" spans="1:5" x14ac:dyDescent="0.25">
      <c r="A2411" t="s">
        <v>4021</v>
      </c>
      <c r="B2411" t="s">
        <v>5</v>
      </c>
      <c r="C2411" t="s">
        <v>1733</v>
      </c>
      <c r="D2411" t="s">
        <v>6902</v>
      </c>
      <c r="E2411" t="s">
        <v>1713</v>
      </c>
    </row>
    <row r="2412" spans="1:5" x14ac:dyDescent="0.25">
      <c r="A2412" t="s">
        <v>4022</v>
      </c>
      <c r="B2412" t="s">
        <v>5</v>
      </c>
      <c r="C2412" t="s">
        <v>1733</v>
      </c>
      <c r="D2412" t="s">
        <v>6902</v>
      </c>
      <c r="E2412" t="s">
        <v>1714</v>
      </c>
    </row>
    <row r="2413" spans="1:5" x14ac:dyDescent="0.25">
      <c r="A2413" t="s">
        <v>4023</v>
      </c>
      <c r="B2413" t="s">
        <v>5</v>
      </c>
      <c r="C2413" t="s">
        <v>1733</v>
      </c>
      <c r="D2413" t="s">
        <v>6902</v>
      </c>
      <c r="E2413" t="s">
        <v>1715</v>
      </c>
    </row>
    <row r="2414" spans="1:5" x14ac:dyDescent="0.25">
      <c r="A2414" t="s">
        <v>4024</v>
      </c>
      <c r="B2414" t="s">
        <v>5</v>
      </c>
      <c r="C2414" t="s">
        <v>1733</v>
      </c>
      <c r="D2414" t="s">
        <v>6903</v>
      </c>
      <c r="E2414" t="s">
        <v>1702</v>
      </c>
    </row>
    <row r="2415" spans="1:5" x14ac:dyDescent="0.25">
      <c r="A2415" t="s">
        <v>4025</v>
      </c>
      <c r="B2415" t="s">
        <v>5</v>
      </c>
      <c r="C2415" t="s">
        <v>1733</v>
      </c>
      <c r="D2415" t="s">
        <v>6903</v>
      </c>
      <c r="E2415" t="s">
        <v>1705</v>
      </c>
    </row>
    <row r="2416" spans="1:5" x14ac:dyDescent="0.25">
      <c r="A2416" t="s">
        <v>4026</v>
      </c>
      <c r="B2416" t="s">
        <v>5</v>
      </c>
      <c r="C2416" t="s">
        <v>1733</v>
      </c>
      <c r="D2416" t="s">
        <v>6903</v>
      </c>
      <c r="E2416" t="s">
        <v>1706</v>
      </c>
    </row>
    <row r="2417" spans="1:5" x14ac:dyDescent="0.25">
      <c r="A2417" t="s">
        <v>4027</v>
      </c>
      <c r="B2417" t="s">
        <v>5</v>
      </c>
      <c r="C2417" t="s">
        <v>1733</v>
      </c>
      <c r="D2417" t="s">
        <v>6903</v>
      </c>
      <c r="E2417" t="s">
        <v>1707</v>
      </c>
    </row>
    <row r="2418" spans="1:5" x14ac:dyDescent="0.25">
      <c r="A2418" t="s">
        <v>4028</v>
      </c>
      <c r="B2418" t="s">
        <v>5</v>
      </c>
      <c r="C2418" t="s">
        <v>1733</v>
      </c>
      <c r="D2418" t="s">
        <v>6903</v>
      </c>
      <c r="E2418" t="s">
        <v>1708</v>
      </c>
    </row>
    <row r="2419" spans="1:5" x14ac:dyDescent="0.25">
      <c r="A2419" t="s">
        <v>4029</v>
      </c>
      <c r="B2419" t="s">
        <v>5</v>
      </c>
      <c r="C2419" t="s">
        <v>1733</v>
      </c>
      <c r="D2419" t="s">
        <v>6903</v>
      </c>
      <c r="E2419" t="s">
        <v>1709</v>
      </c>
    </row>
    <row r="2420" spans="1:5" x14ac:dyDescent="0.25">
      <c r="A2420" t="s">
        <v>4030</v>
      </c>
      <c r="B2420" t="s">
        <v>5</v>
      </c>
      <c r="C2420" t="s">
        <v>1733</v>
      </c>
      <c r="D2420" t="s">
        <v>6903</v>
      </c>
      <c r="E2420" t="s">
        <v>1710</v>
      </c>
    </row>
    <row r="2421" spans="1:5" x14ac:dyDescent="0.25">
      <c r="A2421" t="s">
        <v>4031</v>
      </c>
      <c r="B2421" t="s">
        <v>5</v>
      </c>
      <c r="C2421" t="s">
        <v>1733</v>
      </c>
      <c r="D2421" t="s">
        <v>6903</v>
      </c>
      <c r="E2421" t="s">
        <v>1711</v>
      </c>
    </row>
    <row r="2422" spans="1:5" x14ac:dyDescent="0.25">
      <c r="A2422" t="s">
        <v>4032</v>
      </c>
      <c r="B2422" t="s">
        <v>5</v>
      </c>
      <c r="C2422" t="s">
        <v>1733</v>
      </c>
      <c r="D2422" t="s">
        <v>6903</v>
      </c>
      <c r="E2422" t="s">
        <v>1712</v>
      </c>
    </row>
    <row r="2423" spans="1:5" x14ac:dyDescent="0.25">
      <c r="A2423" t="s">
        <v>4033</v>
      </c>
      <c r="B2423" t="s">
        <v>5</v>
      </c>
      <c r="C2423" t="s">
        <v>1733</v>
      </c>
      <c r="D2423" t="s">
        <v>6903</v>
      </c>
      <c r="E2423" t="s">
        <v>1713</v>
      </c>
    </row>
    <row r="2424" spans="1:5" x14ac:dyDescent="0.25">
      <c r="A2424" t="s">
        <v>4034</v>
      </c>
      <c r="B2424" t="s">
        <v>5</v>
      </c>
      <c r="C2424" t="s">
        <v>1733</v>
      </c>
      <c r="D2424" t="s">
        <v>6903</v>
      </c>
      <c r="E2424" t="s">
        <v>1714</v>
      </c>
    </row>
    <row r="2425" spans="1:5" x14ac:dyDescent="0.25">
      <c r="A2425" t="s">
        <v>4035</v>
      </c>
      <c r="B2425" t="s">
        <v>5</v>
      </c>
      <c r="C2425" t="s">
        <v>1733</v>
      </c>
      <c r="D2425" t="s">
        <v>6903</v>
      </c>
      <c r="E2425" t="s">
        <v>1715</v>
      </c>
    </row>
    <row r="2426" spans="1:5" x14ac:dyDescent="0.25">
      <c r="A2426" t="s">
        <v>4036</v>
      </c>
      <c r="B2426" t="s">
        <v>5</v>
      </c>
      <c r="C2426" t="s">
        <v>1733</v>
      </c>
      <c r="D2426" t="s">
        <v>6904</v>
      </c>
      <c r="E2426" t="s">
        <v>1702</v>
      </c>
    </row>
    <row r="2427" spans="1:5" x14ac:dyDescent="0.25">
      <c r="A2427" t="s">
        <v>4037</v>
      </c>
      <c r="B2427" t="s">
        <v>5</v>
      </c>
      <c r="C2427" t="s">
        <v>1733</v>
      </c>
      <c r="D2427" t="s">
        <v>6904</v>
      </c>
      <c r="E2427" t="s">
        <v>1705</v>
      </c>
    </row>
    <row r="2428" spans="1:5" x14ac:dyDescent="0.25">
      <c r="A2428" t="s">
        <v>4038</v>
      </c>
      <c r="B2428" t="s">
        <v>5</v>
      </c>
      <c r="C2428" t="s">
        <v>1733</v>
      </c>
      <c r="D2428" t="s">
        <v>6904</v>
      </c>
      <c r="E2428" t="s">
        <v>1706</v>
      </c>
    </row>
    <row r="2429" spans="1:5" x14ac:dyDescent="0.25">
      <c r="A2429" t="s">
        <v>4039</v>
      </c>
      <c r="B2429" t="s">
        <v>5</v>
      </c>
      <c r="C2429" t="s">
        <v>1733</v>
      </c>
      <c r="D2429" t="s">
        <v>6904</v>
      </c>
      <c r="E2429" t="s">
        <v>1707</v>
      </c>
    </row>
    <row r="2430" spans="1:5" x14ac:dyDescent="0.25">
      <c r="A2430" t="s">
        <v>4040</v>
      </c>
      <c r="B2430" t="s">
        <v>5</v>
      </c>
      <c r="C2430" t="s">
        <v>1733</v>
      </c>
      <c r="D2430" t="s">
        <v>6904</v>
      </c>
      <c r="E2430" t="s">
        <v>1708</v>
      </c>
    </row>
    <row r="2431" spans="1:5" x14ac:dyDescent="0.25">
      <c r="A2431" t="s">
        <v>4041</v>
      </c>
      <c r="B2431" t="s">
        <v>5</v>
      </c>
      <c r="C2431" t="s">
        <v>1733</v>
      </c>
      <c r="D2431" t="s">
        <v>6904</v>
      </c>
      <c r="E2431" t="s">
        <v>1709</v>
      </c>
    </row>
    <row r="2432" spans="1:5" x14ac:dyDescent="0.25">
      <c r="A2432" t="s">
        <v>4042</v>
      </c>
      <c r="B2432" t="s">
        <v>5</v>
      </c>
      <c r="C2432" t="s">
        <v>1733</v>
      </c>
      <c r="D2432" t="s">
        <v>6904</v>
      </c>
      <c r="E2432" t="s">
        <v>1710</v>
      </c>
    </row>
    <row r="2433" spans="1:5" x14ac:dyDescent="0.25">
      <c r="A2433" t="s">
        <v>4043</v>
      </c>
      <c r="B2433" t="s">
        <v>5</v>
      </c>
      <c r="C2433" t="s">
        <v>1733</v>
      </c>
      <c r="D2433" t="s">
        <v>6904</v>
      </c>
      <c r="E2433" t="s">
        <v>1711</v>
      </c>
    </row>
    <row r="2434" spans="1:5" x14ac:dyDescent="0.25">
      <c r="A2434" t="s">
        <v>4044</v>
      </c>
      <c r="B2434" t="s">
        <v>5</v>
      </c>
      <c r="C2434" t="s">
        <v>1733</v>
      </c>
      <c r="D2434" t="s">
        <v>6904</v>
      </c>
      <c r="E2434" t="s">
        <v>1712</v>
      </c>
    </row>
    <row r="2435" spans="1:5" x14ac:dyDescent="0.25">
      <c r="A2435" t="s">
        <v>4045</v>
      </c>
      <c r="B2435" t="s">
        <v>5</v>
      </c>
      <c r="C2435" t="s">
        <v>1733</v>
      </c>
      <c r="D2435" t="s">
        <v>6904</v>
      </c>
      <c r="E2435" t="s">
        <v>1713</v>
      </c>
    </row>
    <row r="2436" spans="1:5" x14ac:dyDescent="0.25">
      <c r="A2436" t="s">
        <v>4046</v>
      </c>
      <c r="B2436" t="s">
        <v>5</v>
      </c>
      <c r="C2436" t="s">
        <v>1733</v>
      </c>
      <c r="D2436" t="s">
        <v>6904</v>
      </c>
      <c r="E2436" t="s">
        <v>1714</v>
      </c>
    </row>
    <row r="2437" spans="1:5" x14ac:dyDescent="0.25">
      <c r="A2437" t="s">
        <v>4047</v>
      </c>
      <c r="B2437" t="s">
        <v>5</v>
      </c>
      <c r="C2437" t="s">
        <v>1733</v>
      </c>
      <c r="D2437" t="s">
        <v>6904</v>
      </c>
      <c r="E2437" t="s">
        <v>1715</v>
      </c>
    </row>
    <row r="2438" spans="1:5" x14ac:dyDescent="0.25">
      <c r="A2438" t="s">
        <v>4048</v>
      </c>
      <c r="B2438" t="s">
        <v>5</v>
      </c>
      <c r="C2438" t="s">
        <v>1733</v>
      </c>
      <c r="D2438" t="s">
        <v>6905</v>
      </c>
      <c r="E2438" t="s">
        <v>1702</v>
      </c>
    </row>
    <row r="2439" spans="1:5" x14ac:dyDescent="0.25">
      <c r="A2439" t="s">
        <v>4049</v>
      </c>
      <c r="B2439" t="s">
        <v>5</v>
      </c>
      <c r="C2439" t="s">
        <v>1733</v>
      </c>
      <c r="D2439" t="s">
        <v>6905</v>
      </c>
      <c r="E2439" t="s">
        <v>1705</v>
      </c>
    </row>
    <row r="2440" spans="1:5" x14ac:dyDescent="0.25">
      <c r="A2440" t="s">
        <v>4050</v>
      </c>
      <c r="B2440" t="s">
        <v>5</v>
      </c>
      <c r="C2440" t="s">
        <v>1733</v>
      </c>
      <c r="D2440" t="s">
        <v>6905</v>
      </c>
      <c r="E2440" t="s">
        <v>1706</v>
      </c>
    </row>
    <row r="2441" spans="1:5" x14ac:dyDescent="0.25">
      <c r="A2441" t="s">
        <v>4051</v>
      </c>
      <c r="B2441" t="s">
        <v>5</v>
      </c>
      <c r="C2441" t="s">
        <v>1733</v>
      </c>
      <c r="D2441" t="s">
        <v>6905</v>
      </c>
      <c r="E2441" t="s">
        <v>1707</v>
      </c>
    </row>
    <row r="2442" spans="1:5" x14ac:dyDescent="0.25">
      <c r="A2442" t="s">
        <v>4052</v>
      </c>
      <c r="B2442" t="s">
        <v>5</v>
      </c>
      <c r="C2442" t="s">
        <v>1733</v>
      </c>
      <c r="D2442" t="s">
        <v>6905</v>
      </c>
      <c r="E2442" t="s">
        <v>1708</v>
      </c>
    </row>
    <row r="2443" spans="1:5" x14ac:dyDescent="0.25">
      <c r="A2443" t="s">
        <v>4053</v>
      </c>
      <c r="B2443" t="s">
        <v>5</v>
      </c>
      <c r="C2443" t="s">
        <v>1733</v>
      </c>
      <c r="D2443" t="s">
        <v>6905</v>
      </c>
      <c r="E2443" t="s">
        <v>1709</v>
      </c>
    </row>
    <row r="2444" spans="1:5" x14ac:dyDescent="0.25">
      <c r="A2444" t="s">
        <v>4054</v>
      </c>
      <c r="B2444" t="s">
        <v>5</v>
      </c>
      <c r="C2444" t="s">
        <v>1733</v>
      </c>
      <c r="D2444" t="s">
        <v>6905</v>
      </c>
      <c r="E2444" t="s">
        <v>1710</v>
      </c>
    </row>
    <row r="2445" spans="1:5" x14ac:dyDescent="0.25">
      <c r="A2445" t="s">
        <v>4055</v>
      </c>
      <c r="B2445" t="s">
        <v>5</v>
      </c>
      <c r="C2445" t="s">
        <v>1733</v>
      </c>
      <c r="D2445" t="s">
        <v>6905</v>
      </c>
      <c r="E2445" t="s">
        <v>1711</v>
      </c>
    </row>
    <row r="2446" spans="1:5" x14ac:dyDescent="0.25">
      <c r="A2446" t="s">
        <v>4056</v>
      </c>
      <c r="B2446" t="s">
        <v>5</v>
      </c>
      <c r="C2446" t="s">
        <v>1733</v>
      </c>
      <c r="D2446" t="s">
        <v>6905</v>
      </c>
      <c r="E2446" t="s">
        <v>1712</v>
      </c>
    </row>
    <row r="2447" spans="1:5" x14ac:dyDescent="0.25">
      <c r="A2447" t="s">
        <v>4057</v>
      </c>
      <c r="B2447" t="s">
        <v>5</v>
      </c>
      <c r="C2447" t="s">
        <v>1733</v>
      </c>
      <c r="D2447" t="s">
        <v>6905</v>
      </c>
      <c r="E2447" t="s">
        <v>1713</v>
      </c>
    </row>
    <row r="2448" spans="1:5" x14ac:dyDescent="0.25">
      <c r="A2448" t="s">
        <v>4058</v>
      </c>
      <c r="B2448" t="s">
        <v>5</v>
      </c>
      <c r="C2448" t="s">
        <v>1733</v>
      </c>
      <c r="D2448" t="s">
        <v>6905</v>
      </c>
      <c r="E2448" t="s">
        <v>1714</v>
      </c>
    </row>
    <row r="2449" spans="1:5" x14ac:dyDescent="0.25">
      <c r="A2449" t="s">
        <v>4059</v>
      </c>
      <c r="B2449" t="s">
        <v>5</v>
      </c>
      <c r="C2449" t="s">
        <v>1733</v>
      </c>
      <c r="D2449" t="s">
        <v>6905</v>
      </c>
      <c r="E2449" t="s">
        <v>1715</v>
      </c>
    </row>
    <row r="2450" spans="1:5" x14ac:dyDescent="0.25">
      <c r="A2450" t="s">
        <v>4060</v>
      </c>
      <c r="B2450" t="s">
        <v>5</v>
      </c>
      <c r="C2450" t="s">
        <v>1733</v>
      </c>
      <c r="D2450" t="s">
        <v>6906</v>
      </c>
      <c r="E2450" t="s">
        <v>1702</v>
      </c>
    </row>
    <row r="2451" spans="1:5" x14ac:dyDescent="0.25">
      <c r="A2451" t="s">
        <v>4061</v>
      </c>
      <c r="B2451" t="s">
        <v>5</v>
      </c>
      <c r="C2451" t="s">
        <v>1733</v>
      </c>
      <c r="D2451" t="s">
        <v>6906</v>
      </c>
      <c r="E2451" t="s">
        <v>1705</v>
      </c>
    </row>
    <row r="2452" spans="1:5" x14ac:dyDescent="0.25">
      <c r="A2452" t="s">
        <v>4062</v>
      </c>
      <c r="B2452" t="s">
        <v>5</v>
      </c>
      <c r="C2452" t="s">
        <v>1733</v>
      </c>
      <c r="D2452" t="s">
        <v>6906</v>
      </c>
      <c r="E2452" t="s">
        <v>1706</v>
      </c>
    </row>
    <row r="2453" spans="1:5" x14ac:dyDescent="0.25">
      <c r="A2453" t="s">
        <v>4063</v>
      </c>
      <c r="B2453" t="s">
        <v>5</v>
      </c>
      <c r="C2453" t="s">
        <v>1733</v>
      </c>
      <c r="D2453" t="s">
        <v>6906</v>
      </c>
      <c r="E2453" t="s">
        <v>1707</v>
      </c>
    </row>
    <row r="2454" spans="1:5" x14ac:dyDescent="0.25">
      <c r="A2454" t="s">
        <v>4064</v>
      </c>
      <c r="B2454" t="s">
        <v>5</v>
      </c>
      <c r="C2454" t="s">
        <v>1733</v>
      </c>
      <c r="D2454" t="s">
        <v>6906</v>
      </c>
      <c r="E2454" t="s">
        <v>1708</v>
      </c>
    </row>
    <row r="2455" spans="1:5" x14ac:dyDescent="0.25">
      <c r="A2455" t="s">
        <v>4065</v>
      </c>
      <c r="B2455" t="s">
        <v>5</v>
      </c>
      <c r="C2455" t="s">
        <v>1733</v>
      </c>
      <c r="D2455" t="s">
        <v>6906</v>
      </c>
      <c r="E2455" t="s">
        <v>1709</v>
      </c>
    </row>
    <row r="2456" spans="1:5" x14ac:dyDescent="0.25">
      <c r="A2456" t="s">
        <v>4066</v>
      </c>
      <c r="B2456" t="s">
        <v>5</v>
      </c>
      <c r="C2456" t="s">
        <v>1733</v>
      </c>
      <c r="D2456" t="s">
        <v>6906</v>
      </c>
      <c r="E2456" t="s">
        <v>1710</v>
      </c>
    </row>
    <row r="2457" spans="1:5" x14ac:dyDescent="0.25">
      <c r="A2457" t="s">
        <v>4067</v>
      </c>
      <c r="B2457" t="s">
        <v>5</v>
      </c>
      <c r="C2457" t="s">
        <v>1733</v>
      </c>
      <c r="D2457" t="s">
        <v>6906</v>
      </c>
      <c r="E2457" t="s">
        <v>1711</v>
      </c>
    </row>
    <row r="2458" spans="1:5" x14ac:dyDescent="0.25">
      <c r="A2458" t="s">
        <v>4068</v>
      </c>
      <c r="B2458" t="s">
        <v>5</v>
      </c>
      <c r="C2458" t="s">
        <v>1733</v>
      </c>
      <c r="D2458" t="s">
        <v>6906</v>
      </c>
      <c r="E2458" t="s">
        <v>1712</v>
      </c>
    </row>
    <row r="2459" spans="1:5" x14ac:dyDescent="0.25">
      <c r="A2459" t="s">
        <v>4069</v>
      </c>
      <c r="B2459" t="s">
        <v>5</v>
      </c>
      <c r="C2459" t="s">
        <v>1733</v>
      </c>
      <c r="D2459" t="s">
        <v>6906</v>
      </c>
      <c r="E2459" t="s">
        <v>1713</v>
      </c>
    </row>
    <row r="2460" spans="1:5" x14ac:dyDescent="0.25">
      <c r="A2460" t="s">
        <v>4070</v>
      </c>
      <c r="B2460" t="s">
        <v>5</v>
      </c>
      <c r="C2460" t="s">
        <v>1733</v>
      </c>
      <c r="D2460" t="s">
        <v>6906</v>
      </c>
      <c r="E2460" t="s">
        <v>1714</v>
      </c>
    </row>
    <row r="2461" spans="1:5" x14ac:dyDescent="0.25">
      <c r="A2461" t="s">
        <v>4071</v>
      </c>
      <c r="B2461" t="s">
        <v>5</v>
      </c>
      <c r="C2461" t="s">
        <v>1733</v>
      </c>
      <c r="D2461" t="s">
        <v>6906</v>
      </c>
      <c r="E2461" t="s">
        <v>1715</v>
      </c>
    </row>
    <row r="2462" spans="1:5" x14ac:dyDescent="0.25">
      <c r="A2462" t="s">
        <v>4072</v>
      </c>
      <c r="B2462" t="s">
        <v>5</v>
      </c>
      <c r="C2462" t="s">
        <v>1733</v>
      </c>
      <c r="D2462" t="s">
        <v>6907</v>
      </c>
      <c r="E2462" t="s">
        <v>1702</v>
      </c>
    </row>
    <row r="2463" spans="1:5" x14ac:dyDescent="0.25">
      <c r="A2463" t="s">
        <v>4073</v>
      </c>
      <c r="B2463" t="s">
        <v>5</v>
      </c>
      <c r="C2463" t="s">
        <v>1733</v>
      </c>
      <c r="D2463" t="s">
        <v>6907</v>
      </c>
      <c r="E2463" t="s">
        <v>1705</v>
      </c>
    </row>
    <row r="2464" spans="1:5" x14ac:dyDescent="0.25">
      <c r="A2464" t="s">
        <v>4074</v>
      </c>
      <c r="B2464" t="s">
        <v>5</v>
      </c>
      <c r="C2464" t="s">
        <v>1733</v>
      </c>
      <c r="D2464" t="s">
        <v>6907</v>
      </c>
      <c r="E2464" t="s">
        <v>1706</v>
      </c>
    </row>
    <row r="2465" spans="1:5" x14ac:dyDescent="0.25">
      <c r="A2465" t="s">
        <v>4075</v>
      </c>
      <c r="B2465" t="s">
        <v>5</v>
      </c>
      <c r="C2465" t="s">
        <v>1733</v>
      </c>
      <c r="D2465" t="s">
        <v>6907</v>
      </c>
      <c r="E2465" t="s">
        <v>1707</v>
      </c>
    </row>
    <row r="2466" spans="1:5" x14ac:dyDescent="0.25">
      <c r="A2466" t="s">
        <v>4076</v>
      </c>
      <c r="B2466" t="s">
        <v>5</v>
      </c>
      <c r="C2466" t="s">
        <v>1733</v>
      </c>
      <c r="D2466" t="s">
        <v>6907</v>
      </c>
      <c r="E2466" t="s">
        <v>1708</v>
      </c>
    </row>
    <row r="2467" spans="1:5" x14ac:dyDescent="0.25">
      <c r="A2467" t="s">
        <v>4077</v>
      </c>
      <c r="B2467" t="s">
        <v>5</v>
      </c>
      <c r="C2467" t="s">
        <v>1733</v>
      </c>
      <c r="D2467" t="s">
        <v>6907</v>
      </c>
      <c r="E2467" t="s">
        <v>1709</v>
      </c>
    </row>
    <row r="2468" spans="1:5" x14ac:dyDescent="0.25">
      <c r="A2468" t="s">
        <v>4078</v>
      </c>
      <c r="B2468" t="s">
        <v>5</v>
      </c>
      <c r="C2468" t="s">
        <v>1733</v>
      </c>
      <c r="D2468" t="s">
        <v>6907</v>
      </c>
      <c r="E2468" t="s">
        <v>1710</v>
      </c>
    </row>
    <row r="2469" spans="1:5" x14ac:dyDescent="0.25">
      <c r="A2469" t="s">
        <v>4079</v>
      </c>
      <c r="B2469" t="s">
        <v>5</v>
      </c>
      <c r="C2469" t="s">
        <v>1733</v>
      </c>
      <c r="D2469" t="s">
        <v>6907</v>
      </c>
      <c r="E2469" t="s">
        <v>1711</v>
      </c>
    </row>
    <row r="2470" spans="1:5" x14ac:dyDescent="0.25">
      <c r="A2470" t="s">
        <v>4080</v>
      </c>
      <c r="B2470" t="s">
        <v>5</v>
      </c>
      <c r="C2470" t="s">
        <v>1733</v>
      </c>
      <c r="D2470" t="s">
        <v>6907</v>
      </c>
      <c r="E2470" t="s">
        <v>1712</v>
      </c>
    </row>
    <row r="2471" spans="1:5" x14ac:dyDescent="0.25">
      <c r="A2471" t="s">
        <v>4081</v>
      </c>
      <c r="B2471" t="s">
        <v>5</v>
      </c>
      <c r="C2471" t="s">
        <v>1733</v>
      </c>
      <c r="D2471" t="s">
        <v>6907</v>
      </c>
      <c r="E2471" t="s">
        <v>1713</v>
      </c>
    </row>
    <row r="2472" spans="1:5" x14ac:dyDescent="0.25">
      <c r="A2472" t="s">
        <v>4082</v>
      </c>
      <c r="B2472" t="s">
        <v>5</v>
      </c>
      <c r="C2472" t="s">
        <v>1733</v>
      </c>
      <c r="D2472" t="s">
        <v>6907</v>
      </c>
      <c r="E2472" t="s">
        <v>1714</v>
      </c>
    </row>
    <row r="2473" spans="1:5" x14ac:dyDescent="0.25">
      <c r="A2473" t="s">
        <v>4083</v>
      </c>
      <c r="B2473" t="s">
        <v>5</v>
      </c>
      <c r="C2473" t="s">
        <v>1733</v>
      </c>
      <c r="D2473" t="s">
        <v>6907</v>
      </c>
      <c r="E2473" t="s">
        <v>1715</v>
      </c>
    </row>
    <row r="2474" spans="1:5" x14ac:dyDescent="0.25">
      <c r="A2474" t="s">
        <v>4084</v>
      </c>
      <c r="B2474" t="s">
        <v>5</v>
      </c>
      <c r="C2474" t="s">
        <v>1733</v>
      </c>
      <c r="D2474" t="s">
        <v>6908</v>
      </c>
      <c r="E2474" t="s">
        <v>1702</v>
      </c>
    </row>
    <row r="2475" spans="1:5" x14ac:dyDescent="0.25">
      <c r="A2475" t="s">
        <v>4085</v>
      </c>
      <c r="B2475" t="s">
        <v>5</v>
      </c>
      <c r="C2475" t="s">
        <v>1733</v>
      </c>
      <c r="D2475" t="s">
        <v>6908</v>
      </c>
      <c r="E2475" t="s">
        <v>1705</v>
      </c>
    </row>
    <row r="2476" spans="1:5" x14ac:dyDescent="0.25">
      <c r="A2476" t="s">
        <v>4086</v>
      </c>
      <c r="B2476" t="s">
        <v>5</v>
      </c>
      <c r="C2476" t="s">
        <v>1733</v>
      </c>
      <c r="D2476" t="s">
        <v>6908</v>
      </c>
      <c r="E2476" t="s">
        <v>1706</v>
      </c>
    </row>
    <row r="2477" spans="1:5" x14ac:dyDescent="0.25">
      <c r="A2477" t="s">
        <v>4087</v>
      </c>
      <c r="B2477" t="s">
        <v>5</v>
      </c>
      <c r="C2477" t="s">
        <v>1733</v>
      </c>
      <c r="D2477" t="s">
        <v>6908</v>
      </c>
      <c r="E2477" t="s">
        <v>1707</v>
      </c>
    </row>
    <row r="2478" spans="1:5" x14ac:dyDescent="0.25">
      <c r="A2478" t="s">
        <v>4088</v>
      </c>
      <c r="B2478" t="s">
        <v>5</v>
      </c>
      <c r="C2478" t="s">
        <v>1733</v>
      </c>
      <c r="D2478" t="s">
        <v>6908</v>
      </c>
      <c r="E2478" t="s">
        <v>1708</v>
      </c>
    </row>
    <row r="2479" spans="1:5" x14ac:dyDescent="0.25">
      <c r="A2479" t="s">
        <v>4089</v>
      </c>
      <c r="B2479" t="s">
        <v>5</v>
      </c>
      <c r="C2479" t="s">
        <v>1733</v>
      </c>
      <c r="D2479" t="s">
        <v>6908</v>
      </c>
      <c r="E2479" t="s">
        <v>1709</v>
      </c>
    </row>
    <row r="2480" spans="1:5" x14ac:dyDescent="0.25">
      <c r="A2480" t="s">
        <v>4090</v>
      </c>
      <c r="B2480" t="s">
        <v>5</v>
      </c>
      <c r="C2480" t="s">
        <v>1733</v>
      </c>
      <c r="D2480" t="s">
        <v>6908</v>
      </c>
      <c r="E2480" t="s">
        <v>1710</v>
      </c>
    </row>
    <row r="2481" spans="1:5" x14ac:dyDescent="0.25">
      <c r="A2481" t="s">
        <v>4091</v>
      </c>
      <c r="B2481" t="s">
        <v>5</v>
      </c>
      <c r="C2481" t="s">
        <v>1733</v>
      </c>
      <c r="D2481" t="s">
        <v>6908</v>
      </c>
      <c r="E2481" t="s">
        <v>1711</v>
      </c>
    </row>
    <row r="2482" spans="1:5" x14ac:dyDescent="0.25">
      <c r="A2482" t="s">
        <v>4092</v>
      </c>
      <c r="B2482" t="s">
        <v>5</v>
      </c>
      <c r="C2482" t="s">
        <v>1733</v>
      </c>
      <c r="D2482" t="s">
        <v>6908</v>
      </c>
      <c r="E2482" t="s">
        <v>1712</v>
      </c>
    </row>
    <row r="2483" spans="1:5" x14ac:dyDescent="0.25">
      <c r="A2483" t="s">
        <v>4093</v>
      </c>
      <c r="B2483" t="s">
        <v>5</v>
      </c>
      <c r="C2483" t="s">
        <v>1733</v>
      </c>
      <c r="D2483" t="s">
        <v>6908</v>
      </c>
      <c r="E2483" t="s">
        <v>1713</v>
      </c>
    </row>
    <row r="2484" spans="1:5" x14ac:dyDescent="0.25">
      <c r="A2484" t="s">
        <v>4094</v>
      </c>
      <c r="B2484" t="s">
        <v>5</v>
      </c>
      <c r="C2484" t="s">
        <v>1733</v>
      </c>
      <c r="D2484" t="s">
        <v>6908</v>
      </c>
      <c r="E2484" t="s">
        <v>1714</v>
      </c>
    </row>
    <row r="2485" spans="1:5" x14ac:dyDescent="0.25">
      <c r="A2485" t="s">
        <v>4095</v>
      </c>
      <c r="B2485" t="s">
        <v>5</v>
      </c>
      <c r="C2485" t="s">
        <v>1733</v>
      </c>
      <c r="D2485" t="s">
        <v>6908</v>
      </c>
      <c r="E2485" t="s">
        <v>1715</v>
      </c>
    </row>
    <row r="2486" spans="1:5" x14ac:dyDescent="0.25">
      <c r="A2486" t="s">
        <v>4096</v>
      </c>
      <c r="B2486" t="s">
        <v>5</v>
      </c>
      <c r="C2486" t="s">
        <v>1733</v>
      </c>
      <c r="D2486" t="s">
        <v>6909</v>
      </c>
      <c r="E2486" t="s">
        <v>1702</v>
      </c>
    </row>
    <row r="2487" spans="1:5" x14ac:dyDescent="0.25">
      <c r="A2487" t="s">
        <v>4097</v>
      </c>
      <c r="B2487" t="s">
        <v>5</v>
      </c>
      <c r="C2487" t="s">
        <v>1733</v>
      </c>
      <c r="D2487" t="s">
        <v>6909</v>
      </c>
      <c r="E2487" t="s">
        <v>1705</v>
      </c>
    </row>
    <row r="2488" spans="1:5" x14ac:dyDescent="0.25">
      <c r="A2488" t="s">
        <v>4098</v>
      </c>
      <c r="B2488" t="s">
        <v>5</v>
      </c>
      <c r="C2488" t="s">
        <v>1733</v>
      </c>
      <c r="D2488" t="s">
        <v>6909</v>
      </c>
      <c r="E2488" t="s">
        <v>1706</v>
      </c>
    </row>
    <row r="2489" spans="1:5" x14ac:dyDescent="0.25">
      <c r="A2489" t="s">
        <v>4099</v>
      </c>
      <c r="B2489" t="s">
        <v>5</v>
      </c>
      <c r="C2489" t="s">
        <v>1733</v>
      </c>
      <c r="D2489" t="s">
        <v>6909</v>
      </c>
      <c r="E2489" t="s">
        <v>1707</v>
      </c>
    </row>
    <row r="2490" spans="1:5" x14ac:dyDescent="0.25">
      <c r="A2490" t="s">
        <v>4100</v>
      </c>
      <c r="B2490" t="s">
        <v>5</v>
      </c>
      <c r="C2490" t="s">
        <v>1733</v>
      </c>
      <c r="D2490" t="s">
        <v>6909</v>
      </c>
      <c r="E2490" t="s">
        <v>1708</v>
      </c>
    </row>
    <row r="2491" spans="1:5" x14ac:dyDescent="0.25">
      <c r="A2491" t="s">
        <v>4101</v>
      </c>
      <c r="B2491" t="s">
        <v>5</v>
      </c>
      <c r="C2491" t="s">
        <v>1733</v>
      </c>
      <c r="D2491" t="s">
        <v>6909</v>
      </c>
      <c r="E2491" t="s">
        <v>1709</v>
      </c>
    </row>
    <row r="2492" spans="1:5" x14ac:dyDescent="0.25">
      <c r="A2492" t="s">
        <v>4102</v>
      </c>
      <c r="B2492" t="s">
        <v>5</v>
      </c>
      <c r="C2492" t="s">
        <v>1733</v>
      </c>
      <c r="D2492" t="s">
        <v>6909</v>
      </c>
      <c r="E2492" t="s">
        <v>1710</v>
      </c>
    </row>
    <row r="2493" spans="1:5" x14ac:dyDescent="0.25">
      <c r="A2493" t="s">
        <v>4103</v>
      </c>
      <c r="B2493" t="s">
        <v>5</v>
      </c>
      <c r="C2493" t="s">
        <v>1733</v>
      </c>
      <c r="D2493" t="s">
        <v>6909</v>
      </c>
      <c r="E2493" t="s">
        <v>1711</v>
      </c>
    </row>
    <row r="2494" spans="1:5" x14ac:dyDescent="0.25">
      <c r="A2494" t="s">
        <v>4104</v>
      </c>
      <c r="B2494" t="s">
        <v>5</v>
      </c>
      <c r="C2494" t="s">
        <v>1733</v>
      </c>
      <c r="D2494" t="s">
        <v>6909</v>
      </c>
      <c r="E2494" t="s">
        <v>1712</v>
      </c>
    </row>
    <row r="2495" spans="1:5" x14ac:dyDescent="0.25">
      <c r="A2495" t="s">
        <v>4105</v>
      </c>
      <c r="B2495" t="s">
        <v>5</v>
      </c>
      <c r="C2495" t="s">
        <v>1733</v>
      </c>
      <c r="D2495" t="s">
        <v>6909</v>
      </c>
      <c r="E2495" t="s">
        <v>1713</v>
      </c>
    </row>
    <row r="2496" spans="1:5" x14ac:dyDescent="0.25">
      <c r="A2496" t="s">
        <v>4106</v>
      </c>
      <c r="B2496" t="s">
        <v>5</v>
      </c>
      <c r="C2496" t="s">
        <v>1733</v>
      </c>
      <c r="D2496" t="s">
        <v>6909</v>
      </c>
      <c r="E2496" t="s">
        <v>1714</v>
      </c>
    </row>
    <row r="2497" spans="1:5" x14ac:dyDescent="0.25">
      <c r="A2497" t="s">
        <v>4107</v>
      </c>
      <c r="B2497" t="s">
        <v>5</v>
      </c>
      <c r="C2497" t="s">
        <v>1733</v>
      </c>
      <c r="D2497" t="s">
        <v>6909</v>
      </c>
      <c r="E2497" t="s">
        <v>1715</v>
      </c>
    </row>
    <row r="2498" spans="1:5" x14ac:dyDescent="0.25">
      <c r="A2498" t="s">
        <v>4108</v>
      </c>
      <c r="B2498" t="s">
        <v>5</v>
      </c>
      <c r="C2498" t="s">
        <v>1733</v>
      </c>
      <c r="D2498" t="s">
        <v>6910</v>
      </c>
      <c r="E2498" t="s">
        <v>1702</v>
      </c>
    </row>
    <row r="2499" spans="1:5" x14ac:dyDescent="0.25">
      <c r="A2499" t="s">
        <v>4109</v>
      </c>
      <c r="B2499" t="s">
        <v>5</v>
      </c>
      <c r="C2499" t="s">
        <v>1733</v>
      </c>
      <c r="D2499" t="s">
        <v>6910</v>
      </c>
      <c r="E2499" t="s">
        <v>1705</v>
      </c>
    </row>
    <row r="2500" spans="1:5" x14ac:dyDescent="0.25">
      <c r="A2500" t="s">
        <v>4110</v>
      </c>
      <c r="B2500" t="s">
        <v>5</v>
      </c>
      <c r="C2500" t="s">
        <v>1733</v>
      </c>
      <c r="D2500" t="s">
        <v>6910</v>
      </c>
      <c r="E2500" t="s">
        <v>1706</v>
      </c>
    </row>
    <row r="2501" spans="1:5" x14ac:dyDescent="0.25">
      <c r="A2501" t="s">
        <v>4111</v>
      </c>
      <c r="B2501" t="s">
        <v>5</v>
      </c>
      <c r="C2501" t="s">
        <v>1733</v>
      </c>
      <c r="D2501" t="s">
        <v>6910</v>
      </c>
      <c r="E2501" t="s">
        <v>1707</v>
      </c>
    </row>
    <row r="2502" spans="1:5" x14ac:dyDescent="0.25">
      <c r="A2502" t="s">
        <v>4112</v>
      </c>
      <c r="B2502" t="s">
        <v>5</v>
      </c>
      <c r="C2502" t="s">
        <v>1733</v>
      </c>
      <c r="D2502" t="s">
        <v>6910</v>
      </c>
      <c r="E2502" t="s">
        <v>1708</v>
      </c>
    </row>
    <row r="2503" spans="1:5" x14ac:dyDescent="0.25">
      <c r="A2503" t="s">
        <v>4113</v>
      </c>
      <c r="B2503" t="s">
        <v>5</v>
      </c>
      <c r="C2503" t="s">
        <v>1733</v>
      </c>
      <c r="D2503" t="s">
        <v>6910</v>
      </c>
      <c r="E2503" t="s">
        <v>1709</v>
      </c>
    </row>
    <row r="2504" spans="1:5" x14ac:dyDescent="0.25">
      <c r="A2504" t="s">
        <v>4114</v>
      </c>
      <c r="B2504" t="s">
        <v>5</v>
      </c>
      <c r="C2504" t="s">
        <v>1733</v>
      </c>
      <c r="D2504" t="s">
        <v>6910</v>
      </c>
      <c r="E2504" t="s">
        <v>1710</v>
      </c>
    </row>
    <row r="2505" spans="1:5" x14ac:dyDescent="0.25">
      <c r="A2505" t="s">
        <v>4115</v>
      </c>
      <c r="B2505" t="s">
        <v>5</v>
      </c>
      <c r="C2505" t="s">
        <v>1733</v>
      </c>
      <c r="D2505" t="s">
        <v>6910</v>
      </c>
      <c r="E2505" t="s">
        <v>1711</v>
      </c>
    </row>
    <row r="2506" spans="1:5" x14ac:dyDescent="0.25">
      <c r="A2506" t="s">
        <v>4116</v>
      </c>
      <c r="B2506" t="s">
        <v>5</v>
      </c>
      <c r="C2506" t="s">
        <v>1733</v>
      </c>
      <c r="D2506" t="s">
        <v>6910</v>
      </c>
      <c r="E2506" t="s">
        <v>1712</v>
      </c>
    </row>
    <row r="2507" spans="1:5" x14ac:dyDescent="0.25">
      <c r="A2507" t="s">
        <v>4117</v>
      </c>
      <c r="B2507" t="s">
        <v>5</v>
      </c>
      <c r="C2507" t="s">
        <v>1733</v>
      </c>
      <c r="D2507" t="s">
        <v>6910</v>
      </c>
      <c r="E2507" t="s">
        <v>1713</v>
      </c>
    </row>
    <row r="2508" spans="1:5" x14ac:dyDescent="0.25">
      <c r="A2508" t="s">
        <v>4118</v>
      </c>
      <c r="B2508" t="s">
        <v>5</v>
      </c>
      <c r="C2508" t="s">
        <v>1733</v>
      </c>
      <c r="D2508" t="s">
        <v>6910</v>
      </c>
      <c r="E2508" t="s">
        <v>1714</v>
      </c>
    </row>
    <row r="2509" spans="1:5" x14ac:dyDescent="0.25">
      <c r="A2509" t="s">
        <v>4119</v>
      </c>
      <c r="B2509" t="s">
        <v>5</v>
      </c>
      <c r="C2509" t="s">
        <v>1733</v>
      </c>
      <c r="D2509" t="s">
        <v>6910</v>
      </c>
      <c r="E2509" t="s">
        <v>1715</v>
      </c>
    </row>
    <row r="2510" spans="1:5" x14ac:dyDescent="0.25">
      <c r="A2510" t="s">
        <v>4120</v>
      </c>
      <c r="B2510" t="s">
        <v>5</v>
      </c>
      <c r="C2510" t="s">
        <v>1733</v>
      </c>
      <c r="D2510" t="s">
        <v>6911</v>
      </c>
      <c r="E2510" t="s">
        <v>1702</v>
      </c>
    </row>
    <row r="2511" spans="1:5" x14ac:dyDescent="0.25">
      <c r="A2511" t="s">
        <v>4121</v>
      </c>
      <c r="B2511" t="s">
        <v>5</v>
      </c>
      <c r="C2511" t="s">
        <v>1733</v>
      </c>
      <c r="D2511" t="s">
        <v>6911</v>
      </c>
      <c r="E2511" t="s">
        <v>1705</v>
      </c>
    </row>
    <row r="2512" spans="1:5" x14ac:dyDescent="0.25">
      <c r="A2512" t="s">
        <v>4122</v>
      </c>
      <c r="B2512" t="s">
        <v>5</v>
      </c>
      <c r="C2512" t="s">
        <v>1733</v>
      </c>
      <c r="D2512" t="s">
        <v>6911</v>
      </c>
      <c r="E2512" t="s">
        <v>1706</v>
      </c>
    </row>
    <row r="2513" spans="1:5" x14ac:dyDescent="0.25">
      <c r="A2513" t="s">
        <v>4123</v>
      </c>
      <c r="B2513" t="s">
        <v>5</v>
      </c>
      <c r="C2513" t="s">
        <v>1733</v>
      </c>
      <c r="D2513" t="s">
        <v>6911</v>
      </c>
      <c r="E2513" t="s">
        <v>1707</v>
      </c>
    </row>
    <row r="2514" spans="1:5" x14ac:dyDescent="0.25">
      <c r="A2514" t="s">
        <v>4124</v>
      </c>
      <c r="B2514" t="s">
        <v>5</v>
      </c>
      <c r="C2514" t="s">
        <v>1733</v>
      </c>
      <c r="D2514" t="s">
        <v>6911</v>
      </c>
      <c r="E2514" t="s">
        <v>1708</v>
      </c>
    </row>
    <row r="2515" spans="1:5" x14ac:dyDescent="0.25">
      <c r="A2515" t="s">
        <v>4125</v>
      </c>
      <c r="B2515" t="s">
        <v>5</v>
      </c>
      <c r="C2515" t="s">
        <v>1733</v>
      </c>
      <c r="D2515" t="s">
        <v>6911</v>
      </c>
      <c r="E2515" t="s">
        <v>1709</v>
      </c>
    </row>
    <row r="2516" spans="1:5" x14ac:dyDescent="0.25">
      <c r="A2516" t="s">
        <v>4126</v>
      </c>
      <c r="B2516" t="s">
        <v>5</v>
      </c>
      <c r="C2516" t="s">
        <v>1733</v>
      </c>
      <c r="D2516" t="s">
        <v>6911</v>
      </c>
      <c r="E2516" t="s">
        <v>1710</v>
      </c>
    </row>
    <row r="2517" spans="1:5" x14ac:dyDescent="0.25">
      <c r="A2517" t="s">
        <v>4127</v>
      </c>
      <c r="B2517" t="s">
        <v>5</v>
      </c>
      <c r="C2517" t="s">
        <v>1733</v>
      </c>
      <c r="D2517" t="s">
        <v>6911</v>
      </c>
      <c r="E2517" t="s">
        <v>1711</v>
      </c>
    </row>
    <row r="2518" spans="1:5" x14ac:dyDescent="0.25">
      <c r="A2518" t="s">
        <v>4128</v>
      </c>
      <c r="B2518" t="s">
        <v>5</v>
      </c>
      <c r="C2518" t="s">
        <v>1733</v>
      </c>
      <c r="D2518" t="s">
        <v>6911</v>
      </c>
      <c r="E2518" t="s">
        <v>1712</v>
      </c>
    </row>
    <row r="2519" spans="1:5" x14ac:dyDescent="0.25">
      <c r="A2519" t="s">
        <v>4129</v>
      </c>
      <c r="B2519" t="s">
        <v>5</v>
      </c>
      <c r="C2519" t="s">
        <v>1733</v>
      </c>
      <c r="D2519" t="s">
        <v>6911</v>
      </c>
      <c r="E2519" t="s">
        <v>1713</v>
      </c>
    </row>
    <row r="2520" spans="1:5" x14ac:dyDescent="0.25">
      <c r="A2520" t="s">
        <v>4130</v>
      </c>
      <c r="B2520" t="s">
        <v>5</v>
      </c>
      <c r="C2520" t="s">
        <v>1733</v>
      </c>
      <c r="D2520" t="s">
        <v>6911</v>
      </c>
      <c r="E2520" t="s">
        <v>1714</v>
      </c>
    </row>
    <row r="2521" spans="1:5" x14ac:dyDescent="0.25">
      <c r="A2521" t="s">
        <v>4131</v>
      </c>
      <c r="B2521" t="s">
        <v>5</v>
      </c>
      <c r="C2521" t="s">
        <v>1733</v>
      </c>
      <c r="D2521" t="s">
        <v>6911</v>
      </c>
      <c r="E2521" t="s">
        <v>1715</v>
      </c>
    </row>
    <row r="2522" spans="1:5" x14ac:dyDescent="0.25">
      <c r="A2522" t="s">
        <v>4132</v>
      </c>
      <c r="B2522" t="s">
        <v>5</v>
      </c>
      <c r="C2522" t="s">
        <v>1733</v>
      </c>
      <c r="D2522" t="s">
        <v>6912</v>
      </c>
      <c r="E2522" t="s">
        <v>1702</v>
      </c>
    </row>
    <row r="2523" spans="1:5" x14ac:dyDescent="0.25">
      <c r="A2523" t="s">
        <v>4133</v>
      </c>
      <c r="B2523" t="s">
        <v>5</v>
      </c>
      <c r="C2523" t="s">
        <v>1733</v>
      </c>
      <c r="D2523" t="s">
        <v>6912</v>
      </c>
      <c r="E2523" t="s">
        <v>1705</v>
      </c>
    </row>
    <row r="2524" spans="1:5" x14ac:dyDescent="0.25">
      <c r="A2524" t="s">
        <v>4134</v>
      </c>
      <c r="B2524" t="s">
        <v>5</v>
      </c>
      <c r="C2524" t="s">
        <v>1733</v>
      </c>
      <c r="D2524" t="s">
        <v>6912</v>
      </c>
      <c r="E2524" t="s">
        <v>1706</v>
      </c>
    </row>
    <row r="2525" spans="1:5" x14ac:dyDescent="0.25">
      <c r="A2525" t="s">
        <v>4135</v>
      </c>
      <c r="B2525" t="s">
        <v>5</v>
      </c>
      <c r="C2525" t="s">
        <v>1733</v>
      </c>
      <c r="D2525" t="s">
        <v>6912</v>
      </c>
      <c r="E2525" t="s">
        <v>1707</v>
      </c>
    </row>
    <row r="2526" spans="1:5" x14ac:dyDescent="0.25">
      <c r="A2526" t="s">
        <v>4136</v>
      </c>
      <c r="B2526" t="s">
        <v>5</v>
      </c>
      <c r="C2526" t="s">
        <v>1733</v>
      </c>
      <c r="D2526" t="s">
        <v>6912</v>
      </c>
      <c r="E2526" t="s">
        <v>1708</v>
      </c>
    </row>
    <row r="2527" spans="1:5" x14ac:dyDescent="0.25">
      <c r="A2527" t="s">
        <v>4137</v>
      </c>
      <c r="B2527" t="s">
        <v>5</v>
      </c>
      <c r="C2527" t="s">
        <v>1733</v>
      </c>
      <c r="D2527" t="s">
        <v>6912</v>
      </c>
      <c r="E2527" t="s">
        <v>1709</v>
      </c>
    </row>
    <row r="2528" spans="1:5" x14ac:dyDescent="0.25">
      <c r="A2528" t="s">
        <v>4138</v>
      </c>
      <c r="B2528" t="s">
        <v>5</v>
      </c>
      <c r="C2528" t="s">
        <v>1733</v>
      </c>
      <c r="D2528" t="s">
        <v>6912</v>
      </c>
      <c r="E2528" t="s">
        <v>1710</v>
      </c>
    </row>
    <row r="2529" spans="1:5" x14ac:dyDescent="0.25">
      <c r="A2529" t="s">
        <v>4139</v>
      </c>
      <c r="B2529" t="s">
        <v>5</v>
      </c>
      <c r="C2529" t="s">
        <v>1733</v>
      </c>
      <c r="D2529" t="s">
        <v>6912</v>
      </c>
      <c r="E2529" t="s">
        <v>1711</v>
      </c>
    </row>
    <row r="2530" spans="1:5" x14ac:dyDescent="0.25">
      <c r="A2530" t="s">
        <v>4140</v>
      </c>
      <c r="B2530" t="s">
        <v>5</v>
      </c>
      <c r="C2530" t="s">
        <v>1733</v>
      </c>
      <c r="D2530" t="s">
        <v>6912</v>
      </c>
      <c r="E2530" t="s">
        <v>1712</v>
      </c>
    </row>
    <row r="2531" spans="1:5" x14ac:dyDescent="0.25">
      <c r="A2531" t="s">
        <v>4141</v>
      </c>
      <c r="B2531" t="s">
        <v>5</v>
      </c>
      <c r="C2531" t="s">
        <v>1733</v>
      </c>
      <c r="D2531" t="s">
        <v>6912</v>
      </c>
      <c r="E2531" t="s">
        <v>1713</v>
      </c>
    </row>
    <row r="2532" spans="1:5" x14ac:dyDescent="0.25">
      <c r="A2532" t="s">
        <v>4142</v>
      </c>
      <c r="B2532" t="s">
        <v>5</v>
      </c>
      <c r="C2532" t="s">
        <v>1733</v>
      </c>
      <c r="D2532" t="s">
        <v>6912</v>
      </c>
      <c r="E2532" t="s">
        <v>1714</v>
      </c>
    </row>
    <row r="2533" spans="1:5" x14ac:dyDescent="0.25">
      <c r="A2533" t="s">
        <v>4143</v>
      </c>
      <c r="B2533" t="s">
        <v>5</v>
      </c>
      <c r="C2533" t="s">
        <v>1733</v>
      </c>
      <c r="D2533" t="s">
        <v>6912</v>
      </c>
      <c r="E2533" t="s">
        <v>1715</v>
      </c>
    </row>
    <row r="2534" spans="1:5" x14ac:dyDescent="0.25">
      <c r="A2534" t="s">
        <v>4144</v>
      </c>
      <c r="B2534" t="s">
        <v>5</v>
      </c>
      <c r="C2534" t="s">
        <v>1733</v>
      </c>
      <c r="D2534" t="s">
        <v>6913</v>
      </c>
      <c r="E2534" t="s">
        <v>1702</v>
      </c>
    </row>
    <row r="2535" spans="1:5" x14ac:dyDescent="0.25">
      <c r="A2535" t="s">
        <v>4145</v>
      </c>
      <c r="B2535" t="s">
        <v>5</v>
      </c>
      <c r="C2535" t="s">
        <v>1733</v>
      </c>
      <c r="D2535" t="s">
        <v>6913</v>
      </c>
      <c r="E2535" t="s">
        <v>1705</v>
      </c>
    </row>
    <row r="2536" spans="1:5" x14ac:dyDescent="0.25">
      <c r="A2536" t="s">
        <v>4146</v>
      </c>
      <c r="B2536" t="s">
        <v>5</v>
      </c>
      <c r="C2536" t="s">
        <v>1733</v>
      </c>
      <c r="D2536" t="s">
        <v>6913</v>
      </c>
      <c r="E2536" t="s">
        <v>1706</v>
      </c>
    </row>
    <row r="2537" spans="1:5" x14ac:dyDescent="0.25">
      <c r="A2537" t="s">
        <v>4147</v>
      </c>
      <c r="B2537" t="s">
        <v>5</v>
      </c>
      <c r="C2537" t="s">
        <v>1733</v>
      </c>
      <c r="D2537" t="s">
        <v>6913</v>
      </c>
      <c r="E2537" t="s">
        <v>1707</v>
      </c>
    </row>
    <row r="2538" spans="1:5" x14ac:dyDescent="0.25">
      <c r="A2538" t="s">
        <v>4148</v>
      </c>
      <c r="B2538" t="s">
        <v>5</v>
      </c>
      <c r="C2538" t="s">
        <v>1733</v>
      </c>
      <c r="D2538" t="s">
        <v>6913</v>
      </c>
      <c r="E2538" t="s">
        <v>1708</v>
      </c>
    </row>
    <row r="2539" spans="1:5" x14ac:dyDescent="0.25">
      <c r="A2539" t="s">
        <v>4149</v>
      </c>
      <c r="B2539" t="s">
        <v>5</v>
      </c>
      <c r="C2539" t="s">
        <v>1733</v>
      </c>
      <c r="D2539" t="s">
        <v>6913</v>
      </c>
      <c r="E2539" t="s">
        <v>1709</v>
      </c>
    </row>
    <row r="2540" spans="1:5" x14ac:dyDescent="0.25">
      <c r="A2540" t="s">
        <v>4150</v>
      </c>
      <c r="B2540" t="s">
        <v>5</v>
      </c>
      <c r="C2540" t="s">
        <v>1733</v>
      </c>
      <c r="D2540" t="s">
        <v>6913</v>
      </c>
      <c r="E2540" t="s">
        <v>1710</v>
      </c>
    </row>
    <row r="2541" spans="1:5" x14ac:dyDescent="0.25">
      <c r="A2541" t="s">
        <v>4151</v>
      </c>
      <c r="B2541" t="s">
        <v>5</v>
      </c>
      <c r="C2541" t="s">
        <v>1733</v>
      </c>
      <c r="D2541" t="s">
        <v>6913</v>
      </c>
      <c r="E2541" t="s">
        <v>1711</v>
      </c>
    </row>
    <row r="2542" spans="1:5" x14ac:dyDescent="0.25">
      <c r="A2542" t="s">
        <v>4152</v>
      </c>
      <c r="B2542" t="s">
        <v>5</v>
      </c>
      <c r="C2542" t="s">
        <v>1733</v>
      </c>
      <c r="D2542" t="s">
        <v>6913</v>
      </c>
      <c r="E2542" t="s">
        <v>1712</v>
      </c>
    </row>
    <row r="2543" spans="1:5" x14ac:dyDescent="0.25">
      <c r="A2543" t="s">
        <v>4153</v>
      </c>
      <c r="B2543" t="s">
        <v>5</v>
      </c>
      <c r="C2543" t="s">
        <v>1733</v>
      </c>
      <c r="D2543" t="s">
        <v>6913</v>
      </c>
      <c r="E2543" t="s">
        <v>1713</v>
      </c>
    </row>
    <row r="2544" spans="1:5" x14ac:dyDescent="0.25">
      <c r="A2544" t="s">
        <v>4154</v>
      </c>
      <c r="B2544" t="s">
        <v>5</v>
      </c>
      <c r="C2544" t="s">
        <v>1733</v>
      </c>
      <c r="D2544" t="s">
        <v>6913</v>
      </c>
      <c r="E2544" t="s">
        <v>1714</v>
      </c>
    </row>
    <row r="2545" spans="1:5" x14ac:dyDescent="0.25">
      <c r="A2545" t="s">
        <v>4155</v>
      </c>
      <c r="B2545" t="s">
        <v>5</v>
      </c>
      <c r="C2545" t="s">
        <v>1733</v>
      </c>
      <c r="D2545" t="s">
        <v>6913</v>
      </c>
      <c r="E2545" t="s">
        <v>1715</v>
      </c>
    </row>
    <row r="2546" spans="1:5" x14ac:dyDescent="0.25">
      <c r="A2546" t="s">
        <v>4156</v>
      </c>
      <c r="B2546" t="s">
        <v>5</v>
      </c>
      <c r="C2546" t="s">
        <v>1733</v>
      </c>
      <c r="D2546" t="s">
        <v>6914</v>
      </c>
      <c r="E2546" t="s">
        <v>1702</v>
      </c>
    </row>
    <row r="2547" spans="1:5" x14ac:dyDescent="0.25">
      <c r="A2547" t="s">
        <v>4157</v>
      </c>
      <c r="B2547" t="s">
        <v>5</v>
      </c>
      <c r="C2547" t="s">
        <v>1733</v>
      </c>
      <c r="D2547" t="s">
        <v>6914</v>
      </c>
      <c r="E2547" t="s">
        <v>1705</v>
      </c>
    </row>
    <row r="2548" spans="1:5" x14ac:dyDescent="0.25">
      <c r="A2548" t="s">
        <v>4158</v>
      </c>
      <c r="B2548" t="s">
        <v>5</v>
      </c>
      <c r="C2548" t="s">
        <v>1733</v>
      </c>
      <c r="D2548" t="s">
        <v>6914</v>
      </c>
      <c r="E2548" t="s">
        <v>1706</v>
      </c>
    </row>
    <row r="2549" spans="1:5" x14ac:dyDescent="0.25">
      <c r="A2549" t="s">
        <v>4159</v>
      </c>
      <c r="B2549" t="s">
        <v>5</v>
      </c>
      <c r="C2549" t="s">
        <v>1733</v>
      </c>
      <c r="D2549" t="s">
        <v>6914</v>
      </c>
      <c r="E2549" t="s">
        <v>1707</v>
      </c>
    </row>
    <row r="2550" spans="1:5" x14ac:dyDescent="0.25">
      <c r="A2550" t="s">
        <v>4160</v>
      </c>
      <c r="B2550" t="s">
        <v>5</v>
      </c>
      <c r="C2550" t="s">
        <v>1733</v>
      </c>
      <c r="D2550" t="s">
        <v>6914</v>
      </c>
      <c r="E2550" t="s">
        <v>1708</v>
      </c>
    </row>
    <row r="2551" spans="1:5" x14ac:dyDescent="0.25">
      <c r="A2551" t="s">
        <v>4161</v>
      </c>
      <c r="B2551" t="s">
        <v>5</v>
      </c>
      <c r="C2551" t="s">
        <v>1733</v>
      </c>
      <c r="D2551" t="s">
        <v>6914</v>
      </c>
      <c r="E2551" t="s">
        <v>1709</v>
      </c>
    </row>
    <row r="2552" spans="1:5" x14ac:dyDescent="0.25">
      <c r="A2552" t="s">
        <v>4162</v>
      </c>
      <c r="B2552" t="s">
        <v>5</v>
      </c>
      <c r="C2552" t="s">
        <v>1733</v>
      </c>
      <c r="D2552" t="s">
        <v>6914</v>
      </c>
      <c r="E2552" t="s">
        <v>1710</v>
      </c>
    </row>
    <row r="2553" spans="1:5" x14ac:dyDescent="0.25">
      <c r="A2553" t="s">
        <v>4163</v>
      </c>
      <c r="B2553" t="s">
        <v>5</v>
      </c>
      <c r="C2553" t="s">
        <v>1733</v>
      </c>
      <c r="D2553" t="s">
        <v>6914</v>
      </c>
      <c r="E2553" t="s">
        <v>1711</v>
      </c>
    </row>
    <row r="2554" spans="1:5" x14ac:dyDescent="0.25">
      <c r="A2554" t="s">
        <v>4164</v>
      </c>
      <c r="B2554" t="s">
        <v>5</v>
      </c>
      <c r="C2554" t="s">
        <v>1733</v>
      </c>
      <c r="D2554" t="s">
        <v>6914</v>
      </c>
      <c r="E2554" t="s">
        <v>1712</v>
      </c>
    </row>
    <row r="2555" spans="1:5" x14ac:dyDescent="0.25">
      <c r="A2555" t="s">
        <v>4165</v>
      </c>
      <c r="B2555" t="s">
        <v>5</v>
      </c>
      <c r="C2555" t="s">
        <v>1733</v>
      </c>
      <c r="D2555" t="s">
        <v>6914</v>
      </c>
      <c r="E2555" t="s">
        <v>1713</v>
      </c>
    </row>
    <row r="2556" spans="1:5" x14ac:dyDescent="0.25">
      <c r="A2556" t="s">
        <v>4166</v>
      </c>
      <c r="B2556" t="s">
        <v>5</v>
      </c>
      <c r="C2556" t="s">
        <v>1733</v>
      </c>
      <c r="D2556" t="s">
        <v>6914</v>
      </c>
      <c r="E2556" t="s">
        <v>1714</v>
      </c>
    </row>
    <row r="2557" spans="1:5" x14ac:dyDescent="0.25">
      <c r="A2557" t="s">
        <v>4167</v>
      </c>
      <c r="B2557" t="s">
        <v>5</v>
      </c>
      <c r="C2557" t="s">
        <v>1733</v>
      </c>
      <c r="D2557" t="s">
        <v>6914</v>
      </c>
      <c r="E2557" t="s">
        <v>1715</v>
      </c>
    </row>
    <row r="2558" spans="1:5" x14ac:dyDescent="0.25">
      <c r="A2558" t="s">
        <v>4168</v>
      </c>
      <c r="B2558" t="s">
        <v>5</v>
      </c>
      <c r="C2558" t="s">
        <v>1733</v>
      </c>
      <c r="D2558" t="s">
        <v>6915</v>
      </c>
      <c r="E2558" t="s">
        <v>1702</v>
      </c>
    </row>
    <row r="2559" spans="1:5" x14ac:dyDescent="0.25">
      <c r="A2559" t="s">
        <v>4169</v>
      </c>
      <c r="B2559" t="s">
        <v>5</v>
      </c>
      <c r="C2559" t="s">
        <v>1733</v>
      </c>
      <c r="D2559" t="s">
        <v>6915</v>
      </c>
      <c r="E2559" t="s">
        <v>1705</v>
      </c>
    </row>
    <row r="2560" spans="1:5" x14ac:dyDescent="0.25">
      <c r="A2560" t="s">
        <v>4170</v>
      </c>
      <c r="B2560" t="s">
        <v>5</v>
      </c>
      <c r="C2560" t="s">
        <v>1733</v>
      </c>
      <c r="D2560" t="s">
        <v>6915</v>
      </c>
      <c r="E2560" t="s">
        <v>1706</v>
      </c>
    </row>
    <row r="2561" spans="1:5" x14ac:dyDescent="0.25">
      <c r="A2561" t="s">
        <v>4171</v>
      </c>
      <c r="B2561" t="s">
        <v>5</v>
      </c>
      <c r="C2561" t="s">
        <v>1733</v>
      </c>
      <c r="D2561" t="s">
        <v>6915</v>
      </c>
      <c r="E2561" t="s">
        <v>1707</v>
      </c>
    </row>
    <row r="2562" spans="1:5" x14ac:dyDescent="0.25">
      <c r="A2562" t="s">
        <v>4172</v>
      </c>
      <c r="B2562" t="s">
        <v>5</v>
      </c>
      <c r="C2562" t="s">
        <v>1733</v>
      </c>
      <c r="D2562" t="s">
        <v>6915</v>
      </c>
      <c r="E2562" t="s">
        <v>1708</v>
      </c>
    </row>
    <row r="2563" spans="1:5" x14ac:dyDescent="0.25">
      <c r="A2563" t="s">
        <v>4173</v>
      </c>
      <c r="B2563" t="s">
        <v>5</v>
      </c>
      <c r="C2563" t="s">
        <v>1733</v>
      </c>
      <c r="D2563" t="s">
        <v>6915</v>
      </c>
      <c r="E2563" t="s">
        <v>1709</v>
      </c>
    </row>
    <row r="2564" spans="1:5" x14ac:dyDescent="0.25">
      <c r="A2564" t="s">
        <v>4174</v>
      </c>
      <c r="B2564" t="s">
        <v>5</v>
      </c>
      <c r="C2564" t="s">
        <v>1733</v>
      </c>
      <c r="D2564" t="s">
        <v>6915</v>
      </c>
      <c r="E2564" t="s">
        <v>1710</v>
      </c>
    </row>
    <row r="2565" spans="1:5" x14ac:dyDescent="0.25">
      <c r="A2565" t="s">
        <v>4175</v>
      </c>
      <c r="B2565" t="s">
        <v>5</v>
      </c>
      <c r="C2565" t="s">
        <v>1733</v>
      </c>
      <c r="D2565" t="s">
        <v>6915</v>
      </c>
      <c r="E2565" t="s">
        <v>1711</v>
      </c>
    </row>
    <row r="2566" spans="1:5" x14ac:dyDescent="0.25">
      <c r="A2566" t="s">
        <v>4176</v>
      </c>
      <c r="B2566" t="s">
        <v>5</v>
      </c>
      <c r="C2566" t="s">
        <v>1733</v>
      </c>
      <c r="D2566" t="s">
        <v>6915</v>
      </c>
      <c r="E2566" t="s">
        <v>1712</v>
      </c>
    </row>
    <row r="2567" spans="1:5" x14ac:dyDescent="0.25">
      <c r="A2567" t="s">
        <v>4177</v>
      </c>
      <c r="B2567" t="s">
        <v>5</v>
      </c>
      <c r="C2567" t="s">
        <v>1733</v>
      </c>
      <c r="D2567" t="s">
        <v>6915</v>
      </c>
      <c r="E2567" t="s">
        <v>1713</v>
      </c>
    </row>
    <row r="2568" spans="1:5" x14ac:dyDescent="0.25">
      <c r="A2568" t="s">
        <v>4178</v>
      </c>
      <c r="B2568" t="s">
        <v>5</v>
      </c>
      <c r="C2568" t="s">
        <v>1733</v>
      </c>
      <c r="D2568" t="s">
        <v>6915</v>
      </c>
      <c r="E2568" t="s">
        <v>1714</v>
      </c>
    </row>
    <row r="2569" spans="1:5" x14ac:dyDescent="0.25">
      <c r="A2569" t="s">
        <v>4179</v>
      </c>
      <c r="B2569" t="s">
        <v>5</v>
      </c>
      <c r="C2569" t="s">
        <v>1733</v>
      </c>
      <c r="D2569" t="s">
        <v>6915</v>
      </c>
      <c r="E2569" t="s">
        <v>1715</v>
      </c>
    </row>
    <row r="2570" spans="1:5" x14ac:dyDescent="0.25">
      <c r="A2570" t="s">
        <v>4180</v>
      </c>
      <c r="B2570" t="s">
        <v>5</v>
      </c>
      <c r="C2570" t="s">
        <v>1733</v>
      </c>
      <c r="D2570" t="s">
        <v>6916</v>
      </c>
      <c r="E2570" t="s">
        <v>1702</v>
      </c>
    </row>
    <row r="2571" spans="1:5" x14ac:dyDescent="0.25">
      <c r="A2571" t="s">
        <v>4181</v>
      </c>
      <c r="B2571" t="s">
        <v>5</v>
      </c>
      <c r="C2571" t="s">
        <v>1733</v>
      </c>
      <c r="D2571" t="s">
        <v>6916</v>
      </c>
      <c r="E2571" t="s">
        <v>1705</v>
      </c>
    </row>
    <row r="2572" spans="1:5" x14ac:dyDescent="0.25">
      <c r="A2572" t="s">
        <v>4182</v>
      </c>
      <c r="B2572" t="s">
        <v>5</v>
      </c>
      <c r="C2572" t="s">
        <v>1733</v>
      </c>
      <c r="D2572" t="s">
        <v>6916</v>
      </c>
      <c r="E2572" t="s">
        <v>1706</v>
      </c>
    </row>
    <row r="2573" spans="1:5" x14ac:dyDescent="0.25">
      <c r="A2573" t="s">
        <v>4183</v>
      </c>
      <c r="B2573" t="s">
        <v>5</v>
      </c>
      <c r="C2573" t="s">
        <v>1733</v>
      </c>
      <c r="D2573" t="s">
        <v>6916</v>
      </c>
      <c r="E2573" t="s">
        <v>1707</v>
      </c>
    </row>
    <row r="2574" spans="1:5" x14ac:dyDescent="0.25">
      <c r="A2574" t="s">
        <v>4184</v>
      </c>
      <c r="B2574" t="s">
        <v>5</v>
      </c>
      <c r="C2574" t="s">
        <v>1733</v>
      </c>
      <c r="D2574" t="s">
        <v>6916</v>
      </c>
      <c r="E2574" t="s">
        <v>1708</v>
      </c>
    </row>
    <row r="2575" spans="1:5" x14ac:dyDescent="0.25">
      <c r="A2575" t="s">
        <v>4185</v>
      </c>
      <c r="B2575" t="s">
        <v>5</v>
      </c>
      <c r="C2575" t="s">
        <v>1733</v>
      </c>
      <c r="D2575" t="s">
        <v>6916</v>
      </c>
      <c r="E2575" t="s">
        <v>1709</v>
      </c>
    </row>
    <row r="2576" spans="1:5" x14ac:dyDescent="0.25">
      <c r="A2576" t="s">
        <v>4186</v>
      </c>
      <c r="B2576" t="s">
        <v>5</v>
      </c>
      <c r="C2576" t="s">
        <v>1733</v>
      </c>
      <c r="D2576" t="s">
        <v>6916</v>
      </c>
      <c r="E2576" t="s">
        <v>1710</v>
      </c>
    </row>
    <row r="2577" spans="1:5" x14ac:dyDescent="0.25">
      <c r="A2577" t="s">
        <v>4187</v>
      </c>
      <c r="B2577" t="s">
        <v>5</v>
      </c>
      <c r="C2577" t="s">
        <v>1733</v>
      </c>
      <c r="D2577" t="s">
        <v>6916</v>
      </c>
      <c r="E2577" t="s">
        <v>1711</v>
      </c>
    </row>
    <row r="2578" spans="1:5" x14ac:dyDescent="0.25">
      <c r="A2578" t="s">
        <v>4188</v>
      </c>
      <c r="B2578" t="s">
        <v>5</v>
      </c>
      <c r="C2578" t="s">
        <v>1733</v>
      </c>
      <c r="D2578" t="s">
        <v>6916</v>
      </c>
      <c r="E2578" t="s">
        <v>1712</v>
      </c>
    </row>
    <row r="2579" spans="1:5" x14ac:dyDescent="0.25">
      <c r="A2579" t="s">
        <v>4189</v>
      </c>
      <c r="B2579" t="s">
        <v>5</v>
      </c>
      <c r="C2579" t="s">
        <v>1733</v>
      </c>
      <c r="D2579" t="s">
        <v>6916</v>
      </c>
      <c r="E2579" t="s">
        <v>1713</v>
      </c>
    </row>
    <row r="2580" spans="1:5" x14ac:dyDescent="0.25">
      <c r="A2580" t="s">
        <v>4190</v>
      </c>
      <c r="B2580" t="s">
        <v>5</v>
      </c>
      <c r="C2580" t="s">
        <v>1733</v>
      </c>
      <c r="D2580" t="s">
        <v>6916</v>
      </c>
      <c r="E2580" t="s">
        <v>1714</v>
      </c>
    </row>
    <row r="2581" spans="1:5" x14ac:dyDescent="0.25">
      <c r="A2581" t="s">
        <v>4191</v>
      </c>
      <c r="B2581" t="s">
        <v>5</v>
      </c>
      <c r="C2581" t="s">
        <v>1733</v>
      </c>
      <c r="D2581" t="s">
        <v>6916</v>
      </c>
      <c r="E2581" t="s">
        <v>1715</v>
      </c>
    </row>
    <row r="2582" spans="1:5" x14ac:dyDescent="0.25">
      <c r="A2582" t="s">
        <v>4192</v>
      </c>
      <c r="B2582" t="s">
        <v>5</v>
      </c>
      <c r="C2582" t="s">
        <v>1734</v>
      </c>
      <c r="D2582" t="s">
        <v>6892</v>
      </c>
      <c r="E2582" t="s">
        <v>1702</v>
      </c>
    </row>
    <row r="2583" spans="1:5" x14ac:dyDescent="0.25">
      <c r="A2583" t="s">
        <v>4193</v>
      </c>
      <c r="B2583" t="s">
        <v>5</v>
      </c>
      <c r="C2583" t="s">
        <v>1734</v>
      </c>
      <c r="D2583" t="s">
        <v>6892</v>
      </c>
      <c r="E2583" t="s">
        <v>1705</v>
      </c>
    </row>
    <row r="2584" spans="1:5" x14ac:dyDescent="0.25">
      <c r="A2584" t="s">
        <v>4194</v>
      </c>
      <c r="B2584" t="s">
        <v>5</v>
      </c>
      <c r="C2584" t="s">
        <v>1734</v>
      </c>
      <c r="D2584" t="s">
        <v>6892</v>
      </c>
      <c r="E2584" t="s">
        <v>1706</v>
      </c>
    </row>
    <row r="2585" spans="1:5" x14ac:dyDescent="0.25">
      <c r="A2585" t="s">
        <v>4195</v>
      </c>
      <c r="B2585" t="s">
        <v>5</v>
      </c>
      <c r="C2585" t="s">
        <v>1734</v>
      </c>
      <c r="D2585" t="s">
        <v>6892</v>
      </c>
      <c r="E2585" t="s">
        <v>1707</v>
      </c>
    </row>
    <row r="2586" spans="1:5" x14ac:dyDescent="0.25">
      <c r="A2586" t="s">
        <v>4196</v>
      </c>
      <c r="B2586" t="s">
        <v>5</v>
      </c>
      <c r="C2586" t="s">
        <v>1734</v>
      </c>
      <c r="D2586" t="s">
        <v>6892</v>
      </c>
      <c r="E2586" t="s">
        <v>1708</v>
      </c>
    </row>
    <row r="2587" spans="1:5" x14ac:dyDescent="0.25">
      <c r="A2587" t="s">
        <v>4197</v>
      </c>
      <c r="B2587" t="s">
        <v>5</v>
      </c>
      <c r="C2587" t="s">
        <v>1734</v>
      </c>
      <c r="D2587" t="s">
        <v>6892</v>
      </c>
      <c r="E2587" t="s">
        <v>1709</v>
      </c>
    </row>
    <row r="2588" spans="1:5" x14ac:dyDescent="0.25">
      <c r="A2588" t="s">
        <v>4198</v>
      </c>
      <c r="B2588" t="s">
        <v>5</v>
      </c>
      <c r="C2588" t="s">
        <v>1734</v>
      </c>
      <c r="D2588" t="s">
        <v>6892</v>
      </c>
      <c r="E2588" t="s">
        <v>1710</v>
      </c>
    </row>
    <row r="2589" spans="1:5" x14ac:dyDescent="0.25">
      <c r="A2589" t="s">
        <v>4199</v>
      </c>
      <c r="B2589" t="s">
        <v>5</v>
      </c>
      <c r="C2589" t="s">
        <v>1734</v>
      </c>
      <c r="D2589" t="s">
        <v>6892</v>
      </c>
      <c r="E2589" t="s">
        <v>1711</v>
      </c>
    </row>
    <row r="2590" spans="1:5" x14ac:dyDescent="0.25">
      <c r="A2590" t="s">
        <v>4200</v>
      </c>
      <c r="B2590" t="s">
        <v>5</v>
      </c>
      <c r="C2590" t="s">
        <v>1734</v>
      </c>
      <c r="D2590" t="s">
        <v>6892</v>
      </c>
      <c r="E2590" t="s">
        <v>1712</v>
      </c>
    </row>
    <row r="2591" spans="1:5" x14ac:dyDescent="0.25">
      <c r="A2591" t="s">
        <v>4201</v>
      </c>
      <c r="B2591" t="s">
        <v>5</v>
      </c>
      <c r="C2591" t="s">
        <v>1734</v>
      </c>
      <c r="D2591" t="s">
        <v>6892</v>
      </c>
      <c r="E2591" t="s">
        <v>1713</v>
      </c>
    </row>
    <row r="2592" spans="1:5" x14ac:dyDescent="0.25">
      <c r="A2592" t="s">
        <v>4202</v>
      </c>
      <c r="B2592" t="s">
        <v>5</v>
      </c>
      <c r="C2592" t="s">
        <v>1734</v>
      </c>
      <c r="D2592" t="s">
        <v>6892</v>
      </c>
      <c r="E2592" t="s">
        <v>1714</v>
      </c>
    </row>
    <row r="2593" spans="1:5" x14ac:dyDescent="0.25">
      <c r="A2593" t="s">
        <v>4203</v>
      </c>
      <c r="B2593" t="s">
        <v>5</v>
      </c>
      <c r="C2593" t="s">
        <v>1734</v>
      </c>
      <c r="D2593" t="s">
        <v>6892</v>
      </c>
      <c r="E2593" t="s">
        <v>1715</v>
      </c>
    </row>
    <row r="2594" spans="1:5" x14ac:dyDescent="0.25">
      <c r="A2594" t="s">
        <v>4204</v>
      </c>
      <c r="B2594" t="s">
        <v>5</v>
      </c>
      <c r="C2594" t="s">
        <v>1734</v>
      </c>
      <c r="D2594" t="s">
        <v>6893</v>
      </c>
      <c r="E2594" t="s">
        <v>1702</v>
      </c>
    </row>
    <row r="2595" spans="1:5" x14ac:dyDescent="0.25">
      <c r="A2595" t="s">
        <v>4205</v>
      </c>
      <c r="B2595" t="s">
        <v>5</v>
      </c>
      <c r="C2595" t="s">
        <v>1734</v>
      </c>
      <c r="D2595" t="s">
        <v>6893</v>
      </c>
      <c r="E2595" t="s">
        <v>1705</v>
      </c>
    </row>
    <row r="2596" spans="1:5" x14ac:dyDescent="0.25">
      <c r="A2596" t="s">
        <v>4206</v>
      </c>
      <c r="B2596" t="s">
        <v>5</v>
      </c>
      <c r="C2596" t="s">
        <v>1734</v>
      </c>
      <c r="D2596" t="s">
        <v>6893</v>
      </c>
      <c r="E2596" t="s">
        <v>1706</v>
      </c>
    </row>
    <row r="2597" spans="1:5" x14ac:dyDescent="0.25">
      <c r="A2597" t="s">
        <v>4207</v>
      </c>
      <c r="B2597" t="s">
        <v>5</v>
      </c>
      <c r="C2597" t="s">
        <v>1734</v>
      </c>
      <c r="D2597" t="s">
        <v>6893</v>
      </c>
      <c r="E2597" t="s">
        <v>1707</v>
      </c>
    </row>
    <row r="2598" spans="1:5" x14ac:dyDescent="0.25">
      <c r="A2598" t="s">
        <v>4208</v>
      </c>
      <c r="B2598" t="s">
        <v>5</v>
      </c>
      <c r="C2598" t="s">
        <v>1734</v>
      </c>
      <c r="D2598" t="s">
        <v>6893</v>
      </c>
      <c r="E2598" t="s">
        <v>1708</v>
      </c>
    </row>
    <row r="2599" spans="1:5" x14ac:dyDescent="0.25">
      <c r="A2599" t="s">
        <v>4209</v>
      </c>
      <c r="B2599" t="s">
        <v>5</v>
      </c>
      <c r="C2599" t="s">
        <v>1734</v>
      </c>
      <c r="D2599" t="s">
        <v>6893</v>
      </c>
      <c r="E2599" t="s">
        <v>1709</v>
      </c>
    </row>
    <row r="2600" spans="1:5" x14ac:dyDescent="0.25">
      <c r="A2600" t="s">
        <v>4210</v>
      </c>
      <c r="B2600" t="s">
        <v>5</v>
      </c>
      <c r="C2600" t="s">
        <v>1734</v>
      </c>
      <c r="D2600" t="s">
        <v>6893</v>
      </c>
      <c r="E2600" t="s">
        <v>1710</v>
      </c>
    </row>
    <row r="2601" spans="1:5" x14ac:dyDescent="0.25">
      <c r="A2601" t="s">
        <v>4211</v>
      </c>
      <c r="B2601" t="s">
        <v>5</v>
      </c>
      <c r="C2601" t="s">
        <v>1734</v>
      </c>
      <c r="D2601" t="s">
        <v>6893</v>
      </c>
      <c r="E2601" t="s">
        <v>1711</v>
      </c>
    </row>
    <row r="2602" spans="1:5" x14ac:dyDescent="0.25">
      <c r="A2602" t="s">
        <v>4212</v>
      </c>
      <c r="B2602" t="s">
        <v>5</v>
      </c>
      <c r="C2602" t="s">
        <v>1734</v>
      </c>
      <c r="D2602" t="s">
        <v>6893</v>
      </c>
      <c r="E2602" t="s">
        <v>1712</v>
      </c>
    </row>
    <row r="2603" spans="1:5" x14ac:dyDescent="0.25">
      <c r="A2603" t="s">
        <v>4213</v>
      </c>
      <c r="B2603" t="s">
        <v>5</v>
      </c>
      <c r="C2603" t="s">
        <v>1734</v>
      </c>
      <c r="D2603" t="s">
        <v>6893</v>
      </c>
      <c r="E2603" t="s">
        <v>1713</v>
      </c>
    </row>
    <row r="2604" spans="1:5" x14ac:dyDescent="0.25">
      <c r="A2604" t="s">
        <v>4214</v>
      </c>
      <c r="B2604" t="s">
        <v>5</v>
      </c>
      <c r="C2604" t="s">
        <v>1734</v>
      </c>
      <c r="D2604" t="s">
        <v>6893</v>
      </c>
      <c r="E2604" t="s">
        <v>1714</v>
      </c>
    </row>
    <row r="2605" spans="1:5" x14ac:dyDescent="0.25">
      <c r="A2605" t="s">
        <v>4215</v>
      </c>
      <c r="B2605" t="s">
        <v>5</v>
      </c>
      <c r="C2605" t="s">
        <v>1734</v>
      </c>
      <c r="D2605" t="s">
        <v>6893</v>
      </c>
      <c r="E2605" t="s">
        <v>1715</v>
      </c>
    </row>
    <row r="2606" spans="1:5" x14ac:dyDescent="0.25">
      <c r="A2606" t="s">
        <v>4216</v>
      </c>
      <c r="B2606" t="s">
        <v>5</v>
      </c>
      <c r="C2606" t="s">
        <v>1734</v>
      </c>
      <c r="D2606" t="s">
        <v>6894</v>
      </c>
      <c r="E2606" t="s">
        <v>1702</v>
      </c>
    </row>
    <row r="2607" spans="1:5" x14ac:dyDescent="0.25">
      <c r="A2607" t="s">
        <v>4217</v>
      </c>
      <c r="B2607" t="s">
        <v>5</v>
      </c>
      <c r="C2607" t="s">
        <v>1734</v>
      </c>
      <c r="D2607" t="s">
        <v>6894</v>
      </c>
      <c r="E2607" t="s">
        <v>1705</v>
      </c>
    </row>
    <row r="2608" spans="1:5" x14ac:dyDescent="0.25">
      <c r="A2608" t="s">
        <v>4218</v>
      </c>
      <c r="B2608" t="s">
        <v>5</v>
      </c>
      <c r="C2608" t="s">
        <v>1734</v>
      </c>
      <c r="D2608" t="s">
        <v>6894</v>
      </c>
      <c r="E2608" t="s">
        <v>1706</v>
      </c>
    </row>
    <row r="2609" spans="1:5" x14ac:dyDescent="0.25">
      <c r="A2609" t="s">
        <v>4219</v>
      </c>
      <c r="B2609" t="s">
        <v>5</v>
      </c>
      <c r="C2609" t="s">
        <v>1734</v>
      </c>
      <c r="D2609" t="s">
        <v>6894</v>
      </c>
      <c r="E2609" t="s">
        <v>1707</v>
      </c>
    </row>
    <row r="2610" spans="1:5" x14ac:dyDescent="0.25">
      <c r="A2610" t="s">
        <v>4220</v>
      </c>
      <c r="B2610" t="s">
        <v>5</v>
      </c>
      <c r="C2610" t="s">
        <v>1734</v>
      </c>
      <c r="D2610" t="s">
        <v>6894</v>
      </c>
      <c r="E2610" t="s">
        <v>1708</v>
      </c>
    </row>
    <row r="2611" spans="1:5" x14ac:dyDescent="0.25">
      <c r="A2611" t="s">
        <v>4221</v>
      </c>
      <c r="B2611" t="s">
        <v>5</v>
      </c>
      <c r="C2611" t="s">
        <v>1734</v>
      </c>
      <c r="D2611" t="s">
        <v>6894</v>
      </c>
      <c r="E2611" t="s">
        <v>1709</v>
      </c>
    </row>
    <row r="2612" spans="1:5" x14ac:dyDescent="0.25">
      <c r="A2612" t="s">
        <v>4222</v>
      </c>
      <c r="B2612" t="s">
        <v>5</v>
      </c>
      <c r="C2612" t="s">
        <v>1734</v>
      </c>
      <c r="D2612" t="s">
        <v>6894</v>
      </c>
      <c r="E2612" t="s">
        <v>1710</v>
      </c>
    </row>
    <row r="2613" spans="1:5" x14ac:dyDescent="0.25">
      <c r="A2613" t="s">
        <v>4223</v>
      </c>
      <c r="B2613" t="s">
        <v>5</v>
      </c>
      <c r="C2613" t="s">
        <v>1734</v>
      </c>
      <c r="D2613" t="s">
        <v>6894</v>
      </c>
      <c r="E2613" t="s">
        <v>1711</v>
      </c>
    </row>
    <row r="2614" spans="1:5" x14ac:dyDescent="0.25">
      <c r="A2614" t="s">
        <v>4224</v>
      </c>
      <c r="B2614" t="s">
        <v>5</v>
      </c>
      <c r="C2614" t="s">
        <v>1734</v>
      </c>
      <c r="D2614" t="s">
        <v>6894</v>
      </c>
      <c r="E2614" t="s">
        <v>1712</v>
      </c>
    </row>
    <row r="2615" spans="1:5" x14ac:dyDescent="0.25">
      <c r="A2615" t="s">
        <v>4225</v>
      </c>
      <c r="B2615" t="s">
        <v>5</v>
      </c>
      <c r="C2615" t="s">
        <v>1734</v>
      </c>
      <c r="D2615" t="s">
        <v>6894</v>
      </c>
      <c r="E2615" t="s">
        <v>1713</v>
      </c>
    </row>
    <row r="2616" spans="1:5" x14ac:dyDescent="0.25">
      <c r="A2616" t="s">
        <v>4226</v>
      </c>
      <c r="B2616" t="s">
        <v>5</v>
      </c>
      <c r="C2616" t="s">
        <v>1734</v>
      </c>
      <c r="D2616" t="s">
        <v>6894</v>
      </c>
      <c r="E2616" t="s">
        <v>1714</v>
      </c>
    </row>
    <row r="2617" spans="1:5" x14ac:dyDescent="0.25">
      <c r="A2617" t="s">
        <v>4227</v>
      </c>
      <c r="B2617" t="s">
        <v>5</v>
      </c>
      <c r="C2617" t="s">
        <v>1734</v>
      </c>
      <c r="D2617" t="s">
        <v>6894</v>
      </c>
      <c r="E2617" t="s">
        <v>1715</v>
      </c>
    </row>
    <row r="2618" spans="1:5" x14ac:dyDescent="0.25">
      <c r="A2618" t="s">
        <v>4228</v>
      </c>
      <c r="B2618" t="s">
        <v>5</v>
      </c>
      <c r="C2618" t="s">
        <v>1734</v>
      </c>
      <c r="D2618" t="s">
        <v>6895</v>
      </c>
      <c r="E2618" t="s">
        <v>1702</v>
      </c>
    </row>
    <row r="2619" spans="1:5" x14ac:dyDescent="0.25">
      <c r="A2619" t="s">
        <v>4229</v>
      </c>
      <c r="B2619" t="s">
        <v>5</v>
      </c>
      <c r="C2619" t="s">
        <v>1734</v>
      </c>
      <c r="D2619" t="s">
        <v>6895</v>
      </c>
      <c r="E2619" t="s">
        <v>1705</v>
      </c>
    </row>
    <row r="2620" spans="1:5" x14ac:dyDescent="0.25">
      <c r="A2620" t="s">
        <v>4230</v>
      </c>
      <c r="B2620" t="s">
        <v>5</v>
      </c>
      <c r="C2620" t="s">
        <v>1734</v>
      </c>
      <c r="D2620" t="s">
        <v>6895</v>
      </c>
      <c r="E2620" t="s">
        <v>1706</v>
      </c>
    </row>
    <row r="2621" spans="1:5" x14ac:dyDescent="0.25">
      <c r="A2621" t="s">
        <v>4231</v>
      </c>
      <c r="B2621" t="s">
        <v>5</v>
      </c>
      <c r="C2621" t="s">
        <v>1734</v>
      </c>
      <c r="D2621" t="s">
        <v>6895</v>
      </c>
      <c r="E2621" t="s">
        <v>1707</v>
      </c>
    </row>
    <row r="2622" spans="1:5" x14ac:dyDescent="0.25">
      <c r="A2622" t="s">
        <v>4232</v>
      </c>
      <c r="B2622" t="s">
        <v>5</v>
      </c>
      <c r="C2622" t="s">
        <v>1734</v>
      </c>
      <c r="D2622" t="s">
        <v>6895</v>
      </c>
      <c r="E2622" t="s">
        <v>1708</v>
      </c>
    </row>
    <row r="2623" spans="1:5" x14ac:dyDescent="0.25">
      <c r="A2623" t="s">
        <v>4233</v>
      </c>
      <c r="B2623" t="s">
        <v>5</v>
      </c>
      <c r="C2623" t="s">
        <v>1734</v>
      </c>
      <c r="D2623" t="s">
        <v>6895</v>
      </c>
      <c r="E2623" t="s">
        <v>1709</v>
      </c>
    </row>
    <row r="2624" spans="1:5" x14ac:dyDescent="0.25">
      <c r="A2624" t="s">
        <v>4234</v>
      </c>
      <c r="B2624" t="s">
        <v>5</v>
      </c>
      <c r="C2624" t="s">
        <v>1734</v>
      </c>
      <c r="D2624" t="s">
        <v>6895</v>
      </c>
      <c r="E2624" t="s">
        <v>1710</v>
      </c>
    </row>
    <row r="2625" spans="1:5" x14ac:dyDescent="0.25">
      <c r="A2625" t="s">
        <v>4235</v>
      </c>
      <c r="B2625" t="s">
        <v>5</v>
      </c>
      <c r="C2625" t="s">
        <v>1734</v>
      </c>
      <c r="D2625" t="s">
        <v>6895</v>
      </c>
      <c r="E2625" t="s">
        <v>1711</v>
      </c>
    </row>
    <row r="2626" spans="1:5" x14ac:dyDescent="0.25">
      <c r="A2626" t="s">
        <v>4236</v>
      </c>
      <c r="B2626" t="s">
        <v>5</v>
      </c>
      <c r="C2626" t="s">
        <v>1734</v>
      </c>
      <c r="D2626" t="s">
        <v>6895</v>
      </c>
      <c r="E2626" t="s">
        <v>1712</v>
      </c>
    </row>
    <row r="2627" spans="1:5" x14ac:dyDescent="0.25">
      <c r="A2627" t="s">
        <v>4237</v>
      </c>
      <c r="B2627" t="s">
        <v>5</v>
      </c>
      <c r="C2627" t="s">
        <v>1734</v>
      </c>
      <c r="D2627" t="s">
        <v>6895</v>
      </c>
      <c r="E2627" t="s">
        <v>1713</v>
      </c>
    </row>
    <row r="2628" spans="1:5" x14ac:dyDescent="0.25">
      <c r="A2628" t="s">
        <v>4238</v>
      </c>
      <c r="B2628" t="s">
        <v>5</v>
      </c>
      <c r="C2628" t="s">
        <v>1734</v>
      </c>
      <c r="D2628" t="s">
        <v>6895</v>
      </c>
      <c r="E2628" t="s">
        <v>1714</v>
      </c>
    </row>
    <row r="2629" spans="1:5" x14ac:dyDescent="0.25">
      <c r="A2629" t="s">
        <v>4239</v>
      </c>
      <c r="B2629" t="s">
        <v>5</v>
      </c>
      <c r="C2629" t="s">
        <v>1734</v>
      </c>
      <c r="D2629" t="s">
        <v>6895</v>
      </c>
      <c r="E2629" t="s">
        <v>1715</v>
      </c>
    </row>
    <row r="2630" spans="1:5" x14ac:dyDescent="0.25">
      <c r="A2630" t="s">
        <v>4240</v>
      </c>
      <c r="B2630" t="s">
        <v>5</v>
      </c>
      <c r="C2630" t="s">
        <v>1734</v>
      </c>
      <c r="D2630" t="s">
        <v>6896</v>
      </c>
      <c r="E2630" t="s">
        <v>1702</v>
      </c>
    </row>
    <row r="2631" spans="1:5" x14ac:dyDescent="0.25">
      <c r="A2631" t="s">
        <v>4241</v>
      </c>
      <c r="B2631" t="s">
        <v>5</v>
      </c>
      <c r="C2631" t="s">
        <v>1734</v>
      </c>
      <c r="D2631" t="s">
        <v>6896</v>
      </c>
      <c r="E2631" t="s">
        <v>1705</v>
      </c>
    </row>
    <row r="2632" spans="1:5" x14ac:dyDescent="0.25">
      <c r="A2632" t="s">
        <v>4242</v>
      </c>
      <c r="B2632" t="s">
        <v>5</v>
      </c>
      <c r="C2632" t="s">
        <v>1734</v>
      </c>
      <c r="D2632" t="s">
        <v>6896</v>
      </c>
      <c r="E2632" t="s">
        <v>1706</v>
      </c>
    </row>
    <row r="2633" spans="1:5" x14ac:dyDescent="0.25">
      <c r="A2633" t="s">
        <v>4243</v>
      </c>
      <c r="B2633" t="s">
        <v>5</v>
      </c>
      <c r="C2633" t="s">
        <v>1734</v>
      </c>
      <c r="D2633" t="s">
        <v>6896</v>
      </c>
      <c r="E2633" t="s">
        <v>1707</v>
      </c>
    </row>
    <row r="2634" spans="1:5" x14ac:dyDescent="0.25">
      <c r="A2634" t="s">
        <v>4244</v>
      </c>
      <c r="B2634" t="s">
        <v>5</v>
      </c>
      <c r="C2634" t="s">
        <v>1734</v>
      </c>
      <c r="D2634" t="s">
        <v>6896</v>
      </c>
      <c r="E2634" t="s">
        <v>1708</v>
      </c>
    </row>
    <row r="2635" spans="1:5" x14ac:dyDescent="0.25">
      <c r="A2635" t="s">
        <v>4245</v>
      </c>
      <c r="B2635" t="s">
        <v>5</v>
      </c>
      <c r="C2635" t="s">
        <v>1734</v>
      </c>
      <c r="D2635" t="s">
        <v>6896</v>
      </c>
      <c r="E2635" t="s">
        <v>1709</v>
      </c>
    </row>
    <row r="2636" spans="1:5" x14ac:dyDescent="0.25">
      <c r="A2636" t="s">
        <v>4246</v>
      </c>
      <c r="B2636" t="s">
        <v>5</v>
      </c>
      <c r="C2636" t="s">
        <v>1734</v>
      </c>
      <c r="D2636" t="s">
        <v>6896</v>
      </c>
      <c r="E2636" t="s">
        <v>1710</v>
      </c>
    </row>
    <row r="2637" spans="1:5" x14ac:dyDescent="0.25">
      <c r="A2637" t="s">
        <v>4247</v>
      </c>
      <c r="B2637" t="s">
        <v>5</v>
      </c>
      <c r="C2637" t="s">
        <v>1734</v>
      </c>
      <c r="D2637" t="s">
        <v>6896</v>
      </c>
      <c r="E2637" t="s">
        <v>1711</v>
      </c>
    </row>
    <row r="2638" spans="1:5" x14ac:dyDescent="0.25">
      <c r="A2638" t="s">
        <v>4248</v>
      </c>
      <c r="B2638" t="s">
        <v>5</v>
      </c>
      <c r="C2638" t="s">
        <v>1734</v>
      </c>
      <c r="D2638" t="s">
        <v>6896</v>
      </c>
      <c r="E2638" t="s">
        <v>1712</v>
      </c>
    </row>
    <row r="2639" spans="1:5" x14ac:dyDescent="0.25">
      <c r="A2639" t="s">
        <v>4249</v>
      </c>
      <c r="B2639" t="s">
        <v>5</v>
      </c>
      <c r="C2639" t="s">
        <v>1734</v>
      </c>
      <c r="D2639" t="s">
        <v>6896</v>
      </c>
      <c r="E2639" t="s">
        <v>1713</v>
      </c>
    </row>
    <row r="2640" spans="1:5" x14ac:dyDescent="0.25">
      <c r="A2640" t="s">
        <v>4250</v>
      </c>
      <c r="B2640" t="s">
        <v>5</v>
      </c>
      <c r="C2640" t="s">
        <v>1734</v>
      </c>
      <c r="D2640" t="s">
        <v>6896</v>
      </c>
      <c r="E2640" t="s">
        <v>1714</v>
      </c>
    </row>
    <row r="2641" spans="1:5" x14ac:dyDescent="0.25">
      <c r="A2641" t="s">
        <v>4251</v>
      </c>
      <c r="B2641" t="s">
        <v>5</v>
      </c>
      <c r="C2641" t="s">
        <v>1734</v>
      </c>
      <c r="D2641" t="s">
        <v>6896</v>
      </c>
      <c r="E2641" t="s">
        <v>1715</v>
      </c>
    </row>
    <row r="2642" spans="1:5" x14ac:dyDescent="0.25">
      <c r="A2642" t="s">
        <v>4252</v>
      </c>
      <c r="B2642" t="s">
        <v>5</v>
      </c>
      <c r="C2642" t="s">
        <v>1734</v>
      </c>
      <c r="D2642" t="s">
        <v>6897</v>
      </c>
      <c r="E2642" t="s">
        <v>1702</v>
      </c>
    </row>
    <row r="2643" spans="1:5" x14ac:dyDescent="0.25">
      <c r="A2643" t="s">
        <v>4253</v>
      </c>
      <c r="B2643" t="s">
        <v>5</v>
      </c>
      <c r="C2643" t="s">
        <v>1734</v>
      </c>
      <c r="D2643" t="s">
        <v>6897</v>
      </c>
      <c r="E2643" t="s">
        <v>1705</v>
      </c>
    </row>
    <row r="2644" spans="1:5" x14ac:dyDescent="0.25">
      <c r="A2644" t="s">
        <v>4254</v>
      </c>
      <c r="B2644" t="s">
        <v>5</v>
      </c>
      <c r="C2644" t="s">
        <v>1734</v>
      </c>
      <c r="D2644" t="s">
        <v>6897</v>
      </c>
      <c r="E2644" t="s">
        <v>1706</v>
      </c>
    </row>
    <row r="2645" spans="1:5" x14ac:dyDescent="0.25">
      <c r="A2645" t="s">
        <v>4255</v>
      </c>
      <c r="B2645" t="s">
        <v>5</v>
      </c>
      <c r="C2645" t="s">
        <v>1734</v>
      </c>
      <c r="D2645" t="s">
        <v>6897</v>
      </c>
      <c r="E2645" t="s">
        <v>1707</v>
      </c>
    </row>
    <row r="2646" spans="1:5" x14ac:dyDescent="0.25">
      <c r="A2646" t="s">
        <v>4256</v>
      </c>
      <c r="B2646" t="s">
        <v>5</v>
      </c>
      <c r="C2646" t="s">
        <v>1734</v>
      </c>
      <c r="D2646" t="s">
        <v>6897</v>
      </c>
      <c r="E2646" t="s">
        <v>1708</v>
      </c>
    </row>
    <row r="2647" spans="1:5" x14ac:dyDescent="0.25">
      <c r="A2647" t="s">
        <v>4257</v>
      </c>
      <c r="B2647" t="s">
        <v>5</v>
      </c>
      <c r="C2647" t="s">
        <v>1734</v>
      </c>
      <c r="D2647" t="s">
        <v>6897</v>
      </c>
      <c r="E2647" t="s">
        <v>1709</v>
      </c>
    </row>
    <row r="2648" spans="1:5" x14ac:dyDescent="0.25">
      <c r="A2648" t="s">
        <v>4258</v>
      </c>
      <c r="B2648" t="s">
        <v>5</v>
      </c>
      <c r="C2648" t="s">
        <v>1734</v>
      </c>
      <c r="D2648" t="s">
        <v>6897</v>
      </c>
      <c r="E2648" t="s">
        <v>1710</v>
      </c>
    </row>
    <row r="2649" spans="1:5" x14ac:dyDescent="0.25">
      <c r="A2649" t="s">
        <v>4259</v>
      </c>
      <c r="B2649" t="s">
        <v>5</v>
      </c>
      <c r="C2649" t="s">
        <v>1734</v>
      </c>
      <c r="D2649" t="s">
        <v>6897</v>
      </c>
      <c r="E2649" t="s">
        <v>1711</v>
      </c>
    </row>
    <row r="2650" spans="1:5" x14ac:dyDescent="0.25">
      <c r="A2650" t="s">
        <v>4260</v>
      </c>
      <c r="B2650" t="s">
        <v>5</v>
      </c>
      <c r="C2650" t="s">
        <v>1734</v>
      </c>
      <c r="D2650" t="s">
        <v>6897</v>
      </c>
      <c r="E2650" t="s">
        <v>1712</v>
      </c>
    </row>
    <row r="2651" spans="1:5" x14ac:dyDescent="0.25">
      <c r="A2651" t="s">
        <v>4261</v>
      </c>
      <c r="B2651" t="s">
        <v>5</v>
      </c>
      <c r="C2651" t="s">
        <v>1734</v>
      </c>
      <c r="D2651" t="s">
        <v>6897</v>
      </c>
      <c r="E2651" t="s">
        <v>1713</v>
      </c>
    </row>
    <row r="2652" spans="1:5" x14ac:dyDescent="0.25">
      <c r="A2652" t="s">
        <v>4262</v>
      </c>
      <c r="B2652" t="s">
        <v>5</v>
      </c>
      <c r="C2652" t="s">
        <v>1734</v>
      </c>
      <c r="D2652" t="s">
        <v>6897</v>
      </c>
      <c r="E2652" t="s">
        <v>1714</v>
      </c>
    </row>
    <row r="2653" spans="1:5" x14ac:dyDescent="0.25">
      <c r="A2653" t="s">
        <v>4263</v>
      </c>
      <c r="B2653" t="s">
        <v>5</v>
      </c>
      <c r="C2653" t="s">
        <v>1734</v>
      </c>
      <c r="D2653" t="s">
        <v>6897</v>
      </c>
      <c r="E2653" t="s">
        <v>1715</v>
      </c>
    </row>
    <row r="2654" spans="1:5" x14ac:dyDescent="0.25">
      <c r="A2654" t="s">
        <v>4264</v>
      </c>
      <c r="B2654" t="s">
        <v>5</v>
      </c>
      <c r="C2654" t="s">
        <v>1734</v>
      </c>
      <c r="D2654" t="s">
        <v>6898</v>
      </c>
      <c r="E2654" t="s">
        <v>1702</v>
      </c>
    </row>
    <row r="2655" spans="1:5" x14ac:dyDescent="0.25">
      <c r="A2655" t="s">
        <v>4265</v>
      </c>
      <c r="B2655" t="s">
        <v>5</v>
      </c>
      <c r="C2655" t="s">
        <v>1734</v>
      </c>
      <c r="D2655" t="s">
        <v>6898</v>
      </c>
      <c r="E2655" t="s">
        <v>1705</v>
      </c>
    </row>
    <row r="2656" spans="1:5" x14ac:dyDescent="0.25">
      <c r="A2656" t="s">
        <v>4266</v>
      </c>
      <c r="B2656" t="s">
        <v>5</v>
      </c>
      <c r="C2656" t="s">
        <v>1734</v>
      </c>
      <c r="D2656" t="s">
        <v>6898</v>
      </c>
      <c r="E2656" t="s">
        <v>1706</v>
      </c>
    </row>
    <row r="2657" spans="1:5" x14ac:dyDescent="0.25">
      <c r="A2657" t="s">
        <v>4267</v>
      </c>
      <c r="B2657" t="s">
        <v>5</v>
      </c>
      <c r="C2657" t="s">
        <v>1734</v>
      </c>
      <c r="D2657" t="s">
        <v>6898</v>
      </c>
      <c r="E2657" t="s">
        <v>1707</v>
      </c>
    </row>
    <row r="2658" spans="1:5" x14ac:dyDescent="0.25">
      <c r="A2658" t="s">
        <v>4268</v>
      </c>
      <c r="B2658" t="s">
        <v>5</v>
      </c>
      <c r="C2658" t="s">
        <v>1734</v>
      </c>
      <c r="D2658" t="s">
        <v>6898</v>
      </c>
      <c r="E2658" t="s">
        <v>1708</v>
      </c>
    </row>
    <row r="2659" spans="1:5" x14ac:dyDescent="0.25">
      <c r="A2659" t="s">
        <v>4269</v>
      </c>
      <c r="B2659" t="s">
        <v>5</v>
      </c>
      <c r="C2659" t="s">
        <v>1734</v>
      </c>
      <c r="D2659" t="s">
        <v>6898</v>
      </c>
      <c r="E2659" t="s">
        <v>1709</v>
      </c>
    </row>
    <row r="2660" spans="1:5" x14ac:dyDescent="0.25">
      <c r="A2660" t="s">
        <v>4270</v>
      </c>
      <c r="B2660" t="s">
        <v>5</v>
      </c>
      <c r="C2660" t="s">
        <v>1734</v>
      </c>
      <c r="D2660" t="s">
        <v>6898</v>
      </c>
      <c r="E2660" t="s">
        <v>1710</v>
      </c>
    </row>
    <row r="2661" spans="1:5" x14ac:dyDescent="0.25">
      <c r="A2661" t="s">
        <v>4271</v>
      </c>
      <c r="B2661" t="s">
        <v>5</v>
      </c>
      <c r="C2661" t="s">
        <v>1734</v>
      </c>
      <c r="D2661" t="s">
        <v>6898</v>
      </c>
      <c r="E2661" t="s">
        <v>1711</v>
      </c>
    </row>
    <row r="2662" spans="1:5" x14ac:dyDescent="0.25">
      <c r="A2662" t="s">
        <v>4272</v>
      </c>
      <c r="B2662" t="s">
        <v>5</v>
      </c>
      <c r="C2662" t="s">
        <v>1734</v>
      </c>
      <c r="D2662" t="s">
        <v>6898</v>
      </c>
      <c r="E2662" t="s">
        <v>1712</v>
      </c>
    </row>
    <row r="2663" spans="1:5" x14ac:dyDescent="0.25">
      <c r="A2663" t="s">
        <v>4273</v>
      </c>
      <c r="B2663" t="s">
        <v>5</v>
      </c>
      <c r="C2663" t="s">
        <v>1734</v>
      </c>
      <c r="D2663" t="s">
        <v>6898</v>
      </c>
      <c r="E2663" t="s">
        <v>1713</v>
      </c>
    </row>
    <row r="2664" spans="1:5" x14ac:dyDescent="0.25">
      <c r="A2664" t="s">
        <v>4274</v>
      </c>
      <c r="B2664" t="s">
        <v>5</v>
      </c>
      <c r="C2664" t="s">
        <v>1734</v>
      </c>
      <c r="D2664" t="s">
        <v>6898</v>
      </c>
      <c r="E2664" t="s">
        <v>1714</v>
      </c>
    </row>
    <row r="2665" spans="1:5" x14ac:dyDescent="0.25">
      <c r="A2665" t="s">
        <v>4275</v>
      </c>
      <c r="B2665" t="s">
        <v>5</v>
      </c>
      <c r="C2665" t="s">
        <v>1734</v>
      </c>
      <c r="D2665" t="s">
        <v>6898</v>
      </c>
      <c r="E2665" t="s">
        <v>1715</v>
      </c>
    </row>
    <row r="2666" spans="1:5" x14ac:dyDescent="0.25">
      <c r="A2666" t="s">
        <v>4276</v>
      </c>
      <c r="B2666" t="s">
        <v>5</v>
      </c>
      <c r="C2666" t="s">
        <v>1734</v>
      </c>
      <c r="D2666" t="s">
        <v>6899</v>
      </c>
      <c r="E2666" t="s">
        <v>1702</v>
      </c>
    </row>
    <row r="2667" spans="1:5" x14ac:dyDescent="0.25">
      <c r="A2667" t="s">
        <v>4277</v>
      </c>
      <c r="B2667" t="s">
        <v>5</v>
      </c>
      <c r="C2667" t="s">
        <v>1734</v>
      </c>
      <c r="D2667" t="s">
        <v>6899</v>
      </c>
      <c r="E2667" t="s">
        <v>1705</v>
      </c>
    </row>
    <row r="2668" spans="1:5" x14ac:dyDescent="0.25">
      <c r="A2668" t="s">
        <v>4278</v>
      </c>
      <c r="B2668" t="s">
        <v>5</v>
      </c>
      <c r="C2668" t="s">
        <v>1734</v>
      </c>
      <c r="D2668" t="s">
        <v>6899</v>
      </c>
      <c r="E2668" t="s">
        <v>1706</v>
      </c>
    </row>
    <row r="2669" spans="1:5" x14ac:dyDescent="0.25">
      <c r="A2669" t="s">
        <v>4279</v>
      </c>
      <c r="B2669" t="s">
        <v>5</v>
      </c>
      <c r="C2669" t="s">
        <v>1734</v>
      </c>
      <c r="D2669" t="s">
        <v>6899</v>
      </c>
      <c r="E2669" t="s">
        <v>1707</v>
      </c>
    </row>
    <row r="2670" spans="1:5" x14ac:dyDescent="0.25">
      <c r="A2670" t="s">
        <v>4280</v>
      </c>
      <c r="B2670" t="s">
        <v>5</v>
      </c>
      <c r="C2670" t="s">
        <v>1734</v>
      </c>
      <c r="D2670" t="s">
        <v>6899</v>
      </c>
      <c r="E2670" t="s">
        <v>1708</v>
      </c>
    </row>
    <row r="2671" spans="1:5" x14ac:dyDescent="0.25">
      <c r="A2671" t="s">
        <v>4281</v>
      </c>
      <c r="B2671" t="s">
        <v>5</v>
      </c>
      <c r="C2671" t="s">
        <v>1734</v>
      </c>
      <c r="D2671" t="s">
        <v>6899</v>
      </c>
      <c r="E2671" t="s">
        <v>1709</v>
      </c>
    </row>
    <row r="2672" spans="1:5" x14ac:dyDescent="0.25">
      <c r="A2672" t="s">
        <v>4282</v>
      </c>
      <c r="B2672" t="s">
        <v>5</v>
      </c>
      <c r="C2672" t="s">
        <v>1734</v>
      </c>
      <c r="D2672" t="s">
        <v>6899</v>
      </c>
      <c r="E2672" t="s">
        <v>1710</v>
      </c>
    </row>
    <row r="2673" spans="1:5" x14ac:dyDescent="0.25">
      <c r="A2673" t="s">
        <v>4283</v>
      </c>
      <c r="B2673" t="s">
        <v>5</v>
      </c>
      <c r="C2673" t="s">
        <v>1734</v>
      </c>
      <c r="D2673" t="s">
        <v>6899</v>
      </c>
      <c r="E2673" t="s">
        <v>1711</v>
      </c>
    </row>
    <row r="2674" spans="1:5" x14ac:dyDescent="0.25">
      <c r="A2674" t="s">
        <v>4284</v>
      </c>
      <c r="B2674" t="s">
        <v>5</v>
      </c>
      <c r="C2674" t="s">
        <v>1734</v>
      </c>
      <c r="D2674" t="s">
        <v>6899</v>
      </c>
      <c r="E2674" t="s">
        <v>1712</v>
      </c>
    </row>
    <row r="2675" spans="1:5" x14ac:dyDescent="0.25">
      <c r="A2675" t="s">
        <v>4285</v>
      </c>
      <c r="B2675" t="s">
        <v>5</v>
      </c>
      <c r="C2675" t="s">
        <v>1734</v>
      </c>
      <c r="D2675" t="s">
        <v>6899</v>
      </c>
      <c r="E2675" t="s">
        <v>1713</v>
      </c>
    </row>
    <row r="2676" spans="1:5" x14ac:dyDescent="0.25">
      <c r="A2676" t="s">
        <v>4286</v>
      </c>
      <c r="B2676" t="s">
        <v>5</v>
      </c>
      <c r="C2676" t="s">
        <v>1734</v>
      </c>
      <c r="D2676" t="s">
        <v>6899</v>
      </c>
      <c r="E2676" t="s">
        <v>1714</v>
      </c>
    </row>
    <row r="2677" spans="1:5" x14ac:dyDescent="0.25">
      <c r="A2677" t="s">
        <v>4287</v>
      </c>
      <c r="B2677" t="s">
        <v>5</v>
      </c>
      <c r="C2677" t="s">
        <v>1734</v>
      </c>
      <c r="D2677" t="s">
        <v>6899</v>
      </c>
      <c r="E2677" t="s">
        <v>1715</v>
      </c>
    </row>
    <row r="2678" spans="1:5" x14ac:dyDescent="0.25">
      <c r="A2678" t="s">
        <v>4288</v>
      </c>
      <c r="B2678" t="s">
        <v>5</v>
      </c>
      <c r="C2678" t="s">
        <v>1734</v>
      </c>
      <c r="D2678" t="s">
        <v>6900</v>
      </c>
      <c r="E2678" t="s">
        <v>1702</v>
      </c>
    </row>
    <row r="2679" spans="1:5" x14ac:dyDescent="0.25">
      <c r="A2679" t="s">
        <v>4289</v>
      </c>
      <c r="B2679" t="s">
        <v>5</v>
      </c>
      <c r="C2679" t="s">
        <v>1734</v>
      </c>
      <c r="D2679" t="s">
        <v>6900</v>
      </c>
      <c r="E2679" t="s">
        <v>1705</v>
      </c>
    </row>
    <row r="2680" spans="1:5" x14ac:dyDescent="0.25">
      <c r="A2680" t="s">
        <v>4290</v>
      </c>
      <c r="B2680" t="s">
        <v>5</v>
      </c>
      <c r="C2680" t="s">
        <v>1734</v>
      </c>
      <c r="D2680" t="s">
        <v>6900</v>
      </c>
      <c r="E2680" t="s">
        <v>1706</v>
      </c>
    </row>
    <row r="2681" spans="1:5" x14ac:dyDescent="0.25">
      <c r="A2681" t="s">
        <v>4291</v>
      </c>
      <c r="B2681" t="s">
        <v>5</v>
      </c>
      <c r="C2681" t="s">
        <v>1734</v>
      </c>
      <c r="D2681" t="s">
        <v>6900</v>
      </c>
      <c r="E2681" t="s">
        <v>1707</v>
      </c>
    </row>
    <row r="2682" spans="1:5" x14ac:dyDescent="0.25">
      <c r="A2682" t="s">
        <v>4292</v>
      </c>
      <c r="B2682" t="s">
        <v>5</v>
      </c>
      <c r="C2682" t="s">
        <v>1734</v>
      </c>
      <c r="D2682" t="s">
        <v>6900</v>
      </c>
      <c r="E2682" t="s">
        <v>1708</v>
      </c>
    </row>
    <row r="2683" spans="1:5" x14ac:dyDescent="0.25">
      <c r="A2683" t="s">
        <v>4293</v>
      </c>
      <c r="B2683" t="s">
        <v>5</v>
      </c>
      <c r="C2683" t="s">
        <v>1734</v>
      </c>
      <c r="D2683" t="s">
        <v>6900</v>
      </c>
      <c r="E2683" t="s">
        <v>1709</v>
      </c>
    </row>
    <row r="2684" spans="1:5" x14ac:dyDescent="0.25">
      <c r="A2684" t="s">
        <v>4294</v>
      </c>
      <c r="B2684" t="s">
        <v>5</v>
      </c>
      <c r="C2684" t="s">
        <v>1734</v>
      </c>
      <c r="D2684" t="s">
        <v>6900</v>
      </c>
      <c r="E2684" t="s">
        <v>1710</v>
      </c>
    </row>
    <row r="2685" spans="1:5" x14ac:dyDescent="0.25">
      <c r="A2685" t="s">
        <v>4295</v>
      </c>
      <c r="B2685" t="s">
        <v>5</v>
      </c>
      <c r="C2685" t="s">
        <v>1734</v>
      </c>
      <c r="D2685" t="s">
        <v>6900</v>
      </c>
      <c r="E2685" t="s">
        <v>1711</v>
      </c>
    </row>
    <row r="2686" spans="1:5" x14ac:dyDescent="0.25">
      <c r="A2686" t="s">
        <v>4296</v>
      </c>
      <c r="B2686" t="s">
        <v>5</v>
      </c>
      <c r="C2686" t="s">
        <v>1734</v>
      </c>
      <c r="D2686" t="s">
        <v>6900</v>
      </c>
      <c r="E2686" t="s">
        <v>1712</v>
      </c>
    </row>
    <row r="2687" spans="1:5" x14ac:dyDescent="0.25">
      <c r="A2687" t="s">
        <v>4297</v>
      </c>
      <c r="B2687" t="s">
        <v>5</v>
      </c>
      <c r="C2687" t="s">
        <v>1734</v>
      </c>
      <c r="D2687" t="s">
        <v>6900</v>
      </c>
      <c r="E2687" t="s">
        <v>1713</v>
      </c>
    </row>
    <row r="2688" spans="1:5" x14ac:dyDescent="0.25">
      <c r="A2688" t="s">
        <v>4298</v>
      </c>
      <c r="B2688" t="s">
        <v>5</v>
      </c>
      <c r="C2688" t="s">
        <v>1734</v>
      </c>
      <c r="D2688" t="s">
        <v>6900</v>
      </c>
      <c r="E2688" t="s">
        <v>1714</v>
      </c>
    </row>
    <row r="2689" spans="1:5" x14ac:dyDescent="0.25">
      <c r="A2689" t="s">
        <v>4299</v>
      </c>
      <c r="B2689" t="s">
        <v>5</v>
      </c>
      <c r="C2689" t="s">
        <v>1734</v>
      </c>
      <c r="D2689" t="s">
        <v>6900</v>
      </c>
      <c r="E2689" t="s">
        <v>1715</v>
      </c>
    </row>
    <row r="2690" spans="1:5" x14ac:dyDescent="0.25">
      <c r="A2690" t="s">
        <v>4300</v>
      </c>
      <c r="B2690" t="s">
        <v>5</v>
      </c>
      <c r="C2690" t="s">
        <v>1734</v>
      </c>
      <c r="D2690" t="s">
        <v>6901</v>
      </c>
      <c r="E2690" t="s">
        <v>1702</v>
      </c>
    </row>
    <row r="2691" spans="1:5" x14ac:dyDescent="0.25">
      <c r="A2691" t="s">
        <v>4301</v>
      </c>
      <c r="B2691" t="s">
        <v>5</v>
      </c>
      <c r="C2691" t="s">
        <v>1734</v>
      </c>
      <c r="D2691" t="s">
        <v>6901</v>
      </c>
      <c r="E2691" t="s">
        <v>1705</v>
      </c>
    </row>
    <row r="2692" spans="1:5" x14ac:dyDescent="0.25">
      <c r="A2692" t="s">
        <v>4302</v>
      </c>
      <c r="B2692" t="s">
        <v>5</v>
      </c>
      <c r="C2692" t="s">
        <v>1734</v>
      </c>
      <c r="D2692" t="s">
        <v>6901</v>
      </c>
      <c r="E2692" t="s">
        <v>1706</v>
      </c>
    </row>
    <row r="2693" spans="1:5" x14ac:dyDescent="0.25">
      <c r="A2693" t="s">
        <v>4303</v>
      </c>
      <c r="B2693" t="s">
        <v>5</v>
      </c>
      <c r="C2693" t="s">
        <v>1734</v>
      </c>
      <c r="D2693" t="s">
        <v>6901</v>
      </c>
      <c r="E2693" t="s">
        <v>1707</v>
      </c>
    </row>
    <row r="2694" spans="1:5" x14ac:dyDescent="0.25">
      <c r="A2694" t="s">
        <v>4304</v>
      </c>
      <c r="B2694" t="s">
        <v>5</v>
      </c>
      <c r="C2694" t="s">
        <v>1734</v>
      </c>
      <c r="D2694" t="s">
        <v>6901</v>
      </c>
      <c r="E2694" t="s">
        <v>1708</v>
      </c>
    </row>
    <row r="2695" spans="1:5" x14ac:dyDescent="0.25">
      <c r="A2695" t="s">
        <v>4305</v>
      </c>
      <c r="B2695" t="s">
        <v>5</v>
      </c>
      <c r="C2695" t="s">
        <v>1734</v>
      </c>
      <c r="D2695" t="s">
        <v>6901</v>
      </c>
      <c r="E2695" t="s">
        <v>1709</v>
      </c>
    </row>
    <row r="2696" spans="1:5" x14ac:dyDescent="0.25">
      <c r="A2696" t="s">
        <v>4306</v>
      </c>
      <c r="B2696" t="s">
        <v>5</v>
      </c>
      <c r="C2696" t="s">
        <v>1734</v>
      </c>
      <c r="D2696" t="s">
        <v>6901</v>
      </c>
      <c r="E2696" t="s">
        <v>1710</v>
      </c>
    </row>
    <row r="2697" spans="1:5" x14ac:dyDescent="0.25">
      <c r="A2697" t="s">
        <v>4307</v>
      </c>
      <c r="B2697" t="s">
        <v>5</v>
      </c>
      <c r="C2697" t="s">
        <v>1734</v>
      </c>
      <c r="D2697" t="s">
        <v>6901</v>
      </c>
      <c r="E2697" t="s">
        <v>1711</v>
      </c>
    </row>
    <row r="2698" spans="1:5" x14ac:dyDescent="0.25">
      <c r="A2698" t="s">
        <v>4308</v>
      </c>
      <c r="B2698" t="s">
        <v>5</v>
      </c>
      <c r="C2698" t="s">
        <v>1734</v>
      </c>
      <c r="D2698" t="s">
        <v>6901</v>
      </c>
      <c r="E2698" t="s">
        <v>1712</v>
      </c>
    </row>
    <row r="2699" spans="1:5" x14ac:dyDescent="0.25">
      <c r="A2699" t="s">
        <v>4309</v>
      </c>
      <c r="B2699" t="s">
        <v>5</v>
      </c>
      <c r="C2699" t="s">
        <v>1734</v>
      </c>
      <c r="D2699" t="s">
        <v>6901</v>
      </c>
      <c r="E2699" t="s">
        <v>1713</v>
      </c>
    </row>
    <row r="2700" spans="1:5" x14ac:dyDescent="0.25">
      <c r="A2700" t="s">
        <v>4310</v>
      </c>
      <c r="B2700" t="s">
        <v>5</v>
      </c>
      <c r="C2700" t="s">
        <v>1734</v>
      </c>
      <c r="D2700" t="s">
        <v>6901</v>
      </c>
      <c r="E2700" t="s">
        <v>1714</v>
      </c>
    </row>
    <row r="2701" spans="1:5" x14ac:dyDescent="0.25">
      <c r="A2701" t="s">
        <v>4311</v>
      </c>
      <c r="B2701" t="s">
        <v>5</v>
      </c>
      <c r="C2701" t="s">
        <v>1734</v>
      </c>
      <c r="D2701" t="s">
        <v>6901</v>
      </c>
      <c r="E2701" t="s">
        <v>1715</v>
      </c>
    </row>
    <row r="2702" spans="1:5" x14ac:dyDescent="0.25">
      <c r="A2702" t="s">
        <v>4312</v>
      </c>
      <c r="B2702" t="s">
        <v>5</v>
      </c>
      <c r="C2702" t="s">
        <v>1734</v>
      </c>
      <c r="D2702" t="s">
        <v>6902</v>
      </c>
      <c r="E2702" t="s">
        <v>1702</v>
      </c>
    </row>
    <row r="2703" spans="1:5" x14ac:dyDescent="0.25">
      <c r="A2703" t="s">
        <v>4313</v>
      </c>
      <c r="B2703" t="s">
        <v>5</v>
      </c>
      <c r="C2703" t="s">
        <v>1734</v>
      </c>
      <c r="D2703" t="s">
        <v>6902</v>
      </c>
      <c r="E2703" t="s">
        <v>1705</v>
      </c>
    </row>
    <row r="2704" spans="1:5" x14ac:dyDescent="0.25">
      <c r="A2704" t="s">
        <v>4314</v>
      </c>
      <c r="B2704" t="s">
        <v>5</v>
      </c>
      <c r="C2704" t="s">
        <v>1734</v>
      </c>
      <c r="D2704" t="s">
        <v>6902</v>
      </c>
      <c r="E2704" t="s">
        <v>1706</v>
      </c>
    </row>
    <row r="2705" spans="1:5" x14ac:dyDescent="0.25">
      <c r="A2705" t="s">
        <v>4315</v>
      </c>
      <c r="B2705" t="s">
        <v>5</v>
      </c>
      <c r="C2705" t="s">
        <v>1734</v>
      </c>
      <c r="D2705" t="s">
        <v>6902</v>
      </c>
      <c r="E2705" t="s">
        <v>1707</v>
      </c>
    </row>
    <row r="2706" spans="1:5" x14ac:dyDescent="0.25">
      <c r="A2706" t="s">
        <v>4316</v>
      </c>
      <c r="B2706" t="s">
        <v>5</v>
      </c>
      <c r="C2706" t="s">
        <v>1734</v>
      </c>
      <c r="D2706" t="s">
        <v>6902</v>
      </c>
      <c r="E2706" t="s">
        <v>1708</v>
      </c>
    </row>
    <row r="2707" spans="1:5" x14ac:dyDescent="0.25">
      <c r="A2707" t="s">
        <v>4317</v>
      </c>
      <c r="B2707" t="s">
        <v>5</v>
      </c>
      <c r="C2707" t="s">
        <v>1734</v>
      </c>
      <c r="D2707" t="s">
        <v>6902</v>
      </c>
      <c r="E2707" t="s">
        <v>1709</v>
      </c>
    </row>
    <row r="2708" spans="1:5" x14ac:dyDescent="0.25">
      <c r="A2708" t="s">
        <v>4318</v>
      </c>
      <c r="B2708" t="s">
        <v>5</v>
      </c>
      <c r="C2708" t="s">
        <v>1734</v>
      </c>
      <c r="D2708" t="s">
        <v>6902</v>
      </c>
      <c r="E2708" t="s">
        <v>1710</v>
      </c>
    </row>
    <row r="2709" spans="1:5" x14ac:dyDescent="0.25">
      <c r="A2709" t="s">
        <v>4319</v>
      </c>
      <c r="B2709" t="s">
        <v>5</v>
      </c>
      <c r="C2709" t="s">
        <v>1734</v>
      </c>
      <c r="D2709" t="s">
        <v>6902</v>
      </c>
      <c r="E2709" t="s">
        <v>1711</v>
      </c>
    </row>
    <row r="2710" spans="1:5" x14ac:dyDescent="0.25">
      <c r="A2710" t="s">
        <v>4320</v>
      </c>
      <c r="B2710" t="s">
        <v>5</v>
      </c>
      <c r="C2710" t="s">
        <v>1734</v>
      </c>
      <c r="D2710" t="s">
        <v>6902</v>
      </c>
      <c r="E2710" t="s">
        <v>1712</v>
      </c>
    </row>
    <row r="2711" spans="1:5" x14ac:dyDescent="0.25">
      <c r="A2711" t="s">
        <v>4321</v>
      </c>
      <c r="B2711" t="s">
        <v>5</v>
      </c>
      <c r="C2711" t="s">
        <v>1734</v>
      </c>
      <c r="D2711" t="s">
        <v>6902</v>
      </c>
      <c r="E2711" t="s">
        <v>1713</v>
      </c>
    </row>
    <row r="2712" spans="1:5" x14ac:dyDescent="0.25">
      <c r="A2712" t="s">
        <v>4322</v>
      </c>
      <c r="B2712" t="s">
        <v>5</v>
      </c>
      <c r="C2712" t="s">
        <v>1734</v>
      </c>
      <c r="D2712" t="s">
        <v>6902</v>
      </c>
      <c r="E2712" t="s">
        <v>1714</v>
      </c>
    </row>
    <row r="2713" spans="1:5" x14ac:dyDescent="0.25">
      <c r="A2713" t="s">
        <v>4323</v>
      </c>
      <c r="B2713" t="s">
        <v>5</v>
      </c>
      <c r="C2713" t="s">
        <v>1734</v>
      </c>
      <c r="D2713" t="s">
        <v>6902</v>
      </c>
      <c r="E2713" t="s">
        <v>1715</v>
      </c>
    </row>
    <row r="2714" spans="1:5" x14ac:dyDescent="0.25">
      <c r="A2714" t="s">
        <v>4324</v>
      </c>
      <c r="B2714" t="s">
        <v>5</v>
      </c>
      <c r="C2714" t="s">
        <v>1734</v>
      </c>
      <c r="D2714" t="s">
        <v>6903</v>
      </c>
      <c r="E2714" t="s">
        <v>1702</v>
      </c>
    </row>
    <row r="2715" spans="1:5" x14ac:dyDescent="0.25">
      <c r="A2715" t="s">
        <v>4325</v>
      </c>
      <c r="B2715" t="s">
        <v>5</v>
      </c>
      <c r="C2715" t="s">
        <v>1734</v>
      </c>
      <c r="D2715" t="s">
        <v>6903</v>
      </c>
      <c r="E2715" t="s">
        <v>1705</v>
      </c>
    </row>
    <row r="2716" spans="1:5" x14ac:dyDescent="0.25">
      <c r="A2716" t="s">
        <v>4326</v>
      </c>
      <c r="B2716" t="s">
        <v>5</v>
      </c>
      <c r="C2716" t="s">
        <v>1734</v>
      </c>
      <c r="D2716" t="s">
        <v>6903</v>
      </c>
      <c r="E2716" t="s">
        <v>1706</v>
      </c>
    </row>
    <row r="2717" spans="1:5" x14ac:dyDescent="0.25">
      <c r="A2717" t="s">
        <v>4327</v>
      </c>
      <c r="B2717" t="s">
        <v>5</v>
      </c>
      <c r="C2717" t="s">
        <v>1734</v>
      </c>
      <c r="D2717" t="s">
        <v>6903</v>
      </c>
      <c r="E2717" t="s">
        <v>1707</v>
      </c>
    </row>
    <row r="2718" spans="1:5" x14ac:dyDescent="0.25">
      <c r="A2718" t="s">
        <v>4328</v>
      </c>
      <c r="B2718" t="s">
        <v>5</v>
      </c>
      <c r="C2718" t="s">
        <v>1734</v>
      </c>
      <c r="D2718" t="s">
        <v>6903</v>
      </c>
      <c r="E2718" t="s">
        <v>1708</v>
      </c>
    </row>
    <row r="2719" spans="1:5" x14ac:dyDescent="0.25">
      <c r="A2719" t="s">
        <v>4329</v>
      </c>
      <c r="B2719" t="s">
        <v>5</v>
      </c>
      <c r="C2719" t="s">
        <v>1734</v>
      </c>
      <c r="D2719" t="s">
        <v>6903</v>
      </c>
      <c r="E2719" t="s">
        <v>1709</v>
      </c>
    </row>
    <row r="2720" spans="1:5" x14ac:dyDescent="0.25">
      <c r="A2720" t="s">
        <v>4330</v>
      </c>
      <c r="B2720" t="s">
        <v>5</v>
      </c>
      <c r="C2720" t="s">
        <v>1734</v>
      </c>
      <c r="D2720" t="s">
        <v>6903</v>
      </c>
      <c r="E2720" t="s">
        <v>1710</v>
      </c>
    </row>
    <row r="2721" spans="1:5" x14ac:dyDescent="0.25">
      <c r="A2721" t="s">
        <v>4331</v>
      </c>
      <c r="B2721" t="s">
        <v>5</v>
      </c>
      <c r="C2721" t="s">
        <v>1734</v>
      </c>
      <c r="D2721" t="s">
        <v>6903</v>
      </c>
      <c r="E2721" t="s">
        <v>1711</v>
      </c>
    </row>
    <row r="2722" spans="1:5" x14ac:dyDescent="0.25">
      <c r="A2722" t="s">
        <v>4332</v>
      </c>
      <c r="B2722" t="s">
        <v>5</v>
      </c>
      <c r="C2722" t="s">
        <v>1734</v>
      </c>
      <c r="D2722" t="s">
        <v>6903</v>
      </c>
      <c r="E2722" t="s">
        <v>1712</v>
      </c>
    </row>
    <row r="2723" spans="1:5" x14ac:dyDescent="0.25">
      <c r="A2723" t="s">
        <v>4333</v>
      </c>
      <c r="B2723" t="s">
        <v>5</v>
      </c>
      <c r="C2723" t="s">
        <v>1734</v>
      </c>
      <c r="D2723" t="s">
        <v>6903</v>
      </c>
      <c r="E2723" t="s">
        <v>1713</v>
      </c>
    </row>
    <row r="2724" spans="1:5" x14ac:dyDescent="0.25">
      <c r="A2724" t="s">
        <v>4334</v>
      </c>
      <c r="B2724" t="s">
        <v>5</v>
      </c>
      <c r="C2724" t="s">
        <v>1734</v>
      </c>
      <c r="D2724" t="s">
        <v>6903</v>
      </c>
      <c r="E2724" t="s">
        <v>1714</v>
      </c>
    </row>
    <row r="2725" spans="1:5" x14ac:dyDescent="0.25">
      <c r="A2725" t="s">
        <v>4335</v>
      </c>
      <c r="B2725" t="s">
        <v>5</v>
      </c>
      <c r="C2725" t="s">
        <v>1734</v>
      </c>
      <c r="D2725" t="s">
        <v>6903</v>
      </c>
      <c r="E2725" t="s">
        <v>1715</v>
      </c>
    </row>
    <row r="2726" spans="1:5" x14ac:dyDescent="0.25">
      <c r="A2726" t="s">
        <v>4336</v>
      </c>
      <c r="B2726" t="s">
        <v>5</v>
      </c>
      <c r="C2726" t="s">
        <v>1734</v>
      </c>
      <c r="D2726" t="s">
        <v>6904</v>
      </c>
      <c r="E2726" t="s">
        <v>1702</v>
      </c>
    </row>
    <row r="2727" spans="1:5" x14ac:dyDescent="0.25">
      <c r="A2727" t="s">
        <v>4337</v>
      </c>
      <c r="B2727" t="s">
        <v>5</v>
      </c>
      <c r="C2727" t="s">
        <v>1734</v>
      </c>
      <c r="D2727" t="s">
        <v>6904</v>
      </c>
      <c r="E2727" t="s">
        <v>1705</v>
      </c>
    </row>
    <row r="2728" spans="1:5" x14ac:dyDescent="0.25">
      <c r="A2728" t="s">
        <v>4338</v>
      </c>
      <c r="B2728" t="s">
        <v>5</v>
      </c>
      <c r="C2728" t="s">
        <v>1734</v>
      </c>
      <c r="D2728" t="s">
        <v>6904</v>
      </c>
      <c r="E2728" t="s">
        <v>1706</v>
      </c>
    </row>
    <row r="2729" spans="1:5" x14ac:dyDescent="0.25">
      <c r="A2729" t="s">
        <v>4339</v>
      </c>
      <c r="B2729" t="s">
        <v>5</v>
      </c>
      <c r="C2729" t="s">
        <v>1734</v>
      </c>
      <c r="D2729" t="s">
        <v>6904</v>
      </c>
      <c r="E2729" t="s">
        <v>1707</v>
      </c>
    </row>
    <row r="2730" spans="1:5" x14ac:dyDescent="0.25">
      <c r="A2730" t="s">
        <v>4340</v>
      </c>
      <c r="B2730" t="s">
        <v>5</v>
      </c>
      <c r="C2730" t="s">
        <v>1734</v>
      </c>
      <c r="D2730" t="s">
        <v>6904</v>
      </c>
      <c r="E2730" t="s">
        <v>1708</v>
      </c>
    </row>
    <row r="2731" spans="1:5" x14ac:dyDescent="0.25">
      <c r="A2731" t="s">
        <v>4341</v>
      </c>
      <c r="B2731" t="s">
        <v>5</v>
      </c>
      <c r="C2731" t="s">
        <v>1734</v>
      </c>
      <c r="D2731" t="s">
        <v>6904</v>
      </c>
      <c r="E2731" t="s">
        <v>1709</v>
      </c>
    </row>
    <row r="2732" spans="1:5" x14ac:dyDescent="0.25">
      <c r="A2732" t="s">
        <v>4342</v>
      </c>
      <c r="B2732" t="s">
        <v>5</v>
      </c>
      <c r="C2732" t="s">
        <v>1734</v>
      </c>
      <c r="D2732" t="s">
        <v>6904</v>
      </c>
      <c r="E2732" t="s">
        <v>1710</v>
      </c>
    </row>
    <row r="2733" spans="1:5" x14ac:dyDescent="0.25">
      <c r="A2733" t="s">
        <v>4343</v>
      </c>
      <c r="B2733" t="s">
        <v>5</v>
      </c>
      <c r="C2733" t="s">
        <v>1734</v>
      </c>
      <c r="D2733" t="s">
        <v>6904</v>
      </c>
      <c r="E2733" t="s">
        <v>1711</v>
      </c>
    </row>
    <row r="2734" spans="1:5" x14ac:dyDescent="0.25">
      <c r="A2734" t="s">
        <v>4344</v>
      </c>
      <c r="B2734" t="s">
        <v>5</v>
      </c>
      <c r="C2734" t="s">
        <v>1734</v>
      </c>
      <c r="D2734" t="s">
        <v>6904</v>
      </c>
      <c r="E2734" t="s">
        <v>1712</v>
      </c>
    </row>
    <row r="2735" spans="1:5" x14ac:dyDescent="0.25">
      <c r="A2735" t="s">
        <v>4345</v>
      </c>
      <c r="B2735" t="s">
        <v>5</v>
      </c>
      <c r="C2735" t="s">
        <v>1734</v>
      </c>
      <c r="D2735" t="s">
        <v>6904</v>
      </c>
      <c r="E2735" t="s">
        <v>1713</v>
      </c>
    </row>
    <row r="2736" spans="1:5" x14ac:dyDescent="0.25">
      <c r="A2736" t="s">
        <v>4346</v>
      </c>
      <c r="B2736" t="s">
        <v>5</v>
      </c>
      <c r="C2736" t="s">
        <v>1734</v>
      </c>
      <c r="D2736" t="s">
        <v>6904</v>
      </c>
      <c r="E2736" t="s">
        <v>1714</v>
      </c>
    </row>
    <row r="2737" spans="1:5" x14ac:dyDescent="0.25">
      <c r="A2737" t="s">
        <v>4347</v>
      </c>
      <c r="B2737" t="s">
        <v>5</v>
      </c>
      <c r="C2737" t="s">
        <v>1734</v>
      </c>
      <c r="D2737" t="s">
        <v>6904</v>
      </c>
      <c r="E2737" t="s">
        <v>1715</v>
      </c>
    </row>
    <row r="2738" spans="1:5" x14ac:dyDescent="0.25">
      <c r="A2738" t="s">
        <v>4348</v>
      </c>
      <c r="B2738" t="s">
        <v>5</v>
      </c>
      <c r="C2738" t="s">
        <v>1734</v>
      </c>
      <c r="D2738" t="s">
        <v>6905</v>
      </c>
      <c r="E2738" t="s">
        <v>1702</v>
      </c>
    </row>
    <row r="2739" spans="1:5" x14ac:dyDescent="0.25">
      <c r="A2739" t="s">
        <v>4349</v>
      </c>
      <c r="B2739" t="s">
        <v>5</v>
      </c>
      <c r="C2739" t="s">
        <v>1734</v>
      </c>
      <c r="D2739" t="s">
        <v>6905</v>
      </c>
      <c r="E2739" t="s">
        <v>1705</v>
      </c>
    </row>
    <row r="2740" spans="1:5" x14ac:dyDescent="0.25">
      <c r="A2740" t="s">
        <v>4350</v>
      </c>
      <c r="B2740" t="s">
        <v>5</v>
      </c>
      <c r="C2740" t="s">
        <v>1734</v>
      </c>
      <c r="D2740" t="s">
        <v>6905</v>
      </c>
      <c r="E2740" t="s">
        <v>1706</v>
      </c>
    </row>
    <row r="2741" spans="1:5" x14ac:dyDescent="0.25">
      <c r="A2741" t="s">
        <v>4351</v>
      </c>
      <c r="B2741" t="s">
        <v>5</v>
      </c>
      <c r="C2741" t="s">
        <v>1734</v>
      </c>
      <c r="D2741" t="s">
        <v>6905</v>
      </c>
      <c r="E2741" t="s">
        <v>1707</v>
      </c>
    </row>
    <row r="2742" spans="1:5" x14ac:dyDescent="0.25">
      <c r="A2742" t="s">
        <v>4352</v>
      </c>
      <c r="B2742" t="s">
        <v>5</v>
      </c>
      <c r="C2742" t="s">
        <v>1734</v>
      </c>
      <c r="D2742" t="s">
        <v>6905</v>
      </c>
      <c r="E2742" t="s">
        <v>1708</v>
      </c>
    </row>
    <row r="2743" spans="1:5" x14ac:dyDescent="0.25">
      <c r="A2743" t="s">
        <v>4353</v>
      </c>
      <c r="B2743" t="s">
        <v>5</v>
      </c>
      <c r="C2743" t="s">
        <v>1734</v>
      </c>
      <c r="D2743" t="s">
        <v>6905</v>
      </c>
      <c r="E2743" t="s">
        <v>1709</v>
      </c>
    </row>
    <row r="2744" spans="1:5" x14ac:dyDescent="0.25">
      <c r="A2744" t="s">
        <v>4354</v>
      </c>
      <c r="B2744" t="s">
        <v>5</v>
      </c>
      <c r="C2744" t="s">
        <v>1734</v>
      </c>
      <c r="D2744" t="s">
        <v>6905</v>
      </c>
      <c r="E2744" t="s">
        <v>1710</v>
      </c>
    </row>
    <row r="2745" spans="1:5" x14ac:dyDescent="0.25">
      <c r="A2745" t="s">
        <v>4355</v>
      </c>
      <c r="B2745" t="s">
        <v>5</v>
      </c>
      <c r="C2745" t="s">
        <v>1734</v>
      </c>
      <c r="D2745" t="s">
        <v>6905</v>
      </c>
      <c r="E2745" t="s">
        <v>1711</v>
      </c>
    </row>
    <row r="2746" spans="1:5" x14ac:dyDescent="0.25">
      <c r="A2746" t="s">
        <v>4356</v>
      </c>
      <c r="B2746" t="s">
        <v>5</v>
      </c>
      <c r="C2746" t="s">
        <v>1734</v>
      </c>
      <c r="D2746" t="s">
        <v>6905</v>
      </c>
      <c r="E2746" t="s">
        <v>1712</v>
      </c>
    </row>
    <row r="2747" spans="1:5" x14ac:dyDescent="0.25">
      <c r="A2747" t="s">
        <v>4357</v>
      </c>
      <c r="B2747" t="s">
        <v>5</v>
      </c>
      <c r="C2747" t="s">
        <v>1734</v>
      </c>
      <c r="D2747" t="s">
        <v>6905</v>
      </c>
      <c r="E2747" t="s">
        <v>1713</v>
      </c>
    </row>
    <row r="2748" spans="1:5" x14ac:dyDescent="0.25">
      <c r="A2748" t="s">
        <v>4358</v>
      </c>
      <c r="B2748" t="s">
        <v>5</v>
      </c>
      <c r="C2748" t="s">
        <v>1734</v>
      </c>
      <c r="D2748" t="s">
        <v>6905</v>
      </c>
      <c r="E2748" t="s">
        <v>1714</v>
      </c>
    </row>
    <row r="2749" spans="1:5" x14ac:dyDescent="0.25">
      <c r="A2749" t="s">
        <v>4359</v>
      </c>
      <c r="B2749" t="s">
        <v>5</v>
      </c>
      <c r="C2749" t="s">
        <v>1734</v>
      </c>
      <c r="D2749" t="s">
        <v>6905</v>
      </c>
      <c r="E2749" t="s">
        <v>1715</v>
      </c>
    </row>
    <row r="2750" spans="1:5" x14ac:dyDescent="0.25">
      <c r="A2750" t="s">
        <v>4360</v>
      </c>
      <c r="B2750" t="s">
        <v>5</v>
      </c>
      <c r="C2750" t="s">
        <v>1734</v>
      </c>
      <c r="D2750" t="s">
        <v>6906</v>
      </c>
      <c r="E2750" t="s">
        <v>1702</v>
      </c>
    </row>
    <row r="2751" spans="1:5" x14ac:dyDescent="0.25">
      <c r="A2751" t="s">
        <v>4361</v>
      </c>
      <c r="B2751" t="s">
        <v>5</v>
      </c>
      <c r="C2751" t="s">
        <v>1734</v>
      </c>
      <c r="D2751" t="s">
        <v>6906</v>
      </c>
      <c r="E2751" t="s">
        <v>1705</v>
      </c>
    </row>
    <row r="2752" spans="1:5" x14ac:dyDescent="0.25">
      <c r="A2752" t="s">
        <v>4362</v>
      </c>
      <c r="B2752" t="s">
        <v>5</v>
      </c>
      <c r="C2752" t="s">
        <v>1734</v>
      </c>
      <c r="D2752" t="s">
        <v>6906</v>
      </c>
      <c r="E2752" t="s">
        <v>1706</v>
      </c>
    </row>
    <row r="2753" spans="1:5" x14ac:dyDescent="0.25">
      <c r="A2753" t="s">
        <v>4363</v>
      </c>
      <c r="B2753" t="s">
        <v>5</v>
      </c>
      <c r="C2753" t="s">
        <v>1734</v>
      </c>
      <c r="D2753" t="s">
        <v>6906</v>
      </c>
      <c r="E2753" t="s">
        <v>1707</v>
      </c>
    </row>
    <row r="2754" spans="1:5" x14ac:dyDescent="0.25">
      <c r="A2754" t="s">
        <v>4364</v>
      </c>
      <c r="B2754" t="s">
        <v>5</v>
      </c>
      <c r="C2754" t="s">
        <v>1734</v>
      </c>
      <c r="D2754" t="s">
        <v>6906</v>
      </c>
      <c r="E2754" t="s">
        <v>1708</v>
      </c>
    </row>
    <row r="2755" spans="1:5" x14ac:dyDescent="0.25">
      <c r="A2755" t="s">
        <v>4365</v>
      </c>
      <c r="B2755" t="s">
        <v>5</v>
      </c>
      <c r="C2755" t="s">
        <v>1734</v>
      </c>
      <c r="D2755" t="s">
        <v>6906</v>
      </c>
      <c r="E2755" t="s">
        <v>1709</v>
      </c>
    </row>
    <row r="2756" spans="1:5" x14ac:dyDescent="0.25">
      <c r="A2756" t="s">
        <v>4366</v>
      </c>
      <c r="B2756" t="s">
        <v>5</v>
      </c>
      <c r="C2756" t="s">
        <v>1734</v>
      </c>
      <c r="D2756" t="s">
        <v>6906</v>
      </c>
      <c r="E2756" t="s">
        <v>1710</v>
      </c>
    </row>
    <row r="2757" spans="1:5" x14ac:dyDescent="0.25">
      <c r="A2757" t="s">
        <v>4367</v>
      </c>
      <c r="B2757" t="s">
        <v>5</v>
      </c>
      <c r="C2757" t="s">
        <v>1734</v>
      </c>
      <c r="D2757" t="s">
        <v>6906</v>
      </c>
      <c r="E2757" t="s">
        <v>1711</v>
      </c>
    </row>
    <row r="2758" spans="1:5" x14ac:dyDescent="0.25">
      <c r="A2758" t="s">
        <v>4368</v>
      </c>
      <c r="B2758" t="s">
        <v>5</v>
      </c>
      <c r="C2758" t="s">
        <v>1734</v>
      </c>
      <c r="D2758" t="s">
        <v>6906</v>
      </c>
      <c r="E2758" t="s">
        <v>1712</v>
      </c>
    </row>
    <row r="2759" spans="1:5" x14ac:dyDescent="0.25">
      <c r="A2759" t="s">
        <v>4369</v>
      </c>
      <c r="B2759" t="s">
        <v>5</v>
      </c>
      <c r="C2759" t="s">
        <v>1734</v>
      </c>
      <c r="D2759" t="s">
        <v>6906</v>
      </c>
      <c r="E2759" t="s">
        <v>1713</v>
      </c>
    </row>
    <row r="2760" spans="1:5" x14ac:dyDescent="0.25">
      <c r="A2760" t="s">
        <v>4370</v>
      </c>
      <c r="B2760" t="s">
        <v>5</v>
      </c>
      <c r="C2760" t="s">
        <v>1734</v>
      </c>
      <c r="D2760" t="s">
        <v>6906</v>
      </c>
      <c r="E2760" t="s">
        <v>1714</v>
      </c>
    </row>
    <row r="2761" spans="1:5" x14ac:dyDescent="0.25">
      <c r="A2761" t="s">
        <v>4371</v>
      </c>
      <c r="B2761" t="s">
        <v>5</v>
      </c>
      <c r="C2761" t="s">
        <v>1734</v>
      </c>
      <c r="D2761" t="s">
        <v>6906</v>
      </c>
      <c r="E2761" t="s">
        <v>1715</v>
      </c>
    </row>
    <row r="2762" spans="1:5" x14ac:dyDescent="0.25">
      <c r="A2762" t="s">
        <v>4372</v>
      </c>
      <c r="B2762" t="s">
        <v>5</v>
      </c>
      <c r="C2762" t="s">
        <v>1734</v>
      </c>
      <c r="D2762" t="s">
        <v>6907</v>
      </c>
      <c r="E2762" t="s">
        <v>1702</v>
      </c>
    </row>
    <row r="2763" spans="1:5" x14ac:dyDescent="0.25">
      <c r="A2763" t="s">
        <v>4373</v>
      </c>
      <c r="B2763" t="s">
        <v>5</v>
      </c>
      <c r="C2763" t="s">
        <v>1734</v>
      </c>
      <c r="D2763" t="s">
        <v>6907</v>
      </c>
      <c r="E2763" t="s">
        <v>1705</v>
      </c>
    </row>
    <row r="2764" spans="1:5" x14ac:dyDescent="0.25">
      <c r="A2764" t="s">
        <v>4374</v>
      </c>
      <c r="B2764" t="s">
        <v>5</v>
      </c>
      <c r="C2764" t="s">
        <v>1734</v>
      </c>
      <c r="D2764" t="s">
        <v>6907</v>
      </c>
      <c r="E2764" t="s">
        <v>1706</v>
      </c>
    </row>
    <row r="2765" spans="1:5" x14ac:dyDescent="0.25">
      <c r="A2765" t="s">
        <v>4375</v>
      </c>
      <c r="B2765" t="s">
        <v>5</v>
      </c>
      <c r="C2765" t="s">
        <v>1734</v>
      </c>
      <c r="D2765" t="s">
        <v>6907</v>
      </c>
      <c r="E2765" t="s">
        <v>1707</v>
      </c>
    </row>
    <row r="2766" spans="1:5" x14ac:dyDescent="0.25">
      <c r="A2766" t="s">
        <v>4376</v>
      </c>
      <c r="B2766" t="s">
        <v>5</v>
      </c>
      <c r="C2766" t="s">
        <v>1734</v>
      </c>
      <c r="D2766" t="s">
        <v>6907</v>
      </c>
      <c r="E2766" t="s">
        <v>1708</v>
      </c>
    </row>
    <row r="2767" spans="1:5" x14ac:dyDescent="0.25">
      <c r="A2767" t="s">
        <v>4377</v>
      </c>
      <c r="B2767" t="s">
        <v>5</v>
      </c>
      <c r="C2767" t="s">
        <v>1734</v>
      </c>
      <c r="D2767" t="s">
        <v>6907</v>
      </c>
      <c r="E2767" t="s">
        <v>1709</v>
      </c>
    </row>
    <row r="2768" spans="1:5" x14ac:dyDescent="0.25">
      <c r="A2768" t="s">
        <v>4378</v>
      </c>
      <c r="B2768" t="s">
        <v>5</v>
      </c>
      <c r="C2768" t="s">
        <v>1734</v>
      </c>
      <c r="D2768" t="s">
        <v>6907</v>
      </c>
      <c r="E2768" t="s">
        <v>1710</v>
      </c>
    </row>
    <row r="2769" spans="1:5" x14ac:dyDescent="0.25">
      <c r="A2769" t="s">
        <v>4379</v>
      </c>
      <c r="B2769" t="s">
        <v>5</v>
      </c>
      <c r="C2769" t="s">
        <v>1734</v>
      </c>
      <c r="D2769" t="s">
        <v>6907</v>
      </c>
      <c r="E2769" t="s">
        <v>1711</v>
      </c>
    </row>
    <row r="2770" spans="1:5" x14ac:dyDescent="0.25">
      <c r="A2770" t="s">
        <v>4380</v>
      </c>
      <c r="B2770" t="s">
        <v>5</v>
      </c>
      <c r="C2770" t="s">
        <v>1734</v>
      </c>
      <c r="D2770" t="s">
        <v>6907</v>
      </c>
      <c r="E2770" t="s">
        <v>1712</v>
      </c>
    </row>
    <row r="2771" spans="1:5" x14ac:dyDescent="0.25">
      <c r="A2771" t="s">
        <v>4381</v>
      </c>
      <c r="B2771" t="s">
        <v>5</v>
      </c>
      <c r="C2771" t="s">
        <v>1734</v>
      </c>
      <c r="D2771" t="s">
        <v>6907</v>
      </c>
      <c r="E2771" t="s">
        <v>1713</v>
      </c>
    </row>
    <row r="2772" spans="1:5" x14ac:dyDescent="0.25">
      <c r="A2772" t="s">
        <v>4382</v>
      </c>
      <c r="B2772" t="s">
        <v>5</v>
      </c>
      <c r="C2772" t="s">
        <v>1734</v>
      </c>
      <c r="D2772" t="s">
        <v>6907</v>
      </c>
      <c r="E2772" t="s">
        <v>1714</v>
      </c>
    </row>
    <row r="2773" spans="1:5" x14ac:dyDescent="0.25">
      <c r="A2773" t="s">
        <v>4383</v>
      </c>
      <c r="B2773" t="s">
        <v>5</v>
      </c>
      <c r="C2773" t="s">
        <v>1734</v>
      </c>
      <c r="D2773" t="s">
        <v>6907</v>
      </c>
      <c r="E2773" t="s">
        <v>1715</v>
      </c>
    </row>
    <row r="2774" spans="1:5" x14ac:dyDescent="0.25">
      <c r="A2774" t="s">
        <v>4384</v>
      </c>
      <c r="B2774" t="s">
        <v>5</v>
      </c>
      <c r="C2774" t="s">
        <v>1734</v>
      </c>
      <c r="D2774" t="s">
        <v>6908</v>
      </c>
      <c r="E2774" t="s">
        <v>1702</v>
      </c>
    </row>
    <row r="2775" spans="1:5" x14ac:dyDescent="0.25">
      <c r="A2775" t="s">
        <v>4385</v>
      </c>
      <c r="B2775" t="s">
        <v>5</v>
      </c>
      <c r="C2775" t="s">
        <v>1734</v>
      </c>
      <c r="D2775" t="s">
        <v>6908</v>
      </c>
      <c r="E2775" t="s">
        <v>1705</v>
      </c>
    </row>
    <row r="2776" spans="1:5" x14ac:dyDescent="0.25">
      <c r="A2776" t="s">
        <v>4386</v>
      </c>
      <c r="B2776" t="s">
        <v>5</v>
      </c>
      <c r="C2776" t="s">
        <v>1734</v>
      </c>
      <c r="D2776" t="s">
        <v>6908</v>
      </c>
      <c r="E2776" t="s">
        <v>1706</v>
      </c>
    </row>
    <row r="2777" spans="1:5" x14ac:dyDescent="0.25">
      <c r="A2777" t="s">
        <v>4387</v>
      </c>
      <c r="B2777" t="s">
        <v>5</v>
      </c>
      <c r="C2777" t="s">
        <v>1734</v>
      </c>
      <c r="D2777" t="s">
        <v>6908</v>
      </c>
      <c r="E2777" t="s">
        <v>1707</v>
      </c>
    </row>
    <row r="2778" spans="1:5" x14ac:dyDescent="0.25">
      <c r="A2778" t="s">
        <v>4388</v>
      </c>
      <c r="B2778" t="s">
        <v>5</v>
      </c>
      <c r="C2778" t="s">
        <v>1734</v>
      </c>
      <c r="D2778" t="s">
        <v>6908</v>
      </c>
      <c r="E2778" t="s">
        <v>1708</v>
      </c>
    </row>
    <row r="2779" spans="1:5" x14ac:dyDescent="0.25">
      <c r="A2779" t="s">
        <v>4389</v>
      </c>
      <c r="B2779" t="s">
        <v>5</v>
      </c>
      <c r="C2779" t="s">
        <v>1734</v>
      </c>
      <c r="D2779" t="s">
        <v>6908</v>
      </c>
      <c r="E2779" t="s">
        <v>1709</v>
      </c>
    </row>
    <row r="2780" spans="1:5" x14ac:dyDescent="0.25">
      <c r="A2780" t="s">
        <v>4390</v>
      </c>
      <c r="B2780" t="s">
        <v>5</v>
      </c>
      <c r="C2780" t="s">
        <v>1734</v>
      </c>
      <c r="D2780" t="s">
        <v>6908</v>
      </c>
      <c r="E2780" t="s">
        <v>1710</v>
      </c>
    </row>
    <row r="2781" spans="1:5" x14ac:dyDescent="0.25">
      <c r="A2781" t="s">
        <v>4391</v>
      </c>
      <c r="B2781" t="s">
        <v>5</v>
      </c>
      <c r="C2781" t="s">
        <v>1734</v>
      </c>
      <c r="D2781" t="s">
        <v>6908</v>
      </c>
      <c r="E2781" t="s">
        <v>1711</v>
      </c>
    </row>
    <row r="2782" spans="1:5" x14ac:dyDescent="0.25">
      <c r="A2782" t="s">
        <v>4392</v>
      </c>
      <c r="B2782" t="s">
        <v>5</v>
      </c>
      <c r="C2782" t="s">
        <v>1734</v>
      </c>
      <c r="D2782" t="s">
        <v>6908</v>
      </c>
      <c r="E2782" t="s">
        <v>1712</v>
      </c>
    </row>
    <row r="2783" spans="1:5" x14ac:dyDescent="0.25">
      <c r="A2783" t="s">
        <v>4393</v>
      </c>
      <c r="B2783" t="s">
        <v>5</v>
      </c>
      <c r="C2783" t="s">
        <v>1734</v>
      </c>
      <c r="D2783" t="s">
        <v>6908</v>
      </c>
      <c r="E2783" t="s">
        <v>1713</v>
      </c>
    </row>
    <row r="2784" spans="1:5" x14ac:dyDescent="0.25">
      <c r="A2784" t="s">
        <v>4394</v>
      </c>
      <c r="B2784" t="s">
        <v>5</v>
      </c>
      <c r="C2784" t="s">
        <v>1734</v>
      </c>
      <c r="D2784" t="s">
        <v>6908</v>
      </c>
      <c r="E2784" t="s">
        <v>1714</v>
      </c>
    </row>
    <row r="2785" spans="1:5" x14ac:dyDescent="0.25">
      <c r="A2785" t="s">
        <v>4395</v>
      </c>
      <c r="B2785" t="s">
        <v>5</v>
      </c>
      <c r="C2785" t="s">
        <v>1734</v>
      </c>
      <c r="D2785" t="s">
        <v>6908</v>
      </c>
      <c r="E2785" t="s">
        <v>1715</v>
      </c>
    </row>
    <row r="2786" spans="1:5" x14ac:dyDescent="0.25">
      <c r="A2786" t="s">
        <v>4396</v>
      </c>
      <c r="B2786" t="s">
        <v>5</v>
      </c>
      <c r="C2786" t="s">
        <v>1734</v>
      </c>
      <c r="D2786" t="s">
        <v>6909</v>
      </c>
      <c r="E2786" t="s">
        <v>1702</v>
      </c>
    </row>
    <row r="2787" spans="1:5" x14ac:dyDescent="0.25">
      <c r="A2787" t="s">
        <v>4397</v>
      </c>
      <c r="B2787" t="s">
        <v>5</v>
      </c>
      <c r="C2787" t="s">
        <v>1734</v>
      </c>
      <c r="D2787" t="s">
        <v>6909</v>
      </c>
      <c r="E2787" t="s">
        <v>1705</v>
      </c>
    </row>
    <row r="2788" spans="1:5" x14ac:dyDescent="0.25">
      <c r="A2788" t="s">
        <v>4398</v>
      </c>
      <c r="B2788" t="s">
        <v>5</v>
      </c>
      <c r="C2788" t="s">
        <v>1734</v>
      </c>
      <c r="D2788" t="s">
        <v>6909</v>
      </c>
      <c r="E2788" t="s">
        <v>1706</v>
      </c>
    </row>
    <row r="2789" spans="1:5" x14ac:dyDescent="0.25">
      <c r="A2789" t="s">
        <v>4399</v>
      </c>
      <c r="B2789" t="s">
        <v>5</v>
      </c>
      <c r="C2789" t="s">
        <v>1734</v>
      </c>
      <c r="D2789" t="s">
        <v>6909</v>
      </c>
      <c r="E2789" t="s">
        <v>1707</v>
      </c>
    </row>
    <row r="2790" spans="1:5" x14ac:dyDescent="0.25">
      <c r="A2790" t="s">
        <v>4400</v>
      </c>
      <c r="B2790" t="s">
        <v>5</v>
      </c>
      <c r="C2790" t="s">
        <v>1734</v>
      </c>
      <c r="D2790" t="s">
        <v>6909</v>
      </c>
      <c r="E2790" t="s">
        <v>1708</v>
      </c>
    </row>
    <row r="2791" spans="1:5" x14ac:dyDescent="0.25">
      <c r="A2791" t="s">
        <v>4401</v>
      </c>
      <c r="B2791" t="s">
        <v>5</v>
      </c>
      <c r="C2791" t="s">
        <v>1734</v>
      </c>
      <c r="D2791" t="s">
        <v>6909</v>
      </c>
      <c r="E2791" t="s">
        <v>1709</v>
      </c>
    </row>
    <row r="2792" spans="1:5" x14ac:dyDescent="0.25">
      <c r="A2792" t="s">
        <v>4402</v>
      </c>
      <c r="B2792" t="s">
        <v>5</v>
      </c>
      <c r="C2792" t="s">
        <v>1734</v>
      </c>
      <c r="D2792" t="s">
        <v>6909</v>
      </c>
      <c r="E2792" t="s">
        <v>1710</v>
      </c>
    </row>
    <row r="2793" spans="1:5" x14ac:dyDescent="0.25">
      <c r="A2793" t="s">
        <v>4403</v>
      </c>
      <c r="B2793" t="s">
        <v>5</v>
      </c>
      <c r="C2793" t="s">
        <v>1734</v>
      </c>
      <c r="D2793" t="s">
        <v>6909</v>
      </c>
      <c r="E2793" t="s">
        <v>1711</v>
      </c>
    </row>
    <row r="2794" spans="1:5" x14ac:dyDescent="0.25">
      <c r="A2794" t="s">
        <v>4404</v>
      </c>
      <c r="B2794" t="s">
        <v>5</v>
      </c>
      <c r="C2794" t="s">
        <v>1734</v>
      </c>
      <c r="D2794" t="s">
        <v>6909</v>
      </c>
      <c r="E2794" t="s">
        <v>1712</v>
      </c>
    </row>
    <row r="2795" spans="1:5" x14ac:dyDescent="0.25">
      <c r="A2795" t="s">
        <v>4405</v>
      </c>
      <c r="B2795" t="s">
        <v>5</v>
      </c>
      <c r="C2795" t="s">
        <v>1734</v>
      </c>
      <c r="D2795" t="s">
        <v>6909</v>
      </c>
      <c r="E2795" t="s">
        <v>1713</v>
      </c>
    </row>
    <row r="2796" spans="1:5" x14ac:dyDescent="0.25">
      <c r="A2796" t="s">
        <v>4406</v>
      </c>
      <c r="B2796" t="s">
        <v>5</v>
      </c>
      <c r="C2796" t="s">
        <v>1734</v>
      </c>
      <c r="D2796" t="s">
        <v>6909</v>
      </c>
      <c r="E2796" t="s">
        <v>1714</v>
      </c>
    </row>
    <row r="2797" spans="1:5" x14ac:dyDescent="0.25">
      <c r="A2797" t="s">
        <v>4407</v>
      </c>
      <c r="B2797" t="s">
        <v>5</v>
      </c>
      <c r="C2797" t="s">
        <v>1734</v>
      </c>
      <c r="D2797" t="s">
        <v>6909</v>
      </c>
      <c r="E2797" t="s">
        <v>1715</v>
      </c>
    </row>
    <row r="2798" spans="1:5" x14ac:dyDescent="0.25">
      <c r="A2798" t="s">
        <v>4408</v>
      </c>
      <c r="B2798" t="s">
        <v>5</v>
      </c>
      <c r="C2798" t="s">
        <v>1734</v>
      </c>
      <c r="D2798" t="s">
        <v>6910</v>
      </c>
      <c r="E2798" t="s">
        <v>1702</v>
      </c>
    </row>
    <row r="2799" spans="1:5" x14ac:dyDescent="0.25">
      <c r="A2799" t="s">
        <v>4409</v>
      </c>
      <c r="B2799" t="s">
        <v>5</v>
      </c>
      <c r="C2799" t="s">
        <v>1734</v>
      </c>
      <c r="D2799" t="s">
        <v>6910</v>
      </c>
      <c r="E2799" t="s">
        <v>1705</v>
      </c>
    </row>
    <row r="2800" spans="1:5" x14ac:dyDescent="0.25">
      <c r="A2800" t="s">
        <v>4410</v>
      </c>
      <c r="B2800" t="s">
        <v>5</v>
      </c>
      <c r="C2800" t="s">
        <v>1734</v>
      </c>
      <c r="D2800" t="s">
        <v>6910</v>
      </c>
      <c r="E2800" t="s">
        <v>1706</v>
      </c>
    </row>
    <row r="2801" spans="1:5" x14ac:dyDescent="0.25">
      <c r="A2801" t="s">
        <v>4411</v>
      </c>
      <c r="B2801" t="s">
        <v>5</v>
      </c>
      <c r="C2801" t="s">
        <v>1734</v>
      </c>
      <c r="D2801" t="s">
        <v>6910</v>
      </c>
      <c r="E2801" t="s">
        <v>1707</v>
      </c>
    </row>
    <row r="2802" spans="1:5" x14ac:dyDescent="0.25">
      <c r="A2802" t="s">
        <v>4412</v>
      </c>
      <c r="B2802" t="s">
        <v>5</v>
      </c>
      <c r="C2802" t="s">
        <v>1734</v>
      </c>
      <c r="D2802" t="s">
        <v>6910</v>
      </c>
      <c r="E2802" t="s">
        <v>1708</v>
      </c>
    </row>
    <row r="2803" spans="1:5" x14ac:dyDescent="0.25">
      <c r="A2803" t="s">
        <v>4413</v>
      </c>
      <c r="B2803" t="s">
        <v>5</v>
      </c>
      <c r="C2803" t="s">
        <v>1734</v>
      </c>
      <c r="D2803" t="s">
        <v>6910</v>
      </c>
      <c r="E2803" t="s">
        <v>1709</v>
      </c>
    </row>
    <row r="2804" spans="1:5" x14ac:dyDescent="0.25">
      <c r="A2804" t="s">
        <v>4414</v>
      </c>
      <c r="B2804" t="s">
        <v>5</v>
      </c>
      <c r="C2804" t="s">
        <v>1734</v>
      </c>
      <c r="D2804" t="s">
        <v>6910</v>
      </c>
      <c r="E2804" t="s">
        <v>1710</v>
      </c>
    </row>
    <row r="2805" spans="1:5" x14ac:dyDescent="0.25">
      <c r="A2805" t="s">
        <v>4415</v>
      </c>
      <c r="B2805" t="s">
        <v>5</v>
      </c>
      <c r="C2805" t="s">
        <v>1734</v>
      </c>
      <c r="D2805" t="s">
        <v>6910</v>
      </c>
      <c r="E2805" t="s">
        <v>1711</v>
      </c>
    </row>
    <row r="2806" spans="1:5" x14ac:dyDescent="0.25">
      <c r="A2806" t="s">
        <v>4416</v>
      </c>
      <c r="B2806" t="s">
        <v>5</v>
      </c>
      <c r="C2806" t="s">
        <v>1734</v>
      </c>
      <c r="D2806" t="s">
        <v>6910</v>
      </c>
      <c r="E2806" t="s">
        <v>1712</v>
      </c>
    </row>
    <row r="2807" spans="1:5" x14ac:dyDescent="0.25">
      <c r="A2807" t="s">
        <v>4417</v>
      </c>
      <c r="B2807" t="s">
        <v>5</v>
      </c>
      <c r="C2807" t="s">
        <v>1734</v>
      </c>
      <c r="D2807" t="s">
        <v>6910</v>
      </c>
      <c r="E2807" t="s">
        <v>1713</v>
      </c>
    </row>
    <row r="2808" spans="1:5" x14ac:dyDescent="0.25">
      <c r="A2808" t="s">
        <v>4418</v>
      </c>
      <c r="B2808" t="s">
        <v>5</v>
      </c>
      <c r="C2808" t="s">
        <v>1734</v>
      </c>
      <c r="D2808" t="s">
        <v>6910</v>
      </c>
      <c r="E2808" t="s">
        <v>1714</v>
      </c>
    </row>
    <row r="2809" spans="1:5" x14ac:dyDescent="0.25">
      <c r="A2809" t="s">
        <v>4419</v>
      </c>
      <c r="B2809" t="s">
        <v>5</v>
      </c>
      <c r="C2809" t="s">
        <v>1734</v>
      </c>
      <c r="D2809" t="s">
        <v>6910</v>
      </c>
      <c r="E2809" t="s">
        <v>1715</v>
      </c>
    </row>
    <row r="2810" spans="1:5" x14ac:dyDescent="0.25">
      <c r="A2810" t="s">
        <v>4420</v>
      </c>
      <c r="B2810" t="s">
        <v>5</v>
      </c>
      <c r="C2810" t="s">
        <v>1734</v>
      </c>
      <c r="D2810" t="s">
        <v>6911</v>
      </c>
      <c r="E2810" t="s">
        <v>1702</v>
      </c>
    </row>
    <row r="2811" spans="1:5" x14ac:dyDescent="0.25">
      <c r="A2811" t="s">
        <v>4421</v>
      </c>
      <c r="B2811" t="s">
        <v>5</v>
      </c>
      <c r="C2811" t="s">
        <v>1734</v>
      </c>
      <c r="D2811" t="s">
        <v>6911</v>
      </c>
      <c r="E2811" t="s">
        <v>1705</v>
      </c>
    </row>
    <row r="2812" spans="1:5" x14ac:dyDescent="0.25">
      <c r="A2812" t="s">
        <v>4422</v>
      </c>
      <c r="B2812" t="s">
        <v>5</v>
      </c>
      <c r="C2812" t="s">
        <v>1734</v>
      </c>
      <c r="D2812" t="s">
        <v>6911</v>
      </c>
      <c r="E2812" t="s">
        <v>1706</v>
      </c>
    </row>
    <row r="2813" spans="1:5" x14ac:dyDescent="0.25">
      <c r="A2813" t="s">
        <v>4423</v>
      </c>
      <c r="B2813" t="s">
        <v>5</v>
      </c>
      <c r="C2813" t="s">
        <v>1734</v>
      </c>
      <c r="D2813" t="s">
        <v>6911</v>
      </c>
      <c r="E2813" t="s">
        <v>1707</v>
      </c>
    </row>
    <row r="2814" spans="1:5" x14ac:dyDescent="0.25">
      <c r="A2814" t="s">
        <v>4424</v>
      </c>
      <c r="B2814" t="s">
        <v>5</v>
      </c>
      <c r="C2814" t="s">
        <v>1734</v>
      </c>
      <c r="D2814" t="s">
        <v>6911</v>
      </c>
      <c r="E2814" t="s">
        <v>1708</v>
      </c>
    </row>
    <row r="2815" spans="1:5" x14ac:dyDescent="0.25">
      <c r="A2815" t="s">
        <v>4425</v>
      </c>
      <c r="B2815" t="s">
        <v>5</v>
      </c>
      <c r="C2815" t="s">
        <v>1734</v>
      </c>
      <c r="D2815" t="s">
        <v>6911</v>
      </c>
      <c r="E2815" t="s">
        <v>1709</v>
      </c>
    </row>
    <row r="2816" spans="1:5" x14ac:dyDescent="0.25">
      <c r="A2816" t="s">
        <v>4426</v>
      </c>
      <c r="B2816" t="s">
        <v>5</v>
      </c>
      <c r="C2816" t="s">
        <v>1734</v>
      </c>
      <c r="D2816" t="s">
        <v>6911</v>
      </c>
      <c r="E2816" t="s">
        <v>1710</v>
      </c>
    </row>
    <row r="2817" spans="1:5" x14ac:dyDescent="0.25">
      <c r="A2817" t="s">
        <v>4427</v>
      </c>
      <c r="B2817" t="s">
        <v>5</v>
      </c>
      <c r="C2817" t="s">
        <v>1734</v>
      </c>
      <c r="D2817" t="s">
        <v>6911</v>
      </c>
      <c r="E2817" t="s">
        <v>1711</v>
      </c>
    </row>
    <row r="2818" spans="1:5" x14ac:dyDescent="0.25">
      <c r="A2818" t="s">
        <v>4428</v>
      </c>
      <c r="B2818" t="s">
        <v>5</v>
      </c>
      <c r="C2818" t="s">
        <v>1734</v>
      </c>
      <c r="D2818" t="s">
        <v>6911</v>
      </c>
      <c r="E2818" t="s">
        <v>1712</v>
      </c>
    </row>
    <row r="2819" spans="1:5" x14ac:dyDescent="0.25">
      <c r="A2819" t="s">
        <v>4429</v>
      </c>
      <c r="B2819" t="s">
        <v>5</v>
      </c>
      <c r="C2819" t="s">
        <v>1734</v>
      </c>
      <c r="D2819" t="s">
        <v>6911</v>
      </c>
      <c r="E2819" t="s">
        <v>1713</v>
      </c>
    </row>
    <row r="2820" spans="1:5" x14ac:dyDescent="0.25">
      <c r="A2820" t="s">
        <v>4430</v>
      </c>
      <c r="B2820" t="s">
        <v>5</v>
      </c>
      <c r="C2820" t="s">
        <v>1734</v>
      </c>
      <c r="D2820" t="s">
        <v>6911</v>
      </c>
      <c r="E2820" t="s">
        <v>1714</v>
      </c>
    </row>
    <row r="2821" spans="1:5" x14ac:dyDescent="0.25">
      <c r="A2821" t="s">
        <v>4431</v>
      </c>
      <c r="B2821" t="s">
        <v>5</v>
      </c>
      <c r="C2821" t="s">
        <v>1734</v>
      </c>
      <c r="D2821" t="s">
        <v>6911</v>
      </c>
      <c r="E2821" t="s">
        <v>1715</v>
      </c>
    </row>
    <row r="2822" spans="1:5" x14ac:dyDescent="0.25">
      <c r="A2822" t="s">
        <v>4432</v>
      </c>
      <c r="B2822" t="s">
        <v>5</v>
      </c>
      <c r="C2822" t="s">
        <v>1734</v>
      </c>
      <c r="D2822" t="s">
        <v>6912</v>
      </c>
      <c r="E2822" t="s">
        <v>1702</v>
      </c>
    </row>
    <row r="2823" spans="1:5" x14ac:dyDescent="0.25">
      <c r="A2823" t="s">
        <v>4433</v>
      </c>
      <c r="B2823" t="s">
        <v>5</v>
      </c>
      <c r="C2823" t="s">
        <v>1734</v>
      </c>
      <c r="D2823" t="s">
        <v>6912</v>
      </c>
      <c r="E2823" t="s">
        <v>1705</v>
      </c>
    </row>
    <row r="2824" spans="1:5" x14ac:dyDescent="0.25">
      <c r="A2824" t="s">
        <v>4434</v>
      </c>
      <c r="B2824" t="s">
        <v>5</v>
      </c>
      <c r="C2824" t="s">
        <v>1734</v>
      </c>
      <c r="D2824" t="s">
        <v>6912</v>
      </c>
      <c r="E2824" t="s">
        <v>1706</v>
      </c>
    </row>
    <row r="2825" spans="1:5" x14ac:dyDescent="0.25">
      <c r="A2825" t="s">
        <v>4435</v>
      </c>
      <c r="B2825" t="s">
        <v>5</v>
      </c>
      <c r="C2825" t="s">
        <v>1734</v>
      </c>
      <c r="D2825" t="s">
        <v>6912</v>
      </c>
      <c r="E2825" t="s">
        <v>1707</v>
      </c>
    </row>
    <row r="2826" spans="1:5" x14ac:dyDescent="0.25">
      <c r="A2826" t="s">
        <v>4436</v>
      </c>
      <c r="B2826" t="s">
        <v>5</v>
      </c>
      <c r="C2826" t="s">
        <v>1734</v>
      </c>
      <c r="D2826" t="s">
        <v>6912</v>
      </c>
      <c r="E2826" t="s">
        <v>1708</v>
      </c>
    </row>
    <row r="2827" spans="1:5" x14ac:dyDescent="0.25">
      <c r="A2827" t="s">
        <v>4437</v>
      </c>
      <c r="B2827" t="s">
        <v>5</v>
      </c>
      <c r="C2827" t="s">
        <v>1734</v>
      </c>
      <c r="D2827" t="s">
        <v>6912</v>
      </c>
      <c r="E2827" t="s">
        <v>1709</v>
      </c>
    </row>
    <row r="2828" spans="1:5" x14ac:dyDescent="0.25">
      <c r="A2828" t="s">
        <v>4438</v>
      </c>
      <c r="B2828" t="s">
        <v>5</v>
      </c>
      <c r="C2828" t="s">
        <v>1734</v>
      </c>
      <c r="D2828" t="s">
        <v>6912</v>
      </c>
      <c r="E2828" t="s">
        <v>1710</v>
      </c>
    </row>
    <row r="2829" spans="1:5" x14ac:dyDescent="0.25">
      <c r="A2829" t="s">
        <v>4439</v>
      </c>
      <c r="B2829" t="s">
        <v>5</v>
      </c>
      <c r="C2829" t="s">
        <v>1734</v>
      </c>
      <c r="D2829" t="s">
        <v>6912</v>
      </c>
      <c r="E2829" t="s">
        <v>1711</v>
      </c>
    </row>
    <row r="2830" spans="1:5" x14ac:dyDescent="0.25">
      <c r="A2830" t="s">
        <v>4440</v>
      </c>
      <c r="B2830" t="s">
        <v>5</v>
      </c>
      <c r="C2830" t="s">
        <v>1734</v>
      </c>
      <c r="D2830" t="s">
        <v>6912</v>
      </c>
      <c r="E2830" t="s">
        <v>1712</v>
      </c>
    </row>
    <row r="2831" spans="1:5" x14ac:dyDescent="0.25">
      <c r="A2831" t="s">
        <v>4441</v>
      </c>
      <c r="B2831" t="s">
        <v>5</v>
      </c>
      <c r="C2831" t="s">
        <v>1734</v>
      </c>
      <c r="D2831" t="s">
        <v>6912</v>
      </c>
      <c r="E2831" t="s">
        <v>1713</v>
      </c>
    </row>
    <row r="2832" spans="1:5" x14ac:dyDescent="0.25">
      <c r="A2832" t="s">
        <v>4442</v>
      </c>
      <c r="B2832" t="s">
        <v>5</v>
      </c>
      <c r="C2832" t="s">
        <v>1734</v>
      </c>
      <c r="D2832" t="s">
        <v>6912</v>
      </c>
      <c r="E2832" t="s">
        <v>1714</v>
      </c>
    </row>
    <row r="2833" spans="1:5" x14ac:dyDescent="0.25">
      <c r="A2833" t="s">
        <v>4443</v>
      </c>
      <c r="B2833" t="s">
        <v>5</v>
      </c>
      <c r="C2833" t="s">
        <v>1734</v>
      </c>
      <c r="D2833" t="s">
        <v>6912</v>
      </c>
      <c r="E2833" t="s">
        <v>1715</v>
      </c>
    </row>
    <row r="2834" spans="1:5" x14ac:dyDescent="0.25">
      <c r="A2834" t="s">
        <v>4444</v>
      </c>
      <c r="B2834" t="s">
        <v>5</v>
      </c>
      <c r="C2834" t="s">
        <v>1734</v>
      </c>
      <c r="D2834" t="s">
        <v>6913</v>
      </c>
      <c r="E2834" t="s">
        <v>1702</v>
      </c>
    </row>
    <row r="2835" spans="1:5" x14ac:dyDescent="0.25">
      <c r="A2835" t="s">
        <v>4445</v>
      </c>
      <c r="B2835" t="s">
        <v>5</v>
      </c>
      <c r="C2835" t="s">
        <v>1734</v>
      </c>
      <c r="D2835" t="s">
        <v>6913</v>
      </c>
      <c r="E2835" t="s">
        <v>1705</v>
      </c>
    </row>
    <row r="2836" spans="1:5" x14ac:dyDescent="0.25">
      <c r="A2836" t="s">
        <v>4446</v>
      </c>
      <c r="B2836" t="s">
        <v>5</v>
      </c>
      <c r="C2836" t="s">
        <v>1734</v>
      </c>
      <c r="D2836" t="s">
        <v>6913</v>
      </c>
      <c r="E2836" t="s">
        <v>1706</v>
      </c>
    </row>
    <row r="2837" spans="1:5" x14ac:dyDescent="0.25">
      <c r="A2837" t="s">
        <v>4447</v>
      </c>
      <c r="B2837" t="s">
        <v>5</v>
      </c>
      <c r="C2837" t="s">
        <v>1734</v>
      </c>
      <c r="D2837" t="s">
        <v>6913</v>
      </c>
      <c r="E2837" t="s">
        <v>1707</v>
      </c>
    </row>
    <row r="2838" spans="1:5" x14ac:dyDescent="0.25">
      <c r="A2838" t="s">
        <v>4448</v>
      </c>
      <c r="B2838" t="s">
        <v>5</v>
      </c>
      <c r="C2838" t="s">
        <v>1734</v>
      </c>
      <c r="D2838" t="s">
        <v>6913</v>
      </c>
      <c r="E2838" t="s">
        <v>1708</v>
      </c>
    </row>
    <row r="2839" spans="1:5" x14ac:dyDescent="0.25">
      <c r="A2839" t="s">
        <v>4449</v>
      </c>
      <c r="B2839" t="s">
        <v>5</v>
      </c>
      <c r="C2839" t="s">
        <v>1734</v>
      </c>
      <c r="D2839" t="s">
        <v>6913</v>
      </c>
      <c r="E2839" t="s">
        <v>1709</v>
      </c>
    </row>
    <row r="2840" spans="1:5" x14ac:dyDescent="0.25">
      <c r="A2840" t="s">
        <v>4450</v>
      </c>
      <c r="B2840" t="s">
        <v>5</v>
      </c>
      <c r="C2840" t="s">
        <v>1734</v>
      </c>
      <c r="D2840" t="s">
        <v>6913</v>
      </c>
      <c r="E2840" t="s">
        <v>1710</v>
      </c>
    </row>
    <row r="2841" spans="1:5" x14ac:dyDescent="0.25">
      <c r="A2841" t="s">
        <v>4451</v>
      </c>
      <c r="B2841" t="s">
        <v>5</v>
      </c>
      <c r="C2841" t="s">
        <v>1734</v>
      </c>
      <c r="D2841" t="s">
        <v>6913</v>
      </c>
      <c r="E2841" t="s">
        <v>1711</v>
      </c>
    </row>
    <row r="2842" spans="1:5" x14ac:dyDescent="0.25">
      <c r="A2842" t="s">
        <v>4452</v>
      </c>
      <c r="B2842" t="s">
        <v>5</v>
      </c>
      <c r="C2842" t="s">
        <v>1734</v>
      </c>
      <c r="D2842" t="s">
        <v>6913</v>
      </c>
      <c r="E2842" t="s">
        <v>1712</v>
      </c>
    </row>
    <row r="2843" spans="1:5" x14ac:dyDescent="0.25">
      <c r="A2843" t="s">
        <v>4453</v>
      </c>
      <c r="B2843" t="s">
        <v>5</v>
      </c>
      <c r="C2843" t="s">
        <v>1734</v>
      </c>
      <c r="D2843" t="s">
        <v>6913</v>
      </c>
      <c r="E2843" t="s">
        <v>1713</v>
      </c>
    </row>
    <row r="2844" spans="1:5" x14ac:dyDescent="0.25">
      <c r="A2844" t="s">
        <v>4454</v>
      </c>
      <c r="B2844" t="s">
        <v>5</v>
      </c>
      <c r="C2844" t="s">
        <v>1734</v>
      </c>
      <c r="D2844" t="s">
        <v>6913</v>
      </c>
      <c r="E2844" t="s">
        <v>1714</v>
      </c>
    </row>
    <row r="2845" spans="1:5" x14ac:dyDescent="0.25">
      <c r="A2845" t="s">
        <v>4455</v>
      </c>
      <c r="B2845" t="s">
        <v>5</v>
      </c>
      <c r="C2845" t="s">
        <v>1734</v>
      </c>
      <c r="D2845" t="s">
        <v>6913</v>
      </c>
      <c r="E2845" t="s">
        <v>1715</v>
      </c>
    </row>
    <row r="2846" spans="1:5" x14ac:dyDescent="0.25">
      <c r="A2846" t="s">
        <v>4456</v>
      </c>
      <c r="B2846" t="s">
        <v>5</v>
      </c>
      <c r="C2846" t="s">
        <v>1734</v>
      </c>
      <c r="D2846" t="s">
        <v>6914</v>
      </c>
      <c r="E2846" t="s">
        <v>1702</v>
      </c>
    </row>
    <row r="2847" spans="1:5" x14ac:dyDescent="0.25">
      <c r="A2847" t="s">
        <v>4457</v>
      </c>
      <c r="B2847" t="s">
        <v>5</v>
      </c>
      <c r="C2847" t="s">
        <v>1734</v>
      </c>
      <c r="D2847" t="s">
        <v>6914</v>
      </c>
      <c r="E2847" t="s">
        <v>1705</v>
      </c>
    </row>
    <row r="2848" spans="1:5" x14ac:dyDescent="0.25">
      <c r="A2848" t="s">
        <v>4458</v>
      </c>
      <c r="B2848" t="s">
        <v>5</v>
      </c>
      <c r="C2848" t="s">
        <v>1734</v>
      </c>
      <c r="D2848" t="s">
        <v>6914</v>
      </c>
      <c r="E2848" t="s">
        <v>1706</v>
      </c>
    </row>
    <row r="2849" spans="1:5" x14ac:dyDescent="0.25">
      <c r="A2849" t="s">
        <v>4459</v>
      </c>
      <c r="B2849" t="s">
        <v>5</v>
      </c>
      <c r="C2849" t="s">
        <v>1734</v>
      </c>
      <c r="D2849" t="s">
        <v>6914</v>
      </c>
      <c r="E2849" t="s">
        <v>1707</v>
      </c>
    </row>
    <row r="2850" spans="1:5" x14ac:dyDescent="0.25">
      <c r="A2850" t="s">
        <v>4460</v>
      </c>
      <c r="B2850" t="s">
        <v>5</v>
      </c>
      <c r="C2850" t="s">
        <v>1734</v>
      </c>
      <c r="D2850" t="s">
        <v>6914</v>
      </c>
      <c r="E2850" t="s">
        <v>1708</v>
      </c>
    </row>
    <row r="2851" spans="1:5" x14ac:dyDescent="0.25">
      <c r="A2851" t="s">
        <v>4461</v>
      </c>
      <c r="B2851" t="s">
        <v>5</v>
      </c>
      <c r="C2851" t="s">
        <v>1734</v>
      </c>
      <c r="D2851" t="s">
        <v>6914</v>
      </c>
      <c r="E2851" t="s">
        <v>1709</v>
      </c>
    </row>
    <row r="2852" spans="1:5" x14ac:dyDescent="0.25">
      <c r="A2852" t="s">
        <v>4462</v>
      </c>
      <c r="B2852" t="s">
        <v>5</v>
      </c>
      <c r="C2852" t="s">
        <v>1734</v>
      </c>
      <c r="D2852" t="s">
        <v>6914</v>
      </c>
      <c r="E2852" t="s">
        <v>1710</v>
      </c>
    </row>
    <row r="2853" spans="1:5" x14ac:dyDescent="0.25">
      <c r="A2853" t="s">
        <v>4463</v>
      </c>
      <c r="B2853" t="s">
        <v>5</v>
      </c>
      <c r="C2853" t="s">
        <v>1734</v>
      </c>
      <c r="D2853" t="s">
        <v>6914</v>
      </c>
      <c r="E2853" t="s">
        <v>1711</v>
      </c>
    </row>
    <row r="2854" spans="1:5" x14ac:dyDescent="0.25">
      <c r="A2854" t="s">
        <v>4464</v>
      </c>
      <c r="B2854" t="s">
        <v>5</v>
      </c>
      <c r="C2854" t="s">
        <v>1734</v>
      </c>
      <c r="D2854" t="s">
        <v>6914</v>
      </c>
      <c r="E2854" t="s">
        <v>1712</v>
      </c>
    </row>
    <row r="2855" spans="1:5" x14ac:dyDescent="0.25">
      <c r="A2855" t="s">
        <v>4465</v>
      </c>
      <c r="B2855" t="s">
        <v>5</v>
      </c>
      <c r="C2855" t="s">
        <v>1734</v>
      </c>
      <c r="D2855" t="s">
        <v>6914</v>
      </c>
      <c r="E2855" t="s">
        <v>1713</v>
      </c>
    </row>
    <row r="2856" spans="1:5" x14ac:dyDescent="0.25">
      <c r="A2856" t="s">
        <v>4466</v>
      </c>
      <c r="B2856" t="s">
        <v>5</v>
      </c>
      <c r="C2856" t="s">
        <v>1734</v>
      </c>
      <c r="D2856" t="s">
        <v>6914</v>
      </c>
      <c r="E2856" t="s">
        <v>1714</v>
      </c>
    </row>
    <row r="2857" spans="1:5" x14ac:dyDescent="0.25">
      <c r="A2857" t="s">
        <v>4467</v>
      </c>
      <c r="B2857" t="s">
        <v>5</v>
      </c>
      <c r="C2857" t="s">
        <v>1734</v>
      </c>
      <c r="D2857" t="s">
        <v>6914</v>
      </c>
      <c r="E2857" t="s">
        <v>1715</v>
      </c>
    </row>
    <row r="2858" spans="1:5" x14ac:dyDescent="0.25">
      <c r="A2858" t="s">
        <v>4468</v>
      </c>
      <c r="B2858" t="s">
        <v>5</v>
      </c>
      <c r="C2858" t="s">
        <v>1734</v>
      </c>
      <c r="D2858" t="s">
        <v>6915</v>
      </c>
      <c r="E2858" t="s">
        <v>1702</v>
      </c>
    </row>
    <row r="2859" spans="1:5" x14ac:dyDescent="0.25">
      <c r="A2859" t="s">
        <v>4469</v>
      </c>
      <c r="B2859" t="s">
        <v>5</v>
      </c>
      <c r="C2859" t="s">
        <v>1734</v>
      </c>
      <c r="D2859" t="s">
        <v>6915</v>
      </c>
      <c r="E2859" t="s">
        <v>1705</v>
      </c>
    </row>
    <row r="2860" spans="1:5" x14ac:dyDescent="0.25">
      <c r="A2860" t="s">
        <v>4470</v>
      </c>
      <c r="B2860" t="s">
        <v>5</v>
      </c>
      <c r="C2860" t="s">
        <v>1734</v>
      </c>
      <c r="D2860" t="s">
        <v>6915</v>
      </c>
      <c r="E2860" t="s">
        <v>1706</v>
      </c>
    </row>
    <row r="2861" spans="1:5" x14ac:dyDescent="0.25">
      <c r="A2861" t="s">
        <v>4471</v>
      </c>
      <c r="B2861" t="s">
        <v>5</v>
      </c>
      <c r="C2861" t="s">
        <v>1734</v>
      </c>
      <c r="D2861" t="s">
        <v>6915</v>
      </c>
      <c r="E2861" t="s">
        <v>1707</v>
      </c>
    </row>
    <row r="2862" spans="1:5" x14ac:dyDescent="0.25">
      <c r="A2862" t="s">
        <v>4472</v>
      </c>
      <c r="B2862" t="s">
        <v>5</v>
      </c>
      <c r="C2862" t="s">
        <v>1734</v>
      </c>
      <c r="D2862" t="s">
        <v>6915</v>
      </c>
      <c r="E2862" t="s">
        <v>1708</v>
      </c>
    </row>
    <row r="2863" spans="1:5" x14ac:dyDescent="0.25">
      <c r="A2863" t="s">
        <v>4473</v>
      </c>
      <c r="B2863" t="s">
        <v>5</v>
      </c>
      <c r="C2863" t="s">
        <v>1734</v>
      </c>
      <c r="D2863" t="s">
        <v>6915</v>
      </c>
      <c r="E2863" t="s">
        <v>1709</v>
      </c>
    </row>
    <row r="2864" spans="1:5" x14ac:dyDescent="0.25">
      <c r="A2864" t="s">
        <v>4474</v>
      </c>
      <c r="B2864" t="s">
        <v>5</v>
      </c>
      <c r="C2864" t="s">
        <v>1734</v>
      </c>
      <c r="D2864" t="s">
        <v>6915</v>
      </c>
      <c r="E2864" t="s">
        <v>1710</v>
      </c>
    </row>
    <row r="2865" spans="1:5" x14ac:dyDescent="0.25">
      <c r="A2865" t="s">
        <v>4475</v>
      </c>
      <c r="B2865" t="s">
        <v>5</v>
      </c>
      <c r="C2865" t="s">
        <v>1734</v>
      </c>
      <c r="D2865" t="s">
        <v>6915</v>
      </c>
      <c r="E2865" t="s">
        <v>1711</v>
      </c>
    </row>
    <row r="2866" spans="1:5" x14ac:dyDescent="0.25">
      <c r="A2866" t="s">
        <v>4476</v>
      </c>
      <c r="B2866" t="s">
        <v>5</v>
      </c>
      <c r="C2866" t="s">
        <v>1734</v>
      </c>
      <c r="D2866" t="s">
        <v>6915</v>
      </c>
      <c r="E2866" t="s">
        <v>1712</v>
      </c>
    </row>
    <row r="2867" spans="1:5" x14ac:dyDescent="0.25">
      <c r="A2867" t="s">
        <v>4477</v>
      </c>
      <c r="B2867" t="s">
        <v>5</v>
      </c>
      <c r="C2867" t="s">
        <v>1734</v>
      </c>
      <c r="D2867" t="s">
        <v>6915</v>
      </c>
      <c r="E2867" t="s">
        <v>1713</v>
      </c>
    </row>
    <row r="2868" spans="1:5" x14ac:dyDescent="0.25">
      <c r="A2868" t="s">
        <v>4478</v>
      </c>
      <c r="B2868" t="s">
        <v>5</v>
      </c>
      <c r="C2868" t="s">
        <v>1734</v>
      </c>
      <c r="D2868" t="s">
        <v>6915</v>
      </c>
      <c r="E2868" t="s">
        <v>1714</v>
      </c>
    </row>
    <row r="2869" spans="1:5" x14ac:dyDescent="0.25">
      <c r="A2869" t="s">
        <v>4479</v>
      </c>
      <c r="B2869" t="s">
        <v>5</v>
      </c>
      <c r="C2869" t="s">
        <v>1734</v>
      </c>
      <c r="D2869" t="s">
        <v>6915</v>
      </c>
      <c r="E2869" t="s">
        <v>1715</v>
      </c>
    </row>
    <row r="2870" spans="1:5" x14ac:dyDescent="0.25">
      <c r="A2870" t="s">
        <v>4480</v>
      </c>
      <c r="B2870" t="s">
        <v>5</v>
      </c>
      <c r="C2870" t="s">
        <v>1734</v>
      </c>
      <c r="D2870" t="s">
        <v>6916</v>
      </c>
      <c r="E2870" t="s">
        <v>1702</v>
      </c>
    </row>
    <row r="2871" spans="1:5" x14ac:dyDescent="0.25">
      <c r="A2871" t="s">
        <v>4481</v>
      </c>
      <c r="B2871" t="s">
        <v>5</v>
      </c>
      <c r="C2871" t="s">
        <v>1734</v>
      </c>
      <c r="D2871" t="s">
        <v>6916</v>
      </c>
      <c r="E2871" t="s">
        <v>1705</v>
      </c>
    </row>
    <row r="2872" spans="1:5" x14ac:dyDescent="0.25">
      <c r="A2872" t="s">
        <v>4482</v>
      </c>
      <c r="B2872" t="s">
        <v>5</v>
      </c>
      <c r="C2872" t="s">
        <v>1734</v>
      </c>
      <c r="D2872" t="s">
        <v>6916</v>
      </c>
      <c r="E2872" t="s">
        <v>1706</v>
      </c>
    </row>
    <row r="2873" spans="1:5" x14ac:dyDescent="0.25">
      <c r="A2873" t="s">
        <v>4483</v>
      </c>
      <c r="B2873" t="s">
        <v>5</v>
      </c>
      <c r="C2873" t="s">
        <v>1734</v>
      </c>
      <c r="D2873" t="s">
        <v>6916</v>
      </c>
      <c r="E2873" t="s">
        <v>1707</v>
      </c>
    </row>
    <row r="2874" spans="1:5" x14ac:dyDescent="0.25">
      <c r="A2874" t="s">
        <v>4484</v>
      </c>
      <c r="B2874" t="s">
        <v>5</v>
      </c>
      <c r="C2874" t="s">
        <v>1734</v>
      </c>
      <c r="D2874" t="s">
        <v>6916</v>
      </c>
      <c r="E2874" t="s">
        <v>1708</v>
      </c>
    </row>
    <row r="2875" spans="1:5" x14ac:dyDescent="0.25">
      <c r="A2875" t="s">
        <v>4485</v>
      </c>
      <c r="B2875" t="s">
        <v>5</v>
      </c>
      <c r="C2875" t="s">
        <v>1734</v>
      </c>
      <c r="D2875" t="s">
        <v>6916</v>
      </c>
      <c r="E2875" t="s">
        <v>1709</v>
      </c>
    </row>
    <row r="2876" spans="1:5" x14ac:dyDescent="0.25">
      <c r="A2876" t="s">
        <v>4486</v>
      </c>
      <c r="B2876" t="s">
        <v>5</v>
      </c>
      <c r="C2876" t="s">
        <v>1734</v>
      </c>
      <c r="D2876" t="s">
        <v>6916</v>
      </c>
      <c r="E2876" t="s">
        <v>1710</v>
      </c>
    </row>
    <row r="2877" spans="1:5" x14ac:dyDescent="0.25">
      <c r="A2877" t="s">
        <v>4487</v>
      </c>
      <c r="B2877" t="s">
        <v>5</v>
      </c>
      <c r="C2877" t="s">
        <v>1734</v>
      </c>
      <c r="D2877" t="s">
        <v>6916</v>
      </c>
      <c r="E2877" t="s">
        <v>1711</v>
      </c>
    </row>
    <row r="2878" spans="1:5" x14ac:dyDescent="0.25">
      <c r="A2878" t="s">
        <v>4488</v>
      </c>
      <c r="B2878" t="s">
        <v>5</v>
      </c>
      <c r="C2878" t="s">
        <v>1734</v>
      </c>
      <c r="D2878" t="s">
        <v>6916</v>
      </c>
      <c r="E2878" t="s">
        <v>1712</v>
      </c>
    </row>
    <row r="2879" spans="1:5" x14ac:dyDescent="0.25">
      <c r="A2879" t="s">
        <v>4489</v>
      </c>
      <c r="B2879" t="s">
        <v>5</v>
      </c>
      <c r="C2879" t="s">
        <v>1734</v>
      </c>
      <c r="D2879" t="s">
        <v>6916</v>
      </c>
      <c r="E2879" t="s">
        <v>1713</v>
      </c>
    </row>
    <row r="2880" spans="1:5" x14ac:dyDescent="0.25">
      <c r="A2880" t="s">
        <v>4490</v>
      </c>
      <c r="B2880" t="s">
        <v>5</v>
      </c>
      <c r="C2880" t="s">
        <v>1734</v>
      </c>
      <c r="D2880" t="s">
        <v>6916</v>
      </c>
      <c r="E2880" t="s">
        <v>1714</v>
      </c>
    </row>
    <row r="2881" spans="1:5" x14ac:dyDescent="0.25">
      <c r="A2881" t="s">
        <v>4491</v>
      </c>
      <c r="B2881" t="s">
        <v>5</v>
      </c>
      <c r="C2881" t="s">
        <v>1734</v>
      </c>
      <c r="D2881" t="s">
        <v>6916</v>
      </c>
      <c r="E2881" t="s">
        <v>1715</v>
      </c>
    </row>
    <row r="2882" spans="1:5" x14ac:dyDescent="0.25">
      <c r="A2882" t="s">
        <v>4492</v>
      </c>
      <c r="B2882" t="s">
        <v>5</v>
      </c>
      <c r="C2882" t="s">
        <v>1735</v>
      </c>
      <c r="D2882" t="s">
        <v>6892</v>
      </c>
      <c r="E2882" t="s">
        <v>1702</v>
      </c>
    </row>
    <row r="2883" spans="1:5" x14ac:dyDescent="0.25">
      <c r="A2883" t="s">
        <v>4493</v>
      </c>
      <c r="B2883" t="s">
        <v>5</v>
      </c>
      <c r="C2883" t="s">
        <v>1735</v>
      </c>
      <c r="D2883" t="s">
        <v>6892</v>
      </c>
      <c r="E2883" t="s">
        <v>1705</v>
      </c>
    </row>
    <row r="2884" spans="1:5" x14ac:dyDescent="0.25">
      <c r="A2884" t="s">
        <v>4494</v>
      </c>
      <c r="B2884" t="s">
        <v>5</v>
      </c>
      <c r="C2884" t="s">
        <v>1735</v>
      </c>
      <c r="D2884" t="s">
        <v>6892</v>
      </c>
      <c r="E2884" t="s">
        <v>1706</v>
      </c>
    </row>
    <row r="2885" spans="1:5" x14ac:dyDescent="0.25">
      <c r="A2885" t="s">
        <v>4495</v>
      </c>
      <c r="B2885" t="s">
        <v>5</v>
      </c>
      <c r="C2885" t="s">
        <v>1735</v>
      </c>
      <c r="D2885" t="s">
        <v>6892</v>
      </c>
      <c r="E2885" t="s">
        <v>1707</v>
      </c>
    </row>
    <row r="2886" spans="1:5" x14ac:dyDescent="0.25">
      <c r="A2886" t="s">
        <v>4496</v>
      </c>
      <c r="B2886" t="s">
        <v>5</v>
      </c>
      <c r="C2886" t="s">
        <v>1735</v>
      </c>
      <c r="D2886" t="s">
        <v>6892</v>
      </c>
      <c r="E2886" t="s">
        <v>1708</v>
      </c>
    </row>
    <row r="2887" spans="1:5" x14ac:dyDescent="0.25">
      <c r="A2887" t="s">
        <v>4497</v>
      </c>
      <c r="B2887" t="s">
        <v>5</v>
      </c>
      <c r="C2887" t="s">
        <v>1735</v>
      </c>
      <c r="D2887" t="s">
        <v>6892</v>
      </c>
      <c r="E2887" t="s">
        <v>1709</v>
      </c>
    </row>
    <row r="2888" spans="1:5" x14ac:dyDescent="0.25">
      <c r="A2888" t="s">
        <v>4498</v>
      </c>
      <c r="B2888" t="s">
        <v>5</v>
      </c>
      <c r="C2888" t="s">
        <v>1735</v>
      </c>
      <c r="D2888" t="s">
        <v>6892</v>
      </c>
      <c r="E2888" t="s">
        <v>1710</v>
      </c>
    </row>
    <row r="2889" spans="1:5" x14ac:dyDescent="0.25">
      <c r="A2889" t="s">
        <v>4499</v>
      </c>
      <c r="B2889" t="s">
        <v>5</v>
      </c>
      <c r="C2889" t="s">
        <v>1735</v>
      </c>
      <c r="D2889" t="s">
        <v>6892</v>
      </c>
      <c r="E2889" t="s">
        <v>1711</v>
      </c>
    </row>
    <row r="2890" spans="1:5" x14ac:dyDescent="0.25">
      <c r="A2890" t="s">
        <v>4500</v>
      </c>
      <c r="B2890" t="s">
        <v>5</v>
      </c>
      <c r="C2890" t="s">
        <v>1735</v>
      </c>
      <c r="D2890" t="s">
        <v>6892</v>
      </c>
      <c r="E2890" t="s">
        <v>1712</v>
      </c>
    </row>
    <row r="2891" spans="1:5" x14ac:dyDescent="0.25">
      <c r="A2891" t="s">
        <v>4501</v>
      </c>
      <c r="B2891" t="s">
        <v>5</v>
      </c>
      <c r="C2891" t="s">
        <v>1735</v>
      </c>
      <c r="D2891" t="s">
        <v>6892</v>
      </c>
      <c r="E2891" t="s">
        <v>1713</v>
      </c>
    </row>
    <row r="2892" spans="1:5" x14ac:dyDescent="0.25">
      <c r="A2892" t="s">
        <v>4502</v>
      </c>
      <c r="B2892" t="s">
        <v>5</v>
      </c>
      <c r="C2892" t="s">
        <v>1735</v>
      </c>
      <c r="D2892" t="s">
        <v>6892</v>
      </c>
      <c r="E2892" t="s">
        <v>1714</v>
      </c>
    </row>
    <row r="2893" spans="1:5" x14ac:dyDescent="0.25">
      <c r="A2893" t="s">
        <v>4503</v>
      </c>
      <c r="B2893" t="s">
        <v>5</v>
      </c>
      <c r="C2893" t="s">
        <v>1735</v>
      </c>
      <c r="D2893" t="s">
        <v>6892</v>
      </c>
      <c r="E2893" t="s">
        <v>1715</v>
      </c>
    </row>
    <row r="2894" spans="1:5" x14ac:dyDescent="0.25">
      <c r="A2894" t="s">
        <v>4504</v>
      </c>
      <c r="B2894" t="s">
        <v>5</v>
      </c>
      <c r="C2894" t="s">
        <v>1735</v>
      </c>
      <c r="D2894" t="s">
        <v>6893</v>
      </c>
      <c r="E2894" t="s">
        <v>1702</v>
      </c>
    </row>
    <row r="2895" spans="1:5" x14ac:dyDescent="0.25">
      <c r="A2895" t="s">
        <v>4505</v>
      </c>
      <c r="B2895" t="s">
        <v>5</v>
      </c>
      <c r="C2895" t="s">
        <v>1735</v>
      </c>
      <c r="D2895" t="s">
        <v>6893</v>
      </c>
      <c r="E2895" t="s">
        <v>1705</v>
      </c>
    </row>
    <row r="2896" spans="1:5" x14ac:dyDescent="0.25">
      <c r="A2896" t="s">
        <v>4506</v>
      </c>
      <c r="B2896" t="s">
        <v>5</v>
      </c>
      <c r="C2896" t="s">
        <v>1735</v>
      </c>
      <c r="D2896" t="s">
        <v>6893</v>
      </c>
      <c r="E2896" t="s">
        <v>1706</v>
      </c>
    </row>
    <row r="2897" spans="1:5" x14ac:dyDescent="0.25">
      <c r="A2897" t="s">
        <v>4507</v>
      </c>
      <c r="B2897" t="s">
        <v>5</v>
      </c>
      <c r="C2897" t="s">
        <v>1735</v>
      </c>
      <c r="D2897" t="s">
        <v>6893</v>
      </c>
      <c r="E2897" t="s">
        <v>1707</v>
      </c>
    </row>
    <row r="2898" spans="1:5" x14ac:dyDescent="0.25">
      <c r="A2898" t="s">
        <v>4508</v>
      </c>
      <c r="B2898" t="s">
        <v>5</v>
      </c>
      <c r="C2898" t="s">
        <v>1735</v>
      </c>
      <c r="D2898" t="s">
        <v>6893</v>
      </c>
      <c r="E2898" t="s">
        <v>1708</v>
      </c>
    </row>
    <row r="2899" spans="1:5" x14ac:dyDescent="0.25">
      <c r="A2899" t="s">
        <v>4509</v>
      </c>
      <c r="B2899" t="s">
        <v>5</v>
      </c>
      <c r="C2899" t="s">
        <v>1735</v>
      </c>
      <c r="D2899" t="s">
        <v>6893</v>
      </c>
      <c r="E2899" t="s">
        <v>1709</v>
      </c>
    </row>
    <row r="2900" spans="1:5" x14ac:dyDescent="0.25">
      <c r="A2900" t="s">
        <v>4510</v>
      </c>
      <c r="B2900" t="s">
        <v>5</v>
      </c>
      <c r="C2900" t="s">
        <v>1735</v>
      </c>
      <c r="D2900" t="s">
        <v>6893</v>
      </c>
      <c r="E2900" t="s">
        <v>1710</v>
      </c>
    </row>
    <row r="2901" spans="1:5" x14ac:dyDescent="0.25">
      <c r="A2901" t="s">
        <v>4511</v>
      </c>
      <c r="B2901" t="s">
        <v>5</v>
      </c>
      <c r="C2901" t="s">
        <v>1735</v>
      </c>
      <c r="D2901" t="s">
        <v>6893</v>
      </c>
      <c r="E2901" t="s">
        <v>1711</v>
      </c>
    </row>
    <row r="2902" spans="1:5" x14ac:dyDescent="0.25">
      <c r="A2902" t="s">
        <v>4512</v>
      </c>
      <c r="B2902" t="s">
        <v>5</v>
      </c>
      <c r="C2902" t="s">
        <v>1735</v>
      </c>
      <c r="D2902" t="s">
        <v>6893</v>
      </c>
      <c r="E2902" t="s">
        <v>1712</v>
      </c>
    </row>
    <row r="2903" spans="1:5" x14ac:dyDescent="0.25">
      <c r="A2903" t="s">
        <v>4513</v>
      </c>
      <c r="B2903" t="s">
        <v>5</v>
      </c>
      <c r="C2903" t="s">
        <v>1735</v>
      </c>
      <c r="D2903" t="s">
        <v>6893</v>
      </c>
      <c r="E2903" t="s">
        <v>1713</v>
      </c>
    </row>
    <row r="2904" spans="1:5" x14ac:dyDescent="0.25">
      <c r="A2904" t="s">
        <v>4514</v>
      </c>
      <c r="B2904" t="s">
        <v>5</v>
      </c>
      <c r="C2904" t="s">
        <v>1735</v>
      </c>
      <c r="D2904" t="s">
        <v>6893</v>
      </c>
      <c r="E2904" t="s">
        <v>1714</v>
      </c>
    </row>
    <row r="2905" spans="1:5" x14ac:dyDescent="0.25">
      <c r="A2905" t="s">
        <v>4515</v>
      </c>
      <c r="B2905" t="s">
        <v>5</v>
      </c>
      <c r="C2905" t="s">
        <v>1735</v>
      </c>
      <c r="D2905" t="s">
        <v>6893</v>
      </c>
      <c r="E2905" t="s">
        <v>1715</v>
      </c>
    </row>
    <row r="2906" spans="1:5" x14ac:dyDescent="0.25">
      <c r="A2906" t="s">
        <v>4516</v>
      </c>
      <c r="B2906" t="s">
        <v>5</v>
      </c>
      <c r="C2906" t="s">
        <v>1735</v>
      </c>
      <c r="D2906" t="s">
        <v>6894</v>
      </c>
      <c r="E2906" t="s">
        <v>1702</v>
      </c>
    </row>
    <row r="2907" spans="1:5" x14ac:dyDescent="0.25">
      <c r="A2907" t="s">
        <v>4517</v>
      </c>
      <c r="B2907" t="s">
        <v>5</v>
      </c>
      <c r="C2907" t="s">
        <v>1735</v>
      </c>
      <c r="D2907" t="s">
        <v>6894</v>
      </c>
      <c r="E2907" t="s">
        <v>1705</v>
      </c>
    </row>
    <row r="2908" spans="1:5" x14ac:dyDescent="0.25">
      <c r="A2908" t="s">
        <v>4518</v>
      </c>
      <c r="B2908" t="s">
        <v>5</v>
      </c>
      <c r="C2908" t="s">
        <v>1735</v>
      </c>
      <c r="D2908" t="s">
        <v>6894</v>
      </c>
      <c r="E2908" t="s">
        <v>1706</v>
      </c>
    </row>
    <row r="2909" spans="1:5" x14ac:dyDescent="0.25">
      <c r="A2909" t="s">
        <v>4519</v>
      </c>
      <c r="B2909" t="s">
        <v>5</v>
      </c>
      <c r="C2909" t="s">
        <v>1735</v>
      </c>
      <c r="D2909" t="s">
        <v>6894</v>
      </c>
      <c r="E2909" t="s">
        <v>1707</v>
      </c>
    </row>
    <row r="2910" spans="1:5" x14ac:dyDescent="0.25">
      <c r="A2910" t="s">
        <v>4520</v>
      </c>
      <c r="B2910" t="s">
        <v>5</v>
      </c>
      <c r="C2910" t="s">
        <v>1735</v>
      </c>
      <c r="D2910" t="s">
        <v>6894</v>
      </c>
      <c r="E2910" t="s">
        <v>1708</v>
      </c>
    </row>
    <row r="2911" spans="1:5" x14ac:dyDescent="0.25">
      <c r="A2911" t="s">
        <v>4521</v>
      </c>
      <c r="B2911" t="s">
        <v>5</v>
      </c>
      <c r="C2911" t="s">
        <v>1735</v>
      </c>
      <c r="D2911" t="s">
        <v>6894</v>
      </c>
      <c r="E2911" t="s">
        <v>1709</v>
      </c>
    </row>
    <row r="2912" spans="1:5" x14ac:dyDescent="0.25">
      <c r="A2912" t="s">
        <v>4522</v>
      </c>
      <c r="B2912" t="s">
        <v>5</v>
      </c>
      <c r="C2912" t="s">
        <v>1735</v>
      </c>
      <c r="D2912" t="s">
        <v>6894</v>
      </c>
      <c r="E2912" t="s">
        <v>1710</v>
      </c>
    </row>
    <row r="2913" spans="1:5" x14ac:dyDescent="0.25">
      <c r="A2913" t="s">
        <v>4523</v>
      </c>
      <c r="B2913" t="s">
        <v>5</v>
      </c>
      <c r="C2913" t="s">
        <v>1735</v>
      </c>
      <c r="D2913" t="s">
        <v>6894</v>
      </c>
      <c r="E2913" t="s">
        <v>1711</v>
      </c>
    </row>
    <row r="2914" spans="1:5" x14ac:dyDescent="0.25">
      <c r="A2914" t="s">
        <v>4524</v>
      </c>
      <c r="B2914" t="s">
        <v>5</v>
      </c>
      <c r="C2914" t="s">
        <v>1735</v>
      </c>
      <c r="D2914" t="s">
        <v>6894</v>
      </c>
      <c r="E2914" t="s">
        <v>1712</v>
      </c>
    </row>
    <row r="2915" spans="1:5" x14ac:dyDescent="0.25">
      <c r="A2915" t="s">
        <v>4525</v>
      </c>
      <c r="B2915" t="s">
        <v>5</v>
      </c>
      <c r="C2915" t="s">
        <v>1735</v>
      </c>
      <c r="D2915" t="s">
        <v>6894</v>
      </c>
      <c r="E2915" t="s">
        <v>1713</v>
      </c>
    </row>
    <row r="2916" spans="1:5" x14ac:dyDescent="0.25">
      <c r="A2916" t="s">
        <v>4526</v>
      </c>
      <c r="B2916" t="s">
        <v>5</v>
      </c>
      <c r="C2916" t="s">
        <v>1735</v>
      </c>
      <c r="D2916" t="s">
        <v>6894</v>
      </c>
      <c r="E2916" t="s">
        <v>1714</v>
      </c>
    </row>
    <row r="2917" spans="1:5" x14ac:dyDescent="0.25">
      <c r="A2917" t="s">
        <v>4527</v>
      </c>
      <c r="B2917" t="s">
        <v>5</v>
      </c>
      <c r="C2917" t="s">
        <v>1735</v>
      </c>
      <c r="D2917" t="s">
        <v>6894</v>
      </c>
      <c r="E2917" t="s">
        <v>1715</v>
      </c>
    </row>
    <row r="2918" spans="1:5" x14ac:dyDescent="0.25">
      <c r="A2918" t="s">
        <v>4528</v>
      </c>
      <c r="B2918" t="s">
        <v>5</v>
      </c>
      <c r="C2918" t="s">
        <v>1735</v>
      </c>
      <c r="D2918" t="s">
        <v>6895</v>
      </c>
      <c r="E2918" t="s">
        <v>1702</v>
      </c>
    </row>
    <row r="2919" spans="1:5" x14ac:dyDescent="0.25">
      <c r="A2919" t="s">
        <v>4529</v>
      </c>
      <c r="B2919" t="s">
        <v>5</v>
      </c>
      <c r="C2919" t="s">
        <v>1735</v>
      </c>
      <c r="D2919" t="s">
        <v>6895</v>
      </c>
      <c r="E2919" t="s">
        <v>1705</v>
      </c>
    </row>
    <row r="2920" spans="1:5" x14ac:dyDescent="0.25">
      <c r="A2920" t="s">
        <v>4530</v>
      </c>
      <c r="B2920" t="s">
        <v>5</v>
      </c>
      <c r="C2920" t="s">
        <v>1735</v>
      </c>
      <c r="D2920" t="s">
        <v>6895</v>
      </c>
      <c r="E2920" t="s">
        <v>1706</v>
      </c>
    </row>
    <row r="2921" spans="1:5" x14ac:dyDescent="0.25">
      <c r="A2921" t="s">
        <v>4531</v>
      </c>
      <c r="B2921" t="s">
        <v>5</v>
      </c>
      <c r="C2921" t="s">
        <v>1735</v>
      </c>
      <c r="D2921" t="s">
        <v>6895</v>
      </c>
      <c r="E2921" t="s">
        <v>1707</v>
      </c>
    </row>
    <row r="2922" spans="1:5" x14ac:dyDescent="0.25">
      <c r="A2922" t="s">
        <v>4532</v>
      </c>
      <c r="B2922" t="s">
        <v>5</v>
      </c>
      <c r="C2922" t="s">
        <v>1735</v>
      </c>
      <c r="D2922" t="s">
        <v>6895</v>
      </c>
      <c r="E2922" t="s">
        <v>1708</v>
      </c>
    </row>
    <row r="2923" spans="1:5" x14ac:dyDescent="0.25">
      <c r="A2923" t="s">
        <v>4533</v>
      </c>
      <c r="B2923" t="s">
        <v>5</v>
      </c>
      <c r="C2923" t="s">
        <v>1735</v>
      </c>
      <c r="D2923" t="s">
        <v>6895</v>
      </c>
      <c r="E2923" t="s">
        <v>1709</v>
      </c>
    </row>
    <row r="2924" spans="1:5" x14ac:dyDescent="0.25">
      <c r="A2924" t="s">
        <v>4534</v>
      </c>
      <c r="B2924" t="s">
        <v>5</v>
      </c>
      <c r="C2924" t="s">
        <v>1735</v>
      </c>
      <c r="D2924" t="s">
        <v>6895</v>
      </c>
      <c r="E2924" t="s">
        <v>1710</v>
      </c>
    </row>
    <row r="2925" spans="1:5" x14ac:dyDescent="0.25">
      <c r="A2925" t="s">
        <v>4535</v>
      </c>
      <c r="B2925" t="s">
        <v>5</v>
      </c>
      <c r="C2925" t="s">
        <v>1735</v>
      </c>
      <c r="D2925" t="s">
        <v>6895</v>
      </c>
      <c r="E2925" t="s">
        <v>1711</v>
      </c>
    </row>
    <row r="2926" spans="1:5" x14ac:dyDescent="0.25">
      <c r="A2926" t="s">
        <v>4536</v>
      </c>
      <c r="B2926" t="s">
        <v>5</v>
      </c>
      <c r="C2926" t="s">
        <v>1735</v>
      </c>
      <c r="D2926" t="s">
        <v>6895</v>
      </c>
      <c r="E2926" t="s">
        <v>1712</v>
      </c>
    </row>
    <row r="2927" spans="1:5" x14ac:dyDescent="0.25">
      <c r="A2927" t="s">
        <v>4537</v>
      </c>
      <c r="B2927" t="s">
        <v>5</v>
      </c>
      <c r="C2927" t="s">
        <v>1735</v>
      </c>
      <c r="D2927" t="s">
        <v>6895</v>
      </c>
      <c r="E2927" t="s">
        <v>1713</v>
      </c>
    </row>
    <row r="2928" spans="1:5" x14ac:dyDescent="0.25">
      <c r="A2928" t="s">
        <v>4538</v>
      </c>
      <c r="B2928" t="s">
        <v>5</v>
      </c>
      <c r="C2928" t="s">
        <v>1735</v>
      </c>
      <c r="D2928" t="s">
        <v>6895</v>
      </c>
      <c r="E2928" t="s">
        <v>1714</v>
      </c>
    </row>
    <row r="2929" spans="1:5" x14ac:dyDescent="0.25">
      <c r="A2929" t="s">
        <v>4539</v>
      </c>
      <c r="B2929" t="s">
        <v>5</v>
      </c>
      <c r="C2929" t="s">
        <v>1735</v>
      </c>
      <c r="D2929" t="s">
        <v>6895</v>
      </c>
      <c r="E2929" t="s">
        <v>1715</v>
      </c>
    </row>
    <row r="2930" spans="1:5" x14ac:dyDescent="0.25">
      <c r="A2930" t="s">
        <v>4540</v>
      </c>
      <c r="B2930" t="s">
        <v>5</v>
      </c>
      <c r="C2930" t="s">
        <v>1735</v>
      </c>
      <c r="D2930" t="s">
        <v>6896</v>
      </c>
      <c r="E2930" t="s">
        <v>1702</v>
      </c>
    </row>
    <row r="2931" spans="1:5" x14ac:dyDescent="0.25">
      <c r="A2931" t="s">
        <v>4541</v>
      </c>
      <c r="B2931" t="s">
        <v>5</v>
      </c>
      <c r="C2931" t="s">
        <v>1735</v>
      </c>
      <c r="D2931" t="s">
        <v>6896</v>
      </c>
      <c r="E2931" t="s">
        <v>1705</v>
      </c>
    </row>
    <row r="2932" spans="1:5" x14ac:dyDescent="0.25">
      <c r="A2932" t="s">
        <v>4542</v>
      </c>
      <c r="B2932" t="s">
        <v>5</v>
      </c>
      <c r="C2932" t="s">
        <v>1735</v>
      </c>
      <c r="D2932" t="s">
        <v>6896</v>
      </c>
      <c r="E2932" t="s">
        <v>1706</v>
      </c>
    </row>
    <row r="2933" spans="1:5" x14ac:dyDescent="0.25">
      <c r="A2933" t="s">
        <v>4543</v>
      </c>
      <c r="B2933" t="s">
        <v>5</v>
      </c>
      <c r="C2933" t="s">
        <v>1735</v>
      </c>
      <c r="D2933" t="s">
        <v>6896</v>
      </c>
      <c r="E2933" t="s">
        <v>1707</v>
      </c>
    </row>
    <row r="2934" spans="1:5" x14ac:dyDescent="0.25">
      <c r="A2934" t="s">
        <v>4544</v>
      </c>
      <c r="B2934" t="s">
        <v>5</v>
      </c>
      <c r="C2934" t="s">
        <v>1735</v>
      </c>
      <c r="D2934" t="s">
        <v>6896</v>
      </c>
      <c r="E2934" t="s">
        <v>1708</v>
      </c>
    </row>
    <row r="2935" spans="1:5" x14ac:dyDescent="0.25">
      <c r="A2935" t="s">
        <v>4545</v>
      </c>
      <c r="B2935" t="s">
        <v>5</v>
      </c>
      <c r="C2935" t="s">
        <v>1735</v>
      </c>
      <c r="D2935" t="s">
        <v>6896</v>
      </c>
      <c r="E2935" t="s">
        <v>1709</v>
      </c>
    </row>
    <row r="2936" spans="1:5" x14ac:dyDescent="0.25">
      <c r="A2936" t="s">
        <v>4546</v>
      </c>
      <c r="B2936" t="s">
        <v>5</v>
      </c>
      <c r="C2936" t="s">
        <v>1735</v>
      </c>
      <c r="D2936" t="s">
        <v>6896</v>
      </c>
      <c r="E2936" t="s">
        <v>1710</v>
      </c>
    </row>
    <row r="2937" spans="1:5" x14ac:dyDescent="0.25">
      <c r="A2937" t="s">
        <v>4547</v>
      </c>
      <c r="B2937" t="s">
        <v>5</v>
      </c>
      <c r="C2937" t="s">
        <v>1735</v>
      </c>
      <c r="D2937" t="s">
        <v>6896</v>
      </c>
      <c r="E2937" t="s">
        <v>1711</v>
      </c>
    </row>
    <row r="2938" spans="1:5" x14ac:dyDescent="0.25">
      <c r="A2938" t="s">
        <v>4548</v>
      </c>
      <c r="B2938" t="s">
        <v>5</v>
      </c>
      <c r="C2938" t="s">
        <v>1735</v>
      </c>
      <c r="D2938" t="s">
        <v>6896</v>
      </c>
      <c r="E2938" t="s">
        <v>1712</v>
      </c>
    </row>
    <row r="2939" spans="1:5" x14ac:dyDescent="0.25">
      <c r="A2939" t="s">
        <v>4549</v>
      </c>
      <c r="B2939" t="s">
        <v>5</v>
      </c>
      <c r="C2939" t="s">
        <v>1735</v>
      </c>
      <c r="D2939" t="s">
        <v>6896</v>
      </c>
      <c r="E2939" t="s">
        <v>1713</v>
      </c>
    </row>
    <row r="2940" spans="1:5" x14ac:dyDescent="0.25">
      <c r="A2940" t="s">
        <v>4550</v>
      </c>
      <c r="B2940" t="s">
        <v>5</v>
      </c>
      <c r="C2940" t="s">
        <v>1735</v>
      </c>
      <c r="D2940" t="s">
        <v>6896</v>
      </c>
      <c r="E2940" t="s">
        <v>1714</v>
      </c>
    </row>
    <row r="2941" spans="1:5" x14ac:dyDescent="0.25">
      <c r="A2941" t="s">
        <v>4551</v>
      </c>
      <c r="B2941" t="s">
        <v>5</v>
      </c>
      <c r="C2941" t="s">
        <v>1735</v>
      </c>
      <c r="D2941" t="s">
        <v>6896</v>
      </c>
      <c r="E2941" t="s">
        <v>1715</v>
      </c>
    </row>
    <row r="2942" spans="1:5" x14ac:dyDescent="0.25">
      <c r="A2942" t="s">
        <v>4552</v>
      </c>
      <c r="B2942" t="s">
        <v>5</v>
      </c>
      <c r="C2942" t="s">
        <v>1735</v>
      </c>
      <c r="D2942" t="s">
        <v>6897</v>
      </c>
      <c r="E2942" t="s">
        <v>1702</v>
      </c>
    </row>
    <row r="2943" spans="1:5" x14ac:dyDescent="0.25">
      <c r="A2943" t="s">
        <v>4553</v>
      </c>
      <c r="B2943" t="s">
        <v>5</v>
      </c>
      <c r="C2943" t="s">
        <v>1735</v>
      </c>
      <c r="D2943" t="s">
        <v>6897</v>
      </c>
      <c r="E2943" t="s">
        <v>1705</v>
      </c>
    </row>
    <row r="2944" spans="1:5" x14ac:dyDescent="0.25">
      <c r="A2944" t="s">
        <v>4554</v>
      </c>
      <c r="B2944" t="s">
        <v>5</v>
      </c>
      <c r="C2944" t="s">
        <v>1735</v>
      </c>
      <c r="D2944" t="s">
        <v>6897</v>
      </c>
      <c r="E2944" t="s">
        <v>1706</v>
      </c>
    </row>
    <row r="2945" spans="1:5" x14ac:dyDescent="0.25">
      <c r="A2945" t="s">
        <v>4555</v>
      </c>
      <c r="B2945" t="s">
        <v>5</v>
      </c>
      <c r="C2945" t="s">
        <v>1735</v>
      </c>
      <c r="D2945" t="s">
        <v>6897</v>
      </c>
      <c r="E2945" t="s">
        <v>1707</v>
      </c>
    </row>
    <row r="2946" spans="1:5" x14ac:dyDescent="0.25">
      <c r="A2946" t="s">
        <v>4556</v>
      </c>
      <c r="B2946" t="s">
        <v>5</v>
      </c>
      <c r="C2946" t="s">
        <v>1735</v>
      </c>
      <c r="D2946" t="s">
        <v>6897</v>
      </c>
      <c r="E2946" t="s">
        <v>1708</v>
      </c>
    </row>
    <row r="2947" spans="1:5" x14ac:dyDescent="0.25">
      <c r="A2947" t="s">
        <v>4557</v>
      </c>
      <c r="B2947" t="s">
        <v>5</v>
      </c>
      <c r="C2947" t="s">
        <v>1735</v>
      </c>
      <c r="D2947" t="s">
        <v>6897</v>
      </c>
      <c r="E2947" t="s">
        <v>1709</v>
      </c>
    </row>
    <row r="2948" spans="1:5" x14ac:dyDescent="0.25">
      <c r="A2948" t="s">
        <v>4558</v>
      </c>
      <c r="B2948" t="s">
        <v>5</v>
      </c>
      <c r="C2948" t="s">
        <v>1735</v>
      </c>
      <c r="D2948" t="s">
        <v>6897</v>
      </c>
      <c r="E2948" t="s">
        <v>1710</v>
      </c>
    </row>
    <row r="2949" spans="1:5" x14ac:dyDescent="0.25">
      <c r="A2949" t="s">
        <v>4559</v>
      </c>
      <c r="B2949" t="s">
        <v>5</v>
      </c>
      <c r="C2949" t="s">
        <v>1735</v>
      </c>
      <c r="D2949" t="s">
        <v>6897</v>
      </c>
      <c r="E2949" t="s">
        <v>1711</v>
      </c>
    </row>
    <row r="2950" spans="1:5" x14ac:dyDescent="0.25">
      <c r="A2950" t="s">
        <v>4560</v>
      </c>
      <c r="B2950" t="s">
        <v>5</v>
      </c>
      <c r="C2950" t="s">
        <v>1735</v>
      </c>
      <c r="D2950" t="s">
        <v>6897</v>
      </c>
      <c r="E2950" t="s">
        <v>1712</v>
      </c>
    </row>
    <row r="2951" spans="1:5" x14ac:dyDescent="0.25">
      <c r="A2951" t="s">
        <v>4561</v>
      </c>
      <c r="B2951" t="s">
        <v>5</v>
      </c>
      <c r="C2951" t="s">
        <v>1735</v>
      </c>
      <c r="D2951" t="s">
        <v>6897</v>
      </c>
      <c r="E2951" t="s">
        <v>1713</v>
      </c>
    </row>
    <row r="2952" spans="1:5" x14ac:dyDescent="0.25">
      <c r="A2952" t="s">
        <v>4562</v>
      </c>
      <c r="B2952" t="s">
        <v>5</v>
      </c>
      <c r="C2952" t="s">
        <v>1735</v>
      </c>
      <c r="D2952" t="s">
        <v>6897</v>
      </c>
      <c r="E2952" t="s">
        <v>1714</v>
      </c>
    </row>
    <row r="2953" spans="1:5" x14ac:dyDescent="0.25">
      <c r="A2953" t="s">
        <v>4563</v>
      </c>
      <c r="B2953" t="s">
        <v>5</v>
      </c>
      <c r="C2953" t="s">
        <v>1735</v>
      </c>
      <c r="D2953" t="s">
        <v>6897</v>
      </c>
      <c r="E2953" t="s">
        <v>1715</v>
      </c>
    </row>
    <row r="2954" spans="1:5" x14ac:dyDescent="0.25">
      <c r="A2954" t="s">
        <v>4564</v>
      </c>
      <c r="B2954" t="s">
        <v>5</v>
      </c>
      <c r="C2954" t="s">
        <v>1735</v>
      </c>
      <c r="D2954" t="s">
        <v>6898</v>
      </c>
      <c r="E2954" t="s">
        <v>1702</v>
      </c>
    </row>
    <row r="2955" spans="1:5" x14ac:dyDescent="0.25">
      <c r="A2955" t="s">
        <v>4565</v>
      </c>
      <c r="B2955" t="s">
        <v>5</v>
      </c>
      <c r="C2955" t="s">
        <v>1735</v>
      </c>
      <c r="D2955" t="s">
        <v>6898</v>
      </c>
      <c r="E2955" t="s">
        <v>1705</v>
      </c>
    </row>
    <row r="2956" spans="1:5" x14ac:dyDescent="0.25">
      <c r="A2956" t="s">
        <v>4566</v>
      </c>
      <c r="B2956" t="s">
        <v>5</v>
      </c>
      <c r="C2956" t="s">
        <v>1735</v>
      </c>
      <c r="D2956" t="s">
        <v>6898</v>
      </c>
      <c r="E2956" t="s">
        <v>1706</v>
      </c>
    </row>
    <row r="2957" spans="1:5" x14ac:dyDescent="0.25">
      <c r="A2957" t="s">
        <v>4567</v>
      </c>
      <c r="B2957" t="s">
        <v>5</v>
      </c>
      <c r="C2957" t="s">
        <v>1735</v>
      </c>
      <c r="D2957" t="s">
        <v>6898</v>
      </c>
      <c r="E2957" t="s">
        <v>1707</v>
      </c>
    </row>
    <row r="2958" spans="1:5" x14ac:dyDescent="0.25">
      <c r="A2958" t="s">
        <v>4568</v>
      </c>
      <c r="B2958" t="s">
        <v>5</v>
      </c>
      <c r="C2958" t="s">
        <v>1735</v>
      </c>
      <c r="D2958" t="s">
        <v>6898</v>
      </c>
      <c r="E2958" t="s">
        <v>1708</v>
      </c>
    </row>
    <row r="2959" spans="1:5" x14ac:dyDescent="0.25">
      <c r="A2959" t="s">
        <v>4569</v>
      </c>
      <c r="B2959" t="s">
        <v>5</v>
      </c>
      <c r="C2959" t="s">
        <v>1735</v>
      </c>
      <c r="D2959" t="s">
        <v>6898</v>
      </c>
      <c r="E2959" t="s">
        <v>1709</v>
      </c>
    </row>
    <row r="2960" spans="1:5" x14ac:dyDescent="0.25">
      <c r="A2960" t="s">
        <v>4570</v>
      </c>
      <c r="B2960" t="s">
        <v>5</v>
      </c>
      <c r="C2960" t="s">
        <v>1735</v>
      </c>
      <c r="D2960" t="s">
        <v>6898</v>
      </c>
      <c r="E2960" t="s">
        <v>1710</v>
      </c>
    </row>
    <row r="2961" spans="1:5" x14ac:dyDescent="0.25">
      <c r="A2961" t="s">
        <v>4571</v>
      </c>
      <c r="B2961" t="s">
        <v>5</v>
      </c>
      <c r="C2961" t="s">
        <v>1735</v>
      </c>
      <c r="D2961" t="s">
        <v>6898</v>
      </c>
      <c r="E2961" t="s">
        <v>1711</v>
      </c>
    </row>
    <row r="2962" spans="1:5" x14ac:dyDescent="0.25">
      <c r="A2962" t="s">
        <v>4572</v>
      </c>
      <c r="B2962" t="s">
        <v>5</v>
      </c>
      <c r="C2962" t="s">
        <v>1735</v>
      </c>
      <c r="D2962" t="s">
        <v>6898</v>
      </c>
      <c r="E2962" t="s">
        <v>1712</v>
      </c>
    </row>
    <row r="2963" spans="1:5" x14ac:dyDescent="0.25">
      <c r="A2963" t="s">
        <v>4573</v>
      </c>
      <c r="B2963" t="s">
        <v>5</v>
      </c>
      <c r="C2963" t="s">
        <v>1735</v>
      </c>
      <c r="D2963" t="s">
        <v>6898</v>
      </c>
      <c r="E2963" t="s">
        <v>1713</v>
      </c>
    </row>
    <row r="2964" spans="1:5" x14ac:dyDescent="0.25">
      <c r="A2964" t="s">
        <v>4574</v>
      </c>
      <c r="B2964" t="s">
        <v>5</v>
      </c>
      <c r="C2964" t="s">
        <v>1735</v>
      </c>
      <c r="D2964" t="s">
        <v>6898</v>
      </c>
      <c r="E2964" t="s">
        <v>1714</v>
      </c>
    </row>
    <row r="2965" spans="1:5" x14ac:dyDescent="0.25">
      <c r="A2965" t="s">
        <v>4575</v>
      </c>
      <c r="B2965" t="s">
        <v>5</v>
      </c>
      <c r="C2965" t="s">
        <v>1735</v>
      </c>
      <c r="D2965" t="s">
        <v>6898</v>
      </c>
      <c r="E2965" t="s">
        <v>1715</v>
      </c>
    </row>
    <row r="2966" spans="1:5" x14ac:dyDescent="0.25">
      <c r="A2966" t="s">
        <v>4576</v>
      </c>
      <c r="B2966" t="s">
        <v>5</v>
      </c>
      <c r="C2966" t="s">
        <v>1735</v>
      </c>
      <c r="D2966" t="s">
        <v>6899</v>
      </c>
      <c r="E2966" t="s">
        <v>1702</v>
      </c>
    </row>
    <row r="2967" spans="1:5" x14ac:dyDescent="0.25">
      <c r="A2967" t="s">
        <v>4577</v>
      </c>
      <c r="B2967" t="s">
        <v>5</v>
      </c>
      <c r="C2967" t="s">
        <v>1735</v>
      </c>
      <c r="D2967" t="s">
        <v>6899</v>
      </c>
      <c r="E2967" t="s">
        <v>1705</v>
      </c>
    </row>
    <row r="2968" spans="1:5" x14ac:dyDescent="0.25">
      <c r="A2968" t="s">
        <v>4578</v>
      </c>
      <c r="B2968" t="s">
        <v>5</v>
      </c>
      <c r="C2968" t="s">
        <v>1735</v>
      </c>
      <c r="D2968" t="s">
        <v>6899</v>
      </c>
      <c r="E2968" t="s">
        <v>1706</v>
      </c>
    </row>
    <row r="2969" spans="1:5" x14ac:dyDescent="0.25">
      <c r="A2969" t="s">
        <v>4579</v>
      </c>
      <c r="B2969" t="s">
        <v>5</v>
      </c>
      <c r="C2969" t="s">
        <v>1735</v>
      </c>
      <c r="D2969" t="s">
        <v>6899</v>
      </c>
      <c r="E2969" t="s">
        <v>1707</v>
      </c>
    </row>
    <row r="2970" spans="1:5" x14ac:dyDescent="0.25">
      <c r="A2970" t="s">
        <v>4580</v>
      </c>
      <c r="B2970" t="s">
        <v>5</v>
      </c>
      <c r="C2970" t="s">
        <v>1735</v>
      </c>
      <c r="D2970" t="s">
        <v>6899</v>
      </c>
      <c r="E2970" t="s">
        <v>1708</v>
      </c>
    </row>
    <row r="2971" spans="1:5" x14ac:dyDescent="0.25">
      <c r="A2971" t="s">
        <v>4581</v>
      </c>
      <c r="B2971" t="s">
        <v>5</v>
      </c>
      <c r="C2971" t="s">
        <v>1735</v>
      </c>
      <c r="D2971" t="s">
        <v>6899</v>
      </c>
      <c r="E2971" t="s">
        <v>1709</v>
      </c>
    </row>
    <row r="2972" spans="1:5" x14ac:dyDescent="0.25">
      <c r="A2972" t="s">
        <v>4582</v>
      </c>
      <c r="B2972" t="s">
        <v>5</v>
      </c>
      <c r="C2972" t="s">
        <v>1735</v>
      </c>
      <c r="D2972" t="s">
        <v>6899</v>
      </c>
      <c r="E2972" t="s">
        <v>1710</v>
      </c>
    </row>
    <row r="2973" spans="1:5" x14ac:dyDescent="0.25">
      <c r="A2973" t="s">
        <v>4583</v>
      </c>
      <c r="B2973" t="s">
        <v>5</v>
      </c>
      <c r="C2973" t="s">
        <v>1735</v>
      </c>
      <c r="D2973" t="s">
        <v>6899</v>
      </c>
      <c r="E2973" t="s">
        <v>1711</v>
      </c>
    </row>
    <row r="2974" spans="1:5" x14ac:dyDescent="0.25">
      <c r="A2974" t="s">
        <v>4584</v>
      </c>
      <c r="B2974" t="s">
        <v>5</v>
      </c>
      <c r="C2974" t="s">
        <v>1735</v>
      </c>
      <c r="D2974" t="s">
        <v>6899</v>
      </c>
      <c r="E2974" t="s">
        <v>1712</v>
      </c>
    </row>
    <row r="2975" spans="1:5" x14ac:dyDescent="0.25">
      <c r="A2975" t="s">
        <v>4585</v>
      </c>
      <c r="B2975" t="s">
        <v>5</v>
      </c>
      <c r="C2975" t="s">
        <v>1735</v>
      </c>
      <c r="D2975" t="s">
        <v>6899</v>
      </c>
      <c r="E2975" t="s">
        <v>1713</v>
      </c>
    </row>
    <row r="2976" spans="1:5" x14ac:dyDescent="0.25">
      <c r="A2976" t="s">
        <v>4586</v>
      </c>
      <c r="B2976" t="s">
        <v>5</v>
      </c>
      <c r="C2976" t="s">
        <v>1735</v>
      </c>
      <c r="D2976" t="s">
        <v>6899</v>
      </c>
      <c r="E2976" t="s">
        <v>1714</v>
      </c>
    </row>
    <row r="2977" spans="1:5" x14ac:dyDescent="0.25">
      <c r="A2977" t="s">
        <v>4587</v>
      </c>
      <c r="B2977" t="s">
        <v>5</v>
      </c>
      <c r="C2977" t="s">
        <v>1735</v>
      </c>
      <c r="D2977" t="s">
        <v>6899</v>
      </c>
      <c r="E2977" t="s">
        <v>1715</v>
      </c>
    </row>
    <row r="2978" spans="1:5" x14ac:dyDescent="0.25">
      <c r="A2978" t="s">
        <v>4588</v>
      </c>
      <c r="B2978" t="s">
        <v>5</v>
      </c>
      <c r="C2978" t="s">
        <v>1735</v>
      </c>
      <c r="D2978" t="s">
        <v>6900</v>
      </c>
      <c r="E2978" t="s">
        <v>1702</v>
      </c>
    </row>
    <row r="2979" spans="1:5" x14ac:dyDescent="0.25">
      <c r="A2979" t="s">
        <v>4589</v>
      </c>
      <c r="B2979" t="s">
        <v>5</v>
      </c>
      <c r="C2979" t="s">
        <v>1735</v>
      </c>
      <c r="D2979" t="s">
        <v>6900</v>
      </c>
      <c r="E2979" t="s">
        <v>1705</v>
      </c>
    </row>
    <row r="2980" spans="1:5" x14ac:dyDescent="0.25">
      <c r="A2980" t="s">
        <v>4590</v>
      </c>
      <c r="B2980" t="s">
        <v>5</v>
      </c>
      <c r="C2980" t="s">
        <v>1735</v>
      </c>
      <c r="D2980" t="s">
        <v>6900</v>
      </c>
      <c r="E2980" t="s">
        <v>1706</v>
      </c>
    </row>
    <row r="2981" spans="1:5" x14ac:dyDescent="0.25">
      <c r="A2981" t="s">
        <v>4591</v>
      </c>
      <c r="B2981" t="s">
        <v>5</v>
      </c>
      <c r="C2981" t="s">
        <v>1735</v>
      </c>
      <c r="D2981" t="s">
        <v>6900</v>
      </c>
      <c r="E2981" t="s">
        <v>1707</v>
      </c>
    </row>
    <row r="2982" spans="1:5" x14ac:dyDescent="0.25">
      <c r="A2982" t="s">
        <v>4592</v>
      </c>
      <c r="B2982" t="s">
        <v>5</v>
      </c>
      <c r="C2982" t="s">
        <v>1735</v>
      </c>
      <c r="D2982" t="s">
        <v>6900</v>
      </c>
      <c r="E2982" t="s">
        <v>1708</v>
      </c>
    </row>
    <row r="2983" spans="1:5" x14ac:dyDescent="0.25">
      <c r="A2983" t="s">
        <v>4593</v>
      </c>
      <c r="B2983" t="s">
        <v>5</v>
      </c>
      <c r="C2983" t="s">
        <v>1735</v>
      </c>
      <c r="D2983" t="s">
        <v>6900</v>
      </c>
      <c r="E2983" t="s">
        <v>1709</v>
      </c>
    </row>
    <row r="2984" spans="1:5" x14ac:dyDescent="0.25">
      <c r="A2984" t="s">
        <v>4594</v>
      </c>
      <c r="B2984" t="s">
        <v>5</v>
      </c>
      <c r="C2984" t="s">
        <v>1735</v>
      </c>
      <c r="D2984" t="s">
        <v>6900</v>
      </c>
      <c r="E2984" t="s">
        <v>1710</v>
      </c>
    </row>
    <row r="2985" spans="1:5" x14ac:dyDescent="0.25">
      <c r="A2985" t="s">
        <v>4595</v>
      </c>
      <c r="B2985" t="s">
        <v>5</v>
      </c>
      <c r="C2985" t="s">
        <v>1735</v>
      </c>
      <c r="D2985" t="s">
        <v>6900</v>
      </c>
      <c r="E2985" t="s">
        <v>1711</v>
      </c>
    </row>
    <row r="2986" spans="1:5" x14ac:dyDescent="0.25">
      <c r="A2986" t="s">
        <v>4596</v>
      </c>
      <c r="B2986" t="s">
        <v>5</v>
      </c>
      <c r="C2986" t="s">
        <v>1735</v>
      </c>
      <c r="D2986" t="s">
        <v>6900</v>
      </c>
      <c r="E2986" t="s">
        <v>1712</v>
      </c>
    </row>
    <row r="2987" spans="1:5" x14ac:dyDescent="0.25">
      <c r="A2987" t="s">
        <v>4597</v>
      </c>
      <c r="B2987" t="s">
        <v>5</v>
      </c>
      <c r="C2987" t="s">
        <v>1735</v>
      </c>
      <c r="D2987" t="s">
        <v>6900</v>
      </c>
      <c r="E2987" t="s">
        <v>1713</v>
      </c>
    </row>
    <row r="2988" spans="1:5" x14ac:dyDescent="0.25">
      <c r="A2988" t="s">
        <v>4598</v>
      </c>
      <c r="B2988" t="s">
        <v>5</v>
      </c>
      <c r="C2988" t="s">
        <v>1735</v>
      </c>
      <c r="D2988" t="s">
        <v>6900</v>
      </c>
      <c r="E2988" t="s">
        <v>1714</v>
      </c>
    </row>
    <row r="2989" spans="1:5" x14ac:dyDescent="0.25">
      <c r="A2989" t="s">
        <v>4599</v>
      </c>
      <c r="B2989" t="s">
        <v>5</v>
      </c>
      <c r="C2989" t="s">
        <v>1735</v>
      </c>
      <c r="D2989" t="s">
        <v>6900</v>
      </c>
      <c r="E2989" t="s">
        <v>1715</v>
      </c>
    </row>
    <row r="2990" spans="1:5" x14ac:dyDescent="0.25">
      <c r="A2990" t="s">
        <v>4600</v>
      </c>
      <c r="B2990" t="s">
        <v>5</v>
      </c>
      <c r="C2990" t="s">
        <v>1735</v>
      </c>
      <c r="D2990" t="s">
        <v>6901</v>
      </c>
      <c r="E2990" t="s">
        <v>1702</v>
      </c>
    </row>
    <row r="2991" spans="1:5" x14ac:dyDescent="0.25">
      <c r="A2991" t="s">
        <v>4601</v>
      </c>
      <c r="B2991" t="s">
        <v>5</v>
      </c>
      <c r="C2991" t="s">
        <v>1735</v>
      </c>
      <c r="D2991" t="s">
        <v>6901</v>
      </c>
      <c r="E2991" t="s">
        <v>1705</v>
      </c>
    </row>
    <row r="2992" spans="1:5" x14ac:dyDescent="0.25">
      <c r="A2992" t="s">
        <v>4602</v>
      </c>
      <c r="B2992" t="s">
        <v>5</v>
      </c>
      <c r="C2992" t="s">
        <v>1735</v>
      </c>
      <c r="D2992" t="s">
        <v>6901</v>
      </c>
      <c r="E2992" t="s">
        <v>1706</v>
      </c>
    </row>
    <row r="2993" spans="1:5" x14ac:dyDescent="0.25">
      <c r="A2993" t="s">
        <v>4603</v>
      </c>
      <c r="B2993" t="s">
        <v>5</v>
      </c>
      <c r="C2993" t="s">
        <v>1735</v>
      </c>
      <c r="D2993" t="s">
        <v>6901</v>
      </c>
      <c r="E2993" t="s">
        <v>1707</v>
      </c>
    </row>
    <row r="2994" spans="1:5" x14ac:dyDescent="0.25">
      <c r="A2994" t="s">
        <v>4604</v>
      </c>
      <c r="B2994" t="s">
        <v>5</v>
      </c>
      <c r="C2994" t="s">
        <v>1735</v>
      </c>
      <c r="D2994" t="s">
        <v>6901</v>
      </c>
      <c r="E2994" t="s">
        <v>1708</v>
      </c>
    </row>
    <row r="2995" spans="1:5" x14ac:dyDescent="0.25">
      <c r="A2995" t="s">
        <v>4605</v>
      </c>
      <c r="B2995" t="s">
        <v>5</v>
      </c>
      <c r="C2995" t="s">
        <v>1735</v>
      </c>
      <c r="D2995" t="s">
        <v>6901</v>
      </c>
      <c r="E2995" t="s">
        <v>1709</v>
      </c>
    </row>
    <row r="2996" spans="1:5" x14ac:dyDescent="0.25">
      <c r="A2996" t="s">
        <v>4606</v>
      </c>
      <c r="B2996" t="s">
        <v>5</v>
      </c>
      <c r="C2996" t="s">
        <v>1735</v>
      </c>
      <c r="D2996" t="s">
        <v>6901</v>
      </c>
      <c r="E2996" t="s">
        <v>1710</v>
      </c>
    </row>
    <row r="2997" spans="1:5" x14ac:dyDescent="0.25">
      <c r="A2997" t="s">
        <v>4607</v>
      </c>
      <c r="B2997" t="s">
        <v>5</v>
      </c>
      <c r="C2997" t="s">
        <v>1735</v>
      </c>
      <c r="D2997" t="s">
        <v>6901</v>
      </c>
      <c r="E2997" t="s">
        <v>1711</v>
      </c>
    </row>
    <row r="2998" spans="1:5" x14ac:dyDescent="0.25">
      <c r="A2998" t="s">
        <v>4608</v>
      </c>
      <c r="B2998" t="s">
        <v>5</v>
      </c>
      <c r="C2998" t="s">
        <v>1735</v>
      </c>
      <c r="D2998" t="s">
        <v>6901</v>
      </c>
      <c r="E2998" t="s">
        <v>1712</v>
      </c>
    </row>
    <row r="2999" spans="1:5" x14ac:dyDescent="0.25">
      <c r="A2999" t="s">
        <v>4609</v>
      </c>
      <c r="B2999" t="s">
        <v>5</v>
      </c>
      <c r="C2999" t="s">
        <v>1735</v>
      </c>
      <c r="D2999" t="s">
        <v>6901</v>
      </c>
      <c r="E2999" t="s">
        <v>1713</v>
      </c>
    </row>
    <row r="3000" spans="1:5" x14ac:dyDescent="0.25">
      <c r="A3000" t="s">
        <v>4610</v>
      </c>
      <c r="B3000" t="s">
        <v>5</v>
      </c>
      <c r="C3000" t="s">
        <v>1735</v>
      </c>
      <c r="D3000" t="s">
        <v>6901</v>
      </c>
      <c r="E3000" t="s">
        <v>1714</v>
      </c>
    </row>
    <row r="3001" spans="1:5" x14ac:dyDescent="0.25">
      <c r="A3001" t="s">
        <v>4611</v>
      </c>
      <c r="B3001" t="s">
        <v>5</v>
      </c>
      <c r="C3001" t="s">
        <v>1735</v>
      </c>
      <c r="D3001" t="s">
        <v>6901</v>
      </c>
      <c r="E3001" t="s">
        <v>1715</v>
      </c>
    </row>
    <row r="3002" spans="1:5" x14ac:dyDescent="0.25">
      <c r="A3002" t="s">
        <v>4612</v>
      </c>
      <c r="B3002" t="s">
        <v>5</v>
      </c>
      <c r="C3002" t="s">
        <v>1735</v>
      </c>
      <c r="D3002" t="s">
        <v>6902</v>
      </c>
      <c r="E3002" t="s">
        <v>1702</v>
      </c>
    </row>
    <row r="3003" spans="1:5" x14ac:dyDescent="0.25">
      <c r="A3003" t="s">
        <v>4613</v>
      </c>
      <c r="B3003" t="s">
        <v>5</v>
      </c>
      <c r="C3003" t="s">
        <v>1735</v>
      </c>
      <c r="D3003" t="s">
        <v>6902</v>
      </c>
      <c r="E3003" t="s">
        <v>1705</v>
      </c>
    </row>
    <row r="3004" spans="1:5" x14ac:dyDescent="0.25">
      <c r="A3004" t="s">
        <v>4614</v>
      </c>
      <c r="B3004" t="s">
        <v>5</v>
      </c>
      <c r="C3004" t="s">
        <v>1735</v>
      </c>
      <c r="D3004" t="s">
        <v>6902</v>
      </c>
      <c r="E3004" t="s">
        <v>1706</v>
      </c>
    </row>
    <row r="3005" spans="1:5" x14ac:dyDescent="0.25">
      <c r="A3005" t="s">
        <v>4615</v>
      </c>
      <c r="B3005" t="s">
        <v>5</v>
      </c>
      <c r="C3005" t="s">
        <v>1735</v>
      </c>
      <c r="D3005" t="s">
        <v>6902</v>
      </c>
      <c r="E3005" t="s">
        <v>1707</v>
      </c>
    </row>
    <row r="3006" spans="1:5" x14ac:dyDescent="0.25">
      <c r="A3006" t="s">
        <v>4616</v>
      </c>
      <c r="B3006" t="s">
        <v>5</v>
      </c>
      <c r="C3006" t="s">
        <v>1735</v>
      </c>
      <c r="D3006" t="s">
        <v>6902</v>
      </c>
      <c r="E3006" t="s">
        <v>1708</v>
      </c>
    </row>
    <row r="3007" spans="1:5" x14ac:dyDescent="0.25">
      <c r="A3007" t="s">
        <v>4617</v>
      </c>
      <c r="B3007" t="s">
        <v>5</v>
      </c>
      <c r="C3007" t="s">
        <v>1735</v>
      </c>
      <c r="D3007" t="s">
        <v>6902</v>
      </c>
      <c r="E3007" t="s">
        <v>1709</v>
      </c>
    </row>
    <row r="3008" spans="1:5" x14ac:dyDescent="0.25">
      <c r="A3008" t="s">
        <v>4618</v>
      </c>
      <c r="B3008" t="s">
        <v>5</v>
      </c>
      <c r="C3008" t="s">
        <v>1735</v>
      </c>
      <c r="D3008" t="s">
        <v>6902</v>
      </c>
      <c r="E3008" t="s">
        <v>1710</v>
      </c>
    </row>
    <row r="3009" spans="1:5" x14ac:dyDescent="0.25">
      <c r="A3009" t="s">
        <v>4619</v>
      </c>
      <c r="B3009" t="s">
        <v>5</v>
      </c>
      <c r="C3009" t="s">
        <v>1735</v>
      </c>
      <c r="D3009" t="s">
        <v>6902</v>
      </c>
      <c r="E3009" t="s">
        <v>1711</v>
      </c>
    </row>
    <row r="3010" spans="1:5" x14ac:dyDescent="0.25">
      <c r="A3010" t="s">
        <v>4620</v>
      </c>
      <c r="B3010" t="s">
        <v>5</v>
      </c>
      <c r="C3010" t="s">
        <v>1735</v>
      </c>
      <c r="D3010" t="s">
        <v>6902</v>
      </c>
      <c r="E3010" t="s">
        <v>1712</v>
      </c>
    </row>
    <row r="3011" spans="1:5" x14ac:dyDescent="0.25">
      <c r="A3011" t="s">
        <v>4621</v>
      </c>
      <c r="B3011" t="s">
        <v>5</v>
      </c>
      <c r="C3011" t="s">
        <v>1735</v>
      </c>
      <c r="D3011" t="s">
        <v>6902</v>
      </c>
      <c r="E3011" t="s">
        <v>1713</v>
      </c>
    </row>
    <row r="3012" spans="1:5" x14ac:dyDescent="0.25">
      <c r="A3012" t="s">
        <v>4622</v>
      </c>
      <c r="B3012" t="s">
        <v>5</v>
      </c>
      <c r="C3012" t="s">
        <v>1735</v>
      </c>
      <c r="D3012" t="s">
        <v>6902</v>
      </c>
      <c r="E3012" t="s">
        <v>1714</v>
      </c>
    </row>
    <row r="3013" spans="1:5" x14ac:dyDescent="0.25">
      <c r="A3013" t="s">
        <v>4623</v>
      </c>
      <c r="B3013" t="s">
        <v>5</v>
      </c>
      <c r="C3013" t="s">
        <v>1735</v>
      </c>
      <c r="D3013" t="s">
        <v>6902</v>
      </c>
      <c r="E3013" t="s">
        <v>1715</v>
      </c>
    </row>
    <row r="3014" spans="1:5" x14ac:dyDescent="0.25">
      <c r="A3014" t="s">
        <v>4624</v>
      </c>
      <c r="B3014" t="s">
        <v>5</v>
      </c>
      <c r="C3014" t="s">
        <v>1735</v>
      </c>
      <c r="D3014" t="s">
        <v>6903</v>
      </c>
      <c r="E3014" t="s">
        <v>1702</v>
      </c>
    </row>
    <row r="3015" spans="1:5" x14ac:dyDescent="0.25">
      <c r="A3015" t="s">
        <v>4625</v>
      </c>
      <c r="B3015" t="s">
        <v>5</v>
      </c>
      <c r="C3015" t="s">
        <v>1735</v>
      </c>
      <c r="D3015" t="s">
        <v>6903</v>
      </c>
      <c r="E3015" t="s">
        <v>1705</v>
      </c>
    </row>
    <row r="3016" spans="1:5" x14ac:dyDescent="0.25">
      <c r="A3016" t="s">
        <v>4626</v>
      </c>
      <c r="B3016" t="s">
        <v>5</v>
      </c>
      <c r="C3016" t="s">
        <v>1735</v>
      </c>
      <c r="D3016" t="s">
        <v>6903</v>
      </c>
      <c r="E3016" t="s">
        <v>1706</v>
      </c>
    </row>
    <row r="3017" spans="1:5" x14ac:dyDescent="0.25">
      <c r="A3017" t="s">
        <v>4627</v>
      </c>
      <c r="B3017" t="s">
        <v>5</v>
      </c>
      <c r="C3017" t="s">
        <v>1735</v>
      </c>
      <c r="D3017" t="s">
        <v>6903</v>
      </c>
      <c r="E3017" t="s">
        <v>1707</v>
      </c>
    </row>
    <row r="3018" spans="1:5" x14ac:dyDescent="0.25">
      <c r="A3018" t="s">
        <v>4628</v>
      </c>
      <c r="B3018" t="s">
        <v>5</v>
      </c>
      <c r="C3018" t="s">
        <v>1735</v>
      </c>
      <c r="D3018" t="s">
        <v>6903</v>
      </c>
      <c r="E3018" t="s">
        <v>1708</v>
      </c>
    </row>
    <row r="3019" spans="1:5" x14ac:dyDescent="0.25">
      <c r="A3019" t="s">
        <v>4629</v>
      </c>
      <c r="B3019" t="s">
        <v>5</v>
      </c>
      <c r="C3019" t="s">
        <v>1735</v>
      </c>
      <c r="D3019" t="s">
        <v>6903</v>
      </c>
      <c r="E3019" t="s">
        <v>1709</v>
      </c>
    </row>
    <row r="3020" spans="1:5" x14ac:dyDescent="0.25">
      <c r="A3020" t="s">
        <v>4630</v>
      </c>
      <c r="B3020" t="s">
        <v>5</v>
      </c>
      <c r="C3020" t="s">
        <v>1735</v>
      </c>
      <c r="D3020" t="s">
        <v>6903</v>
      </c>
      <c r="E3020" t="s">
        <v>1710</v>
      </c>
    </row>
    <row r="3021" spans="1:5" x14ac:dyDescent="0.25">
      <c r="A3021" t="s">
        <v>4631</v>
      </c>
      <c r="B3021" t="s">
        <v>5</v>
      </c>
      <c r="C3021" t="s">
        <v>1735</v>
      </c>
      <c r="D3021" t="s">
        <v>6903</v>
      </c>
      <c r="E3021" t="s">
        <v>1711</v>
      </c>
    </row>
    <row r="3022" spans="1:5" x14ac:dyDescent="0.25">
      <c r="A3022" t="s">
        <v>4632</v>
      </c>
      <c r="B3022" t="s">
        <v>5</v>
      </c>
      <c r="C3022" t="s">
        <v>1735</v>
      </c>
      <c r="D3022" t="s">
        <v>6903</v>
      </c>
      <c r="E3022" t="s">
        <v>1712</v>
      </c>
    </row>
    <row r="3023" spans="1:5" x14ac:dyDescent="0.25">
      <c r="A3023" t="s">
        <v>4633</v>
      </c>
      <c r="B3023" t="s">
        <v>5</v>
      </c>
      <c r="C3023" t="s">
        <v>1735</v>
      </c>
      <c r="D3023" t="s">
        <v>6903</v>
      </c>
      <c r="E3023" t="s">
        <v>1713</v>
      </c>
    </row>
    <row r="3024" spans="1:5" x14ac:dyDescent="0.25">
      <c r="A3024" t="s">
        <v>4634</v>
      </c>
      <c r="B3024" t="s">
        <v>5</v>
      </c>
      <c r="C3024" t="s">
        <v>1735</v>
      </c>
      <c r="D3024" t="s">
        <v>6903</v>
      </c>
      <c r="E3024" t="s">
        <v>1714</v>
      </c>
    </row>
    <row r="3025" spans="1:5" x14ac:dyDescent="0.25">
      <c r="A3025" t="s">
        <v>4635</v>
      </c>
      <c r="B3025" t="s">
        <v>5</v>
      </c>
      <c r="C3025" t="s">
        <v>1735</v>
      </c>
      <c r="D3025" t="s">
        <v>6903</v>
      </c>
      <c r="E3025" t="s">
        <v>1715</v>
      </c>
    </row>
    <row r="3026" spans="1:5" x14ac:dyDescent="0.25">
      <c r="A3026" t="s">
        <v>4636</v>
      </c>
      <c r="B3026" t="s">
        <v>5</v>
      </c>
      <c r="C3026" t="s">
        <v>1735</v>
      </c>
      <c r="D3026" t="s">
        <v>6904</v>
      </c>
      <c r="E3026" t="s">
        <v>1702</v>
      </c>
    </row>
    <row r="3027" spans="1:5" x14ac:dyDescent="0.25">
      <c r="A3027" t="s">
        <v>4637</v>
      </c>
      <c r="B3027" t="s">
        <v>5</v>
      </c>
      <c r="C3027" t="s">
        <v>1735</v>
      </c>
      <c r="D3027" t="s">
        <v>6904</v>
      </c>
      <c r="E3027" t="s">
        <v>1705</v>
      </c>
    </row>
    <row r="3028" spans="1:5" x14ac:dyDescent="0.25">
      <c r="A3028" t="s">
        <v>4638</v>
      </c>
      <c r="B3028" t="s">
        <v>5</v>
      </c>
      <c r="C3028" t="s">
        <v>1735</v>
      </c>
      <c r="D3028" t="s">
        <v>6904</v>
      </c>
      <c r="E3028" t="s">
        <v>1706</v>
      </c>
    </row>
    <row r="3029" spans="1:5" x14ac:dyDescent="0.25">
      <c r="A3029" t="s">
        <v>4639</v>
      </c>
      <c r="B3029" t="s">
        <v>5</v>
      </c>
      <c r="C3029" t="s">
        <v>1735</v>
      </c>
      <c r="D3029" t="s">
        <v>6904</v>
      </c>
      <c r="E3029" t="s">
        <v>1707</v>
      </c>
    </row>
    <row r="3030" spans="1:5" x14ac:dyDescent="0.25">
      <c r="A3030" t="s">
        <v>4640</v>
      </c>
      <c r="B3030" t="s">
        <v>5</v>
      </c>
      <c r="C3030" t="s">
        <v>1735</v>
      </c>
      <c r="D3030" t="s">
        <v>6904</v>
      </c>
      <c r="E3030" t="s">
        <v>1708</v>
      </c>
    </row>
    <row r="3031" spans="1:5" x14ac:dyDescent="0.25">
      <c r="A3031" t="s">
        <v>4641</v>
      </c>
      <c r="B3031" t="s">
        <v>5</v>
      </c>
      <c r="C3031" t="s">
        <v>1735</v>
      </c>
      <c r="D3031" t="s">
        <v>6904</v>
      </c>
      <c r="E3031" t="s">
        <v>1709</v>
      </c>
    </row>
    <row r="3032" spans="1:5" x14ac:dyDescent="0.25">
      <c r="A3032" t="s">
        <v>4642</v>
      </c>
      <c r="B3032" t="s">
        <v>5</v>
      </c>
      <c r="C3032" t="s">
        <v>1735</v>
      </c>
      <c r="D3032" t="s">
        <v>6904</v>
      </c>
      <c r="E3032" t="s">
        <v>1710</v>
      </c>
    </row>
    <row r="3033" spans="1:5" x14ac:dyDescent="0.25">
      <c r="A3033" t="s">
        <v>4643</v>
      </c>
      <c r="B3033" t="s">
        <v>5</v>
      </c>
      <c r="C3033" t="s">
        <v>1735</v>
      </c>
      <c r="D3033" t="s">
        <v>6904</v>
      </c>
      <c r="E3033" t="s">
        <v>1711</v>
      </c>
    </row>
    <row r="3034" spans="1:5" x14ac:dyDescent="0.25">
      <c r="A3034" t="s">
        <v>4644</v>
      </c>
      <c r="B3034" t="s">
        <v>5</v>
      </c>
      <c r="C3034" t="s">
        <v>1735</v>
      </c>
      <c r="D3034" t="s">
        <v>6904</v>
      </c>
      <c r="E3034" t="s">
        <v>1712</v>
      </c>
    </row>
    <row r="3035" spans="1:5" x14ac:dyDescent="0.25">
      <c r="A3035" t="s">
        <v>4645</v>
      </c>
      <c r="B3035" t="s">
        <v>5</v>
      </c>
      <c r="C3035" t="s">
        <v>1735</v>
      </c>
      <c r="D3035" t="s">
        <v>6904</v>
      </c>
      <c r="E3035" t="s">
        <v>1713</v>
      </c>
    </row>
    <row r="3036" spans="1:5" x14ac:dyDescent="0.25">
      <c r="A3036" t="s">
        <v>4646</v>
      </c>
      <c r="B3036" t="s">
        <v>5</v>
      </c>
      <c r="C3036" t="s">
        <v>1735</v>
      </c>
      <c r="D3036" t="s">
        <v>6904</v>
      </c>
      <c r="E3036" t="s">
        <v>1714</v>
      </c>
    </row>
    <row r="3037" spans="1:5" x14ac:dyDescent="0.25">
      <c r="A3037" t="s">
        <v>4647</v>
      </c>
      <c r="B3037" t="s">
        <v>5</v>
      </c>
      <c r="C3037" t="s">
        <v>1735</v>
      </c>
      <c r="D3037" t="s">
        <v>6904</v>
      </c>
      <c r="E3037" t="s">
        <v>1715</v>
      </c>
    </row>
    <row r="3038" spans="1:5" x14ac:dyDescent="0.25">
      <c r="A3038" t="s">
        <v>4648</v>
      </c>
      <c r="B3038" t="s">
        <v>5</v>
      </c>
      <c r="C3038" t="s">
        <v>1735</v>
      </c>
      <c r="D3038" t="s">
        <v>6905</v>
      </c>
      <c r="E3038" t="s">
        <v>1702</v>
      </c>
    </row>
    <row r="3039" spans="1:5" x14ac:dyDescent="0.25">
      <c r="A3039" t="s">
        <v>4649</v>
      </c>
      <c r="B3039" t="s">
        <v>5</v>
      </c>
      <c r="C3039" t="s">
        <v>1735</v>
      </c>
      <c r="D3039" t="s">
        <v>6905</v>
      </c>
      <c r="E3039" t="s">
        <v>1705</v>
      </c>
    </row>
    <row r="3040" spans="1:5" x14ac:dyDescent="0.25">
      <c r="A3040" t="s">
        <v>4650</v>
      </c>
      <c r="B3040" t="s">
        <v>5</v>
      </c>
      <c r="C3040" t="s">
        <v>1735</v>
      </c>
      <c r="D3040" t="s">
        <v>6905</v>
      </c>
      <c r="E3040" t="s">
        <v>1706</v>
      </c>
    </row>
    <row r="3041" spans="1:5" x14ac:dyDescent="0.25">
      <c r="A3041" t="s">
        <v>4651</v>
      </c>
      <c r="B3041" t="s">
        <v>5</v>
      </c>
      <c r="C3041" t="s">
        <v>1735</v>
      </c>
      <c r="D3041" t="s">
        <v>6905</v>
      </c>
      <c r="E3041" t="s">
        <v>1707</v>
      </c>
    </row>
    <row r="3042" spans="1:5" x14ac:dyDescent="0.25">
      <c r="A3042" t="s">
        <v>4652</v>
      </c>
      <c r="B3042" t="s">
        <v>5</v>
      </c>
      <c r="C3042" t="s">
        <v>1735</v>
      </c>
      <c r="D3042" t="s">
        <v>6905</v>
      </c>
      <c r="E3042" t="s">
        <v>1708</v>
      </c>
    </row>
    <row r="3043" spans="1:5" x14ac:dyDescent="0.25">
      <c r="A3043" t="s">
        <v>4653</v>
      </c>
      <c r="B3043" t="s">
        <v>5</v>
      </c>
      <c r="C3043" t="s">
        <v>1735</v>
      </c>
      <c r="D3043" t="s">
        <v>6905</v>
      </c>
      <c r="E3043" t="s">
        <v>1709</v>
      </c>
    </row>
    <row r="3044" spans="1:5" x14ac:dyDescent="0.25">
      <c r="A3044" t="s">
        <v>4654</v>
      </c>
      <c r="B3044" t="s">
        <v>5</v>
      </c>
      <c r="C3044" t="s">
        <v>1735</v>
      </c>
      <c r="D3044" t="s">
        <v>6905</v>
      </c>
      <c r="E3044" t="s">
        <v>1710</v>
      </c>
    </row>
    <row r="3045" spans="1:5" x14ac:dyDescent="0.25">
      <c r="A3045" t="s">
        <v>4655</v>
      </c>
      <c r="B3045" t="s">
        <v>5</v>
      </c>
      <c r="C3045" t="s">
        <v>1735</v>
      </c>
      <c r="D3045" t="s">
        <v>6905</v>
      </c>
      <c r="E3045" t="s">
        <v>1711</v>
      </c>
    </row>
    <row r="3046" spans="1:5" x14ac:dyDescent="0.25">
      <c r="A3046" t="s">
        <v>4656</v>
      </c>
      <c r="B3046" t="s">
        <v>5</v>
      </c>
      <c r="C3046" t="s">
        <v>1735</v>
      </c>
      <c r="D3046" t="s">
        <v>6905</v>
      </c>
      <c r="E3046" t="s">
        <v>1712</v>
      </c>
    </row>
    <row r="3047" spans="1:5" x14ac:dyDescent="0.25">
      <c r="A3047" t="s">
        <v>4657</v>
      </c>
      <c r="B3047" t="s">
        <v>5</v>
      </c>
      <c r="C3047" t="s">
        <v>1735</v>
      </c>
      <c r="D3047" t="s">
        <v>6905</v>
      </c>
      <c r="E3047" t="s">
        <v>1713</v>
      </c>
    </row>
    <row r="3048" spans="1:5" x14ac:dyDescent="0.25">
      <c r="A3048" t="s">
        <v>4658</v>
      </c>
      <c r="B3048" t="s">
        <v>5</v>
      </c>
      <c r="C3048" t="s">
        <v>1735</v>
      </c>
      <c r="D3048" t="s">
        <v>6905</v>
      </c>
      <c r="E3048" t="s">
        <v>1714</v>
      </c>
    </row>
    <row r="3049" spans="1:5" x14ac:dyDescent="0.25">
      <c r="A3049" t="s">
        <v>4659</v>
      </c>
      <c r="B3049" t="s">
        <v>5</v>
      </c>
      <c r="C3049" t="s">
        <v>1735</v>
      </c>
      <c r="D3049" t="s">
        <v>6905</v>
      </c>
      <c r="E3049" t="s">
        <v>1715</v>
      </c>
    </row>
    <row r="3050" spans="1:5" x14ac:dyDescent="0.25">
      <c r="A3050" t="s">
        <v>4660</v>
      </c>
      <c r="B3050" t="s">
        <v>5</v>
      </c>
      <c r="C3050" t="s">
        <v>1735</v>
      </c>
      <c r="D3050" t="s">
        <v>6906</v>
      </c>
      <c r="E3050" t="s">
        <v>1702</v>
      </c>
    </row>
    <row r="3051" spans="1:5" x14ac:dyDescent="0.25">
      <c r="A3051" t="s">
        <v>4661</v>
      </c>
      <c r="B3051" t="s">
        <v>5</v>
      </c>
      <c r="C3051" t="s">
        <v>1735</v>
      </c>
      <c r="D3051" t="s">
        <v>6906</v>
      </c>
      <c r="E3051" t="s">
        <v>1705</v>
      </c>
    </row>
    <row r="3052" spans="1:5" x14ac:dyDescent="0.25">
      <c r="A3052" t="s">
        <v>4662</v>
      </c>
      <c r="B3052" t="s">
        <v>5</v>
      </c>
      <c r="C3052" t="s">
        <v>1735</v>
      </c>
      <c r="D3052" t="s">
        <v>6906</v>
      </c>
      <c r="E3052" t="s">
        <v>1706</v>
      </c>
    </row>
    <row r="3053" spans="1:5" x14ac:dyDescent="0.25">
      <c r="A3053" t="s">
        <v>4663</v>
      </c>
      <c r="B3053" t="s">
        <v>5</v>
      </c>
      <c r="C3053" t="s">
        <v>1735</v>
      </c>
      <c r="D3053" t="s">
        <v>6906</v>
      </c>
      <c r="E3053" t="s">
        <v>1707</v>
      </c>
    </row>
    <row r="3054" spans="1:5" x14ac:dyDescent="0.25">
      <c r="A3054" t="s">
        <v>4664</v>
      </c>
      <c r="B3054" t="s">
        <v>5</v>
      </c>
      <c r="C3054" t="s">
        <v>1735</v>
      </c>
      <c r="D3054" t="s">
        <v>6906</v>
      </c>
      <c r="E3054" t="s">
        <v>1708</v>
      </c>
    </row>
    <row r="3055" spans="1:5" x14ac:dyDescent="0.25">
      <c r="A3055" t="s">
        <v>4665</v>
      </c>
      <c r="B3055" t="s">
        <v>5</v>
      </c>
      <c r="C3055" t="s">
        <v>1735</v>
      </c>
      <c r="D3055" t="s">
        <v>6906</v>
      </c>
      <c r="E3055" t="s">
        <v>1709</v>
      </c>
    </row>
    <row r="3056" spans="1:5" x14ac:dyDescent="0.25">
      <c r="A3056" t="s">
        <v>4666</v>
      </c>
      <c r="B3056" t="s">
        <v>5</v>
      </c>
      <c r="C3056" t="s">
        <v>1735</v>
      </c>
      <c r="D3056" t="s">
        <v>6906</v>
      </c>
      <c r="E3056" t="s">
        <v>1710</v>
      </c>
    </row>
    <row r="3057" spans="1:5" x14ac:dyDescent="0.25">
      <c r="A3057" t="s">
        <v>4667</v>
      </c>
      <c r="B3057" t="s">
        <v>5</v>
      </c>
      <c r="C3057" t="s">
        <v>1735</v>
      </c>
      <c r="D3057" t="s">
        <v>6906</v>
      </c>
      <c r="E3057" t="s">
        <v>1711</v>
      </c>
    </row>
    <row r="3058" spans="1:5" x14ac:dyDescent="0.25">
      <c r="A3058" t="s">
        <v>4668</v>
      </c>
      <c r="B3058" t="s">
        <v>5</v>
      </c>
      <c r="C3058" t="s">
        <v>1735</v>
      </c>
      <c r="D3058" t="s">
        <v>6906</v>
      </c>
      <c r="E3058" t="s">
        <v>1712</v>
      </c>
    </row>
    <row r="3059" spans="1:5" x14ac:dyDescent="0.25">
      <c r="A3059" t="s">
        <v>4669</v>
      </c>
      <c r="B3059" t="s">
        <v>5</v>
      </c>
      <c r="C3059" t="s">
        <v>1735</v>
      </c>
      <c r="D3059" t="s">
        <v>6906</v>
      </c>
      <c r="E3059" t="s">
        <v>1713</v>
      </c>
    </row>
    <row r="3060" spans="1:5" x14ac:dyDescent="0.25">
      <c r="A3060" t="s">
        <v>4670</v>
      </c>
      <c r="B3060" t="s">
        <v>5</v>
      </c>
      <c r="C3060" t="s">
        <v>1735</v>
      </c>
      <c r="D3060" t="s">
        <v>6906</v>
      </c>
      <c r="E3060" t="s">
        <v>1714</v>
      </c>
    </row>
    <row r="3061" spans="1:5" x14ac:dyDescent="0.25">
      <c r="A3061" t="s">
        <v>4671</v>
      </c>
      <c r="B3061" t="s">
        <v>5</v>
      </c>
      <c r="C3061" t="s">
        <v>1735</v>
      </c>
      <c r="D3061" t="s">
        <v>6906</v>
      </c>
      <c r="E3061" t="s">
        <v>1715</v>
      </c>
    </row>
    <row r="3062" spans="1:5" x14ac:dyDescent="0.25">
      <c r="A3062" t="s">
        <v>4672</v>
      </c>
      <c r="B3062" t="s">
        <v>5</v>
      </c>
      <c r="C3062" t="s">
        <v>1735</v>
      </c>
      <c r="D3062" t="s">
        <v>6907</v>
      </c>
      <c r="E3062" t="s">
        <v>1702</v>
      </c>
    </row>
    <row r="3063" spans="1:5" x14ac:dyDescent="0.25">
      <c r="A3063" t="s">
        <v>4673</v>
      </c>
      <c r="B3063" t="s">
        <v>5</v>
      </c>
      <c r="C3063" t="s">
        <v>1735</v>
      </c>
      <c r="D3063" t="s">
        <v>6907</v>
      </c>
      <c r="E3063" t="s">
        <v>1705</v>
      </c>
    </row>
    <row r="3064" spans="1:5" x14ac:dyDescent="0.25">
      <c r="A3064" t="s">
        <v>4674</v>
      </c>
      <c r="B3064" t="s">
        <v>5</v>
      </c>
      <c r="C3064" t="s">
        <v>1735</v>
      </c>
      <c r="D3064" t="s">
        <v>6907</v>
      </c>
      <c r="E3064" t="s">
        <v>1706</v>
      </c>
    </row>
    <row r="3065" spans="1:5" x14ac:dyDescent="0.25">
      <c r="A3065" t="s">
        <v>4675</v>
      </c>
      <c r="B3065" t="s">
        <v>5</v>
      </c>
      <c r="C3065" t="s">
        <v>1735</v>
      </c>
      <c r="D3065" t="s">
        <v>6907</v>
      </c>
      <c r="E3065" t="s">
        <v>1707</v>
      </c>
    </row>
    <row r="3066" spans="1:5" x14ac:dyDescent="0.25">
      <c r="A3066" t="s">
        <v>4676</v>
      </c>
      <c r="B3066" t="s">
        <v>5</v>
      </c>
      <c r="C3066" t="s">
        <v>1735</v>
      </c>
      <c r="D3066" t="s">
        <v>6907</v>
      </c>
      <c r="E3066" t="s">
        <v>1708</v>
      </c>
    </row>
    <row r="3067" spans="1:5" x14ac:dyDescent="0.25">
      <c r="A3067" t="s">
        <v>4677</v>
      </c>
      <c r="B3067" t="s">
        <v>5</v>
      </c>
      <c r="C3067" t="s">
        <v>1735</v>
      </c>
      <c r="D3067" t="s">
        <v>6907</v>
      </c>
      <c r="E3067" t="s">
        <v>1709</v>
      </c>
    </row>
    <row r="3068" spans="1:5" x14ac:dyDescent="0.25">
      <c r="A3068" t="s">
        <v>4678</v>
      </c>
      <c r="B3068" t="s">
        <v>5</v>
      </c>
      <c r="C3068" t="s">
        <v>1735</v>
      </c>
      <c r="D3068" t="s">
        <v>6907</v>
      </c>
      <c r="E3068" t="s">
        <v>1710</v>
      </c>
    </row>
    <row r="3069" spans="1:5" x14ac:dyDescent="0.25">
      <c r="A3069" t="s">
        <v>4679</v>
      </c>
      <c r="B3069" t="s">
        <v>5</v>
      </c>
      <c r="C3069" t="s">
        <v>1735</v>
      </c>
      <c r="D3069" t="s">
        <v>6907</v>
      </c>
      <c r="E3069" t="s">
        <v>1711</v>
      </c>
    </row>
    <row r="3070" spans="1:5" x14ac:dyDescent="0.25">
      <c r="A3070" t="s">
        <v>4680</v>
      </c>
      <c r="B3070" t="s">
        <v>5</v>
      </c>
      <c r="C3070" t="s">
        <v>1735</v>
      </c>
      <c r="D3070" t="s">
        <v>6907</v>
      </c>
      <c r="E3070" t="s">
        <v>1712</v>
      </c>
    </row>
    <row r="3071" spans="1:5" x14ac:dyDescent="0.25">
      <c r="A3071" t="s">
        <v>4681</v>
      </c>
      <c r="B3071" t="s">
        <v>5</v>
      </c>
      <c r="C3071" t="s">
        <v>1735</v>
      </c>
      <c r="D3071" t="s">
        <v>6907</v>
      </c>
      <c r="E3071" t="s">
        <v>1713</v>
      </c>
    </row>
    <row r="3072" spans="1:5" x14ac:dyDescent="0.25">
      <c r="A3072" t="s">
        <v>4682</v>
      </c>
      <c r="B3072" t="s">
        <v>5</v>
      </c>
      <c r="C3072" t="s">
        <v>1735</v>
      </c>
      <c r="D3072" t="s">
        <v>6907</v>
      </c>
      <c r="E3072" t="s">
        <v>1714</v>
      </c>
    </row>
    <row r="3073" spans="1:5" x14ac:dyDescent="0.25">
      <c r="A3073" t="s">
        <v>4683</v>
      </c>
      <c r="B3073" t="s">
        <v>5</v>
      </c>
      <c r="C3073" t="s">
        <v>1735</v>
      </c>
      <c r="D3073" t="s">
        <v>6907</v>
      </c>
      <c r="E3073" t="s">
        <v>1715</v>
      </c>
    </row>
    <row r="3074" spans="1:5" x14ac:dyDescent="0.25">
      <c r="A3074" t="s">
        <v>4684</v>
      </c>
      <c r="B3074" t="s">
        <v>5</v>
      </c>
      <c r="C3074" t="s">
        <v>1735</v>
      </c>
      <c r="D3074" t="s">
        <v>6908</v>
      </c>
      <c r="E3074" t="s">
        <v>1702</v>
      </c>
    </row>
    <row r="3075" spans="1:5" x14ac:dyDescent="0.25">
      <c r="A3075" t="s">
        <v>4685</v>
      </c>
      <c r="B3075" t="s">
        <v>5</v>
      </c>
      <c r="C3075" t="s">
        <v>1735</v>
      </c>
      <c r="D3075" t="s">
        <v>6908</v>
      </c>
      <c r="E3075" t="s">
        <v>1705</v>
      </c>
    </row>
    <row r="3076" spans="1:5" x14ac:dyDescent="0.25">
      <c r="A3076" t="s">
        <v>4686</v>
      </c>
      <c r="B3076" t="s">
        <v>5</v>
      </c>
      <c r="C3076" t="s">
        <v>1735</v>
      </c>
      <c r="D3076" t="s">
        <v>6908</v>
      </c>
      <c r="E3076" t="s">
        <v>1706</v>
      </c>
    </row>
    <row r="3077" spans="1:5" x14ac:dyDescent="0.25">
      <c r="A3077" t="s">
        <v>4687</v>
      </c>
      <c r="B3077" t="s">
        <v>5</v>
      </c>
      <c r="C3077" t="s">
        <v>1735</v>
      </c>
      <c r="D3077" t="s">
        <v>6908</v>
      </c>
      <c r="E3077" t="s">
        <v>1707</v>
      </c>
    </row>
    <row r="3078" spans="1:5" x14ac:dyDescent="0.25">
      <c r="A3078" t="s">
        <v>4688</v>
      </c>
      <c r="B3078" t="s">
        <v>5</v>
      </c>
      <c r="C3078" t="s">
        <v>1735</v>
      </c>
      <c r="D3078" t="s">
        <v>6908</v>
      </c>
      <c r="E3078" t="s">
        <v>1708</v>
      </c>
    </row>
    <row r="3079" spans="1:5" x14ac:dyDescent="0.25">
      <c r="A3079" t="s">
        <v>4689</v>
      </c>
      <c r="B3079" t="s">
        <v>5</v>
      </c>
      <c r="C3079" t="s">
        <v>1735</v>
      </c>
      <c r="D3079" t="s">
        <v>6908</v>
      </c>
      <c r="E3079" t="s">
        <v>1709</v>
      </c>
    </row>
    <row r="3080" spans="1:5" x14ac:dyDescent="0.25">
      <c r="A3080" t="s">
        <v>4690</v>
      </c>
      <c r="B3080" t="s">
        <v>5</v>
      </c>
      <c r="C3080" t="s">
        <v>1735</v>
      </c>
      <c r="D3080" t="s">
        <v>6908</v>
      </c>
      <c r="E3080" t="s">
        <v>1710</v>
      </c>
    </row>
    <row r="3081" spans="1:5" x14ac:dyDescent="0.25">
      <c r="A3081" t="s">
        <v>4691</v>
      </c>
      <c r="B3081" t="s">
        <v>5</v>
      </c>
      <c r="C3081" t="s">
        <v>1735</v>
      </c>
      <c r="D3081" t="s">
        <v>6908</v>
      </c>
      <c r="E3081" t="s">
        <v>1711</v>
      </c>
    </row>
    <row r="3082" spans="1:5" x14ac:dyDescent="0.25">
      <c r="A3082" t="s">
        <v>4692</v>
      </c>
      <c r="B3082" t="s">
        <v>5</v>
      </c>
      <c r="C3082" t="s">
        <v>1735</v>
      </c>
      <c r="D3082" t="s">
        <v>6908</v>
      </c>
      <c r="E3082" t="s">
        <v>1712</v>
      </c>
    </row>
    <row r="3083" spans="1:5" x14ac:dyDescent="0.25">
      <c r="A3083" t="s">
        <v>4693</v>
      </c>
      <c r="B3083" t="s">
        <v>5</v>
      </c>
      <c r="C3083" t="s">
        <v>1735</v>
      </c>
      <c r="D3083" t="s">
        <v>6908</v>
      </c>
      <c r="E3083" t="s">
        <v>1713</v>
      </c>
    </row>
    <row r="3084" spans="1:5" x14ac:dyDescent="0.25">
      <c r="A3084" t="s">
        <v>4694</v>
      </c>
      <c r="B3084" t="s">
        <v>5</v>
      </c>
      <c r="C3084" t="s">
        <v>1735</v>
      </c>
      <c r="D3084" t="s">
        <v>6908</v>
      </c>
      <c r="E3084" t="s">
        <v>1714</v>
      </c>
    </row>
    <row r="3085" spans="1:5" x14ac:dyDescent="0.25">
      <c r="A3085" t="s">
        <v>4695</v>
      </c>
      <c r="B3085" t="s">
        <v>5</v>
      </c>
      <c r="C3085" t="s">
        <v>1735</v>
      </c>
      <c r="D3085" t="s">
        <v>6908</v>
      </c>
      <c r="E3085" t="s">
        <v>1715</v>
      </c>
    </row>
    <row r="3086" spans="1:5" x14ac:dyDescent="0.25">
      <c r="A3086" t="s">
        <v>4696</v>
      </c>
      <c r="B3086" t="s">
        <v>5</v>
      </c>
      <c r="C3086" t="s">
        <v>1735</v>
      </c>
      <c r="D3086" t="s">
        <v>6909</v>
      </c>
      <c r="E3086" t="s">
        <v>1702</v>
      </c>
    </row>
    <row r="3087" spans="1:5" x14ac:dyDescent="0.25">
      <c r="A3087" t="s">
        <v>4697</v>
      </c>
      <c r="B3087" t="s">
        <v>5</v>
      </c>
      <c r="C3087" t="s">
        <v>1735</v>
      </c>
      <c r="D3087" t="s">
        <v>6909</v>
      </c>
      <c r="E3087" t="s">
        <v>1705</v>
      </c>
    </row>
    <row r="3088" spans="1:5" x14ac:dyDescent="0.25">
      <c r="A3088" t="s">
        <v>4698</v>
      </c>
      <c r="B3088" t="s">
        <v>5</v>
      </c>
      <c r="C3088" t="s">
        <v>1735</v>
      </c>
      <c r="D3088" t="s">
        <v>6909</v>
      </c>
      <c r="E3088" t="s">
        <v>1706</v>
      </c>
    </row>
    <row r="3089" spans="1:5" x14ac:dyDescent="0.25">
      <c r="A3089" t="s">
        <v>4699</v>
      </c>
      <c r="B3089" t="s">
        <v>5</v>
      </c>
      <c r="C3089" t="s">
        <v>1735</v>
      </c>
      <c r="D3089" t="s">
        <v>6909</v>
      </c>
      <c r="E3089" t="s">
        <v>1707</v>
      </c>
    </row>
    <row r="3090" spans="1:5" x14ac:dyDescent="0.25">
      <c r="A3090" t="s">
        <v>4700</v>
      </c>
      <c r="B3090" t="s">
        <v>5</v>
      </c>
      <c r="C3090" t="s">
        <v>1735</v>
      </c>
      <c r="D3090" t="s">
        <v>6909</v>
      </c>
      <c r="E3090" t="s">
        <v>1708</v>
      </c>
    </row>
    <row r="3091" spans="1:5" x14ac:dyDescent="0.25">
      <c r="A3091" t="s">
        <v>4701</v>
      </c>
      <c r="B3091" t="s">
        <v>5</v>
      </c>
      <c r="C3091" t="s">
        <v>1735</v>
      </c>
      <c r="D3091" t="s">
        <v>6909</v>
      </c>
      <c r="E3091" t="s">
        <v>1709</v>
      </c>
    </row>
    <row r="3092" spans="1:5" x14ac:dyDescent="0.25">
      <c r="A3092" t="s">
        <v>4702</v>
      </c>
      <c r="B3092" t="s">
        <v>5</v>
      </c>
      <c r="C3092" t="s">
        <v>1735</v>
      </c>
      <c r="D3092" t="s">
        <v>6909</v>
      </c>
      <c r="E3092" t="s">
        <v>1710</v>
      </c>
    </row>
    <row r="3093" spans="1:5" x14ac:dyDescent="0.25">
      <c r="A3093" t="s">
        <v>4703</v>
      </c>
      <c r="B3093" t="s">
        <v>5</v>
      </c>
      <c r="C3093" t="s">
        <v>1735</v>
      </c>
      <c r="D3093" t="s">
        <v>6909</v>
      </c>
      <c r="E3093" t="s">
        <v>1711</v>
      </c>
    </row>
    <row r="3094" spans="1:5" x14ac:dyDescent="0.25">
      <c r="A3094" t="s">
        <v>4704</v>
      </c>
      <c r="B3094" t="s">
        <v>5</v>
      </c>
      <c r="C3094" t="s">
        <v>1735</v>
      </c>
      <c r="D3094" t="s">
        <v>6909</v>
      </c>
      <c r="E3094" t="s">
        <v>1712</v>
      </c>
    </row>
    <row r="3095" spans="1:5" x14ac:dyDescent="0.25">
      <c r="A3095" t="s">
        <v>4705</v>
      </c>
      <c r="B3095" t="s">
        <v>5</v>
      </c>
      <c r="C3095" t="s">
        <v>1735</v>
      </c>
      <c r="D3095" t="s">
        <v>6909</v>
      </c>
      <c r="E3095" t="s">
        <v>1713</v>
      </c>
    </row>
    <row r="3096" spans="1:5" x14ac:dyDescent="0.25">
      <c r="A3096" t="s">
        <v>4706</v>
      </c>
      <c r="B3096" t="s">
        <v>5</v>
      </c>
      <c r="C3096" t="s">
        <v>1735</v>
      </c>
      <c r="D3096" t="s">
        <v>6909</v>
      </c>
      <c r="E3096" t="s">
        <v>1714</v>
      </c>
    </row>
    <row r="3097" spans="1:5" x14ac:dyDescent="0.25">
      <c r="A3097" t="s">
        <v>4707</v>
      </c>
      <c r="B3097" t="s">
        <v>5</v>
      </c>
      <c r="C3097" t="s">
        <v>1735</v>
      </c>
      <c r="D3097" t="s">
        <v>6909</v>
      </c>
      <c r="E3097" t="s">
        <v>1715</v>
      </c>
    </row>
    <row r="3098" spans="1:5" x14ac:dyDescent="0.25">
      <c r="A3098" t="s">
        <v>4708</v>
      </c>
      <c r="B3098" t="s">
        <v>5</v>
      </c>
      <c r="C3098" t="s">
        <v>1735</v>
      </c>
      <c r="D3098" t="s">
        <v>6910</v>
      </c>
      <c r="E3098" t="s">
        <v>1702</v>
      </c>
    </row>
    <row r="3099" spans="1:5" x14ac:dyDescent="0.25">
      <c r="A3099" t="s">
        <v>4709</v>
      </c>
      <c r="B3099" t="s">
        <v>5</v>
      </c>
      <c r="C3099" t="s">
        <v>1735</v>
      </c>
      <c r="D3099" t="s">
        <v>6910</v>
      </c>
      <c r="E3099" t="s">
        <v>1705</v>
      </c>
    </row>
    <row r="3100" spans="1:5" x14ac:dyDescent="0.25">
      <c r="A3100" t="s">
        <v>4710</v>
      </c>
      <c r="B3100" t="s">
        <v>5</v>
      </c>
      <c r="C3100" t="s">
        <v>1735</v>
      </c>
      <c r="D3100" t="s">
        <v>6910</v>
      </c>
      <c r="E3100" t="s">
        <v>1706</v>
      </c>
    </row>
    <row r="3101" spans="1:5" x14ac:dyDescent="0.25">
      <c r="A3101" t="s">
        <v>4711</v>
      </c>
      <c r="B3101" t="s">
        <v>5</v>
      </c>
      <c r="C3101" t="s">
        <v>1735</v>
      </c>
      <c r="D3101" t="s">
        <v>6910</v>
      </c>
      <c r="E3101" t="s">
        <v>1707</v>
      </c>
    </row>
    <row r="3102" spans="1:5" x14ac:dyDescent="0.25">
      <c r="A3102" t="s">
        <v>4712</v>
      </c>
      <c r="B3102" t="s">
        <v>5</v>
      </c>
      <c r="C3102" t="s">
        <v>1735</v>
      </c>
      <c r="D3102" t="s">
        <v>6910</v>
      </c>
      <c r="E3102" t="s">
        <v>1708</v>
      </c>
    </row>
    <row r="3103" spans="1:5" x14ac:dyDescent="0.25">
      <c r="A3103" t="s">
        <v>4713</v>
      </c>
      <c r="B3103" t="s">
        <v>5</v>
      </c>
      <c r="C3103" t="s">
        <v>1735</v>
      </c>
      <c r="D3103" t="s">
        <v>6910</v>
      </c>
      <c r="E3103" t="s">
        <v>1709</v>
      </c>
    </row>
    <row r="3104" spans="1:5" x14ac:dyDescent="0.25">
      <c r="A3104" t="s">
        <v>4714</v>
      </c>
      <c r="B3104" t="s">
        <v>5</v>
      </c>
      <c r="C3104" t="s">
        <v>1735</v>
      </c>
      <c r="D3104" t="s">
        <v>6910</v>
      </c>
      <c r="E3104" t="s">
        <v>1710</v>
      </c>
    </row>
    <row r="3105" spans="1:5" x14ac:dyDescent="0.25">
      <c r="A3105" t="s">
        <v>4715</v>
      </c>
      <c r="B3105" t="s">
        <v>5</v>
      </c>
      <c r="C3105" t="s">
        <v>1735</v>
      </c>
      <c r="D3105" t="s">
        <v>6910</v>
      </c>
      <c r="E3105" t="s">
        <v>1711</v>
      </c>
    </row>
    <row r="3106" spans="1:5" x14ac:dyDescent="0.25">
      <c r="A3106" t="s">
        <v>4716</v>
      </c>
      <c r="B3106" t="s">
        <v>5</v>
      </c>
      <c r="C3106" t="s">
        <v>1735</v>
      </c>
      <c r="D3106" t="s">
        <v>6910</v>
      </c>
      <c r="E3106" t="s">
        <v>1712</v>
      </c>
    </row>
    <row r="3107" spans="1:5" x14ac:dyDescent="0.25">
      <c r="A3107" t="s">
        <v>4717</v>
      </c>
      <c r="B3107" t="s">
        <v>5</v>
      </c>
      <c r="C3107" t="s">
        <v>1735</v>
      </c>
      <c r="D3107" t="s">
        <v>6910</v>
      </c>
      <c r="E3107" t="s">
        <v>1713</v>
      </c>
    </row>
    <row r="3108" spans="1:5" x14ac:dyDescent="0.25">
      <c r="A3108" t="s">
        <v>4718</v>
      </c>
      <c r="B3108" t="s">
        <v>5</v>
      </c>
      <c r="C3108" t="s">
        <v>1735</v>
      </c>
      <c r="D3108" t="s">
        <v>6910</v>
      </c>
      <c r="E3108" t="s">
        <v>1714</v>
      </c>
    </row>
    <row r="3109" spans="1:5" x14ac:dyDescent="0.25">
      <c r="A3109" t="s">
        <v>4719</v>
      </c>
      <c r="B3109" t="s">
        <v>5</v>
      </c>
      <c r="C3109" t="s">
        <v>1735</v>
      </c>
      <c r="D3109" t="s">
        <v>6910</v>
      </c>
      <c r="E3109" t="s">
        <v>1715</v>
      </c>
    </row>
    <row r="3110" spans="1:5" x14ac:dyDescent="0.25">
      <c r="A3110" t="s">
        <v>4720</v>
      </c>
      <c r="B3110" t="s">
        <v>5</v>
      </c>
      <c r="C3110" t="s">
        <v>1735</v>
      </c>
      <c r="D3110" t="s">
        <v>6911</v>
      </c>
      <c r="E3110" t="s">
        <v>1702</v>
      </c>
    </row>
    <row r="3111" spans="1:5" x14ac:dyDescent="0.25">
      <c r="A3111" t="s">
        <v>4721</v>
      </c>
      <c r="B3111" t="s">
        <v>5</v>
      </c>
      <c r="C3111" t="s">
        <v>1735</v>
      </c>
      <c r="D3111" t="s">
        <v>6911</v>
      </c>
      <c r="E3111" t="s">
        <v>1705</v>
      </c>
    </row>
    <row r="3112" spans="1:5" x14ac:dyDescent="0.25">
      <c r="A3112" t="s">
        <v>4722</v>
      </c>
      <c r="B3112" t="s">
        <v>5</v>
      </c>
      <c r="C3112" t="s">
        <v>1735</v>
      </c>
      <c r="D3112" t="s">
        <v>6911</v>
      </c>
      <c r="E3112" t="s">
        <v>1706</v>
      </c>
    </row>
    <row r="3113" spans="1:5" x14ac:dyDescent="0.25">
      <c r="A3113" t="s">
        <v>4723</v>
      </c>
      <c r="B3113" t="s">
        <v>5</v>
      </c>
      <c r="C3113" t="s">
        <v>1735</v>
      </c>
      <c r="D3113" t="s">
        <v>6911</v>
      </c>
      <c r="E3113" t="s">
        <v>1707</v>
      </c>
    </row>
    <row r="3114" spans="1:5" x14ac:dyDescent="0.25">
      <c r="A3114" t="s">
        <v>4724</v>
      </c>
      <c r="B3114" t="s">
        <v>5</v>
      </c>
      <c r="C3114" t="s">
        <v>1735</v>
      </c>
      <c r="D3114" t="s">
        <v>6911</v>
      </c>
      <c r="E3114" t="s">
        <v>1708</v>
      </c>
    </row>
    <row r="3115" spans="1:5" x14ac:dyDescent="0.25">
      <c r="A3115" t="s">
        <v>4725</v>
      </c>
      <c r="B3115" t="s">
        <v>5</v>
      </c>
      <c r="C3115" t="s">
        <v>1735</v>
      </c>
      <c r="D3115" t="s">
        <v>6911</v>
      </c>
      <c r="E3115" t="s">
        <v>1709</v>
      </c>
    </row>
    <row r="3116" spans="1:5" x14ac:dyDescent="0.25">
      <c r="A3116" t="s">
        <v>4726</v>
      </c>
      <c r="B3116" t="s">
        <v>5</v>
      </c>
      <c r="C3116" t="s">
        <v>1735</v>
      </c>
      <c r="D3116" t="s">
        <v>6911</v>
      </c>
      <c r="E3116" t="s">
        <v>1710</v>
      </c>
    </row>
    <row r="3117" spans="1:5" x14ac:dyDescent="0.25">
      <c r="A3117" t="s">
        <v>4727</v>
      </c>
      <c r="B3117" t="s">
        <v>5</v>
      </c>
      <c r="C3117" t="s">
        <v>1735</v>
      </c>
      <c r="D3117" t="s">
        <v>6911</v>
      </c>
      <c r="E3117" t="s">
        <v>1711</v>
      </c>
    </row>
    <row r="3118" spans="1:5" x14ac:dyDescent="0.25">
      <c r="A3118" t="s">
        <v>4728</v>
      </c>
      <c r="B3118" t="s">
        <v>5</v>
      </c>
      <c r="C3118" t="s">
        <v>1735</v>
      </c>
      <c r="D3118" t="s">
        <v>6911</v>
      </c>
      <c r="E3118" t="s">
        <v>1712</v>
      </c>
    </row>
    <row r="3119" spans="1:5" x14ac:dyDescent="0.25">
      <c r="A3119" t="s">
        <v>4729</v>
      </c>
      <c r="B3119" t="s">
        <v>5</v>
      </c>
      <c r="C3119" t="s">
        <v>1735</v>
      </c>
      <c r="D3119" t="s">
        <v>6911</v>
      </c>
      <c r="E3119" t="s">
        <v>1713</v>
      </c>
    </row>
    <row r="3120" spans="1:5" x14ac:dyDescent="0.25">
      <c r="A3120" t="s">
        <v>4730</v>
      </c>
      <c r="B3120" t="s">
        <v>5</v>
      </c>
      <c r="C3120" t="s">
        <v>1735</v>
      </c>
      <c r="D3120" t="s">
        <v>6911</v>
      </c>
      <c r="E3120" t="s">
        <v>1714</v>
      </c>
    </row>
    <row r="3121" spans="1:5" x14ac:dyDescent="0.25">
      <c r="A3121" t="s">
        <v>4731</v>
      </c>
      <c r="B3121" t="s">
        <v>5</v>
      </c>
      <c r="C3121" t="s">
        <v>1735</v>
      </c>
      <c r="D3121" t="s">
        <v>6911</v>
      </c>
      <c r="E3121" t="s">
        <v>1715</v>
      </c>
    </row>
    <row r="3122" spans="1:5" x14ac:dyDescent="0.25">
      <c r="A3122" t="s">
        <v>4732</v>
      </c>
      <c r="B3122" t="s">
        <v>5</v>
      </c>
      <c r="C3122" t="s">
        <v>1735</v>
      </c>
      <c r="D3122" t="s">
        <v>6912</v>
      </c>
      <c r="E3122" t="s">
        <v>1702</v>
      </c>
    </row>
    <row r="3123" spans="1:5" x14ac:dyDescent="0.25">
      <c r="A3123" t="s">
        <v>4733</v>
      </c>
      <c r="B3123" t="s">
        <v>5</v>
      </c>
      <c r="C3123" t="s">
        <v>1735</v>
      </c>
      <c r="D3123" t="s">
        <v>6912</v>
      </c>
      <c r="E3123" t="s">
        <v>1705</v>
      </c>
    </row>
    <row r="3124" spans="1:5" x14ac:dyDescent="0.25">
      <c r="A3124" t="s">
        <v>4734</v>
      </c>
      <c r="B3124" t="s">
        <v>5</v>
      </c>
      <c r="C3124" t="s">
        <v>1735</v>
      </c>
      <c r="D3124" t="s">
        <v>6912</v>
      </c>
      <c r="E3124" t="s">
        <v>1706</v>
      </c>
    </row>
    <row r="3125" spans="1:5" x14ac:dyDescent="0.25">
      <c r="A3125" t="s">
        <v>4735</v>
      </c>
      <c r="B3125" t="s">
        <v>5</v>
      </c>
      <c r="C3125" t="s">
        <v>1735</v>
      </c>
      <c r="D3125" t="s">
        <v>6912</v>
      </c>
      <c r="E3125" t="s">
        <v>1707</v>
      </c>
    </row>
    <row r="3126" spans="1:5" x14ac:dyDescent="0.25">
      <c r="A3126" t="s">
        <v>4736</v>
      </c>
      <c r="B3126" t="s">
        <v>5</v>
      </c>
      <c r="C3126" t="s">
        <v>1735</v>
      </c>
      <c r="D3126" t="s">
        <v>6912</v>
      </c>
      <c r="E3126" t="s">
        <v>1708</v>
      </c>
    </row>
    <row r="3127" spans="1:5" x14ac:dyDescent="0.25">
      <c r="A3127" t="s">
        <v>4737</v>
      </c>
      <c r="B3127" t="s">
        <v>5</v>
      </c>
      <c r="C3127" t="s">
        <v>1735</v>
      </c>
      <c r="D3127" t="s">
        <v>6912</v>
      </c>
      <c r="E3127" t="s">
        <v>1709</v>
      </c>
    </row>
    <row r="3128" spans="1:5" x14ac:dyDescent="0.25">
      <c r="A3128" t="s">
        <v>4738</v>
      </c>
      <c r="B3128" t="s">
        <v>5</v>
      </c>
      <c r="C3128" t="s">
        <v>1735</v>
      </c>
      <c r="D3128" t="s">
        <v>6912</v>
      </c>
      <c r="E3128" t="s">
        <v>1710</v>
      </c>
    </row>
    <row r="3129" spans="1:5" x14ac:dyDescent="0.25">
      <c r="A3129" t="s">
        <v>4739</v>
      </c>
      <c r="B3129" t="s">
        <v>5</v>
      </c>
      <c r="C3129" t="s">
        <v>1735</v>
      </c>
      <c r="D3129" t="s">
        <v>6912</v>
      </c>
      <c r="E3129" t="s">
        <v>1711</v>
      </c>
    </row>
    <row r="3130" spans="1:5" x14ac:dyDescent="0.25">
      <c r="A3130" t="s">
        <v>4740</v>
      </c>
      <c r="B3130" t="s">
        <v>5</v>
      </c>
      <c r="C3130" t="s">
        <v>1735</v>
      </c>
      <c r="D3130" t="s">
        <v>6912</v>
      </c>
      <c r="E3130" t="s">
        <v>1712</v>
      </c>
    </row>
    <row r="3131" spans="1:5" x14ac:dyDescent="0.25">
      <c r="A3131" t="s">
        <v>4741</v>
      </c>
      <c r="B3131" t="s">
        <v>5</v>
      </c>
      <c r="C3131" t="s">
        <v>1735</v>
      </c>
      <c r="D3131" t="s">
        <v>6912</v>
      </c>
      <c r="E3131" t="s">
        <v>1713</v>
      </c>
    </row>
    <row r="3132" spans="1:5" x14ac:dyDescent="0.25">
      <c r="A3132" t="s">
        <v>4742</v>
      </c>
      <c r="B3132" t="s">
        <v>5</v>
      </c>
      <c r="C3132" t="s">
        <v>1735</v>
      </c>
      <c r="D3132" t="s">
        <v>6912</v>
      </c>
      <c r="E3132" t="s">
        <v>1714</v>
      </c>
    </row>
    <row r="3133" spans="1:5" x14ac:dyDescent="0.25">
      <c r="A3133" t="s">
        <v>4743</v>
      </c>
      <c r="B3133" t="s">
        <v>5</v>
      </c>
      <c r="C3133" t="s">
        <v>1735</v>
      </c>
      <c r="D3133" t="s">
        <v>6912</v>
      </c>
      <c r="E3133" t="s">
        <v>1715</v>
      </c>
    </row>
    <row r="3134" spans="1:5" x14ac:dyDescent="0.25">
      <c r="A3134" t="s">
        <v>4744</v>
      </c>
      <c r="B3134" t="s">
        <v>5</v>
      </c>
      <c r="C3134" t="s">
        <v>1735</v>
      </c>
      <c r="D3134" t="s">
        <v>6913</v>
      </c>
      <c r="E3134" t="s">
        <v>1702</v>
      </c>
    </row>
    <row r="3135" spans="1:5" x14ac:dyDescent="0.25">
      <c r="A3135" t="s">
        <v>4745</v>
      </c>
      <c r="B3135" t="s">
        <v>5</v>
      </c>
      <c r="C3135" t="s">
        <v>1735</v>
      </c>
      <c r="D3135" t="s">
        <v>6913</v>
      </c>
      <c r="E3135" t="s">
        <v>1705</v>
      </c>
    </row>
    <row r="3136" spans="1:5" x14ac:dyDescent="0.25">
      <c r="A3136" t="s">
        <v>4746</v>
      </c>
      <c r="B3136" t="s">
        <v>5</v>
      </c>
      <c r="C3136" t="s">
        <v>1735</v>
      </c>
      <c r="D3136" t="s">
        <v>6913</v>
      </c>
      <c r="E3136" t="s">
        <v>1706</v>
      </c>
    </row>
    <row r="3137" spans="1:5" x14ac:dyDescent="0.25">
      <c r="A3137" t="s">
        <v>4747</v>
      </c>
      <c r="B3137" t="s">
        <v>5</v>
      </c>
      <c r="C3137" t="s">
        <v>1735</v>
      </c>
      <c r="D3137" t="s">
        <v>6913</v>
      </c>
      <c r="E3137" t="s">
        <v>1707</v>
      </c>
    </row>
    <row r="3138" spans="1:5" x14ac:dyDescent="0.25">
      <c r="A3138" t="s">
        <v>4748</v>
      </c>
      <c r="B3138" t="s">
        <v>5</v>
      </c>
      <c r="C3138" t="s">
        <v>1735</v>
      </c>
      <c r="D3138" t="s">
        <v>6913</v>
      </c>
      <c r="E3138" t="s">
        <v>1708</v>
      </c>
    </row>
    <row r="3139" spans="1:5" x14ac:dyDescent="0.25">
      <c r="A3139" t="s">
        <v>4749</v>
      </c>
      <c r="B3139" t="s">
        <v>5</v>
      </c>
      <c r="C3139" t="s">
        <v>1735</v>
      </c>
      <c r="D3139" t="s">
        <v>6913</v>
      </c>
      <c r="E3139" t="s">
        <v>1709</v>
      </c>
    </row>
    <row r="3140" spans="1:5" x14ac:dyDescent="0.25">
      <c r="A3140" t="s">
        <v>4750</v>
      </c>
      <c r="B3140" t="s">
        <v>5</v>
      </c>
      <c r="C3140" t="s">
        <v>1735</v>
      </c>
      <c r="D3140" t="s">
        <v>6913</v>
      </c>
      <c r="E3140" t="s">
        <v>1710</v>
      </c>
    </row>
    <row r="3141" spans="1:5" x14ac:dyDescent="0.25">
      <c r="A3141" t="s">
        <v>4751</v>
      </c>
      <c r="B3141" t="s">
        <v>5</v>
      </c>
      <c r="C3141" t="s">
        <v>1735</v>
      </c>
      <c r="D3141" t="s">
        <v>6913</v>
      </c>
      <c r="E3141" t="s">
        <v>1711</v>
      </c>
    </row>
    <row r="3142" spans="1:5" x14ac:dyDescent="0.25">
      <c r="A3142" t="s">
        <v>4752</v>
      </c>
      <c r="B3142" t="s">
        <v>5</v>
      </c>
      <c r="C3142" t="s">
        <v>1735</v>
      </c>
      <c r="D3142" t="s">
        <v>6913</v>
      </c>
      <c r="E3142" t="s">
        <v>1712</v>
      </c>
    </row>
    <row r="3143" spans="1:5" x14ac:dyDescent="0.25">
      <c r="A3143" t="s">
        <v>4753</v>
      </c>
      <c r="B3143" t="s">
        <v>5</v>
      </c>
      <c r="C3143" t="s">
        <v>1735</v>
      </c>
      <c r="D3143" t="s">
        <v>6913</v>
      </c>
      <c r="E3143" t="s">
        <v>1713</v>
      </c>
    </row>
    <row r="3144" spans="1:5" x14ac:dyDescent="0.25">
      <c r="A3144" t="s">
        <v>4754</v>
      </c>
      <c r="B3144" t="s">
        <v>5</v>
      </c>
      <c r="C3144" t="s">
        <v>1735</v>
      </c>
      <c r="D3144" t="s">
        <v>6913</v>
      </c>
      <c r="E3144" t="s">
        <v>1714</v>
      </c>
    </row>
    <row r="3145" spans="1:5" x14ac:dyDescent="0.25">
      <c r="A3145" t="s">
        <v>4755</v>
      </c>
      <c r="B3145" t="s">
        <v>5</v>
      </c>
      <c r="C3145" t="s">
        <v>1735</v>
      </c>
      <c r="D3145" t="s">
        <v>6913</v>
      </c>
      <c r="E3145" t="s">
        <v>1715</v>
      </c>
    </row>
    <row r="3146" spans="1:5" x14ac:dyDescent="0.25">
      <c r="A3146" t="s">
        <v>4756</v>
      </c>
      <c r="B3146" t="s">
        <v>5</v>
      </c>
      <c r="C3146" t="s">
        <v>1735</v>
      </c>
      <c r="D3146" t="s">
        <v>6914</v>
      </c>
      <c r="E3146" t="s">
        <v>1702</v>
      </c>
    </row>
    <row r="3147" spans="1:5" x14ac:dyDescent="0.25">
      <c r="A3147" t="s">
        <v>4757</v>
      </c>
      <c r="B3147" t="s">
        <v>5</v>
      </c>
      <c r="C3147" t="s">
        <v>1735</v>
      </c>
      <c r="D3147" t="s">
        <v>6914</v>
      </c>
      <c r="E3147" t="s">
        <v>1705</v>
      </c>
    </row>
    <row r="3148" spans="1:5" x14ac:dyDescent="0.25">
      <c r="A3148" t="s">
        <v>4758</v>
      </c>
      <c r="B3148" t="s">
        <v>5</v>
      </c>
      <c r="C3148" t="s">
        <v>1735</v>
      </c>
      <c r="D3148" t="s">
        <v>6914</v>
      </c>
      <c r="E3148" t="s">
        <v>1706</v>
      </c>
    </row>
    <row r="3149" spans="1:5" x14ac:dyDescent="0.25">
      <c r="A3149" t="s">
        <v>4759</v>
      </c>
      <c r="B3149" t="s">
        <v>5</v>
      </c>
      <c r="C3149" t="s">
        <v>1735</v>
      </c>
      <c r="D3149" t="s">
        <v>6914</v>
      </c>
      <c r="E3149" t="s">
        <v>1707</v>
      </c>
    </row>
    <row r="3150" spans="1:5" x14ac:dyDescent="0.25">
      <c r="A3150" t="s">
        <v>4760</v>
      </c>
      <c r="B3150" t="s">
        <v>5</v>
      </c>
      <c r="C3150" t="s">
        <v>1735</v>
      </c>
      <c r="D3150" t="s">
        <v>6914</v>
      </c>
      <c r="E3150" t="s">
        <v>1708</v>
      </c>
    </row>
    <row r="3151" spans="1:5" x14ac:dyDescent="0.25">
      <c r="A3151" t="s">
        <v>4761</v>
      </c>
      <c r="B3151" t="s">
        <v>5</v>
      </c>
      <c r="C3151" t="s">
        <v>1735</v>
      </c>
      <c r="D3151" t="s">
        <v>6914</v>
      </c>
      <c r="E3151" t="s">
        <v>1709</v>
      </c>
    </row>
    <row r="3152" spans="1:5" x14ac:dyDescent="0.25">
      <c r="A3152" t="s">
        <v>4762</v>
      </c>
      <c r="B3152" t="s">
        <v>5</v>
      </c>
      <c r="C3152" t="s">
        <v>1735</v>
      </c>
      <c r="D3152" t="s">
        <v>6914</v>
      </c>
      <c r="E3152" t="s">
        <v>1710</v>
      </c>
    </row>
    <row r="3153" spans="1:5" x14ac:dyDescent="0.25">
      <c r="A3153" t="s">
        <v>4763</v>
      </c>
      <c r="B3153" t="s">
        <v>5</v>
      </c>
      <c r="C3153" t="s">
        <v>1735</v>
      </c>
      <c r="D3153" t="s">
        <v>6914</v>
      </c>
      <c r="E3153" t="s">
        <v>1711</v>
      </c>
    </row>
    <row r="3154" spans="1:5" x14ac:dyDescent="0.25">
      <c r="A3154" t="s">
        <v>4764</v>
      </c>
      <c r="B3154" t="s">
        <v>5</v>
      </c>
      <c r="C3154" t="s">
        <v>1735</v>
      </c>
      <c r="D3154" t="s">
        <v>6914</v>
      </c>
      <c r="E3154" t="s">
        <v>1712</v>
      </c>
    </row>
    <row r="3155" spans="1:5" x14ac:dyDescent="0.25">
      <c r="A3155" t="s">
        <v>4765</v>
      </c>
      <c r="B3155" t="s">
        <v>5</v>
      </c>
      <c r="C3155" t="s">
        <v>1735</v>
      </c>
      <c r="D3155" t="s">
        <v>6914</v>
      </c>
      <c r="E3155" t="s">
        <v>1713</v>
      </c>
    </row>
    <row r="3156" spans="1:5" x14ac:dyDescent="0.25">
      <c r="A3156" t="s">
        <v>4766</v>
      </c>
      <c r="B3156" t="s">
        <v>5</v>
      </c>
      <c r="C3156" t="s">
        <v>1735</v>
      </c>
      <c r="D3156" t="s">
        <v>6914</v>
      </c>
      <c r="E3156" t="s">
        <v>1714</v>
      </c>
    </row>
    <row r="3157" spans="1:5" x14ac:dyDescent="0.25">
      <c r="A3157" t="s">
        <v>4767</v>
      </c>
      <c r="B3157" t="s">
        <v>5</v>
      </c>
      <c r="C3157" t="s">
        <v>1735</v>
      </c>
      <c r="D3157" t="s">
        <v>6914</v>
      </c>
      <c r="E3157" t="s">
        <v>1715</v>
      </c>
    </row>
    <row r="3158" spans="1:5" x14ac:dyDescent="0.25">
      <c r="A3158" t="s">
        <v>4768</v>
      </c>
      <c r="B3158" t="s">
        <v>5</v>
      </c>
      <c r="C3158" t="s">
        <v>1735</v>
      </c>
      <c r="D3158" t="s">
        <v>6915</v>
      </c>
      <c r="E3158" t="s">
        <v>1702</v>
      </c>
    </row>
    <row r="3159" spans="1:5" x14ac:dyDescent="0.25">
      <c r="A3159" t="s">
        <v>4769</v>
      </c>
      <c r="B3159" t="s">
        <v>5</v>
      </c>
      <c r="C3159" t="s">
        <v>1735</v>
      </c>
      <c r="D3159" t="s">
        <v>6915</v>
      </c>
      <c r="E3159" t="s">
        <v>1705</v>
      </c>
    </row>
    <row r="3160" spans="1:5" x14ac:dyDescent="0.25">
      <c r="A3160" t="s">
        <v>4770</v>
      </c>
      <c r="B3160" t="s">
        <v>5</v>
      </c>
      <c r="C3160" t="s">
        <v>1735</v>
      </c>
      <c r="D3160" t="s">
        <v>6915</v>
      </c>
      <c r="E3160" t="s">
        <v>1706</v>
      </c>
    </row>
    <row r="3161" spans="1:5" x14ac:dyDescent="0.25">
      <c r="A3161" t="s">
        <v>4771</v>
      </c>
      <c r="B3161" t="s">
        <v>5</v>
      </c>
      <c r="C3161" t="s">
        <v>1735</v>
      </c>
      <c r="D3161" t="s">
        <v>6915</v>
      </c>
      <c r="E3161" t="s">
        <v>1707</v>
      </c>
    </row>
    <row r="3162" spans="1:5" x14ac:dyDescent="0.25">
      <c r="A3162" t="s">
        <v>4772</v>
      </c>
      <c r="B3162" t="s">
        <v>5</v>
      </c>
      <c r="C3162" t="s">
        <v>1735</v>
      </c>
      <c r="D3162" t="s">
        <v>6915</v>
      </c>
      <c r="E3162" t="s">
        <v>1708</v>
      </c>
    </row>
    <row r="3163" spans="1:5" x14ac:dyDescent="0.25">
      <c r="A3163" t="s">
        <v>4773</v>
      </c>
      <c r="B3163" t="s">
        <v>5</v>
      </c>
      <c r="C3163" t="s">
        <v>1735</v>
      </c>
      <c r="D3163" t="s">
        <v>6915</v>
      </c>
      <c r="E3163" t="s">
        <v>1709</v>
      </c>
    </row>
    <row r="3164" spans="1:5" x14ac:dyDescent="0.25">
      <c r="A3164" t="s">
        <v>4774</v>
      </c>
      <c r="B3164" t="s">
        <v>5</v>
      </c>
      <c r="C3164" t="s">
        <v>1735</v>
      </c>
      <c r="D3164" t="s">
        <v>6915</v>
      </c>
      <c r="E3164" t="s">
        <v>1710</v>
      </c>
    </row>
    <row r="3165" spans="1:5" x14ac:dyDescent="0.25">
      <c r="A3165" t="s">
        <v>4775</v>
      </c>
      <c r="B3165" t="s">
        <v>5</v>
      </c>
      <c r="C3165" t="s">
        <v>1735</v>
      </c>
      <c r="D3165" t="s">
        <v>6915</v>
      </c>
      <c r="E3165" t="s">
        <v>1711</v>
      </c>
    </row>
    <row r="3166" spans="1:5" x14ac:dyDescent="0.25">
      <c r="A3166" t="s">
        <v>4776</v>
      </c>
      <c r="B3166" t="s">
        <v>5</v>
      </c>
      <c r="C3166" t="s">
        <v>1735</v>
      </c>
      <c r="D3166" t="s">
        <v>6915</v>
      </c>
      <c r="E3166" t="s">
        <v>1712</v>
      </c>
    </row>
    <row r="3167" spans="1:5" x14ac:dyDescent="0.25">
      <c r="A3167" t="s">
        <v>4777</v>
      </c>
      <c r="B3167" t="s">
        <v>5</v>
      </c>
      <c r="C3167" t="s">
        <v>1735</v>
      </c>
      <c r="D3167" t="s">
        <v>6915</v>
      </c>
      <c r="E3167" t="s">
        <v>1713</v>
      </c>
    </row>
    <row r="3168" spans="1:5" x14ac:dyDescent="0.25">
      <c r="A3168" t="s">
        <v>4778</v>
      </c>
      <c r="B3168" t="s">
        <v>5</v>
      </c>
      <c r="C3168" t="s">
        <v>1735</v>
      </c>
      <c r="D3168" t="s">
        <v>6915</v>
      </c>
      <c r="E3168" t="s">
        <v>1714</v>
      </c>
    </row>
    <row r="3169" spans="1:5" x14ac:dyDescent="0.25">
      <c r="A3169" t="s">
        <v>4779</v>
      </c>
      <c r="B3169" t="s">
        <v>5</v>
      </c>
      <c r="C3169" t="s">
        <v>1735</v>
      </c>
      <c r="D3169" t="s">
        <v>6915</v>
      </c>
      <c r="E3169" t="s">
        <v>1715</v>
      </c>
    </row>
    <row r="3170" spans="1:5" x14ac:dyDescent="0.25">
      <c r="A3170" t="s">
        <v>4780</v>
      </c>
      <c r="B3170" t="s">
        <v>5</v>
      </c>
      <c r="C3170" t="s">
        <v>1735</v>
      </c>
      <c r="D3170" t="s">
        <v>6916</v>
      </c>
      <c r="E3170" t="s">
        <v>1702</v>
      </c>
    </row>
    <row r="3171" spans="1:5" x14ac:dyDescent="0.25">
      <c r="A3171" t="s">
        <v>4781</v>
      </c>
      <c r="B3171" t="s">
        <v>5</v>
      </c>
      <c r="C3171" t="s">
        <v>1735</v>
      </c>
      <c r="D3171" t="s">
        <v>6916</v>
      </c>
      <c r="E3171" t="s">
        <v>1705</v>
      </c>
    </row>
    <row r="3172" spans="1:5" x14ac:dyDescent="0.25">
      <c r="A3172" t="s">
        <v>4782</v>
      </c>
      <c r="B3172" t="s">
        <v>5</v>
      </c>
      <c r="C3172" t="s">
        <v>1735</v>
      </c>
      <c r="D3172" t="s">
        <v>6916</v>
      </c>
      <c r="E3172" t="s">
        <v>1706</v>
      </c>
    </row>
    <row r="3173" spans="1:5" x14ac:dyDescent="0.25">
      <c r="A3173" t="s">
        <v>4783</v>
      </c>
      <c r="B3173" t="s">
        <v>5</v>
      </c>
      <c r="C3173" t="s">
        <v>1735</v>
      </c>
      <c r="D3173" t="s">
        <v>6916</v>
      </c>
      <c r="E3173" t="s">
        <v>1707</v>
      </c>
    </row>
    <row r="3174" spans="1:5" x14ac:dyDescent="0.25">
      <c r="A3174" t="s">
        <v>4784</v>
      </c>
      <c r="B3174" t="s">
        <v>5</v>
      </c>
      <c r="C3174" t="s">
        <v>1735</v>
      </c>
      <c r="D3174" t="s">
        <v>6916</v>
      </c>
      <c r="E3174" t="s">
        <v>1708</v>
      </c>
    </row>
    <row r="3175" spans="1:5" x14ac:dyDescent="0.25">
      <c r="A3175" t="s">
        <v>4785</v>
      </c>
      <c r="B3175" t="s">
        <v>5</v>
      </c>
      <c r="C3175" t="s">
        <v>1735</v>
      </c>
      <c r="D3175" t="s">
        <v>6916</v>
      </c>
      <c r="E3175" t="s">
        <v>1709</v>
      </c>
    </row>
    <row r="3176" spans="1:5" x14ac:dyDescent="0.25">
      <c r="A3176" t="s">
        <v>4786</v>
      </c>
      <c r="B3176" t="s">
        <v>5</v>
      </c>
      <c r="C3176" t="s">
        <v>1735</v>
      </c>
      <c r="D3176" t="s">
        <v>6916</v>
      </c>
      <c r="E3176" t="s">
        <v>1710</v>
      </c>
    </row>
    <row r="3177" spans="1:5" x14ac:dyDescent="0.25">
      <c r="A3177" t="s">
        <v>4787</v>
      </c>
      <c r="B3177" t="s">
        <v>5</v>
      </c>
      <c r="C3177" t="s">
        <v>1735</v>
      </c>
      <c r="D3177" t="s">
        <v>6916</v>
      </c>
      <c r="E3177" t="s">
        <v>1711</v>
      </c>
    </row>
    <row r="3178" spans="1:5" x14ac:dyDescent="0.25">
      <c r="A3178" t="s">
        <v>4788</v>
      </c>
      <c r="B3178" t="s">
        <v>5</v>
      </c>
      <c r="C3178" t="s">
        <v>1735</v>
      </c>
      <c r="D3178" t="s">
        <v>6916</v>
      </c>
      <c r="E3178" t="s">
        <v>1712</v>
      </c>
    </row>
    <row r="3179" spans="1:5" x14ac:dyDescent="0.25">
      <c r="A3179" t="s">
        <v>4789</v>
      </c>
      <c r="B3179" t="s">
        <v>5</v>
      </c>
      <c r="C3179" t="s">
        <v>1735</v>
      </c>
      <c r="D3179" t="s">
        <v>6916</v>
      </c>
      <c r="E3179" t="s">
        <v>1713</v>
      </c>
    </row>
    <row r="3180" spans="1:5" x14ac:dyDescent="0.25">
      <c r="A3180" t="s">
        <v>4790</v>
      </c>
      <c r="B3180" t="s">
        <v>5</v>
      </c>
      <c r="C3180" t="s">
        <v>1735</v>
      </c>
      <c r="D3180" t="s">
        <v>6916</v>
      </c>
      <c r="E3180" t="s">
        <v>1714</v>
      </c>
    </row>
    <row r="3181" spans="1:5" x14ac:dyDescent="0.25">
      <c r="A3181" t="s">
        <v>4791</v>
      </c>
      <c r="B3181" t="s">
        <v>5</v>
      </c>
      <c r="C3181" t="s">
        <v>1735</v>
      </c>
      <c r="D3181" t="s">
        <v>6916</v>
      </c>
      <c r="E3181" t="s">
        <v>1715</v>
      </c>
    </row>
    <row r="3182" spans="1:5" x14ac:dyDescent="0.25">
      <c r="A3182" t="s">
        <v>4792</v>
      </c>
      <c r="B3182" t="s">
        <v>5</v>
      </c>
      <c r="C3182" t="s">
        <v>1736</v>
      </c>
      <c r="D3182" t="s">
        <v>6892</v>
      </c>
      <c r="E3182" t="s">
        <v>1702</v>
      </c>
    </row>
    <row r="3183" spans="1:5" x14ac:dyDescent="0.25">
      <c r="A3183" t="s">
        <v>4793</v>
      </c>
      <c r="B3183" t="s">
        <v>5</v>
      </c>
      <c r="C3183" t="s">
        <v>1736</v>
      </c>
      <c r="D3183" t="s">
        <v>6892</v>
      </c>
      <c r="E3183" t="s">
        <v>1705</v>
      </c>
    </row>
    <row r="3184" spans="1:5" x14ac:dyDescent="0.25">
      <c r="A3184" t="s">
        <v>4794</v>
      </c>
      <c r="B3184" t="s">
        <v>5</v>
      </c>
      <c r="C3184" t="s">
        <v>1736</v>
      </c>
      <c r="D3184" t="s">
        <v>6892</v>
      </c>
      <c r="E3184" t="s">
        <v>1706</v>
      </c>
    </row>
    <row r="3185" spans="1:5" x14ac:dyDescent="0.25">
      <c r="A3185" t="s">
        <v>4795</v>
      </c>
      <c r="B3185" t="s">
        <v>5</v>
      </c>
      <c r="C3185" t="s">
        <v>1736</v>
      </c>
      <c r="D3185" t="s">
        <v>6892</v>
      </c>
      <c r="E3185" t="s">
        <v>1707</v>
      </c>
    </row>
    <row r="3186" spans="1:5" x14ac:dyDescent="0.25">
      <c r="A3186" t="s">
        <v>4796</v>
      </c>
      <c r="B3186" t="s">
        <v>5</v>
      </c>
      <c r="C3186" t="s">
        <v>1736</v>
      </c>
      <c r="D3186" t="s">
        <v>6892</v>
      </c>
      <c r="E3186" t="s">
        <v>1708</v>
      </c>
    </row>
    <row r="3187" spans="1:5" x14ac:dyDescent="0.25">
      <c r="A3187" t="s">
        <v>4797</v>
      </c>
      <c r="B3187" t="s">
        <v>5</v>
      </c>
      <c r="C3187" t="s">
        <v>1736</v>
      </c>
      <c r="D3187" t="s">
        <v>6892</v>
      </c>
      <c r="E3187" t="s">
        <v>1709</v>
      </c>
    </row>
    <row r="3188" spans="1:5" x14ac:dyDescent="0.25">
      <c r="A3188" t="s">
        <v>4798</v>
      </c>
      <c r="B3188" t="s">
        <v>5</v>
      </c>
      <c r="C3188" t="s">
        <v>1736</v>
      </c>
      <c r="D3188" t="s">
        <v>6892</v>
      </c>
      <c r="E3188" t="s">
        <v>1710</v>
      </c>
    </row>
    <row r="3189" spans="1:5" x14ac:dyDescent="0.25">
      <c r="A3189" t="s">
        <v>4799</v>
      </c>
      <c r="B3189" t="s">
        <v>5</v>
      </c>
      <c r="C3189" t="s">
        <v>1736</v>
      </c>
      <c r="D3189" t="s">
        <v>6892</v>
      </c>
      <c r="E3189" t="s">
        <v>1711</v>
      </c>
    </row>
    <row r="3190" spans="1:5" x14ac:dyDescent="0.25">
      <c r="A3190" t="s">
        <v>4800</v>
      </c>
      <c r="B3190" t="s">
        <v>5</v>
      </c>
      <c r="C3190" t="s">
        <v>1736</v>
      </c>
      <c r="D3190" t="s">
        <v>6892</v>
      </c>
      <c r="E3190" t="s">
        <v>1712</v>
      </c>
    </row>
    <row r="3191" spans="1:5" x14ac:dyDescent="0.25">
      <c r="A3191" t="s">
        <v>4801</v>
      </c>
      <c r="B3191" t="s">
        <v>5</v>
      </c>
      <c r="C3191" t="s">
        <v>1736</v>
      </c>
      <c r="D3191" t="s">
        <v>6892</v>
      </c>
      <c r="E3191" t="s">
        <v>1713</v>
      </c>
    </row>
    <row r="3192" spans="1:5" x14ac:dyDescent="0.25">
      <c r="A3192" t="s">
        <v>4802</v>
      </c>
      <c r="B3192" t="s">
        <v>5</v>
      </c>
      <c r="C3192" t="s">
        <v>1736</v>
      </c>
      <c r="D3192" t="s">
        <v>6892</v>
      </c>
      <c r="E3192" t="s">
        <v>1714</v>
      </c>
    </row>
    <row r="3193" spans="1:5" x14ac:dyDescent="0.25">
      <c r="A3193" t="s">
        <v>4803</v>
      </c>
      <c r="B3193" t="s">
        <v>5</v>
      </c>
      <c r="C3193" t="s">
        <v>1736</v>
      </c>
      <c r="D3193" t="s">
        <v>6892</v>
      </c>
      <c r="E3193" t="s">
        <v>1715</v>
      </c>
    </row>
    <row r="3194" spans="1:5" x14ac:dyDescent="0.25">
      <c r="A3194" t="s">
        <v>4804</v>
      </c>
      <c r="B3194" t="s">
        <v>5</v>
      </c>
      <c r="C3194" t="s">
        <v>1736</v>
      </c>
      <c r="D3194" t="s">
        <v>6893</v>
      </c>
      <c r="E3194" t="s">
        <v>1702</v>
      </c>
    </row>
    <row r="3195" spans="1:5" x14ac:dyDescent="0.25">
      <c r="A3195" t="s">
        <v>4805</v>
      </c>
      <c r="B3195" t="s">
        <v>5</v>
      </c>
      <c r="C3195" t="s">
        <v>1736</v>
      </c>
      <c r="D3195" t="s">
        <v>6893</v>
      </c>
      <c r="E3195" t="s">
        <v>1705</v>
      </c>
    </row>
    <row r="3196" spans="1:5" x14ac:dyDescent="0.25">
      <c r="A3196" t="s">
        <v>4806</v>
      </c>
      <c r="B3196" t="s">
        <v>5</v>
      </c>
      <c r="C3196" t="s">
        <v>1736</v>
      </c>
      <c r="D3196" t="s">
        <v>6893</v>
      </c>
      <c r="E3196" t="s">
        <v>1706</v>
      </c>
    </row>
    <row r="3197" spans="1:5" x14ac:dyDescent="0.25">
      <c r="A3197" t="s">
        <v>4807</v>
      </c>
      <c r="B3197" t="s">
        <v>5</v>
      </c>
      <c r="C3197" t="s">
        <v>1736</v>
      </c>
      <c r="D3197" t="s">
        <v>6893</v>
      </c>
      <c r="E3197" t="s">
        <v>1707</v>
      </c>
    </row>
    <row r="3198" spans="1:5" x14ac:dyDescent="0.25">
      <c r="A3198" t="s">
        <v>4808</v>
      </c>
      <c r="B3198" t="s">
        <v>5</v>
      </c>
      <c r="C3198" t="s">
        <v>1736</v>
      </c>
      <c r="D3198" t="s">
        <v>6893</v>
      </c>
      <c r="E3198" t="s">
        <v>1708</v>
      </c>
    </row>
    <row r="3199" spans="1:5" x14ac:dyDescent="0.25">
      <c r="A3199" t="s">
        <v>4809</v>
      </c>
      <c r="B3199" t="s">
        <v>5</v>
      </c>
      <c r="C3199" t="s">
        <v>1736</v>
      </c>
      <c r="D3199" t="s">
        <v>6893</v>
      </c>
      <c r="E3199" t="s">
        <v>1709</v>
      </c>
    </row>
    <row r="3200" spans="1:5" x14ac:dyDescent="0.25">
      <c r="A3200" t="s">
        <v>4810</v>
      </c>
      <c r="B3200" t="s">
        <v>5</v>
      </c>
      <c r="C3200" t="s">
        <v>1736</v>
      </c>
      <c r="D3200" t="s">
        <v>6893</v>
      </c>
      <c r="E3200" t="s">
        <v>1710</v>
      </c>
    </row>
    <row r="3201" spans="1:5" x14ac:dyDescent="0.25">
      <c r="A3201" t="s">
        <v>4811</v>
      </c>
      <c r="B3201" t="s">
        <v>5</v>
      </c>
      <c r="C3201" t="s">
        <v>1736</v>
      </c>
      <c r="D3201" t="s">
        <v>6893</v>
      </c>
      <c r="E3201" t="s">
        <v>1711</v>
      </c>
    </row>
    <row r="3202" spans="1:5" x14ac:dyDescent="0.25">
      <c r="A3202" t="s">
        <v>4812</v>
      </c>
      <c r="B3202" t="s">
        <v>5</v>
      </c>
      <c r="C3202" t="s">
        <v>1736</v>
      </c>
      <c r="D3202" t="s">
        <v>6893</v>
      </c>
      <c r="E3202" t="s">
        <v>1712</v>
      </c>
    </row>
    <row r="3203" spans="1:5" x14ac:dyDescent="0.25">
      <c r="A3203" t="s">
        <v>4813</v>
      </c>
      <c r="B3203" t="s">
        <v>5</v>
      </c>
      <c r="C3203" t="s">
        <v>1736</v>
      </c>
      <c r="D3203" t="s">
        <v>6893</v>
      </c>
      <c r="E3203" t="s">
        <v>1713</v>
      </c>
    </row>
    <row r="3204" spans="1:5" x14ac:dyDescent="0.25">
      <c r="A3204" t="s">
        <v>4814</v>
      </c>
      <c r="B3204" t="s">
        <v>5</v>
      </c>
      <c r="C3204" t="s">
        <v>1736</v>
      </c>
      <c r="D3204" t="s">
        <v>6893</v>
      </c>
      <c r="E3204" t="s">
        <v>1714</v>
      </c>
    </row>
    <row r="3205" spans="1:5" x14ac:dyDescent="0.25">
      <c r="A3205" t="s">
        <v>4815</v>
      </c>
      <c r="B3205" t="s">
        <v>5</v>
      </c>
      <c r="C3205" t="s">
        <v>1736</v>
      </c>
      <c r="D3205" t="s">
        <v>6893</v>
      </c>
      <c r="E3205" t="s">
        <v>1715</v>
      </c>
    </row>
    <row r="3206" spans="1:5" x14ac:dyDescent="0.25">
      <c r="A3206" t="s">
        <v>4816</v>
      </c>
      <c r="B3206" t="s">
        <v>5</v>
      </c>
      <c r="C3206" t="s">
        <v>1736</v>
      </c>
      <c r="D3206" t="s">
        <v>6894</v>
      </c>
      <c r="E3206" t="s">
        <v>1702</v>
      </c>
    </row>
    <row r="3207" spans="1:5" x14ac:dyDescent="0.25">
      <c r="A3207" t="s">
        <v>4817</v>
      </c>
      <c r="B3207" t="s">
        <v>5</v>
      </c>
      <c r="C3207" t="s">
        <v>1736</v>
      </c>
      <c r="D3207" t="s">
        <v>6894</v>
      </c>
      <c r="E3207" t="s">
        <v>1705</v>
      </c>
    </row>
    <row r="3208" spans="1:5" x14ac:dyDescent="0.25">
      <c r="A3208" t="s">
        <v>4818</v>
      </c>
      <c r="B3208" t="s">
        <v>5</v>
      </c>
      <c r="C3208" t="s">
        <v>1736</v>
      </c>
      <c r="D3208" t="s">
        <v>6894</v>
      </c>
      <c r="E3208" t="s">
        <v>1706</v>
      </c>
    </row>
    <row r="3209" spans="1:5" x14ac:dyDescent="0.25">
      <c r="A3209" t="s">
        <v>4819</v>
      </c>
      <c r="B3209" t="s">
        <v>5</v>
      </c>
      <c r="C3209" t="s">
        <v>1736</v>
      </c>
      <c r="D3209" t="s">
        <v>6894</v>
      </c>
      <c r="E3209" t="s">
        <v>1707</v>
      </c>
    </row>
    <row r="3210" spans="1:5" x14ac:dyDescent="0.25">
      <c r="A3210" t="s">
        <v>4820</v>
      </c>
      <c r="B3210" t="s">
        <v>5</v>
      </c>
      <c r="C3210" t="s">
        <v>1736</v>
      </c>
      <c r="D3210" t="s">
        <v>6894</v>
      </c>
      <c r="E3210" t="s">
        <v>1708</v>
      </c>
    </row>
    <row r="3211" spans="1:5" x14ac:dyDescent="0.25">
      <c r="A3211" t="s">
        <v>4821</v>
      </c>
      <c r="B3211" t="s">
        <v>5</v>
      </c>
      <c r="C3211" t="s">
        <v>1736</v>
      </c>
      <c r="D3211" t="s">
        <v>6894</v>
      </c>
      <c r="E3211" t="s">
        <v>1709</v>
      </c>
    </row>
    <row r="3212" spans="1:5" x14ac:dyDescent="0.25">
      <c r="A3212" t="s">
        <v>4822</v>
      </c>
      <c r="B3212" t="s">
        <v>5</v>
      </c>
      <c r="C3212" t="s">
        <v>1736</v>
      </c>
      <c r="D3212" t="s">
        <v>6894</v>
      </c>
      <c r="E3212" t="s">
        <v>1710</v>
      </c>
    </row>
    <row r="3213" spans="1:5" x14ac:dyDescent="0.25">
      <c r="A3213" t="s">
        <v>4823</v>
      </c>
      <c r="B3213" t="s">
        <v>5</v>
      </c>
      <c r="C3213" t="s">
        <v>1736</v>
      </c>
      <c r="D3213" t="s">
        <v>6894</v>
      </c>
      <c r="E3213" t="s">
        <v>1711</v>
      </c>
    </row>
    <row r="3214" spans="1:5" x14ac:dyDescent="0.25">
      <c r="A3214" t="s">
        <v>4824</v>
      </c>
      <c r="B3214" t="s">
        <v>5</v>
      </c>
      <c r="C3214" t="s">
        <v>1736</v>
      </c>
      <c r="D3214" t="s">
        <v>6894</v>
      </c>
      <c r="E3214" t="s">
        <v>1712</v>
      </c>
    </row>
    <row r="3215" spans="1:5" x14ac:dyDescent="0.25">
      <c r="A3215" t="s">
        <v>4825</v>
      </c>
      <c r="B3215" t="s">
        <v>5</v>
      </c>
      <c r="C3215" t="s">
        <v>1736</v>
      </c>
      <c r="D3215" t="s">
        <v>6894</v>
      </c>
      <c r="E3215" t="s">
        <v>1713</v>
      </c>
    </row>
    <row r="3216" spans="1:5" x14ac:dyDescent="0.25">
      <c r="A3216" t="s">
        <v>4826</v>
      </c>
      <c r="B3216" t="s">
        <v>5</v>
      </c>
      <c r="C3216" t="s">
        <v>1736</v>
      </c>
      <c r="D3216" t="s">
        <v>6894</v>
      </c>
      <c r="E3216" t="s">
        <v>1714</v>
      </c>
    </row>
    <row r="3217" spans="1:5" x14ac:dyDescent="0.25">
      <c r="A3217" t="s">
        <v>4827</v>
      </c>
      <c r="B3217" t="s">
        <v>5</v>
      </c>
      <c r="C3217" t="s">
        <v>1736</v>
      </c>
      <c r="D3217" t="s">
        <v>6894</v>
      </c>
      <c r="E3217" t="s">
        <v>1715</v>
      </c>
    </row>
    <row r="3218" spans="1:5" x14ac:dyDescent="0.25">
      <c r="A3218" t="s">
        <v>4828</v>
      </c>
      <c r="B3218" t="s">
        <v>5</v>
      </c>
      <c r="C3218" t="s">
        <v>1736</v>
      </c>
      <c r="D3218" t="s">
        <v>6895</v>
      </c>
      <c r="E3218" t="s">
        <v>1702</v>
      </c>
    </row>
    <row r="3219" spans="1:5" x14ac:dyDescent="0.25">
      <c r="A3219" t="s">
        <v>4829</v>
      </c>
      <c r="B3219" t="s">
        <v>5</v>
      </c>
      <c r="C3219" t="s">
        <v>1736</v>
      </c>
      <c r="D3219" t="s">
        <v>6895</v>
      </c>
      <c r="E3219" t="s">
        <v>1705</v>
      </c>
    </row>
    <row r="3220" spans="1:5" x14ac:dyDescent="0.25">
      <c r="A3220" t="s">
        <v>4830</v>
      </c>
      <c r="B3220" t="s">
        <v>5</v>
      </c>
      <c r="C3220" t="s">
        <v>1736</v>
      </c>
      <c r="D3220" t="s">
        <v>6895</v>
      </c>
      <c r="E3220" t="s">
        <v>1706</v>
      </c>
    </row>
    <row r="3221" spans="1:5" x14ac:dyDescent="0.25">
      <c r="A3221" t="s">
        <v>4831</v>
      </c>
      <c r="B3221" t="s">
        <v>5</v>
      </c>
      <c r="C3221" t="s">
        <v>1736</v>
      </c>
      <c r="D3221" t="s">
        <v>6895</v>
      </c>
      <c r="E3221" t="s">
        <v>1707</v>
      </c>
    </row>
    <row r="3222" spans="1:5" x14ac:dyDescent="0.25">
      <c r="A3222" t="s">
        <v>4832</v>
      </c>
      <c r="B3222" t="s">
        <v>5</v>
      </c>
      <c r="C3222" t="s">
        <v>1736</v>
      </c>
      <c r="D3222" t="s">
        <v>6895</v>
      </c>
      <c r="E3222" t="s">
        <v>1708</v>
      </c>
    </row>
    <row r="3223" spans="1:5" x14ac:dyDescent="0.25">
      <c r="A3223" t="s">
        <v>4833</v>
      </c>
      <c r="B3223" t="s">
        <v>5</v>
      </c>
      <c r="C3223" t="s">
        <v>1736</v>
      </c>
      <c r="D3223" t="s">
        <v>6895</v>
      </c>
      <c r="E3223" t="s">
        <v>1709</v>
      </c>
    </row>
    <row r="3224" spans="1:5" x14ac:dyDescent="0.25">
      <c r="A3224" t="s">
        <v>4834</v>
      </c>
      <c r="B3224" t="s">
        <v>5</v>
      </c>
      <c r="C3224" t="s">
        <v>1736</v>
      </c>
      <c r="D3224" t="s">
        <v>6895</v>
      </c>
      <c r="E3224" t="s">
        <v>1710</v>
      </c>
    </row>
    <row r="3225" spans="1:5" x14ac:dyDescent="0.25">
      <c r="A3225" t="s">
        <v>4835</v>
      </c>
      <c r="B3225" t="s">
        <v>5</v>
      </c>
      <c r="C3225" t="s">
        <v>1736</v>
      </c>
      <c r="D3225" t="s">
        <v>6895</v>
      </c>
      <c r="E3225" t="s">
        <v>1711</v>
      </c>
    </row>
    <row r="3226" spans="1:5" x14ac:dyDescent="0.25">
      <c r="A3226" t="s">
        <v>4836</v>
      </c>
      <c r="B3226" t="s">
        <v>5</v>
      </c>
      <c r="C3226" t="s">
        <v>1736</v>
      </c>
      <c r="D3226" t="s">
        <v>6895</v>
      </c>
      <c r="E3226" t="s">
        <v>1712</v>
      </c>
    </row>
    <row r="3227" spans="1:5" x14ac:dyDescent="0.25">
      <c r="A3227" t="s">
        <v>4837</v>
      </c>
      <c r="B3227" t="s">
        <v>5</v>
      </c>
      <c r="C3227" t="s">
        <v>1736</v>
      </c>
      <c r="D3227" t="s">
        <v>6895</v>
      </c>
      <c r="E3227" t="s">
        <v>1713</v>
      </c>
    </row>
    <row r="3228" spans="1:5" x14ac:dyDescent="0.25">
      <c r="A3228" t="s">
        <v>4838</v>
      </c>
      <c r="B3228" t="s">
        <v>5</v>
      </c>
      <c r="C3228" t="s">
        <v>1736</v>
      </c>
      <c r="D3228" t="s">
        <v>6895</v>
      </c>
      <c r="E3228" t="s">
        <v>1714</v>
      </c>
    </row>
    <row r="3229" spans="1:5" x14ac:dyDescent="0.25">
      <c r="A3229" t="s">
        <v>4839</v>
      </c>
      <c r="B3229" t="s">
        <v>5</v>
      </c>
      <c r="C3229" t="s">
        <v>1736</v>
      </c>
      <c r="D3229" t="s">
        <v>6895</v>
      </c>
      <c r="E3229" t="s">
        <v>1715</v>
      </c>
    </row>
    <row r="3230" spans="1:5" x14ac:dyDescent="0.25">
      <c r="A3230" t="s">
        <v>4840</v>
      </c>
      <c r="B3230" t="s">
        <v>5</v>
      </c>
      <c r="C3230" t="s">
        <v>1736</v>
      </c>
      <c r="D3230" t="s">
        <v>6896</v>
      </c>
      <c r="E3230" t="s">
        <v>1702</v>
      </c>
    </row>
    <row r="3231" spans="1:5" x14ac:dyDescent="0.25">
      <c r="A3231" t="s">
        <v>4841</v>
      </c>
      <c r="B3231" t="s">
        <v>5</v>
      </c>
      <c r="C3231" t="s">
        <v>1736</v>
      </c>
      <c r="D3231" t="s">
        <v>6896</v>
      </c>
      <c r="E3231" t="s">
        <v>1705</v>
      </c>
    </row>
    <row r="3232" spans="1:5" x14ac:dyDescent="0.25">
      <c r="A3232" t="s">
        <v>4842</v>
      </c>
      <c r="B3232" t="s">
        <v>5</v>
      </c>
      <c r="C3232" t="s">
        <v>1736</v>
      </c>
      <c r="D3232" t="s">
        <v>6896</v>
      </c>
      <c r="E3232" t="s">
        <v>1706</v>
      </c>
    </row>
    <row r="3233" spans="1:5" x14ac:dyDescent="0.25">
      <c r="A3233" t="s">
        <v>4843</v>
      </c>
      <c r="B3233" t="s">
        <v>5</v>
      </c>
      <c r="C3233" t="s">
        <v>1736</v>
      </c>
      <c r="D3233" t="s">
        <v>6896</v>
      </c>
      <c r="E3233" t="s">
        <v>1707</v>
      </c>
    </row>
    <row r="3234" spans="1:5" x14ac:dyDescent="0.25">
      <c r="A3234" t="s">
        <v>4844</v>
      </c>
      <c r="B3234" t="s">
        <v>5</v>
      </c>
      <c r="C3234" t="s">
        <v>1736</v>
      </c>
      <c r="D3234" t="s">
        <v>6896</v>
      </c>
      <c r="E3234" t="s">
        <v>1708</v>
      </c>
    </row>
    <row r="3235" spans="1:5" x14ac:dyDescent="0.25">
      <c r="A3235" t="s">
        <v>4845</v>
      </c>
      <c r="B3235" t="s">
        <v>5</v>
      </c>
      <c r="C3235" t="s">
        <v>1736</v>
      </c>
      <c r="D3235" t="s">
        <v>6896</v>
      </c>
      <c r="E3235" t="s">
        <v>1709</v>
      </c>
    </row>
    <row r="3236" spans="1:5" x14ac:dyDescent="0.25">
      <c r="A3236" t="s">
        <v>4846</v>
      </c>
      <c r="B3236" t="s">
        <v>5</v>
      </c>
      <c r="C3236" t="s">
        <v>1736</v>
      </c>
      <c r="D3236" t="s">
        <v>6896</v>
      </c>
      <c r="E3236" t="s">
        <v>1710</v>
      </c>
    </row>
    <row r="3237" spans="1:5" x14ac:dyDescent="0.25">
      <c r="A3237" t="s">
        <v>4847</v>
      </c>
      <c r="B3237" t="s">
        <v>5</v>
      </c>
      <c r="C3237" t="s">
        <v>1736</v>
      </c>
      <c r="D3237" t="s">
        <v>6896</v>
      </c>
      <c r="E3237" t="s">
        <v>1711</v>
      </c>
    </row>
    <row r="3238" spans="1:5" x14ac:dyDescent="0.25">
      <c r="A3238" t="s">
        <v>4848</v>
      </c>
      <c r="B3238" t="s">
        <v>5</v>
      </c>
      <c r="C3238" t="s">
        <v>1736</v>
      </c>
      <c r="D3238" t="s">
        <v>6896</v>
      </c>
      <c r="E3238" t="s">
        <v>1712</v>
      </c>
    </row>
    <row r="3239" spans="1:5" x14ac:dyDescent="0.25">
      <c r="A3239" t="s">
        <v>4849</v>
      </c>
      <c r="B3239" t="s">
        <v>5</v>
      </c>
      <c r="C3239" t="s">
        <v>1736</v>
      </c>
      <c r="D3239" t="s">
        <v>6896</v>
      </c>
      <c r="E3239" t="s">
        <v>1713</v>
      </c>
    </row>
    <row r="3240" spans="1:5" x14ac:dyDescent="0.25">
      <c r="A3240" t="s">
        <v>4850</v>
      </c>
      <c r="B3240" t="s">
        <v>5</v>
      </c>
      <c r="C3240" t="s">
        <v>1736</v>
      </c>
      <c r="D3240" t="s">
        <v>6896</v>
      </c>
      <c r="E3240" t="s">
        <v>1714</v>
      </c>
    </row>
    <row r="3241" spans="1:5" x14ac:dyDescent="0.25">
      <c r="A3241" t="s">
        <v>4851</v>
      </c>
      <c r="B3241" t="s">
        <v>5</v>
      </c>
      <c r="C3241" t="s">
        <v>1736</v>
      </c>
      <c r="D3241" t="s">
        <v>6896</v>
      </c>
      <c r="E3241" t="s">
        <v>1715</v>
      </c>
    </row>
    <row r="3242" spans="1:5" x14ac:dyDescent="0.25">
      <c r="A3242" t="s">
        <v>4852</v>
      </c>
      <c r="B3242" t="s">
        <v>5</v>
      </c>
      <c r="C3242" t="s">
        <v>1736</v>
      </c>
      <c r="D3242" t="s">
        <v>6897</v>
      </c>
      <c r="E3242" t="s">
        <v>1702</v>
      </c>
    </row>
    <row r="3243" spans="1:5" x14ac:dyDescent="0.25">
      <c r="A3243" t="s">
        <v>4853</v>
      </c>
      <c r="B3243" t="s">
        <v>5</v>
      </c>
      <c r="C3243" t="s">
        <v>1736</v>
      </c>
      <c r="D3243" t="s">
        <v>6897</v>
      </c>
      <c r="E3243" t="s">
        <v>1705</v>
      </c>
    </row>
    <row r="3244" spans="1:5" x14ac:dyDescent="0.25">
      <c r="A3244" t="s">
        <v>4854</v>
      </c>
      <c r="B3244" t="s">
        <v>5</v>
      </c>
      <c r="C3244" t="s">
        <v>1736</v>
      </c>
      <c r="D3244" t="s">
        <v>6897</v>
      </c>
      <c r="E3244" t="s">
        <v>1706</v>
      </c>
    </row>
    <row r="3245" spans="1:5" x14ac:dyDescent="0.25">
      <c r="A3245" t="s">
        <v>4855</v>
      </c>
      <c r="B3245" t="s">
        <v>5</v>
      </c>
      <c r="C3245" t="s">
        <v>1736</v>
      </c>
      <c r="D3245" t="s">
        <v>6897</v>
      </c>
      <c r="E3245" t="s">
        <v>1707</v>
      </c>
    </row>
    <row r="3246" spans="1:5" x14ac:dyDescent="0.25">
      <c r="A3246" t="s">
        <v>4856</v>
      </c>
      <c r="B3246" t="s">
        <v>5</v>
      </c>
      <c r="C3246" t="s">
        <v>1736</v>
      </c>
      <c r="D3246" t="s">
        <v>6897</v>
      </c>
      <c r="E3246" t="s">
        <v>1708</v>
      </c>
    </row>
    <row r="3247" spans="1:5" x14ac:dyDescent="0.25">
      <c r="A3247" t="s">
        <v>4857</v>
      </c>
      <c r="B3247" t="s">
        <v>5</v>
      </c>
      <c r="C3247" t="s">
        <v>1736</v>
      </c>
      <c r="D3247" t="s">
        <v>6897</v>
      </c>
      <c r="E3247" t="s">
        <v>1709</v>
      </c>
    </row>
    <row r="3248" spans="1:5" x14ac:dyDescent="0.25">
      <c r="A3248" t="s">
        <v>4858</v>
      </c>
      <c r="B3248" t="s">
        <v>5</v>
      </c>
      <c r="C3248" t="s">
        <v>1736</v>
      </c>
      <c r="D3248" t="s">
        <v>6897</v>
      </c>
      <c r="E3248" t="s">
        <v>1710</v>
      </c>
    </row>
    <row r="3249" spans="1:5" x14ac:dyDescent="0.25">
      <c r="A3249" t="s">
        <v>4859</v>
      </c>
      <c r="B3249" t="s">
        <v>5</v>
      </c>
      <c r="C3249" t="s">
        <v>1736</v>
      </c>
      <c r="D3249" t="s">
        <v>6897</v>
      </c>
      <c r="E3249" t="s">
        <v>1711</v>
      </c>
    </row>
    <row r="3250" spans="1:5" x14ac:dyDescent="0.25">
      <c r="A3250" t="s">
        <v>4860</v>
      </c>
      <c r="B3250" t="s">
        <v>5</v>
      </c>
      <c r="C3250" t="s">
        <v>1736</v>
      </c>
      <c r="D3250" t="s">
        <v>6897</v>
      </c>
      <c r="E3250" t="s">
        <v>1712</v>
      </c>
    </row>
    <row r="3251" spans="1:5" x14ac:dyDescent="0.25">
      <c r="A3251" t="s">
        <v>4861</v>
      </c>
      <c r="B3251" t="s">
        <v>5</v>
      </c>
      <c r="C3251" t="s">
        <v>1736</v>
      </c>
      <c r="D3251" t="s">
        <v>6897</v>
      </c>
      <c r="E3251" t="s">
        <v>1713</v>
      </c>
    </row>
    <row r="3252" spans="1:5" x14ac:dyDescent="0.25">
      <c r="A3252" t="s">
        <v>4862</v>
      </c>
      <c r="B3252" t="s">
        <v>5</v>
      </c>
      <c r="C3252" t="s">
        <v>1736</v>
      </c>
      <c r="D3252" t="s">
        <v>6897</v>
      </c>
      <c r="E3252" t="s">
        <v>1714</v>
      </c>
    </row>
    <row r="3253" spans="1:5" x14ac:dyDescent="0.25">
      <c r="A3253" t="s">
        <v>4863</v>
      </c>
      <c r="B3253" t="s">
        <v>5</v>
      </c>
      <c r="C3253" t="s">
        <v>1736</v>
      </c>
      <c r="D3253" t="s">
        <v>6897</v>
      </c>
      <c r="E3253" t="s">
        <v>1715</v>
      </c>
    </row>
    <row r="3254" spans="1:5" x14ac:dyDescent="0.25">
      <c r="A3254" t="s">
        <v>4864</v>
      </c>
      <c r="B3254" t="s">
        <v>5</v>
      </c>
      <c r="C3254" t="s">
        <v>1736</v>
      </c>
      <c r="D3254" t="s">
        <v>6898</v>
      </c>
      <c r="E3254" t="s">
        <v>1702</v>
      </c>
    </row>
    <row r="3255" spans="1:5" x14ac:dyDescent="0.25">
      <c r="A3255" t="s">
        <v>4865</v>
      </c>
      <c r="B3255" t="s">
        <v>5</v>
      </c>
      <c r="C3255" t="s">
        <v>1736</v>
      </c>
      <c r="D3255" t="s">
        <v>6898</v>
      </c>
      <c r="E3255" t="s">
        <v>1705</v>
      </c>
    </row>
    <row r="3256" spans="1:5" x14ac:dyDescent="0.25">
      <c r="A3256" t="s">
        <v>4866</v>
      </c>
      <c r="B3256" t="s">
        <v>5</v>
      </c>
      <c r="C3256" t="s">
        <v>1736</v>
      </c>
      <c r="D3256" t="s">
        <v>6898</v>
      </c>
      <c r="E3256" t="s">
        <v>1706</v>
      </c>
    </row>
    <row r="3257" spans="1:5" x14ac:dyDescent="0.25">
      <c r="A3257" t="s">
        <v>4867</v>
      </c>
      <c r="B3257" t="s">
        <v>5</v>
      </c>
      <c r="C3257" t="s">
        <v>1736</v>
      </c>
      <c r="D3257" t="s">
        <v>6898</v>
      </c>
      <c r="E3257" t="s">
        <v>1707</v>
      </c>
    </row>
    <row r="3258" spans="1:5" x14ac:dyDescent="0.25">
      <c r="A3258" t="s">
        <v>4868</v>
      </c>
      <c r="B3258" t="s">
        <v>5</v>
      </c>
      <c r="C3258" t="s">
        <v>1736</v>
      </c>
      <c r="D3258" t="s">
        <v>6898</v>
      </c>
      <c r="E3258" t="s">
        <v>1708</v>
      </c>
    </row>
    <row r="3259" spans="1:5" x14ac:dyDescent="0.25">
      <c r="A3259" t="s">
        <v>4869</v>
      </c>
      <c r="B3259" t="s">
        <v>5</v>
      </c>
      <c r="C3259" t="s">
        <v>1736</v>
      </c>
      <c r="D3259" t="s">
        <v>6898</v>
      </c>
      <c r="E3259" t="s">
        <v>1709</v>
      </c>
    </row>
    <row r="3260" spans="1:5" x14ac:dyDescent="0.25">
      <c r="A3260" t="s">
        <v>4870</v>
      </c>
      <c r="B3260" t="s">
        <v>5</v>
      </c>
      <c r="C3260" t="s">
        <v>1736</v>
      </c>
      <c r="D3260" t="s">
        <v>6898</v>
      </c>
      <c r="E3260" t="s">
        <v>1710</v>
      </c>
    </row>
    <row r="3261" spans="1:5" x14ac:dyDescent="0.25">
      <c r="A3261" t="s">
        <v>4871</v>
      </c>
      <c r="B3261" t="s">
        <v>5</v>
      </c>
      <c r="C3261" t="s">
        <v>1736</v>
      </c>
      <c r="D3261" t="s">
        <v>6898</v>
      </c>
      <c r="E3261" t="s">
        <v>1711</v>
      </c>
    </row>
    <row r="3262" spans="1:5" x14ac:dyDescent="0.25">
      <c r="A3262" t="s">
        <v>4872</v>
      </c>
      <c r="B3262" t="s">
        <v>5</v>
      </c>
      <c r="C3262" t="s">
        <v>1736</v>
      </c>
      <c r="D3262" t="s">
        <v>6898</v>
      </c>
      <c r="E3262" t="s">
        <v>1712</v>
      </c>
    </row>
    <row r="3263" spans="1:5" x14ac:dyDescent="0.25">
      <c r="A3263" t="s">
        <v>4873</v>
      </c>
      <c r="B3263" t="s">
        <v>5</v>
      </c>
      <c r="C3263" t="s">
        <v>1736</v>
      </c>
      <c r="D3263" t="s">
        <v>6898</v>
      </c>
      <c r="E3263" t="s">
        <v>1713</v>
      </c>
    </row>
    <row r="3264" spans="1:5" x14ac:dyDescent="0.25">
      <c r="A3264" t="s">
        <v>4874</v>
      </c>
      <c r="B3264" t="s">
        <v>5</v>
      </c>
      <c r="C3264" t="s">
        <v>1736</v>
      </c>
      <c r="D3264" t="s">
        <v>6898</v>
      </c>
      <c r="E3264" t="s">
        <v>1714</v>
      </c>
    </row>
    <row r="3265" spans="1:5" x14ac:dyDescent="0.25">
      <c r="A3265" t="s">
        <v>4875</v>
      </c>
      <c r="B3265" t="s">
        <v>5</v>
      </c>
      <c r="C3265" t="s">
        <v>1736</v>
      </c>
      <c r="D3265" t="s">
        <v>6898</v>
      </c>
      <c r="E3265" t="s">
        <v>1715</v>
      </c>
    </row>
    <row r="3266" spans="1:5" x14ac:dyDescent="0.25">
      <c r="A3266" t="s">
        <v>4876</v>
      </c>
      <c r="B3266" t="s">
        <v>5</v>
      </c>
      <c r="C3266" t="s">
        <v>1736</v>
      </c>
      <c r="D3266" t="s">
        <v>6899</v>
      </c>
      <c r="E3266" t="s">
        <v>1702</v>
      </c>
    </row>
    <row r="3267" spans="1:5" x14ac:dyDescent="0.25">
      <c r="A3267" t="s">
        <v>4877</v>
      </c>
      <c r="B3267" t="s">
        <v>5</v>
      </c>
      <c r="C3267" t="s">
        <v>1736</v>
      </c>
      <c r="D3267" t="s">
        <v>6899</v>
      </c>
      <c r="E3267" t="s">
        <v>1705</v>
      </c>
    </row>
    <row r="3268" spans="1:5" x14ac:dyDescent="0.25">
      <c r="A3268" t="s">
        <v>4878</v>
      </c>
      <c r="B3268" t="s">
        <v>5</v>
      </c>
      <c r="C3268" t="s">
        <v>1736</v>
      </c>
      <c r="D3268" t="s">
        <v>6899</v>
      </c>
      <c r="E3268" t="s">
        <v>1706</v>
      </c>
    </row>
    <row r="3269" spans="1:5" x14ac:dyDescent="0.25">
      <c r="A3269" t="s">
        <v>4879</v>
      </c>
      <c r="B3269" t="s">
        <v>5</v>
      </c>
      <c r="C3269" t="s">
        <v>1736</v>
      </c>
      <c r="D3269" t="s">
        <v>6899</v>
      </c>
      <c r="E3269" t="s">
        <v>1707</v>
      </c>
    </row>
    <row r="3270" spans="1:5" x14ac:dyDescent="0.25">
      <c r="A3270" t="s">
        <v>4880</v>
      </c>
      <c r="B3270" t="s">
        <v>5</v>
      </c>
      <c r="C3270" t="s">
        <v>1736</v>
      </c>
      <c r="D3270" t="s">
        <v>6899</v>
      </c>
      <c r="E3270" t="s">
        <v>1708</v>
      </c>
    </row>
    <row r="3271" spans="1:5" x14ac:dyDescent="0.25">
      <c r="A3271" t="s">
        <v>4881</v>
      </c>
      <c r="B3271" t="s">
        <v>5</v>
      </c>
      <c r="C3271" t="s">
        <v>1736</v>
      </c>
      <c r="D3271" t="s">
        <v>6899</v>
      </c>
      <c r="E3271" t="s">
        <v>1709</v>
      </c>
    </row>
    <row r="3272" spans="1:5" x14ac:dyDescent="0.25">
      <c r="A3272" t="s">
        <v>4882</v>
      </c>
      <c r="B3272" t="s">
        <v>5</v>
      </c>
      <c r="C3272" t="s">
        <v>1736</v>
      </c>
      <c r="D3272" t="s">
        <v>6899</v>
      </c>
      <c r="E3272" t="s">
        <v>1710</v>
      </c>
    </row>
    <row r="3273" spans="1:5" x14ac:dyDescent="0.25">
      <c r="A3273" t="s">
        <v>4883</v>
      </c>
      <c r="B3273" t="s">
        <v>5</v>
      </c>
      <c r="C3273" t="s">
        <v>1736</v>
      </c>
      <c r="D3273" t="s">
        <v>6899</v>
      </c>
      <c r="E3273" t="s">
        <v>1711</v>
      </c>
    </row>
    <row r="3274" spans="1:5" x14ac:dyDescent="0.25">
      <c r="A3274" t="s">
        <v>4884</v>
      </c>
      <c r="B3274" t="s">
        <v>5</v>
      </c>
      <c r="C3274" t="s">
        <v>1736</v>
      </c>
      <c r="D3274" t="s">
        <v>6899</v>
      </c>
      <c r="E3274" t="s">
        <v>1712</v>
      </c>
    </row>
    <row r="3275" spans="1:5" x14ac:dyDescent="0.25">
      <c r="A3275" t="s">
        <v>4885</v>
      </c>
      <c r="B3275" t="s">
        <v>5</v>
      </c>
      <c r="C3275" t="s">
        <v>1736</v>
      </c>
      <c r="D3275" t="s">
        <v>6899</v>
      </c>
      <c r="E3275" t="s">
        <v>1713</v>
      </c>
    </row>
    <row r="3276" spans="1:5" x14ac:dyDescent="0.25">
      <c r="A3276" t="s">
        <v>4886</v>
      </c>
      <c r="B3276" t="s">
        <v>5</v>
      </c>
      <c r="C3276" t="s">
        <v>1736</v>
      </c>
      <c r="D3276" t="s">
        <v>6899</v>
      </c>
      <c r="E3276" t="s">
        <v>1714</v>
      </c>
    </row>
    <row r="3277" spans="1:5" x14ac:dyDescent="0.25">
      <c r="A3277" t="s">
        <v>4887</v>
      </c>
      <c r="B3277" t="s">
        <v>5</v>
      </c>
      <c r="C3277" t="s">
        <v>1736</v>
      </c>
      <c r="D3277" t="s">
        <v>6899</v>
      </c>
      <c r="E3277" t="s">
        <v>1715</v>
      </c>
    </row>
    <row r="3278" spans="1:5" x14ac:dyDescent="0.25">
      <c r="A3278" t="s">
        <v>4888</v>
      </c>
      <c r="B3278" t="s">
        <v>5</v>
      </c>
      <c r="C3278" t="s">
        <v>1736</v>
      </c>
      <c r="D3278" t="s">
        <v>6900</v>
      </c>
      <c r="E3278" t="s">
        <v>1702</v>
      </c>
    </row>
    <row r="3279" spans="1:5" x14ac:dyDescent="0.25">
      <c r="A3279" t="s">
        <v>4889</v>
      </c>
      <c r="B3279" t="s">
        <v>5</v>
      </c>
      <c r="C3279" t="s">
        <v>1736</v>
      </c>
      <c r="D3279" t="s">
        <v>6900</v>
      </c>
      <c r="E3279" t="s">
        <v>1705</v>
      </c>
    </row>
    <row r="3280" spans="1:5" x14ac:dyDescent="0.25">
      <c r="A3280" t="s">
        <v>4890</v>
      </c>
      <c r="B3280" t="s">
        <v>5</v>
      </c>
      <c r="C3280" t="s">
        <v>1736</v>
      </c>
      <c r="D3280" t="s">
        <v>6900</v>
      </c>
      <c r="E3280" t="s">
        <v>1706</v>
      </c>
    </row>
    <row r="3281" spans="1:5" x14ac:dyDescent="0.25">
      <c r="A3281" t="s">
        <v>4891</v>
      </c>
      <c r="B3281" t="s">
        <v>5</v>
      </c>
      <c r="C3281" t="s">
        <v>1736</v>
      </c>
      <c r="D3281" t="s">
        <v>6900</v>
      </c>
      <c r="E3281" t="s">
        <v>1707</v>
      </c>
    </row>
    <row r="3282" spans="1:5" x14ac:dyDescent="0.25">
      <c r="A3282" t="s">
        <v>4892</v>
      </c>
      <c r="B3282" t="s">
        <v>5</v>
      </c>
      <c r="C3282" t="s">
        <v>1736</v>
      </c>
      <c r="D3282" t="s">
        <v>6900</v>
      </c>
      <c r="E3282" t="s">
        <v>1708</v>
      </c>
    </row>
    <row r="3283" spans="1:5" x14ac:dyDescent="0.25">
      <c r="A3283" t="s">
        <v>4893</v>
      </c>
      <c r="B3283" t="s">
        <v>5</v>
      </c>
      <c r="C3283" t="s">
        <v>1736</v>
      </c>
      <c r="D3283" t="s">
        <v>6900</v>
      </c>
      <c r="E3283" t="s">
        <v>1709</v>
      </c>
    </row>
    <row r="3284" spans="1:5" x14ac:dyDescent="0.25">
      <c r="A3284" t="s">
        <v>4894</v>
      </c>
      <c r="B3284" t="s">
        <v>5</v>
      </c>
      <c r="C3284" t="s">
        <v>1736</v>
      </c>
      <c r="D3284" t="s">
        <v>6900</v>
      </c>
      <c r="E3284" t="s">
        <v>1710</v>
      </c>
    </row>
    <row r="3285" spans="1:5" x14ac:dyDescent="0.25">
      <c r="A3285" t="s">
        <v>4895</v>
      </c>
      <c r="B3285" t="s">
        <v>5</v>
      </c>
      <c r="C3285" t="s">
        <v>1736</v>
      </c>
      <c r="D3285" t="s">
        <v>6900</v>
      </c>
      <c r="E3285" t="s">
        <v>1711</v>
      </c>
    </row>
    <row r="3286" spans="1:5" x14ac:dyDescent="0.25">
      <c r="A3286" t="s">
        <v>4896</v>
      </c>
      <c r="B3286" t="s">
        <v>5</v>
      </c>
      <c r="C3286" t="s">
        <v>1736</v>
      </c>
      <c r="D3286" t="s">
        <v>6900</v>
      </c>
      <c r="E3286" t="s">
        <v>1712</v>
      </c>
    </row>
    <row r="3287" spans="1:5" x14ac:dyDescent="0.25">
      <c r="A3287" t="s">
        <v>4897</v>
      </c>
      <c r="B3287" t="s">
        <v>5</v>
      </c>
      <c r="C3287" t="s">
        <v>1736</v>
      </c>
      <c r="D3287" t="s">
        <v>6900</v>
      </c>
      <c r="E3287" t="s">
        <v>1713</v>
      </c>
    </row>
    <row r="3288" spans="1:5" x14ac:dyDescent="0.25">
      <c r="A3288" t="s">
        <v>4898</v>
      </c>
      <c r="B3288" t="s">
        <v>5</v>
      </c>
      <c r="C3288" t="s">
        <v>1736</v>
      </c>
      <c r="D3288" t="s">
        <v>6900</v>
      </c>
      <c r="E3288" t="s">
        <v>1714</v>
      </c>
    </row>
    <row r="3289" spans="1:5" x14ac:dyDescent="0.25">
      <c r="A3289" t="s">
        <v>4899</v>
      </c>
      <c r="B3289" t="s">
        <v>5</v>
      </c>
      <c r="C3289" t="s">
        <v>1736</v>
      </c>
      <c r="D3289" t="s">
        <v>6900</v>
      </c>
      <c r="E3289" t="s">
        <v>1715</v>
      </c>
    </row>
    <row r="3290" spans="1:5" x14ac:dyDescent="0.25">
      <c r="A3290" t="s">
        <v>4900</v>
      </c>
      <c r="B3290" t="s">
        <v>5</v>
      </c>
      <c r="C3290" t="s">
        <v>1736</v>
      </c>
      <c r="D3290" t="s">
        <v>6901</v>
      </c>
      <c r="E3290" t="s">
        <v>1702</v>
      </c>
    </row>
    <row r="3291" spans="1:5" x14ac:dyDescent="0.25">
      <c r="A3291" t="s">
        <v>4901</v>
      </c>
      <c r="B3291" t="s">
        <v>5</v>
      </c>
      <c r="C3291" t="s">
        <v>1736</v>
      </c>
      <c r="D3291" t="s">
        <v>6901</v>
      </c>
      <c r="E3291" t="s">
        <v>1705</v>
      </c>
    </row>
    <row r="3292" spans="1:5" x14ac:dyDescent="0.25">
      <c r="A3292" t="s">
        <v>4902</v>
      </c>
      <c r="B3292" t="s">
        <v>5</v>
      </c>
      <c r="C3292" t="s">
        <v>1736</v>
      </c>
      <c r="D3292" t="s">
        <v>6901</v>
      </c>
      <c r="E3292" t="s">
        <v>1706</v>
      </c>
    </row>
    <row r="3293" spans="1:5" x14ac:dyDescent="0.25">
      <c r="A3293" t="s">
        <v>4903</v>
      </c>
      <c r="B3293" t="s">
        <v>5</v>
      </c>
      <c r="C3293" t="s">
        <v>1736</v>
      </c>
      <c r="D3293" t="s">
        <v>6901</v>
      </c>
      <c r="E3293" t="s">
        <v>1707</v>
      </c>
    </row>
    <row r="3294" spans="1:5" x14ac:dyDescent="0.25">
      <c r="A3294" t="s">
        <v>4904</v>
      </c>
      <c r="B3294" t="s">
        <v>5</v>
      </c>
      <c r="C3294" t="s">
        <v>1736</v>
      </c>
      <c r="D3294" t="s">
        <v>6901</v>
      </c>
      <c r="E3294" t="s">
        <v>1708</v>
      </c>
    </row>
    <row r="3295" spans="1:5" x14ac:dyDescent="0.25">
      <c r="A3295" t="s">
        <v>4905</v>
      </c>
      <c r="B3295" t="s">
        <v>5</v>
      </c>
      <c r="C3295" t="s">
        <v>1736</v>
      </c>
      <c r="D3295" t="s">
        <v>6901</v>
      </c>
      <c r="E3295" t="s">
        <v>1709</v>
      </c>
    </row>
    <row r="3296" spans="1:5" x14ac:dyDescent="0.25">
      <c r="A3296" t="s">
        <v>4906</v>
      </c>
      <c r="B3296" t="s">
        <v>5</v>
      </c>
      <c r="C3296" t="s">
        <v>1736</v>
      </c>
      <c r="D3296" t="s">
        <v>6901</v>
      </c>
      <c r="E3296" t="s">
        <v>1710</v>
      </c>
    </row>
    <row r="3297" spans="1:5" x14ac:dyDescent="0.25">
      <c r="A3297" t="s">
        <v>4907</v>
      </c>
      <c r="B3297" t="s">
        <v>5</v>
      </c>
      <c r="C3297" t="s">
        <v>1736</v>
      </c>
      <c r="D3297" t="s">
        <v>6901</v>
      </c>
      <c r="E3297" t="s">
        <v>1711</v>
      </c>
    </row>
    <row r="3298" spans="1:5" x14ac:dyDescent="0.25">
      <c r="A3298" t="s">
        <v>4908</v>
      </c>
      <c r="B3298" t="s">
        <v>5</v>
      </c>
      <c r="C3298" t="s">
        <v>1736</v>
      </c>
      <c r="D3298" t="s">
        <v>6901</v>
      </c>
      <c r="E3298" t="s">
        <v>1712</v>
      </c>
    </row>
    <row r="3299" spans="1:5" x14ac:dyDescent="0.25">
      <c r="A3299" t="s">
        <v>4909</v>
      </c>
      <c r="B3299" t="s">
        <v>5</v>
      </c>
      <c r="C3299" t="s">
        <v>1736</v>
      </c>
      <c r="D3299" t="s">
        <v>6901</v>
      </c>
      <c r="E3299" t="s">
        <v>1713</v>
      </c>
    </row>
    <row r="3300" spans="1:5" x14ac:dyDescent="0.25">
      <c r="A3300" t="s">
        <v>4910</v>
      </c>
      <c r="B3300" t="s">
        <v>5</v>
      </c>
      <c r="C3300" t="s">
        <v>1736</v>
      </c>
      <c r="D3300" t="s">
        <v>6901</v>
      </c>
      <c r="E3300" t="s">
        <v>1714</v>
      </c>
    </row>
    <row r="3301" spans="1:5" x14ac:dyDescent="0.25">
      <c r="A3301" t="s">
        <v>4911</v>
      </c>
      <c r="B3301" t="s">
        <v>5</v>
      </c>
      <c r="C3301" t="s">
        <v>1736</v>
      </c>
      <c r="D3301" t="s">
        <v>6901</v>
      </c>
      <c r="E3301" t="s">
        <v>1715</v>
      </c>
    </row>
    <row r="3302" spans="1:5" x14ac:dyDescent="0.25">
      <c r="A3302" t="s">
        <v>4912</v>
      </c>
      <c r="B3302" t="s">
        <v>5</v>
      </c>
      <c r="C3302" t="s">
        <v>1736</v>
      </c>
      <c r="D3302" t="s">
        <v>6902</v>
      </c>
      <c r="E3302" t="s">
        <v>1702</v>
      </c>
    </row>
    <row r="3303" spans="1:5" x14ac:dyDescent="0.25">
      <c r="A3303" t="s">
        <v>4913</v>
      </c>
      <c r="B3303" t="s">
        <v>5</v>
      </c>
      <c r="C3303" t="s">
        <v>1736</v>
      </c>
      <c r="D3303" t="s">
        <v>6902</v>
      </c>
      <c r="E3303" t="s">
        <v>1705</v>
      </c>
    </row>
    <row r="3304" spans="1:5" x14ac:dyDescent="0.25">
      <c r="A3304" t="s">
        <v>4914</v>
      </c>
      <c r="B3304" t="s">
        <v>5</v>
      </c>
      <c r="C3304" t="s">
        <v>1736</v>
      </c>
      <c r="D3304" t="s">
        <v>6902</v>
      </c>
      <c r="E3304" t="s">
        <v>1706</v>
      </c>
    </row>
    <row r="3305" spans="1:5" x14ac:dyDescent="0.25">
      <c r="A3305" t="s">
        <v>4915</v>
      </c>
      <c r="B3305" t="s">
        <v>5</v>
      </c>
      <c r="C3305" t="s">
        <v>1736</v>
      </c>
      <c r="D3305" t="s">
        <v>6902</v>
      </c>
      <c r="E3305" t="s">
        <v>1707</v>
      </c>
    </row>
    <row r="3306" spans="1:5" x14ac:dyDescent="0.25">
      <c r="A3306" t="s">
        <v>4916</v>
      </c>
      <c r="B3306" t="s">
        <v>5</v>
      </c>
      <c r="C3306" t="s">
        <v>1736</v>
      </c>
      <c r="D3306" t="s">
        <v>6902</v>
      </c>
      <c r="E3306" t="s">
        <v>1708</v>
      </c>
    </row>
    <row r="3307" spans="1:5" x14ac:dyDescent="0.25">
      <c r="A3307" t="s">
        <v>4917</v>
      </c>
      <c r="B3307" t="s">
        <v>5</v>
      </c>
      <c r="C3307" t="s">
        <v>1736</v>
      </c>
      <c r="D3307" t="s">
        <v>6902</v>
      </c>
      <c r="E3307" t="s">
        <v>1709</v>
      </c>
    </row>
    <row r="3308" spans="1:5" x14ac:dyDescent="0.25">
      <c r="A3308" t="s">
        <v>4918</v>
      </c>
      <c r="B3308" t="s">
        <v>5</v>
      </c>
      <c r="C3308" t="s">
        <v>1736</v>
      </c>
      <c r="D3308" t="s">
        <v>6902</v>
      </c>
      <c r="E3308" t="s">
        <v>1710</v>
      </c>
    </row>
    <row r="3309" spans="1:5" x14ac:dyDescent="0.25">
      <c r="A3309" t="s">
        <v>4919</v>
      </c>
      <c r="B3309" t="s">
        <v>5</v>
      </c>
      <c r="C3309" t="s">
        <v>1736</v>
      </c>
      <c r="D3309" t="s">
        <v>6902</v>
      </c>
      <c r="E3309" t="s">
        <v>1711</v>
      </c>
    </row>
    <row r="3310" spans="1:5" x14ac:dyDescent="0.25">
      <c r="A3310" t="s">
        <v>4920</v>
      </c>
      <c r="B3310" t="s">
        <v>5</v>
      </c>
      <c r="C3310" t="s">
        <v>1736</v>
      </c>
      <c r="D3310" t="s">
        <v>6902</v>
      </c>
      <c r="E3310" t="s">
        <v>1712</v>
      </c>
    </row>
    <row r="3311" spans="1:5" x14ac:dyDescent="0.25">
      <c r="A3311" t="s">
        <v>4921</v>
      </c>
      <c r="B3311" t="s">
        <v>5</v>
      </c>
      <c r="C3311" t="s">
        <v>1736</v>
      </c>
      <c r="D3311" t="s">
        <v>6902</v>
      </c>
      <c r="E3311" t="s">
        <v>1713</v>
      </c>
    </row>
    <row r="3312" spans="1:5" x14ac:dyDescent="0.25">
      <c r="A3312" t="s">
        <v>4922</v>
      </c>
      <c r="B3312" t="s">
        <v>5</v>
      </c>
      <c r="C3312" t="s">
        <v>1736</v>
      </c>
      <c r="D3312" t="s">
        <v>6902</v>
      </c>
      <c r="E3312" t="s">
        <v>1714</v>
      </c>
    </row>
    <row r="3313" spans="1:5" x14ac:dyDescent="0.25">
      <c r="A3313" t="s">
        <v>4923</v>
      </c>
      <c r="B3313" t="s">
        <v>5</v>
      </c>
      <c r="C3313" t="s">
        <v>1736</v>
      </c>
      <c r="D3313" t="s">
        <v>6902</v>
      </c>
      <c r="E3313" t="s">
        <v>1715</v>
      </c>
    </row>
    <row r="3314" spans="1:5" x14ac:dyDescent="0.25">
      <c r="A3314" t="s">
        <v>4924</v>
      </c>
      <c r="B3314" t="s">
        <v>5</v>
      </c>
      <c r="C3314" t="s">
        <v>1736</v>
      </c>
      <c r="D3314" t="s">
        <v>6903</v>
      </c>
      <c r="E3314" t="s">
        <v>1702</v>
      </c>
    </row>
    <row r="3315" spans="1:5" x14ac:dyDescent="0.25">
      <c r="A3315" t="s">
        <v>4925</v>
      </c>
      <c r="B3315" t="s">
        <v>5</v>
      </c>
      <c r="C3315" t="s">
        <v>1736</v>
      </c>
      <c r="D3315" t="s">
        <v>6903</v>
      </c>
      <c r="E3315" t="s">
        <v>1705</v>
      </c>
    </row>
    <row r="3316" spans="1:5" x14ac:dyDescent="0.25">
      <c r="A3316" t="s">
        <v>4926</v>
      </c>
      <c r="B3316" t="s">
        <v>5</v>
      </c>
      <c r="C3316" t="s">
        <v>1736</v>
      </c>
      <c r="D3316" t="s">
        <v>6903</v>
      </c>
      <c r="E3316" t="s">
        <v>1706</v>
      </c>
    </row>
    <row r="3317" spans="1:5" x14ac:dyDescent="0.25">
      <c r="A3317" t="s">
        <v>4927</v>
      </c>
      <c r="B3317" t="s">
        <v>5</v>
      </c>
      <c r="C3317" t="s">
        <v>1736</v>
      </c>
      <c r="D3317" t="s">
        <v>6903</v>
      </c>
      <c r="E3317" t="s">
        <v>1707</v>
      </c>
    </row>
    <row r="3318" spans="1:5" x14ac:dyDescent="0.25">
      <c r="A3318" t="s">
        <v>4928</v>
      </c>
      <c r="B3318" t="s">
        <v>5</v>
      </c>
      <c r="C3318" t="s">
        <v>1736</v>
      </c>
      <c r="D3318" t="s">
        <v>6903</v>
      </c>
      <c r="E3318" t="s">
        <v>1708</v>
      </c>
    </row>
    <row r="3319" spans="1:5" x14ac:dyDescent="0.25">
      <c r="A3319" t="s">
        <v>4929</v>
      </c>
      <c r="B3319" t="s">
        <v>5</v>
      </c>
      <c r="C3319" t="s">
        <v>1736</v>
      </c>
      <c r="D3319" t="s">
        <v>6903</v>
      </c>
      <c r="E3319" t="s">
        <v>1709</v>
      </c>
    </row>
    <row r="3320" spans="1:5" x14ac:dyDescent="0.25">
      <c r="A3320" t="s">
        <v>4930</v>
      </c>
      <c r="B3320" t="s">
        <v>5</v>
      </c>
      <c r="C3320" t="s">
        <v>1736</v>
      </c>
      <c r="D3320" t="s">
        <v>6903</v>
      </c>
      <c r="E3320" t="s">
        <v>1710</v>
      </c>
    </row>
    <row r="3321" spans="1:5" x14ac:dyDescent="0.25">
      <c r="A3321" t="s">
        <v>4931</v>
      </c>
      <c r="B3321" t="s">
        <v>5</v>
      </c>
      <c r="C3321" t="s">
        <v>1736</v>
      </c>
      <c r="D3321" t="s">
        <v>6903</v>
      </c>
      <c r="E3321" t="s">
        <v>1711</v>
      </c>
    </row>
    <row r="3322" spans="1:5" x14ac:dyDescent="0.25">
      <c r="A3322" t="s">
        <v>4932</v>
      </c>
      <c r="B3322" t="s">
        <v>5</v>
      </c>
      <c r="C3322" t="s">
        <v>1736</v>
      </c>
      <c r="D3322" t="s">
        <v>6903</v>
      </c>
      <c r="E3322" t="s">
        <v>1712</v>
      </c>
    </row>
    <row r="3323" spans="1:5" x14ac:dyDescent="0.25">
      <c r="A3323" t="s">
        <v>4933</v>
      </c>
      <c r="B3323" t="s">
        <v>5</v>
      </c>
      <c r="C3323" t="s">
        <v>1736</v>
      </c>
      <c r="D3323" t="s">
        <v>6903</v>
      </c>
      <c r="E3323" t="s">
        <v>1713</v>
      </c>
    </row>
    <row r="3324" spans="1:5" x14ac:dyDescent="0.25">
      <c r="A3324" t="s">
        <v>4934</v>
      </c>
      <c r="B3324" t="s">
        <v>5</v>
      </c>
      <c r="C3324" t="s">
        <v>1736</v>
      </c>
      <c r="D3324" t="s">
        <v>6903</v>
      </c>
      <c r="E3324" t="s">
        <v>1714</v>
      </c>
    </row>
    <row r="3325" spans="1:5" x14ac:dyDescent="0.25">
      <c r="A3325" t="s">
        <v>4935</v>
      </c>
      <c r="B3325" t="s">
        <v>5</v>
      </c>
      <c r="C3325" t="s">
        <v>1736</v>
      </c>
      <c r="D3325" t="s">
        <v>6903</v>
      </c>
      <c r="E3325" t="s">
        <v>1715</v>
      </c>
    </row>
    <row r="3326" spans="1:5" x14ac:dyDescent="0.25">
      <c r="A3326" t="s">
        <v>4936</v>
      </c>
      <c r="B3326" t="s">
        <v>5</v>
      </c>
      <c r="C3326" t="s">
        <v>1736</v>
      </c>
      <c r="D3326" t="s">
        <v>6904</v>
      </c>
      <c r="E3326" t="s">
        <v>1702</v>
      </c>
    </row>
    <row r="3327" spans="1:5" x14ac:dyDescent="0.25">
      <c r="A3327" t="s">
        <v>4937</v>
      </c>
      <c r="B3327" t="s">
        <v>5</v>
      </c>
      <c r="C3327" t="s">
        <v>1736</v>
      </c>
      <c r="D3327" t="s">
        <v>6904</v>
      </c>
      <c r="E3327" t="s">
        <v>1705</v>
      </c>
    </row>
    <row r="3328" spans="1:5" x14ac:dyDescent="0.25">
      <c r="A3328" t="s">
        <v>4938</v>
      </c>
      <c r="B3328" t="s">
        <v>5</v>
      </c>
      <c r="C3328" t="s">
        <v>1736</v>
      </c>
      <c r="D3328" t="s">
        <v>6904</v>
      </c>
      <c r="E3328" t="s">
        <v>1706</v>
      </c>
    </row>
    <row r="3329" spans="1:5" x14ac:dyDescent="0.25">
      <c r="A3329" t="s">
        <v>4939</v>
      </c>
      <c r="B3329" t="s">
        <v>5</v>
      </c>
      <c r="C3329" t="s">
        <v>1736</v>
      </c>
      <c r="D3329" t="s">
        <v>6904</v>
      </c>
      <c r="E3329" t="s">
        <v>1707</v>
      </c>
    </row>
    <row r="3330" spans="1:5" x14ac:dyDescent="0.25">
      <c r="A3330" t="s">
        <v>4940</v>
      </c>
      <c r="B3330" t="s">
        <v>5</v>
      </c>
      <c r="C3330" t="s">
        <v>1736</v>
      </c>
      <c r="D3330" t="s">
        <v>6904</v>
      </c>
      <c r="E3330" t="s">
        <v>1708</v>
      </c>
    </row>
    <row r="3331" spans="1:5" x14ac:dyDescent="0.25">
      <c r="A3331" t="s">
        <v>4941</v>
      </c>
      <c r="B3331" t="s">
        <v>5</v>
      </c>
      <c r="C3331" t="s">
        <v>1736</v>
      </c>
      <c r="D3331" t="s">
        <v>6904</v>
      </c>
      <c r="E3331" t="s">
        <v>1709</v>
      </c>
    </row>
    <row r="3332" spans="1:5" x14ac:dyDescent="0.25">
      <c r="A3332" t="s">
        <v>4942</v>
      </c>
      <c r="B3332" t="s">
        <v>5</v>
      </c>
      <c r="C3332" t="s">
        <v>1736</v>
      </c>
      <c r="D3332" t="s">
        <v>6904</v>
      </c>
      <c r="E3332" t="s">
        <v>1710</v>
      </c>
    </row>
    <row r="3333" spans="1:5" x14ac:dyDescent="0.25">
      <c r="A3333" t="s">
        <v>4943</v>
      </c>
      <c r="B3333" t="s">
        <v>5</v>
      </c>
      <c r="C3333" t="s">
        <v>1736</v>
      </c>
      <c r="D3333" t="s">
        <v>6904</v>
      </c>
      <c r="E3333" t="s">
        <v>1711</v>
      </c>
    </row>
    <row r="3334" spans="1:5" x14ac:dyDescent="0.25">
      <c r="A3334" t="s">
        <v>4944</v>
      </c>
      <c r="B3334" t="s">
        <v>5</v>
      </c>
      <c r="C3334" t="s">
        <v>1736</v>
      </c>
      <c r="D3334" t="s">
        <v>6904</v>
      </c>
      <c r="E3334" t="s">
        <v>1712</v>
      </c>
    </row>
    <row r="3335" spans="1:5" x14ac:dyDescent="0.25">
      <c r="A3335" t="s">
        <v>4945</v>
      </c>
      <c r="B3335" t="s">
        <v>5</v>
      </c>
      <c r="C3335" t="s">
        <v>1736</v>
      </c>
      <c r="D3335" t="s">
        <v>6904</v>
      </c>
      <c r="E3335" t="s">
        <v>1713</v>
      </c>
    </row>
    <row r="3336" spans="1:5" x14ac:dyDescent="0.25">
      <c r="A3336" t="s">
        <v>4946</v>
      </c>
      <c r="B3336" t="s">
        <v>5</v>
      </c>
      <c r="C3336" t="s">
        <v>1736</v>
      </c>
      <c r="D3336" t="s">
        <v>6904</v>
      </c>
      <c r="E3336" t="s">
        <v>1714</v>
      </c>
    </row>
    <row r="3337" spans="1:5" x14ac:dyDescent="0.25">
      <c r="A3337" t="s">
        <v>4947</v>
      </c>
      <c r="B3337" t="s">
        <v>5</v>
      </c>
      <c r="C3337" t="s">
        <v>1736</v>
      </c>
      <c r="D3337" t="s">
        <v>6904</v>
      </c>
      <c r="E3337" t="s">
        <v>1715</v>
      </c>
    </row>
    <row r="3338" spans="1:5" x14ac:dyDescent="0.25">
      <c r="A3338" t="s">
        <v>4948</v>
      </c>
      <c r="B3338" t="s">
        <v>5</v>
      </c>
      <c r="C3338" t="s">
        <v>1736</v>
      </c>
      <c r="D3338" t="s">
        <v>6905</v>
      </c>
      <c r="E3338" t="s">
        <v>1702</v>
      </c>
    </row>
    <row r="3339" spans="1:5" x14ac:dyDescent="0.25">
      <c r="A3339" t="s">
        <v>4949</v>
      </c>
      <c r="B3339" t="s">
        <v>5</v>
      </c>
      <c r="C3339" t="s">
        <v>1736</v>
      </c>
      <c r="D3339" t="s">
        <v>6905</v>
      </c>
      <c r="E3339" t="s">
        <v>1705</v>
      </c>
    </row>
    <row r="3340" spans="1:5" x14ac:dyDescent="0.25">
      <c r="A3340" t="s">
        <v>4950</v>
      </c>
      <c r="B3340" t="s">
        <v>5</v>
      </c>
      <c r="C3340" t="s">
        <v>1736</v>
      </c>
      <c r="D3340" t="s">
        <v>6905</v>
      </c>
      <c r="E3340" t="s">
        <v>1706</v>
      </c>
    </row>
    <row r="3341" spans="1:5" x14ac:dyDescent="0.25">
      <c r="A3341" t="s">
        <v>4951</v>
      </c>
      <c r="B3341" t="s">
        <v>5</v>
      </c>
      <c r="C3341" t="s">
        <v>1736</v>
      </c>
      <c r="D3341" t="s">
        <v>6905</v>
      </c>
      <c r="E3341" t="s">
        <v>1707</v>
      </c>
    </row>
    <row r="3342" spans="1:5" x14ac:dyDescent="0.25">
      <c r="A3342" t="s">
        <v>4952</v>
      </c>
      <c r="B3342" t="s">
        <v>5</v>
      </c>
      <c r="C3342" t="s">
        <v>1736</v>
      </c>
      <c r="D3342" t="s">
        <v>6905</v>
      </c>
      <c r="E3342" t="s">
        <v>1708</v>
      </c>
    </row>
    <row r="3343" spans="1:5" x14ac:dyDescent="0.25">
      <c r="A3343" t="s">
        <v>4953</v>
      </c>
      <c r="B3343" t="s">
        <v>5</v>
      </c>
      <c r="C3343" t="s">
        <v>1736</v>
      </c>
      <c r="D3343" t="s">
        <v>6905</v>
      </c>
      <c r="E3343" t="s">
        <v>1709</v>
      </c>
    </row>
    <row r="3344" spans="1:5" x14ac:dyDescent="0.25">
      <c r="A3344" t="s">
        <v>4954</v>
      </c>
      <c r="B3344" t="s">
        <v>5</v>
      </c>
      <c r="C3344" t="s">
        <v>1736</v>
      </c>
      <c r="D3344" t="s">
        <v>6905</v>
      </c>
      <c r="E3344" t="s">
        <v>1710</v>
      </c>
    </row>
    <row r="3345" spans="1:5" x14ac:dyDescent="0.25">
      <c r="A3345" t="s">
        <v>4955</v>
      </c>
      <c r="B3345" t="s">
        <v>5</v>
      </c>
      <c r="C3345" t="s">
        <v>1736</v>
      </c>
      <c r="D3345" t="s">
        <v>6905</v>
      </c>
      <c r="E3345" t="s">
        <v>1711</v>
      </c>
    </row>
    <row r="3346" spans="1:5" x14ac:dyDescent="0.25">
      <c r="A3346" t="s">
        <v>4956</v>
      </c>
      <c r="B3346" t="s">
        <v>5</v>
      </c>
      <c r="C3346" t="s">
        <v>1736</v>
      </c>
      <c r="D3346" t="s">
        <v>6905</v>
      </c>
      <c r="E3346" t="s">
        <v>1712</v>
      </c>
    </row>
    <row r="3347" spans="1:5" x14ac:dyDescent="0.25">
      <c r="A3347" t="s">
        <v>4957</v>
      </c>
      <c r="B3347" t="s">
        <v>5</v>
      </c>
      <c r="C3347" t="s">
        <v>1736</v>
      </c>
      <c r="D3347" t="s">
        <v>6905</v>
      </c>
      <c r="E3347" t="s">
        <v>1713</v>
      </c>
    </row>
    <row r="3348" spans="1:5" x14ac:dyDescent="0.25">
      <c r="A3348" t="s">
        <v>4958</v>
      </c>
      <c r="B3348" t="s">
        <v>5</v>
      </c>
      <c r="C3348" t="s">
        <v>1736</v>
      </c>
      <c r="D3348" t="s">
        <v>6905</v>
      </c>
      <c r="E3348" t="s">
        <v>1714</v>
      </c>
    </row>
    <row r="3349" spans="1:5" x14ac:dyDescent="0.25">
      <c r="A3349" t="s">
        <v>4959</v>
      </c>
      <c r="B3349" t="s">
        <v>5</v>
      </c>
      <c r="C3349" t="s">
        <v>1736</v>
      </c>
      <c r="D3349" t="s">
        <v>6905</v>
      </c>
      <c r="E3349" t="s">
        <v>1715</v>
      </c>
    </row>
    <row r="3350" spans="1:5" x14ac:dyDescent="0.25">
      <c r="A3350" t="s">
        <v>4960</v>
      </c>
      <c r="B3350" t="s">
        <v>5</v>
      </c>
      <c r="C3350" t="s">
        <v>1736</v>
      </c>
      <c r="D3350" t="s">
        <v>6906</v>
      </c>
      <c r="E3350" t="s">
        <v>1702</v>
      </c>
    </row>
    <row r="3351" spans="1:5" x14ac:dyDescent="0.25">
      <c r="A3351" t="s">
        <v>4961</v>
      </c>
      <c r="B3351" t="s">
        <v>5</v>
      </c>
      <c r="C3351" t="s">
        <v>1736</v>
      </c>
      <c r="D3351" t="s">
        <v>6906</v>
      </c>
      <c r="E3351" t="s">
        <v>1705</v>
      </c>
    </row>
    <row r="3352" spans="1:5" x14ac:dyDescent="0.25">
      <c r="A3352" t="s">
        <v>4962</v>
      </c>
      <c r="B3352" t="s">
        <v>5</v>
      </c>
      <c r="C3352" t="s">
        <v>1736</v>
      </c>
      <c r="D3352" t="s">
        <v>6906</v>
      </c>
      <c r="E3352" t="s">
        <v>1706</v>
      </c>
    </row>
    <row r="3353" spans="1:5" x14ac:dyDescent="0.25">
      <c r="A3353" t="s">
        <v>4963</v>
      </c>
      <c r="B3353" t="s">
        <v>5</v>
      </c>
      <c r="C3353" t="s">
        <v>1736</v>
      </c>
      <c r="D3353" t="s">
        <v>6906</v>
      </c>
      <c r="E3353" t="s">
        <v>1707</v>
      </c>
    </row>
    <row r="3354" spans="1:5" x14ac:dyDescent="0.25">
      <c r="A3354" t="s">
        <v>4964</v>
      </c>
      <c r="B3354" t="s">
        <v>5</v>
      </c>
      <c r="C3354" t="s">
        <v>1736</v>
      </c>
      <c r="D3354" t="s">
        <v>6906</v>
      </c>
      <c r="E3354" t="s">
        <v>1708</v>
      </c>
    </row>
    <row r="3355" spans="1:5" x14ac:dyDescent="0.25">
      <c r="A3355" t="s">
        <v>4965</v>
      </c>
      <c r="B3355" t="s">
        <v>5</v>
      </c>
      <c r="C3355" t="s">
        <v>1736</v>
      </c>
      <c r="D3355" t="s">
        <v>6906</v>
      </c>
      <c r="E3355" t="s">
        <v>1709</v>
      </c>
    </row>
    <row r="3356" spans="1:5" x14ac:dyDescent="0.25">
      <c r="A3356" t="s">
        <v>4966</v>
      </c>
      <c r="B3356" t="s">
        <v>5</v>
      </c>
      <c r="C3356" t="s">
        <v>1736</v>
      </c>
      <c r="D3356" t="s">
        <v>6906</v>
      </c>
      <c r="E3356" t="s">
        <v>1710</v>
      </c>
    </row>
    <row r="3357" spans="1:5" x14ac:dyDescent="0.25">
      <c r="A3357" t="s">
        <v>4967</v>
      </c>
      <c r="B3357" t="s">
        <v>5</v>
      </c>
      <c r="C3357" t="s">
        <v>1736</v>
      </c>
      <c r="D3357" t="s">
        <v>6906</v>
      </c>
      <c r="E3357" t="s">
        <v>1711</v>
      </c>
    </row>
    <row r="3358" spans="1:5" x14ac:dyDescent="0.25">
      <c r="A3358" t="s">
        <v>4968</v>
      </c>
      <c r="B3358" t="s">
        <v>5</v>
      </c>
      <c r="C3358" t="s">
        <v>1736</v>
      </c>
      <c r="D3358" t="s">
        <v>6906</v>
      </c>
      <c r="E3358" t="s">
        <v>1712</v>
      </c>
    </row>
    <row r="3359" spans="1:5" x14ac:dyDescent="0.25">
      <c r="A3359" t="s">
        <v>4969</v>
      </c>
      <c r="B3359" t="s">
        <v>5</v>
      </c>
      <c r="C3359" t="s">
        <v>1736</v>
      </c>
      <c r="D3359" t="s">
        <v>6906</v>
      </c>
      <c r="E3359" t="s">
        <v>1713</v>
      </c>
    </row>
    <row r="3360" spans="1:5" x14ac:dyDescent="0.25">
      <c r="A3360" t="s">
        <v>4970</v>
      </c>
      <c r="B3360" t="s">
        <v>5</v>
      </c>
      <c r="C3360" t="s">
        <v>1736</v>
      </c>
      <c r="D3360" t="s">
        <v>6906</v>
      </c>
      <c r="E3360" t="s">
        <v>1714</v>
      </c>
    </row>
    <row r="3361" spans="1:5" x14ac:dyDescent="0.25">
      <c r="A3361" t="s">
        <v>4971</v>
      </c>
      <c r="B3361" t="s">
        <v>5</v>
      </c>
      <c r="C3361" t="s">
        <v>1736</v>
      </c>
      <c r="D3361" t="s">
        <v>6906</v>
      </c>
      <c r="E3361" t="s">
        <v>1715</v>
      </c>
    </row>
    <row r="3362" spans="1:5" x14ac:dyDescent="0.25">
      <c r="A3362" t="s">
        <v>4972</v>
      </c>
      <c r="B3362" t="s">
        <v>5</v>
      </c>
      <c r="C3362" t="s">
        <v>1736</v>
      </c>
      <c r="D3362" t="s">
        <v>6907</v>
      </c>
      <c r="E3362" t="s">
        <v>1702</v>
      </c>
    </row>
    <row r="3363" spans="1:5" x14ac:dyDescent="0.25">
      <c r="A3363" t="s">
        <v>4973</v>
      </c>
      <c r="B3363" t="s">
        <v>5</v>
      </c>
      <c r="C3363" t="s">
        <v>1736</v>
      </c>
      <c r="D3363" t="s">
        <v>6907</v>
      </c>
      <c r="E3363" t="s">
        <v>1705</v>
      </c>
    </row>
    <row r="3364" spans="1:5" x14ac:dyDescent="0.25">
      <c r="A3364" t="s">
        <v>4974</v>
      </c>
      <c r="B3364" t="s">
        <v>5</v>
      </c>
      <c r="C3364" t="s">
        <v>1736</v>
      </c>
      <c r="D3364" t="s">
        <v>6907</v>
      </c>
      <c r="E3364" t="s">
        <v>1706</v>
      </c>
    </row>
    <row r="3365" spans="1:5" x14ac:dyDescent="0.25">
      <c r="A3365" t="s">
        <v>4975</v>
      </c>
      <c r="B3365" t="s">
        <v>5</v>
      </c>
      <c r="C3365" t="s">
        <v>1736</v>
      </c>
      <c r="D3365" t="s">
        <v>6907</v>
      </c>
      <c r="E3365" t="s">
        <v>1707</v>
      </c>
    </row>
    <row r="3366" spans="1:5" x14ac:dyDescent="0.25">
      <c r="A3366" t="s">
        <v>4976</v>
      </c>
      <c r="B3366" t="s">
        <v>5</v>
      </c>
      <c r="C3366" t="s">
        <v>1736</v>
      </c>
      <c r="D3366" t="s">
        <v>6907</v>
      </c>
      <c r="E3366" t="s">
        <v>1708</v>
      </c>
    </row>
    <row r="3367" spans="1:5" x14ac:dyDescent="0.25">
      <c r="A3367" t="s">
        <v>4977</v>
      </c>
      <c r="B3367" t="s">
        <v>5</v>
      </c>
      <c r="C3367" t="s">
        <v>1736</v>
      </c>
      <c r="D3367" t="s">
        <v>6907</v>
      </c>
      <c r="E3367" t="s">
        <v>1709</v>
      </c>
    </row>
    <row r="3368" spans="1:5" x14ac:dyDescent="0.25">
      <c r="A3368" t="s">
        <v>4978</v>
      </c>
      <c r="B3368" t="s">
        <v>5</v>
      </c>
      <c r="C3368" t="s">
        <v>1736</v>
      </c>
      <c r="D3368" t="s">
        <v>6907</v>
      </c>
      <c r="E3368" t="s">
        <v>1710</v>
      </c>
    </row>
    <row r="3369" spans="1:5" x14ac:dyDescent="0.25">
      <c r="A3369" t="s">
        <v>4979</v>
      </c>
      <c r="B3369" t="s">
        <v>5</v>
      </c>
      <c r="C3369" t="s">
        <v>1736</v>
      </c>
      <c r="D3369" t="s">
        <v>6907</v>
      </c>
      <c r="E3369" t="s">
        <v>1711</v>
      </c>
    </row>
    <row r="3370" spans="1:5" x14ac:dyDescent="0.25">
      <c r="A3370" t="s">
        <v>4980</v>
      </c>
      <c r="B3370" t="s">
        <v>5</v>
      </c>
      <c r="C3370" t="s">
        <v>1736</v>
      </c>
      <c r="D3370" t="s">
        <v>6907</v>
      </c>
      <c r="E3370" t="s">
        <v>1712</v>
      </c>
    </row>
    <row r="3371" spans="1:5" x14ac:dyDescent="0.25">
      <c r="A3371" t="s">
        <v>4981</v>
      </c>
      <c r="B3371" t="s">
        <v>5</v>
      </c>
      <c r="C3371" t="s">
        <v>1736</v>
      </c>
      <c r="D3371" t="s">
        <v>6907</v>
      </c>
      <c r="E3371" t="s">
        <v>1713</v>
      </c>
    </row>
    <row r="3372" spans="1:5" x14ac:dyDescent="0.25">
      <c r="A3372" t="s">
        <v>4982</v>
      </c>
      <c r="B3372" t="s">
        <v>5</v>
      </c>
      <c r="C3372" t="s">
        <v>1736</v>
      </c>
      <c r="D3372" t="s">
        <v>6907</v>
      </c>
      <c r="E3372" t="s">
        <v>1714</v>
      </c>
    </row>
    <row r="3373" spans="1:5" x14ac:dyDescent="0.25">
      <c r="A3373" t="s">
        <v>4983</v>
      </c>
      <c r="B3373" t="s">
        <v>5</v>
      </c>
      <c r="C3373" t="s">
        <v>1736</v>
      </c>
      <c r="D3373" t="s">
        <v>6907</v>
      </c>
      <c r="E3373" t="s">
        <v>1715</v>
      </c>
    </row>
    <row r="3374" spans="1:5" x14ac:dyDescent="0.25">
      <c r="A3374" t="s">
        <v>4984</v>
      </c>
      <c r="B3374" t="s">
        <v>5</v>
      </c>
      <c r="C3374" t="s">
        <v>1736</v>
      </c>
      <c r="D3374" t="s">
        <v>6908</v>
      </c>
      <c r="E3374" t="s">
        <v>1702</v>
      </c>
    </row>
    <row r="3375" spans="1:5" x14ac:dyDescent="0.25">
      <c r="A3375" t="s">
        <v>4985</v>
      </c>
      <c r="B3375" t="s">
        <v>5</v>
      </c>
      <c r="C3375" t="s">
        <v>1736</v>
      </c>
      <c r="D3375" t="s">
        <v>6908</v>
      </c>
      <c r="E3375" t="s">
        <v>1705</v>
      </c>
    </row>
    <row r="3376" spans="1:5" x14ac:dyDescent="0.25">
      <c r="A3376" t="s">
        <v>4986</v>
      </c>
      <c r="B3376" t="s">
        <v>5</v>
      </c>
      <c r="C3376" t="s">
        <v>1736</v>
      </c>
      <c r="D3376" t="s">
        <v>6908</v>
      </c>
      <c r="E3376" t="s">
        <v>1706</v>
      </c>
    </row>
    <row r="3377" spans="1:5" x14ac:dyDescent="0.25">
      <c r="A3377" t="s">
        <v>4987</v>
      </c>
      <c r="B3377" t="s">
        <v>5</v>
      </c>
      <c r="C3377" t="s">
        <v>1736</v>
      </c>
      <c r="D3377" t="s">
        <v>6908</v>
      </c>
      <c r="E3377" t="s">
        <v>1707</v>
      </c>
    </row>
    <row r="3378" spans="1:5" x14ac:dyDescent="0.25">
      <c r="A3378" t="s">
        <v>4988</v>
      </c>
      <c r="B3378" t="s">
        <v>5</v>
      </c>
      <c r="C3378" t="s">
        <v>1736</v>
      </c>
      <c r="D3378" t="s">
        <v>6908</v>
      </c>
      <c r="E3378" t="s">
        <v>1708</v>
      </c>
    </row>
    <row r="3379" spans="1:5" x14ac:dyDescent="0.25">
      <c r="A3379" t="s">
        <v>4989</v>
      </c>
      <c r="B3379" t="s">
        <v>5</v>
      </c>
      <c r="C3379" t="s">
        <v>1736</v>
      </c>
      <c r="D3379" t="s">
        <v>6908</v>
      </c>
      <c r="E3379" t="s">
        <v>1709</v>
      </c>
    </row>
    <row r="3380" spans="1:5" x14ac:dyDescent="0.25">
      <c r="A3380" t="s">
        <v>4990</v>
      </c>
      <c r="B3380" t="s">
        <v>5</v>
      </c>
      <c r="C3380" t="s">
        <v>1736</v>
      </c>
      <c r="D3380" t="s">
        <v>6908</v>
      </c>
      <c r="E3380" t="s">
        <v>1710</v>
      </c>
    </row>
    <row r="3381" spans="1:5" x14ac:dyDescent="0.25">
      <c r="A3381" t="s">
        <v>4991</v>
      </c>
      <c r="B3381" t="s">
        <v>5</v>
      </c>
      <c r="C3381" t="s">
        <v>1736</v>
      </c>
      <c r="D3381" t="s">
        <v>6908</v>
      </c>
      <c r="E3381" t="s">
        <v>1711</v>
      </c>
    </row>
    <row r="3382" spans="1:5" x14ac:dyDescent="0.25">
      <c r="A3382" t="s">
        <v>4992</v>
      </c>
      <c r="B3382" t="s">
        <v>5</v>
      </c>
      <c r="C3382" t="s">
        <v>1736</v>
      </c>
      <c r="D3382" t="s">
        <v>6908</v>
      </c>
      <c r="E3382" t="s">
        <v>1712</v>
      </c>
    </row>
    <row r="3383" spans="1:5" x14ac:dyDescent="0.25">
      <c r="A3383" t="s">
        <v>4993</v>
      </c>
      <c r="B3383" t="s">
        <v>5</v>
      </c>
      <c r="C3383" t="s">
        <v>1736</v>
      </c>
      <c r="D3383" t="s">
        <v>6908</v>
      </c>
      <c r="E3383" t="s">
        <v>1713</v>
      </c>
    </row>
    <row r="3384" spans="1:5" x14ac:dyDescent="0.25">
      <c r="A3384" t="s">
        <v>4994</v>
      </c>
      <c r="B3384" t="s">
        <v>5</v>
      </c>
      <c r="C3384" t="s">
        <v>1736</v>
      </c>
      <c r="D3384" t="s">
        <v>6908</v>
      </c>
      <c r="E3384" t="s">
        <v>1714</v>
      </c>
    </row>
    <row r="3385" spans="1:5" x14ac:dyDescent="0.25">
      <c r="A3385" t="s">
        <v>4995</v>
      </c>
      <c r="B3385" t="s">
        <v>5</v>
      </c>
      <c r="C3385" t="s">
        <v>1736</v>
      </c>
      <c r="D3385" t="s">
        <v>6908</v>
      </c>
      <c r="E3385" t="s">
        <v>1715</v>
      </c>
    </row>
    <row r="3386" spans="1:5" x14ac:dyDescent="0.25">
      <c r="A3386" t="s">
        <v>4996</v>
      </c>
      <c r="B3386" t="s">
        <v>5</v>
      </c>
      <c r="C3386" t="s">
        <v>1736</v>
      </c>
      <c r="D3386" t="s">
        <v>6909</v>
      </c>
      <c r="E3386" t="s">
        <v>1702</v>
      </c>
    </row>
    <row r="3387" spans="1:5" x14ac:dyDescent="0.25">
      <c r="A3387" t="s">
        <v>4997</v>
      </c>
      <c r="B3387" t="s">
        <v>5</v>
      </c>
      <c r="C3387" t="s">
        <v>1736</v>
      </c>
      <c r="D3387" t="s">
        <v>6909</v>
      </c>
      <c r="E3387" t="s">
        <v>1705</v>
      </c>
    </row>
    <row r="3388" spans="1:5" x14ac:dyDescent="0.25">
      <c r="A3388" t="s">
        <v>4998</v>
      </c>
      <c r="B3388" t="s">
        <v>5</v>
      </c>
      <c r="C3388" t="s">
        <v>1736</v>
      </c>
      <c r="D3388" t="s">
        <v>6909</v>
      </c>
      <c r="E3388" t="s">
        <v>1706</v>
      </c>
    </row>
    <row r="3389" spans="1:5" x14ac:dyDescent="0.25">
      <c r="A3389" t="s">
        <v>4999</v>
      </c>
      <c r="B3389" t="s">
        <v>5</v>
      </c>
      <c r="C3389" t="s">
        <v>1736</v>
      </c>
      <c r="D3389" t="s">
        <v>6909</v>
      </c>
      <c r="E3389" t="s">
        <v>1707</v>
      </c>
    </row>
    <row r="3390" spans="1:5" x14ac:dyDescent="0.25">
      <c r="A3390" t="s">
        <v>5000</v>
      </c>
      <c r="B3390" t="s">
        <v>5</v>
      </c>
      <c r="C3390" t="s">
        <v>1736</v>
      </c>
      <c r="D3390" t="s">
        <v>6909</v>
      </c>
      <c r="E3390" t="s">
        <v>1708</v>
      </c>
    </row>
    <row r="3391" spans="1:5" x14ac:dyDescent="0.25">
      <c r="A3391" t="s">
        <v>5001</v>
      </c>
      <c r="B3391" t="s">
        <v>5</v>
      </c>
      <c r="C3391" t="s">
        <v>1736</v>
      </c>
      <c r="D3391" t="s">
        <v>6909</v>
      </c>
      <c r="E3391" t="s">
        <v>1709</v>
      </c>
    </row>
    <row r="3392" spans="1:5" x14ac:dyDescent="0.25">
      <c r="A3392" t="s">
        <v>5002</v>
      </c>
      <c r="B3392" t="s">
        <v>5</v>
      </c>
      <c r="C3392" t="s">
        <v>1736</v>
      </c>
      <c r="D3392" t="s">
        <v>6909</v>
      </c>
      <c r="E3392" t="s">
        <v>1710</v>
      </c>
    </row>
    <row r="3393" spans="1:5" x14ac:dyDescent="0.25">
      <c r="A3393" t="s">
        <v>5003</v>
      </c>
      <c r="B3393" t="s">
        <v>5</v>
      </c>
      <c r="C3393" t="s">
        <v>1736</v>
      </c>
      <c r="D3393" t="s">
        <v>6909</v>
      </c>
      <c r="E3393" t="s">
        <v>1711</v>
      </c>
    </row>
    <row r="3394" spans="1:5" x14ac:dyDescent="0.25">
      <c r="A3394" t="s">
        <v>5004</v>
      </c>
      <c r="B3394" t="s">
        <v>5</v>
      </c>
      <c r="C3394" t="s">
        <v>1736</v>
      </c>
      <c r="D3394" t="s">
        <v>6909</v>
      </c>
      <c r="E3394" t="s">
        <v>1712</v>
      </c>
    </row>
    <row r="3395" spans="1:5" x14ac:dyDescent="0.25">
      <c r="A3395" t="s">
        <v>5005</v>
      </c>
      <c r="B3395" t="s">
        <v>5</v>
      </c>
      <c r="C3395" t="s">
        <v>1736</v>
      </c>
      <c r="D3395" t="s">
        <v>6909</v>
      </c>
      <c r="E3395" t="s">
        <v>1713</v>
      </c>
    </row>
    <row r="3396" spans="1:5" x14ac:dyDescent="0.25">
      <c r="A3396" t="s">
        <v>5006</v>
      </c>
      <c r="B3396" t="s">
        <v>5</v>
      </c>
      <c r="C3396" t="s">
        <v>1736</v>
      </c>
      <c r="D3396" t="s">
        <v>6909</v>
      </c>
      <c r="E3396" t="s">
        <v>1714</v>
      </c>
    </row>
    <row r="3397" spans="1:5" x14ac:dyDescent="0.25">
      <c r="A3397" t="s">
        <v>5007</v>
      </c>
      <c r="B3397" t="s">
        <v>5</v>
      </c>
      <c r="C3397" t="s">
        <v>1736</v>
      </c>
      <c r="D3397" t="s">
        <v>6909</v>
      </c>
      <c r="E3397" t="s">
        <v>1715</v>
      </c>
    </row>
    <row r="3398" spans="1:5" x14ac:dyDescent="0.25">
      <c r="A3398" t="s">
        <v>5008</v>
      </c>
      <c r="B3398" t="s">
        <v>5</v>
      </c>
      <c r="C3398" t="s">
        <v>1736</v>
      </c>
      <c r="D3398" t="s">
        <v>6910</v>
      </c>
      <c r="E3398" t="s">
        <v>1702</v>
      </c>
    </row>
    <row r="3399" spans="1:5" x14ac:dyDescent="0.25">
      <c r="A3399" t="s">
        <v>5009</v>
      </c>
      <c r="B3399" t="s">
        <v>5</v>
      </c>
      <c r="C3399" t="s">
        <v>1736</v>
      </c>
      <c r="D3399" t="s">
        <v>6910</v>
      </c>
      <c r="E3399" t="s">
        <v>1705</v>
      </c>
    </row>
    <row r="3400" spans="1:5" x14ac:dyDescent="0.25">
      <c r="A3400" t="s">
        <v>5010</v>
      </c>
      <c r="B3400" t="s">
        <v>5</v>
      </c>
      <c r="C3400" t="s">
        <v>1736</v>
      </c>
      <c r="D3400" t="s">
        <v>6910</v>
      </c>
      <c r="E3400" t="s">
        <v>1706</v>
      </c>
    </row>
    <row r="3401" spans="1:5" x14ac:dyDescent="0.25">
      <c r="A3401" t="s">
        <v>5011</v>
      </c>
      <c r="B3401" t="s">
        <v>5</v>
      </c>
      <c r="C3401" t="s">
        <v>1736</v>
      </c>
      <c r="D3401" t="s">
        <v>6910</v>
      </c>
      <c r="E3401" t="s">
        <v>1707</v>
      </c>
    </row>
    <row r="3402" spans="1:5" x14ac:dyDescent="0.25">
      <c r="A3402" t="s">
        <v>5012</v>
      </c>
      <c r="B3402" t="s">
        <v>5</v>
      </c>
      <c r="C3402" t="s">
        <v>1736</v>
      </c>
      <c r="D3402" t="s">
        <v>6910</v>
      </c>
      <c r="E3402" t="s">
        <v>1708</v>
      </c>
    </row>
    <row r="3403" spans="1:5" x14ac:dyDescent="0.25">
      <c r="A3403" t="s">
        <v>5013</v>
      </c>
      <c r="B3403" t="s">
        <v>5</v>
      </c>
      <c r="C3403" t="s">
        <v>1736</v>
      </c>
      <c r="D3403" t="s">
        <v>6910</v>
      </c>
      <c r="E3403" t="s">
        <v>1709</v>
      </c>
    </row>
    <row r="3404" spans="1:5" x14ac:dyDescent="0.25">
      <c r="A3404" t="s">
        <v>5014</v>
      </c>
      <c r="B3404" t="s">
        <v>5</v>
      </c>
      <c r="C3404" t="s">
        <v>1736</v>
      </c>
      <c r="D3404" t="s">
        <v>6910</v>
      </c>
      <c r="E3404" t="s">
        <v>1710</v>
      </c>
    </row>
    <row r="3405" spans="1:5" x14ac:dyDescent="0.25">
      <c r="A3405" t="s">
        <v>5015</v>
      </c>
      <c r="B3405" t="s">
        <v>5</v>
      </c>
      <c r="C3405" t="s">
        <v>1736</v>
      </c>
      <c r="D3405" t="s">
        <v>6910</v>
      </c>
      <c r="E3405" t="s">
        <v>1711</v>
      </c>
    </row>
    <row r="3406" spans="1:5" x14ac:dyDescent="0.25">
      <c r="A3406" t="s">
        <v>5016</v>
      </c>
      <c r="B3406" t="s">
        <v>5</v>
      </c>
      <c r="C3406" t="s">
        <v>1736</v>
      </c>
      <c r="D3406" t="s">
        <v>6910</v>
      </c>
      <c r="E3406" t="s">
        <v>1712</v>
      </c>
    </row>
    <row r="3407" spans="1:5" x14ac:dyDescent="0.25">
      <c r="A3407" t="s">
        <v>5017</v>
      </c>
      <c r="B3407" t="s">
        <v>5</v>
      </c>
      <c r="C3407" t="s">
        <v>1736</v>
      </c>
      <c r="D3407" t="s">
        <v>6910</v>
      </c>
      <c r="E3407" t="s">
        <v>1713</v>
      </c>
    </row>
    <row r="3408" spans="1:5" x14ac:dyDescent="0.25">
      <c r="A3408" t="s">
        <v>5018</v>
      </c>
      <c r="B3408" t="s">
        <v>5</v>
      </c>
      <c r="C3408" t="s">
        <v>1736</v>
      </c>
      <c r="D3408" t="s">
        <v>6910</v>
      </c>
      <c r="E3408" t="s">
        <v>1714</v>
      </c>
    </row>
    <row r="3409" spans="1:5" x14ac:dyDescent="0.25">
      <c r="A3409" t="s">
        <v>5019</v>
      </c>
      <c r="B3409" t="s">
        <v>5</v>
      </c>
      <c r="C3409" t="s">
        <v>1736</v>
      </c>
      <c r="D3409" t="s">
        <v>6910</v>
      </c>
      <c r="E3409" t="s">
        <v>1715</v>
      </c>
    </row>
    <row r="3410" spans="1:5" x14ac:dyDescent="0.25">
      <c r="A3410" t="s">
        <v>5020</v>
      </c>
      <c r="B3410" t="s">
        <v>5</v>
      </c>
      <c r="C3410" t="s">
        <v>1736</v>
      </c>
      <c r="D3410" t="s">
        <v>6911</v>
      </c>
      <c r="E3410" t="s">
        <v>1702</v>
      </c>
    </row>
    <row r="3411" spans="1:5" x14ac:dyDescent="0.25">
      <c r="A3411" t="s">
        <v>5021</v>
      </c>
      <c r="B3411" t="s">
        <v>5</v>
      </c>
      <c r="C3411" t="s">
        <v>1736</v>
      </c>
      <c r="D3411" t="s">
        <v>6911</v>
      </c>
      <c r="E3411" t="s">
        <v>1705</v>
      </c>
    </row>
    <row r="3412" spans="1:5" x14ac:dyDescent="0.25">
      <c r="A3412" t="s">
        <v>5022</v>
      </c>
      <c r="B3412" t="s">
        <v>5</v>
      </c>
      <c r="C3412" t="s">
        <v>1736</v>
      </c>
      <c r="D3412" t="s">
        <v>6911</v>
      </c>
      <c r="E3412" t="s">
        <v>1706</v>
      </c>
    </row>
    <row r="3413" spans="1:5" x14ac:dyDescent="0.25">
      <c r="A3413" t="s">
        <v>5023</v>
      </c>
      <c r="B3413" t="s">
        <v>5</v>
      </c>
      <c r="C3413" t="s">
        <v>1736</v>
      </c>
      <c r="D3413" t="s">
        <v>6911</v>
      </c>
      <c r="E3413" t="s">
        <v>1707</v>
      </c>
    </row>
    <row r="3414" spans="1:5" x14ac:dyDescent="0.25">
      <c r="A3414" t="s">
        <v>5024</v>
      </c>
      <c r="B3414" t="s">
        <v>5</v>
      </c>
      <c r="C3414" t="s">
        <v>1736</v>
      </c>
      <c r="D3414" t="s">
        <v>6911</v>
      </c>
      <c r="E3414" t="s">
        <v>1708</v>
      </c>
    </row>
    <row r="3415" spans="1:5" x14ac:dyDescent="0.25">
      <c r="A3415" t="s">
        <v>5025</v>
      </c>
      <c r="B3415" t="s">
        <v>5</v>
      </c>
      <c r="C3415" t="s">
        <v>1736</v>
      </c>
      <c r="D3415" t="s">
        <v>6911</v>
      </c>
      <c r="E3415" t="s">
        <v>1709</v>
      </c>
    </row>
    <row r="3416" spans="1:5" x14ac:dyDescent="0.25">
      <c r="A3416" t="s">
        <v>5026</v>
      </c>
      <c r="B3416" t="s">
        <v>5</v>
      </c>
      <c r="C3416" t="s">
        <v>1736</v>
      </c>
      <c r="D3416" t="s">
        <v>6911</v>
      </c>
      <c r="E3416" t="s">
        <v>1710</v>
      </c>
    </row>
    <row r="3417" spans="1:5" x14ac:dyDescent="0.25">
      <c r="A3417" t="s">
        <v>5027</v>
      </c>
      <c r="B3417" t="s">
        <v>5</v>
      </c>
      <c r="C3417" t="s">
        <v>1736</v>
      </c>
      <c r="D3417" t="s">
        <v>6911</v>
      </c>
      <c r="E3417" t="s">
        <v>1711</v>
      </c>
    </row>
    <row r="3418" spans="1:5" x14ac:dyDescent="0.25">
      <c r="A3418" t="s">
        <v>5028</v>
      </c>
      <c r="B3418" t="s">
        <v>5</v>
      </c>
      <c r="C3418" t="s">
        <v>1736</v>
      </c>
      <c r="D3418" t="s">
        <v>6911</v>
      </c>
      <c r="E3418" t="s">
        <v>1712</v>
      </c>
    </row>
    <row r="3419" spans="1:5" x14ac:dyDescent="0.25">
      <c r="A3419" t="s">
        <v>5029</v>
      </c>
      <c r="B3419" t="s">
        <v>5</v>
      </c>
      <c r="C3419" t="s">
        <v>1736</v>
      </c>
      <c r="D3419" t="s">
        <v>6911</v>
      </c>
      <c r="E3419" t="s">
        <v>1713</v>
      </c>
    </row>
    <row r="3420" spans="1:5" x14ac:dyDescent="0.25">
      <c r="A3420" t="s">
        <v>5030</v>
      </c>
      <c r="B3420" t="s">
        <v>5</v>
      </c>
      <c r="C3420" t="s">
        <v>1736</v>
      </c>
      <c r="D3420" t="s">
        <v>6911</v>
      </c>
      <c r="E3420" t="s">
        <v>1714</v>
      </c>
    </row>
    <row r="3421" spans="1:5" x14ac:dyDescent="0.25">
      <c r="A3421" t="s">
        <v>5031</v>
      </c>
      <c r="B3421" t="s">
        <v>5</v>
      </c>
      <c r="C3421" t="s">
        <v>1736</v>
      </c>
      <c r="D3421" t="s">
        <v>6911</v>
      </c>
      <c r="E3421" t="s">
        <v>1715</v>
      </c>
    </row>
    <row r="3422" spans="1:5" x14ac:dyDescent="0.25">
      <c r="A3422" t="s">
        <v>5032</v>
      </c>
      <c r="B3422" t="s">
        <v>5</v>
      </c>
      <c r="C3422" t="s">
        <v>1736</v>
      </c>
      <c r="D3422" t="s">
        <v>6912</v>
      </c>
      <c r="E3422" t="s">
        <v>1702</v>
      </c>
    </row>
    <row r="3423" spans="1:5" x14ac:dyDescent="0.25">
      <c r="A3423" t="s">
        <v>5033</v>
      </c>
      <c r="B3423" t="s">
        <v>5</v>
      </c>
      <c r="C3423" t="s">
        <v>1736</v>
      </c>
      <c r="D3423" t="s">
        <v>6912</v>
      </c>
      <c r="E3423" t="s">
        <v>1705</v>
      </c>
    </row>
    <row r="3424" spans="1:5" x14ac:dyDescent="0.25">
      <c r="A3424" t="s">
        <v>5034</v>
      </c>
      <c r="B3424" t="s">
        <v>5</v>
      </c>
      <c r="C3424" t="s">
        <v>1736</v>
      </c>
      <c r="D3424" t="s">
        <v>6912</v>
      </c>
      <c r="E3424" t="s">
        <v>1706</v>
      </c>
    </row>
    <row r="3425" spans="1:5" x14ac:dyDescent="0.25">
      <c r="A3425" t="s">
        <v>5035</v>
      </c>
      <c r="B3425" t="s">
        <v>5</v>
      </c>
      <c r="C3425" t="s">
        <v>1736</v>
      </c>
      <c r="D3425" t="s">
        <v>6912</v>
      </c>
      <c r="E3425" t="s">
        <v>1707</v>
      </c>
    </row>
    <row r="3426" spans="1:5" x14ac:dyDescent="0.25">
      <c r="A3426" t="s">
        <v>5036</v>
      </c>
      <c r="B3426" t="s">
        <v>5</v>
      </c>
      <c r="C3426" t="s">
        <v>1736</v>
      </c>
      <c r="D3426" t="s">
        <v>6912</v>
      </c>
      <c r="E3426" t="s">
        <v>1708</v>
      </c>
    </row>
    <row r="3427" spans="1:5" x14ac:dyDescent="0.25">
      <c r="A3427" t="s">
        <v>5037</v>
      </c>
      <c r="B3427" t="s">
        <v>5</v>
      </c>
      <c r="C3427" t="s">
        <v>1736</v>
      </c>
      <c r="D3427" t="s">
        <v>6912</v>
      </c>
      <c r="E3427" t="s">
        <v>1709</v>
      </c>
    </row>
    <row r="3428" spans="1:5" x14ac:dyDescent="0.25">
      <c r="A3428" t="s">
        <v>5038</v>
      </c>
      <c r="B3428" t="s">
        <v>5</v>
      </c>
      <c r="C3428" t="s">
        <v>1736</v>
      </c>
      <c r="D3428" t="s">
        <v>6912</v>
      </c>
      <c r="E3428" t="s">
        <v>1710</v>
      </c>
    </row>
    <row r="3429" spans="1:5" x14ac:dyDescent="0.25">
      <c r="A3429" t="s">
        <v>5039</v>
      </c>
      <c r="B3429" t="s">
        <v>5</v>
      </c>
      <c r="C3429" t="s">
        <v>1736</v>
      </c>
      <c r="D3429" t="s">
        <v>6912</v>
      </c>
      <c r="E3429" t="s">
        <v>1711</v>
      </c>
    </row>
    <row r="3430" spans="1:5" x14ac:dyDescent="0.25">
      <c r="A3430" t="s">
        <v>5040</v>
      </c>
      <c r="B3430" t="s">
        <v>5</v>
      </c>
      <c r="C3430" t="s">
        <v>1736</v>
      </c>
      <c r="D3430" t="s">
        <v>6912</v>
      </c>
      <c r="E3430" t="s">
        <v>1712</v>
      </c>
    </row>
    <row r="3431" spans="1:5" x14ac:dyDescent="0.25">
      <c r="A3431" t="s">
        <v>5041</v>
      </c>
      <c r="B3431" t="s">
        <v>5</v>
      </c>
      <c r="C3431" t="s">
        <v>1736</v>
      </c>
      <c r="D3431" t="s">
        <v>6912</v>
      </c>
      <c r="E3431" t="s">
        <v>1713</v>
      </c>
    </row>
    <row r="3432" spans="1:5" x14ac:dyDescent="0.25">
      <c r="A3432" t="s">
        <v>5042</v>
      </c>
      <c r="B3432" t="s">
        <v>5</v>
      </c>
      <c r="C3432" t="s">
        <v>1736</v>
      </c>
      <c r="D3432" t="s">
        <v>6912</v>
      </c>
      <c r="E3432" t="s">
        <v>1714</v>
      </c>
    </row>
    <row r="3433" spans="1:5" x14ac:dyDescent="0.25">
      <c r="A3433" t="s">
        <v>5043</v>
      </c>
      <c r="B3433" t="s">
        <v>5</v>
      </c>
      <c r="C3433" t="s">
        <v>1736</v>
      </c>
      <c r="D3433" t="s">
        <v>6912</v>
      </c>
      <c r="E3433" t="s">
        <v>1715</v>
      </c>
    </row>
    <row r="3434" spans="1:5" x14ac:dyDescent="0.25">
      <c r="A3434" t="s">
        <v>5044</v>
      </c>
      <c r="B3434" t="s">
        <v>5</v>
      </c>
      <c r="C3434" t="s">
        <v>1736</v>
      </c>
      <c r="D3434" t="s">
        <v>6913</v>
      </c>
      <c r="E3434" t="s">
        <v>1702</v>
      </c>
    </row>
    <row r="3435" spans="1:5" x14ac:dyDescent="0.25">
      <c r="A3435" t="s">
        <v>5045</v>
      </c>
      <c r="B3435" t="s">
        <v>5</v>
      </c>
      <c r="C3435" t="s">
        <v>1736</v>
      </c>
      <c r="D3435" t="s">
        <v>6913</v>
      </c>
      <c r="E3435" t="s">
        <v>1705</v>
      </c>
    </row>
    <row r="3436" spans="1:5" x14ac:dyDescent="0.25">
      <c r="A3436" t="s">
        <v>5046</v>
      </c>
      <c r="B3436" t="s">
        <v>5</v>
      </c>
      <c r="C3436" t="s">
        <v>1736</v>
      </c>
      <c r="D3436" t="s">
        <v>6913</v>
      </c>
      <c r="E3436" t="s">
        <v>1706</v>
      </c>
    </row>
    <row r="3437" spans="1:5" x14ac:dyDescent="0.25">
      <c r="A3437" t="s">
        <v>5047</v>
      </c>
      <c r="B3437" t="s">
        <v>5</v>
      </c>
      <c r="C3437" t="s">
        <v>1736</v>
      </c>
      <c r="D3437" t="s">
        <v>6913</v>
      </c>
      <c r="E3437" t="s">
        <v>1707</v>
      </c>
    </row>
    <row r="3438" spans="1:5" x14ac:dyDescent="0.25">
      <c r="A3438" t="s">
        <v>5048</v>
      </c>
      <c r="B3438" t="s">
        <v>5</v>
      </c>
      <c r="C3438" t="s">
        <v>1736</v>
      </c>
      <c r="D3438" t="s">
        <v>6913</v>
      </c>
      <c r="E3438" t="s">
        <v>1708</v>
      </c>
    </row>
    <row r="3439" spans="1:5" x14ac:dyDescent="0.25">
      <c r="A3439" t="s">
        <v>5049</v>
      </c>
      <c r="B3439" t="s">
        <v>5</v>
      </c>
      <c r="C3439" t="s">
        <v>1736</v>
      </c>
      <c r="D3439" t="s">
        <v>6913</v>
      </c>
      <c r="E3439" t="s">
        <v>1709</v>
      </c>
    </row>
    <row r="3440" spans="1:5" x14ac:dyDescent="0.25">
      <c r="A3440" t="s">
        <v>5050</v>
      </c>
      <c r="B3440" t="s">
        <v>5</v>
      </c>
      <c r="C3440" t="s">
        <v>1736</v>
      </c>
      <c r="D3440" t="s">
        <v>6913</v>
      </c>
      <c r="E3440" t="s">
        <v>1710</v>
      </c>
    </row>
    <row r="3441" spans="1:5" x14ac:dyDescent="0.25">
      <c r="A3441" t="s">
        <v>5051</v>
      </c>
      <c r="B3441" t="s">
        <v>5</v>
      </c>
      <c r="C3441" t="s">
        <v>1736</v>
      </c>
      <c r="D3441" t="s">
        <v>6913</v>
      </c>
      <c r="E3441" t="s">
        <v>1711</v>
      </c>
    </row>
    <row r="3442" spans="1:5" x14ac:dyDescent="0.25">
      <c r="A3442" t="s">
        <v>5052</v>
      </c>
      <c r="B3442" t="s">
        <v>5</v>
      </c>
      <c r="C3442" t="s">
        <v>1736</v>
      </c>
      <c r="D3442" t="s">
        <v>6913</v>
      </c>
      <c r="E3442" t="s">
        <v>1712</v>
      </c>
    </row>
    <row r="3443" spans="1:5" x14ac:dyDescent="0.25">
      <c r="A3443" t="s">
        <v>5053</v>
      </c>
      <c r="B3443" t="s">
        <v>5</v>
      </c>
      <c r="C3443" t="s">
        <v>1736</v>
      </c>
      <c r="D3443" t="s">
        <v>6913</v>
      </c>
      <c r="E3443" t="s">
        <v>1713</v>
      </c>
    </row>
    <row r="3444" spans="1:5" x14ac:dyDescent="0.25">
      <c r="A3444" t="s">
        <v>5054</v>
      </c>
      <c r="B3444" t="s">
        <v>5</v>
      </c>
      <c r="C3444" t="s">
        <v>1736</v>
      </c>
      <c r="D3444" t="s">
        <v>6913</v>
      </c>
      <c r="E3444" t="s">
        <v>1714</v>
      </c>
    </row>
    <row r="3445" spans="1:5" x14ac:dyDescent="0.25">
      <c r="A3445" t="s">
        <v>5055</v>
      </c>
      <c r="B3445" t="s">
        <v>5</v>
      </c>
      <c r="C3445" t="s">
        <v>1736</v>
      </c>
      <c r="D3445" t="s">
        <v>6913</v>
      </c>
      <c r="E3445" t="s">
        <v>1715</v>
      </c>
    </row>
    <row r="3446" spans="1:5" x14ac:dyDescent="0.25">
      <c r="A3446" t="s">
        <v>5056</v>
      </c>
      <c r="B3446" t="s">
        <v>5</v>
      </c>
      <c r="C3446" t="s">
        <v>1736</v>
      </c>
      <c r="D3446" t="s">
        <v>6914</v>
      </c>
      <c r="E3446" t="s">
        <v>1702</v>
      </c>
    </row>
    <row r="3447" spans="1:5" x14ac:dyDescent="0.25">
      <c r="A3447" t="s">
        <v>5057</v>
      </c>
      <c r="B3447" t="s">
        <v>5</v>
      </c>
      <c r="C3447" t="s">
        <v>1736</v>
      </c>
      <c r="D3447" t="s">
        <v>6914</v>
      </c>
      <c r="E3447" t="s">
        <v>1705</v>
      </c>
    </row>
    <row r="3448" spans="1:5" x14ac:dyDescent="0.25">
      <c r="A3448" t="s">
        <v>5058</v>
      </c>
      <c r="B3448" t="s">
        <v>5</v>
      </c>
      <c r="C3448" t="s">
        <v>1736</v>
      </c>
      <c r="D3448" t="s">
        <v>6914</v>
      </c>
      <c r="E3448" t="s">
        <v>1706</v>
      </c>
    </row>
    <row r="3449" spans="1:5" x14ac:dyDescent="0.25">
      <c r="A3449" t="s">
        <v>5059</v>
      </c>
      <c r="B3449" t="s">
        <v>5</v>
      </c>
      <c r="C3449" t="s">
        <v>1736</v>
      </c>
      <c r="D3449" t="s">
        <v>6914</v>
      </c>
      <c r="E3449" t="s">
        <v>1707</v>
      </c>
    </row>
    <row r="3450" spans="1:5" x14ac:dyDescent="0.25">
      <c r="A3450" t="s">
        <v>5060</v>
      </c>
      <c r="B3450" t="s">
        <v>5</v>
      </c>
      <c r="C3450" t="s">
        <v>1736</v>
      </c>
      <c r="D3450" t="s">
        <v>6914</v>
      </c>
      <c r="E3450" t="s">
        <v>1708</v>
      </c>
    </row>
    <row r="3451" spans="1:5" x14ac:dyDescent="0.25">
      <c r="A3451" t="s">
        <v>5061</v>
      </c>
      <c r="B3451" t="s">
        <v>5</v>
      </c>
      <c r="C3451" t="s">
        <v>1736</v>
      </c>
      <c r="D3451" t="s">
        <v>6914</v>
      </c>
      <c r="E3451" t="s">
        <v>1709</v>
      </c>
    </row>
    <row r="3452" spans="1:5" x14ac:dyDescent="0.25">
      <c r="A3452" t="s">
        <v>5062</v>
      </c>
      <c r="B3452" t="s">
        <v>5</v>
      </c>
      <c r="C3452" t="s">
        <v>1736</v>
      </c>
      <c r="D3452" t="s">
        <v>6914</v>
      </c>
      <c r="E3452" t="s">
        <v>1710</v>
      </c>
    </row>
    <row r="3453" spans="1:5" x14ac:dyDescent="0.25">
      <c r="A3453" t="s">
        <v>5063</v>
      </c>
      <c r="B3453" t="s">
        <v>5</v>
      </c>
      <c r="C3453" t="s">
        <v>1736</v>
      </c>
      <c r="D3453" t="s">
        <v>6914</v>
      </c>
      <c r="E3453" t="s">
        <v>1711</v>
      </c>
    </row>
    <row r="3454" spans="1:5" x14ac:dyDescent="0.25">
      <c r="A3454" t="s">
        <v>5064</v>
      </c>
      <c r="B3454" t="s">
        <v>5</v>
      </c>
      <c r="C3454" t="s">
        <v>1736</v>
      </c>
      <c r="D3454" t="s">
        <v>6914</v>
      </c>
      <c r="E3454" t="s">
        <v>1712</v>
      </c>
    </row>
    <row r="3455" spans="1:5" x14ac:dyDescent="0.25">
      <c r="A3455" t="s">
        <v>5065</v>
      </c>
      <c r="B3455" t="s">
        <v>5</v>
      </c>
      <c r="C3455" t="s">
        <v>1736</v>
      </c>
      <c r="D3455" t="s">
        <v>6914</v>
      </c>
      <c r="E3455" t="s">
        <v>1713</v>
      </c>
    </row>
    <row r="3456" spans="1:5" x14ac:dyDescent="0.25">
      <c r="A3456" t="s">
        <v>5066</v>
      </c>
      <c r="B3456" t="s">
        <v>5</v>
      </c>
      <c r="C3456" t="s">
        <v>1736</v>
      </c>
      <c r="D3456" t="s">
        <v>6914</v>
      </c>
      <c r="E3456" t="s">
        <v>1714</v>
      </c>
    </row>
    <row r="3457" spans="1:5" x14ac:dyDescent="0.25">
      <c r="A3457" t="s">
        <v>5067</v>
      </c>
      <c r="B3457" t="s">
        <v>5</v>
      </c>
      <c r="C3457" t="s">
        <v>1736</v>
      </c>
      <c r="D3457" t="s">
        <v>6914</v>
      </c>
      <c r="E3457" t="s">
        <v>1715</v>
      </c>
    </row>
    <row r="3458" spans="1:5" x14ac:dyDescent="0.25">
      <c r="A3458" t="s">
        <v>5068</v>
      </c>
      <c r="B3458" t="s">
        <v>5</v>
      </c>
      <c r="C3458" t="s">
        <v>1736</v>
      </c>
      <c r="D3458" t="s">
        <v>6915</v>
      </c>
      <c r="E3458" t="s">
        <v>1702</v>
      </c>
    </row>
    <row r="3459" spans="1:5" x14ac:dyDescent="0.25">
      <c r="A3459" t="s">
        <v>5069</v>
      </c>
      <c r="B3459" t="s">
        <v>5</v>
      </c>
      <c r="C3459" t="s">
        <v>1736</v>
      </c>
      <c r="D3459" t="s">
        <v>6915</v>
      </c>
      <c r="E3459" t="s">
        <v>1705</v>
      </c>
    </row>
    <row r="3460" spans="1:5" x14ac:dyDescent="0.25">
      <c r="A3460" t="s">
        <v>5070</v>
      </c>
      <c r="B3460" t="s">
        <v>5</v>
      </c>
      <c r="C3460" t="s">
        <v>1736</v>
      </c>
      <c r="D3460" t="s">
        <v>6915</v>
      </c>
      <c r="E3460" t="s">
        <v>1706</v>
      </c>
    </row>
    <row r="3461" spans="1:5" x14ac:dyDescent="0.25">
      <c r="A3461" t="s">
        <v>5071</v>
      </c>
      <c r="B3461" t="s">
        <v>5</v>
      </c>
      <c r="C3461" t="s">
        <v>1736</v>
      </c>
      <c r="D3461" t="s">
        <v>6915</v>
      </c>
      <c r="E3461" t="s">
        <v>1707</v>
      </c>
    </row>
    <row r="3462" spans="1:5" x14ac:dyDescent="0.25">
      <c r="A3462" t="s">
        <v>5072</v>
      </c>
      <c r="B3462" t="s">
        <v>5</v>
      </c>
      <c r="C3462" t="s">
        <v>1736</v>
      </c>
      <c r="D3462" t="s">
        <v>6915</v>
      </c>
      <c r="E3462" t="s">
        <v>1708</v>
      </c>
    </row>
    <row r="3463" spans="1:5" x14ac:dyDescent="0.25">
      <c r="A3463" t="s">
        <v>5073</v>
      </c>
      <c r="B3463" t="s">
        <v>5</v>
      </c>
      <c r="C3463" t="s">
        <v>1736</v>
      </c>
      <c r="D3463" t="s">
        <v>6915</v>
      </c>
      <c r="E3463" t="s">
        <v>1709</v>
      </c>
    </row>
    <row r="3464" spans="1:5" x14ac:dyDescent="0.25">
      <c r="A3464" t="s">
        <v>5074</v>
      </c>
      <c r="B3464" t="s">
        <v>5</v>
      </c>
      <c r="C3464" t="s">
        <v>1736</v>
      </c>
      <c r="D3464" t="s">
        <v>6915</v>
      </c>
      <c r="E3464" t="s">
        <v>1710</v>
      </c>
    </row>
    <row r="3465" spans="1:5" x14ac:dyDescent="0.25">
      <c r="A3465" t="s">
        <v>5075</v>
      </c>
      <c r="B3465" t="s">
        <v>5</v>
      </c>
      <c r="C3465" t="s">
        <v>1736</v>
      </c>
      <c r="D3465" t="s">
        <v>6915</v>
      </c>
      <c r="E3465" t="s">
        <v>1711</v>
      </c>
    </row>
    <row r="3466" spans="1:5" x14ac:dyDescent="0.25">
      <c r="A3466" t="s">
        <v>5076</v>
      </c>
      <c r="B3466" t="s">
        <v>5</v>
      </c>
      <c r="C3466" t="s">
        <v>1736</v>
      </c>
      <c r="D3466" t="s">
        <v>6915</v>
      </c>
      <c r="E3466" t="s">
        <v>1712</v>
      </c>
    </row>
    <row r="3467" spans="1:5" x14ac:dyDescent="0.25">
      <c r="A3467" t="s">
        <v>5077</v>
      </c>
      <c r="B3467" t="s">
        <v>5</v>
      </c>
      <c r="C3467" t="s">
        <v>1736</v>
      </c>
      <c r="D3467" t="s">
        <v>6915</v>
      </c>
      <c r="E3467" t="s">
        <v>1713</v>
      </c>
    </row>
    <row r="3468" spans="1:5" x14ac:dyDescent="0.25">
      <c r="A3468" t="s">
        <v>5078</v>
      </c>
      <c r="B3468" t="s">
        <v>5</v>
      </c>
      <c r="C3468" t="s">
        <v>1736</v>
      </c>
      <c r="D3468" t="s">
        <v>6915</v>
      </c>
      <c r="E3468" t="s">
        <v>1714</v>
      </c>
    </row>
    <row r="3469" spans="1:5" x14ac:dyDescent="0.25">
      <c r="A3469" t="s">
        <v>5079</v>
      </c>
      <c r="B3469" t="s">
        <v>5</v>
      </c>
      <c r="C3469" t="s">
        <v>1736</v>
      </c>
      <c r="D3469" t="s">
        <v>6915</v>
      </c>
      <c r="E3469" t="s">
        <v>1715</v>
      </c>
    </row>
    <row r="3470" spans="1:5" x14ac:dyDescent="0.25">
      <c r="A3470" t="s">
        <v>5080</v>
      </c>
      <c r="B3470" t="s">
        <v>5</v>
      </c>
      <c r="C3470" t="s">
        <v>1736</v>
      </c>
      <c r="D3470" t="s">
        <v>6916</v>
      </c>
      <c r="E3470" t="s">
        <v>1702</v>
      </c>
    </row>
    <row r="3471" spans="1:5" x14ac:dyDescent="0.25">
      <c r="A3471" t="s">
        <v>5081</v>
      </c>
      <c r="B3471" t="s">
        <v>5</v>
      </c>
      <c r="C3471" t="s">
        <v>1736</v>
      </c>
      <c r="D3471" t="s">
        <v>6916</v>
      </c>
      <c r="E3471" t="s">
        <v>1705</v>
      </c>
    </row>
    <row r="3472" spans="1:5" x14ac:dyDescent="0.25">
      <c r="A3472" t="s">
        <v>5082</v>
      </c>
      <c r="B3472" t="s">
        <v>5</v>
      </c>
      <c r="C3472" t="s">
        <v>1736</v>
      </c>
      <c r="D3472" t="s">
        <v>6916</v>
      </c>
      <c r="E3472" t="s">
        <v>1706</v>
      </c>
    </row>
    <row r="3473" spans="1:5" x14ac:dyDescent="0.25">
      <c r="A3473" t="s">
        <v>5083</v>
      </c>
      <c r="B3473" t="s">
        <v>5</v>
      </c>
      <c r="C3473" t="s">
        <v>1736</v>
      </c>
      <c r="D3473" t="s">
        <v>6916</v>
      </c>
      <c r="E3473" t="s">
        <v>1707</v>
      </c>
    </row>
    <row r="3474" spans="1:5" x14ac:dyDescent="0.25">
      <c r="A3474" t="s">
        <v>5084</v>
      </c>
      <c r="B3474" t="s">
        <v>5</v>
      </c>
      <c r="C3474" t="s">
        <v>1736</v>
      </c>
      <c r="D3474" t="s">
        <v>6916</v>
      </c>
      <c r="E3474" t="s">
        <v>1708</v>
      </c>
    </row>
    <row r="3475" spans="1:5" x14ac:dyDescent="0.25">
      <c r="A3475" t="s">
        <v>5085</v>
      </c>
      <c r="B3475" t="s">
        <v>5</v>
      </c>
      <c r="C3475" t="s">
        <v>1736</v>
      </c>
      <c r="D3475" t="s">
        <v>6916</v>
      </c>
      <c r="E3475" t="s">
        <v>1709</v>
      </c>
    </row>
    <row r="3476" spans="1:5" x14ac:dyDescent="0.25">
      <c r="A3476" t="s">
        <v>5086</v>
      </c>
      <c r="B3476" t="s">
        <v>5</v>
      </c>
      <c r="C3476" t="s">
        <v>1736</v>
      </c>
      <c r="D3476" t="s">
        <v>6916</v>
      </c>
      <c r="E3476" t="s">
        <v>1710</v>
      </c>
    </row>
    <row r="3477" spans="1:5" x14ac:dyDescent="0.25">
      <c r="A3477" t="s">
        <v>5087</v>
      </c>
      <c r="B3477" t="s">
        <v>5</v>
      </c>
      <c r="C3477" t="s">
        <v>1736</v>
      </c>
      <c r="D3477" t="s">
        <v>6916</v>
      </c>
      <c r="E3477" t="s">
        <v>1711</v>
      </c>
    </row>
    <row r="3478" spans="1:5" x14ac:dyDescent="0.25">
      <c r="A3478" t="s">
        <v>5088</v>
      </c>
      <c r="B3478" t="s">
        <v>5</v>
      </c>
      <c r="C3478" t="s">
        <v>1736</v>
      </c>
      <c r="D3478" t="s">
        <v>6916</v>
      </c>
      <c r="E3478" t="s">
        <v>1712</v>
      </c>
    </row>
    <row r="3479" spans="1:5" x14ac:dyDescent="0.25">
      <c r="A3479" t="s">
        <v>5089</v>
      </c>
      <c r="B3479" t="s">
        <v>5</v>
      </c>
      <c r="C3479" t="s">
        <v>1736</v>
      </c>
      <c r="D3479" t="s">
        <v>6916</v>
      </c>
      <c r="E3479" t="s">
        <v>1713</v>
      </c>
    </row>
    <row r="3480" spans="1:5" x14ac:dyDescent="0.25">
      <c r="A3480" t="s">
        <v>5090</v>
      </c>
      <c r="B3480" t="s">
        <v>5</v>
      </c>
      <c r="C3480" t="s">
        <v>1736</v>
      </c>
      <c r="D3480" t="s">
        <v>6916</v>
      </c>
      <c r="E3480" t="s">
        <v>1714</v>
      </c>
    </row>
    <row r="3481" spans="1:5" x14ac:dyDescent="0.25">
      <c r="A3481" t="s">
        <v>5091</v>
      </c>
      <c r="B3481" t="s">
        <v>5</v>
      </c>
      <c r="C3481" t="s">
        <v>1736</v>
      </c>
      <c r="D3481" t="s">
        <v>6916</v>
      </c>
      <c r="E3481" t="s">
        <v>1715</v>
      </c>
    </row>
    <row r="3482" spans="1:5" x14ac:dyDescent="0.25">
      <c r="A3482" t="s">
        <v>5092</v>
      </c>
      <c r="B3482" t="s">
        <v>5</v>
      </c>
      <c r="C3482" t="s">
        <v>1737</v>
      </c>
      <c r="D3482" t="s">
        <v>6892</v>
      </c>
      <c r="E3482" t="s">
        <v>1702</v>
      </c>
    </row>
    <row r="3483" spans="1:5" x14ac:dyDescent="0.25">
      <c r="A3483" t="s">
        <v>5093</v>
      </c>
      <c r="B3483" t="s">
        <v>5</v>
      </c>
      <c r="C3483" t="s">
        <v>1737</v>
      </c>
      <c r="D3483" t="s">
        <v>6892</v>
      </c>
      <c r="E3483" t="s">
        <v>1705</v>
      </c>
    </row>
    <row r="3484" spans="1:5" x14ac:dyDescent="0.25">
      <c r="A3484" t="s">
        <v>5094</v>
      </c>
      <c r="B3484" t="s">
        <v>5</v>
      </c>
      <c r="C3484" t="s">
        <v>1737</v>
      </c>
      <c r="D3484" t="s">
        <v>6892</v>
      </c>
      <c r="E3484" t="s">
        <v>1706</v>
      </c>
    </row>
    <row r="3485" spans="1:5" x14ac:dyDescent="0.25">
      <c r="A3485" t="s">
        <v>5095</v>
      </c>
      <c r="B3485" t="s">
        <v>5</v>
      </c>
      <c r="C3485" t="s">
        <v>1737</v>
      </c>
      <c r="D3485" t="s">
        <v>6892</v>
      </c>
      <c r="E3485" t="s">
        <v>1707</v>
      </c>
    </row>
    <row r="3486" spans="1:5" x14ac:dyDescent="0.25">
      <c r="A3486" t="s">
        <v>5096</v>
      </c>
      <c r="B3486" t="s">
        <v>5</v>
      </c>
      <c r="C3486" t="s">
        <v>1737</v>
      </c>
      <c r="D3486" t="s">
        <v>6892</v>
      </c>
      <c r="E3486" t="s">
        <v>1708</v>
      </c>
    </row>
    <row r="3487" spans="1:5" x14ac:dyDescent="0.25">
      <c r="A3487" t="s">
        <v>5097</v>
      </c>
      <c r="B3487" t="s">
        <v>5</v>
      </c>
      <c r="C3487" t="s">
        <v>1737</v>
      </c>
      <c r="D3487" t="s">
        <v>6892</v>
      </c>
      <c r="E3487" t="s">
        <v>1709</v>
      </c>
    </row>
    <row r="3488" spans="1:5" x14ac:dyDescent="0.25">
      <c r="A3488" t="s">
        <v>5098</v>
      </c>
      <c r="B3488" t="s">
        <v>5</v>
      </c>
      <c r="C3488" t="s">
        <v>1737</v>
      </c>
      <c r="D3488" t="s">
        <v>6892</v>
      </c>
      <c r="E3488" t="s">
        <v>1710</v>
      </c>
    </row>
    <row r="3489" spans="1:5" x14ac:dyDescent="0.25">
      <c r="A3489" t="s">
        <v>5099</v>
      </c>
      <c r="B3489" t="s">
        <v>5</v>
      </c>
      <c r="C3489" t="s">
        <v>1737</v>
      </c>
      <c r="D3489" t="s">
        <v>6892</v>
      </c>
      <c r="E3489" t="s">
        <v>1711</v>
      </c>
    </row>
    <row r="3490" spans="1:5" x14ac:dyDescent="0.25">
      <c r="A3490" t="s">
        <v>5100</v>
      </c>
      <c r="B3490" t="s">
        <v>5</v>
      </c>
      <c r="C3490" t="s">
        <v>1737</v>
      </c>
      <c r="D3490" t="s">
        <v>6892</v>
      </c>
      <c r="E3490" t="s">
        <v>1712</v>
      </c>
    </row>
    <row r="3491" spans="1:5" x14ac:dyDescent="0.25">
      <c r="A3491" t="s">
        <v>5101</v>
      </c>
      <c r="B3491" t="s">
        <v>5</v>
      </c>
      <c r="C3491" t="s">
        <v>1737</v>
      </c>
      <c r="D3491" t="s">
        <v>6892</v>
      </c>
      <c r="E3491" t="s">
        <v>1713</v>
      </c>
    </row>
    <row r="3492" spans="1:5" x14ac:dyDescent="0.25">
      <c r="A3492" t="s">
        <v>5102</v>
      </c>
      <c r="B3492" t="s">
        <v>5</v>
      </c>
      <c r="C3492" t="s">
        <v>1737</v>
      </c>
      <c r="D3492" t="s">
        <v>6892</v>
      </c>
      <c r="E3492" t="s">
        <v>1714</v>
      </c>
    </row>
    <row r="3493" spans="1:5" x14ac:dyDescent="0.25">
      <c r="A3493" t="s">
        <v>5103</v>
      </c>
      <c r="B3493" t="s">
        <v>5</v>
      </c>
      <c r="C3493" t="s">
        <v>1737</v>
      </c>
      <c r="D3493" t="s">
        <v>6892</v>
      </c>
      <c r="E3493" t="s">
        <v>1715</v>
      </c>
    </row>
    <row r="3494" spans="1:5" x14ac:dyDescent="0.25">
      <c r="A3494" t="s">
        <v>5104</v>
      </c>
      <c r="B3494" t="s">
        <v>5</v>
      </c>
      <c r="C3494" t="s">
        <v>1737</v>
      </c>
      <c r="D3494" t="s">
        <v>6893</v>
      </c>
      <c r="E3494" t="s">
        <v>1702</v>
      </c>
    </row>
    <row r="3495" spans="1:5" x14ac:dyDescent="0.25">
      <c r="A3495" t="s">
        <v>5105</v>
      </c>
      <c r="B3495" t="s">
        <v>5</v>
      </c>
      <c r="C3495" t="s">
        <v>1737</v>
      </c>
      <c r="D3495" t="s">
        <v>6893</v>
      </c>
      <c r="E3495" t="s">
        <v>1705</v>
      </c>
    </row>
    <row r="3496" spans="1:5" x14ac:dyDescent="0.25">
      <c r="A3496" t="s">
        <v>5106</v>
      </c>
      <c r="B3496" t="s">
        <v>5</v>
      </c>
      <c r="C3496" t="s">
        <v>1737</v>
      </c>
      <c r="D3496" t="s">
        <v>6893</v>
      </c>
      <c r="E3496" t="s">
        <v>1706</v>
      </c>
    </row>
    <row r="3497" spans="1:5" x14ac:dyDescent="0.25">
      <c r="A3497" t="s">
        <v>5107</v>
      </c>
      <c r="B3497" t="s">
        <v>5</v>
      </c>
      <c r="C3497" t="s">
        <v>1737</v>
      </c>
      <c r="D3497" t="s">
        <v>6893</v>
      </c>
      <c r="E3497" t="s">
        <v>1707</v>
      </c>
    </row>
    <row r="3498" spans="1:5" x14ac:dyDescent="0.25">
      <c r="A3498" t="s">
        <v>5108</v>
      </c>
      <c r="B3498" t="s">
        <v>5</v>
      </c>
      <c r="C3498" t="s">
        <v>1737</v>
      </c>
      <c r="D3498" t="s">
        <v>6893</v>
      </c>
      <c r="E3498" t="s">
        <v>1708</v>
      </c>
    </row>
    <row r="3499" spans="1:5" x14ac:dyDescent="0.25">
      <c r="A3499" t="s">
        <v>5109</v>
      </c>
      <c r="B3499" t="s">
        <v>5</v>
      </c>
      <c r="C3499" t="s">
        <v>1737</v>
      </c>
      <c r="D3499" t="s">
        <v>6893</v>
      </c>
      <c r="E3499" t="s">
        <v>1709</v>
      </c>
    </row>
    <row r="3500" spans="1:5" x14ac:dyDescent="0.25">
      <c r="A3500" t="s">
        <v>5110</v>
      </c>
      <c r="B3500" t="s">
        <v>5</v>
      </c>
      <c r="C3500" t="s">
        <v>1737</v>
      </c>
      <c r="D3500" t="s">
        <v>6893</v>
      </c>
      <c r="E3500" t="s">
        <v>1710</v>
      </c>
    </row>
    <row r="3501" spans="1:5" x14ac:dyDescent="0.25">
      <c r="A3501" t="s">
        <v>5111</v>
      </c>
      <c r="B3501" t="s">
        <v>5</v>
      </c>
      <c r="C3501" t="s">
        <v>1737</v>
      </c>
      <c r="D3501" t="s">
        <v>6893</v>
      </c>
      <c r="E3501" t="s">
        <v>1711</v>
      </c>
    </row>
    <row r="3502" spans="1:5" x14ac:dyDescent="0.25">
      <c r="A3502" t="s">
        <v>5112</v>
      </c>
      <c r="B3502" t="s">
        <v>5</v>
      </c>
      <c r="C3502" t="s">
        <v>1737</v>
      </c>
      <c r="D3502" t="s">
        <v>6893</v>
      </c>
      <c r="E3502" t="s">
        <v>1712</v>
      </c>
    </row>
    <row r="3503" spans="1:5" x14ac:dyDescent="0.25">
      <c r="A3503" t="s">
        <v>5113</v>
      </c>
      <c r="B3503" t="s">
        <v>5</v>
      </c>
      <c r="C3503" t="s">
        <v>1737</v>
      </c>
      <c r="D3503" t="s">
        <v>6893</v>
      </c>
      <c r="E3503" t="s">
        <v>1713</v>
      </c>
    </row>
    <row r="3504" spans="1:5" x14ac:dyDescent="0.25">
      <c r="A3504" t="s">
        <v>5114</v>
      </c>
      <c r="B3504" t="s">
        <v>5</v>
      </c>
      <c r="C3504" t="s">
        <v>1737</v>
      </c>
      <c r="D3504" t="s">
        <v>6893</v>
      </c>
      <c r="E3504" t="s">
        <v>1714</v>
      </c>
    </row>
    <row r="3505" spans="1:5" x14ac:dyDescent="0.25">
      <c r="A3505" t="s">
        <v>5115</v>
      </c>
      <c r="B3505" t="s">
        <v>5</v>
      </c>
      <c r="C3505" t="s">
        <v>1737</v>
      </c>
      <c r="D3505" t="s">
        <v>6893</v>
      </c>
      <c r="E3505" t="s">
        <v>1715</v>
      </c>
    </row>
    <row r="3506" spans="1:5" x14ac:dyDescent="0.25">
      <c r="A3506" t="s">
        <v>5116</v>
      </c>
      <c r="B3506" t="s">
        <v>5</v>
      </c>
      <c r="C3506" t="s">
        <v>1737</v>
      </c>
      <c r="D3506" t="s">
        <v>6894</v>
      </c>
      <c r="E3506" t="s">
        <v>1702</v>
      </c>
    </row>
    <row r="3507" spans="1:5" x14ac:dyDescent="0.25">
      <c r="A3507" t="s">
        <v>5117</v>
      </c>
      <c r="B3507" t="s">
        <v>5</v>
      </c>
      <c r="C3507" t="s">
        <v>1737</v>
      </c>
      <c r="D3507" t="s">
        <v>6894</v>
      </c>
      <c r="E3507" t="s">
        <v>1705</v>
      </c>
    </row>
    <row r="3508" spans="1:5" x14ac:dyDescent="0.25">
      <c r="A3508" t="s">
        <v>5118</v>
      </c>
      <c r="B3508" t="s">
        <v>5</v>
      </c>
      <c r="C3508" t="s">
        <v>1737</v>
      </c>
      <c r="D3508" t="s">
        <v>6894</v>
      </c>
      <c r="E3508" t="s">
        <v>1706</v>
      </c>
    </row>
    <row r="3509" spans="1:5" x14ac:dyDescent="0.25">
      <c r="A3509" t="s">
        <v>5119</v>
      </c>
      <c r="B3509" t="s">
        <v>5</v>
      </c>
      <c r="C3509" t="s">
        <v>1737</v>
      </c>
      <c r="D3509" t="s">
        <v>6894</v>
      </c>
      <c r="E3509" t="s">
        <v>1707</v>
      </c>
    </row>
    <row r="3510" spans="1:5" x14ac:dyDescent="0.25">
      <c r="A3510" t="s">
        <v>5120</v>
      </c>
      <c r="B3510" t="s">
        <v>5</v>
      </c>
      <c r="C3510" t="s">
        <v>1737</v>
      </c>
      <c r="D3510" t="s">
        <v>6894</v>
      </c>
      <c r="E3510" t="s">
        <v>1708</v>
      </c>
    </row>
    <row r="3511" spans="1:5" x14ac:dyDescent="0.25">
      <c r="A3511" t="s">
        <v>5121</v>
      </c>
      <c r="B3511" t="s">
        <v>5</v>
      </c>
      <c r="C3511" t="s">
        <v>1737</v>
      </c>
      <c r="D3511" t="s">
        <v>6894</v>
      </c>
      <c r="E3511" t="s">
        <v>1709</v>
      </c>
    </row>
    <row r="3512" spans="1:5" x14ac:dyDescent="0.25">
      <c r="A3512" t="s">
        <v>5122</v>
      </c>
      <c r="B3512" t="s">
        <v>5</v>
      </c>
      <c r="C3512" t="s">
        <v>1737</v>
      </c>
      <c r="D3512" t="s">
        <v>6894</v>
      </c>
      <c r="E3512" t="s">
        <v>1710</v>
      </c>
    </row>
    <row r="3513" spans="1:5" x14ac:dyDescent="0.25">
      <c r="A3513" t="s">
        <v>5123</v>
      </c>
      <c r="B3513" t="s">
        <v>5</v>
      </c>
      <c r="C3513" t="s">
        <v>1737</v>
      </c>
      <c r="D3513" t="s">
        <v>6894</v>
      </c>
      <c r="E3513" t="s">
        <v>1711</v>
      </c>
    </row>
    <row r="3514" spans="1:5" x14ac:dyDescent="0.25">
      <c r="A3514" t="s">
        <v>5124</v>
      </c>
      <c r="B3514" t="s">
        <v>5</v>
      </c>
      <c r="C3514" t="s">
        <v>1737</v>
      </c>
      <c r="D3514" t="s">
        <v>6894</v>
      </c>
      <c r="E3514" t="s">
        <v>1712</v>
      </c>
    </row>
    <row r="3515" spans="1:5" x14ac:dyDescent="0.25">
      <c r="A3515" t="s">
        <v>5125</v>
      </c>
      <c r="B3515" t="s">
        <v>5</v>
      </c>
      <c r="C3515" t="s">
        <v>1737</v>
      </c>
      <c r="D3515" t="s">
        <v>6894</v>
      </c>
      <c r="E3515" t="s">
        <v>1713</v>
      </c>
    </row>
    <row r="3516" spans="1:5" x14ac:dyDescent="0.25">
      <c r="A3516" t="s">
        <v>5126</v>
      </c>
      <c r="B3516" t="s">
        <v>5</v>
      </c>
      <c r="C3516" t="s">
        <v>1737</v>
      </c>
      <c r="D3516" t="s">
        <v>6894</v>
      </c>
      <c r="E3516" t="s">
        <v>1714</v>
      </c>
    </row>
    <row r="3517" spans="1:5" x14ac:dyDescent="0.25">
      <c r="A3517" t="s">
        <v>5127</v>
      </c>
      <c r="B3517" t="s">
        <v>5</v>
      </c>
      <c r="C3517" t="s">
        <v>1737</v>
      </c>
      <c r="D3517" t="s">
        <v>6894</v>
      </c>
      <c r="E3517" t="s">
        <v>1715</v>
      </c>
    </row>
    <row r="3518" spans="1:5" x14ac:dyDescent="0.25">
      <c r="A3518" t="s">
        <v>5128</v>
      </c>
      <c r="B3518" t="s">
        <v>5</v>
      </c>
      <c r="C3518" t="s">
        <v>1737</v>
      </c>
      <c r="D3518" t="s">
        <v>6895</v>
      </c>
      <c r="E3518" t="s">
        <v>1702</v>
      </c>
    </row>
    <row r="3519" spans="1:5" x14ac:dyDescent="0.25">
      <c r="A3519" t="s">
        <v>5129</v>
      </c>
      <c r="B3519" t="s">
        <v>5</v>
      </c>
      <c r="C3519" t="s">
        <v>1737</v>
      </c>
      <c r="D3519" t="s">
        <v>6895</v>
      </c>
      <c r="E3519" t="s">
        <v>1705</v>
      </c>
    </row>
    <row r="3520" spans="1:5" x14ac:dyDescent="0.25">
      <c r="A3520" t="s">
        <v>5130</v>
      </c>
      <c r="B3520" t="s">
        <v>5</v>
      </c>
      <c r="C3520" t="s">
        <v>1737</v>
      </c>
      <c r="D3520" t="s">
        <v>6895</v>
      </c>
      <c r="E3520" t="s">
        <v>1706</v>
      </c>
    </row>
    <row r="3521" spans="1:5" x14ac:dyDescent="0.25">
      <c r="A3521" t="s">
        <v>5131</v>
      </c>
      <c r="B3521" t="s">
        <v>5</v>
      </c>
      <c r="C3521" t="s">
        <v>1737</v>
      </c>
      <c r="D3521" t="s">
        <v>6895</v>
      </c>
      <c r="E3521" t="s">
        <v>1707</v>
      </c>
    </row>
    <row r="3522" spans="1:5" x14ac:dyDescent="0.25">
      <c r="A3522" t="s">
        <v>5132</v>
      </c>
      <c r="B3522" t="s">
        <v>5</v>
      </c>
      <c r="C3522" t="s">
        <v>1737</v>
      </c>
      <c r="D3522" t="s">
        <v>6895</v>
      </c>
      <c r="E3522" t="s">
        <v>1708</v>
      </c>
    </row>
    <row r="3523" spans="1:5" x14ac:dyDescent="0.25">
      <c r="A3523" t="s">
        <v>5133</v>
      </c>
      <c r="B3523" t="s">
        <v>5</v>
      </c>
      <c r="C3523" t="s">
        <v>1737</v>
      </c>
      <c r="D3523" t="s">
        <v>6895</v>
      </c>
      <c r="E3523" t="s">
        <v>1709</v>
      </c>
    </row>
    <row r="3524" spans="1:5" x14ac:dyDescent="0.25">
      <c r="A3524" t="s">
        <v>5134</v>
      </c>
      <c r="B3524" t="s">
        <v>5</v>
      </c>
      <c r="C3524" t="s">
        <v>1737</v>
      </c>
      <c r="D3524" t="s">
        <v>6895</v>
      </c>
      <c r="E3524" t="s">
        <v>1710</v>
      </c>
    </row>
    <row r="3525" spans="1:5" x14ac:dyDescent="0.25">
      <c r="A3525" t="s">
        <v>5135</v>
      </c>
      <c r="B3525" t="s">
        <v>5</v>
      </c>
      <c r="C3525" t="s">
        <v>1737</v>
      </c>
      <c r="D3525" t="s">
        <v>6895</v>
      </c>
      <c r="E3525" t="s">
        <v>1711</v>
      </c>
    </row>
    <row r="3526" spans="1:5" x14ac:dyDescent="0.25">
      <c r="A3526" t="s">
        <v>5136</v>
      </c>
      <c r="B3526" t="s">
        <v>5</v>
      </c>
      <c r="C3526" t="s">
        <v>1737</v>
      </c>
      <c r="D3526" t="s">
        <v>6895</v>
      </c>
      <c r="E3526" t="s">
        <v>1712</v>
      </c>
    </row>
    <row r="3527" spans="1:5" x14ac:dyDescent="0.25">
      <c r="A3527" t="s">
        <v>5137</v>
      </c>
      <c r="B3527" t="s">
        <v>5</v>
      </c>
      <c r="C3527" t="s">
        <v>1737</v>
      </c>
      <c r="D3527" t="s">
        <v>6895</v>
      </c>
      <c r="E3527" t="s">
        <v>1713</v>
      </c>
    </row>
    <row r="3528" spans="1:5" x14ac:dyDescent="0.25">
      <c r="A3528" t="s">
        <v>5138</v>
      </c>
      <c r="B3528" t="s">
        <v>5</v>
      </c>
      <c r="C3528" t="s">
        <v>1737</v>
      </c>
      <c r="D3528" t="s">
        <v>6895</v>
      </c>
      <c r="E3528" t="s">
        <v>1714</v>
      </c>
    </row>
    <row r="3529" spans="1:5" x14ac:dyDescent="0.25">
      <c r="A3529" t="s">
        <v>5139</v>
      </c>
      <c r="B3529" t="s">
        <v>5</v>
      </c>
      <c r="C3529" t="s">
        <v>1737</v>
      </c>
      <c r="D3529" t="s">
        <v>6895</v>
      </c>
      <c r="E3529" t="s">
        <v>1715</v>
      </c>
    </row>
    <row r="3530" spans="1:5" x14ac:dyDescent="0.25">
      <c r="A3530" t="s">
        <v>5140</v>
      </c>
      <c r="B3530" t="s">
        <v>5</v>
      </c>
      <c r="C3530" t="s">
        <v>1737</v>
      </c>
      <c r="D3530" t="s">
        <v>6896</v>
      </c>
      <c r="E3530" t="s">
        <v>1702</v>
      </c>
    </row>
    <row r="3531" spans="1:5" x14ac:dyDescent="0.25">
      <c r="A3531" t="s">
        <v>5141</v>
      </c>
      <c r="B3531" t="s">
        <v>5</v>
      </c>
      <c r="C3531" t="s">
        <v>1737</v>
      </c>
      <c r="D3531" t="s">
        <v>6896</v>
      </c>
      <c r="E3531" t="s">
        <v>1705</v>
      </c>
    </row>
    <row r="3532" spans="1:5" x14ac:dyDescent="0.25">
      <c r="A3532" t="s">
        <v>5142</v>
      </c>
      <c r="B3532" t="s">
        <v>5</v>
      </c>
      <c r="C3532" t="s">
        <v>1737</v>
      </c>
      <c r="D3532" t="s">
        <v>6896</v>
      </c>
      <c r="E3532" t="s">
        <v>1706</v>
      </c>
    </row>
    <row r="3533" spans="1:5" x14ac:dyDescent="0.25">
      <c r="A3533" t="s">
        <v>5143</v>
      </c>
      <c r="B3533" t="s">
        <v>5</v>
      </c>
      <c r="C3533" t="s">
        <v>1737</v>
      </c>
      <c r="D3533" t="s">
        <v>6896</v>
      </c>
      <c r="E3533" t="s">
        <v>1707</v>
      </c>
    </row>
    <row r="3534" spans="1:5" x14ac:dyDescent="0.25">
      <c r="A3534" t="s">
        <v>5144</v>
      </c>
      <c r="B3534" t="s">
        <v>5</v>
      </c>
      <c r="C3534" t="s">
        <v>1737</v>
      </c>
      <c r="D3534" t="s">
        <v>6896</v>
      </c>
      <c r="E3534" t="s">
        <v>1708</v>
      </c>
    </row>
    <row r="3535" spans="1:5" x14ac:dyDescent="0.25">
      <c r="A3535" t="s">
        <v>5145</v>
      </c>
      <c r="B3535" t="s">
        <v>5</v>
      </c>
      <c r="C3535" t="s">
        <v>1737</v>
      </c>
      <c r="D3535" t="s">
        <v>6896</v>
      </c>
      <c r="E3535" t="s">
        <v>1709</v>
      </c>
    </row>
    <row r="3536" spans="1:5" x14ac:dyDescent="0.25">
      <c r="A3536" t="s">
        <v>5146</v>
      </c>
      <c r="B3536" t="s">
        <v>5</v>
      </c>
      <c r="C3536" t="s">
        <v>1737</v>
      </c>
      <c r="D3536" t="s">
        <v>6896</v>
      </c>
      <c r="E3536" t="s">
        <v>1710</v>
      </c>
    </row>
    <row r="3537" spans="1:5" x14ac:dyDescent="0.25">
      <c r="A3537" t="s">
        <v>5147</v>
      </c>
      <c r="B3537" t="s">
        <v>5</v>
      </c>
      <c r="C3537" t="s">
        <v>1737</v>
      </c>
      <c r="D3537" t="s">
        <v>6896</v>
      </c>
      <c r="E3537" t="s">
        <v>1711</v>
      </c>
    </row>
    <row r="3538" spans="1:5" x14ac:dyDescent="0.25">
      <c r="A3538" t="s">
        <v>5148</v>
      </c>
      <c r="B3538" t="s">
        <v>5</v>
      </c>
      <c r="C3538" t="s">
        <v>1737</v>
      </c>
      <c r="D3538" t="s">
        <v>6896</v>
      </c>
      <c r="E3538" t="s">
        <v>1712</v>
      </c>
    </row>
    <row r="3539" spans="1:5" x14ac:dyDescent="0.25">
      <c r="A3539" t="s">
        <v>5149</v>
      </c>
      <c r="B3539" t="s">
        <v>5</v>
      </c>
      <c r="C3539" t="s">
        <v>1737</v>
      </c>
      <c r="D3539" t="s">
        <v>6896</v>
      </c>
      <c r="E3539" t="s">
        <v>1713</v>
      </c>
    </row>
    <row r="3540" spans="1:5" x14ac:dyDescent="0.25">
      <c r="A3540" t="s">
        <v>5150</v>
      </c>
      <c r="B3540" t="s">
        <v>5</v>
      </c>
      <c r="C3540" t="s">
        <v>1737</v>
      </c>
      <c r="D3540" t="s">
        <v>6896</v>
      </c>
      <c r="E3540" t="s">
        <v>1714</v>
      </c>
    </row>
    <row r="3541" spans="1:5" x14ac:dyDescent="0.25">
      <c r="A3541" t="s">
        <v>5151</v>
      </c>
      <c r="B3541" t="s">
        <v>5</v>
      </c>
      <c r="C3541" t="s">
        <v>1737</v>
      </c>
      <c r="D3541" t="s">
        <v>6896</v>
      </c>
      <c r="E3541" t="s">
        <v>1715</v>
      </c>
    </row>
    <row r="3542" spans="1:5" x14ac:dyDescent="0.25">
      <c r="A3542" t="s">
        <v>5152</v>
      </c>
      <c r="B3542" t="s">
        <v>5</v>
      </c>
      <c r="C3542" t="s">
        <v>1737</v>
      </c>
      <c r="D3542" t="s">
        <v>6897</v>
      </c>
      <c r="E3542" t="s">
        <v>1702</v>
      </c>
    </row>
    <row r="3543" spans="1:5" x14ac:dyDescent="0.25">
      <c r="A3543" t="s">
        <v>5153</v>
      </c>
      <c r="B3543" t="s">
        <v>5</v>
      </c>
      <c r="C3543" t="s">
        <v>1737</v>
      </c>
      <c r="D3543" t="s">
        <v>6897</v>
      </c>
      <c r="E3543" t="s">
        <v>1705</v>
      </c>
    </row>
    <row r="3544" spans="1:5" x14ac:dyDescent="0.25">
      <c r="A3544" t="s">
        <v>5154</v>
      </c>
      <c r="B3544" t="s">
        <v>5</v>
      </c>
      <c r="C3544" t="s">
        <v>1737</v>
      </c>
      <c r="D3544" t="s">
        <v>6897</v>
      </c>
      <c r="E3544" t="s">
        <v>1706</v>
      </c>
    </row>
    <row r="3545" spans="1:5" x14ac:dyDescent="0.25">
      <c r="A3545" t="s">
        <v>5155</v>
      </c>
      <c r="B3545" t="s">
        <v>5</v>
      </c>
      <c r="C3545" t="s">
        <v>1737</v>
      </c>
      <c r="D3545" t="s">
        <v>6897</v>
      </c>
      <c r="E3545" t="s">
        <v>1707</v>
      </c>
    </row>
    <row r="3546" spans="1:5" x14ac:dyDescent="0.25">
      <c r="A3546" t="s">
        <v>5156</v>
      </c>
      <c r="B3546" t="s">
        <v>5</v>
      </c>
      <c r="C3546" t="s">
        <v>1737</v>
      </c>
      <c r="D3546" t="s">
        <v>6897</v>
      </c>
      <c r="E3546" t="s">
        <v>1708</v>
      </c>
    </row>
    <row r="3547" spans="1:5" x14ac:dyDescent="0.25">
      <c r="A3547" t="s">
        <v>5157</v>
      </c>
      <c r="B3547" t="s">
        <v>5</v>
      </c>
      <c r="C3547" t="s">
        <v>1737</v>
      </c>
      <c r="D3547" t="s">
        <v>6897</v>
      </c>
      <c r="E3547" t="s">
        <v>1709</v>
      </c>
    </row>
    <row r="3548" spans="1:5" x14ac:dyDescent="0.25">
      <c r="A3548" t="s">
        <v>5158</v>
      </c>
      <c r="B3548" t="s">
        <v>5</v>
      </c>
      <c r="C3548" t="s">
        <v>1737</v>
      </c>
      <c r="D3548" t="s">
        <v>6897</v>
      </c>
      <c r="E3548" t="s">
        <v>1710</v>
      </c>
    </row>
    <row r="3549" spans="1:5" x14ac:dyDescent="0.25">
      <c r="A3549" t="s">
        <v>5159</v>
      </c>
      <c r="B3549" t="s">
        <v>5</v>
      </c>
      <c r="C3549" t="s">
        <v>1737</v>
      </c>
      <c r="D3549" t="s">
        <v>6897</v>
      </c>
      <c r="E3549" t="s">
        <v>1711</v>
      </c>
    </row>
    <row r="3550" spans="1:5" x14ac:dyDescent="0.25">
      <c r="A3550" t="s">
        <v>5160</v>
      </c>
      <c r="B3550" t="s">
        <v>5</v>
      </c>
      <c r="C3550" t="s">
        <v>1737</v>
      </c>
      <c r="D3550" t="s">
        <v>6897</v>
      </c>
      <c r="E3550" t="s">
        <v>1712</v>
      </c>
    </row>
    <row r="3551" spans="1:5" x14ac:dyDescent="0.25">
      <c r="A3551" t="s">
        <v>5161</v>
      </c>
      <c r="B3551" t="s">
        <v>5</v>
      </c>
      <c r="C3551" t="s">
        <v>1737</v>
      </c>
      <c r="D3551" t="s">
        <v>6897</v>
      </c>
      <c r="E3551" t="s">
        <v>1713</v>
      </c>
    </row>
    <row r="3552" spans="1:5" x14ac:dyDescent="0.25">
      <c r="A3552" t="s">
        <v>5162</v>
      </c>
      <c r="B3552" t="s">
        <v>5</v>
      </c>
      <c r="C3552" t="s">
        <v>1737</v>
      </c>
      <c r="D3552" t="s">
        <v>6897</v>
      </c>
      <c r="E3552" t="s">
        <v>1714</v>
      </c>
    </row>
    <row r="3553" spans="1:5" x14ac:dyDescent="0.25">
      <c r="A3553" t="s">
        <v>5163</v>
      </c>
      <c r="B3553" t="s">
        <v>5</v>
      </c>
      <c r="C3553" t="s">
        <v>1737</v>
      </c>
      <c r="D3553" t="s">
        <v>6897</v>
      </c>
      <c r="E3553" t="s">
        <v>1715</v>
      </c>
    </row>
    <row r="3554" spans="1:5" x14ac:dyDescent="0.25">
      <c r="A3554" t="s">
        <v>5164</v>
      </c>
      <c r="B3554" t="s">
        <v>5</v>
      </c>
      <c r="C3554" t="s">
        <v>1737</v>
      </c>
      <c r="D3554" t="s">
        <v>6898</v>
      </c>
      <c r="E3554" t="s">
        <v>1702</v>
      </c>
    </row>
    <row r="3555" spans="1:5" x14ac:dyDescent="0.25">
      <c r="A3555" t="s">
        <v>5165</v>
      </c>
      <c r="B3555" t="s">
        <v>5</v>
      </c>
      <c r="C3555" t="s">
        <v>1737</v>
      </c>
      <c r="D3555" t="s">
        <v>6898</v>
      </c>
      <c r="E3555" t="s">
        <v>1705</v>
      </c>
    </row>
    <row r="3556" spans="1:5" x14ac:dyDescent="0.25">
      <c r="A3556" t="s">
        <v>5166</v>
      </c>
      <c r="B3556" t="s">
        <v>5</v>
      </c>
      <c r="C3556" t="s">
        <v>1737</v>
      </c>
      <c r="D3556" t="s">
        <v>6898</v>
      </c>
      <c r="E3556" t="s">
        <v>1706</v>
      </c>
    </row>
    <row r="3557" spans="1:5" x14ac:dyDescent="0.25">
      <c r="A3557" t="s">
        <v>5167</v>
      </c>
      <c r="B3557" t="s">
        <v>5</v>
      </c>
      <c r="C3557" t="s">
        <v>1737</v>
      </c>
      <c r="D3557" t="s">
        <v>6898</v>
      </c>
      <c r="E3557" t="s">
        <v>1707</v>
      </c>
    </row>
    <row r="3558" spans="1:5" x14ac:dyDescent="0.25">
      <c r="A3558" t="s">
        <v>5168</v>
      </c>
      <c r="B3558" t="s">
        <v>5</v>
      </c>
      <c r="C3558" t="s">
        <v>1737</v>
      </c>
      <c r="D3558" t="s">
        <v>6898</v>
      </c>
      <c r="E3558" t="s">
        <v>1708</v>
      </c>
    </row>
    <row r="3559" spans="1:5" x14ac:dyDescent="0.25">
      <c r="A3559" t="s">
        <v>5169</v>
      </c>
      <c r="B3559" t="s">
        <v>5</v>
      </c>
      <c r="C3559" t="s">
        <v>1737</v>
      </c>
      <c r="D3559" t="s">
        <v>6898</v>
      </c>
      <c r="E3559" t="s">
        <v>1709</v>
      </c>
    </row>
    <row r="3560" spans="1:5" x14ac:dyDescent="0.25">
      <c r="A3560" t="s">
        <v>5170</v>
      </c>
      <c r="B3560" t="s">
        <v>5</v>
      </c>
      <c r="C3560" t="s">
        <v>1737</v>
      </c>
      <c r="D3560" t="s">
        <v>6898</v>
      </c>
      <c r="E3560" t="s">
        <v>1710</v>
      </c>
    </row>
    <row r="3561" spans="1:5" x14ac:dyDescent="0.25">
      <c r="A3561" t="s">
        <v>5171</v>
      </c>
      <c r="B3561" t="s">
        <v>5</v>
      </c>
      <c r="C3561" t="s">
        <v>1737</v>
      </c>
      <c r="D3561" t="s">
        <v>6898</v>
      </c>
      <c r="E3561" t="s">
        <v>1711</v>
      </c>
    </row>
    <row r="3562" spans="1:5" x14ac:dyDescent="0.25">
      <c r="A3562" t="s">
        <v>5172</v>
      </c>
      <c r="B3562" t="s">
        <v>5</v>
      </c>
      <c r="C3562" t="s">
        <v>1737</v>
      </c>
      <c r="D3562" t="s">
        <v>6898</v>
      </c>
      <c r="E3562" t="s">
        <v>1712</v>
      </c>
    </row>
    <row r="3563" spans="1:5" x14ac:dyDescent="0.25">
      <c r="A3563" t="s">
        <v>5173</v>
      </c>
      <c r="B3563" t="s">
        <v>5</v>
      </c>
      <c r="C3563" t="s">
        <v>1737</v>
      </c>
      <c r="D3563" t="s">
        <v>6898</v>
      </c>
      <c r="E3563" t="s">
        <v>1713</v>
      </c>
    </row>
    <row r="3564" spans="1:5" x14ac:dyDescent="0.25">
      <c r="A3564" t="s">
        <v>5174</v>
      </c>
      <c r="B3564" t="s">
        <v>5</v>
      </c>
      <c r="C3564" t="s">
        <v>1737</v>
      </c>
      <c r="D3564" t="s">
        <v>6898</v>
      </c>
      <c r="E3564" t="s">
        <v>1714</v>
      </c>
    </row>
    <row r="3565" spans="1:5" x14ac:dyDescent="0.25">
      <c r="A3565" t="s">
        <v>5175</v>
      </c>
      <c r="B3565" t="s">
        <v>5</v>
      </c>
      <c r="C3565" t="s">
        <v>1737</v>
      </c>
      <c r="D3565" t="s">
        <v>6898</v>
      </c>
      <c r="E3565" t="s">
        <v>1715</v>
      </c>
    </row>
    <row r="3566" spans="1:5" x14ac:dyDescent="0.25">
      <c r="A3566" t="s">
        <v>5176</v>
      </c>
      <c r="B3566" t="s">
        <v>5</v>
      </c>
      <c r="C3566" t="s">
        <v>1737</v>
      </c>
      <c r="D3566" t="s">
        <v>6899</v>
      </c>
      <c r="E3566" t="s">
        <v>1702</v>
      </c>
    </row>
    <row r="3567" spans="1:5" x14ac:dyDescent="0.25">
      <c r="A3567" t="s">
        <v>5177</v>
      </c>
      <c r="B3567" t="s">
        <v>5</v>
      </c>
      <c r="C3567" t="s">
        <v>1737</v>
      </c>
      <c r="D3567" t="s">
        <v>6899</v>
      </c>
      <c r="E3567" t="s">
        <v>1705</v>
      </c>
    </row>
    <row r="3568" spans="1:5" x14ac:dyDescent="0.25">
      <c r="A3568" t="s">
        <v>5178</v>
      </c>
      <c r="B3568" t="s">
        <v>5</v>
      </c>
      <c r="C3568" t="s">
        <v>1737</v>
      </c>
      <c r="D3568" t="s">
        <v>6899</v>
      </c>
      <c r="E3568" t="s">
        <v>1706</v>
      </c>
    </row>
    <row r="3569" spans="1:5" x14ac:dyDescent="0.25">
      <c r="A3569" t="s">
        <v>5179</v>
      </c>
      <c r="B3569" t="s">
        <v>5</v>
      </c>
      <c r="C3569" t="s">
        <v>1737</v>
      </c>
      <c r="D3569" t="s">
        <v>6899</v>
      </c>
      <c r="E3569" t="s">
        <v>1707</v>
      </c>
    </row>
    <row r="3570" spans="1:5" x14ac:dyDescent="0.25">
      <c r="A3570" t="s">
        <v>5180</v>
      </c>
      <c r="B3570" t="s">
        <v>5</v>
      </c>
      <c r="C3570" t="s">
        <v>1737</v>
      </c>
      <c r="D3570" t="s">
        <v>6899</v>
      </c>
      <c r="E3570" t="s">
        <v>1708</v>
      </c>
    </row>
    <row r="3571" spans="1:5" x14ac:dyDescent="0.25">
      <c r="A3571" t="s">
        <v>5181</v>
      </c>
      <c r="B3571" t="s">
        <v>5</v>
      </c>
      <c r="C3571" t="s">
        <v>1737</v>
      </c>
      <c r="D3571" t="s">
        <v>6899</v>
      </c>
      <c r="E3571" t="s">
        <v>1709</v>
      </c>
    </row>
    <row r="3572" spans="1:5" x14ac:dyDescent="0.25">
      <c r="A3572" t="s">
        <v>5182</v>
      </c>
      <c r="B3572" t="s">
        <v>5</v>
      </c>
      <c r="C3572" t="s">
        <v>1737</v>
      </c>
      <c r="D3572" t="s">
        <v>6899</v>
      </c>
      <c r="E3572" t="s">
        <v>1710</v>
      </c>
    </row>
    <row r="3573" spans="1:5" x14ac:dyDescent="0.25">
      <c r="A3573" t="s">
        <v>5183</v>
      </c>
      <c r="B3573" t="s">
        <v>5</v>
      </c>
      <c r="C3573" t="s">
        <v>1737</v>
      </c>
      <c r="D3573" t="s">
        <v>6899</v>
      </c>
      <c r="E3573" t="s">
        <v>1711</v>
      </c>
    </row>
    <row r="3574" spans="1:5" x14ac:dyDescent="0.25">
      <c r="A3574" t="s">
        <v>5184</v>
      </c>
      <c r="B3574" t="s">
        <v>5</v>
      </c>
      <c r="C3574" t="s">
        <v>1737</v>
      </c>
      <c r="D3574" t="s">
        <v>6899</v>
      </c>
      <c r="E3574" t="s">
        <v>1712</v>
      </c>
    </row>
    <row r="3575" spans="1:5" x14ac:dyDescent="0.25">
      <c r="A3575" t="s">
        <v>5185</v>
      </c>
      <c r="B3575" t="s">
        <v>5</v>
      </c>
      <c r="C3575" t="s">
        <v>1737</v>
      </c>
      <c r="D3575" t="s">
        <v>6899</v>
      </c>
      <c r="E3575" t="s">
        <v>1713</v>
      </c>
    </row>
    <row r="3576" spans="1:5" x14ac:dyDescent="0.25">
      <c r="A3576" t="s">
        <v>5186</v>
      </c>
      <c r="B3576" t="s">
        <v>5</v>
      </c>
      <c r="C3576" t="s">
        <v>1737</v>
      </c>
      <c r="D3576" t="s">
        <v>6899</v>
      </c>
      <c r="E3576" t="s">
        <v>1714</v>
      </c>
    </row>
    <row r="3577" spans="1:5" x14ac:dyDescent="0.25">
      <c r="A3577" t="s">
        <v>5187</v>
      </c>
      <c r="B3577" t="s">
        <v>5</v>
      </c>
      <c r="C3577" t="s">
        <v>1737</v>
      </c>
      <c r="D3577" t="s">
        <v>6899</v>
      </c>
      <c r="E3577" t="s">
        <v>1715</v>
      </c>
    </row>
    <row r="3578" spans="1:5" x14ac:dyDescent="0.25">
      <c r="A3578" t="s">
        <v>5188</v>
      </c>
      <c r="B3578" t="s">
        <v>5</v>
      </c>
      <c r="C3578" t="s">
        <v>1737</v>
      </c>
      <c r="D3578" t="s">
        <v>6900</v>
      </c>
      <c r="E3578" t="s">
        <v>1702</v>
      </c>
    </row>
    <row r="3579" spans="1:5" x14ac:dyDescent="0.25">
      <c r="A3579" t="s">
        <v>5189</v>
      </c>
      <c r="B3579" t="s">
        <v>5</v>
      </c>
      <c r="C3579" t="s">
        <v>1737</v>
      </c>
      <c r="D3579" t="s">
        <v>6900</v>
      </c>
      <c r="E3579" t="s">
        <v>1705</v>
      </c>
    </row>
    <row r="3580" spans="1:5" x14ac:dyDescent="0.25">
      <c r="A3580" t="s">
        <v>5190</v>
      </c>
      <c r="B3580" t="s">
        <v>5</v>
      </c>
      <c r="C3580" t="s">
        <v>1737</v>
      </c>
      <c r="D3580" t="s">
        <v>6900</v>
      </c>
      <c r="E3580" t="s">
        <v>1706</v>
      </c>
    </row>
    <row r="3581" spans="1:5" x14ac:dyDescent="0.25">
      <c r="A3581" t="s">
        <v>5191</v>
      </c>
      <c r="B3581" t="s">
        <v>5</v>
      </c>
      <c r="C3581" t="s">
        <v>1737</v>
      </c>
      <c r="D3581" t="s">
        <v>6900</v>
      </c>
      <c r="E3581" t="s">
        <v>1707</v>
      </c>
    </row>
    <row r="3582" spans="1:5" x14ac:dyDescent="0.25">
      <c r="A3582" t="s">
        <v>5192</v>
      </c>
      <c r="B3582" t="s">
        <v>5</v>
      </c>
      <c r="C3582" t="s">
        <v>1737</v>
      </c>
      <c r="D3582" t="s">
        <v>6900</v>
      </c>
      <c r="E3582" t="s">
        <v>1708</v>
      </c>
    </row>
    <row r="3583" spans="1:5" x14ac:dyDescent="0.25">
      <c r="A3583" t="s">
        <v>5193</v>
      </c>
      <c r="B3583" t="s">
        <v>5</v>
      </c>
      <c r="C3583" t="s">
        <v>1737</v>
      </c>
      <c r="D3583" t="s">
        <v>6900</v>
      </c>
      <c r="E3583" t="s">
        <v>1709</v>
      </c>
    </row>
    <row r="3584" spans="1:5" x14ac:dyDescent="0.25">
      <c r="A3584" t="s">
        <v>5194</v>
      </c>
      <c r="B3584" t="s">
        <v>5</v>
      </c>
      <c r="C3584" t="s">
        <v>1737</v>
      </c>
      <c r="D3584" t="s">
        <v>6900</v>
      </c>
      <c r="E3584" t="s">
        <v>1710</v>
      </c>
    </row>
    <row r="3585" spans="1:5" x14ac:dyDescent="0.25">
      <c r="A3585" t="s">
        <v>5195</v>
      </c>
      <c r="B3585" t="s">
        <v>5</v>
      </c>
      <c r="C3585" t="s">
        <v>1737</v>
      </c>
      <c r="D3585" t="s">
        <v>6900</v>
      </c>
      <c r="E3585" t="s">
        <v>1711</v>
      </c>
    </row>
    <row r="3586" spans="1:5" x14ac:dyDescent="0.25">
      <c r="A3586" t="s">
        <v>5196</v>
      </c>
      <c r="B3586" t="s">
        <v>5</v>
      </c>
      <c r="C3586" t="s">
        <v>1737</v>
      </c>
      <c r="D3586" t="s">
        <v>6900</v>
      </c>
      <c r="E3586" t="s">
        <v>1712</v>
      </c>
    </row>
    <row r="3587" spans="1:5" x14ac:dyDescent="0.25">
      <c r="A3587" t="s">
        <v>5197</v>
      </c>
      <c r="B3587" t="s">
        <v>5</v>
      </c>
      <c r="C3587" t="s">
        <v>1737</v>
      </c>
      <c r="D3587" t="s">
        <v>6900</v>
      </c>
      <c r="E3587" t="s">
        <v>1713</v>
      </c>
    </row>
    <row r="3588" spans="1:5" x14ac:dyDescent="0.25">
      <c r="A3588" t="s">
        <v>5198</v>
      </c>
      <c r="B3588" t="s">
        <v>5</v>
      </c>
      <c r="C3588" t="s">
        <v>1737</v>
      </c>
      <c r="D3588" t="s">
        <v>6900</v>
      </c>
      <c r="E3588" t="s">
        <v>1714</v>
      </c>
    </row>
    <row r="3589" spans="1:5" x14ac:dyDescent="0.25">
      <c r="A3589" t="s">
        <v>5199</v>
      </c>
      <c r="B3589" t="s">
        <v>5</v>
      </c>
      <c r="C3589" t="s">
        <v>1737</v>
      </c>
      <c r="D3589" t="s">
        <v>6900</v>
      </c>
      <c r="E3589" t="s">
        <v>1715</v>
      </c>
    </row>
    <row r="3590" spans="1:5" x14ac:dyDescent="0.25">
      <c r="A3590" t="s">
        <v>5200</v>
      </c>
      <c r="B3590" t="s">
        <v>5</v>
      </c>
      <c r="C3590" t="s">
        <v>1737</v>
      </c>
      <c r="D3590" t="s">
        <v>6901</v>
      </c>
      <c r="E3590" t="s">
        <v>1702</v>
      </c>
    </row>
    <row r="3591" spans="1:5" x14ac:dyDescent="0.25">
      <c r="A3591" t="s">
        <v>5201</v>
      </c>
      <c r="B3591" t="s">
        <v>5</v>
      </c>
      <c r="C3591" t="s">
        <v>1737</v>
      </c>
      <c r="D3591" t="s">
        <v>6901</v>
      </c>
      <c r="E3591" t="s">
        <v>1705</v>
      </c>
    </row>
    <row r="3592" spans="1:5" x14ac:dyDescent="0.25">
      <c r="A3592" t="s">
        <v>5202</v>
      </c>
      <c r="B3592" t="s">
        <v>5</v>
      </c>
      <c r="C3592" t="s">
        <v>1737</v>
      </c>
      <c r="D3592" t="s">
        <v>6901</v>
      </c>
      <c r="E3592" t="s">
        <v>1706</v>
      </c>
    </row>
    <row r="3593" spans="1:5" x14ac:dyDescent="0.25">
      <c r="A3593" t="s">
        <v>5203</v>
      </c>
      <c r="B3593" t="s">
        <v>5</v>
      </c>
      <c r="C3593" t="s">
        <v>1737</v>
      </c>
      <c r="D3593" t="s">
        <v>6901</v>
      </c>
      <c r="E3593" t="s">
        <v>1707</v>
      </c>
    </row>
    <row r="3594" spans="1:5" x14ac:dyDescent="0.25">
      <c r="A3594" t="s">
        <v>5204</v>
      </c>
      <c r="B3594" t="s">
        <v>5</v>
      </c>
      <c r="C3594" t="s">
        <v>1737</v>
      </c>
      <c r="D3594" t="s">
        <v>6901</v>
      </c>
      <c r="E3594" t="s">
        <v>1708</v>
      </c>
    </row>
    <row r="3595" spans="1:5" x14ac:dyDescent="0.25">
      <c r="A3595" t="s">
        <v>5205</v>
      </c>
      <c r="B3595" t="s">
        <v>5</v>
      </c>
      <c r="C3595" t="s">
        <v>1737</v>
      </c>
      <c r="D3595" t="s">
        <v>6901</v>
      </c>
      <c r="E3595" t="s">
        <v>1709</v>
      </c>
    </row>
    <row r="3596" spans="1:5" x14ac:dyDescent="0.25">
      <c r="A3596" t="s">
        <v>5206</v>
      </c>
      <c r="B3596" t="s">
        <v>5</v>
      </c>
      <c r="C3596" t="s">
        <v>1737</v>
      </c>
      <c r="D3596" t="s">
        <v>6901</v>
      </c>
      <c r="E3596" t="s">
        <v>1710</v>
      </c>
    </row>
    <row r="3597" spans="1:5" x14ac:dyDescent="0.25">
      <c r="A3597" t="s">
        <v>5207</v>
      </c>
      <c r="B3597" t="s">
        <v>5</v>
      </c>
      <c r="C3597" t="s">
        <v>1737</v>
      </c>
      <c r="D3597" t="s">
        <v>6901</v>
      </c>
      <c r="E3597" t="s">
        <v>1711</v>
      </c>
    </row>
    <row r="3598" spans="1:5" x14ac:dyDescent="0.25">
      <c r="A3598" t="s">
        <v>5208</v>
      </c>
      <c r="B3598" t="s">
        <v>5</v>
      </c>
      <c r="C3598" t="s">
        <v>1737</v>
      </c>
      <c r="D3598" t="s">
        <v>6901</v>
      </c>
      <c r="E3598" t="s">
        <v>1712</v>
      </c>
    </row>
    <row r="3599" spans="1:5" x14ac:dyDescent="0.25">
      <c r="A3599" t="s">
        <v>5209</v>
      </c>
      <c r="B3599" t="s">
        <v>5</v>
      </c>
      <c r="C3599" t="s">
        <v>1737</v>
      </c>
      <c r="D3599" t="s">
        <v>6901</v>
      </c>
      <c r="E3599" t="s">
        <v>1713</v>
      </c>
    </row>
    <row r="3600" spans="1:5" x14ac:dyDescent="0.25">
      <c r="A3600" t="s">
        <v>5210</v>
      </c>
      <c r="B3600" t="s">
        <v>5</v>
      </c>
      <c r="C3600" t="s">
        <v>1737</v>
      </c>
      <c r="D3600" t="s">
        <v>6901</v>
      </c>
      <c r="E3600" t="s">
        <v>1714</v>
      </c>
    </row>
    <row r="3601" spans="1:5" x14ac:dyDescent="0.25">
      <c r="A3601" t="s">
        <v>5211</v>
      </c>
      <c r="B3601" t="s">
        <v>5</v>
      </c>
      <c r="C3601" t="s">
        <v>1737</v>
      </c>
      <c r="D3601" t="s">
        <v>6901</v>
      </c>
      <c r="E3601" t="s">
        <v>1715</v>
      </c>
    </row>
    <row r="3602" spans="1:5" x14ac:dyDescent="0.25">
      <c r="A3602" t="s">
        <v>5212</v>
      </c>
      <c r="B3602" t="s">
        <v>5</v>
      </c>
      <c r="C3602" t="s">
        <v>1737</v>
      </c>
      <c r="D3602" t="s">
        <v>6902</v>
      </c>
      <c r="E3602" t="s">
        <v>1702</v>
      </c>
    </row>
    <row r="3603" spans="1:5" x14ac:dyDescent="0.25">
      <c r="A3603" t="s">
        <v>5213</v>
      </c>
      <c r="B3603" t="s">
        <v>5</v>
      </c>
      <c r="C3603" t="s">
        <v>1737</v>
      </c>
      <c r="D3603" t="s">
        <v>6902</v>
      </c>
      <c r="E3603" t="s">
        <v>1705</v>
      </c>
    </row>
    <row r="3604" spans="1:5" x14ac:dyDescent="0.25">
      <c r="A3604" t="s">
        <v>5214</v>
      </c>
      <c r="B3604" t="s">
        <v>5</v>
      </c>
      <c r="C3604" t="s">
        <v>1737</v>
      </c>
      <c r="D3604" t="s">
        <v>6902</v>
      </c>
      <c r="E3604" t="s">
        <v>1706</v>
      </c>
    </row>
    <row r="3605" spans="1:5" x14ac:dyDescent="0.25">
      <c r="A3605" t="s">
        <v>5215</v>
      </c>
      <c r="B3605" t="s">
        <v>5</v>
      </c>
      <c r="C3605" t="s">
        <v>1737</v>
      </c>
      <c r="D3605" t="s">
        <v>6902</v>
      </c>
      <c r="E3605" t="s">
        <v>1707</v>
      </c>
    </row>
    <row r="3606" spans="1:5" x14ac:dyDescent="0.25">
      <c r="A3606" t="s">
        <v>5216</v>
      </c>
      <c r="B3606" t="s">
        <v>5</v>
      </c>
      <c r="C3606" t="s">
        <v>1737</v>
      </c>
      <c r="D3606" t="s">
        <v>6902</v>
      </c>
      <c r="E3606" t="s">
        <v>1708</v>
      </c>
    </row>
    <row r="3607" spans="1:5" x14ac:dyDescent="0.25">
      <c r="A3607" t="s">
        <v>5217</v>
      </c>
      <c r="B3607" t="s">
        <v>5</v>
      </c>
      <c r="C3607" t="s">
        <v>1737</v>
      </c>
      <c r="D3607" t="s">
        <v>6902</v>
      </c>
      <c r="E3607" t="s">
        <v>1709</v>
      </c>
    </row>
    <row r="3608" spans="1:5" x14ac:dyDescent="0.25">
      <c r="A3608" t="s">
        <v>5218</v>
      </c>
      <c r="B3608" t="s">
        <v>5</v>
      </c>
      <c r="C3608" t="s">
        <v>1737</v>
      </c>
      <c r="D3608" t="s">
        <v>6902</v>
      </c>
      <c r="E3608" t="s">
        <v>1710</v>
      </c>
    </row>
    <row r="3609" spans="1:5" x14ac:dyDescent="0.25">
      <c r="A3609" t="s">
        <v>5219</v>
      </c>
      <c r="B3609" t="s">
        <v>5</v>
      </c>
      <c r="C3609" t="s">
        <v>1737</v>
      </c>
      <c r="D3609" t="s">
        <v>6902</v>
      </c>
      <c r="E3609" t="s">
        <v>1711</v>
      </c>
    </row>
    <row r="3610" spans="1:5" x14ac:dyDescent="0.25">
      <c r="A3610" t="s">
        <v>5220</v>
      </c>
      <c r="B3610" t="s">
        <v>5</v>
      </c>
      <c r="C3610" t="s">
        <v>1737</v>
      </c>
      <c r="D3610" t="s">
        <v>6902</v>
      </c>
      <c r="E3610" t="s">
        <v>1712</v>
      </c>
    </row>
    <row r="3611" spans="1:5" x14ac:dyDescent="0.25">
      <c r="A3611" t="s">
        <v>5221</v>
      </c>
      <c r="B3611" t="s">
        <v>5</v>
      </c>
      <c r="C3611" t="s">
        <v>1737</v>
      </c>
      <c r="D3611" t="s">
        <v>6902</v>
      </c>
      <c r="E3611" t="s">
        <v>1713</v>
      </c>
    </row>
    <row r="3612" spans="1:5" x14ac:dyDescent="0.25">
      <c r="A3612" t="s">
        <v>5222</v>
      </c>
      <c r="B3612" t="s">
        <v>5</v>
      </c>
      <c r="C3612" t="s">
        <v>1737</v>
      </c>
      <c r="D3612" t="s">
        <v>6902</v>
      </c>
      <c r="E3612" t="s">
        <v>1714</v>
      </c>
    </row>
    <row r="3613" spans="1:5" x14ac:dyDescent="0.25">
      <c r="A3613" t="s">
        <v>5223</v>
      </c>
      <c r="B3613" t="s">
        <v>5</v>
      </c>
      <c r="C3613" t="s">
        <v>1737</v>
      </c>
      <c r="D3613" t="s">
        <v>6902</v>
      </c>
      <c r="E3613" t="s">
        <v>1715</v>
      </c>
    </row>
    <row r="3614" spans="1:5" x14ac:dyDescent="0.25">
      <c r="A3614" t="s">
        <v>5224</v>
      </c>
      <c r="B3614" t="s">
        <v>5</v>
      </c>
      <c r="C3614" t="s">
        <v>1737</v>
      </c>
      <c r="D3614" t="s">
        <v>6903</v>
      </c>
      <c r="E3614" t="s">
        <v>1702</v>
      </c>
    </row>
    <row r="3615" spans="1:5" x14ac:dyDescent="0.25">
      <c r="A3615" t="s">
        <v>5225</v>
      </c>
      <c r="B3615" t="s">
        <v>5</v>
      </c>
      <c r="C3615" t="s">
        <v>1737</v>
      </c>
      <c r="D3615" t="s">
        <v>6903</v>
      </c>
      <c r="E3615" t="s">
        <v>1705</v>
      </c>
    </row>
    <row r="3616" spans="1:5" x14ac:dyDescent="0.25">
      <c r="A3616" t="s">
        <v>5226</v>
      </c>
      <c r="B3616" t="s">
        <v>5</v>
      </c>
      <c r="C3616" t="s">
        <v>1737</v>
      </c>
      <c r="D3616" t="s">
        <v>6903</v>
      </c>
      <c r="E3616" t="s">
        <v>1706</v>
      </c>
    </row>
    <row r="3617" spans="1:5" x14ac:dyDescent="0.25">
      <c r="A3617" t="s">
        <v>5227</v>
      </c>
      <c r="B3617" t="s">
        <v>5</v>
      </c>
      <c r="C3617" t="s">
        <v>1737</v>
      </c>
      <c r="D3617" t="s">
        <v>6903</v>
      </c>
      <c r="E3617" t="s">
        <v>1707</v>
      </c>
    </row>
    <row r="3618" spans="1:5" x14ac:dyDescent="0.25">
      <c r="A3618" t="s">
        <v>5228</v>
      </c>
      <c r="B3618" t="s">
        <v>5</v>
      </c>
      <c r="C3618" t="s">
        <v>1737</v>
      </c>
      <c r="D3618" t="s">
        <v>6903</v>
      </c>
      <c r="E3618" t="s">
        <v>1708</v>
      </c>
    </row>
    <row r="3619" spans="1:5" x14ac:dyDescent="0.25">
      <c r="A3619" t="s">
        <v>5229</v>
      </c>
      <c r="B3619" t="s">
        <v>5</v>
      </c>
      <c r="C3619" t="s">
        <v>1737</v>
      </c>
      <c r="D3619" t="s">
        <v>6903</v>
      </c>
      <c r="E3619" t="s">
        <v>1709</v>
      </c>
    </row>
    <row r="3620" spans="1:5" x14ac:dyDescent="0.25">
      <c r="A3620" t="s">
        <v>5230</v>
      </c>
      <c r="B3620" t="s">
        <v>5</v>
      </c>
      <c r="C3620" t="s">
        <v>1737</v>
      </c>
      <c r="D3620" t="s">
        <v>6903</v>
      </c>
      <c r="E3620" t="s">
        <v>1710</v>
      </c>
    </row>
    <row r="3621" spans="1:5" x14ac:dyDescent="0.25">
      <c r="A3621" t="s">
        <v>5231</v>
      </c>
      <c r="B3621" t="s">
        <v>5</v>
      </c>
      <c r="C3621" t="s">
        <v>1737</v>
      </c>
      <c r="D3621" t="s">
        <v>6903</v>
      </c>
      <c r="E3621" t="s">
        <v>1711</v>
      </c>
    </row>
    <row r="3622" spans="1:5" x14ac:dyDescent="0.25">
      <c r="A3622" t="s">
        <v>5232</v>
      </c>
      <c r="B3622" t="s">
        <v>5</v>
      </c>
      <c r="C3622" t="s">
        <v>1737</v>
      </c>
      <c r="D3622" t="s">
        <v>6903</v>
      </c>
      <c r="E3622" t="s">
        <v>1712</v>
      </c>
    </row>
    <row r="3623" spans="1:5" x14ac:dyDescent="0.25">
      <c r="A3623" t="s">
        <v>5233</v>
      </c>
      <c r="B3623" t="s">
        <v>5</v>
      </c>
      <c r="C3623" t="s">
        <v>1737</v>
      </c>
      <c r="D3623" t="s">
        <v>6903</v>
      </c>
      <c r="E3623" t="s">
        <v>1713</v>
      </c>
    </row>
    <row r="3624" spans="1:5" x14ac:dyDescent="0.25">
      <c r="A3624" t="s">
        <v>5234</v>
      </c>
      <c r="B3624" t="s">
        <v>5</v>
      </c>
      <c r="C3624" t="s">
        <v>1737</v>
      </c>
      <c r="D3624" t="s">
        <v>6903</v>
      </c>
      <c r="E3624" t="s">
        <v>1714</v>
      </c>
    </row>
    <row r="3625" spans="1:5" x14ac:dyDescent="0.25">
      <c r="A3625" t="s">
        <v>5235</v>
      </c>
      <c r="B3625" t="s">
        <v>5</v>
      </c>
      <c r="C3625" t="s">
        <v>1737</v>
      </c>
      <c r="D3625" t="s">
        <v>6903</v>
      </c>
      <c r="E3625" t="s">
        <v>1715</v>
      </c>
    </row>
    <row r="3626" spans="1:5" x14ac:dyDescent="0.25">
      <c r="A3626" t="s">
        <v>5236</v>
      </c>
      <c r="B3626" t="s">
        <v>5</v>
      </c>
      <c r="C3626" t="s">
        <v>1737</v>
      </c>
      <c r="D3626" t="s">
        <v>6904</v>
      </c>
      <c r="E3626" t="s">
        <v>1702</v>
      </c>
    </row>
    <row r="3627" spans="1:5" x14ac:dyDescent="0.25">
      <c r="A3627" t="s">
        <v>5237</v>
      </c>
      <c r="B3627" t="s">
        <v>5</v>
      </c>
      <c r="C3627" t="s">
        <v>1737</v>
      </c>
      <c r="D3627" t="s">
        <v>6904</v>
      </c>
      <c r="E3627" t="s">
        <v>1705</v>
      </c>
    </row>
    <row r="3628" spans="1:5" x14ac:dyDescent="0.25">
      <c r="A3628" t="s">
        <v>5238</v>
      </c>
      <c r="B3628" t="s">
        <v>5</v>
      </c>
      <c r="C3628" t="s">
        <v>1737</v>
      </c>
      <c r="D3628" t="s">
        <v>6904</v>
      </c>
      <c r="E3628" t="s">
        <v>1706</v>
      </c>
    </row>
    <row r="3629" spans="1:5" x14ac:dyDescent="0.25">
      <c r="A3629" t="s">
        <v>5239</v>
      </c>
      <c r="B3629" t="s">
        <v>5</v>
      </c>
      <c r="C3629" t="s">
        <v>1737</v>
      </c>
      <c r="D3629" t="s">
        <v>6904</v>
      </c>
      <c r="E3629" t="s">
        <v>1707</v>
      </c>
    </row>
    <row r="3630" spans="1:5" x14ac:dyDescent="0.25">
      <c r="A3630" t="s">
        <v>5240</v>
      </c>
      <c r="B3630" t="s">
        <v>5</v>
      </c>
      <c r="C3630" t="s">
        <v>1737</v>
      </c>
      <c r="D3630" t="s">
        <v>6904</v>
      </c>
      <c r="E3630" t="s">
        <v>1708</v>
      </c>
    </row>
    <row r="3631" spans="1:5" x14ac:dyDescent="0.25">
      <c r="A3631" t="s">
        <v>5241</v>
      </c>
      <c r="B3631" t="s">
        <v>5</v>
      </c>
      <c r="C3631" t="s">
        <v>1737</v>
      </c>
      <c r="D3631" t="s">
        <v>6904</v>
      </c>
      <c r="E3631" t="s">
        <v>1709</v>
      </c>
    </row>
    <row r="3632" spans="1:5" x14ac:dyDescent="0.25">
      <c r="A3632" t="s">
        <v>5242</v>
      </c>
      <c r="B3632" t="s">
        <v>5</v>
      </c>
      <c r="C3632" t="s">
        <v>1737</v>
      </c>
      <c r="D3632" t="s">
        <v>6904</v>
      </c>
      <c r="E3632" t="s">
        <v>1710</v>
      </c>
    </row>
    <row r="3633" spans="1:5" x14ac:dyDescent="0.25">
      <c r="A3633" t="s">
        <v>5243</v>
      </c>
      <c r="B3633" t="s">
        <v>5</v>
      </c>
      <c r="C3633" t="s">
        <v>1737</v>
      </c>
      <c r="D3633" t="s">
        <v>6904</v>
      </c>
      <c r="E3633" t="s">
        <v>1711</v>
      </c>
    </row>
    <row r="3634" spans="1:5" x14ac:dyDescent="0.25">
      <c r="A3634" t="s">
        <v>5244</v>
      </c>
      <c r="B3634" t="s">
        <v>5</v>
      </c>
      <c r="C3634" t="s">
        <v>1737</v>
      </c>
      <c r="D3634" t="s">
        <v>6904</v>
      </c>
      <c r="E3634" t="s">
        <v>1712</v>
      </c>
    </row>
    <row r="3635" spans="1:5" x14ac:dyDescent="0.25">
      <c r="A3635" t="s">
        <v>5245</v>
      </c>
      <c r="B3635" t="s">
        <v>5</v>
      </c>
      <c r="C3635" t="s">
        <v>1737</v>
      </c>
      <c r="D3635" t="s">
        <v>6904</v>
      </c>
      <c r="E3635" t="s">
        <v>1713</v>
      </c>
    </row>
    <row r="3636" spans="1:5" x14ac:dyDescent="0.25">
      <c r="A3636" t="s">
        <v>5246</v>
      </c>
      <c r="B3636" t="s">
        <v>5</v>
      </c>
      <c r="C3636" t="s">
        <v>1737</v>
      </c>
      <c r="D3636" t="s">
        <v>6904</v>
      </c>
      <c r="E3636" t="s">
        <v>1714</v>
      </c>
    </row>
    <row r="3637" spans="1:5" x14ac:dyDescent="0.25">
      <c r="A3637" t="s">
        <v>5247</v>
      </c>
      <c r="B3637" t="s">
        <v>5</v>
      </c>
      <c r="C3637" t="s">
        <v>1737</v>
      </c>
      <c r="D3637" t="s">
        <v>6904</v>
      </c>
      <c r="E3637" t="s">
        <v>1715</v>
      </c>
    </row>
    <row r="3638" spans="1:5" x14ac:dyDescent="0.25">
      <c r="A3638" t="s">
        <v>5248</v>
      </c>
      <c r="B3638" t="s">
        <v>5</v>
      </c>
      <c r="C3638" t="s">
        <v>1737</v>
      </c>
      <c r="D3638" t="s">
        <v>6905</v>
      </c>
      <c r="E3638" t="s">
        <v>1702</v>
      </c>
    </row>
    <row r="3639" spans="1:5" x14ac:dyDescent="0.25">
      <c r="A3639" t="s">
        <v>5249</v>
      </c>
      <c r="B3639" t="s">
        <v>5</v>
      </c>
      <c r="C3639" t="s">
        <v>1737</v>
      </c>
      <c r="D3639" t="s">
        <v>6905</v>
      </c>
      <c r="E3639" t="s">
        <v>1705</v>
      </c>
    </row>
    <row r="3640" spans="1:5" x14ac:dyDescent="0.25">
      <c r="A3640" t="s">
        <v>5250</v>
      </c>
      <c r="B3640" t="s">
        <v>5</v>
      </c>
      <c r="C3640" t="s">
        <v>1737</v>
      </c>
      <c r="D3640" t="s">
        <v>6905</v>
      </c>
      <c r="E3640" t="s">
        <v>1706</v>
      </c>
    </row>
    <row r="3641" spans="1:5" x14ac:dyDescent="0.25">
      <c r="A3641" t="s">
        <v>5251</v>
      </c>
      <c r="B3641" t="s">
        <v>5</v>
      </c>
      <c r="C3641" t="s">
        <v>1737</v>
      </c>
      <c r="D3641" t="s">
        <v>6905</v>
      </c>
      <c r="E3641" t="s">
        <v>1707</v>
      </c>
    </row>
    <row r="3642" spans="1:5" x14ac:dyDescent="0.25">
      <c r="A3642" t="s">
        <v>5252</v>
      </c>
      <c r="B3642" t="s">
        <v>5</v>
      </c>
      <c r="C3642" t="s">
        <v>1737</v>
      </c>
      <c r="D3642" t="s">
        <v>6905</v>
      </c>
      <c r="E3642" t="s">
        <v>1708</v>
      </c>
    </row>
    <row r="3643" spans="1:5" x14ac:dyDescent="0.25">
      <c r="A3643" t="s">
        <v>5253</v>
      </c>
      <c r="B3643" t="s">
        <v>5</v>
      </c>
      <c r="C3643" t="s">
        <v>1737</v>
      </c>
      <c r="D3643" t="s">
        <v>6905</v>
      </c>
      <c r="E3643" t="s">
        <v>1709</v>
      </c>
    </row>
    <row r="3644" spans="1:5" x14ac:dyDescent="0.25">
      <c r="A3644" t="s">
        <v>5254</v>
      </c>
      <c r="B3644" t="s">
        <v>5</v>
      </c>
      <c r="C3644" t="s">
        <v>1737</v>
      </c>
      <c r="D3644" t="s">
        <v>6905</v>
      </c>
      <c r="E3644" t="s">
        <v>1710</v>
      </c>
    </row>
    <row r="3645" spans="1:5" x14ac:dyDescent="0.25">
      <c r="A3645" t="s">
        <v>5255</v>
      </c>
      <c r="B3645" t="s">
        <v>5</v>
      </c>
      <c r="C3645" t="s">
        <v>1737</v>
      </c>
      <c r="D3645" t="s">
        <v>6905</v>
      </c>
      <c r="E3645" t="s">
        <v>1711</v>
      </c>
    </row>
    <row r="3646" spans="1:5" x14ac:dyDescent="0.25">
      <c r="A3646" t="s">
        <v>5256</v>
      </c>
      <c r="B3646" t="s">
        <v>5</v>
      </c>
      <c r="C3646" t="s">
        <v>1737</v>
      </c>
      <c r="D3646" t="s">
        <v>6905</v>
      </c>
      <c r="E3646" t="s">
        <v>1712</v>
      </c>
    </row>
    <row r="3647" spans="1:5" x14ac:dyDescent="0.25">
      <c r="A3647" t="s">
        <v>5257</v>
      </c>
      <c r="B3647" t="s">
        <v>5</v>
      </c>
      <c r="C3647" t="s">
        <v>1737</v>
      </c>
      <c r="D3647" t="s">
        <v>6905</v>
      </c>
      <c r="E3647" t="s">
        <v>1713</v>
      </c>
    </row>
    <row r="3648" spans="1:5" x14ac:dyDescent="0.25">
      <c r="A3648" t="s">
        <v>5258</v>
      </c>
      <c r="B3648" t="s">
        <v>5</v>
      </c>
      <c r="C3648" t="s">
        <v>1737</v>
      </c>
      <c r="D3648" t="s">
        <v>6905</v>
      </c>
      <c r="E3648" t="s">
        <v>1714</v>
      </c>
    </row>
    <row r="3649" spans="1:5" x14ac:dyDescent="0.25">
      <c r="A3649" t="s">
        <v>5259</v>
      </c>
      <c r="B3649" t="s">
        <v>5</v>
      </c>
      <c r="C3649" t="s">
        <v>1737</v>
      </c>
      <c r="D3649" t="s">
        <v>6905</v>
      </c>
      <c r="E3649" t="s">
        <v>1715</v>
      </c>
    </row>
    <row r="3650" spans="1:5" x14ac:dyDescent="0.25">
      <c r="A3650" t="s">
        <v>5260</v>
      </c>
      <c r="B3650" t="s">
        <v>5</v>
      </c>
      <c r="C3650" t="s">
        <v>1737</v>
      </c>
      <c r="D3650" t="s">
        <v>6906</v>
      </c>
      <c r="E3650" t="s">
        <v>1702</v>
      </c>
    </row>
    <row r="3651" spans="1:5" x14ac:dyDescent="0.25">
      <c r="A3651" t="s">
        <v>5261</v>
      </c>
      <c r="B3651" t="s">
        <v>5</v>
      </c>
      <c r="C3651" t="s">
        <v>1737</v>
      </c>
      <c r="D3651" t="s">
        <v>6906</v>
      </c>
      <c r="E3651" t="s">
        <v>1705</v>
      </c>
    </row>
    <row r="3652" spans="1:5" x14ac:dyDescent="0.25">
      <c r="A3652" t="s">
        <v>5262</v>
      </c>
      <c r="B3652" t="s">
        <v>5</v>
      </c>
      <c r="C3652" t="s">
        <v>1737</v>
      </c>
      <c r="D3652" t="s">
        <v>6906</v>
      </c>
      <c r="E3652" t="s">
        <v>1706</v>
      </c>
    </row>
    <row r="3653" spans="1:5" x14ac:dyDescent="0.25">
      <c r="A3653" t="s">
        <v>5263</v>
      </c>
      <c r="B3653" t="s">
        <v>5</v>
      </c>
      <c r="C3653" t="s">
        <v>1737</v>
      </c>
      <c r="D3653" t="s">
        <v>6906</v>
      </c>
      <c r="E3653" t="s">
        <v>1707</v>
      </c>
    </row>
    <row r="3654" spans="1:5" x14ac:dyDescent="0.25">
      <c r="A3654" t="s">
        <v>5264</v>
      </c>
      <c r="B3654" t="s">
        <v>5</v>
      </c>
      <c r="C3654" t="s">
        <v>1737</v>
      </c>
      <c r="D3654" t="s">
        <v>6906</v>
      </c>
      <c r="E3654" t="s">
        <v>1708</v>
      </c>
    </row>
    <row r="3655" spans="1:5" x14ac:dyDescent="0.25">
      <c r="A3655" t="s">
        <v>5265</v>
      </c>
      <c r="B3655" t="s">
        <v>5</v>
      </c>
      <c r="C3655" t="s">
        <v>1737</v>
      </c>
      <c r="D3655" t="s">
        <v>6906</v>
      </c>
      <c r="E3655" t="s">
        <v>1709</v>
      </c>
    </row>
    <row r="3656" spans="1:5" x14ac:dyDescent="0.25">
      <c r="A3656" t="s">
        <v>5266</v>
      </c>
      <c r="B3656" t="s">
        <v>5</v>
      </c>
      <c r="C3656" t="s">
        <v>1737</v>
      </c>
      <c r="D3656" t="s">
        <v>6906</v>
      </c>
      <c r="E3656" t="s">
        <v>1710</v>
      </c>
    </row>
    <row r="3657" spans="1:5" x14ac:dyDescent="0.25">
      <c r="A3657" t="s">
        <v>5267</v>
      </c>
      <c r="B3657" t="s">
        <v>5</v>
      </c>
      <c r="C3657" t="s">
        <v>1737</v>
      </c>
      <c r="D3657" t="s">
        <v>6906</v>
      </c>
      <c r="E3657" t="s">
        <v>1711</v>
      </c>
    </row>
    <row r="3658" spans="1:5" x14ac:dyDescent="0.25">
      <c r="A3658" t="s">
        <v>5268</v>
      </c>
      <c r="B3658" t="s">
        <v>5</v>
      </c>
      <c r="C3658" t="s">
        <v>1737</v>
      </c>
      <c r="D3658" t="s">
        <v>6906</v>
      </c>
      <c r="E3658" t="s">
        <v>1712</v>
      </c>
    </row>
    <row r="3659" spans="1:5" x14ac:dyDescent="0.25">
      <c r="A3659" t="s">
        <v>5269</v>
      </c>
      <c r="B3659" t="s">
        <v>5</v>
      </c>
      <c r="C3659" t="s">
        <v>1737</v>
      </c>
      <c r="D3659" t="s">
        <v>6906</v>
      </c>
      <c r="E3659" t="s">
        <v>1713</v>
      </c>
    </row>
    <row r="3660" spans="1:5" x14ac:dyDescent="0.25">
      <c r="A3660" t="s">
        <v>5270</v>
      </c>
      <c r="B3660" t="s">
        <v>5</v>
      </c>
      <c r="C3660" t="s">
        <v>1737</v>
      </c>
      <c r="D3660" t="s">
        <v>6906</v>
      </c>
      <c r="E3660" t="s">
        <v>1714</v>
      </c>
    </row>
    <row r="3661" spans="1:5" x14ac:dyDescent="0.25">
      <c r="A3661" t="s">
        <v>5271</v>
      </c>
      <c r="B3661" t="s">
        <v>5</v>
      </c>
      <c r="C3661" t="s">
        <v>1737</v>
      </c>
      <c r="D3661" t="s">
        <v>6906</v>
      </c>
      <c r="E3661" t="s">
        <v>1715</v>
      </c>
    </row>
    <row r="3662" spans="1:5" x14ac:dyDescent="0.25">
      <c r="A3662" t="s">
        <v>5272</v>
      </c>
      <c r="B3662" t="s">
        <v>5</v>
      </c>
      <c r="C3662" t="s">
        <v>1737</v>
      </c>
      <c r="D3662" t="s">
        <v>6907</v>
      </c>
      <c r="E3662" t="s">
        <v>1702</v>
      </c>
    </row>
    <row r="3663" spans="1:5" x14ac:dyDescent="0.25">
      <c r="A3663" t="s">
        <v>5273</v>
      </c>
      <c r="B3663" t="s">
        <v>5</v>
      </c>
      <c r="C3663" t="s">
        <v>1737</v>
      </c>
      <c r="D3663" t="s">
        <v>6907</v>
      </c>
      <c r="E3663" t="s">
        <v>1705</v>
      </c>
    </row>
    <row r="3664" spans="1:5" x14ac:dyDescent="0.25">
      <c r="A3664" t="s">
        <v>5274</v>
      </c>
      <c r="B3664" t="s">
        <v>5</v>
      </c>
      <c r="C3664" t="s">
        <v>1737</v>
      </c>
      <c r="D3664" t="s">
        <v>6907</v>
      </c>
      <c r="E3664" t="s">
        <v>1706</v>
      </c>
    </row>
    <row r="3665" spans="1:5" x14ac:dyDescent="0.25">
      <c r="A3665" t="s">
        <v>5275</v>
      </c>
      <c r="B3665" t="s">
        <v>5</v>
      </c>
      <c r="C3665" t="s">
        <v>1737</v>
      </c>
      <c r="D3665" t="s">
        <v>6907</v>
      </c>
      <c r="E3665" t="s">
        <v>1707</v>
      </c>
    </row>
    <row r="3666" spans="1:5" x14ac:dyDescent="0.25">
      <c r="A3666" t="s">
        <v>5276</v>
      </c>
      <c r="B3666" t="s">
        <v>5</v>
      </c>
      <c r="C3666" t="s">
        <v>1737</v>
      </c>
      <c r="D3666" t="s">
        <v>6907</v>
      </c>
      <c r="E3666" t="s">
        <v>1708</v>
      </c>
    </row>
    <row r="3667" spans="1:5" x14ac:dyDescent="0.25">
      <c r="A3667" t="s">
        <v>5277</v>
      </c>
      <c r="B3667" t="s">
        <v>5</v>
      </c>
      <c r="C3667" t="s">
        <v>1737</v>
      </c>
      <c r="D3667" t="s">
        <v>6907</v>
      </c>
      <c r="E3667" t="s">
        <v>1709</v>
      </c>
    </row>
    <row r="3668" spans="1:5" x14ac:dyDescent="0.25">
      <c r="A3668" t="s">
        <v>5278</v>
      </c>
      <c r="B3668" t="s">
        <v>5</v>
      </c>
      <c r="C3668" t="s">
        <v>1737</v>
      </c>
      <c r="D3668" t="s">
        <v>6907</v>
      </c>
      <c r="E3668" t="s">
        <v>1710</v>
      </c>
    </row>
    <row r="3669" spans="1:5" x14ac:dyDescent="0.25">
      <c r="A3669" t="s">
        <v>5279</v>
      </c>
      <c r="B3669" t="s">
        <v>5</v>
      </c>
      <c r="C3669" t="s">
        <v>1737</v>
      </c>
      <c r="D3669" t="s">
        <v>6907</v>
      </c>
      <c r="E3669" t="s">
        <v>1711</v>
      </c>
    </row>
    <row r="3670" spans="1:5" x14ac:dyDescent="0.25">
      <c r="A3670" t="s">
        <v>5280</v>
      </c>
      <c r="B3670" t="s">
        <v>5</v>
      </c>
      <c r="C3670" t="s">
        <v>1737</v>
      </c>
      <c r="D3670" t="s">
        <v>6907</v>
      </c>
      <c r="E3670" t="s">
        <v>1712</v>
      </c>
    </row>
    <row r="3671" spans="1:5" x14ac:dyDescent="0.25">
      <c r="A3671" t="s">
        <v>5281</v>
      </c>
      <c r="B3671" t="s">
        <v>5</v>
      </c>
      <c r="C3671" t="s">
        <v>1737</v>
      </c>
      <c r="D3671" t="s">
        <v>6907</v>
      </c>
      <c r="E3671" t="s">
        <v>1713</v>
      </c>
    </row>
    <row r="3672" spans="1:5" x14ac:dyDescent="0.25">
      <c r="A3672" t="s">
        <v>5282</v>
      </c>
      <c r="B3672" t="s">
        <v>5</v>
      </c>
      <c r="C3672" t="s">
        <v>1737</v>
      </c>
      <c r="D3672" t="s">
        <v>6907</v>
      </c>
      <c r="E3672" t="s">
        <v>1714</v>
      </c>
    </row>
    <row r="3673" spans="1:5" x14ac:dyDescent="0.25">
      <c r="A3673" t="s">
        <v>5283</v>
      </c>
      <c r="B3673" t="s">
        <v>5</v>
      </c>
      <c r="C3673" t="s">
        <v>1737</v>
      </c>
      <c r="D3673" t="s">
        <v>6907</v>
      </c>
      <c r="E3673" t="s">
        <v>1715</v>
      </c>
    </row>
    <row r="3674" spans="1:5" x14ac:dyDescent="0.25">
      <c r="A3674" t="s">
        <v>5284</v>
      </c>
      <c r="B3674" t="s">
        <v>5</v>
      </c>
      <c r="C3674" t="s">
        <v>1737</v>
      </c>
      <c r="D3674" t="s">
        <v>6908</v>
      </c>
      <c r="E3674" t="s">
        <v>1702</v>
      </c>
    </row>
    <row r="3675" spans="1:5" x14ac:dyDescent="0.25">
      <c r="A3675" t="s">
        <v>5285</v>
      </c>
      <c r="B3675" t="s">
        <v>5</v>
      </c>
      <c r="C3675" t="s">
        <v>1737</v>
      </c>
      <c r="D3675" t="s">
        <v>6908</v>
      </c>
      <c r="E3675" t="s">
        <v>1705</v>
      </c>
    </row>
    <row r="3676" spans="1:5" x14ac:dyDescent="0.25">
      <c r="A3676" t="s">
        <v>5286</v>
      </c>
      <c r="B3676" t="s">
        <v>5</v>
      </c>
      <c r="C3676" t="s">
        <v>1737</v>
      </c>
      <c r="D3676" t="s">
        <v>6908</v>
      </c>
      <c r="E3676" t="s">
        <v>1706</v>
      </c>
    </row>
    <row r="3677" spans="1:5" x14ac:dyDescent="0.25">
      <c r="A3677" t="s">
        <v>5287</v>
      </c>
      <c r="B3677" t="s">
        <v>5</v>
      </c>
      <c r="C3677" t="s">
        <v>1737</v>
      </c>
      <c r="D3677" t="s">
        <v>6908</v>
      </c>
      <c r="E3677" t="s">
        <v>1707</v>
      </c>
    </row>
    <row r="3678" spans="1:5" x14ac:dyDescent="0.25">
      <c r="A3678" t="s">
        <v>5288</v>
      </c>
      <c r="B3678" t="s">
        <v>5</v>
      </c>
      <c r="C3678" t="s">
        <v>1737</v>
      </c>
      <c r="D3678" t="s">
        <v>6908</v>
      </c>
      <c r="E3678" t="s">
        <v>1708</v>
      </c>
    </row>
    <row r="3679" spans="1:5" x14ac:dyDescent="0.25">
      <c r="A3679" t="s">
        <v>5289</v>
      </c>
      <c r="B3679" t="s">
        <v>5</v>
      </c>
      <c r="C3679" t="s">
        <v>1737</v>
      </c>
      <c r="D3679" t="s">
        <v>6908</v>
      </c>
      <c r="E3679" t="s">
        <v>1709</v>
      </c>
    </row>
    <row r="3680" spans="1:5" x14ac:dyDescent="0.25">
      <c r="A3680" t="s">
        <v>5290</v>
      </c>
      <c r="B3680" t="s">
        <v>5</v>
      </c>
      <c r="C3680" t="s">
        <v>1737</v>
      </c>
      <c r="D3680" t="s">
        <v>6908</v>
      </c>
      <c r="E3680" t="s">
        <v>1710</v>
      </c>
    </row>
    <row r="3681" spans="1:5" x14ac:dyDescent="0.25">
      <c r="A3681" t="s">
        <v>5291</v>
      </c>
      <c r="B3681" t="s">
        <v>5</v>
      </c>
      <c r="C3681" t="s">
        <v>1737</v>
      </c>
      <c r="D3681" t="s">
        <v>6908</v>
      </c>
      <c r="E3681" t="s">
        <v>1711</v>
      </c>
    </row>
    <row r="3682" spans="1:5" x14ac:dyDescent="0.25">
      <c r="A3682" t="s">
        <v>5292</v>
      </c>
      <c r="B3682" t="s">
        <v>5</v>
      </c>
      <c r="C3682" t="s">
        <v>1737</v>
      </c>
      <c r="D3682" t="s">
        <v>6908</v>
      </c>
      <c r="E3682" t="s">
        <v>1712</v>
      </c>
    </row>
    <row r="3683" spans="1:5" x14ac:dyDescent="0.25">
      <c r="A3683" t="s">
        <v>5293</v>
      </c>
      <c r="B3683" t="s">
        <v>5</v>
      </c>
      <c r="C3683" t="s">
        <v>1737</v>
      </c>
      <c r="D3683" t="s">
        <v>6908</v>
      </c>
      <c r="E3683" t="s">
        <v>1713</v>
      </c>
    </row>
    <row r="3684" spans="1:5" x14ac:dyDescent="0.25">
      <c r="A3684" t="s">
        <v>5294</v>
      </c>
      <c r="B3684" t="s">
        <v>5</v>
      </c>
      <c r="C3684" t="s">
        <v>1737</v>
      </c>
      <c r="D3684" t="s">
        <v>6908</v>
      </c>
      <c r="E3684" t="s">
        <v>1714</v>
      </c>
    </row>
    <row r="3685" spans="1:5" x14ac:dyDescent="0.25">
      <c r="A3685" t="s">
        <v>5295</v>
      </c>
      <c r="B3685" t="s">
        <v>5</v>
      </c>
      <c r="C3685" t="s">
        <v>1737</v>
      </c>
      <c r="D3685" t="s">
        <v>6908</v>
      </c>
      <c r="E3685" t="s">
        <v>1715</v>
      </c>
    </row>
    <row r="3686" spans="1:5" x14ac:dyDescent="0.25">
      <c r="A3686" t="s">
        <v>5296</v>
      </c>
      <c r="B3686" t="s">
        <v>5</v>
      </c>
      <c r="C3686" t="s">
        <v>1737</v>
      </c>
      <c r="D3686" t="s">
        <v>6909</v>
      </c>
      <c r="E3686" t="s">
        <v>1702</v>
      </c>
    </row>
    <row r="3687" spans="1:5" x14ac:dyDescent="0.25">
      <c r="A3687" t="s">
        <v>5297</v>
      </c>
      <c r="B3687" t="s">
        <v>5</v>
      </c>
      <c r="C3687" t="s">
        <v>1737</v>
      </c>
      <c r="D3687" t="s">
        <v>6909</v>
      </c>
      <c r="E3687" t="s">
        <v>1705</v>
      </c>
    </row>
    <row r="3688" spans="1:5" x14ac:dyDescent="0.25">
      <c r="A3688" t="s">
        <v>5298</v>
      </c>
      <c r="B3688" t="s">
        <v>5</v>
      </c>
      <c r="C3688" t="s">
        <v>1737</v>
      </c>
      <c r="D3688" t="s">
        <v>6909</v>
      </c>
      <c r="E3688" t="s">
        <v>1706</v>
      </c>
    </row>
    <row r="3689" spans="1:5" x14ac:dyDescent="0.25">
      <c r="A3689" t="s">
        <v>5299</v>
      </c>
      <c r="B3689" t="s">
        <v>5</v>
      </c>
      <c r="C3689" t="s">
        <v>1737</v>
      </c>
      <c r="D3689" t="s">
        <v>6909</v>
      </c>
      <c r="E3689" t="s">
        <v>1707</v>
      </c>
    </row>
    <row r="3690" spans="1:5" x14ac:dyDescent="0.25">
      <c r="A3690" t="s">
        <v>5300</v>
      </c>
      <c r="B3690" t="s">
        <v>5</v>
      </c>
      <c r="C3690" t="s">
        <v>1737</v>
      </c>
      <c r="D3690" t="s">
        <v>6909</v>
      </c>
      <c r="E3690" t="s">
        <v>1708</v>
      </c>
    </row>
    <row r="3691" spans="1:5" x14ac:dyDescent="0.25">
      <c r="A3691" t="s">
        <v>5301</v>
      </c>
      <c r="B3691" t="s">
        <v>5</v>
      </c>
      <c r="C3691" t="s">
        <v>1737</v>
      </c>
      <c r="D3691" t="s">
        <v>6909</v>
      </c>
      <c r="E3691" t="s">
        <v>1709</v>
      </c>
    </row>
    <row r="3692" spans="1:5" x14ac:dyDescent="0.25">
      <c r="A3692" t="s">
        <v>5302</v>
      </c>
      <c r="B3692" t="s">
        <v>5</v>
      </c>
      <c r="C3692" t="s">
        <v>1737</v>
      </c>
      <c r="D3692" t="s">
        <v>6909</v>
      </c>
      <c r="E3692" t="s">
        <v>1710</v>
      </c>
    </row>
    <row r="3693" spans="1:5" x14ac:dyDescent="0.25">
      <c r="A3693" t="s">
        <v>5303</v>
      </c>
      <c r="B3693" t="s">
        <v>5</v>
      </c>
      <c r="C3693" t="s">
        <v>1737</v>
      </c>
      <c r="D3693" t="s">
        <v>6909</v>
      </c>
      <c r="E3693" t="s">
        <v>1711</v>
      </c>
    </row>
    <row r="3694" spans="1:5" x14ac:dyDescent="0.25">
      <c r="A3694" t="s">
        <v>5304</v>
      </c>
      <c r="B3694" t="s">
        <v>5</v>
      </c>
      <c r="C3694" t="s">
        <v>1737</v>
      </c>
      <c r="D3694" t="s">
        <v>6909</v>
      </c>
      <c r="E3694" t="s">
        <v>1712</v>
      </c>
    </row>
    <row r="3695" spans="1:5" x14ac:dyDescent="0.25">
      <c r="A3695" t="s">
        <v>5305</v>
      </c>
      <c r="B3695" t="s">
        <v>5</v>
      </c>
      <c r="C3695" t="s">
        <v>1737</v>
      </c>
      <c r="D3695" t="s">
        <v>6909</v>
      </c>
      <c r="E3695" t="s">
        <v>1713</v>
      </c>
    </row>
    <row r="3696" spans="1:5" x14ac:dyDescent="0.25">
      <c r="A3696" t="s">
        <v>5306</v>
      </c>
      <c r="B3696" t="s">
        <v>5</v>
      </c>
      <c r="C3696" t="s">
        <v>1737</v>
      </c>
      <c r="D3696" t="s">
        <v>6909</v>
      </c>
      <c r="E3696" t="s">
        <v>1714</v>
      </c>
    </row>
    <row r="3697" spans="1:5" x14ac:dyDescent="0.25">
      <c r="A3697" t="s">
        <v>5307</v>
      </c>
      <c r="B3697" t="s">
        <v>5</v>
      </c>
      <c r="C3697" t="s">
        <v>1737</v>
      </c>
      <c r="D3697" t="s">
        <v>6909</v>
      </c>
      <c r="E3697" t="s">
        <v>1715</v>
      </c>
    </row>
    <row r="3698" spans="1:5" x14ac:dyDescent="0.25">
      <c r="A3698" t="s">
        <v>5308</v>
      </c>
      <c r="B3698" t="s">
        <v>5</v>
      </c>
      <c r="C3698" t="s">
        <v>1737</v>
      </c>
      <c r="D3698" t="s">
        <v>6910</v>
      </c>
      <c r="E3698" t="s">
        <v>1702</v>
      </c>
    </row>
    <row r="3699" spans="1:5" x14ac:dyDescent="0.25">
      <c r="A3699" t="s">
        <v>5309</v>
      </c>
      <c r="B3699" t="s">
        <v>5</v>
      </c>
      <c r="C3699" t="s">
        <v>1737</v>
      </c>
      <c r="D3699" t="s">
        <v>6910</v>
      </c>
      <c r="E3699" t="s">
        <v>1705</v>
      </c>
    </row>
    <row r="3700" spans="1:5" x14ac:dyDescent="0.25">
      <c r="A3700" t="s">
        <v>5310</v>
      </c>
      <c r="B3700" t="s">
        <v>5</v>
      </c>
      <c r="C3700" t="s">
        <v>1737</v>
      </c>
      <c r="D3700" t="s">
        <v>6910</v>
      </c>
      <c r="E3700" t="s">
        <v>1706</v>
      </c>
    </row>
    <row r="3701" spans="1:5" x14ac:dyDescent="0.25">
      <c r="A3701" t="s">
        <v>5311</v>
      </c>
      <c r="B3701" t="s">
        <v>5</v>
      </c>
      <c r="C3701" t="s">
        <v>1737</v>
      </c>
      <c r="D3701" t="s">
        <v>6910</v>
      </c>
      <c r="E3701" t="s">
        <v>1707</v>
      </c>
    </row>
    <row r="3702" spans="1:5" x14ac:dyDescent="0.25">
      <c r="A3702" t="s">
        <v>5312</v>
      </c>
      <c r="B3702" t="s">
        <v>5</v>
      </c>
      <c r="C3702" t="s">
        <v>1737</v>
      </c>
      <c r="D3702" t="s">
        <v>6910</v>
      </c>
      <c r="E3702" t="s">
        <v>1708</v>
      </c>
    </row>
    <row r="3703" spans="1:5" x14ac:dyDescent="0.25">
      <c r="A3703" t="s">
        <v>5313</v>
      </c>
      <c r="B3703" t="s">
        <v>5</v>
      </c>
      <c r="C3703" t="s">
        <v>1737</v>
      </c>
      <c r="D3703" t="s">
        <v>6910</v>
      </c>
      <c r="E3703" t="s">
        <v>1709</v>
      </c>
    </row>
    <row r="3704" spans="1:5" x14ac:dyDescent="0.25">
      <c r="A3704" t="s">
        <v>5314</v>
      </c>
      <c r="B3704" t="s">
        <v>5</v>
      </c>
      <c r="C3704" t="s">
        <v>1737</v>
      </c>
      <c r="D3704" t="s">
        <v>6910</v>
      </c>
      <c r="E3704" t="s">
        <v>1710</v>
      </c>
    </row>
    <row r="3705" spans="1:5" x14ac:dyDescent="0.25">
      <c r="A3705" t="s">
        <v>5315</v>
      </c>
      <c r="B3705" t="s">
        <v>5</v>
      </c>
      <c r="C3705" t="s">
        <v>1737</v>
      </c>
      <c r="D3705" t="s">
        <v>6910</v>
      </c>
      <c r="E3705" t="s">
        <v>1711</v>
      </c>
    </row>
    <row r="3706" spans="1:5" x14ac:dyDescent="0.25">
      <c r="A3706" t="s">
        <v>5316</v>
      </c>
      <c r="B3706" t="s">
        <v>5</v>
      </c>
      <c r="C3706" t="s">
        <v>1737</v>
      </c>
      <c r="D3706" t="s">
        <v>6910</v>
      </c>
      <c r="E3706" t="s">
        <v>1712</v>
      </c>
    </row>
    <row r="3707" spans="1:5" x14ac:dyDescent="0.25">
      <c r="A3707" t="s">
        <v>5317</v>
      </c>
      <c r="B3707" t="s">
        <v>5</v>
      </c>
      <c r="C3707" t="s">
        <v>1737</v>
      </c>
      <c r="D3707" t="s">
        <v>6910</v>
      </c>
      <c r="E3707" t="s">
        <v>1713</v>
      </c>
    </row>
    <row r="3708" spans="1:5" x14ac:dyDescent="0.25">
      <c r="A3708" t="s">
        <v>5318</v>
      </c>
      <c r="B3708" t="s">
        <v>5</v>
      </c>
      <c r="C3708" t="s">
        <v>1737</v>
      </c>
      <c r="D3708" t="s">
        <v>6910</v>
      </c>
      <c r="E3708" t="s">
        <v>1714</v>
      </c>
    </row>
    <row r="3709" spans="1:5" x14ac:dyDescent="0.25">
      <c r="A3709" t="s">
        <v>5319</v>
      </c>
      <c r="B3709" t="s">
        <v>5</v>
      </c>
      <c r="C3709" t="s">
        <v>1737</v>
      </c>
      <c r="D3709" t="s">
        <v>6910</v>
      </c>
      <c r="E3709" t="s">
        <v>1715</v>
      </c>
    </row>
    <row r="3710" spans="1:5" x14ac:dyDescent="0.25">
      <c r="A3710" t="s">
        <v>5320</v>
      </c>
      <c r="B3710" t="s">
        <v>5</v>
      </c>
      <c r="C3710" t="s">
        <v>1737</v>
      </c>
      <c r="D3710" t="s">
        <v>6911</v>
      </c>
      <c r="E3710" t="s">
        <v>1702</v>
      </c>
    </row>
    <row r="3711" spans="1:5" x14ac:dyDescent="0.25">
      <c r="A3711" t="s">
        <v>5321</v>
      </c>
      <c r="B3711" t="s">
        <v>5</v>
      </c>
      <c r="C3711" t="s">
        <v>1737</v>
      </c>
      <c r="D3711" t="s">
        <v>6911</v>
      </c>
      <c r="E3711" t="s">
        <v>1705</v>
      </c>
    </row>
    <row r="3712" spans="1:5" x14ac:dyDescent="0.25">
      <c r="A3712" t="s">
        <v>5322</v>
      </c>
      <c r="B3712" t="s">
        <v>5</v>
      </c>
      <c r="C3712" t="s">
        <v>1737</v>
      </c>
      <c r="D3712" t="s">
        <v>6911</v>
      </c>
      <c r="E3712" t="s">
        <v>1706</v>
      </c>
    </row>
    <row r="3713" spans="1:5" x14ac:dyDescent="0.25">
      <c r="A3713" t="s">
        <v>5323</v>
      </c>
      <c r="B3713" t="s">
        <v>5</v>
      </c>
      <c r="C3713" t="s">
        <v>1737</v>
      </c>
      <c r="D3713" t="s">
        <v>6911</v>
      </c>
      <c r="E3713" t="s">
        <v>1707</v>
      </c>
    </row>
    <row r="3714" spans="1:5" x14ac:dyDescent="0.25">
      <c r="A3714" t="s">
        <v>5324</v>
      </c>
      <c r="B3714" t="s">
        <v>5</v>
      </c>
      <c r="C3714" t="s">
        <v>1737</v>
      </c>
      <c r="D3714" t="s">
        <v>6911</v>
      </c>
      <c r="E3714" t="s">
        <v>1708</v>
      </c>
    </row>
    <row r="3715" spans="1:5" x14ac:dyDescent="0.25">
      <c r="A3715" t="s">
        <v>5325</v>
      </c>
      <c r="B3715" t="s">
        <v>5</v>
      </c>
      <c r="C3715" t="s">
        <v>1737</v>
      </c>
      <c r="D3715" t="s">
        <v>6911</v>
      </c>
      <c r="E3715" t="s">
        <v>1709</v>
      </c>
    </row>
    <row r="3716" spans="1:5" x14ac:dyDescent="0.25">
      <c r="A3716" t="s">
        <v>5326</v>
      </c>
      <c r="B3716" t="s">
        <v>5</v>
      </c>
      <c r="C3716" t="s">
        <v>1737</v>
      </c>
      <c r="D3716" t="s">
        <v>6911</v>
      </c>
      <c r="E3716" t="s">
        <v>1710</v>
      </c>
    </row>
    <row r="3717" spans="1:5" x14ac:dyDescent="0.25">
      <c r="A3717" t="s">
        <v>5327</v>
      </c>
      <c r="B3717" t="s">
        <v>5</v>
      </c>
      <c r="C3717" t="s">
        <v>1737</v>
      </c>
      <c r="D3717" t="s">
        <v>6911</v>
      </c>
      <c r="E3717" t="s">
        <v>1711</v>
      </c>
    </row>
    <row r="3718" spans="1:5" x14ac:dyDescent="0.25">
      <c r="A3718" t="s">
        <v>5328</v>
      </c>
      <c r="B3718" t="s">
        <v>5</v>
      </c>
      <c r="C3718" t="s">
        <v>1737</v>
      </c>
      <c r="D3718" t="s">
        <v>6911</v>
      </c>
      <c r="E3718" t="s">
        <v>1712</v>
      </c>
    </row>
    <row r="3719" spans="1:5" x14ac:dyDescent="0.25">
      <c r="A3719" t="s">
        <v>5329</v>
      </c>
      <c r="B3719" t="s">
        <v>5</v>
      </c>
      <c r="C3719" t="s">
        <v>1737</v>
      </c>
      <c r="D3719" t="s">
        <v>6911</v>
      </c>
      <c r="E3719" t="s">
        <v>1713</v>
      </c>
    </row>
    <row r="3720" spans="1:5" x14ac:dyDescent="0.25">
      <c r="A3720" t="s">
        <v>5330</v>
      </c>
      <c r="B3720" t="s">
        <v>5</v>
      </c>
      <c r="C3720" t="s">
        <v>1737</v>
      </c>
      <c r="D3720" t="s">
        <v>6911</v>
      </c>
      <c r="E3720" t="s">
        <v>1714</v>
      </c>
    </row>
    <row r="3721" spans="1:5" x14ac:dyDescent="0.25">
      <c r="A3721" t="s">
        <v>5331</v>
      </c>
      <c r="B3721" t="s">
        <v>5</v>
      </c>
      <c r="C3721" t="s">
        <v>1737</v>
      </c>
      <c r="D3721" t="s">
        <v>6911</v>
      </c>
      <c r="E3721" t="s">
        <v>1715</v>
      </c>
    </row>
    <row r="3722" spans="1:5" x14ac:dyDescent="0.25">
      <c r="A3722" t="s">
        <v>5332</v>
      </c>
      <c r="B3722" t="s">
        <v>5</v>
      </c>
      <c r="C3722" t="s">
        <v>1737</v>
      </c>
      <c r="D3722" t="s">
        <v>6912</v>
      </c>
      <c r="E3722" t="s">
        <v>1702</v>
      </c>
    </row>
    <row r="3723" spans="1:5" x14ac:dyDescent="0.25">
      <c r="A3723" t="s">
        <v>5333</v>
      </c>
      <c r="B3723" t="s">
        <v>5</v>
      </c>
      <c r="C3723" t="s">
        <v>1737</v>
      </c>
      <c r="D3723" t="s">
        <v>6912</v>
      </c>
      <c r="E3723" t="s">
        <v>1705</v>
      </c>
    </row>
    <row r="3724" spans="1:5" x14ac:dyDescent="0.25">
      <c r="A3724" t="s">
        <v>5334</v>
      </c>
      <c r="B3724" t="s">
        <v>5</v>
      </c>
      <c r="C3724" t="s">
        <v>1737</v>
      </c>
      <c r="D3724" t="s">
        <v>6912</v>
      </c>
      <c r="E3724" t="s">
        <v>1706</v>
      </c>
    </row>
    <row r="3725" spans="1:5" x14ac:dyDescent="0.25">
      <c r="A3725" t="s">
        <v>5335</v>
      </c>
      <c r="B3725" t="s">
        <v>5</v>
      </c>
      <c r="C3725" t="s">
        <v>1737</v>
      </c>
      <c r="D3725" t="s">
        <v>6912</v>
      </c>
      <c r="E3725" t="s">
        <v>1707</v>
      </c>
    </row>
    <row r="3726" spans="1:5" x14ac:dyDescent="0.25">
      <c r="A3726" t="s">
        <v>5336</v>
      </c>
      <c r="B3726" t="s">
        <v>5</v>
      </c>
      <c r="C3726" t="s">
        <v>1737</v>
      </c>
      <c r="D3726" t="s">
        <v>6912</v>
      </c>
      <c r="E3726" t="s">
        <v>1708</v>
      </c>
    </row>
    <row r="3727" spans="1:5" x14ac:dyDescent="0.25">
      <c r="A3727" t="s">
        <v>5337</v>
      </c>
      <c r="B3727" t="s">
        <v>5</v>
      </c>
      <c r="C3727" t="s">
        <v>1737</v>
      </c>
      <c r="D3727" t="s">
        <v>6912</v>
      </c>
      <c r="E3727" t="s">
        <v>1709</v>
      </c>
    </row>
    <row r="3728" spans="1:5" x14ac:dyDescent="0.25">
      <c r="A3728" t="s">
        <v>5338</v>
      </c>
      <c r="B3728" t="s">
        <v>5</v>
      </c>
      <c r="C3728" t="s">
        <v>1737</v>
      </c>
      <c r="D3728" t="s">
        <v>6912</v>
      </c>
      <c r="E3728" t="s">
        <v>1710</v>
      </c>
    </row>
    <row r="3729" spans="1:5" x14ac:dyDescent="0.25">
      <c r="A3729" t="s">
        <v>5339</v>
      </c>
      <c r="B3729" t="s">
        <v>5</v>
      </c>
      <c r="C3729" t="s">
        <v>1737</v>
      </c>
      <c r="D3729" t="s">
        <v>6912</v>
      </c>
      <c r="E3729" t="s">
        <v>1711</v>
      </c>
    </row>
    <row r="3730" spans="1:5" x14ac:dyDescent="0.25">
      <c r="A3730" t="s">
        <v>5340</v>
      </c>
      <c r="B3730" t="s">
        <v>5</v>
      </c>
      <c r="C3730" t="s">
        <v>1737</v>
      </c>
      <c r="D3730" t="s">
        <v>6912</v>
      </c>
      <c r="E3730" t="s">
        <v>1712</v>
      </c>
    </row>
    <row r="3731" spans="1:5" x14ac:dyDescent="0.25">
      <c r="A3731" t="s">
        <v>5341</v>
      </c>
      <c r="B3731" t="s">
        <v>5</v>
      </c>
      <c r="C3731" t="s">
        <v>1737</v>
      </c>
      <c r="D3731" t="s">
        <v>6912</v>
      </c>
      <c r="E3731" t="s">
        <v>1713</v>
      </c>
    </row>
    <row r="3732" spans="1:5" x14ac:dyDescent="0.25">
      <c r="A3732" t="s">
        <v>5342</v>
      </c>
      <c r="B3732" t="s">
        <v>5</v>
      </c>
      <c r="C3732" t="s">
        <v>1737</v>
      </c>
      <c r="D3732" t="s">
        <v>6912</v>
      </c>
      <c r="E3732" t="s">
        <v>1714</v>
      </c>
    </row>
    <row r="3733" spans="1:5" x14ac:dyDescent="0.25">
      <c r="A3733" t="s">
        <v>5343</v>
      </c>
      <c r="B3733" t="s">
        <v>5</v>
      </c>
      <c r="C3733" t="s">
        <v>1737</v>
      </c>
      <c r="D3733" t="s">
        <v>6912</v>
      </c>
      <c r="E3733" t="s">
        <v>1715</v>
      </c>
    </row>
    <row r="3734" spans="1:5" x14ac:dyDescent="0.25">
      <c r="A3734" t="s">
        <v>5344</v>
      </c>
      <c r="B3734" t="s">
        <v>5</v>
      </c>
      <c r="C3734" t="s">
        <v>1737</v>
      </c>
      <c r="D3734" t="s">
        <v>6913</v>
      </c>
      <c r="E3734" t="s">
        <v>1702</v>
      </c>
    </row>
    <row r="3735" spans="1:5" x14ac:dyDescent="0.25">
      <c r="A3735" t="s">
        <v>5345</v>
      </c>
      <c r="B3735" t="s">
        <v>5</v>
      </c>
      <c r="C3735" t="s">
        <v>1737</v>
      </c>
      <c r="D3735" t="s">
        <v>6913</v>
      </c>
      <c r="E3735" t="s">
        <v>1705</v>
      </c>
    </row>
    <row r="3736" spans="1:5" x14ac:dyDescent="0.25">
      <c r="A3736" t="s">
        <v>5346</v>
      </c>
      <c r="B3736" t="s">
        <v>5</v>
      </c>
      <c r="C3736" t="s">
        <v>1737</v>
      </c>
      <c r="D3736" t="s">
        <v>6913</v>
      </c>
      <c r="E3736" t="s">
        <v>1706</v>
      </c>
    </row>
    <row r="3737" spans="1:5" x14ac:dyDescent="0.25">
      <c r="A3737" t="s">
        <v>5347</v>
      </c>
      <c r="B3737" t="s">
        <v>5</v>
      </c>
      <c r="C3737" t="s">
        <v>1737</v>
      </c>
      <c r="D3737" t="s">
        <v>6913</v>
      </c>
      <c r="E3737" t="s">
        <v>1707</v>
      </c>
    </row>
    <row r="3738" spans="1:5" x14ac:dyDescent="0.25">
      <c r="A3738" t="s">
        <v>5348</v>
      </c>
      <c r="B3738" t="s">
        <v>5</v>
      </c>
      <c r="C3738" t="s">
        <v>1737</v>
      </c>
      <c r="D3738" t="s">
        <v>6913</v>
      </c>
      <c r="E3738" t="s">
        <v>1708</v>
      </c>
    </row>
    <row r="3739" spans="1:5" x14ac:dyDescent="0.25">
      <c r="A3739" t="s">
        <v>5349</v>
      </c>
      <c r="B3739" t="s">
        <v>5</v>
      </c>
      <c r="C3739" t="s">
        <v>1737</v>
      </c>
      <c r="D3739" t="s">
        <v>6913</v>
      </c>
      <c r="E3739" t="s">
        <v>1709</v>
      </c>
    </row>
    <row r="3740" spans="1:5" x14ac:dyDescent="0.25">
      <c r="A3740" t="s">
        <v>5350</v>
      </c>
      <c r="B3740" t="s">
        <v>5</v>
      </c>
      <c r="C3740" t="s">
        <v>1737</v>
      </c>
      <c r="D3740" t="s">
        <v>6913</v>
      </c>
      <c r="E3740" t="s">
        <v>1710</v>
      </c>
    </row>
    <row r="3741" spans="1:5" x14ac:dyDescent="0.25">
      <c r="A3741" t="s">
        <v>5351</v>
      </c>
      <c r="B3741" t="s">
        <v>5</v>
      </c>
      <c r="C3741" t="s">
        <v>1737</v>
      </c>
      <c r="D3741" t="s">
        <v>6913</v>
      </c>
      <c r="E3741" t="s">
        <v>1711</v>
      </c>
    </row>
    <row r="3742" spans="1:5" x14ac:dyDescent="0.25">
      <c r="A3742" t="s">
        <v>5352</v>
      </c>
      <c r="B3742" t="s">
        <v>5</v>
      </c>
      <c r="C3742" t="s">
        <v>1737</v>
      </c>
      <c r="D3742" t="s">
        <v>6913</v>
      </c>
      <c r="E3742" t="s">
        <v>1712</v>
      </c>
    </row>
    <row r="3743" spans="1:5" x14ac:dyDescent="0.25">
      <c r="A3743" t="s">
        <v>5353</v>
      </c>
      <c r="B3743" t="s">
        <v>5</v>
      </c>
      <c r="C3743" t="s">
        <v>1737</v>
      </c>
      <c r="D3743" t="s">
        <v>6913</v>
      </c>
      <c r="E3743" t="s">
        <v>1713</v>
      </c>
    </row>
    <row r="3744" spans="1:5" x14ac:dyDescent="0.25">
      <c r="A3744" t="s">
        <v>5354</v>
      </c>
      <c r="B3744" t="s">
        <v>5</v>
      </c>
      <c r="C3744" t="s">
        <v>1737</v>
      </c>
      <c r="D3744" t="s">
        <v>6913</v>
      </c>
      <c r="E3744" t="s">
        <v>1714</v>
      </c>
    </row>
    <row r="3745" spans="1:5" x14ac:dyDescent="0.25">
      <c r="A3745" t="s">
        <v>5355</v>
      </c>
      <c r="B3745" t="s">
        <v>5</v>
      </c>
      <c r="C3745" t="s">
        <v>1737</v>
      </c>
      <c r="D3745" t="s">
        <v>6913</v>
      </c>
      <c r="E3745" t="s">
        <v>1715</v>
      </c>
    </row>
    <row r="3746" spans="1:5" x14ac:dyDescent="0.25">
      <c r="A3746" t="s">
        <v>5356</v>
      </c>
      <c r="B3746" t="s">
        <v>5</v>
      </c>
      <c r="C3746" t="s">
        <v>1737</v>
      </c>
      <c r="D3746" t="s">
        <v>6914</v>
      </c>
      <c r="E3746" t="s">
        <v>1702</v>
      </c>
    </row>
    <row r="3747" spans="1:5" x14ac:dyDescent="0.25">
      <c r="A3747" t="s">
        <v>5357</v>
      </c>
      <c r="B3747" t="s">
        <v>5</v>
      </c>
      <c r="C3747" t="s">
        <v>1737</v>
      </c>
      <c r="D3747" t="s">
        <v>6914</v>
      </c>
      <c r="E3747" t="s">
        <v>1705</v>
      </c>
    </row>
    <row r="3748" spans="1:5" x14ac:dyDescent="0.25">
      <c r="A3748" t="s">
        <v>5358</v>
      </c>
      <c r="B3748" t="s">
        <v>5</v>
      </c>
      <c r="C3748" t="s">
        <v>1737</v>
      </c>
      <c r="D3748" t="s">
        <v>6914</v>
      </c>
      <c r="E3748" t="s">
        <v>1706</v>
      </c>
    </row>
    <row r="3749" spans="1:5" x14ac:dyDescent="0.25">
      <c r="A3749" t="s">
        <v>5359</v>
      </c>
      <c r="B3749" t="s">
        <v>5</v>
      </c>
      <c r="C3749" t="s">
        <v>1737</v>
      </c>
      <c r="D3749" t="s">
        <v>6914</v>
      </c>
      <c r="E3749" t="s">
        <v>1707</v>
      </c>
    </row>
    <row r="3750" spans="1:5" x14ac:dyDescent="0.25">
      <c r="A3750" t="s">
        <v>5360</v>
      </c>
      <c r="B3750" t="s">
        <v>5</v>
      </c>
      <c r="C3750" t="s">
        <v>1737</v>
      </c>
      <c r="D3750" t="s">
        <v>6914</v>
      </c>
      <c r="E3750" t="s">
        <v>1708</v>
      </c>
    </row>
    <row r="3751" spans="1:5" x14ac:dyDescent="0.25">
      <c r="A3751" t="s">
        <v>5361</v>
      </c>
      <c r="B3751" t="s">
        <v>5</v>
      </c>
      <c r="C3751" t="s">
        <v>1737</v>
      </c>
      <c r="D3751" t="s">
        <v>6914</v>
      </c>
      <c r="E3751" t="s">
        <v>1709</v>
      </c>
    </row>
    <row r="3752" spans="1:5" x14ac:dyDescent="0.25">
      <c r="A3752" t="s">
        <v>5362</v>
      </c>
      <c r="B3752" t="s">
        <v>5</v>
      </c>
      <c r="C3752" t="s">
        <v>1737</v>
      </c>
      <c r="D3752" t="s">
        <v>6914</v>
      </c>
      <c r="E3752" t="s">
        <v>1710</v>
      </c>
    </row>
    <row r="3753" spans="1:5" x14ac:dyDescent="0.25">
      <c r="A3753" t="s">
        <v>5363</v>
      </c>
      <c r="B3753" t="s">
        <v>5</v>
      </c>
      <c r="C3753" t="s">
        <v>1737</v>
      </c>
      <c r="D3753" t="s">
        <v>6914</v>
      </c>
      <c r="E3753" t="s">
        <v>1711</v>
      </c>
    </row>
    <row r="3754" spans="1:5" x14ac:dyDescent="0.25">
      <c r="A3754" t="s">
        <v>5364</v>
      </c>
      <c r="B3754" t="s">
        <v>5</v>
      </c>
      <c r="C3754" t="s">
        <v>1737</v>
      </c>
      <c r="D3754" t="s">
        <v>6914</v>
      </c>
      <c r="E3754" t="s">
        <v>1712</v>
      </c>
    </row>
    <row r="3755" spans="1:5" x14ac:dyDescent="0.25">
      <c r="A3755" t="s">
        <v>5365</v>
      </c>
      <c r="B3755" t="s">
        <v>5</v>
      </c>
      <c r="C3755" t="s">
        <v>1737</v>
      </c>
      <c r="D3755" t="s">
        <v>6914</v>
      </c>
      <c r="E3755" t="s">
        <v>1713</v>
      </c>
    </row>
    <row r="3756" spans="1:5" x14ac:dyDescent="0.25">
      <c r="A3756" t="s">
        <v>5366</v>
      </c>
      <c r="B3756" t="s">
        <v>5</v>
      </c>
      <c r="C3756" t="s">
        <v>1737</v>
      </c>
      <c r="D3756" t="s">
        <v>6914</v>
      </c>
      <c r="E3756" t="s">
        <v>1714</v>
      </c>
    </row>
    <row r="3757" spans="1:5" x14ac:dyDescent="0.25">
      <c r="A3757" t="s">
        <v>5367</v>
      </c>
      <c r="B3757" t="s">
        <v>5</v>
      </c>
      <c r="C3757" t="s">
        <v>1737</v>
      </c>
      <c r="D3757" t="s">
        <v>6914</v>
      </c>
      <c r="E3757" t="s">
        <v>1715</v>
      </c>
    </row>
    <row r="3758" spans="1:5" x14ac:dyDescent="0.25">
      <c r="A3758" t="s">
        <v>5368</v>
      </c>
      <c r="B3758" t="s">
        <v>5</v>
      </c>
      <c r="C3758" t="s">
        <v>1737</v>
      </c>
      <c r="D3758" t="s">
        <v>6915</v>
      </c>
      <c r="E3758" t="s">
        <v>1702</v>
      </c>
    </row>
    <row r="3759" spans="1:5" x14ac:dyDescent="0.25">
      <c r="A3759" t="s">
        <v>5369</v>
      </c>
      <c r="B3759" t="s">
        <v>5</v>
      </c>
      <c r="C3759" t="s">
        <v>1737</v>
      </c>
      <c r="D3759" t="s">
        <v>6915</v>
      </c>
      <c r="E3759" t="s">
        <v>1705</v>
      </c>
    </row>
    <row r="3760" spans="1:5" x14ac:dyDescent="0.25">
      <c r="A3760" t="s">
        <v>5370</v>
      </c>
      <c r="B3760" t="s">
        <v>5</v>
      </c>
      <c r="C3760" t="s">
        <v>1737</v>
      </c>
      <c r="D3760" t="s">
        <v>6915</v>
      </c>
      <c r="E3760" t="s">
        <v>1706</v>
      </c>
    </row>
    <row r="3761" spans="1:5" x14ac:dyDescent="0.25">
      <c r="A3761" t="s">
        <v>5371</v>
      </c>
      <c r="B3761" t="s">
        <v>5</v>
      </c>
      <c r="C3761" t="s">
        <v>1737</v>
      </c>
      <c r="D3761" t="s">
        <v>6915</v>
      </c>
      <c r="E3761" t="s">
        <v>1707</v>
      </c>
    </row>
    <row r="3762" spans="1:5" x14ac:dyDescent="0.25">
      <c r="A3762" t="s">
        <v>5372</v>
      </c>
      <c r="B3762" t="s">
        <v>5</v>
      </c>
      <c r="C3762" t="s">
        <v>1737</v>
      </c>
      <c r="D3762" t="s">
        <v>6915</v>
      </c>
      <c r="E3762" t="s">
        <v>1708</v>
      </c>
    </row>
    <row r="3763" spans="1:5" x14ac:dyDescent="0.25">
      <c r="A3763" t="s">
        <v>5373</v>
      </c>
      <c r="B3763" t="s">
        <v>5</v>
      </c>
      <c r="C3763" t="s">
        <v>1737</v>
      </c>
      <c r="D3763" t="s">
        <v>6915</v>
      </c>
      <c r="E3763" t="s">
        <v>1709</v>
      </c>
    </row>
    <row r="3764" spans="1:5" x14ac:dyDescent="0.25">
      <c r="A3764" t="s">
        <v>5374</v>
      </c>
      <c r="B3764" t="s">
        <v>5</v>
      </c>
      <c r="C3764" t="s">
        <v>1737</v>
      </c>
      <c r="D3764" t="s">
        <v>6915</v>
      </c>
      <c r="E3764" t="s">
        <v>1710</v>
      </c>
    </row>
    <row r="3765" spans="1:5" x14ac:dyDescent="0.25">
      <c r="A3765" t="s">
        <v>5375</v>
      </c>
      <c r="B3765" t="s">
        <v>5</v>
      </c>
      <c r="C3765" t="s">
        <v>1737</v>
      </c>
      <c r="D3765" t="s">
        <v>6915</v>
      </c>
      <c r="E3765" t="s">
        <v>1711</v>
      </c>
    </row>
    <row r="3766" spans="1:5" x14ac:dyDescent="0.25">
      <c r="A3766" t="s">
        <v>5376</v>
      </c>
      <c r="B3766" t="s">
        <v>5</v>
      </c>
      <c r="C3766" t="s">
        <v>1737</v>
      </c>
      <c r="D3766" t="s">
        <v>6915</v>
      </c>
      <c r="E3766" t="s">
        <v>1712</v>
      </c>
    </row>
    <row r="3767" spans="1:5" x14ac:dyDescent="0.25">
      <c r="A3767" t="s">
        <v>5377</v>
      </c>
      <c r="B3767" t="s">
        <v>5</v>
      </c>
      <c r="C3767" t="s">
        <v>1737</v>
      </c>
      <c r="D3767" t="s">
        <v>6915</v>
      </c>
      <c r="E3767" t="s">
        <v>1713</v>
      </c>
    </row>
    <row r="3768" spans="1:5" x14ac:dyDescent="0.25">
      <c r="A3768" t="s">
        <v>5378</v>
      </c>
      <c r="B3768" t="s">
        <v>5</v>
      </c>
      <c r="C3768" t="s">
        <v>1737</v>
      </c>
      <c r="D3768" t="s">
        <v>6915</v>
      </c>
      <c r="E3768" t="s">
        <v>1714</v>
      </c>
    </row>
    <row r="3769" spans="1:5" x14ac:dyDescent="0.25">
      <c r="A3769" t="s">
        <v>5379</v>
      </c>
      <c r="B3769" t="s">
        <v>5</v>
      </c>
      <c r="C3769" t="s">
        <v>1737</v>
      </c>
      <c r="D3769" t="s">
        <v>6915</v>
      </c>
      <c r="E3769" t="s">
        <v>1715</v>
      </c>
    </row>
    <row r="3770" spans="1:5" x14ac:dyDescent="0.25">
      <c r="A3770" t="s">
        <v>5380</v>
      </c>
      <c r="B3770" t="s">
        <v>5</v>
      </c>
      <c r="C3770" t="s">
        <v>1737</v>
      </c>
      <c r="D3770" t="s">
        <v>6916</v>
      </c>
      <c r="E3770" t="s">
        <v>1702</v>
      </c>
    </row>
    <row r="3771" spans="1:5" x14ac:dyDescent="0.25">
      <c r="A3771" t="s">
        <v>5381</v>
      </c>
      <c r="B3771" t="s">
        <v>5</v>
      </c>
      <c r="C3771" t="s">
        <v>1737</v>
      </c>
      <c r="D3771" t="s">
        <v>6916</v>
      </c>
      <c r="E3771" t="s">
        <v>1705</v>
      </c>
    </row>
    <row r="3772" spans="1:5" x14ac:dyDescent="0.25">
      <c r="A3772" t="s">
        <v>5382</v>
      </c>
      <c r="B3772" t="s">
        <v>5</v>
      </c>
      <c r="C3772" t="s">
        <v>1737</v>
      </c>
      <c r="D3772" t="s">
        <v>6916</v>
      </c>
      <c r="E3772" t="s">
        <v>1706</v>
      </c>
    </row>
    <row r="3773" spans="1:5" x14ac:dyDescent="0.25">
      <c r="A3773" t="s">
        <v>5383</v>
      </c>
      <c r="B3773" t="s">
        <v>5</v>
      </c>
      <c r="C3773" t="s">
        <v>1737</v>
      </c>
      <c r="D3773" t="s">
        <v>6916</v>
      </c>
      <c r="E3773" t="s">
        <v>1707</v>
      </c>
    </row>
    <row r="3774" spans="1:5" x14ac:dyDescent="0.25">
      <c r="A3774" t="s">
        <v>5384</v>
      </c>
      <c r="B3774" t="s">
        <v>5</v>
      </c>
      <c r="C3774" t="s">
        <v>1737</v>
      </c>
      <c r="D3774" t="s">
        <v>6916</v>
      </c>
      <c r="E3774" t="s">
        <v>1708</v>
      </c>
    </row>
    <row r="3775" spans="1:5" x14ac:dyDescent="0.25">
      <c r="A3775" t="s">
        <v>5385</v>
      </c>
      <c r="B3775" t="s">
        <v>5</v>
      </c>
      <c r="C3775" t="s">
        <v>1737</v>
      </c>
      <c r="D3775" t="s">
        <v>6916</v>
      </c>
      <c r="E3775" t="s">
        <v>1709</v>
      </c>
    </row>
    <row r="3776" spans="1:5" x14ac:dyDescent="0.25">
      <c r="A3776" t="s">
        <v>5386</v>
      </c>
      <c r="B3776" t="s">
        <v>5</v>
      </c>
      <c r="C3776" t="s">
        <v>1737</v>
      </c>
      <c r="D3776" t="s">
        <v>6916</v>
      </c>
      <c r="E3776" t="s">
        <v>1710</v>
      </c>
    </row>
    <row r="3777" spans="1:5" x14ac:dyDescent="0.25">
      <c r="A3777" t="s">
        <v>5387</v>
      </c>
      <c r="B3777" t="s">
        <v>5</v>
      </c>
      <c r="C3777" t="s">
        <v>1737</v>
      </c>
      <c r="D3777" t="s">
        <v>6916</v>
      </c>
      <c r="E3777" t="s">
        <v>1711</v>
      </c>
    </row>
    <row r="3778" spans="1:5" x14ac:dyDescent="0.25">
      <c r="A3778" t="s">
        <v>5388</v>
      </c>
      <c r="B3778" t="s">
        <v>5</v>
      </c>
      <c r="C3778" t="s">
        <v>1737</v>
      </c>
      <c r="D3778" t="s">
        <v>6916</v>
      </c>
      <c r="E3778" t="s">
        <v>1712</v>
      </c>
    </row>
    <row r="3779" spans="1:5" x14ac:dyDescent="0.25">
      <c r="A3779" t="s">
        <v>5389</v>
      </c>
      <c r="B3779" t="s">
        <v>5</v>
      </c>
      <c r="C3779" t="s">
        <v>1737</v>
      </c>
      <c r="D3779" t="s">
        <v>6916</v>
      </c>
      <c r="E3779" t="s">
        <v>1713</v>
      </c>
    </row>
    <row r="3780" spans="1:5" x14ac:dyDescent="0.25">
      <c r="A3780" t="s">
        <v>5390</v>
      </c>
      <c r="B3780" t="s">
        <v>5</v>
      </c>
      <c r="C3780" t="s">
        <v>1737</v>
      </c>
      <c r="D3780" t="s">
        <v>6916</v>
      </c>
      <c r="E3780" t="s">
        <v>1714</v>
      </c>
    </row>
    <row r="3781" spans="1:5" x14ac:dyDescent="0.25">
      <c r="A3781" t="s">
        <v>5391</v>
      </c>
      <c r="B3781" t="s">
        <v>5</v>
      </c>
      <c r="C3781" t="s">
        <v>1737</v>
      </c>
      <c r="D3781" t="s">
        <v>6916</v>
      </c>
      <c r="E3781" t="s">
        <v>1715</v>
      </c>
    </row>
    <row r="3782" spans="1:5" x14ac:dyDescent="0.25">
      <c r="A3782" t="s">
        <v>5392</v>
      </c>
      <c r="B3782" t="s">
        <v>5</v>
      </c>
      <c r="C3782" t="s">
        <v>1738</v>
      </c>
      <c r="D3782" t="s">
        <v>6892</v>
      </c>
      <c r="E3782" t="s">
        <v>1702</v>
      </c>
    </row>
    <row r="3783" spans="1:5" x14ac:dyDescent="0.25">
      <c r="A3783" t="s">
        <v>5393</v>
      </c>
      <c r="B3783" t="s">
        <v>5</v>
      </c>
      <c r="C3783" t="s">
        <v>1738</v>
      </c>
      <c r="D3783" t="s">
        <v>6892</v>
      </c>
      <c r="E3783" t="s">
        <v>1705</v>
      </c>
    </row>
    <row r="3784" spans="1:5" x14ac:dyDescent="0.25">
      <c r="A3784" t="s">
        <v>5394</v>
      </c>
      <c r="B3784" t="s">
        <v>5</v>
      </c>
      <c r="C3784" t="s">
        <v>1738</v>
      </c>
      <c r="D3784" t="s">
        <v>6892</v>
      </c>
      <c r="E3784" t="s">
        <v>1706</v>
      </c>
    </row>
    <row r="3785" spans="1:5" x14ac:dyDescent="0.25">
      <c r="A3785" t="s">
        <v>5395</v>
      </c>
      <c r="B3785" t="s">
        <v>5</v>
      </c>
      <c r="C3785" t="s">
        <v>1738</v>
      </c>
      <c r="D3785" t="s">
        <v>6892</v>
      </c>
      <c r="E3785" t="s">
        <v>1707</v>
      </c>
    </row>
    <row r="3786" spans="1:5" x14ac:dyDescent="0.25">
      <c r="A3786" t="s">
        <v>5396</v>
      </c>
      <c r="B3786" t="s">
        <v>5</v>
      </c>
      <c r="C3786" t="s">
        <v>1738</v>
      </c>
      <c r="D3786" t="s">
        <v>6892</v>
      </c>
      <c r="E3786" t="s">
        <v>1708</v>
      </c>
    </row>
    <row r="3787" spans="1:5" x14ac:dyDescent="0.25">
      <c r="A3787" t="s">
        <v>5397</v>
      </c>
      <c r="B3787" t="s">
        <v>5</v>
      </c>
      <c r="C3787" t="s">
        <v>1738</v>
      </c>
      <c r="D3787" t="s">
        <v>6892</v>
      </c>
      <c r="E3787" t="s">
        <v>1709</v>
      </c>
    </row>
    <row r="3788" spans="1:5" x14ac:dyDescent="0.25">
      <c r="A3788" t="s">
        <v>5398</v>
      </c>
      <c r="B3788" t="s">
        <v>5</v>
      </c>
      <c r="C3788" t="s">
        <v>1738</v>
      </c>
      <c r="D3788" t="s">
        <v>6892</v>
      </c>
      <c r="E3788" t="s">
        <v>1710</v>
      </c>
    </row>
    <row r="3789" spans="1:5" x14ac:dyDescent="0.25">
      <c r="A3789" t="s">
        <v>5399</v>
      </c>
      <c r="B3789" t="s">
        <v>5</v>
      </c>
      <c r="C3789" t="s">
        <v>1738</v>
      </c>
      <c r="D3789" t="s">
        <v>6892</v>
      </c>
      <c r="E3789" t="s">
        <v>1711</v>
      </c>
    </row>
    <row r="3790" spans="1:5" x14ac:dyDescent="0.25">
      <c r="A3790" t="s">
        <v>5400</v>
      </c>
      <c r="B3790" t="s">
        <v>5</v>
      </c>
      <c r="C3790" t="s">
        <v>1738</v>
      </c>
      <c r="D3790" t="s">
        <v>6892</v>
      </c>
      <c r="E3790" t="s">
        <v>1712</v>
      </c>
    </row>
    <row r="3791" spans="1:5" x14ac:dyDescent="0.25">
      <c r="A3791" t="s">
        <v>5401</v>
      </c>
      <c r="B3791" t="s">
        <v>5</v>
      </c>
      <c r="C3791" t="s">
        <v>1738</v>
      </c>
      <c r="D3791" t="s">
        <v>6892</v>
      </c>
      <c r="E3791" t="s">
        <v>1713</v>
      </c>
    </row>
    <row r="3792" spans="1:5" x14ac:dyDescent="0.25">
      <c r="A3792" t="s">
        <v>5402</v>
      </c>
      <c r="B3792" t="s">
        <v>5</v>
      </c>
      <c r="C3792" t="s">
        <v>1738</v>
      </c>
      <c r="D3792" t="s">
        <v>6892</v>
      </c>
      <c r="E3792" t="s">
        <v>1714</v>
      </c>
    </row>
    <row r="3793" spans="1:5" x14ac:dyDescent="0.25">
      <c r="A3793" t="s">
        <v>5403</v>
      </c>
      <c r="B3793" t="s">
        <v>5</v>
      </c>
      <c r="C3793" t="s">
        <v>1738</v>
      </c>
      <c r="D3793" t="s">
        <v>6892</v>
      </c>
      <c r="E3793" t="s">
        <v>1715</v>
      </c>
    </row>
    <row r="3794" spans="1:5" x14ac:dyDescent="0.25">
      <c r="A3794" t="s">
        <v>5404</v>
      </c>
      <c r="B3794" t="s">
        <v>5</v>
      </c>
      <c r="C3794" t="s">
        <v>1738</v>
      </c>
      <c r="D3794" t="s">
        <v>6893</v>
      </c>
      <c r="E3794" t="s">
        <v>1702</v>
      </c>
    </row>
    <row r="3795" spans="1:5" x14ac:dyDescent="0.25">
      <c r="A3795" t="s">
        <v>5405</v>
      </c>
      <c r="B3795" t="s">
        <v>5</v>
      </c>
      <c r="C3795" t="s">
        <v>1738</v>
      </c>
      <c r="D3795" t="s">
        <v>6893</v>
      </c>
      <c r="E3795" t="s">
        <v>1705</v>
      </c>
    </row>
    <row r="3796" spans="1:5" x14ac:dyDescent="0.25">
      <c r="A3796" t="s">
        <v>5406</v>
      </c>
      <c r="B3796" t="s">
        <v>5</v>
      </c>
      <c r="C3796" t="s">
        <v>1738</v>
      </c>
      <c r="D3796" t="s">
        <v>6893</v>
      </c>
      <c r="E3796" t="s">
        <v>1706</v>
      </c>
    </row>
    <row r="3797" spans="1:5" x14ac:dyDescent="0.25">
      <c r="A3797" t="s">
        <v>5407</v>
      </c>
      <c r="B3797" t="s">
        <v>5</v>
      </c>
      <c r="C3797" t="s">
        <v>1738</v>
      </c>
      <c r="D3797" t="s">
        <v>6893</v>
      </c>
      <c r="E3797" t="s">
        <v>1707</v>
      </c>
    </row>
    <row r="3798" spans="1:5" x14ac:dyDescent="0.25">
      <c r="A3798" t="s">
        <v>5408</v>
      </c>
      <c r="B3798" t="s">
        <v>5</v>
      </c>
      <c r="C3798" t="s">
        <v>1738</v>
      </c>
      <c r="D3798" t="s">
        <v>6893</v>
      </c>
      <c r="E3798" t="s">
        <v>1708</v>
      </c>
    </row>
    <row r="3799" spans="1:5" x14ac:dyDescent="0.25">
      <c r="A3799" t="s">
        <v>5409</v>
      </c>
      <c r="B3799" t="s">
        <v>5</v>
      </c>
      <c r="C3799" t="s">
        <v>1738</v>
      </c>
      <c r="D3799" t="s">
        <v>6893</v>
      </c>
      <c r="E3799" t="s">
        <v>1709</v>
      </c>
    </row>
    <row r="3800" spans="1:5" x14ac:dyDescent="0.25">
      <c r="A3800" t="s">
        <v>5410</v>
      </c>
      <c r="B3800" t="s">
        <v>5</v>
      </c>
      <c r="C3800" t="s">
        <v>1738</v>
      </c>
      <c r="D3800" t="s">
        <v>6893</v>
      </c>
      <c r="E3800" t="s">
        <v>1710</v>
      </c>
    </row>
    <row r="3801" spans="1:5" x14ac:dyDescent="0.25">
      <c r="A3801" t="s">
        <v>5411</v>
      </c>
      <c r="B3801" t="s">
        <v>5</v>
      </c>
      <c r="C3801" t="s">
        <v>1738</v>
      </c>
      <c r="D3801" t="s">
        <v>6893</v>
      </c>
      <c r="E3801" t="s">
        <v>1711</v>
      </c>
    </row>
    <row r="3802" spans="1:5" x14ac:dyDescent="0.25">
      <c r="A3802" t="s">
        <v>5412</v>
      </c>
      <c r="B3802" t="s">
        <v>5</v>
      </c>
      <c r="C3802" t="s">
        <v>1738</v>
      </c>
      <c r="D3802" t="s">
        <v>6893</v>
      </c>
      <c r="E3802" t="s">
        <v>1712</v>
      </c>
    </row>
    <row r="3803" spans="1:5" x14ac:dyDescent="0.25">
      <c r="A3803" t="s">
        <v>5413</v>
      </c>
      <c r="B3803" t="s">
        <v>5</v>
      </c>
      <c r="C3803" t="s">
        <v>1738</v>
      </c>
      <c r="D3803" t="s">
        <v>6893</v>
      </c>
      <c r="E3803" t="s">
        <v>1713</v>
      </c>
    </row>
    <row r="3804" spans="1:5" x14ac:dyDescent="0.25">
      <c r="A3804" t="s">
        <v>5414</v>
      </c>
      <c r="B3804" t="s">
        <v>5</v>
      </c>
      <c r="C3804" t="s">
        <v>1738</v>
      </c>
      <c r="D3804" t="s">
        <v>6893</v>
      </c>
      <c r="E3804" t="s">
        <v>1714</v>
      </c>
    </row>
    <row r="3805" spans="1:5" x14ac:dyDescent="0.25">
      <c r="A3805" t="s">
        <v>5415</v>
      </c>
      <c r="B3805" t="s">
        <v>5</v>
      </c>
      <c r="C3805" t="s">
        <v>1738</v>
      </c>
      <c r="D3805" t="s">
        <v>6893</v>
      </c>
      <c r="E3805" t="s">
        <v>1715</v>
      </c>
    </row>
    <row r="3806" spans="1:5" x14ac:dyDescent="0.25">
      <c r="A3806" t="s">
        <v>5416</v>
      </c>
      <c r="B3806" t="s">
        <v>5</v>
      </c>
      <c r="C3806" t="s">
        <v>1738</v>
      </c>
      <c r="D3806" t="s">
        <v>6894</v>
      </c>
      <c r="E3806" t="s">
        <v>1702</v>
      </c>
    </row>
    <row r="3807" spans="1:5" x14ac:dyDescent="0.25">
      <c r="A3807" t="s">
        <v>5417</v>
      </c>
      <c r="B3807" t="s">
        <v>5</v>
      </c>
      <c r="C3807" t="s">
        <v>1738</v>
      </c>
      <c r="D3807" t="s">
        <v>6894</v>
      </c>
      <c r="E3807" t="s">
        <v>1705</v>
      </c>
    </row>
    <row r="3808" spans="1:5" x14ac:dyDescent="0.25">
      <c r="A3808" t="s">
        <v>5418</v>
      </c>
      <c r="B3808" t="s">
        <v>5</v>
      </c>
      <c r="C3808" t="s">
        <v>1738</v>
      </c>
      <c r="D3808" t="s">
        <v>6894</v>
      </c>
      <c r="E3808" t="s">
        <v>1706</v>
      </c>
    </row>
    <row r="3809" spans="1:5" x14ac:dyDescent="0.25">
      <c r="A3809" t="s">
        <v>5419</v>
      </c>
      <c r="B3809" t="s">
        <v>5</v>
      </c>
      <c r="C3809" t="s">
        <v>1738</v>
      </c>
      <c r="D3809" t="s">
        <v>6894</v>
      </c>
      <c r="E3809" t="s">
        <v>1707</v>
      </c>
    </row>
    <row r="3810" spans="1:5" x14ac:dyDescent="0.25">
      <c r="A3810" t="s">
        <v>5420</v>
      </c>
      <c r="B3810" t="s">
        <v>5</v>
      </c>
      <c r="C3810" t="s">
        <v>1738</v>
      </c>
      <c r="D3810" t="s">
        <v>6894</v>
      </c>
      <c r="E3810" t="s">
        <v>1708</v>
      </c>
    </row>
    <row r="3811" spans="1:5" x14ac:dyDescent="0.25">
      <c r="A3811" t="s">
        <v>5421</v>
      </c>
      <c r="B3811" t="s">
        <v>5</v>
      </c>
      <c r="C3811" t="s">
        <v>1738</v>
      </c>
      <c r="D3811" t="s">
        <v>6894</v>
      </c>
      <c r="E3811" t="s">
        <v>1709</v>
      </c>
    </row>
    <row r="3812" spans="1:5" x14ac:dyDescent="0.25">
      <c r="A3812" t="s">
        <v>5422</v>
      </c>
      <c r="B3812" t="s">
        <v>5</v>
      </c>
      <c r="C3812" t="s">
        <v>1738</v>
      </c>
      <c r="D3812" t="s">
        <v>6894</v>
      </c>
      <c r="E3812" t="s">
        <v>1710</v>
      </c>
    </row>
    <row r="3813" spans="1:5" x14ac:dyDescent="0.25">
      <c r="A3813" t="s">
        <v>5423</v>
      </c>
      <c r="B3813" t="s">
        <v>5</v>
      </c>
      <c r="C3813" t="s">
        <v>1738</v>
      </c>
      <c r="D3813" t="s">
        <v>6894</v>
      </c>
      <c r="E3813" t="s">
        <v>1711</v>
      </c>
    </row>
    <row r="3814" spans="1:5" x14ac:dyDescent="0.25">
      <c r="A3814" t="s">
        <v>5424</v>
      </c>
      <c r="B3814" t="s">
        <v>5</v>
      </c>
      <c r="C3814" t="s">
        <v>1738</v>
      </c>
      <c r="D3814" t="s">
        <v>6894</v>
      </c>
      <c r="E3814" t="s">
        <v>1712</v>
      </c>
    </row>
    <row r="3815" spans="1:5" x14ac:dyDescent="0.25">
      <c r="A3815" t="s">
        <v>5425</v>
      </c>
      <c r="B3815" t="s">
        <v>5</v>
      </c>
      <c r="C3815" t="s">
        <v>1738</v>
      </c>
      <c r="D3815" t="s">
        <v>6894</v>
      </c>
      <c r="E3815" t="s">
        <v>1713</v>
      </c>
    </row>
    <row r="3816" spans="1:5" x14ac:dyDescent="0.25">
      <c r="A3816" t="s">
        <v>5426</v>
      </c>
      <c r="B3816" t="s">
        <v>5</v>
      </c>
      <c r="C3816" t="s">
        <v>1738</v>
      </c>
      <c r="D3816" t="s">
        <v>6894</v>
      </c>
      <c r="E3816" t="s">
        <v>1714</v>
      </c>
    </row>
    <row r="3817" spans="1:5" x14ac:dyDescent="0.25">
      <c r="A3817" t="s">
        <v>5427</v>
      </c>
      <c r="B3817" t="s">
        <v>5</v>
      </c>
      <c r="C3817" t="s">
        <v>1738</v>
      </c>
      <c r="D3817" t="s">
        <v>6894</v>
      </c>
      <c r="E3817" t="s">
        <v>1715</v>
      </c>
    </row>
    <row r="3818" spans="1:5" x14ac:dyDescent="0.25">
      <c r="A3818" t="s">
        <v>5428</v>
      </c>
      <c r="B3818" t="s">
        <v>5</v>
      </c>
      <c r="C3818" t="s">
        <v>1738</v>
      </c>
      <c r="D3818" t="s">
        <v>6895</v>
      </c>
      <c r="E3818" t="s">
        <v>1702</v>
      </c>
    </row>
    <row r="3819" spans="1:5" x14ac:dyDescent="0.25">
      <c r="A3819" t="s">
        <v>5429</v>
      </c>
      <c r="B3819" t="s">
        <v>5</v>
      </c>
      <c r="C3819" t="s">
        <v>1738</v>
      </c>
      <c r="D3819" t="s">
        <v>6895</v>
      </c>
      <c r="E3819" t="s">
        <v>1705</v>
      </c>
    </row>
    <row r="3820" spans="1:5" x14ac:dyDescent="0.25">
      <c r="A3820" t="s">
        <v>5430</v>
      </c>
      <c r="B3820" t="s">
        <v>5</v>
      </c>
      <c r="C3820" t="s">
        <v>1738</v>
      </c>
      <c r="D3820" t="s">
        <v>6895</v>
      </c>
      <c r="E3820" t="s">
        <v>1706</v>
      </c>
    </row>
    <row r="3821" spans="1:5" x14ac:dyDescent="0.25">
      <c r="A3821" t="s">
        <v>5431</v>
      </c>
      <c r="B3821" t="s">
        <v>5</v>
      </c>
      <c r="C3821" t="s">
        <v>1738</v>
      </c>
      <c r="D3821" t="s">
        <v>6895</v>
      </c>
      <c r="E3821" t="s">
        <v>1707</v>
      </c>
    </row>
    <row r="3822" spans="1:5" x14ac:dyDescent="0.25">
      <c r="A3822" t="s">
        <v>5432</v>
      </c>
      <c r="B3822" t="s">
        <v>5</v>
      </c>
      <c r="C3822" t="s">
        <v>1738</v>
      </c>
      <c r="D3822" t="s">
        <v>6895</v>
      </c>
      <c r="E3822" t="s">
        <v>1708</v>
      </c>
    </row>
    <row r="3823" spans="1:5" x14ac:dyDescent="0.25">
      <c r="A3823" t="s">
        <v>5433</v>
      </c>
      <c r="B3823" t="s">
        <v>5</v>
      </c>
      <c r="C3823" t="s">
        <v>1738</v>
      </c>
      <c r="D3823" t="s">
        <v>6895</v>
      </c>
      <c r="E3823" t="s">
        <v>1709</v>
      </c>
    </row>
    <row r="3824" spans="1:5" x14ac:dyDescent="0.25">
      <c r="A3824" t="s">
        <v>5434</v>
      </c>
      <c r="B3824" t="s">
        <v>5</v>
      </c>
      <c r="C3824" t="s">
        <v>1738</v>
      </c>
      <c r="D3824" t="s">
        <v>6895</v>
      </c>
      <c r="E3824" t="s">
        <v>1710</v>
      </c>
    </row>
    <row r="3825" spans="1:5" x14ac:dyDescent="0.25">
      <c r="A3825" t="s">
        <v>5435</v>
      </c>
      <c r="B3825" t="s">
        <v>5</v>
      </c>
      <c r="C3825" t="s">
        <v>1738</v>
      </c>
      <c r="D3825" t="s">
        <v>6895</v>
      </c>
      <c r="E3825" t="s">
        <v>1711</v>
      </c>
    </row>
    <row r="3826" spans="1:5" x14ac:dyDescent="0.25">
      <c r="A3826" t="s">
        <v>5436</v>
      </c>
      <c r="B3826" t="s">
        <v>5</v>
      </c>
      <c r="C3826" t="s">
        <v>1738</v>
      </c>
      <c r="D3826" t="s">
        <v>6895</v>
      </c>
      <c r="E3826" t="s">
        <v>1712</v>
      </c>
    </row>
    <row r="3827" spans="1:5" x14ac:dyDescent="0.25">
      <c r="A3827" t="s">
        <v>5437</v>
      </c>
      <c r="B3827" t="s">
        <v>5</v>
      </c>
      <c r="C3827" t="s">
        <v>1738</v>
      </c>
      <c r="D3827" t="s">
        <v>6895</v>
      </c>
      <c r="E3827" t="s">
        <v>1713</v>
      </c>
    </row>
    <row r="3828" spans="1:5" x14ac:dyDescent="0.25">
      <c r="A3828" t="s">
        <v>5438</v>
      </c>
      <c r="B3828" t="s">
        <v>5</v>
      </c>
      <c r="C3828" t="s">
        <v>1738</v>
      </c>
      <c r="D3828" t="s">
        <v>6895</v>
      </c>
      <c r="E3828" t="s">
        <v>1714</v>
      </c>
    </row>
    <row r="3829" spans="1:5" x14ac:dyDescent="0.25">
      <c r="A3829" t="s">
        <v>5439</v>
      </c>
      <c r="B3829" t="s">
        <v>5</v>
      </c>
      <c r="C3829" t="s">
        <v>1738</v>
      </c>
      <c r="D3829" t="s">
        <v>6895</v>
      </c>
      <c r="E3829" t="s">
        <v>1715</v>
      </c>
    </row>
    <row r="3830" spans="1:5" x14ac:dyDescent="0.25">
      <c r="A3830" t="s">
        <v>5440</v>
      </c>
      <c r="B3830" t="s">
        <v>5</v>
      </c>
      <c r="C3830" t="s">
        <v>1738</v>
      </c>
      <c r="D3830" t="s">
        <v>6896</v>
      </c>
      <c r="E3830" t="s">
        <v>1702</v>
      </c>
    </row>
    <row r="3831" spans="1:5" x14ac:dyDescent="0.25">
      <c r="A3831" t="s">
        <v>5441</v>
      </c>
      <c r="B3831" t="s">
        <v>5</v>
      </c>
      <c r="C3831" t="s">
        <v>1738</v>
      </c>
      <c r="D3831" t="s">
        <v>6896</v>
      </c>
      <c r="E3831" t="s">
        <v>1705</v>
      </c>
    </row>
    <row r="3832" spans="1:5" x14ac:dyDescent="0.25">
      <c r="A3832" t="s">
        <v>5442</v>
      </c>
      <c r="B3832" t="s">
        <v>5</v>
      </c>
      <c r="C3832" t="s">
        <v>1738</v>
      </c>
      <c r="D3832" t="s">
        <v>6896</v>
      </c>
      <c r="E3832" t="s">
        <v>1706</v>
      </c>
    </row>
    <row r="3833" spans="1:5" x14ac:dyDescent="0.25">
      <c r="A3833" t="s">
        <v>5443</v>
      </c>
      <c r="B3833" t="s">
        <v>5</v>
      </c>
      <c r="C3833" t="s">
        <v>1738</v>
      </c>
      <c r="D3833" t="s">
        <v>6896</v>
      </c>
      <c r="E3833" t="s">
        <v>1707</v>
      </c>
    </row>
    <row r="3834" spans="1:5" x14ac:dyDescent="0.25">
      <c r="A3834" t="s">
        <v>5444</v>
      </c>
      <c r="B3834" t="s">
        <v>5</v>
      </c>
      <c r="C3834" t="s">
        <v>1738</v>
      </c>
      <c r="D3834" t="s">
        <v>6896</v>
      </c>
      <c r="E3834" t="s">
        <v>1708</v>
      </c>
    </row>
    <row r="3835" spans="1:5" x14ac:dyDescent="0.25">
      <c r="A3835" t="s">
        <v>5445</v>
      </c>
      <c r="B3835" t="s">
        <v>5</v>
      </c>
      <c r="C3835" t="s">
        <v>1738</v>
      </c>
      <c r="D3835" t="s">
        <v>6896</v>
      </c>
      <c r="E3835" t="s">
        <v>1709</v>
      </c>
    </row>
    <row r="3836" spans="1:5" x14ac:dyDescent="0.25">
      <c r="A3836" t="s">
        <v>5446</v>
      </c>
      <c r="B3836" t="s">
        <v>5</v>
      </c>
      <c r="C3836" t="s">
        <v>1738</v>
      </c>
      <c r="D3836" t="s">
        <v>6896</v>
      </c>
      <c r="E3836" t="s">
        <v>1710</v>
      </c>
    </row>
    <row r="3837" spans="1:5" x14ac:dyDescent="0.25">
      <c r="A3837" t="s">
        <v>5447</v>
      </c>
      <c r="B3837" t="s">
        <v>5</v>
      </c>
      <c r="C3837" t="s">
        <v>1738</v>
      </c>
      <c r="D3837" t="s">
        <v>6896</v>
      </c>
      <c r="E3837" t="s">
        <v>1711</v>
      </c>
    </row>
    <row r="3838" spans="1:5" x14ac:dyDescent="0.25">
      <c r="A3838" t="s">
        <v>5448</v>
      </c>
      <c r="B3838" t="s">
        <v>5</v>
      </c>
      <c r="C3838" t="s">
        <v>1738</v>
      </c>
      <c r="D3838" t="s">
        <v>6896</v>
      </c>
      <c r="E3838" t="s">
        <v>1712</v>
      </c>
    </row>
    <row r="3839" spans="1:5" x14ac:dyDescent="0.25">
      <c r="A3839" t="s">
        <v>5449</v>
      </c>
      <c r="B3839" t="s">
        <v>5</v>
      </c>
      <c r="C3839" t="s">
        <v>1738</v>
      </c>
      <c r="D3839" t="s">
        <v>6896</v>
      </c>
      <c r="E3839" t="s">
        <v>1713</v>
      </c>
    </row>
    <row r="3840" spans="1:5" x14ac:dyDescent="0.25">
      <c r="A3840" t="s">
        <v>5450</v>
      </c>
      <c r="B3840" t="s">
        <v>5</v>
      </c>
      <c r="C3840" t="s">
        <v>1738</v>
      </c>
      <c r="D3840" t="s">
        <v>6896</v>
      </c>
      <c r="E3840" t="s">
        <v>1714</v>
      </c>
    </row>
    <row r="3841" spans="1:5" x14ac:dyDescent="0.25">
      <c r="A3841" t="s">
        <v>5451</v>
      </c>
      <c r="B3841" t="s">
        <v>5</v>
      </c>
      <c r="C3841" t="s">
        <v>1738</v>
      </c>
      <c r="D3841" t="s">
        <v>6896</v>
      </c>
      <c r="E3841" t="s">
        <v>1715</v>
      </c>
    </row>
    <row r="3842" spans="1:5" x14ac:dyDescent="0.25">
      <c r="A3842" t="s">
        <v>5452</v>
      </c>
      <c r="B3842" t="s">
        <v>5</v>
      </c>
      <c r="C3842" t="s">
        <v>1738</v>
      </c>
      <c r="D3842" t="s">
        <v>6897</v>
      </c>
      <c r="E3842" t="s">
        <v>1702</v>
      </c>
    </row>
    <row r="3843" spans="1:5" x14ac:dyDescent="0.25">
      <c r="A3843" t="s">
        <v>5453</v>
      </c>
      <c r="B3843" t="s">
        <v>5</v>
      </c>
      <c r="C3843" t="s">
        <v>1738</v>
      </c>
      <c r="D3843" t="s">
        <v>6897</v>
      </c>
      <c r="E3843" t="s">
        <v>1705</v>
      </c>
    </row>
    <row r="3844" spans="1:5" x14ac:dyDescent="0.25">
      <c r="A3844" t="s">
        <v>5454</v>
      </c>
      <c r="B3844" t="s">
        <v>5</v>
      </c>
      <c r="C3844" t="s">
        <v>1738</v>
      </c>
      <c r="D3844" t="s">
        <v>6897</v>
      </c>
      <c r="E3844" t="s">
        <v>1706</v>
      </c>
    </row>
    <row r="3845" spans="1:5" x14ac:dyDescent="0.25">
      <c r="A3845" t="s">
        <v>5455</v>
      </c>
      <c r="B3845" t="s">
        <v>5</v>
      </c>
      <c r="C3845" t="s">
        <v>1738</v>
      </c>
      <c r="D3845" t="s">
        <v>6897</v>
      </c>
      <c r="E3845" t="s">
        <v>1707</v>
      </c>
    </row>
    <row r="3846" spans="1:5" x14ac:dyDescent="0.25">
      <c r="A3846" t="s">
        <v>5456</v>
      </c>
      <c r="B3846" t="s">
        <v>5</v>
      </c>
      <c r="C3846" t="s">
        <v>1738</v>
      </c>
      <c r="D3846" t="s">
        <v>6897</v>
      </c>
      <c r="E3846" t="s">
        <v>1708</v>
      </c>
    </row>
    <row r="3847" spans="1:5" x14ac:dyDescent="0.25">
      <c r="A3847" t="s">
        <v>5457</v>
      </c>
      <c r="B3847" t="s">
        <v>5</v>
      </c>
      <c r="C3847" t="s">
        <v>1738</v>
      </c>
      <c r="D3847" t="s">
        <v>6897</v>
      </c>
      <c r="E3847" t="s">
        <v>1709</v>
      </c>
    </row>
    <row r="3848" spans="1:5" x14ac:dyDescent="0.25">
      <c r="A3848" t="s">
        <v>5458</v>
      </c>
      <c r="B3848" t="s">
        <v>5</v>
      </c>
      <c r="C3848" t="s">
        <v>1738</v>
      </c>
      <c r="D3848" t="s">
        <v>6897</v>
      </c>
      <c r="E3848" t="s">
        <v>1710</v>
      </c>
    </row>
    <row r="3849" spans="1:5" x14ac:dyDescent="0.25">
      <c r="A3849" t="s">
        <v>5459</v>
      </c>
      <c r="B3849" t="s">
        <v>5</v>
      </c>
      <c r="C3849" t="s">
        <v>1738</v>
      </c>
      <c r="D3849" t="s">
        <v>6897</v>
      </c>
      <c r="E3849" t="s">
        <v>1711</v>
      </c>
    </row>
    <row r="3850" spans="1:5" x14ac:dyDescent="0.25">
      <c r="A3850" t="s">
        <v>5460</v>
      </c>
      <c r="B3850" t="s">
        <v>5</v>
      </c>
      <c r="C3850" t="s">
        <v>1738</v>
      </c>
      <c r="D3850" t="s">
        <v>6897</v>
      </c>
      <c r="E3850" t="s">
        <v>1712</v>
      </c>
    </row>
    <row r="3851" spans="1:5" x14ac:dyDescent="0.25">
      <c r="A3851" t="s">
        <v>5461</v>
      </c>
      <c r="B3851" t="s">
        <v>5</v>
      </c>
      <c r="C3851" t="s">
        <v>1738</v>
      </c>
      <c r="D3851" t="s">
        <v>6897</v>
      </c>
      <c r="E3851" t="s">
        <v>1713</v>
      </c>
    </row>
    <row r="3852" spans="1:5" x14ac:dyDescent="0.25">
      <c r="A3852" t="s">
        <v>5462</v>
      </c>
      <c r="B3852" t="s">
        <v>5</v>
      </c>
      <c r="C3852" t="s">
        <v>1738</v>
      </c>
      <c r="D3852" t="s">
        <v>6897</v>
      </c>
      <c r="E3852" t="s">
        <v>1714</v>
      </c>
    </row>
    <row r="3853" spans="1:5" x14ac:dyDescent="0.25">
      <c r="A3853" t="s">
        <v>5463</v>
      </c>
      <c r="B3853" t="s">
        <v>5</v>
      </c>
      <c r="C3853" t="s">
        <v>1738</v>
      </c>
      <c r="D3853" t="s">
        <v>6897</v>
      </c>
      <c r="E3853" t="s">
        <v>1715</v>
      </c>
    </row>
    <row r="3854" spans="1:5" x14ac:dyDescent="0.25">
      <c r="A3854" t="s">
        <v>5464</v>
      </c>
      <c r="B3854" t="s">
        <v>5</v>
      </c>
      <c r="C3854" t="s">
        <v>1738</v>
      </c>
      <c r="D3854" t="s">
        <v>6898</v>
      </c>
      <c r="E3854" t="s">
        <v>1702</v>
      </c>
    </row>
    <row r="3855" spans="1:5" x14ac:dyDescent="0.25">
      <c r="A3855" t="s">
        <v>5465</v>
      </c>
      <c r="B3855" t="s">
        <v>5</v>
      </c>
      <c r="C3855" t="s">
        <v>1738</v>
      </c>
      <c r="D3855" t="s">
        <v>6898</v>
      </c>
      <c r="E3855" t="s">
        <v>1705</v>
      </c>
    </row>
    <row r="3856" spans="1:5" x14ac:dyDescent="0.25">
      <c r="A3856" t="s">
        <v>5466</v>
      </c>
      <c r="B3856" t="s">
        <v>5</v>
      </c>
      <c r="C3856" t="s">
        <v>1738</v>
      </c>
      <c r="D3856" t="s">
        <v>6898</v>
      </c>
      <c r="E3856" t="s">
        <v>1706</v>
      </c>
    </row>
    <row r="3857" spans="1:5" x14ac:dyDescent="0.25">
      <c r="A3857" t="s">
        <v>5467</v>
      </c>
      <c r="B3857" t="s">
        <v>5</v>
      </c>
      <c r="C3857" t="s">
        <v>1738</v>
      </c>
      <c r="D3857" t="s">
        <v>6898</v>
      </c>
      <c r="E3857" t="s">
        <v>1707</v>
      </c>
    </row>
    <row r="3858" spans="1:5" x14ac:dyDescent="0.25">
      <c r="A3858" t="s">
        <v>5468</v>
      </c>
      <c r="B3858" t="s">
        <v>5</v>
      </c>
      <c r="C3858" t="s">
        <v>1738</v>
      </c>
      <c r="D3858" t="s">
        <v>6898</v>
      </c>
      <c r="E3858" t="s">
        <v>1708</v>
      </c>
    </row>
    <row r="3859" spans="1:5" x14ac:dyDescent="0.25">
      <c r="A3859" t="s">
        <v>5469</v>
      </c>
      <c r="B3859" t="s">
        <v>5</v>
      </c>
      <c r="C3859" t="s">
        <v>1738</v>
      </c>
      <c r="D3859" t="s">
        <v>6898</v>
      </c>
      <c r="E3859" t="s">
        <v>1709</v>
      </c>
    </row>
    <row r="3860" spans="1:5" x14ac:dyDescent="0.25">
      <c r="A3860" t="s">
        <v>5470</v>
      </c>
      <c r="B3860" t="s">
        <v>5</v>
      </c>
      <c r="C3860" t="s">
        <v>1738</v>
      </c>
      <c r="D3860" t="s">
        <v>6898</v>
      </c>
      <c r="E3860" t="s">
        <v>1710</v>
      </c>
    </row>
    <row r="3861" spans="1:5" x14ac:dyDescent="0.25">
      <c r="A3861" t="s">
        <v>5471</v>
      </c>
      <c r="B3861" t="s">
        <v>5</v>
      </c>
      <c r="C3861" t="s">
        <v>1738</v>
      </c>
      <c r="D3861" t="s">
        <v>6898</v>
      </c>
      <c r="E3861" t="s">
        <v>1711</v>
      </c>
    </row>
    <row r="3862" spans="1:5" x14ac:dyDescent="0.25">
      <c r="A3862" t="s">
        <v>5472</v>
      </c>
      <c r="B3862" t="s">
        <v>5</v>
      </c>
      <c r="C3862" t="s">
        <v>1738</v>
      </c>
      <c r="D3862" t="s">
        <v>6898</v>
      </c>
      <c r="E3862" t="s">
        <v>1712</v>
      </c>
    </row>
    <row r="3863" spans="1:5" x14ac:dyDescent="0.25">
      <c r="A3863" t="s">
        <v>5473</v>
      </c>
      <c r="B3863" t="s">
        <v>5</v>
      </c>
      <c r="C3863" t="s">
        <v>1738</v>
      </c>
      <c r="D3863" t="s">
        <v>6898</v>
      </c>
      <c r="E3863" t="s">
        <v>1713</v>
      </c>
    </row>
    <row r="3864" spans="1:5" x14ac:dyDescent="0.25">
      <c r="A3864" t="s">
        <v>5474</v>
      </c>
      <c r="B3864" t="s">
        <v>5</v>
      </c>
      <c r="C3864" t="s">
        <v>1738</v>
      </c>
      <c r="D3864" t="s">
        <v>6898</v>
      </c>
      <c r="E3864" t="s">
        <v>1714</v>
      </c>
    </row>
    <row r="3865" spans="1:5" x14ac:dyDescent="0.25">
      <c r="A3865" t="s">
        <v>5475</v>
      </c>
      <c r="B3865" t="s">
        <v>5</v>
      </c>
      <c r="C3865" t="s">
        <v>1738</v>
      </c>
      <c r="D3865" t="s">
        <v>6898</v>
      </c>
      <c r="E3865" t="s">
        <v>1715</v>
      </c>
    </row>
    <row r="3866" spans="1:5" x14ac:dyDescent="0.25">
      <c r="A3866" t="s">
        <v>5476</v>
      </c>
      <c r="B3866" t="s">
        <v>5</v>
      </c>
      <c r="C3866" t="s">
        <v>1738</v>
      </c>
      <c r="D3866" t="s">
        <v>6899</v>
      </c>
      <c r="E3866" t="s">
        <v>1702</v>
      </c>
    </row>
    <row r="3867" spans="1:5" x14ac:dyDescent="0.25">
      <c r="A3867" t="s">
        <v>5477</v>
      </c>
      <c r="B3867" t="s">
        <v>5</v>
      </c>
      <c r="C3867" t="s">
        <v>1738</v>
      </c>
      <c r="D3867" t="s">
        <v>6899</v>
      </c>
      <c r="E3867" t="s">
        <v>1705</v>
      </c>
    </row>
    <row r="3868" spans="1:5" x14ac:dyDescent="0.25">
      <c r="A3868" t="s">
        <v>5478</v>
      </c>
      <c r="B3868" t="s">
        <v>5</v>
      </c>
      <c r="C3868" t="s">
        <v>1738</v>
      </c>
      <c r="D3868" t="s">
        <v>6899</v>
      </c>
      <c r="E3868" t="s">
        <v>1706</v>
      </c>
    </row>
    <row r="3869" spans="1:5" x14ac:dyDescent="0.25">
      <c r="A3869" t="s">
        <v>5479</v>
      </c>
      <c r="B3869" t="s">
        <v>5</v>
      </c>
      <c r="C3869" t="s">
        <v>1738</v>
      </c>
      <c r="D3869" t="s">
        <v>6899</v>
      </c>
      <c r="E3869" t="s">
        <v>1707</v>
      </c>
    </row>
    <row r="3870" spans="1:5" x14ac:dyDescent="0.25">
      <c r="A3870" t="s">
        <v>5480</v>
      </c>
      <c r="B3870" t="s">
        <v>5</v>
      </c>
      <c r="C3870" t="s">
        <v>1738</v>
      </c>
      <c r="D3870" t="s">
        <v>6899</v>
      </c>
      <c r="E3870" t="s">
        <v>1708</v>
      </c>
    </row>
    <row r="3871" spans="1:5" x14ac:dyDescent="0.25">
      <c r="A3871" t="s">
        <v>5481</v>
      </c>
      <c r="B3871" t="s">
        <v>5</v>
      </c>
      <c r="C3871" t="s">
        <v>1738</v>
      </c>
      <c r="D3871" t="s">
        <v>6899</v>
      </c>
      <c r="E3871" t="s">
        <v>1709</v>
      </c>
    </row>
    <row r="3872" spans="1:5" x14ac:dyDescent="0.25">
      <c r="A3872" t="s">
        <v>5482</v>
      </c>
      <c r="B3872" t="s">
        <v>5</v>
      </c>
      <c r="C3872" t="s">
        <v>1738</v>
      </c>
      <c r="D3872" t="s">
        <v>6899</v>
      </c>
      <c r="E3872" t="s">
        <v>1710</v>
      </c>
    </row>
    <row r="3873" spans="1:5" x14ac:dyDescent="0.25">
      <c r="A3873" t="s">
        <v>5483</v>
      </c>
      <c r="B3873" t="s">
        <v>5</v>
      </c>
      <c r="C3873" t="s">
        <v>1738</v>
      </c>
      <c r="D3873" t="s">
        <v>6899</v>
      </c>
      <c r="E3873" t="s">
        <v>1711</v>
      </c>
    </row>
    <row r="3874" spans="1:5" x14ac:dyDescent="0.25">
      <c r="A3874" t="s">
        <v>5484</v>
      </c>
      <c r="B3874" t="s">
        <v>5</v>
      </c>
      <c r="C3874" t="s">
        <v>1738</v>
      </c>
      <c r="D3874" t="s">
        <v>6899</v>
      </c>
      <c r="E3874" t="s">
        <v>1712</v>
      </c>
    </row>
    <row r="3875" spans="1:5" x14ac:dyDescent="0.25">
      <c r="A3875" t="s">
        <v>5485</v>
      </c>
      <c r="B3875" t="s">
        <v>5</v>
      </c>
      <c r="C3875" t="s">
        <v>1738</v>
      </c>
      <c r="D3875" t="s">
        <v>6899</v>
      </c>
      <c r="E3875" t="s">
        <v>1713</v>
      </c>
    </row>
    <row r="3876" spans="1:5" x14ac:dyDescent="0.25">
      <c r="A3876" t="s">
        <v>5486</v>
      </c>
      <c r="B3876" t="s">
        <v>5</v>
      </c>
      <c r="C3876" t="s">
        <v>1738</v>
      </c>
      <c r="D3876" t="s">
        <v>6899</v>
      </c>
      <c r="E3876" t="s">
        <v>1714</v>
      </c>
    </row>
    <row r="3877" spans="1:5" x14ac:dyDescent="0.25">
      <c r="A3877" t="s">
        <v>5487</v>
      </c>
      <c r="B3877" t="s">
        <v>5</v>
      </c>
      <c r="C3877" t="s">
        <v>1738</v>
      </c>
      <c r="D3877" t="s">
        <v>6899</v>
      </c>
      <c r="E3877" t="s">
        <v>1715</v>
      </c>
    </row>
    <row r="3878" spans="1:5" x14ac:dyDescent="0.25">
      <c r="A3878" t="s">
        <v>5488</v>
      </c>
      <c r="B3878" t="s">
        <v>5</v>
      </c>
      <c r="C3878" t="s">
        <v>1738</v>
      </c>
      <c r="D3878" t="s">
        <v>6900</v>
      </c>
      <c r="E3878" t="s">
        <v>1702</v>
      </c>
    </row>
    <row r="3879" spans="1:5" x14ac:dyDescent="0.25">
      <c r="A3879" t="s">
        <v>5489</v>
      </c>
      <c r="B3879" t="s">
        <v>5</v>
      </c>
      <c r="C3879" t="s">
        <v>1738</v>
      </c>
      <c r="D3879" t="s">
        <v>6900</v>
      </c>
      <c r="E3879" t="s">
        <v>1705</v>
      </c>
    </row>
    <row r="3880" spans="1:5" x14ac:dyDescent="0.25">
      <c r="A3880" t="s">
        <v>5490</v>
      </c>
      <c r="B3880" t="s">
        <v>5</v>
      </c>
      <c r="C3880" t="s">
        <v>1738</v>
      </c>
      <c r="D3880" t="s">
        <v>6900</v>
      </c>
      <c r="E3880" t="s">
        <v>1706</v>
      </c>
    </row>
    <row r="3881" spans="1:5" x14ac:dyDescent="0.25">
      <c r="A3881" t="s">
        <v>5491</v>
      </c>
      <c r="B3881" t="s">
        <v>5</v>
      </c>
      <c r="C3881" t="s">
        <v>1738</v>
      </c>
      <c r="D3881" t="s">
        <v>6900</v>
      </c>
      <c r="E3881" t="s">
        <v>1707</v>
      </c>
    </row>
    <row r="3882" spans="1:5" x14ac:dyDescent="0.25">
      <c r="A3882" t="s">
        <v>5492</v>
      </c>
      <c r="B3882" t="s">
        <v>5</v>
      </c>
      <c r="C3882" t="s">
        <v>1738</v>
      </c>
      <c r="D3882" t="s">
        <v>6900</v>
      </c>
      <c r="E3882" t="s">
        <v>1708</v>
      </c>
    </row>
    <row r="3883" spans="1:5" x14ac:dyDescent="0.25">
      <c r="A3883" t="s">
        <v>5493</v>
      </c>
      <c r="B3883" t="s">
        <v>5</v>
      </c>
      <c r="C3883" t="s">
        <v>1738</v>
      </c>
      <c r="D3883" t="s">
        <v>6900</v>
      </c>
      <c r="E3883" t="s">
        <v>1709</v>
      </c>
    </row>
    <row r="3884" spans="1:5" x14ac:dyDescent="0.25">
      <c r="A3884" t="s">
        <v>5494</v>
      </c>
      <c r="B3884" t="s">
        <v>5</v>
      </c>
      <c r="C3884" t="s">
        <v>1738</v>
      </c>
      <c r="D3884" t="s">
        <v>6900</v>
      </c>
      <c r="E3884" t="s">
        <v>1710</v>
      </c>
    </row>
    <row r="3885" spans="1:5" x14ac:dyDescent="0.25">
      <c r="A3885" t="s">
        <v>5495</v>
      </c>
      <c r="B3885" t="s">
        <v>5</v>
      </c>
      <c r="C3885" t="s">
        <v>1738</v>
      </c>
      <c r="D3885" t="s">
        <v>6900</v>
      </c>
      <c r="E3885" t="s">
        <v>1711</v>
      </c>
    </row>
    <row r="3886" spans="1:5" x14ac:dyDescent="0.25">
      <c r="A3886" t="s">
        <v>5496</v>
      </c>
      <c r="B3886" t="s">
        <v>5</v>
      </c>
      <c r="C3886" t="s">
        <v>1738</v>
      </c>
      <c r="D3886" t="s">
        <v>6900</v>
      </c>
      <c r="E3886" t="s">
        <v>1712</v>
      </c>
    </row>
    <row r="3887" spans="1:5" x14ac:dyDescent="0.25">
      <c r="A3887" t="s">
        <v>5497</v>
      </c>
      <c r="B3887" t="s">
        <v>5</v>
      </c>
      <c r="C3887" t="s">
        <v>1738</v>
      </c>
      <c r="D3887" t="s">
        <v>6900</v>
      </c>
      <c r="E3887" t="s">
        <v>1713</v>
      </c>
    </row>
    <row r="3888" spans="1:5" x14ac:dyDescent="0.25">
      <c r="A3888" t="s">
        <v>5498</v>
      </c>
      <c r="B3888" t="s">
        <v>5</v>
      </c>
      <c r="C3888" t="s">
        <v>1738</v>
      </c>
      <c r="D3888" t="s">
        <v>6900</v>
      </c>
      <c r="E3888" t="s">
        <v>1714</v>
      </c>
    </row>
    <row r="3889" spans="1:5" x14ac:dyDescent="0.25">
      <c r="A3889" t="s">
        <v>5499</v>
      </c>
      <c r="B3889" t="s">
        <v>5</v>
      </c>
      <c r="C3889" t="s">
        <v>1738</v>
      </c>
      <c r="D3889" t="s">
        <v>6900</v>
      </c>
      <c r="E3889" t="s">
        <v>1715</v>
      </c>
    </row>
    <row r="3890" spans="1:5" x14ac:dyDescent="0.25">
      <c r="A3890" t="s">
        <v>5500</v>
      </c>
      <c r="B3890" t="s">
        <v>5</v>
      </c>
      <c r="C3890" t="s">
        <v>1738</v>
      </c>
      <c r="D3890" t="s">
        <v>6901</v>
      </c>
      <c r="E3890" t="s">
        <v>1702</v>
      </c>
    </row>
    <row r="3891" spans="1:5" x14ac:dyDescent="0.25">
      <c r="A3891" t="s">
        <v>5501</v>
      </c>
      <c r="B3891" t="s">
        <v>5</v>
      </c>
      <c r="C3891" t="s">
        <v>1738</v>
      </c>
      <c r="D3891" t="s">
        <v>6901</v>
      </c>
      <c r="E3891" t="s">
        <v>1705</v>
      </c>
    </row>
    <row r="3892" spans="1:5" x14ac:dyDescent="0.25">
      <c r="A3892" t="s">
        <v>5502</v>
      </c>
      <c r="B3892" t="s">
        <v>5</v>
      </c>
      <c r="C3892" t="s">
        <v>1738</v>
      </c>
      <c r="D3892" t="s">
        <v>6901</v>
      </c>
      <c r="E3892" t="s">
        <v>1706</v>
      </c>
    </row>
    <row r="3893" spans="1:5" x14ac:dyDescent="0.25">
      <c r="A3893" t="s">
        <v>5503</v>
      </c>
      <c r="B3893" t="s">
        <v>5</v>
      </c>
      <c r="C3893" t="s">
        <v>1738</v>
      </c>
      <c r="D3893" t="s">
        <v>6901</v>
      </c>
      <c r="E3893" t="s">
        <v>1707</v>
      </c>
    </row>
    <row r="3894" spans="1:5" x14ac:dyDescent="0.25">
      <c r="A3894" t="s">
        <v>5504</v>
      </c>
      <c r="B3894" t="s">
        <v>5</v>
      </c>
      <c r="C3894" t="s">
        <v>1738</v>
      </c>
      <c r="D3894" t="s">
        <v>6901</v>
      </c>
      <c r="E3894" t="s">
        <v>1708</v>
      </c>
    </row>
    <row r="3895" spans="1:5" x14ac:dyDescent="0.25">
      <c r="A3895" t="s">
        <v>5505</v>
      </c>
      <c r="B3895" t="s">
        <v>5</v>
      </c>
      <c r="C3895" t="s">
        <v>1738</v>
      </c>
      <c r="D3895" t="s">
        <v>6901</v>
      </c>
      <c r="E3895" t="s">
        <v>1709</v>
      </c>
    </row>
    <row r="3896" spans="1:5" x14ac:dyDescent="0.25">
      <c r="A3896" t="s">
        <v>5506</v>
      </c>
      <c r="B3896" t="s">
        <v>5</v>
      </c>
      <c r="C3896" t="s">
        <v>1738</v>
      </c>
      <c r="D3896" t="s">
        <v>6901</v>
      </c>
      <c r="E3896" t="s">
        <v>1710</v>
      </c>
    </row>
    <row r="3897" spans="1:5" x14ac:dyDescent="0.25">
      <c r="A3897" t="s">
        <v>5507</v>
      </c>
      <c r="B3897" t="s">
        <v>5</v>
      </c>
      <c r="C3897" t="s">
        <v>1738</v>
      </c>
      <c r="D3897" t="s">
        <v>6901</v>
      </c>
      <c r="E3897" t="s">
        <v>1711</v>
      </c>
    </row>
    <row r="3898" spans="1:5" x14ac:dyDescent="0.25">
      <c r="A3898" t="s">
        <v>5508</v>
      </c>
      <c r="B3898" t="s">
        <v>5</v>
      </c>
      <c r="C3898" t="s">
        <v>1738</v>
      </c>
      <c r="D3898" t="s">
        <v>6901</v>
      </c>
      <c r="E3898" t="s">
        <v>1712</v>
      </c>
    </row>
    <row r="3899" spans="1:5" x14ac:dyDescent="0.25">
      <c r="A3899" t="s">
        <v>5509</v>
      </c>
      <c r="B3899" t="s">
        <v>5</v>
      </c>
      <c r="C3899" t="s">
        <v>1738</v>
      </c>
      <c r="D3899" t="s">
        <v>6901</v>
      </c>
      <c r="E3899" t="s">
        <v>1713</v>
      </c>
    </row>
    <row r="3900" spans="1:5" x14ac:dyDescent="0.25">
      <c r="A3900" t="s">
        <v>5510</v>
      </c>
      <c r="B3900" t="s">
        <v>5</v>
      </c>
      <c r="C3900" t="s">
        <v>1738</v>
      </c>
      <c r="D3900" t="s">
        <v>6901</v>
      </c>
      <c r="E3900" t="s">
        <v>1714</v>
      </c>
    </row>
    <row r="3901" spans="1:5" x14ac:dyDescent="0.25">
      <c r="A3901" t="s">
        <v>5511</v>
      </c>
      <c r="B3901" t="s">
        <v>5</v>
      </c>
      <c r="C3901" t="s">
        <v>1738</v>
      </c>
      <c r="D3901" t="s">
        <v>6901</v>
      </c>
      <c r="E3901" t="s">
        <v>1715</v>
      </c>
    </row>
    <row r="3902" spans="1:5" x14ac:dyDescent="0.25">
      <c r="A3902" t="s">
        <v>5512</v>
      </c>
      <c r="B3902" t="s">
        <v>5</v>
      </c>
      <c r="C3902" t="s">
        <v>1738</v>
      </c>
      <c r="D3902" t="s">
        <v>6902</v>
      </c>
      <c r="E3902" t="s">
        <v>1702</v>
      </c>
    </row>
    <row r="3903" spans="1:5" x14ac:dyDescent="0.25">
      <c r="A3903" t="s">
        <v>5513</v>
      </c>
      <c r="B3903" t="s">
        <v>5</v>
      </c>
      <c r="C3903" t="s">
        <v>1738</v>
      </c>
      <c r="D3903" t="s">
        <v>6902</v>
      </c>
      <c r="E3903" t="s">
        <v>1705</v>
      </c>
    </row>
    <row r="3904" spans="1:5" x14ac:dyDescent="0.25">
      <c r="A3904" t="s">
        <v>5514</v>
      </c>
      <c r="B3904" t="s">
        <v>5</v>
      </c>
      <c r="C3904" t="s">
        <v>1738</v>
      </c>
      <c r="D3904" t="s">
        <v>6902</v>
      </c>
      <c r="E3904" t="s">
        <v>1706</v>
      </c>
    </row>
    <row r="3905" spans="1:5" x14ac:dyDescent="0.25">
      <c r="A3905" t="s">
        <v>5515</v>
      </c>
      <c r="B3905" t="s">
        <v>5</v>
      </c>
      <c r="C3905" t="s">
        <v>1738</v>
      </c>
      <c r="D3905" t="s">
        <v>6902</v>
      </c>
      <c r="E3905" t="s">
        <v>1707</v>
      </c>
    </row>
    <row r="3906" spans="1:5" x14ac:dyDescent="0.25">
      <c r="A3906" t="s">
        <v>5516</v>
      </c>
      <c r="B3906" t="s">
        <v>5</v>
      </c>
      <c r="C3906" t="s">
        <v>1738</v>
      </c>
      <c r="D3906" t="s">
        <v>6902</v>
      </c>
      <c r="E3906" t="s">
        <v>1708</v>
      </c>
    </row>
    <row r="3907" spans="1:5" x14ac:dyDescent="0.25">
      <c r="A3907" t="s">
        <v>5517</v>
      </c>
      <c r="B3907" t="s">
        <v>5</v>
      </c>
      <c r="C3907" t="s">
        <v>1738</v>
      </c>
      <c r="D3907" t="s">
        <v>6902</v>
      </c>
      <c r="E3907" t="s">
        <v>1709</v>
      </c>
    </row>
    <row r="3908" spans="1:5" x14ac:dyDescent="0.25">
      <c r="A3908" t="s">
        <v>5518</v>
      </c>
      <c r="B3908" t="s">
        <v>5</v>
      </c>
      <c r="C3908" t="s">
        <v>1738</v>
      </c>
      <c r="D3908" t="s">
        <v>6902</v>
      </c>
      <c r="E3908" t="s">
        <v>1710</v>
      </c>
    </row>
    <row r="3909" spans="1:5" x14ac:dyDescent="0.25">
      <c r="A3909" t="s">
        <v>5519</v>
      </c>
      <c r="B3909" t="s">
        <v>5</v>
      </c>
      <c r="C3909" t="s">
        <v>1738</v>
      </c>
      <c r="D3909" t="s">
        <v>6902</v>
      </c>
      <c r="E3909" t="s">
        <v>1711</v>
      </c>
    </row>
    <row r="3910" spans="1:5" x14ac:dyDescent="0.25">
      <c r="A3910" t="s">
        <v>5520</v>
      </c>
      <c r="B3910" t="s">
        <v>5</v>
      </c>
      <c r="C3910" t="s">
        <v>1738</v>
      </c>
      <c r="D3910" t="s">
        <v>6902</v>
      </c>
      <c r="E3910" t="s">
        <v>1712</v>
      </c>
    </row>
    <row r="3911" spans="1:5" x14ac:dyDescent="0.25">
      <c r="A3911" t="s">
        <v>5521</v>
      </c>
      <c r="B3911" t="s">
        <v>5</v>
      </c>
      <c r="C3911" t="s">
        <v>1738</v>
      </c>
      <c r="D3911" t="s">
        <v>6902</v>
      </c>
      <c r="E3911" t="s">
        <v>1713</v>
      </c>
    </row>
    <row r="3912" spans="1:5" x14ac:dyDescent="0.25">
      <c r="A3912" t="s">
        <v>5522</v>
      </c>
      <c r="B3912" t="s">
        <v>5</v>
      </c>
      <c r="C3912" t="s">
        <v>1738</v>
      </c>
      <c r="D3912" t="s">
        <v>6902</v>
      </c>
      <c r="E3912" t="s">
        <v>1714</v>
      </c>
    </row>
    <row r="3913" spans="1:5" x14ac:dyDescent="0.25">
      <c r="A3913" t="s">
        <v>5523</v>
      </c>
      <c r="B3913" t="s">
        <v>5</v>
      </c>
      <c r="C3913" t="s">
        <v>1738</v>
      </c>
      <c r="D3913" t="s">
        <v>6902</v>
      </c>
      <c r="E3913" t="s">
        <v>1715</v>
      </c>
    </row>
    <row r="3914" spans="1:5" x14ac:dyDescent="0.25">
      <c r="A3914" t="s">
        <v>5524</v>
      </c>
      <c r="B3914" t="s">
        <v>5</v>
      </c>
      <c r="C3914" t="s">
        <v>1738</v>
      </c>
      <c r="D3914" t="s">
        <v>6903</v>
      </c>
      <c r="E3914" t="s">
        <v>1702</v>
      </c>
    </row>
    <row r="3915" spans="1:5" x14ac:dyDescent="0.25">
      <c r="A3915" t="s">
        <v>5525</v>
      </c>
      <c r="B3915" t="s">
        <v>5</v>
      </c>
      <c r="C3915" t="s">
        <v>1738</v>
      </c>
      <c r="D3915" t="s">
        <v>6903</v>
      </c>
      <c r="E3915" t="s">
        <v>1705</v>
      </c>
    </row>
    <row r="3916" spans="1:5" x14ac:dyDescent="0.25">
      <c r="A3916" t="s">
        <v>5526</v>
      </c>
      <c r="B3916" t="s">
        <v>5</v>
      </c>
      <c r="C3916" t="s">
        <v>1738</v>
      </c>
      <c r="D3916" t="s">
        <v>6903</v>
      </c>
      <c r="E3916" t="s">
        <v>1706</v>
      </c>
    </row>
    <row r="3917" spans="1:5" x14ac:dyDescent="0.25">
      <c r="A3917" t="s">
        <v>5527</v>
      </c>
      <c r="B3917" t="s">
        <v>5</v>
      </c>
      <c r="C3917" t="s">
        <v>1738</v>
      </c>
      <c r="D3917" t="s">
        <v>6903</v>
      </c>
      <c r="E3917" t="s">
        <v>1707</v>
      </c>
    </row>
    <row r="3918" spans="1:5" x14ac:dyDescent="0.25">
      <c r="A3918" t="s">
        <v>5528</v>
      </c>
      <c r="B3918" t="s">
        <v>5</v>
      </c>
      <c r="C3918" t="s">
        <v>1738</v>
      </c>
      <c r="D3918" t="s">
        <v>6903</v>
      </c>
      <c r="E3918" t="s">
        <v>1708</v>
      </c>
    </row>
    <row r="3919" spans="1:5" x14ac:dyDescent="0.25">
      <c r="A3919" t="s">
        <v>5529</v>
      </c>
      <c r="B3919" t="s">
        <v>5</v>
      </c>
      <c r="C3919" t="s">
        <v>1738</v>
      </c>
      <c r="D3919" t="s">
        <v>6903</v>
      </c>
      <c r="E3919" t="s">
        <v>1709</v>
      </c>
    </row>
    <row r="3920" spans="1:5" x14ac:dyDescent="0.25">
      <c r="A3920" t="s">
        <v>5530</v>
      </c>
      <c r="B3920" t="s">
        <v>5</v>
      </c>
      <c r="C3920" t="s">
        <v>1738</v>
      </c>
      <c r="D3920" t="s">
        <v>6903</v>
      </c>
      <c r="E3920" t="s">
        <v>1710</v>
      </c>
    </row>
    <row r="3921" spans="1:5" x14ac:dyDescent="0.25">
      <c r="A3921" t="s">
        <v>5531</v>
      </c>
      <c r="B3921" t="s">
        <v>5</v>
      </c>
      <c r="C3921" t="s">
        <v>1738</v>
      </c>
      <c r="D3921" t="s">
        <v>6903</v>
      </c>
      <c r="E3921" t="s">
        <v>1711</v>
      </c>
    </row>
    <row r="3922" spans="1:5" x14ac:dyDescent="0.25">
      <c r="A3922" t="s">
        <v>5532</v>
      </c>
      <c r="B3922" t="s">
        <v>5</v>
      </c>
      <c r="C3922" t="s">
        <v>1738</v>
      </c>
      <c r="D3922" t="s">
        <v>6903</v>
      </c>
      <c r="E3922" t="s">
        <v>1712</v>
      </c>
    </row>
    <row r="3923" spans="1:5" x14ac:dyDescent="0.25">
      <c r="A3923" t="s">
        <v>5533</v>
      </c>
      <c r="B3923" t="s">
        <v>5</v>
      </c>
      <c r="C3923" t="s">
        <v>1738</v>
      </c>
      <c r="D3923" t="s">
        <v>6903</v>
      </c>
      <c r="E3923" t="s">
        <v>1713</v>
      </c>
    </row>
    <row r="3924" spans="1:5" x14ac:dyDescent="0.25">
      <c r="A3924" t="s">
        <v>5534</v>
      </c>
      <c r="B3924" t="s">
        <v>5</v>
      </c>
      <c r="C3924" t="s">
        <v>1738</v>
      </c>
      <c r="D3924" t="s">
        <v>6903</v>
      </c>
      <c r="E3924" t="s">
        <v>1714</v>
      </c>
    </row>
    <row r="3925" spans="1:5" x14ac:dyDescent="0.25">
      <c r="A3925" t="s">
        <v>5535</v>
      </c>
      <c r="B3925" t="s">
        <v>5</v>
      </c>
      <c r="C3925" t="s">
        <v>1738</v>
      </c>
      <c r="D3925" t="s">
        <v>6903</v>
      </c>
      <c r="E3925" t="s">
        <v>1715</v>
      </c>
    </row>
    <row r="3926" spans="1:5" x14ac:dyDescent="0.25">
      <c r="A3926" t="s">
        <v>5536</v>
      </c>
      <c r="B3926" t="s">
        <v>5</v>
      </c>
      <c r="C3926" t="s">
        <v>1738</v>
      </c>
      <c r="D3926" t="s">
        <v>6904</v>
      </c>
      <c r="E3926" t="s">
        <v>1702</v>
      </c>
    </row>
    <row r="3927" spans="1:5" x14ac:dyDescent="0.25">
      <c r="A3927" t="s">
        <v>5537</v>
      </c>
      <c r="B3927" t="s">
        <v>5</v>
      </c>
      <c r="C3927" t="s">
        <v>1738</v>
      </c>
      <c r="D3927" t="s">
        <v>6904</v>
      </c>
      <c r="E3927" t="s">
        <v>1705</v>
      </c>
    </row>
    <row r="3928" spans="1:5" x14ac:dyDescent="0.25">
      <c r="A3928" t="s">
        <v>5538</v>
      </c>
      <c r="B3928" t="s">
        <v>5</v>
      </c>
      <c r="C3928" t="s">
        <v>1738</v>
      </c>
      <c r="D3928" t="s">
        <v>6904</v>
      </c>
      <c r="E3928" t="s">
        <v>1706</v>
      </c>
    </row>
    <row r="3929" spans="1:5" x14ac:dyDescent="0.25">
      <c r="A3929" t="s">
        <v>5539</v>
      </c>
      <c r="B3929" t="s">
        <v>5</v>
      </c>
      <c r="C3929" t="s">
        <v>1738</v>
      </c>
      <c r="D3929" t="s">
        <v>6904</v>
      </c>
      <c r="E3929" t="s">
        <v>1707</v>
      </c>
    </row>
    <row r="3930" spans="1:5" x14ac:dyDescent="0.25">
      <c r="A3930" t="s">
        <v>5540</v>
      </c>
      <c r="B3930" t="s">
        <v>5</v>
      </c>
      <c r="C3930" t="s">
        <v>1738</v>
      </c>
      <c r="D3930" t="s">
        <v>6904</v>
      </c>
      <c r="E3930" t="s">
        <v>1708</v>
      </c>
    </row>
    <row r="3931" spans="1:5" x14ac:dyDescent="0.25">
      <c r="A3931" t="s">
        <v>5541</v>
      </c>
      <c r="B3931" t="s">
        <v>5</v>
      </c>
      <c r="C3931" t="s">
        <v>1738</v>
      </c>
      <c r="D3931" t="s">
        <v>6904</v>
      </c>
      <c r="E3931" t="s">
        <v>1709</v>
      </c>
    </row>
    <row r="3932" spans="1:5" x14ac:dyDescent="0.25">
      <c r="A3932" t="s">
        <v>5542</v>
      </c>
      <c r="B3932" t="s">
        <v>5</v>
      </c>
      <c r="C3932" t="s">
        <v>1738</v>
      </c>
      <c r="D3932" t="s">
        <v>6904</v>
      </c>
      <c r="E3932" t="s">
        <v>1710</v>
      </c>
    </row>
    <row r="3933" spans="1:5" x14ac:dyDescent="0.25">
      <c r="A3933" t="s">
        <v>5543</v>
      </c>
      <c r="B3933" t="s">
        <v>5</v>
      </c>
      <c r="C3933" t="s">
        <v>1738</v>
      </c>
      <c r="D3933" t="s">
        <v>6904</v>
      </c>
      <c r="E3933" t="s">
        <v>1711</v>
      </c>
    </row>
    <row r="3934" spans="1:5" x14ac:dyDescent="0.25">
      <c r="A3934" t="s">
        <v>5544</v>
      </c>
      <c r="B3934" t="s">
        <v>5</v>
      </c>
      <c r="C3934" t="s">
        <v>1738</v>
      </c>
      <c r="D3934" t="s">
        <v>6904</v>
      </c>
      <c r="E3934" t="s">
        <v>1712</v>
      </c>
    </row>
    <row r="3935" spans="1:5" x14ac:dyDescent="0.25">
      <c r="A3935" t="s">
        <v>5545</v>
      </c>
      <c r="B3935" t="s">
        <v>5</v>
      </c>
      <c r="C3935" t="s">
        <v>1738</v>
      </c>
      <c r="D3935" t="s">
        <v>6904</v>
      </c>
      <c r="E3935" t="s">
        <v>1713</v>
      </c>
    </row>
    <row r="3936" spans="1:5" x14ac:dyDescent="0.25">
      <c r="A3936" t="s">
        <v>5546</v>
      </c>
      <c r="B3936" t="s">
        <v>5</v>
      </c>
      <c r="C3936" t="s">
        <v>1738</v>
      </c>
      <c r="D3936" t="s">
        <v>6904</v>
      </c>
      <c r="E3936" t="s">
        <v>1714</v>
      </c>
    </row>
    <row r="3937" spans="1:5" x14ac:dyDescent="0.25">
      <c r="A3937" t="s">
        <v>5547</v>
      </c>
      <c r="B3937" t="s">
        <v>5</v>
      </c>
      <c r="C3937" t="s">
        <v>1738</v>
      </c>
      <c r="D3937" t="s">
        <v>6904</v>
      </c>
      <c r="E3937" t="s">
        <v>1715</v>
      </c>
    </row>
    <row r="3938" spans="1:5" x14ac:dyDescent="0.25">
      <c r="A3938" t="s">
        <v>5548</v>
      </c>
      <c r="B3938" t="s">
        <v>5</v>
      </c>
      <c r="C3938" t="s">
        <v>1738</v>
      </c>
      <c r="D3938" t="s">
        <v>6905</v>
      </c>
      <c r="E3938" t="s">
        <v>1702</v>
      </c>
    </row>
    <row r="3939" spans="1:5" x14ac:dyDescent="0.25">
      <c r="A3939" t="s">
        <v>5549</v>
      </c>
      <c r="B3939" t="s">
        <v>5</v>
      </c>
      <c r="C3939" t="s">
        <v>1738</v>
      </c>
      <c r="D3939" t="s">
        <v>6905</v>
      </c>
      <c r="E3939" t="s">
        <v>1705</v>
      </c>
    </row>
    <row r="3940" spans="1:5" x14ac:dyDescent="0.25">
      <c r="A3940" t="s">
        <v>5550</v>
      </c>
      <c r="B3940" t="s">
        <v>5</v>
      </c>
      <c r="C3940" t="s">
        <v>1738</v>
      </c>
      <c r="D3940" t="s">
        <v>6905</v>
      </c>
      <c r="E3940" t="s">
        <v>1706</v>
      </c>
    </row>
    <row r="3941" spans="1:5" x14ac:dyDescent="0.25">
      <c r="A3941" t="s">
        <v>5551</v>
      </c>
      <c r="B3941" t="s">
        <v>5</v>
      </c>
      <c r="C3941" t="s">
        <v>1738</v>
      </c>
      <c r="D3941" t="s">
        <v>6905</v>
      </c>
      <c r="E3941" t="s">
        <v>1707</v>
      </c>
    </row>
    <row r="3942" spans="1:5" x14ac:dyDescent="0.25">
      <c r="A3942" t="s">
        <v>5552</v>
      </c>
      <c r="B3942" t="s">
        <v>5</v>
      </c>
      <c r="C3942" t="s">
        <v>1738</v>
      </c>
      <c r="D3942" t="s">
        <v>6905</v>
      </c>
      <c r="E3942" t="s">
        <v>1708</v>
      </c>
    </row>
    <row r="3943" spans="1:5" x14ac:dyDescent="0.25">
      <c r="A3943" t="s">
        <v>5553</v>
      </c>
      <c r="B3943" t="s">
        <v>5</v>
      </c>
      <c r="C3943" t="s">
        <v>1738</v>
      </c>
      <c r="D3943" t="s">
        <v>6905</v>
      </c>
      <c r="E3943" t="s">
        <v>1709</v>
      </c>
    </row>
    <row r="3944" spans="1:5" x14ac:dyDescent="0.25">
      <c r="A3944" t="s">
        <v>5554</v>
      </c>
      <c r="B3944" t="s">
        <v>5</v>
      </c>
      <c r="C3944" t="s">
        <v>1738</v>
      </c>
      <c r="D3944" t="s">
        <v>6905</v>
      </c>
      <c r="E3944" t="s">
        <v>1710</v>
      </c>
    </row>
    <row r="3945" spans="1:5" x14ac:dyDescent="0.25">
      <c r="A3945" t="s">
        <v>5555</v>
      </c>
      <c r="B3945" t="s">
        <v>5</v>
      </c>
      <c r="C3945" t="s">
        <v>1738</v>
      </c>
      <c r="D3945" t="s">
        <v>6905</v>
      </c>
      <c r="E3945" t="s">
        <v>1711</v>
      </c>
    </row>
    <row r="3946" spans="1:5" x14ac:dyDescent="0.25">
      <c r="A3946" t="s">
        <v>5556</v>
      </c>
      <c r="B3946" t="s">
        <v>5</v>
      </c>
      <c r="C3946" t="s">
        <v>1738</v>
      </c>
      <c r="D3946" t="s">
        <v>6905</v>
      </c>
      <c r="E3946" t="s">
        <v>1712</v>
      </c>
    </row>
    <row r="3947" spans="1:5" x14ac:dyDescent="0.25">
      <c r="A3947" t="s">
        <v>5557</v>
      </c>
      <c r="B3947" t="s">
        <v>5</v>
      </c>
      <c r="C3947" t="s">
        <v>1738</v>
      </c>
      <c r="D3947" t="s">
        <v>6905</v>
      </c>
      <c r="E3947" t="s">
        <v>1713</v>
      </c>
    </row>
    <row r="3948" spans="1:5" x14ac:dyDescent="0.25">
      <c r="A3948" t="s">
        <v>5558</v>
      </c>
      <c r="B3948" t="s">
        <v>5</v>
      </c>
      <c r="C3948" t="s">
        <v>1738</v>
      </c>
      <c r="D3948" t="s">
        <v>6905</v>
      </c>
      <c r="E3948" t="s">
        <v>1714</v>
      </c>
    </row>
    <row r="3949" spans="1:5" x14ac:dyDescent="0.25">
      <c r="A3949" t="s">
        <v>5559</v>
      </c>
      <c r="B3949" t="s">
        <v>5</v>
      </c>
      <c r="C3949" t="s">
        <v>1738</v>
      </c>
      <c r="D3949" t="s">
        <v>6905</v>
      </c>
      <c r="E3949" t="s">
        <v>1715</v>
      </c>
    </row>
    <row r="3950" spans="1:5" x14ac:dyDescent="0.25">
      <c r="A3950" t="s">
        <v>5560</v>
      </c>
      <c r="B3950" t="s">
        <v>5</v>
      </c>
      <c r="C3950" t="s">
        <v>1738</v>
      </c>
      <c r="D3950" t="s">
        <v>6906</v>
      </c>
      <c r="E3950" t="s">
        <v>1702</v>
      </c>
    </row>
    <row r="3951" spans="1:5" x14ac:dyDescent="0.25">
      <c r="A3951" t="s">
        <v>5561</v>
      </c>
      <c r="B3951" t="s">
        <v>5</v>
      </c>
      <c r="C3951" t="s">
        <v>1738</v>
      </c>
      <c r="D3951" t="s">
        <v>6906</v>
      </c>
      <c r="E3951" t="s">
        <v>1705</v>
      </c>
    </row>
    <row r="3952" spans="1:5" x14ac:dyDescent="0.25">
      <c r="A3952" t="s">
        <v>5562</v>
      </c>
      <c r="B3952" t="s">
        <v>5</v>
      </c>
      <c r="C3952" t="s">
        <v>1738</v>
      </c>
      <c r="D3952" t="s">
        <v>6906</v>
      </c>
      <c r="E3952" t="s">
        <v>1706</v>
      </c>
    </row>
    <row r="3953" spans="1:5" x14ac:dyDescent="0.25">
      <c r="A3953" t="s">
        <v>5563</v>
      </c>
      <c r="B3953" t="s">
        <v>5</v>
      </c>
      <c r="C3953" t="s">
        <v>1738</v>
      </c>
      <c r="D3953" t="s">
        <v>6906</v>
      </c>
      <c r="E3953" t="s">
        <v>1707</v>
      </c>
    </row>
    <row r="3954" spans="1:5" x14ac:dyDescent="0.25">
      <c r="A3954" t="s">
        <v>5564</v>
      </c>
      <c r="B3954" t="s">
        <v>5</v>
      </c>
      <c r="C3954" t="s">
        <v>1738</v>
      </c>
      <c r="D3954" t="s">
        <v>6906</v>
      </c>
      <c r="E3954" t="s">
        <v>1708</v>
      </c>
    </row>
    <row r="3955" spans="1:5" x14ac:dyDescent="0.25">
      <c r="A3955" t="s">
        <v>5565</v>
      </c>
      <c r="B3955" t="s">
        <v>5</v>
      </c>
      <c r="C3955" t="s">
        <v>1738</v>
      </c>
      <c r="D3955" t="s">
        <v>6906</v>
      </c>
      <c r="E3955" t="s">
        <v>1709</v>
      </c>
    </row>
    <row r="3956" spans="1:5" x14ac:dyDescent="0.25">
      <c r="A3956" t="s">
        <v>5566</v>
      </c>
      <c r="B3956" t="s">
        <v>5</v>
      </c>
      <c r="C3956" t="s">
        <v>1738</v>
      </c>
      <c r="D3956" t="s">
        <v>6906</v>
      </c>
      <c r="E3956" t="s">
        <v>1710</v>
      </c>
    </row>
    <row r="3957" spans="1:5" x14ac:dyDescent="0.25">
      <c r="A3957" t="s">
        <v>5567</v>
      </c>
      <c r="B3957" t="s">
        <v>5</v>
      </c>
      <c r="C3957" t="s">
        <v>1738</v>
      </c>
      <c r="D3957" t="s">
        <v>6906</v>
      </c>
      <c r="E3957" t="s">
        <v>1711</v>
      </c>
    </row>
    <row r="3958" spans="1:5" x14ac:dyDescent="0.25">
      <c r="A3958" t="s">
        <v>5568</v>
      </c>
      <c r="B3958" t="s">
        <v>5</v>
      </c>
      <c r="C3958" t="s">
        <v>1738</v>
      </c>
      <c r="D3958" t="s">
        <v>6906</v>
      </c>
      <c r="E3958" t="s">
        <v>1712</v>
      </c>
    </row>
    <row r="3959" spans="1:5" x14ac:dyDescent="0.25">
      <c r="A3959" t="s">
        <v>5569</v>
      </c>
      <c r="B3959" t="s">
        <v>5</v>
      </c>
      <c r="C3959" t="s">
        <v>1738</v>
      </c>
      <c r="D3959" t="s">
        <v>6906</v>
      </c>
      <c r="E3959" t="s">
        <v>1713</v>
      </c>
    </row>
    <row r="3960" spans="1:5" x14ac:dyDescent="0.25">
      <c r="A3960" t="s">
        <v>5570</v>
      </c>
      <c r="B3960" t="s">
        <v>5</v>
      </c>
      <c r="C3960" t="s">
        <v>1738</v>
      </c>
      <c r="D3960" t="s">
        <v>6906</v>
      </c>
      <c r="E3960" t="s">
        <v>1714</v>
      </c>
    </row>
    <row r="3961" spans="1:5" x14ac:dyDescent="0.25">
      <c r="A3961" t="s">
        <v>5571</v>
      </c>
      <c r="B3961" t="s">
        <v>5</v>
      </c>
      <c r="C3961" t="s">
        <v>1738</v>
      </c>
      <c r="D3961" t="s">
        <v>6906</v>
      </c>
      <c r="E3961" t="s">
        <v>1715</v>
      </c>
    </row>
    <row r="3962" spans="1:5" x14ac:dyDescent="0.25">
      <c r="A3962" t="s">
        <v>5572</v>
      </c>
      <c r="B3962" t="s">
        <v>5</v>
      </c>
      <c r="C3962" t="s">
        <v>1738</v>
      </c>
      <c r="D3962" t="s">
        <v>6907</v>
      </c>
      <c r="E3962" t="s">
        <v>1702</v>
      </c>
    </row>
    <row r="3963" spans="1:5" x14ac:dyDescent="0.25">
      <c r="A3963" t="s">
        <v>5573</v>
      </c>
      <c r="B3963" t="s">
        <v>5</v>
      </c>
      <c r="C3963" t="s">
        <v>1738</v>
      </c>
      <c r="D3963" t="s">
        <v>6907</v>
      </c>
      <c r="E3963" t="s">
        <v>1705</v>
      </c>
    </row>
    <row r="3964" spans="1:5" x14ac:dyDescent="0.25">
      <c r="A3964" t="s">
        <v>5574</v>
      </c>
      <c r="B3964" t="s">
        <v>5</v>
      </c>
      <c r="C3964" t="s">
        <v>1738</v>
      </c>
      <c r="D3964" t="s">
        <v>6907</v>
      </c>
      <c r="E3964" t="s">
        <v>1706</v>
      </c>
    </row>
    <row r="3965" spans="1:5" x14ac:dyDescent="0.25">
      <c r="A3965" t="s">
        <v>5575</v>
      </c>
      <c r="B3965" t="s">
        <v>5</v>
      </c>
      <c r="C3965" t="s">
        <v>1738</v>
      </c>
      <c r="D3965" t="s">
        <v>6907</v>
      </c>
      <c r="E3965" t="s">
        <v>1707</v>
      </c>
    </row>
    <row r="3966" spans="1:5" x14ac:dyDescent="0.25">
      <c r="A3966" t="s">
        <v>5576</v>
      </c>
      <c r="B3966" t="s">
        <v>5</v>
      </c>
      <c r="C3966" t="s">
        <v>1738</v>
      </c>
      <c r="D3966" t="s">
        <v>6907</v>
      </c>
      <c r="E3966" t="s">
        <v>1708</v>
      </c>
    </row>
    <row r="3967" spans="1:5" x14ac:dyDescent="0.25">
      <c r="A3967" t="s">
        <v>5577</v>
      </c>
      <c r="B3967" t="s">
        <v>5</v>
      </c>
      <c r="C3967" t="s">
        <v>1738</v>
      </c>
      <c r="D3967" t="s">
        <v>6907</v>
      </c>
      <c r="E3967" t="s">
        <v>1709</v>
      </c>
    </row>
    <row r="3968" spans="1:5" x14ac:dyDescent="0.25">
      <c r="A3968" t="s">
        <v>5578</v>
      </c>
      <c r="B3968" t="s">
        <v>5</v>
      </c>
      <c r="C3968" t="s">
        <v>1738</v>
      </c>
      <c r="D3968" t="s">
        <v>6907</v>
      </c>
      <c r="E3968" t="s">
        <v>1710</v>
      </c>
    </row>
    <row r="3969" spans="1:5" x14ac:dyDescent="0.25">
      <c r="A3969" t="s">
        <v>5579</v>
      </c>
      <c r="B3969" t="s">
        <v>5</v>
      </c>
      <c r="C3969" t="s">
        <v>1738</v>
      </c>
      <c r="D3969" t="s">
        <v>6907</v>
      </c>
      <c r="E3969" t="s">
        <v>1711</v>
      </c>
    </row>
    <row r="3970" spans="1:5" x14ac:dyDescent="0.25">
      <c r="A3970" t="s">
        <v>5580</v>
      </c>
      <c r="B3970" t="s">
        <v>5</v>
      </c>
      <c r="C3970" t="s">
        <v>1738</v>
      </c>
      <c r="D3970" t="s">
        <v>6907</v>
      </c>
      <c r="E3970" t="s">
        <v>1712</v>
      </c>
    </row>
    <row r="3971" spans="1:5" x14ac:dyDescent="0.25">
      <c r="A3971" t="s">
        <v>5581</v>
      </c>
      <c r="B3971" t="s">
        <v>5</v>
      </c>
      <c r="C3971" t="s">
        <v>1738</v>
      </c>
      <c r="D3971" t="s">
        <v>6907</v>
      </c>
      <c r="E3971" t="s">
        <v>1713</v>
      </c>
    </row>
    <row r="3972" spans="1:5" x14ac:dyDescent="0.25">
      <c r="A3972" t="s">
        <v>5582</v>
      </c>
      <c r="B3972" t="s">
        <v>5</v>
      </c>
      <c r="C3972" t="s">
        <v>1738</v>
      </c>
      <c r="D3972" t="s">
        <v>6907</v>
      </c>
      <c r="E3972" t="s">
        <v>1714</v>
      </c>
    </row>
    <row r="3973" spans="1:5" x14ac:dyDescent="0.25">
      <c r="A3973" t="s">
        <v>5583</v>
      </c>
      <c r="B3973" t="s">
        <v>5</v>
      </c>
      <c r="C3973" t="s">
        <v>1738</v>
      </c>
      <c r="D3973" t="s">
        <v>6907</v>
      </c>
      <c r="E3973" t="s">
        <v>1715</v>
      </c>
    </row>
    <row r="3974" spans="1:5" x14ac:dyDescent="0.25">
      <c r="A3974" t="s">
        <v>5584</v>
      </c>
      <c r="B3974" t="s">
        <v>5</v>
      </c>
      <c r="C3974" t="s">
        <v>1738</v>
      </c>
      <c r="D3974" t="s">
        <v>6908</v>
      </c>
      <c r="E3974" t="s">
        <v>1702</v>
      </c>
    </row>
    <row r="3975" spans="1:5" x14ac:dyDescent="0.25">
      <c r="A3975" t="s">
        <v>5585</v>
      </c>
      <c r="B3975" t="s">
        <v>5</v>
      </c>
      <c r="C3975" t="s">
        <v>1738</v>
      </c>
      <c r="D3975" t="s">
        <v>6908</v>
      </c>
      <c r="E3975" t="s">
        <v>1705</v>
      </c>
    </row>
    <row r="3976" spans="1:5" x14ac:dyDescent="0.25">
      <c r="A3976" t="s">
        <v>5586</v>
      </c>
      <c r="B3976" t="s">
        <v>5</v>
      </c>
      <c r="C3976" t="s">
        <v>1738</v>
      </c>
      <c r="D3976" t="s">
        <v>6908</v>
      </c>
      <c r="E3976" t="s">
        <v>1706</v>
      </c>
    </row>
    <row r="3977" spans="1:5" x14ac:dyDescent="0.25">
      <c r="A3977" t="s">
        <v>5587</v>
      </c>
      <c r="B3977" t="s">
        <v>5</v>
      </c>
      <c r="C3977" t="s">
        <v>1738</v>
      </c>
      <c r="D3977" t="s">
        <v>6908</v>
      </c>
      <c r="E3977" t="s">
        <v>1707</v>
      </c>
    </row>
    <row r="3978" spans="1:5" x14ac:dyDescent="0.25">
      <c r="A3978" t="s">
        <v>5588</v>
      </c>
      <c r="B3978" t="s">
        <v>5</v>
      </c>
      <c r="C3978" t="s">
        <v>1738</v>
      </c>
      <c r="D3978" t="s">
        <v>6908</v>
      </c>
      <c r="E3978" t="s">
        <v>1708</v>
      </c>
    </row>
    <row r="3979" spans="1:5" x14ac:dyDescent="0.25">
      <c r="A3979" t="s">
        <v>5589</v>
      </c>
      <c r="B3979" t="s">
        <v>5</v>
      </c>
      <c r="C3979" t="s">
        <v>1738</v>
      </c>
      <c r="D3979" t="s">
        <v>6908</v>
      </c>
      <c r="E3979" t="s">
        <v>1709</v>
      </c>
    </row>
    <row r="3980" spans="1:5" x14ac:dyDescent="0.25">
      <c r="A3980" t="s">
        <v>5590</v>
      </c>
      <c r="B3980" t="s">
        <v>5</v>
      </c>
      <c r="C3980" t="s">
        <v>1738</v>
      </c>
      <c r="D3980" t="s">
        <v>6908</v>
      </c>
      <c r="E3980" t="s">
        <v>1710</v>
      </c>
    </row>
    <row r="3981" spans="1:5" x14ac:dyDescent="0.25">
      <c r="A3981" t="s">
        <v>5591</v>
      </c>
      <c r="B3981" t="s">
        <v>5</v>
      </c>
      <c r="C3981" t="s">
        <v>1738</v>
      </c>
      <c r="D3981" t="s">
        <v>6908</v>
      </c>
      <c r="E3981" t="s">
        <v>1711</v>
      </c>
    </row>
    <row r="3982" spans="1:5" x14ac:dyDescent="0.25">
      <c r="A3982" t="s">
        <v>5592</v>
      </c>
      <c r="B3982" t="s">
        <v>5</v>
      </c>
      <c r="C3982" t="s">
        <v>1738</v>
      </c>
      <c r="D3982" t="s">
        <v>6908</v>
      </c>
      <c r="E3982" t="s">
        <v>1712</v>
      </c>
    </row>
    <row r="3983" spans="1:5" x14ac:dyDescent="0.25">
      <c r="A3983" t="s">
        <v>5593</v>
      </c>
      <c r="B3983" t="s">
        <v>5</v>
      </c>
      <c r="C3983" t="s">
        <v>1738</v>
      </c>
      <c r="D3983" t="s">
        <v>6908</v>
      </c>
      <c r="E3983" t="s">
        <v>1713</v>
      </c>
    </row>
    <row r="3984" spans="1:5" x14ac:dyDescent="0.25">
      <c r="A3984" t="s">
        <v>5594</v>
      </c>
      <c r="B3984" t="s">
        <v>5</v>
      </c>
      <c r="C3984" t="s">
        <v>1738</v>
      </c>
      <c r="D3984" t="s">
        <v>6908</v>
      </c>
      <c r="E3984" t="s">
        <v>1714</v>
      </c>
    </row>
    <row r="3985" spans="1:5" x14ac:dyDescent="0.25">
      <c r="A3985" t="s">
        <v>5595</v>
      </c>
      <c r="B3985" t="s">
        <v>5</v>
      </c>
      <c r="C3985" t="s">
        <v>1738</v>
      </c>
      <c r="D3985" t="s">
        <v>6908</v>
      </c>
      <c r="E3985" t="s">
        <v>1715</v>
      </c>
    </row>
    <row r="3986" spans="1:5" x14ac:dyDescent="0.25">
      <c r="A3986" t="s">
        <v>5596</v>
      </c>
      <c r="B3986" t="s">
        <v>5</v>
      </c>
      <c r="C3986" t="s">
        <v>1738</v>
      </c>
      <c r="D3986" t="s">
        <v>6909</v>
      </c>
      <c r="E3986" t="s">
        <v>1702</v>
      </c>
    </row>
    <row r="3987" spans="1:5" x14ac:dyDescent="0.25">
      <c r="A3987" t="s">
        <v>5597</v>
      </c>
      <c r="B3987" t="s">
        <v>5</v>
      </c>
      <c r="C3987" t="s">
        <v>1738</v>
      </c>
      <c r="D3987" t="s">
        <v>6909</v>
      </c>
      <c r="E3987" t="s">
        <v>1705</v>
      </c>
    </row>
    <row r="3988" spans="1:5" x14ac:dyDescent="0.25">
      <c r="A3988" t="s">
        <v>5598</v>
      </c>
      <c r="B3988" t="s">
        <v>5</v>
      </c>
      <c r="C3988" t="s">
        <v>1738</v>
      </c>
      <c r="D3988" t="s">
        <v>6909</v>
      </c>
      <c r="E3988" t="s">
        <v>1706</v>
      </c>
    </row>
    <row r="3989" spans="1:5" x14ac:dyDescent="0.25">
      <c r="A3989" t="s">
        <v>5599</v>
      </c>
      <c r="B3989" t="s">
        <v>5</v>
      </c>
      <c r="C3989" t="s">
        <v>1738</v>
      </c>
      <c r="D3989" t="s">
        <v>6909</v>
      </c>
      <c r="E3989" t="s">
        <v>1707</v>
      </c>
    </row>
    <row r="3990" spans="1:5" x14ac:dyDescent="0.25">
      <c r="A3990" t="s">
        <v>5600</v>
      </c>
      <c r="B3990" t="s">
        <v>5</v>
      </c>
      <c r="C3990" t="s">
        <v>1738</v>
      </c>
      <c r="D3990" t="s">
        <v>6909</v>
      </c>
      <c r="E3990" t="s">
        <v>1708</v>
      </c>
    </row>
    <row r="3991" spans="1:5" x14ac:dyDescent="0.25">
      <c r="A3991" t="s">
        <v>5601</v>
      </c>
      <c r="B3991" t="s">
        <v>5</v>
      </c>
      <c r="C3991" t="s">
        <v>1738</v>
      </c>
      <c r="D3991" t="s">
        <v>6909</v>
      </c>
      <c r="E3991" t="s">
        <v>1709</v>
      </c>
    </row>
    <row r="3992" spans="1:5" x14ac:dyDescent="0.25">
      <c r="A3992" t="s">
        <v>5602</v>
      </c>
      <c r="B3992" t="s">
        <v>5</v>
      </c>
      <c r="C3992" t="s">
        <v>1738</v>
      </c>
      <c r="D3992" t="s">
        <v>6909</v>
      </c>
      <c r="E3992" t="s">
        <v>1710</v>
      </c>
    </row>
    <row r="3993" spans="1:5" x14ac:dyDescent="0.25">
      <c r="A3993" t="s">
        <v>5603</v>
      </c>
      <c r="B3993" t="s">
        <v>5</v>
      </c>
      <c r="C3993" t="s">
        <v>1738</v>
      </c>
      <c r="D3993" t="s">
        <v>6909</v>
      </c>
      <c r="E3993" t="s">
        <v>1711</v>
      </c>
    </row>
    <row r="3994" spans="1:5" x14ac:dyDescent="0.25">
      <c r="A3994" t="s">
        <v>5604</v>
      </c>
      <c r="B3994" t="s">
        <v>5</v>
      </c>
      <c r="C3994" t="s">
        <v>1738</v>
      </c>
      <c r="D3994" t="s">
        <v>6909</v>
      </c>
      <c r="E3994" t="s">
        <v>1712</v>
      </c>
    </row>
    <row r="3995" spans="1:5" x14ac:dyDescent="0.25">
      <c r="A3995" t="s">
        <v>5605</v>
      </c>
      <c r="B3995" t="s">
        <v>5</v>
      </c>
      <c r="C3995" t="s">
        <v>1738</v>
      </c>
      <c r="D3995" t="s">
        <v>6909</v>
      </c>
      <c r="E3995" t="s">
        <v>1713</v>
      </c>
    </row>
    <row r="3996" spans="1:5" x14ac:dyDescent="0.25">
      <c r="A3996" t="s">
        <v>5606</v>
      </c>
      <c r="B3996" t="s">
        <v>5</v>
      </c>
      <c r="C3996" t="s">
        <v>1738</v>
      </c>
      <c r="D3996" t="s">
        <v>6909</v>
      </c>
      <c r="E3996" t="s">
        <v>1714</v>
      </c>
    </row>
    <row r="3997" spans="1:5" x14ac:dyDescent="0.25">
      <c r="A3997" t="s">
        <v>5607</v>
      </c>
      <c r="B3997" t="s">
        <v>5</v>
      </c>
      <c r="C3997" t="s">
        <v>1738</v>
      </c>
      <c r="D3997" t="s">
        <v>6909</v>
      </c>
      <c r="E3997" t="s">
        <v>1715</v>
      </c>
    </row>
    <row r="3998" spans="1:5" x14ac:dyDescent="0.25">
      <c r="A3998" t="s">
        <v>5608</v>
      </c>
      <c r="B3998" t="s">
        <v>5</v>
      </c>
      <c r="C3998" t="s">
        <v>1738</v>
      </c>
      <c r="D3998" t="s">
        <v>6910</v>
      </c>
      <c r="E3998" t="s">
        <v>1702</v>
      </c>
    </row>
    <row r="3999" spans="1:5" x14ac:dyDescent="0.25">
      <c r="A3999" t="s">
        <v>5609</v>
      </c>
      <c r="B3999" t="s">
        <v>5</v>
      </c>
      <c r="C3999" t="s">
        <v>1738</v>
      </c>
      <c r="D3999" t="s">
        <v>6910</v>
      </c>
      <c r="E3999" t="s">
        <v>1705</v>
      </c>
    </row>
    <row r="4000" spans="1:5" x14ac:dyDescent="0.25">
      <c r="A4000" t="s">
        <v>5610</v>
      </c>
      <c r="B4000" t="s">
        <v>5</v>
      </c>
      <c r="C4000" t="s">
        <v>1738</v>
      </c>
      <c r="D4000" t="s">
        <v>6910</v>
      </c>
      <c r="E4000" t="s">
        <v>1706</v>
      </c>
    </row>
    <row r="4001" spans="1:5" x14ac:dyDescent="0.25">
      <c r="A4001" t="s">
        <v>5611</v>
      </c>
      <c r="B4001" t="s">
        <v>5</v>
      </c>
      <c r="C4001" t="s">
        <v>1738</v>
      </c>
      <c r="D4001" t="s">
        <v>6910</v>
      </c>
      <c r="E4001" t="s">
        <v>1707</v>
      </c>
    </row>
    <row r="4002" spans="1:5" x14ac:dyDescent="0.25">
      <c r="A4002" t="s">
        <v>5612</v>
      </c>
      <c r="B4002" t="s">
        <v>5</v>
      </c>
      <c r="C4002" t="s">
        <v>1738</v>
      </c>
      <c r="D4002" t="s">
        <v>6910</v>
      </c>
      <c r="E4002" t="s">
        <v>1708</v>
      </c>
    </row>
    <row r="4003" spans="1:5" x14ac:dyDescent="0.25">
      <c r="A4003" t="s">
        <v>5613</v>
      </c>
      <c r="B4003" t="s">
        <v>5</v>
      </c>
      <c r="C4003" t="s">
        <v>1738</v>
      </c>
      <c r="D4003" t="s">
        <v>6910</v>
      </c>
      <c r="E4003" t="s">
        <v>1709</v>
      </c>
    </row>
    <row r="4004" spans="1:5" x14ac:dyDescent="0.25">
      <c r="A4004" t="s">
        <v>5614</v>
      </c>
      <c r="B4004" t="s">
        <v>5</v>
      </c>
      <c r="C4004" t="s">
        <v>1738</v>
      </c>
      <c r="D4004" t="s">
        <v>6910</v>
      </c>
      <c r="E4004" t="s">
        <v>1710</v>
      </c>
    </row>
    <row r="4005" spans="1:5" x14ac:dyDescent="0.25">
      <c r="A4005" t="s">
        <v>5615</v>
      </c>
      <c r="B4005" t="s">
        <v>5</v>
      </c>
      <c r="C4005" t="s">
        <v>1738</v>
      </c>
      <c r="D4005" t="s">
        <v>6910</v>
      </c>
      <c r="E4005" t="s">
        <v>1711</v>
      </c>
    </row>
    <row r="4006" spans="1:5" x14ac:dyDescent="0.25">
      <c r="A4006" t="s">
        <v>5616</v>
      </c>
      <c r="B4006" t="s">
        <v>5</v>
      </c>
      <c r="C4006" t="s">
        <v>1738</v>
      </c>
      <c r="D4006" t="s">
        <v>6910</v>
      </c>
      <c r="E4006" t="s">
        <v>1712</v>
      </c>
    </row>
    <row r="4007" spans="1:5" x14ac:dyDescent="0.25">
      <c r="A4007" t="s">
        <v>5617</v>
      </c>
      <c r="B4007" t="s">
        <v>5</v>
      </c>
      <c r="C4007" t="s">
        <v>1738</v>
      </c>
      <c r="D4007" t="s">
        <v>6910</v>
      </c>
      <c r="E4007" t="s">
        <v>1713</v>
      </c>
    </row>
    <row r="4008" spans="1:5" x14ac:dyDescent="0.25">
      <c r="A4008" t="s">
        <v>5618</v>
      </c>
      <c r="B4008" t="s">
        <v>5</v>
      </c>
      <c r="C4008" t="s">
        <v>1738</v>
      </c>
      <c r="D4008" t="s">
        <v>6910</v>
      </c>
      <c r="E4008" t="s">
        <v>1714</v>
      </c>
    </row>
    <row r="4009" spans="1:5" x14ac:dyDescent="0.25">
      <c r="A4009" t="s">
        <v>5619</v>
      </c>
      <c r="B4009" t="s">
        <v>5</v>
      </c>
      <c r="C4009" t="s">
        <v>1738</v>
      </c>
      <c r="D4009" t="s">
        <v>6910</v>
      </c>
      <c r="E4009" t="s">
        <v>1715</v>
      </c>
    </row>
    <row r="4010" spans="1:5" x14ac:dyDescent="0.25">
      <c r="A4010" t="s">
        <v>5620</v>
      </c>
      <c r="B4010" t="s">
        <v>5</v>
      </c>
      <c r="C4010" t="s">
        <v>1738</v>
      </c>
      <c r="D4010" t="s">
        <v>6911</v>
      </c>
      <c r="E4010" t="s">
        <v>1702</v>
      </c>
    </row>
    <row r="4011" spans="1:5" x14ac:dyDescent="0.25">
      <c r="A4011" t="s">
        <v>5621</v>
      </c>
      <c r="B4011" t="s">
        <v>5</v>
      </c>
      <c r="C4011" t="s">
        <v>1738</v>
      </c>
      <c r="D4011" t="s">
        <v>6911</v>
      </c>
      <c r="E4011" t="s">
        <v>1705</v>
      </c>
    </row>
    <row r="4012" spans="1:5" x14ac:dyDescent="0.25">
      <c r="A4012" t="s">
        <v>5622</v>
      </c>
      <c r="B4012" t="s">
        <v>5</v>
      </c>
      <c r="C4012" t="s">
        <v>1738</v>
      </c>
      <c r="D4012" t="s">
        <v>6911</v>
      </c>
      <c r="E4012" t="s">
        <v>1706</v>
      </c>
    </row>
    <row r="4013" spans="1:5" x14ac:dyDescent="0.25">
      <c r="A4013" t="s">
        <v>5623</v>
      </c>
      <c r="B4013" t="s">
        <v>5</v>
      </c>
      <c r="C4013" t="s">
        <v>1738</v>
      </c>
      <c r="D4013" t="s">
        <v>6911</v>
      </c>
      <c r="E4013" t="s">
        <v>1707</v>
      </c>
    </row>
    <row r="4014" spans="1:5" x14ac:dyDescent="0.25">
      <c r="A4014" t="s">
        <v>5624</v>
      </c>
      <c r="B4014" t="s">
        <v>5</v>
      </c>
      <c r="C4014" t="s">
        <v>1738</v>
      </c>
      <c r="D4014" t="s">
        <v>6911</v>
      </c>
      <c r="E4014" t="s">
        <v>1708</v>
      </c>
    </row>
    <row r="4015" spans="1:5" x14ac:dyDescent="0.25">
      <c r="A4015" t="s">
        <v>5625</v>
      </c>
      <c r="B4015" t="s">
        <v>5</v>
      </c>
      <c r="C4015" t="s">
        <v>1738</v>
      </c>
      <c r="D4015" t="s">
        <v>6911</v>
      </c>
      <c r="E4015" t="s">
        <v>1709</v>
      </c>
    </row>
    <row r="4016" spans="1:5" x14ac:dyDescent="0.25">
      <c r="A4016" t="s">
        <v>5626</v>
      </c>
      <c r="B4016" t="s">
        <v>5</v>
      </c>
      <c r="C4016" t="s">
        <v>1738</v>
      </c>
      <c r="D4016" t="s">
        <v>6911</v>
      </c>
      <c r="E4016" t="s">
        <v>1710</v>
      </c>
    </row>
    <row r="4017" spans="1:5" x14ac:dyDescent="0.25">
      <c r="A4017" t="s">
        <v>5627</v>
      </c>
      <c r="B4017" t="s">
        <v>5</v>
      </c>
      <c r="C4017" t="s">
        <v>1738</v>
      </c>
      <c r="D4017" t="s">
        <v>6911</v>
      </c>
      <c r="E4017" t="s">
        <v>1711</v>
      </c>
    </row>
    <row r="4018" spans="1:5" x14ac:dyDescent="0.25">
      <c r="A4018" t="s">
        <v>5628</v>
      </c>
      <c r="B4018" t="s">
        <v>5</v>
      </c>
      <c r="C4018" t="s">
        <v>1738</v>
      </c>
      <c r="D4018" t="s">
        <v>6911</v>
      </c>
      <c r="E4018" t="s">
        <v>1712</v>
      </c>
    </row>
    <row r="4019" spans="1:5" x14ac:dyDescent="0.25">
      <c r="A4019" t="s">
        <v>5629</v>
      </c>
      <c r="B4019" t="s">
        <v>5</v>
      </c>
      <c r="C4019" t="s">
        <v>1738</v>
      </c>
      <c r="D4019" t="s">
        <v>6911</v>
      </c>
      <c r="E4019" t="s">
        <v>1713</v>
      </c>
    </row>
    <row r="4020" spans="1:5" x14ac:dyDescent="0.25">
      <c r="A4020" t="s">
        <v>5630</v>
      </c>
      <c r="B4020" t="s">
        <v>5</v>
      </c>
      <c r="C4020" t="s">
        <v>1738</v>
      </c>
      <c r="D4020" t="s">
        <v>6911</v>
      </c>
      <c r="E4020" t="s">
        <v>1714</v>
      </c>
    </row>
    <row r="4021" spans="1:5" x14ac:dyDescent="0.25">
      <c r="A4021" t="s">
        <v>5631</v>
      </c>
      <c r="B4021" t="s">
        <v>5</v>
      </c>
      <c r="C4021" t="s">
        <v>1738</v>
      </c>
      <c r="D4021" t="s">
        <v>6911</v>
      </c>
      <c r="E4021" t="s">
        <v>1715</v>
      </c>
    </row>
    <row r="4022" spans="1:5" x14ac:dyDescent="0.25">
      <c r="A4022" t="s">
        <v>5632</v>
      </c>
      <c r="B4022" t="s">
        <v>5</v>
      </c>
      <c r="C4022" t="s">
        <v>1738</v>
      </c>
      <c r="D4022" t="s">
        <v>6912</v>
      </c>
      <c r="E4022" t="s">
        <v>1702</v>
      </c>
    </row>
    <row r="4023" spans="1:5" x14ac:dyDescent="0.25">
      <c r="A4023" t="s">
        <v>5633</v>
      </c>
      <c r="B4023" t="s">
        <v>5</v>
      </c>
      <c r="C4023" t="s">
        <v>1738</v>
      </c>
      <c r="D4023" t="s">
        <v>6912</v>
      </c>
      <c r="E4023" t="s">
        <v>1705</v>
      </c>
    </row>
    <row r="4024" spans="1:5" x14ac:dyDescent="0.25">
      <c r="A4024" t="s">
        <v>5634</v>
      </c>
      <c r="B4024" t="s">
        <v>5</v>
      </c>
      <c r="C4024" t="s">
        <v>1738</v>
      </c>
      <c r="D4024" t="s">
        <v>6912</v>
      </c>
      <c r="E4024" t="s">
        <v>1706</v>
      </c>
    </row>
    <row r="4025" spans="1:5" x14ac:dyDescent="0.25">
      <c r="A4025" t="s">
        <v>5635</v>
      </c>
      <c r="B4025" t="s">
        <v>5</v>
      </c>
      <c r="C4025" t="s">
        <v>1738</v>
      </c>
      <c r="D4025" t="s">
        <v>6912</v>
      </c>
      <c r="E4025" t="s">
        <v>1707</v>
      </c>
    </row>
    <row r="4026" spans="1:5" x14ac:dyDescent="0.25">
      <c r="A4026" t="s">
        <v>5636</v>
      </c>
      <c r="B4026" t="s">
        <v>5</v>
      </c>
      <c r="C4026" t="s">
        <v>1738</v>
      </c>
      <c r="D4026" t="s">
        <v>6912</v>
      </c>
      <c r="E4026" t="s">
        <v>1708</v>
      </c>
    </row>
    <row r="4027" spans="1:5" x14ac:dyDescent="0.25">
      <c r="A4027" t="s">
        <v>5637</v>
      </c>
      <c r="B4027" t="s">
        <v>5</v>
      </c>
      <c r="C4027" t="s">
        <v>1738</v>
      </c>
      <c r="D4027" t="s">
        <v>6912</v>
      </c>
      <c r="E4027" t="s">
        <v>1709</v>
      </c>
    </row>
    <row r="4028" spans="1:5" x14ac:dyDescent="0.25">
      <c r="A4028" t="s">
        <v>5638</v>
      </c>
      <c r="B4028" t="s">
        <v>5</v>
      </c>
      <c r="C4028" t="s">
        <v>1738</v>
      </c>
      <c r="D4028" t="s">
        <v>6912</v>
      </c>
      <c r="E4028" t="s">
        <v>1710</v>
      </c>
    </row>
    <row r="4029" spans="1:5" x14ac:dyDescent="0.25">
      <c r="A4029" t="s">
        <v>5639</v>
      </c>
      <c r="B4029" t="s">
        <v>5</v>
      </c>
      <c r="C4029" t="s">
        <v>1738</v>
      </c>
      <c r="D4029" t="s">
        <v>6912</v>
      </c>
      <c r="E4029" t="s">
        <v>1711</v>
      </c>
    </row>
    <row r="4030" spans="1:5" x14ac:dyDescent="0.25">
      <c r="A4030" t="s">
        <v>5640</v>
      </c>
      <c r="B4030" t="s">
        <v>5</v>
      </c>
      <c r="C4030" t="s">
        <v>1738</v>
      </c>
      <c r="D4030" t="s">
        <v>6912</v>
      </c>
      <c r="E4030" t="s">
        <v>1712</v>
      </c>
    </row>
    <row r="4031" spans="1:5" x14ac:dyDescent="0.25">
      <c r="A4031" t="s">
        <v>5641</v>
      </c>
      <c r="B4031" t="s">
        <v>5</v>
      </c>
      <c r="C4031" t="s">
        <v>1738</v>
      </c>
      <c r="D4031" t="s">
        <v>6912</v>
      </c>
      <c r="E4031" t="s">
        <v>1713</v>
      </c>
    </row>
    <row r="4032" spans="1:5" x14ac:dyDescent="0.25">
      <c r="A4032" t="s">
        <v>5642</v>
      </c>
      <c r="B4032" t="s">
        <v>5</v>
      </c>
      <c r="C4032" t="s">
        <v>1738</v>
      </c>
      <c r="D4032" t="s">
        <v>6912</v>
      </c>
      <c r="E4032" t="s">
        <v>1714</v>
      </c>
    </row>
    <row r="4033" spans="1:5" x14ac:dyDescent="0.25">
      <c r="A4033" t="s">
        <v>5643</v>
      </c>
      <c r="B4033" t="s">
        <v>5</v>
      </c>
      <c r="C4033" t="s">
        <v>1738</v>
      </c>
      <c r="D4033" t="s">
        <v>6912</v>
      </c>
      <c r="E4033" t="s">
        <v>1715</v>
      </c>
    </row>
    <row r="4034" spans="1:5" x14ac:dyDescent="0.25">
      <c r="A4034" t="s">
        <v>5644</v>
      </c>
      <c r="B4034" t="s">
        <v>5</v>
      </c>
      <c r="C4034" t="s">
        <v>1738</v>
      </c>
      <c r="D4034" t="s">
        <v>6913</v>
      </c>
      <c r="E4034" t="s">
        <v>1702</v>
      </c>
    </row>
    <row r="4035" spans="1:5" x14ac:dyDescent="0.25">
      <c r="A4035" t="s">
        <v>5645</v>
      </c>
      <c r="B4035" t="s">
        <v>5</v>
      </c>
      <c r="C4035" t="s">
        <v>1738</v>
      </c>
      <c r="D4035" t="s">
        <v>6913</v>
      </c>
      <c r="E4035" t="s">
        <v>1705</v>
      </c>
    </row>
    <row r="4036" spans="1:5" x14ac:dyDescent="0.25">
      <c r="A4036" t="s">
        <v>5646</v>
      </c>
      <c r="B4036" t="s">
        <v>5</v>
      </c>
      <c r="C4036" t="s">
        <v>1738</v>
      </c>
      <c r="D4036" t="s">
        <v>6913</v>
      </c>
      <c r="E4036" t="s">
        <v>1706</v>
      </c>
    </row>
    <row r="4037" spans="1:5" x14ac:dyDescent="0.25">
      <c r="A4037" t="s">
        <v>5647</v>
      </c>
      <c r="B4037" t="s">
        <v>5</v>
      </c>
      <c r="C4037" t="s">
        <v>1738</v>
      </c>
      <c r="D4037" t="s">
        <v>6913</v>
      </c>
      <c r="E4037" t="s">
        <v>1707</v>
      </c>
    </row>
    <row r="4038" spans="1:5" x14ac:dyDescent="0.25">
      <c r="A4038" t="s">
        <v>5648</v>
      </c>
      <c r="B4038" t="s">
        <v>5</v>
      </c>
      <c r="C4038" t="s">
        <v>1738</v>
      </c>
      <c r="D4038" t="s">
        <v>6913</v>
      </c>
      <c r="E4038" t="s">
        <v>1708</v>
      </c>
    </row>
    <row r="4039" spans="1:5" x14ac:dyDescent="0.25">
      <c r="A4039" t="s">
        <v>5649</v>
      </c>
      <c r="B4039" t="s">
        <v>5</v>
      </c>
      <c r="C4039" t="s">
        <v>1738</v>
      </c>
      <c r="D4039" t="s">
        <v>6913</v>
      </c>
      <c r="E4039" t="s">
        <v>1709</v>
      </c>
    </row>
    <row r="4040" spans="1:5" x14ac:dyDescent="0.25">
      <c r="A4040" t="s">
        <v>5650</v>
      </c>
      <c r="B4040" t="s">
        <v>5</v>
      </c>
      <c r="C4040" t="s">
        <v>1738</v>
      </c>
      <c r="D4040" t="s">
        <v>6913</v>
      </c>
      <c r="E4040" t="s">
        <v>1710</v>
      </c>
    </row>
    <row r="4041" spans="1:5" x14ac:dyDescent="0.25">
      <c r="A4041" t="s">
        <v>5651</v>
      </c>
      <c r="B4041" t="s">
        <v>5</v>
      </c>
      <c r="C4041" t="s">
        <v>1738</v>
      </c>
      <c r="D4041" t="s">
        <v>6913</v>
      </c>
      <c r="E4041" t="s">
        <v>1711</v>
      </c>
    </row>
    <row r="4042" spans="1:5" x14ac:dyDescent="0.25">
      <c r="A4042" t="s">
        <v>5652</v>
      </c>
      <c r="B4042" t="s">
        <v>5</v>
      </c>
      <c r="C4042" t="s">
        <v>1738</v>
      </c>
      <c r="D4042" t="s">
        <v>6913</v>
      </c>
      <c r="E4042" t="s">
        <v>1712</v>
      </c>
    </row>
    <row r="4043" spans="1:5" x14ac:dyDescent="0.25">
      <c r="A4043" t="s">
        <v>5653</v>
      </c>
      <c r="B4043" t="s">
        <v>5</v>
      </c>
      <c r="C4043" t="s">
        <v>1738</v>
      </c>
      <c r="D4043" t="s">
        <v>6913</v>
      </c>
      <c r="E4043" t="s">
        <v>1713</v>
      </c>
    </row>
    <row r="4044" spans="1:5" x14ac:dyDescent="0.25">
      <c r="A4044" t="s">
        <v>5654</v>
      </c>
      <c r="B4044" t="s">
        <v>5</v>
      </c>
      <c r="C4044" t="s">
        <v>1738</v>
      </c>
      <c r="D4044" t="s">
        <v>6913</v>
      </c>
      <c r="E4044" t="s">
        <v>1714</v>
      </c>
    </row>
    <row r="4045" spans="1:5" x14ac:dyDescent="0.25">
      <c r="A4045" t="s">
        <v>5655</v>
      </c>
      <c r="B4045" t="s">
        <v>5</v>
      </c>
      <c r="C4045" t="s">
        <v>1738</v>
      </c>
      <c r="D4045" t="s">
        <v>6913</v>
      </c>
      <c r="E4045" t="s">
        <v>1715</v>
      </c>
    </row>
    <row r="4046" spans="1:5" x14ac:dyDescent="0.25">
      <c r="A4046" t="s">
        <v>5656</v>
      </c>
      <c r="B4046" t="s">
        <v>5</v>
      </c>
      <c r="C4046" t="s">
        <v>1738</v>
      </c>
      <c r="D4046" t="s">
        <v>6914</v>
      </c>
      <c r="E4046" t="s">
        <v>1702</v>
      </c>
    </row>
    <row r="4047" spans="1:5" x14ac:dyDescent="0.25">
      <c r="A4047" t="s">
        <v>5657</v>
      </c>
      <c r="B4047" t="s">
        <v>5</v>
      </c>
      <c r="C4047" t="s">
        <v>1738</v>
      </c>
      <c r="D4047" t="s">
        <v>6914</v>
      </c>
      <c r="E4047" t="s">
        <v>1705</v>
      </c>
    </row>
    <row r="4048" spans="1:5" x14ac:dyDescent="0.25">
      <c r="A4048" t="s">
        <v>5658</v>
      </c>
      <c r="B4048" t="s">
        <v>5</v>
      </c>
      <c r="C4048" t="s">
        <v>1738</v>
      </c>
      <c r="D4048" t="s">
        <v>6914</v>
      </c>
      <c r="E4048" t="s">
        <v>1706</v>
      </c>
    </row>
    <row r="4049" spans="1:5" x14ac:dyDescent="0.25">
      <c r="A4049" t="s">
        <v>5659</v>
      </c>
      <c r="B4049" t="s">
        <v>5</v>
      </c>
      <c r="C4049" t="s">
        <v>1738</v>
      </c>
      <c r="D4049" t="s">
        <v>6914</v>
      </c>
      <c r="E4049" t="s">
        <v>1707</v>
      </c>
    </row>
    <row r="4050" spans="1:5" x14ac:dyDescent="0.25">
      <c r="A4050" t="s">
        <v>5660</v>
      </c>
      <c r="B4050" t="s">
        <v>5</v>
      </c>
      <c r="C4050" t="s">
        <v>1738</v>
      </c>
      <c r="D4050" t="s">
        <v>6914</v>
      </c>
      <c r="E4050" t="s">
        <v>1708</v>
      </c>
    </row>
    <row r="4051" spans="1:5" x14ac:dyDescent="0.25">
      <c r="A4051" t="s">
        <v>5661</v>
      </c>
      <c r="B4051" t="s">
        <v>5</v>
      </c>
      <c r="C4051" t="s">
        <v>1738</v>
      </c>
      <c r="D4051" t="s">
        <v>6914</v>
      </c>
      <c r="E4051" t="s">
        <v>1709</v>
      </c>
    </row>
    <row r="4052" spans="1:5" x14ac:dyDescent="0.25">
      <c r="A4052" t="s">
        <v>5662</v>
      </c>
      <c r="B4052" t="s">
        <v>5</v>
      </c>
      <c r="C4052" t="s">
        <v>1738</v>
      </c>
      <c r="D4052" t="s">
        <v>6914</v>
      </c>
      <c r="E4052" t="s">
        <v>1710</v>
      </c>
    </row>
    <row r="4053" spans="1:5" x14ac:dyDescent="0.25">
      <c r="A4053" t="s">
        <v>5663</v>
      </c>
      <c r="B4053" t="s">
        <v>5</v>
      </c>
      <c r="C4053" t="s">
        <v>1738</v>
      </c>
      <c r="D4053" t="s">
        <v>6914</v>
      </c>
      <c r="E4053" t="s">
        <v>1711</v>
      </c>
    </row>
    <row r="4054" spans="1:5" x14ac:dyDescent="0.25">
      <c r="A4054" t="s">
        <v>5664</v>
      </c>
      <c r="B4054" t="s">
        <v>5</v>
      </c>
      <c r="C4054" t="s">
        <v>1738</v>
      </c>
      <c r="D4054" t="s">
        <v>6914</v>
      </c>
      <c r="E4054" t="s">
        <v>1712</v>
      </c>
    </row>
    <row r="4055" spans="1:5" x14ac:dyDescent="0.25">
      <c r="A4055" t="s">
        <v>5665</v>
      </c>
      <c r="B4055" t="s">
        <v>5</v>
      </c>
      <c r="C4055" t="s">
        <v>1738</v>
      </c>
      <c r="D4055" t="s">
        <v>6914</v>
      </c>
      <c r="E4055" t="s">
        <v>1713</v>
      </c>
    </row>
    <row r="4056" spans="1:5" x14ac:dyDescent="0.25">
      <c r="A4056" t="s">
        <v>5666</v>
      </c>
      <c r="B4056" t="s">
        <v>5</v>
      </c>
      <c r="C4056" t="s">
        <v>1738</v>
      </c>
      <c r="D4056" t="s">
        <v>6914</v>
      </c>
      <c r="E4056" t="s">
        <v>1714</v>
      </c>
    </row>
    <row r="4057" spans="1:5" x14ac:dyDescent="0.25">
      <c r="A4057" t="s">
        <v>5667</v>
      </c>
      <c r="B4057" t="s">
        <v>5</v>
      </c>
      <c r="C4057" t="s">
        <v>1738</v>
      </c>
      <c r="D4057" t="s">
        <v>6914</v>
      </c>
      <c r="E4057" t="s">
        <v>1715</v>
      </c>
    </row>
    <row r="4058" spans="1:5" x14ac:dyDescent="0.25">
      <c r="A4058" t="s">
        <v>5668</v>
      </c>
      <c r="B4058" t="s">
        <v>5</v>
      </c>
      <c r="C4058" t="s">
        <v>1738</v>
      </c>
      <c r="D4058" t="s">
        <v>6915</v>
      </c>
      <c r="E4058" t="s">
        <v>1702</v>
      </c>
    </row>
    <row r="4059" spans="1:5" x14ac:dyDescent="0.25">
      <c r="A4059" t="s">
        <v>5669</v>
      </c>
      <c r="B4059" t="s">
        <v>5</v>
      </c>
      <c r="C4059" t="s">
        <v>1738</v>
      </c>
      <c r="D4059" t="s">
        <v>6915</v>
      </c>
      <c r="E4059" t="s">
        <v>1705</v>
      </c>
    </row>
    <row r="4060" spans="1:5" x14ac:dyDescent="0.25">
      <c r="A4060" t="s">
        <v>5670</v>
      </c>
      <c r="B4060" t="s">
        <v>5</v>
      </c>
      <c r="C4060" t="s">
        <v>1738</v>
      </c>
      <c r="D4060" t="s">
        <v>6915</v>
      </c>
      <c r="E4060" t="s">
        <v>1706</v>
      </c>
    </row>
    <row r="4061" spans="1:5" x14ac:dyDescent="0.25">
      <c r="A4061" t="s">
        <v>5671</v>
      </c>
      <c r="B4061" t="s">
        <v>5</v>
      </c>
      <c r="C4061" t="s">
        <v>1738</v>
      </c>
      <c r="D4061" t="s">
        <v>6915</v>
      </c>
      <c r="E4061" t="s">
        <v>1707</v>
      </c>
    </row>
    <row r="4062" spans="1:5" x14ac:dyDescent="0.25">
      <c r="A4062" t="s">
        <v>5672</v>
      </c>
      <c r="B4062" t="s">
        <v>5</v>
      </c>
      <c r="C4062" t="s">
        <v>1738</v>
      </c>
      <c r="D4062" t="s">
        <v>6915</v>
      </c>
      <c r="E4062" t="s">
        <v>1708</v>
      </c>
    </row>
    <row r="4063" spans="1:5" x14ac:dyDescent="0.25">
      <c r="A4063" t="s">
        <v>5673</v>
      </c>
      <c r="B4063" t="s">
        <v>5</v>
      </c>
      <c r="C4063" t="s">
        <v>1738</v>
      </c>
      <c r="D4063" t="s">
        <v>6915</v>
      </c>
      <c r="E4063" t="s">
        <v>1709</v>
      </c>
    </row>
    <row r="4064" spans="1:5" x14ac:dyDescent="0.25">
      <c r="A4064" t="s">
        <v>5674</v>
      </c>
      <c r="B4064" t="s">
        <v>5</v>
      </c>
      <c r="C4064" t="s">
        <v>1738</v>
      </c>
      <c r="D4064" t="s">
        <v>6915</v>
      </c>
      <c r="E4064" t="s">
        <v>1710</v>
      </c>
    </row>
    <row r="4065" spans="1:5" x14ac:dyDescent="0.25">
      <c r="A4065" t="s">
        <v>5675</v>
      </c>
      <c r="B4065" t="s">
        <v>5</v>
      </c>
      <c r="C4065" t="s">
        <v>1738</v>
      </c>
      <c r="D4065" t="s">
        <v>6915</v>
      </c>
      <c r="E4065" t="s">
        <v>1711</v>
      </c>
    </row>
    <row r="4066" spans="1:5" x14ac:dyDescent="0.25">
      <c r="A4066" t="s">
        <v>5676</v>
      </c>
      <c r="B4066" t="s">
        <v>5</v>
      </c>
      <c r="C4066" t="s">
        <v>1738</v>
      </c>
      <c r="D4066" t="s">
        <v>6915</v>
      </c>
      <c r="E4066" t="s">
        <v>1712</v>
      </c>
    </row>
    <row r="4067" spans="1:5" x14ac:dyDescent="0.25">
      <c r="A4067" t="s">
        <v>5677</v>
      </c>
      <c r="B4067" t="s">
        <v>5</v>
      </c>
      <c r="C4067" t="s">
        <v>1738</v>
      </c>
      <c r="D4067" t="s">
        <v>6915</v>
      </c>
      <c r="E4067" t="s">
        <v>1713</v>
      </c>
    </row>
    <row r="4068" spans="1:5" x14ac:dyDescent="0.25">
      <c r="A4068" t="s">
        <v>5678</v>
      </c>
      <c r="B4068" t="s">
        <v>5</v>
      </c>
      <c r="C4068" t="s">
        <v>1738</v>
      </c>
      <c r="D4068" t="s">
        <v>6915</v>
      </c>
      <c r="E4068" t="s">
        <v>1714</v>
      </c>
    </row>
    <row r="4069" spans="1:5" x14ac:dyDescent="0.25">
      <c r="A4069" t="s">
        <v>5679</v>
      </c>
      <c r="B4069" t="s">
        <v>5</v>
      </c>
      <c r="C4069" t="s">
        <v>1738</v>
      </c>
      <c r="D4069" t="s">
        <v>6915</v>
      </c>
      <c r="E4069" t="s">
        <v>1715</v>
      </c>
    </row>
    <row r="4070" spans="1:5" x14ac:dyDescent="0.25">
      <c r="A4070" t="s">
        <v>5680</v>
      </c>
      <c r="B4070" t="s">
        <v>5</v>
      </c>
      <c r="C4070" t="s">
        <v>1738</v>
      </c>
      <c r="D4070" t="s">
        <v>6916</v>
      </c>
      <c r="E4070" t="s">
        <v>1702</v>
      </c>
    </row>
    <row r="4071" spans="1:5" x14ac:dyDescent="0.25">
      <c r="A4071" t="s">
        <v>5681</v>
      </c>
      <c r="B4071" t="s">
        <v>5</v>
      </c>
      <c r="C4071" t="s">
        <v>1738</v>
      </c>
      <c r="D4071" t="s">
        <v>6916</v>
      </c>
      <c r="E4071" t="s">
        <v>1705</v>
      </c>
    </row>
    <row r="4072" spans="1:5" x14ac:dyDescent="0.25">
      <c r="A4072" t="s">
        <v>5682</v>
      </c>
      <c r="B4072" t="s">
        <v>5</v>
      </c>
      <c r="C4072" t="s">
        <v>1738</v>
      </c>
      <c r="D4072" t="s">
        <v>6916</v>
      </c>
      <c r="E4072" t="s">
        <v>1706</v>
      </c>
    </row>
    <row r="4073" spans="1:5" x14ac:dyDescent="0.25">
      <c r="A4073" t="s">
        <v>5683</v>
      </c>
      <c r="B4073" t="s">
        <v>5</v>
      </c>
      <c r="C4073" t="s">
        <v>1738</v>
      </c>
      <c r="D4073" t="s">
        <v>6916</v>
      </c>
      <c r="E4073" t="s">
        <v>1707</v>
      </c>
    </row>
    <row r="4074" spans="1:5" x14ac:dyDescent="0.25">
      <c r="A4074" t="s">
        <v>5684</v>
      </c>
      <c r="B4074" t="s">
        <v>5</v>
      </c>
      <c r="C4074" t="s">
        <v>1738</v>
      </c>
      <c r="D4074" t="s">
        <v>6916</v>
      </c>
      <c r="E4074" t="s">
        <v>1708</v>
      </c>
    </row>
    <row r="4075" spans="1:5" x14ac:dyDescent="0.25">
      <c r="A4075" t="s">
        <v>5685</v>
      </c>
      <c r="B4075" t="s">
        <v>5</v>
      </c>
      <c r="C4075" t="s">
        <v>1738</v>
      </c>
      <c r="D4075" t="s">
        <v>6916</v>
      </c>
      <c r="E4075" t="s">
        <v>1709</v>
      </c>
    </row>
    <row r="4076" spans="1:5" x14ac:dyDescent="0.25">
      <c r="A4076" t="s">
        <v>5686</v>
      </c>
      <c r="B4076" t="s">
        <v>5</v>
      </c>
      <c r="C4076" t="s">
        <v>1738</v>
      </c>
      <c r="D4076" t="s">
        <v>6916</v>
      </c>
      <c r="E4076" t="s">
        <v>1710</v>
      </c>
    </row>
    <row r="4077" spans="1:5" x14ac:dyDescent="0.25">
      <c r="A4077" t="s">
        <v>5687</v>
      </c>
      <c r="B4077" t="s">
        <v>5</v>
      </c>
      <c r="C4077" t="s">
        <v>1738</v>
      </c>
      <c r="D4077" t="s">
        <v>6916</v>
      </c>
      <c r="E4077" t="s">
        <v>1711</v>
      </c>
    </row>
    <row r="4078" spans="1:5" x14ac:dyDescent="0.25">
      <c r="A4078" t="s">
        <v>5688</v>
      </c>
      <c r="B4078" t="s">
        <v>5</v>
      </c>
      <c r="C4078" t="s">
        <v>1738</v>
      </c>
      <c r="D4078" t="s">
        <v>6916</v>
      </c>
      <c r="E4078" t="s">
        <v>1712</v>
      </c>
    </row>
    <row r="4079" spans="1:5" x14ac:dyDescent="0.25">
      <c r="A4079" t="s">
        <v>5689</v>
      </c>
      <c r="B4079" t="s">
        <v>5</v>
      </c>
      <c r="C4079" t="s">
        <v>1738</v>
      </c>
      <c r="D4079" t="s">
        <v>6916</v>
      </c>
      <c r="E4079" t="s">
        <v>1713</v>
      </c>
    </row>
    <row r="4080" spans="1:5" x14ac:dyDescent="0.25">
      <c r="A4080" t="s">
        <v>5690</v>
      </c>
      <c r="B4080" t="s">
        <v>5</v>
      </c>
      <c r="C4080" t="s">
        <v>1738</v>
      </c>
      <c r="D4080" t="s">
        <v>6916</v>
      </c>
      <c r="E4080" t="s">
        <v>1714</v>
      </c>
    </row>
    <row r="4081" spans="1:5" x14ac:dyDescent="0.25">
      <c r="A4081" t="s">
        <v>5691</v>
      </c>
      <c r="B4081" t="s">
        <v>5</v>
      </c>
      <c r="C4081" t="s">
        <v>1738</v>
      </c>
      <c r="D4081" t="s">
        <v>6916</v>
      </c>
      <c r="E4081" t="s">
        <v>1715</v>
      </c>
    </row>
    <row r="4082" spans="1:5" x14ac:dyDescent="0.25">
      <c r="A4082" t="s">
        <v>5692</v>
      </c>
      <c r="B4082" t="s">
        <v>5</v>
      </c>
      <c r="C4082" t="s">
        <v>1739</v>
      </c>
      <c r="D4082" t="s">
        <v>6892</v>
      </c>
      <c r="E4082" t="s">
        <v>1702</v>
      </c>
    </row>
    <row r="4083" spans="1:5" x14ac:dyDescent="0.25">
      <c r="A4083" t="s">
        <v>5693</v>
      </c>
      <c r="B4083" t="s">
        <v>5</v>
      </c>
      <c r="C4083" t="s">
        <v>1739</v>
      </c>
      <c r="D4083" t="s">
        <v>6892</v>
      </c>
      <c r="E4083" t="s">
        <v>1705</v>
      </c>
    </row>
    <row r="4084" spans="1:5" x14ac:dyDescent="0.25">
      <c r="A4084" t="s">
        <v>5694</v>
      </c>
      <c r="B4084" t="s">
        <v>5</v>
      </c>
      <c r="C4084" t="s">
        <v>1739</v>
      </c>
      <c r="D4084" t="s">
        <v>6892</v>
      </c>
      <c r="E4084" t="s">
        <v>1706</v>
      </c>
    </row>
    <row r="4085" spans="1:5" x14ac:dyDescent="0.25">
      <c r="A4085" t="s">
        <v>5695</v>
      </c>
      <c r="B4085" t="s">
        <v>5</v>
      </c>
      <c r="C4085" t="s">
        <v>1739</v>
      </c>
      <c r="D4085" t="s">
        <v>6892</v>
      </c>
      <c r="E4085" t="s">
        <v>1707</v>
      </c>
    </row>
    <row r="4086" spans="1:5" x14ac:dyDescent="0.25">
      <c r="A4086" t="s">
        <v>5696</v>
      </c>
      <c r="B4086" t="s">
        <v>5</v>
      </c>
      <c r="C4086" t="s">
        <v>1739</v>
      </c>
      <c r="D4086" t="s">
        <v>6892</v>
      </c>
      <c r="E4086" t="s">
        <v>1708</v>
      </c>
    </row>
    <row r="4087" spans="1:5" x14ac:dyDescent="0.25">
      <c r="A4087" t="s">
        <v>5697</v>
      </c>
      <c r="B4087" t="s">
        <v>5</v>
      </c>
      <c r="C4087" t="s">
        <v>1739</v>
      </c>
      <c r="D4087" t="s">
        <v>6892</v>
      </c>
      <c r="E4087" t="s">
        <v>1709</v>
      </c>
    </row>
    <row r="4088" spans="1:5" x14ac:dyDescent="0.25">
      <c r="A4088" t="s">
        <v>5698</v>
      </c>
      <c r="B4088" t="s">
        <v>5</v>
      </c>
      <c r="C4088" t="s">
        <v>1739</v>
      </c>
      <c r="D4088" t="s">
        <v>6892</v>
      </c>
      <c r="E4088" t="s">
        <v>1710</v>
      </c>
    </row>
    <row r="4089" spans="1:5" x14ac:dyDescent="0.25">
      <c r="A4089" t="s">
        <v>5699</v>
      </c>
      <c r="B4089" t="s">
        <v>5</v>
      </c>
      <c r="C4089" t="s">
        <v>1739</v>
      </c>
      <c r="D4089" t="s">
        <v>6892</v>
      </c>
      <c r="E4089" t="s">
        <v>1711</v>
      </c>
    </row>
    <row r="4090" spans="1:5" x14ac:dyDescent="0.25">
      <c r="A4090" t="s">
        <v>5700</v>
      </c>
      <c r="B4090" t="s">
        <v>5</v>
      </c>
      <c r="C4090" t="s">
        <v>1739</v>
      </c>
      <c r="D4090" t="s">
        <v>6892</v>
      </c>
      <c r="E4090" t="s">
        <v>1712</v>
      </c>
    </row>
    <row r="4091" spans="1:5" x14ac:dyDescent="0.25">
      <c r="A4091" t="s">
        <v>5701</v>
      </c>
      <c r="B4091" t="s">
        <v>5</v>
      </c>
      <c r="C4091" t="s">
        <v>1739</v>
      </c>
      <c r="D4091" t="s">
        <v>6892</v>
      </c>
      <c r="E4091" t="s">
        <v>1713</v>
      </c>
    </row>
    <row r="4092" spans="1:5" x14ac:dyDescent="0.25">
      <c r="A4092" t="s">
        <v>5702</v>
      </c>
      <c r="B4092" t="s">
        <v>5</v>
      </c>
      <c r="C4092" t="s">
        <v>1739</v>
      </c>
      <c r="D4092" t="s">
        <v>6892</v>
      </c>
      <c r="E4092" t="s">
        <v>1714</v>
      </c>
    </row>
    <row r="4093" spans="1:5" x14ac:dyDescent="0.25">
      <c r="A4093" t="s">
        <v>5703</v>
      </c>
      <c r="B4093" t="s">
        <v>5</v>
      </c>
      <c r="C4093" t="s">
        <v>1739</v>
      </c>
      <c r="D4093" t="s">
        <v>6892</v>
      </c>
      <c r="E4093" t="s">
        <v>1715</v>
      </c>
    </row>
    <row r="4094" spans="1:5" x14ac:dyDescent="0.25">
      <c r="A4094" t="s">
        <v>5704</v>
      </c>
      <c r="B4094" t="s">
        <v>5</v>
      </c>
      <c r="C4094" t="s">
        <v>1739</v>
      </c>
      <c r="D4094" t="s">
        <v>6893</v>
      </c>
      <c r="E4094" t="s">
        <v>1702</v>
      </c>
    </row>
    <row r="4095" spans="1:5" x14ac:dyDescent="0.25">
      <c r="A4095" t="s">
        <v>5705</v>
      </c>
      <c r="B4095" t="s">
        <v>5</v>
      </c>
      <c r="C4095" t="s">
        <v>1739</v>
      </c>
      <c r="D4095" t="s">
        <v>6893</v>
      </c>
      <c r="E4095" t="s">
        <v>1705</v>
      </c>
    </row>
    <row r="4096" spans="1:5" x14ac:dyDescent="0.25">
      <c r="A4096" t="s">
        <v>5706</v>
      </c>
      <c r="B4096" t="s">
        <v>5</v>
      </c>
      <c r="C4096" t="s">
        <v>1739</v>
      </c>
      <c r="D4096" t="s">
        <v>6893</v>
      </c>
      <c r="E4096" t="s">
        <v>1706</v>
      </c>
    </row>
    <row r="4097" spans="1:5" x14ac:dyDescent="0.25">
      <c r="A4097" t="s">
        <v>5707</v>
      </c>
      <c r="B4097" t="s">
        <v>5</v>
      </c>
      <c r="C4097" t="s">
        <v>1739</v>
      </c>
      <c r="D4097" t="s">
        <v>6893</v>
      </c>
      <c r="E4097" t="s">
        <v>1707</v>
      </c>
    </row>
    <row r="4098" spans="1:5" x14ac:dyDescent="0.25">
      <c r="A4098" t="s">
        <v>5708</v>
      </c>
      <c r="B4098" t="s">
        <v>5</v>
      </c>
      <c r="C4098" t="s">
        <v>1739</v>
      </c>
      <c r="D4098" t="s">
        <v>6893</v>
      </c>
      <c r="E4098" t="s">
        <v>1708</v>
      </c>
    </row>
    <row r="4099" spans="1:5" x14ac:dyDescent="0.25">
      <c r="A4099" t="s">
        <v>5709</v>
      </c>
      <c r="B4099" t="s">
        <v>5</v>
      </c>
      <c r="C4099" t="s">
        <v>1739</v>
      </c>
      <c r="D4099" t="s">
        <v>6893</v>
      </c>
      <c r="E4099" t="s">
        <v>1709</v>
      </c>
    </row>
    <row r="4100" spans="1:5" x14ac:dyDescent="0.25">
      <c r="A4100" t="s">
        <v>5710</v>
      </c>
      <c r="B4100" t="s">
        <v>5</v>
      </c>
      <c r="C4100" t="s">
        <v>1739</v>
      </c>
      <c r="D4100" t="s">
        <v>6893</v>
      </c>
      <c r="E4100" t="s">
        <v>1710</v>
      </c>
    </row>
    <row r="4101" spans="1:5" x14ac:dyDescent="0.25">
      <c r="A4101" t="s">
        <v>5711</v>
      </c>
      <c r="B4101" t="s">
        <v>5</v>
      </c>
      <c r="C4101" t="s">
        <v>1739</v>
      </c>
      <c r="D4101" t="s">
        <v>6893</v>
      </c>
      <c r="E4101" t="s">
        <v>1711</v>
      </c>
    </row>
    <row r="4102" spans="1:5" x14ac:dyDescent="0.25">
      <c r="A4102" t="s">
        <v>5712</v>
      </c>
      <c r="B4102" t="s">
        <v>5</v>
      </c>
      <c r="C4102" t="s">
        <v>1739</v>
      </c>
      <c r="D4102" t="s">
        <v>6893</v>
      </c>
      <c r="E4102" t="s">
        <v>1712</v>
      </c>
    </row>
    <row r="4103" spans="1:5" x14ac:dyDescent="0.25">
      <c r="A4103" t="s">
        <v>5713</v>
      </c>
      <c r="B4103" t="s">
        <v>5</v>
      </c>
      <c r="C4103" t="s">
        <v>1739</v>
      </c>
      <c r="D4103" t="s">
        <v>6893</v>
      </c>
      <c r="E4103" t="s">
        <v>1713</v>
      </c>
    </row>
    <row r="4104" spans="1:5" x14ac:dyDescent="0.25">
      <c r="A4104" t="s">
        <v>5714</v>
      </c>
      <c r="B4104" t="s">
        <v>5</v>
      </c>
      <c r="C4104" t="s">
        <v>1739</v>
      </c>
      <c r="D4104" t="s">
        <v>6893</v>
      </c>
      <c r="E4104" t="s">
        <v>1714</v>
      </c>
    </row>
    <row r="4105" spans="1:5" x14ac:dyDescent="0.25">
      <c r="A4105" t="s">
        <v>5715</v>
      </c>
      <c r="B4105" t="s">
        <v>5</v>
      </c>
      <c r="C4105" t="s">
        <v>1739</v>
      </c>
      <c r="D4105" t="s">
        <v>6893</v>
      </c>
      <c r="E4105" t="s">
        <v>1715</v>
      </c>
    </row>
    <row r="4106" spans="1:5" x14ac:dyDescent="0.25">
      <c r="A4106" t="s">
        <v>5716</v>
      </c>
      <c r="B4106" t="s">
        <v>5</v>
      </c>
      <c r="C4106" t="s">
        <v>1739</v>
      </c>
      <c r="D4106" t="s">
        <v>6894</v>
      </c>
      <c r="E4106" t="s">
        <v>1702</v>
      </c>
    </row>
    <row r="4107" spans="1:5" x14ac:dyDescent="0.25">
      <c r="A4107" t="s">
        <v>5717</v>
      </c>
      <c r="B4107" t="s">
        <v>5</v>
      </c>
      <c r="C4107" t="s">
        <v>1739</v>
      </c>
      <c r="D4107" t="s">
        <v>6894</v>
      </c>
      <c r="E4107" t="s">
        <v>1705</v>
      </c>
    </row>
    <row r="4108" spans="1:5" x14ac:dyDescent="0.25">
      <c r="A4108" t="s">
        <v>5718</v>
      </c>
      <c r="B4108" t="s">
        <v>5</v>
      </c>
      <c r="C4108" t="s">
        <v>1739</v>
      </c>
      <c r="D4108" t="s">
        <v>6894</v>
      </c>
      <c r="E4108" t="s">
        <v>1706</v>
      </c>
    </row>
    <row r="4109" spans="1:5" x14ac:dyDescent="0.25">
      <c r="A4109" t="s">
        <v>5719</v>
      </c>
      <c r="B4109" t="s">
        <v>5</v>
      </c>
      <c r="C4109" t="s">
        <v>1739</v>
      </c>
      <c r="D4109" t="s">
        <v>6894</v>
      </c>
      <c r="E4109" t="s">
        <v>1707</v>
      </c>
    </row>
    <row r="4110" spans="1:5" x14ac:dyDescent="0.25">
      <c r="A4110" t="s">
        <v>5720</v>
      </c>
      <c r="B4110" t="s">
        <v>5</v>
      </c>
      <c r="C4110" t="s">
        <v>1739</v>
      </c>
      <c r="D4110" t="s">
        <v>6894</v>
      </c>
      <c r="E4110" t="s">
        <v>1708</v>
      </c>
    </row>
    <row r="4111" spans="1:5" x14ac:dyDescent="0.25">
      <c r="A4111" t="s">
        <v>5721</v>
      </c>
      <c r="B4111" t="s">
        <v>5</v>
      </c>
      <c r="C4111" t="s">
        <v>1739</v>
      </c>
      <c r="D4111" t="s">
        <v>6894</v>
      </c>
      <c r="E4111" t="s">
        <v>1709</v>
      </c>
    </row>
    <row r="4112" spans="1:5" x14ac:dyDescent="0.25">
      <c r="A4112" t="s">
        <v>5722</v>
      </c>
      <c r="B4112" t="s">
        <v>5</v>
      </c>
      <c r="C4112" t="s">
        <v>1739</v>
      </c>
      <c r="D4112" t="s">
        <v>6894</v>
      </c>
      <c r="E4112" t="s">
        <v>1710</v>
      </c>
    </row>
    <row r="4113" spans="1:5" x14ac:dyDescent="0.25">
      <c r="A4113" t="s">
        <v>5723</v>
      </c>
      <c r="B4113" t="s">
        <v>5</v>
      </c>
      <c r="C4113" t="s">
        <v>1739</v>
      </c>
      <c r="D4113" t="s">
        <v>6894</v>
      </c>
      <c r="E4113" t="s">
        <v>1711</v>
      </c>
    </row>
    <row r="4114" spans="1:5" x14ac:dyDescent="0.25">
      <c r="A4114" t="s">
        <v>5724</v>
      </c>
      <c r="B4114" t="s">
        <v>5</v>
      </c>
      <c r="C4114" t="s">
        <v>1739</v>
      </c>
      <c r="D4114" t="s">
        <v>6894</v>
      </c>
      <c r="E4114" t="s">
        <v>1712</v>
      </c>
    </row>
    <row r="4115" spans="1:5" x14ac:dyDescent="0.25">
      <c r="A4115" t="s">
        <v>5725</v>
      </c>
      <c r="B4115" t="s">
        <v>5</v>
      </c>
      <c r="C4115" t="s">
        <v>1739</v>
      </c>
      <c r="D4115" t="s">
        <v>6894</v>
      </c>
      <c r="E4115" t="s">
        <v>1713</v>
      </c>
    </row>
    <row r="4116" spans="1:5" x14ac:dyDescent="0.25">
      <c r="A4116" t="s">
        <v>5726</v>
      </c>
      <c r="B4116" t="s">
        <v>5</v>
      </c>
      <c r="C4116" t="s">
        <v>1739</v>
      </c>
      <c r="D4116" t="s">
        <v>6894</v>
      </c>
      <c r="E4116" t="s">
        <v>1714</v>
      </c>
    </row>
    <row r="4117" spans="1:5" x14ac:dyDescent="0.25">
      <c r="A4117" t="s">
        <v>5727</v>
      </c>
      <c r="B4117" t="s">
        <v>5</v>
      </c>
      <c r="C4117" t="s">
        <v>1739</v>
      </c>
      <c r="D4117" t="s">
        <v>6894</v>
      </c>
      <c r="E4117" t="s">
        <v>1715</v>
      </c>
    </row>
    <row r="4118" spans="1:5" x14ac:dyDescent="0.25">
      <c r="A4118" t="s">
        <v>5728</v>
      </c>
      <c r="B4118" t="s">
        <v>5</v>
      </c>
      <c r="C4118" t="s">
        <v>1739</v>
      </c>
      <c r="D4118" t="s">
        <v>6895</v>
      </c>
      <c r="E4118" t="s">
        <v>1702</v>
      </c>
    </row>
    <row r="4119" spans="1:5" x14ac:dyDescent="0.25">
      <c r="A4119" t="s">
        <v>5729</v>
      </c>
      <c r="B4119" t="s">
        <v>5</v>
      </c>
      <c r="C4119" t="s">
        <v>1739</v>
      </c>
      <c r="D4119" t="s">
        <v>6895</v>
      </c>
      <c r="E4119" t="s">
        <v>1705</v>
      </c>
    </row>
    <row r="4120" spans="1:5" x14ac:dyDescent="0.25">
      <c r="A4120" t="s">
        <v>5730</v>
      </c>
      <c r="B4120" t="s">
        <v>5</v>
      </c>
      <c r="C4120" t="s">
        <v>1739</v>
      </c>
      <c r="D4120" t="s">
        <v>6895</v>
      </c>
      <c r="E4120" t="s">
        <v>1706</v>
      </c>
    </row>
    <row r="4121" spans="1:5" x14ac:dyDescent="0.25">
      <c r="A4121" t="s">
        <v>5731</v>
      </c>
      <c r="B4121" t="s">
        <v>5</v>
      </c>
      <c r="C4121" t="s">
        <v>1739</v>
      </c>
      <c r="D4121" t="s">
        <v>6895</v>
      </c>
      <c r="E4121" t="s">
        <v>1707</v>
      </c>
    </row>
    <row r="4122" spans="1:5" x14ac:dyDescent="0.25">
      <c r="A4122" t="s">
        <v>5732</v>
      </c>
      <c r="B4122" t="s">
        <v>5</v>
      </c>
      <c r="C4122" t="s">
        <v>1739</v>
      </c>
      <c r="D4122" t="s">
        <v>6895</v>
      </c>
      <c r="E4122" t="s">
        <v>1708</v>
      </c>
    </row>
    <row r="4123" spans="1:5" x14ac:dyDescent="0.25">
      <c r="A4123" t="s">
        <v>5733</v>
      </c>
      <c r="B4123" t="s">
        <v>5</v>
      </c>
      <c r="C4123" t="s">
        <v>1739</v>
      </c>
      <c r="D4123" t="s">
        <v>6895</v>
      </c>
      <c r="E4123" t="s">
        <v>1709</v>
      </c>
    </row>
    <row r="4124" spans="1:5" x14ac:dyDescent="0.25">
      <c r="A4124" t="s">
        <v>5734</v>
      </c>
      <c r="B4124" t="s">
        <v>5</v>
      </c>
      <c r="C4124" t="s">
        <v>1739</v>
      </c>
      <c r="D4124" t="s">
        <v>6895</v>
      </c>
      <c r="E4124" t="s">
        <v>1710</v>
      </c>
    </row>
    <row r="4125" spans="1:5" x14ac:dyDescent="0.25">
      <c r="A4125" t="s">
        <v>5735</v>
      </c>
      <c r="B4125" t="s">
        <v>5</v>
      </c>
      <c r="C4125" t="s">
        <v>1739</v>
      </c>
      <c r="D4125" t="s">
        <v>6895</v>
      </c>
      <c r="E4125" t="s">
        <v>1711</v>
      </c>
    </row>
    <row r="4126" spans="1:5" x14ac:dyDescent="0.25">
      <c r="A4126" t="s">
        <v>5736</v>
      </c>
      <c r="B4126" t="s">
        <v>5</v>
      </c>
      <c r="C4126" t="s">
        <v>1739</v>
      </c>
      <c r="D4126" t="s">
        <v>6895</v>
      </c>
      <c r="E4126" t="s">
        <v>1712</v>
      </c>
    </row>
    <row r="4127" spans="1:5" x14ac:dyDescent="0.25">
      <c r="A4127" t="s">
        <v>5737</v>
      </c>
      <c r="B4127" t="s">
        <v>5</v>
      </c>
      <c r="C4127" t="s">
        <v>1739</v>
      </c>
      <c r="D4127" t="s">
        <v>6895</v>
      </c>
      <c r="E4127" t="s">
        <v>1713</v>
      </c>
    </row>
    <row r="4128" spans="1:5" x14ac:dyDescent="0.25">
      <c r="A4128" t="s">
        <v>5738</v>
      </c>
      <c r="B4128" t="s">
        <v>5</v>
      </c>
      <c r="C4128" t="s">
        <v>1739</v>
      </c>
      <c r="D4128" t="s">
        <v>6895</v>
      </c>
      <c r="E4128" t="s">
        <v>1714</v>
      </c>
    </row>
    <row r="4129" spans="1:5" x14ac:dyDescent="0.25">
      <c r="A4129" t="s">
        <v>5739</v>
      </c>
      <c r="B4129" t="s">
        <v>5</v>
      </c>
      <c r="C4129" t="s">
        <v>1739</v>
      </c>
      <c r="D4129" t="s">
        <v>6895</v>
      </c>
      <c r="E4129" t="s">
        <v>1715</v>
      </c>
    </row>
    <row r="4130" spans="1:5" x14ac:dyDescent="0.25">
      <c r="A4130" t="s">
        <v>5740</v>
      </c>
      <c r="B4130" t="s">
        <v>5</v>
      </c>
      <c r="C4130" t="s">
        <v>1739</v>
      </c>
      <c r="D4130" t="s">
        <v>6896</v>
      </c>
      <c r="E4130" t="s">
        <v>1702</v>
      </c>
    </row>
    <row r="4131" spans="1:5" x14ac:dyDescent="0.25">
      <c r="A4131" t="s">
        <v>5741</v>
      </c>
      <c r="B4131" t="s">
        <v>5</v>
      </c>
      <c r="C4131" t="s">
        <v>1739</v>
      </c>
      <c r="D4131" t="s">
        <v>6896</v>
      </c>
      <c r="E4131" t="s">
        <v>1705</v>
      </c>
    </row>
    <row r="4132" spans="1:5" x14ac:dyDescent="0.25">
      <c r="A4132" t="s">
        <v>5742</v>
      </c>
      <c r="B4132" t="s">
        <v>5</v>
      </c>
      <c r="C4132" t="s">
        <v>1739</v>
      </c>
      <c r="D4132" t="s">
        <v>6896</v>
      </c>
      <c r="E4132" t="s">
        <v>1706</v>
      </c>
    </row>
    <row r="4133" spans="1:5" x14ac:dyDescent="0.25">
      <c r="A4133" t="s">
        <v>5743</v>
      </c>
      <c r="B4133" t="s">
        <v>5</v>
      </c>
      <c r="C4133" t="s">
        <v>1739</v>
      </c>
      <c r="D4133" t="s">
        <v>6896</v>
      </c>
      <c r="E4133" t="s">
        <v>1707</v>
      </c>
    </row>
    <row r="4134" spans="1:5" x14ac:dyDescent="0.25">
      <c r="A4134" t="s">
        <v>5744</v>
      </c>
      <c r="B4134" t="s">
        <v>5</v>
      </c>
      <c r="C4134" t="s">
        <v>1739</v>
      </c>
      <c r="D4134" t="s">
        <v>6896</v>
      </c>
      <c r="E4134" t="s">
        <v>1708</v>
      </c>
    </row>
    <row r="4135" spans="1:5" x14ac:dyDescent="0.25">
      <c r="A4135" t="s">
        <v>5745</v>
      </c>
      <c r="B4135" t="s">
        <v>5</v>
      </c>
      <c r="C4135" t="s">
        <v>1739</v>
      </c>
      <c r="D4135" t="s">
        <v>6896</v>
      </c>
      <c r="E4135" t="s">
        <v>1709</v>
      </c>
    </row>
    <row r="4136" spans="1:5" x14ac:dyDescent="0.25">
      <c r="A4136" t="s">
        <v>5746</v>
      </c>
      <c r="B4136" t="s">
        <v>5</v>
      </c>
      <c r="C4136" t="s">
        <v>1739</v>
      </c>
      <c r="D4136" t="s">
        <v>6896</v>
      </c>
      <c r="E4136" t="s">
        <v>1710</v>
      </c>
    </row>
    <row r="4137" spans="1:5" x14ac:dyDescent="0.25">
      <c r="A4137" t="s">
        <v>5747</v>
      </c>
      <c r="B4137" t="s">
        <v>5</v>
      </c>
      <c r="C4137" t="s">
        <v>1739</v>
      </c>
      <c r="D4137" t="s">
        <v>6896</v>
      </c>
      <c r="E4137" t="s">
        <v>1711</v>
      </c>
    </row>
    <row r="4138" spans="1:5" x14ac:dyDescent="0.25">
      <c r="A4138" t="s">
        <v>5748</v>
      </c>
      <c r="B4138" t="s">
        <v>5</v>
      </c>
      <c r="C4138" t="s">
        <v>1739</v>
      </c>
      <c r="D4138" t="s">
        <v>6896</v>
      </c>
      <c r="E4138" t="s">
        <v>1712</v>
      </c>
    </row>
    <row r="4139" spans="1:5" x14ac:dyDescent="0.25">
      <c r="A4139" t="s">
        <v>5749</v>
      </c>
      <c r="B4139" t="s">
        <v>5</v>
      </c>
      <c r="C4139" t="s">
        <v>1739</v>
      </c>
      <c r="D4139" t="s">
        <v>6896</v>
      </c>
      <c r="E4139" t="s">
        <v>1713</v>
      </c>
    </row>
    <row r="4140" spans="1:5" x14ac:dyDescent="0.25">
      <c r="A4140" t="s">
        <v>5750</v>
      </c>
      <c r="B4140" t="s">
        <v>5</v>
      </c>
      <c r="C4140" t="s">
        <v>1739</v>
      </c>
      <c r="D4140" t="s">
        <v>6896</v>
      </c>
      <c r="E4140" t="s">
        <v>1714</v>
      </c>
    </row>
    <row r="4141" spans="1:5" x14ac:dyDescent="0.25">
      <c r="A4141" t="s">
        <v>5751</v>
      </c>
      <c r="B4141" t="s">
        <v>5</v>
      </c>
      <c r="C4141" t="s">
        <v>1739</v>
      </c>
      <c r="D4141" t="s">
        <v>6896</v>
      </c>
      <c r="E4141" t="s">
        <v>1715</v>
      </c>
    </row>
    <row r="4142" spans="1:5" x14ac:dyDescent="0.25">
      <c r="A4142" t="s">
        <v>5752</v>
      </c>
      <c r="B4142" t="s">
        <v>5</v>
      </c>
      <c r="C4142" t="s">
        <v>1739</v>
      </c>
      <c r="D4142" t="s">
        <v>6897</v>
      </c>
      <c r="E4142" t="s">
        <v>1702</v>
      </c>
    </row>
    <row r="4143" spans="1:5" x14ac:dyDescent="0.25">
      <c r="A4143" t="s">
        <v>5753</v>
      </c>
      <c r="B4143" t="s">
        <v>5</v>
      </c>
      <c r="C4143" t="s">
        <v>1739</v>
      </c>
      <c r="D4143" t="s">
        <v>6897</v>
      </c>
      <c r="E4143" t="s">
        <v>1705</v>
      </c>
    </row>
    <row r="4144" spans="1:5" x14ac:dyDescent="0.25">
      <c r="A4144" t="s">
        <v>5754</v>
      </c>
      <c r="B4144" t="s">
        <v>5</v>
      </c>
      <c r="C4144" t="s">
        <v>1739</v>
      </c>
      <c r="D4144" t="s">
        <v>6897</v>
      </c>
      <c r="E4144" t="s">
        <v>1706</v>
      </c>
    </row>
    <row r="4145" spans="1:5" x14ac:dyDescent="0.25">
      <c r="A4145" t="s">
        <v>5755</v>
      </c>
      <c r="B4145" t="s">
        <v>5</v>
      </c>
      <c r="C4145" t="s">
        <v>1739</v>
      </c>
      <c r="D4145" t="s">
        <v>6897</v>
      </c>
      <c r="E4145" t="s">
        <v>1707</v>
      </c>
    </row>
    <row r="4146" spans="1:5" x14ac:dyDescent="0.25">
      <c r="A4146" t="s">
        <v>5756</v>
      </c>
      <c r="B4146" t="s">
        <v>5</v>
      </c>
      <c r="C4146" t="s">
        <v>1739</v>
      </c>
      <c r="D4146" t="s">
        <v>6897</v>
      </c>
      <c r="E4146" t="s">
        <v>1708</v>
      </c>
    </row>
    <row r="4147" spans="1:5" x14ac:dyDescent="0.25">
      <c r="A4147" t="s">
        <v>5757</v>
      </c>
      <c r="B4147" t="s">
        <v>5</v>
      </c>
      <c r="C4147" t="s">
        <v>1739</v>
      </c>
      <c r="D4147" t="s">
        <v>6897</v>
      </c>
      <c r="E4147" t="s">
        <v>1709</v>
      </c>
    </row>
    <row r="4148" spans="1:5" x14ac:dyDescent="0.25">
      <c r="A4148" t="s">
        <v>5758</v>
      </c>
      <c r="B4148" t="s">
        <v>5</v>
      </c>
      <c r="C4148" t="s">
        <v>1739</v>
      </c>
      <c r="D4148" t="s">
        <v>6897</v>
      </c>
      <c r="E4148" t="s">
        <v>1710</v>
      </c>
    </row>
    <row r="4149" spans="1:5" x14ac:dyDescent="0.25">
      <c r="A4149" t="s">
        <v>5759</v>
      </c>
      <c r="B4149" t="s">
        <v>5</v>
      </c>
      <c r="C4149" t="s">
        <v>1739</v>
      </c>
      <c r="D4149" t="s">
        <v>6897</v>
      </c>
      <c r="E4149" t="s">
        <v>1711</v>
      </c>
    </row>
    <row r="4150" spans="1:5" x14ac:dyDescent="0.25">
      <c r="A4150" t="s">
        <v>5760</v>
      </c>
      <c r="B4150" t="s">
        <v>5</v>
      </c>
      <c r="C4150" t="s">
        <v>1739</v>
      </c>
      <c r="D4150" t="s">
        <v>6897</v>
      </c>
      <c r="E4150" t="s">
        <v>1712</v>
      </c>
    </row>
    <row r="4151" spans="1:5" x14ac:dyDescent="0.25">
      <c r="A4151" t="s">
        <v>5761</v>
      </c>
      <c r="B4151" t="s">
        <v>5</v>
      </c>
      <c r="C4151" t="s">
        <v>1739</v>
      </c>
      <c r="D4151" t="s">
        <v>6897</v>
      </c>
      <c r="E4151" t="s">
        <v>1713</v>
      </c>
    </row>
    <row r="4152" spans="1:5" x14ac:dyDescent="0.25">
      <c r="A4152" t="s">
        <v>5762</v>
      </c>
      <c r="B4152" t="s">
        <v>5</v>
      </c>
      <c r="C4152" t="s">
        <v>1739</v>
      </c>
      <c r="D4152" t="s">
        <v>6897</v>
      </c>
      <c r="E4152" t="s">
        <v>1714</v>
      </c>
    </row>
    <row r="4153" spans="1:5" x14ac:dyDescent="0.25">
      <c r="A4153" t="s">
        <v>5763</v>
      </c>
      <c r="B4153" t="s">
        <v>5</v>
      </c>
      <c r="C4153" t="s">
        <v>1739</v>
      </c>
      <c r="D4153" t="s">
        <v>6897</v>
      </c>
      <c r="E4153" t="s">
        <v>1715</v>
      </c>
    </row>
    <row r="4154" spans="1:5" x14ac:dyDescent="0.25">
      <c r="A4154" t="s">
        <v>5764</v>
      </c>
      <c r="B4154" t="s">
        <v>5</v>
      </c>
      <c r="C4154" t="s">
        <v>1739</v>
      </c>
      <c r="D4154" t="s">
        <v>6898</v>
      </c>
      <c r="E4154" t="s">
        <v>1702</v>
      </c>
    </row>
    <row r="4155" spans="1:5" x14ac:dyDescent="0.25">
      <c r="A4155" t="s">
        <v>5765</v>
      </c>
      <c r="B4155" t="s">
        <v>5</v>
      </c>
      <c r="C4155" t="s">
        <v>1739</v>
      </c>
      <c r="D4155" t="s">
        <v>6898</v>
      </c>
      <c r="E4155" t="s">
        <v>1705</v>
      </c>
    </row>
    <row r="4156" spans="1:5" x14ac:dyDescent="0.25">
      <c r="A4156" t="s">
        <v>5766</v>
      </c>
      <c r="B4156" t="s">
        <v>5</v>
      </c>
      <c r="C4156" t="s">
        <v>1739</v>
      </c>
      <c r="D4156" t="s">
        <v>6898</v>
      </c>
      <c r="E4156" t="s">
        <v>1706</v>
      </c>
    </row>
    <row r="4157" spans="1:5" x14ac:dyDescent="0.25">
      <c r="A4157" t="s">
        <v>5767</v>
      </c>
      <c r="B4157" t="s">
        <v>5</v>
      </c>
      <c r="C4157" t="s">
        <v>1739</v>
      </c>
      <c r="D4157" t="s">
        <v>6898</v>
      </c>
      <c r="E4157" t="s">
        <v>1707</v>
      </c>
    </row>
    <row r="4158" spans="1:5" x14ac:dyDescent="0.25">
      <c r="A4158" t="s">
        <v>5768</v>
      </c>
      <c r="B4158" t="s">
        <v>5</v>
      </c>
      <c r="C4158" t="s">
        <v>1739</v>
      </c>
      <c r="D4158" t="s">
        <v>6898</v>
      </c>
      <c r="E4158" t="s">
        <v>1708</v>
      </c>
    </row>
    <row r="4159" spans="1:5" x14ac:dyDescent="0.25">
      <c r="A4159" t="s">
        <v>5769</v>
      </c>
      <c r="B4159" t="s">
        <v>5</v>
      </c>
      <c r="C4159" t="s">
        <v>1739</v>
      </c>
      <c r="D4159" t="s">
        <v>6898</v>
      </c>
      <c r="E4159" t="s">
        <v>1709</v>
      </c>
    </row>
    <row r="4160" spans="1:5" x14ac:dyDescent="0.25">
      <c r="A4160" t="s">
        <v>5770</v>
      </c>
      <c r="B4160" t="s">
        <v>5</v>
      </c>
      <c r="C4160" t="s">
        <v>1739</v>
      </c>
      <c r="D4160" t="s">
        <v>6898</v>
      </c>
      <c r="E4160" t="s">
        <v>1710</v>
      </c>
    </row>
    <row r="4161" spans="1:5" x14ac:dyDescent="0.25">
      <c r="A4161" t="s">
        <v>5771</v>
      </c>
      <c r="B4161" t="s">
        <v>5</v>
      </c>
      <c r="C4161" t="s">
        <v>1739</v>
      </c>
      <c r="D4161" t="s">
        <v>6898</v>
      </c>
      <c r="E4161" t="s">
        <v>1711</v>
      </c>
    </row>
    <row r="4162" spans="1:5" x14ac:dyDescent="0.25">
      <c r="A4162" t="s">
        <v>5772</v>
      </c>
      <c r="B4162" t="s">
        <v>5</v>
      </c>
      <c r="C4162" t="s">
        <v>1739</v>
      </c>
      <c r="D4162" t="s">
        <v>6898</v>
      </c>
      <c r="E4162" t="s">
        <v>1712</v>
      </c>
    </row>
    <row r="4163" spans="1:5" x14ac:dyDescent="0.25">
      <c r="A4163" t="s">
        <v>5773</v>
      </c>
      <c r="B4163" t="s">
        <v>5</v>
      </c>
      <c r="C4163" t="s">
        <v>1739</v>
      </c>
      <c r="D4163" t="s">
        <v>6898</v>
      </c>
      <c r="E4163" t="s">
        <v>1713</v>
      </c>
    </row>
    <row r="4164" spans="1:5" x14ac:dyDescent="0.25">
      <c r="A4164" t="s">
        <v>5774</v>
      </c>
      <c r="B4164" t="s">
        <v>5</v>
      </c>
      <c r="C4164" t="s">
        <v>1739</v>
      </c>
      <c r="D4164" t="s">
        <v>6898</v>
      </c>
      <c r="E4164" t="s">
        <v>1714</v>
      </c>
    </row>
    <row r="4165" spans="1:5" x14ac:dyDescent="0.25">
      <c r="A4165" t="s">
        <v>5775</v>
      </c>
      <c r="B4165" t="s">
        <v>5</v>
      </c>
      <c r="C4165" t="s">
        <v>1739</v>
      </c>
      <c r="D4165" t="s">
        <v>6898</v>
      </c>
      <c r="E4165" t="s">
        <v>1715</v>
      </c>
    </row>
    <row r="4166" spans="1:5" x14ac:dyDescent="0.25">
      <c r="A4166" t="s">
        <v>5776</v>
      </c>
      <c r="B4166" t="s">
        <v>5</v>
      </c>
      <c r="C4166" t="s">
        <v>1739</v>
      </c>
      <c r="D4166" t="s">
        <v>6899</v>
      </c>
      <c r="E4166" t="s">
        <v>1702</v>
      </c>
    </row>
    <row r="4167" spans="1:5" x14ac:dyDescent="0.25">
      <c r="A4167" t="s">
        <v>5777</v>
      </c>
      <c r="B4167" t="s">
        <v>5</v>
      </c>
      <c r="C4167" t="s">
        <v>1739</v>
      </c>
      <c r="D4167" t="s">
        <v>6899</v>
      </c>
      <c r="E4167" t="s">
        <v>1705</v>
      </c>
    </row>
    <row r="4168" spans="1:5" x14ac:dyDescent="0.25">
      <c r="A4168" t="s">
        <v>5778</v>
      </c>
      <c r="B4168" t="s">
        <v>5</v>
      </c>
      <c r="C4168" t="s">
        <v>1739</v>
      </c>
      <c r="D4168" t="s">
        <v>6899</v>
      </c>
      <c r="E4168" t="s">
        <v>1706</v>
      </c>
    </row>
    <row r="4169" spans="1:5" x14ac:dyDescent="0.25">
      <c r="A4169" t="s">
        <v>5779</v>
      </c>
      <c r="B4169" t="s">
        <v>5</v>
      </c>
      <c r="C4169" t="s">
        <v>1739</v>
      </c>
      <c r="D4169" t="s">
        <v>6899</v>
      </c>
      <c r="E4169" t="s">
        <v>1707</v>
      </c>
    </row>
    <row r="4170" spans="1:5" x14ac:dyDescent="0.25">
      <c r="A4170" t="s">
        <v>5780</v>
      </c>
      <c r="B4170" t="s">
        <v>5</v>
      </c>
      <c r="C4170" t="s">
        <v>1739</v>
      </c>
      <c r="D4170" t="s">
        <v>6899</v>
      </c>
      <c r="E4170" t="s">
        <v>1708</v>
      </c>
    </row>
    <row r="4171" spans="1:5" x14ac:dyDescent="0.25">
      <c r="A4171" t="s">
        <v>5781</v>
      </c>
      <c r="B4171" t="s">
        <v>5</v>
      </c>
      <c r="C4171" t="s">
        <v>1739</v>
      </c>
      <c r="D4171" t="s">
        <v>6899</v>
      </c>
      <c r="E4171" t="s">
        <v>1709</v>
      </c>
    </row>
    <row r="4172" spans="1:5" x14ac:dyDescent="0.25">
      <c r="A4172" t="s">
        <v>5782</v>
      </c>
      <c r="B4172" t="s">
        <v>5</v>
      </c>
      <c r="C4172" t="s">
        <v>1739</v>
      </c>
      <c r="D4172" t="s">
        <v>6899</v>
      </c>
      <c r="E4172" t="s">
        <v>1710</v>
      </c>
    </row>
    <row r="4173" spans="1:5" x14ac:dyDescent="0.25">
      <c r="A4173" t="s">
        <v>5783</v>
      </c>
      <c r="B4173" t="s">
        <v>5</v>
      </c>
      <c r="C4173" t="s">
        <v>1739</v>
      </c>
      <c r="D4173" t="s">
        <v>6899</v>
      </c>
      <c r="E4173" t="s">
        <v>1711</v>
      </c>
    </row>
    <row r="4174" spans="1:5" x14ac:dyDescent="0.25">
      <c r="A4174" t="s">
        <v>5784</v>
      </c>
      <c r="B4174" t="s">
        <v>5</v>
      </c>
      <c r="C4174" t="s">
        <v>1739</v>
      </c>
      <c r="D4174" t="s">
        <v>6899</v>
      </c>
      <c r="E4174" t="s">
        <v>1712</v>
      </c>
    </row>
    <row r="4175" spans="1:5" x14ac:dyDescent="0.25">
      <c r="A4175" t="s">
        <v>5785</v>
      </c>
      <c r="B4175" t="s">
        <v>5</v>
      </c>
      <c r="C4175" t="s">
        <v>1739</v>
      </c>
      <c r="D4175" t="s">
        <v>6899</v>
      </c>
      <c r="E4175" t="s">
        <v>1713</v>
      </c>
    </row>
    <row r="4176" spans="1:5" x14ac:dyDescent="0.25">
      <c r="A4176" t="s">
        <v>5786</v>
      </c>
      <c r="B4176" t="s">
        <v>5</v>
      </c>
      <c r="C4176" t="s">
        <v>1739</v>
      </c>
      <c r="D4176" t="s">
        <v>6899</v>
      </c>
      <c r="E4176" t="s">
        <v>1714</v>
      </c>
    </row>
    <row r="4177" spans="1:5" x14ac:dyDescent="0.25">
      <c r="A4177" t="s">
        <v>5787</v>
      </c>
      <c r="B4177" t="s">
        <v>5</v>
      </c>
      <c r="C4177" t="s">
        <v>1739</v>
      </c>
      <c r="D4177" t="s">
        <v>6899</v>
      </c>
      <c r="E4177" t="s">
        <v>1715</v>
      </c>
    </row>
    <row r="4178" spans="1:5" x14ac:dyDescent="0.25">
      <c r="A4178" t="s">
        <v>5788</v>
      </c>
      <c r="B4178" t="s">
        <v>5</v>
      </c>
      <c r="C4178" t="s">
        <v>1739</v>
      </c>
      <c r="D4178" t="s">
        <v>6900</v>
      </c>
      <c r="E4178" t="s">
        <v>1702</v>
      </c>
    </row>
    <row r="4179" spans="1:5" x14ac:dyDescent="0.25">
      <c r="A4179" t="s">
        <v>5789</v>
      </c>
      <c r="B4179" t="s">
        <v>5</v>
      </c>
      <c r="C4179" t="s">
        <v>1739</v>
      </c>
      <c r="D4179" t="s">
        <v>6900</v>
      </c>
      <c r="E4179" t="s">
        <v>1705</v>
      </c>
    </row>
    <row r="4180" spans="1:5" x14ac:dyDescent="0.25">
      <c r="A4180" t="s">
        <v>5790</v>
      </c>
      <c r="B4180" t="s">
        <v>5</v>
      </c>
      <c r="C4180" t="s">
        <v>1739</v>
      </c>
      <c r="D4180" t="s">
        <v>6900</v>
      </c>
      <c r="E4180" t="s">
        <v>1706</v>
      </c>
    </row>
    <row r="4181" spans="1:5" x14ac:dyDescent="0.25">
      <c r="A4181" t="s">
        <v>5791</v>
      </c>
      <c r="B4181" t="s">
        <v>5</v>
      </c>
      <c r="C4181" t="s">
        <v>1739</v>
      </c>
      <c r="D4181" t="s">
        <v>6900</v>
      </c>
      <c r="E4181" t="s">
        <v>1707</v>
      </c>
    </row>
    <row r="4182" spans="1:5" x14ac:dyDescent="0.25">
      <c r="A4182" t="s">
        <v>5792</v>
      </c>
      <c r="B4182" t="s">
        <v>5</v>
      </c>
      <c r="C4182" t="s">
        <v>1739</v>
      </c>
      <c r="D4182" t="s">
        <v>6900</v>
      </c>
      <c r="E4182" t="s">
        <v>1708</v>
      </c>
    </row>
    <row r="4183" spans="1:5" x14ac:dyDescent="0.25">
      <c r="A4183" t="s">
        <v>5793</v>
      </c>
      <c r="B4183" t="s">
        <v>5</v>
      </c>
      <c r="C4183" t="s">
        <v>1739</v>
      </c>
      <c r="D4183" t="s">
        <v>6900</v>
      </c>
      <c r="E4183" t="s">
        <v>1709</v>
      </c>
    </row>
    <row r="4184" spans="1:5" x14ac:dyDescent="0.25">
      <c r="A4184" t="s">
        <v>5794</v>
      </c>
      <c r="B4184" t="s">
        <v>5</v>
      </c>
      <c r="C4184" t="s">
        <v>1739</v>
      </c>
      <c r="D4184" t="s">
        <v>6900</v>
      </c>
      <c r="E4184" t="s">
        <v>1710</v>
      </c>
    </row>
    <row r="4185" spans="1:5" x14ac:dyDescent="0.25">
      <c r="A4185" t="s">
        <v>5795</v>
      </c>
      <c r="B4185" t="s">
        <v>5</v>
      </c>
      <c r="C4185" t="s">
        <v>1739</v>
      </c>
      <c r="D4185" t="s">
        <v>6900</v>
      </c>
      <c r="E4185" t="s">
        <v>1711</v>
      </c>
    </row>
    <row r="4186" spans="1:5" x14ac:dyDescent="0.25">
      <c r="A4186" t="s">
        <v>5796</v>
      </c>
      <c r="B4186" t="s">
        <v>5</v>
      </c>
      <c r="C4186" t="s">
        <v>1739</v>
      </c>
      <c r="D4186" t="s">
        <v>6900</v>
      </c>
      <c r="E4186" t="s">
        <v>1712</v>
      </c>
    </row>
    <row r="4187" spans="1:5" x14ac:dyDescent="0.25">
      <c r="A4187" t="s">
        <v>5797</v>
      </c>
      <c r="B4187" t="s">
        <v>5</v>
      </c>
      <c r="C4187" t="s">
        <v>1739</v>
      </c>
      <c r="D4187" t="s">
        <v>6900</v>
      </c>
      <c r="E4187" t="s">
        <v>1713</v>
      </c>
    </row>
    <row r="4188" spans="1:5" x14ac:dyDescent="0.25">
      <c r="A4188" t="s">
        <v>5798</v>
      </c>
      <c r="B4188" t="s">
        <v>5</v>
      </c>
      <c r="C4188" t="s">
        <v>1739</v>
      </c>
      <c r="D4188" t="s">
        <v>6900</v>
      </c>
      <c r="E4188" t="s">
        <v>1714</v>
      </c>
    </row>
    <row r="4189" spans="1:5" x14ac:dyDescent="0.25">
      <c r="A4189" t="s">
        <v>5799</v>
      </c>
      <c r="B4189" t="s">
        <v>5</v>
      </c>
      <c r="C4189" t="s">
        <v>1739</v>
      </c>
      <c r="D4189" t="s">
        <v>6900</v>
      </c>
      <c r="E4189" t="s">
        <v>1715</v>
      </c>
    </row>
    <row r="4190" spans="1:5" x14ac:dyDescent="0.25">
      <c r="A4190" t="s">
        <v>5800</v>
      </c>
      <c r="B4190" t="s">
        <v>5</v>
      </c>
      <c r="C4190" t="s">
        <v>1739</v>
      </c>
      <c r="D4190" t="s">
        <v>6901</v>
      </c>
      <c r="E4190" t="s">
        <v>1702</v>
      </c>
    </row>
    <row r="4191" spans="1:5" x14ac:dyDescent="0.25">
      <c r="A4191" t="s">
        <v>5801</v>
      </c>
      <c r="B4191" t="s">
        <v>5</v>
      </c>
      <c r="C4191" t="s">
        <v>1739</v>
      </c>
      <c r="D4191" t="s">
        <v>6901</v>
      </c>
      <c r="E4191" t="s">
        <v>1705</v>
      </c>
    </row>
    <row r="4192" spans="1:5" x14ac:dyDescent="0.25">
      <c r="A4192" t="s">
        <v>5802</v>
      </c>
      <c r="B4192" t="s">
        <v>5</v>
      </c>
      <c r="C4192" t="s">
        <v>1739</v>
      </c>
      <c r="D4192" t="s">
        <v>6901</v>
      </c>
      <c r="E4192" t="s">
        <v>1706</v>
      </c>
    </row>
    <row r="4193" spans="1:5" x14ac:dyDescent="0.25">
      <c r="A4193" t="s">
        <v>5803</v>
      </c>
      <c r="B4193" t="s">
        <v>5</v>
      </c>
      <c r="C4193" t="s">
        <v>1739</v>
      </c>
      <c r="D4193" t="s">
        <v>6901</v>
      </c>
      <c r="E4193" t="s">
        <v>1707</v>
      </c>
    </row>
    <row r="4194" spans="1:5" x14ac:dyDescent="0.25">
      <c r="A4194" t="s">
        <v>5804</v>
      </c>
      <c r="B4194" t="s">
        <v>5</v>
      </c>
      <c r="C4194" t="s">
        <v>1739</v>
      </c>
      <c r="D4194" t="s">
        <v>6901</v>
      </c>
      <c r="E4194" t="s">
        <v>1708</v>
      </c>
    </row>
    <row r="4195" spans="1:5" x14ac:dyDescent="0.25">
      <c r="A4195" t="s">
        <v>5805</v>
      </c>
      <c r="B4195" t="s">
        <v>5</v>
      </c>
      <c r="C4195" t="s">
        <v>1739</v>
      </c>
      <c r="D4195" t="s">
        <v>6901</v>
      </c>
      <c r="E4195" t="s">
        <v>1709</v>
      </c>
    </row>
    <row r="4196" spans="1:5" x14ac:dyDescent="0.25">
      <c r="A4196" t="s">
        <v>5806</v>
      </c>
      <c r="B4196" t="s">
        <v>5</v>
      </c>
      <c r="C4196" t="s">
        <v>1739</v>
      </c>
      <c r="D4196" t="s">
        <v>6901</v>
      </c>
      <c r="E4196" t="s">
        <v>1710</v>
      </c>
    </row>
    <row r="4197" spans="1:5" x14ac:dyDescent="0.25">
      <c r="A4197" t="s">
        <v>5807</v>
      </c>
      <c r="B4197" t="s">
        <v>5</v>
      </c>
      <c r="C4197" t="s">
        <v>1739</v>
      </c>
      <c r="D4197" t="s">
        <v>6901</v>
      </c>
      <c r="E4197" t="s">
        <v>1711</v>
      </c>
    </row>
    <row r="4198" spans="1:5" x14ac:dyDescent="0.25">
      <c r="A4198" t="s">
        <v>5808</v>
      </c>
      <c r="B4198" t="s">
        <v>5</v>
      </c>
      <c r="C4198" t="s">
        <v>1739</v>
      </c>
      <c r="D4198" t="s">
        <v>6901</v>
      </c>
      <c r="E4198" t="s">
        <v>1712</v>
      </c>
    </row>
    <row r="4199" spans="1:5" x14ac:dyDescent="0.25">
      <c r="A4199" t="s">
        <v>5809</v>
      </c>
      <c r="B4199" t="s">
        <v>5</v>
      </c>
      <c r="C4199" t="s">
        <v>1739</v>
      </c>
      <c r="D4199" t="s">
        <v>6901</v>
      </c>
      <c r="E4199" t="s">
        <v>1713</v>
      </c>
    </row>
    <row r="4200" spans="1:5" x14ac:dyDescent="0.25">
      <c r="A4200" t="s">
        <v>5810</v>
      </c>
      <c r="B4200" t="s">
        <v>5</v>
      </c>
      <c r="C4200" t="s">
        <v>1739</v>
      </c>
      <c r="D4200" t="s">
        <v>6901</v>
      </c>
      <c r="E4200" t="s">
        <v>1714</v>
      </c>
    </row>
    <row r="4201" spans="1:5" x14ac:dyDescent="0.25">
      <c r="A4201" t="s">
        <v>5811</v>
      </c>
      <c r="B4201" t="s">
        <v>5</v>
      </c>
      <c r="C4201" t="s">
        <v>1739</v>
      </c>
      <c r="D4201" t="s">
        <v>6901</v>
      </c>
      <c r="E4201" t="s">
        <v>1715</v>
      </c>
    </row>
    <row r="4202" spans="1:5" x14ac:dyDescent="0.25">
      <c r="A4202" t="s">
        <v>5812</v>
      </c>
      <c r="B4202" t="s">
        <v>5</v>
      </c>
      <c r="C4202" t="s">
        <v>1739</v>
      </c>
      <c r="D4202" t="s">
        <v>6902</v>
      </c>
      <c r="E4202" t="s">
        <v>1702</v>
      </c>
    </row>
    <row r="4203" spans="1:5" x14ac:dyDescent="0.25">
      <c r="A4203" t="s">
        <v>5813</v>
      </c>
      <c r="B4203" t="s">
        <v>5</v>
      </c>
      <c r="C4203" t="s">
        <v>1739</v>
      </c>
      <c r="D4203" t="s">
        <v>6902</v>
      </c>
      <c r="E4203" t="s">
        <v>1705</v>
      </c>
    </row>
    <row r="4204" spans="1:5" x14ac:dyDescent="0.25">
      <c r="A4204" t="s">
        <v>5814</v>
      </c>
      <c r="B4204" t="s">
        <v>5</v>
      </c>
      <c r="C4204" t="s">
        <v>1739</v>
      </c>
      <c r="D4204" t="s">
        <v>6902</v>
      </c>
      <c r="E4204" t="s">
        <v>1706</v>
      </c>
    </row>
    <row r="4205" spans="1:5" x14ac:dyDescent="0.25">
      <c r="A4205" t="s">
        <v>5815</v>
      </c>
      <c r="B4205" t="s">
        <v>5</v>
      </c>
      <c r="C4205" t="s">
        <v>1739</v>
      </c>
      <c r="D4205" t="s">
        <v>6902</v>
      </c>
      <c r="E4205" t="s">
        <v>1707</v>
      </c>
    </row>
    <row r="4206" spans="1:5" x14ac:dyDescent="0.25">
      <c r="A4206" t="s">
        <v>5816</v>
      </c>
      <c r="B4206" t="s">
        <v>5</v>
      </c>
      <c r="C4206" t="s">
        <v>1739</v>
      </c>
      <c r="D4206" t="s">
        <v>6902</v>
      </c>
      <c r="E4206" t="s">
        <v>1708</v>
      </c>
    </row>
    <row r="4207" spans="1:5" x14ac:dyDescent="0.25">
      <c r="A4207" t="s">
        <v>5817</v>
      </c>
      <c r="B4207" t="s">
        <v>5</v>
      </c>
      <c r="C4207" t="s">
        <v>1739</v>
      </c>
      <c r="D4207" t="s">
        <v>6902</v>
      </c>
      <c r="E4207" t="s">
        <v>1709</v>
      </c>
    </row>
    <row r="4208" spans="1:5" x14ac:dyDescent="0.25">
      <c r="A4208" t="s">
        <v>5818</v>
      </c>
      <c r="B4208" t="s">
        <v>5</v>
      </c>
      <c r="C4208" t="s">
        <v>1739</v>
      </c>
      <c r="D4208" t="s">
        <v>6902</v>
      </c>
      <c r="E4208" t="s">
        <v>1710</v>
      </c>
    </row>
    <row r="4209" spans="1:5" x14ac:dyDescent="0.25">
      <c r="A4209" t="s">
        <v>5819</v>
      </c>
      <c r="B4209" t="s">
        <v>5</v>
      </c>
      <c r="C4209" t="s">
        <v>1739</v>
      </c>
      <c r="D4209" t="s">
        <v>6902</v>
      </c>
      <c r="E4209" t="s">
        <v>1711</v>
      </c>
    </row>
    <row r="4210" spans="1:5" x14ac:dyDescent="0.25">
      <c r="A4210" t="s">
        <v>5820</v>
      </c>
      <c r="B4210" t="s">
        <v>5</v>
      </c>
      <c r="C4210" t="s">
        <v>1739</v>
      </c>
      <c r="D4210" t="s">
        <v>6902</v>
      </c>
      <c r="E4210" t="s">
        <v>1712</v>
      </c>
    </row>
    <row r="4211" spans="1:5" x14ac:dyDescent="0.25">
      <c r="A4211" t="s">
        <v>5821</v>
      </c>
      <c r="B4211" t="s">
        <v>5</v>
      </c>
      <c r="C4211" t="s">
        <v>1739</v>
      </c>
      <c r="D4211" t="s">
        <v>6902</v>
      </c>
      <c r="E4211" t="s">
        <v>1713</v>
      </c>
    </row>
    <row r="4212" spans="1:5" x14ac:dyDescent="0.25">
      <c r="A4212" t="s">
        <v>5822</v>
      </c>
      <c r="B4212" t="s">
        <v>5</v>
      </c>
      <c r="C4212" t="s">
        <v>1739</v>
      </c>
      <c r="D4212" t="s">
        <v>6902</v>
      </c>
      <c r="E4212" t="s">
        <v>1714</v>
      </c>
    </row>
    <row r="4213" spans="1:5" x14ac:dyDescent="0.25">
      <c r="A4213" t="s">
        <v>5823</v>
      </c>
      <c r="B4213" t="s">
        <v>5</v>
      </c>
      <c r="C4213" t="s">
        <v>1739</v>
      </c>
      <c r="D4213" t="s">
        <v>6902</v>
      </c>
      <c r="E4213" t="s">
        <v>1715</v>
      </c>
    </row>
    <row r="4214" spans="1:5" x14ac:dyDescent="0.25">
      <c r="A4214" t="s">
        <v>5824</v>
      </c>
      <c r="B4214" t="s">
        <v>5</v>
      </c>
      <c r="C4214" t="s">
        <v>1739</v>
      </c>
      <c r="D4214" t="s">
        <v>6903</v>
      </c>
      <c r="E4214" t="s">
        <v>1702</v>
      </c>
    </row>
    <row r="4215" spans="1:5" x14ac:dyDescent="0.25">
      <c r="A4215" t="s">
        <v>5825</v>
      </c>
      <c r="B4215" t="s">
        <v>5</v>
      </c>
      <c r="C4215" t="s">
        <v>1739</v>
      </c>
      <c r="D4215" t="s">
        <v>6903</v>
      </c>
      <c r="E4215" t="s">
        <v>1705</v>
      </c>
    </row>
    <row r="4216" spans="1:5" x14ac:dyDescent="0.25">
      <c r="A4216" t="s">
        <v>5826</v>
      </c>
      <c r="B4216" t="s">
        <v>5</v>
      </c>
      <c r="C4216" t="s">
        <v>1739</v>
      </c>
      <c r="D4216" t="s">
        <v>6903</v>
      </c>
      <c r="E4216" t="s">
        <v>1706</v>
      </c>
    </row>
    <row r="4217" spans="1:5" x14ac:dyDescent="0.25">
      <c r="A4217" t="s">
        <v>5827</v>
      </c>
      <c r="B4217" t="s">
        <v>5</v>
      </c>
      <c r="C4217" t="s">
        <v>1739</v>
      </c>
      <c r="D4217" t="s">
        <v>6903</v>
      </c>
      <c r="E4217" t="s">
        <v>1707</v>
      </c>
    </row>
    <row r="4218" spans="1:5" x14ac:dyDescent="0.25">
      <c r="A4218" t="s">
        <v>5828</v>
      </c>
      <c r="B4218" t="s">
        <v>5</v>
      </c>
      <c r="C4218" t="s">
        <v>1739</v>
      </c>
      <c r="D4218" t="s">
        <v>6903</v>
      </c>
      <c r="E4218" t="s">
        <v>1708</v>
      </c>
    </row>
    <row r="4219" spans="1:5" x14ac:dyDescent="0.25">
      <c r="A4219" t="s">
        <v>5829</v>
      </c>
      <c r="B4219" t="s">
        <v>5</v>
      </c>
      <c r="C4219" t="s">
        <v>1739</v>
      </c>
      <c r="D4219" t="s">
        <v>6903</v>
      </c>
      <c r="E4219" t="s">
        <v>1709</v>
      </c>
    </row>
    <row r="4220" spans="1:5" x14ac:dyDescent="0.25">
      <c r="A4220" t="s">
        <v>5830</v>
      </c>
      <c r="B4220" t="s">
        <v>5</v>
      </c>
      <c r="C4220" t="s">
        <v>1739</v>
      </c>
      <c r="D4220" t="s">
        <v>6903</v>
      </c>
      <c r="E4220" t="s">
        <v>1710</v>
      </c>
    </row>
    <row r="4221" spans="1:5" x14ac:dyDescent="0.25">
      <c r="A4221" t="s">
        <v>5831</v>
      </c>
      <c r="B4221" t="s">
        <v>5</v>
      </c>
      <c r="C4221" t="s">
        <v>1739</v>
      </c>
      <c r="D4221" t="s">
        <v>6903</v>
      </c>
      <c r="E4221" t="s">
        <v>1711</v>
      </c>
    </row>
    <row r="4222" spans="1:5" x14ac:dyDescent="0.25">
      <c r="A4222" t="s">
        <v>5832</v>
      </c>
      <c r="B4222" t="s">
        <v>5</v>
      </c>
      <c r="C4222" t="s">
        <v>1739</v>
      </c>
      <c r="D4222" t="s">
        <v>6903</v>
      </c>
      <c r="E4222" t="s">
        <v>1712</v>
      </c>
    </row>
    <row r="4223" spans="1:5" x14ac:dyDescent="0.25">
      <c r="A4223" t="s">
        <v>5833</v>
      </c>
      <c r="B4223" t="s">
        <v>5</v>
      </c>
      <c r="C4223" t="s">
        <v>1739</v>
      </c>
      <c r="D4223" t="s">
        <v>6903</v>
      </c>
      <c r="E4223" t="s">
        <v>1713</v>
      </c>
    </row>
    <row r="4224" spans="1:5" x14ac:dyDescent="0.25">
      <c r="A4224" t="s">
        <v>5834</v>
      </c>
      <c r="B4224" t="s">
        <v>5</v>
      </c>
      <c r="C4224" t="s">
        <v>1739</v>
      </c>
      <c r="D4224" t="s">
        <v>6903</v>
      </c>
      <c r="E4224" t="s">
        <v>1714</v>
      </c>
    </row>
    <row r="4225" spans="1:5" x14ac:dyDescent="0.25">
      <c r="A4225" t="s">
        <v>5835</v>
      </c>
      <c r="B4225" t="s">
        <v>5</v>
      </c>
      <c r="C4225" t="s">
        <v>1739</v>
      </c>
      <c r="D4225" t="s">
        <v>6903</v>
      </c>
      <c r="E4225" t="s">
        <v>1715</v>
      </c>
    </row>
    <row r="4226" spans="1:5" x14ac:dyDescent="0.25">
      <c r="A4226" t="s">
        <v>5836</v>
      </c>
      <c r="B4226" t="s">
        <v>5</v>
      </c>
      <c r="C4226" t="s">
        <v>1739</v>
      </c>
      <c r="D4226" t="s">
        <v>6904</v>
      </c>
      <c r="E4226" t="s">
        <v>1702</v>
      </c>
    </row>
    <row r="4227" spans="1:5" x14ac:dyDescent="0.25">
      <c r="A4227" t="s">
        <v>5837</v>
      </c>
      <c r="B4227" t="s">
        <v>5</v>
      </c>
      <c r="C4227" t="s">
        <v>1739</v>
      </c>
      <c r="D4227" t="s">
        <v>6904</v>
      </c>
      <c r="E4227" t="s">
        <v>1705</v>
      </c>
    </row>
    <row r="4228" spans="1:5" x14ac:dyDescent="0.25">
      <c r="A4228" t="s">
        <v>5838</v>
      </c>
      <c r="B4228" t="s">
        <v>5</v>
      </c>
      <c r="C4228" t="s">
        <v>1739</v>
      </c>
      <c r="D4228" t="s">
        <v>6904</v>
      </c>
      <c r="E4228" t="s">
        <v>1706</v>
      </c>
    </row>
    <row r="4229" spans="1:5" x14ac:dyDescent="0.25">
      <c r="A4229" t="s">
        <v>5839</v>
      </c>
      <c r="B4229" t="s">
        <v>5</v>
      </c>
      <c r="C4229" t="s">
        <v>1739</v>
      </c>
      <c r="D4229" t="s">
        <v>6904</v>
      </c>
      <c r="E4229" t="s">
        <v>1707</v>
      </c>
    </row>
    <row r="4230" spans="1:5" x14ac:dyDescent="0.25">
      <c r="A4230" t="s">
        <v>5840</v>
      </c>
      <c r="B4230" t="s">
        <v>5</v>
      </c>
      <c r="C4230" t="s">
        <v>1739</v>
      </c>
      <c r="D4230" t="s">
        <v>6904</v>
      </c>
      <c r="E4230" t="s">
        <v>1708</v>
      </c>
    </row>
    <row r="4231" spans="1:5" x14ac:dyDescent="0.25">
      <c r="A4231" t="s">
        <v>5841</v>
      </c>
      <c r="B4231" t="s">
        <v>5</v>
      </c>
      <c r="C4231" t="s">
        <v>1739</v>
      </c>
      <c r="D4231" t="s">
        <v>6904</v>
      </c>
      <c r="E4231" t="s">
        <v>1709</v>
      </c>
    </row>
    <row r="4232" spans="1:5" x14ac:dyDescent="0.25">
      <c r="A4232" t="s">
        <v>5842</v>
      </c>
      <c r="B4232" t="s">
        <v>5</v>
      </c>
      <c r="C4232" t="s">
        <v>1739</v>
      </c>
      <c r="D4232" t="s">
        <v>6904</v>
      </c>
      <c r="E4232" t="s">
        <v>1710</v>
      </c>
    </row>
    <row r="4233" spans="1:5" x14ac:dyDescent="0.25">
      <c r="A4233" t="s">
        <v>5843</v>
      </c>
      <c r="B4233" t="s">
        <v>5</v>
      </c>
      <c r="C4233" t="s">
        <v>1739</v>
      </c>
      <c r="D4233" t="s">
        <v>6904</v>
      </c>
      <c r="E4233" t="s">
        <v>1711</v>
      </c>
    </row>
    <row r="4234" spans="1:5" x14ac:dyDescent="0.25">
      <c r="A4234" t="s">
        <v>5844</v>
      </c>
      <c r="B4234" t="s">
        <v>5</v>
      </c>
      <c r="C4234" t="s">
        <v>1739</v>
      </c>
      <c r="D4234" t="s">
        <v>6904</v>
      </c>
      <c r="E4234" t="s">
        <v>1712</v>
      </c>
    </row>
    <row r="4235" spans="1:5" x14ac:dyDescent="0.25">
      <c r="A4235" t="s">
        <v>5845</v>
      </c>
      <c r="B4235" t="s">
        <v>5</v>
      </c>
      <c r="C4235" t="s">
        <v>1739</v>
      </c>
      <c r="D4235" t="s">
        <v>6904</v>
      </c>
      <c r="E4235" t="s">
        <v>1713</v>
      </c>
    </row>
    <row r="4236" spans="1:5" x14ac:dyDescent="0.25">
      <c r="A4236" t="s">
        <v>5846</v>
      </c>
      <c r="B4236" t="s">
        <v>5</v>
      </c>
      <c r="C4236" t="s">
        <v>1739</v>
      </c>
      <c r="D4236" t="s">
        <v>6904</v>
      </c>
      <c r="E4236" t="s">
        <v>1714</v>
      </c>
    </row>
    <row r="4237" spans="1:5" x14ac:dyDescent="0.25">
      <c r="A4237" t="s">
        <v>5847</v>
      </c>
      <c r="B4237" t="s">
        <v>5</v>
      </c>
      <c r="C4237" t="s">
        <v>1739</v>
      </c>
      <c r="D4237" t="s">
        <v>6904</v>
      </c>
      <c r="E4237" t="s">
        <v>1715</v>
      </c>
    </row>
    <row r="4238" spans="1:5" x14ac:dyDescent="0.25">
      <c r="A4238" t="s">
        <v>5848</v>
      </c>
      <c r="B4238" t="s">
        <v>5</v>
      </c>
      <c r="C4238" t="s">
        <v>1739</v>
      </c>
      <c r="D4238" t="s">
        <v>6905</v>
      </c>
      <c r="E4238" t="s">
        <v>1702</v>
      </c>
    </row>
    <row r="4239" spans="1:5" x14ac:dyDescent="0.25">
      <c r="A4239" t="s">
        <v>5849</v>
      </c>
      <c r="B4239" t="s">
        <v>5</v>
      </c>
      <c r="C4239" t="s">
        <v>1739</v>
      </c>
      <c r="D4239" t="s">
        <v>6905</v>
      </c>
      <c r="E4239" t="s">
        <v>1705</v>
      </c>
    </row>
    <row r="4240" spans="1:5" x14ac:dyDescent="0.25">
      <c r="A4240" t="s">
        <v>5850</v>
      </c>
      <c r="B4240" t="s">
        <v>5</v>
      </c>
      <c r="C4240" t="s">
        <v>1739</v>
      </c>
      <c r="D4240" t="s">
        <v>6905</v>
      </c>
      <c r="E4240" t="s">
        <v>1706</v>
      </c>
    </row>
    <row r="4241" spans="1:5" x14ac:dyDescent="0.25">
      <c r="A4241" t="s">
        <v>5851</v>
      </c>
      <c r="B4241" t="s">
        <v>5</v>
      </c>
      <c r="C4241" t="s">
        <v>1739</v>
      </c>
      <c r="D4241" t="s">
        <v>6905</v>
      </c>
      <c r="E4241" t="s">
        <v>1707</v>
      </c>
    </row>
    <row r="4242" spans="1:5" x14ac:dyDescent="0.25">
      <c r="A4242" t="s">
        <v>5852</v>
      </c>
      <c r="B4242" t="s">
        <v>5</v>
      </c>
      <c r="C4242" t="s">
        <v>1739</v>
      </c>
      <c r="D4242" t="s">
        <v>6905</v>
      </c>
      <c r="E4242" t="s">
        <v>1708</v>
      </c>
    </row>
    <row r="4243" spans="1:5" x14ac:dyDescent="0.25">
      <c r="A4243" t="s">
        <v>5853</v>
      </c>
      <c r="B4243" t="s">
        <v>5</v>
      </c>
      <c r="C4243" t="s">
        <v>1739</v>
      </c>
      <c r="D4243" t="s">
        <v>6905</v>
      </c>
      <c r="E4243" t="s">
        <v>1709</v>
      </c>
    </row>
    <row r="4244" spans="1:5" x14ac:dyDescent="0.25">
      <c r="A4244" t="s">
        <v>5854</v>
      </c>
      <c r="B4244" t="s">
        <v>5</v>
      </c>
      <c r="C4244" t="s">
        <v>1739</v>
      </c>
      <c r="D4244" t="s">
        <v>6905</v>
      </c>
      <c r="E4244" t="s">
        <v>1710</v>
      </c>
    </row>
    <row r="4245" spans="1:5" x14ac:dyDescent="0.25">
      <c r="A4245" t="s">
        <v>5855</v>
      </c>
      <c r="B4245" t="s">
        <v>5</v>
      </c>
      <c r="C4245" t="s">
        <v>1739</v>
      </c>
      <c r="D4245" t="s">
        <v>6905</v>
      </c>
      <c r="E4245" t="s">
        <v>1711</v>
      </c>
    </row>
    <row r="4246" spans="1:5" x14ac:dyDescent="0.25">
      <c r="A4246" t="s">
        <v>5856</v>
      </c>
      <c r="B4246" t="s">
        <v>5</v>
      </c>
      <c r="C4246" t="s">
        <v>1739</v>
      </c>
      <c r="D4246" t="s">
        <v>6905</v>
      </c>
      <c r="E4246" t="s">
        <v>1712</v>
      </c>
    </row>
    <row r="4247" spans="1:5" x14ac:dyDescent="0.25">
      <c r="A4247" t="s">
        <v>5857</v>
      </c>
      <c r="B4247" t="s">
        <v>5</v>
      </c>
      <c r="C4247" t="s">
        <v>1739</v>
      </c>
      <c r="D4247" t="s">
        <v>6905</v>
      </c>
      <c r="E4247" t="s">
        <v>1713</v>
      </c>
    </row>
    <row r="4248" spans="1:5" x14ac:dyDescent="0.25">
      <c r="A4248" t="s">
        <v>5858</v>
      </c>
      <c r="B4248" t="s">
        <v>5</v>
      </c>
      <c r="C4248" t="s">
        <v>1739</v>
      </c>
      <c r="D4248" t="s">
        <v>6905</v>
      </c>
      <c r="E4248" t="s">
        <v>1714</v>
      </c>
    </row>
    <row r="4249" spans="1:5" x14ac:dyDescent="0.25">
      <c r="A4249" t="s">
        <v>5859</v>
      </c>
      <c r="B4249" t="s">
        <v>5</v>
      </c>
      <c r="C4249" t="s">
        <v>1739</v>
      </c>
      <c r="D4249" t="s">
        <v>6905</v>
      </c>
      <c r="E4249" t="s">
        <v>1715</v>
      </c>
    </row>
    <row r="4250" spans="1:5" x14ac:dyDescent="0.25">
      <c r="A4250" t="s">
        <v>5860</v>
      </c>
      <c r="B4250" t="s">
        <v>5</v>
      </c>
      <c r="C4250" t="s">
        <v>1739</v>
      </c>
      <c r="D4250" t="s">
        <v>6906</v>
      </c>
      <c r="E4250" t="s">
        <v>1702</v>
      </c>
    </row>
    <row r="4251" spans="1:5" x14ac:dyDescent="0.25">
      <c r="A4251" t="s">
        <v>5861</v>
      </c>
      <c r="B4251" t="s">
        <v>5</v>
      </c>
      <c r="C4251" t="s">
        <v>1739</v>
      </c>
      <c r="D4251" t="s">
        <v>6906</v>
      </c>
      <c r="E4251" t="s">
        <v>1705</v>
      </c>
    </row>
    <row r="4252" spans="1:5" x14ac:dyDescent="0.25">
      <c r="A4252" t="s">
        <v>5862</v>
      </c>
      <c r="B4252" t="s">
        <v>5</v>
      </c>
      <c r="C4252" t="s">
        <v>1739</v>
      </c>
      <c r="D4252" t="s">
        <v>6906</v>
      </c>
      <c r="E4252" t="s">
        <v>1706</v>
      </c>
    </row>
    <row r="4253" spans="1:5" x14ac:dyDescent="0.25">
      <c r="A4253" t="s">
        <v>5863</v>
      </c>
      <c r="B4253" t="s">
        <v>5</v>
      </c>
      <c r="C4253" t="s">
        <v>1739</v>
      </c>
      <c r="D4253" t="s">
        <v>6906</v>
      </c>
      <c r="E4253" t="s">
        <v>1707</v>
      </c>
    </row>
    <row r="4254" spans="1:5" x14ac:dyDescent="0.25">
      <c r="A4254" t="s">
        <v>5864</v>
      </c>
      <c r="B4254" t="s">
        <v>5</v>
      </c>
      <c r="C4254" t="s">
        <v>1739</v>
      </c>
      <c r="D4254" t="s">
        <v>6906</v>
      </c>
      <c r="E4254" t="s">
        <v>1708</v>
      </c>
    </row>
    <row r="4255" spans="1:5" x14ac:dyDescent="0.25">
      <c r="A4255" t="s">
        <v>5865</v>
      </c>
      <c r="B4255" t="s">
        <v>5</v>
      </c>
      <c r="C4255" t="s">
        <v>1739</v>
      </c>
      <c r="D4255" t="s">
        <v>6906</v>
      </c>
      <c r="E4255" t="s">
        <v>1709</v>
      </c>
    </row>
    <row r="4256" spans="1:5" x14ac:dyDescent="0.25">
      <c r="A4256" t="s">
        <v>5866</v>
      </c>
      <c r="B4256" t="s">
        <v>5</v>
      </c>
      <c r="C4256" t="s">
        <v>1739</v>
      </c>
      <c r="D4256" t="s">
        <v>6906</v>
      </c>
      <c r="E4256" t="s">
        <v>1710</v>
      </c>
    </row>
    <row r="4257" spans="1:5" x14ac:dyDescent="0.25">
      <c r="A4257" t="s">
        <v>5867</v>
      </c>
      <c r="B4257" t="s">
        <v>5</v>
      </c>
      <c r="C4257" t="s">
        <v>1739</v>
      </c>
      <c r="D4257" t="s">
        <v>6906</v>
      </c>
      <c r="E4257" t="s">
        <v>1711</v>
      </c>
    </row>
    <row r="4258" spans="1:5" x14ac:dyDescent="0.25">
      <c r="A4258" t="s">
        <v>5868</v>
      </c>
      <c r="B4258" t="s">
        <v>5</v>
      </c>
      <c r="C4258" t="s">
        <v>1739</v>
      </c>
      <c r="D4258" t="s">
        <v>6906</v>
      </c>
      <c r="E4258" t="s">
        <v>1712</v>
      </c>
    </row>
    <row r="4259" spans="1:5" x14ac:dyDescent="0.25">
      <c r="A4259" t="s">
        <v>5869</v>
      </c>
      <c r="B4259" t="s">
        <v>5</v>
      </c>
      <c r="C4259" t="s">
        <v>1739</v>
      </c>
      <c r="D4259" t="s">
        <v>6906</v>
      </c>
      <c r="E4259" t="s">
        <v>1713</v>
      </c>
    </row>
    <row r="4260" spans="1:5" x14ac:dyDescent="0.25">
      <c r="A4260" t="s">
        <v>5870</v>
      </c>
      <c r="B4260" t="s">
        <v>5</v>
      </c>
      <c r="C4260" t="s">
        <v>1739</v>
      </c>
      <c r="D4260" t="s">
        <v>6906</v>
      </c>
      <c r="E4260" t="s">
        <v>1714</v>
      </c>
    </row>
    <row r="4261" spans="1:5" x14ac:dyDescent="0.25">
      <c r="A4261" t="s">
        <v>5871</v>
      </c>
      <c r="B4261" t="s">
        <v>5</v>
      </c>
      <c r="C4261" t="s">
        <v>1739</v>
      </c>
      <c r="D4261" t="s">
        <v>6906</v>
      </c>
      <c r="E4261" t="s">
        <v>1715</v>
      </c>
    </row>
    <row r="4262" spans="1:5" x14ac:dyDescent="0.25">
      <c r="A4262" t="s">
        <v>5872</v>
      </c>
      <c r="B4262" t="s">
        <v>5</v>
      </c>
      <c r="C4262" t="s">
        <v>1739</v>
      </c>
      <c r="D4262" t="s">
        <v>6907</v>
      </c>
      <c r="E4262" t="s">
        <v>1702</v>
      </c>
    </row>
    <row r="4263" spans="1:5" x14ac:dyDescent="0.25">
      <c r="A4263" t="s">
        <v>5873</v>
      </c>
      <c r="B4263" t="s">
        <v>5</v>
      </c>
      <c r="C4263" t="s">
        <v>1739</v>
      </c>
      <c r="D4263" t="s">
        <v>6907</v>
      </c>
      <c r="E4263" t="s">
        <v>1705</v>
      </c>
    </row>
    <row r="4264" spans="1:5" x14ac:dyDescent="0.25">
      <c r="A4264" t="s">
        <v>5874</v>
      </c>
      <c r="B4264" t="s">
        <v>5</v>
      </c>
      <c r="C4264" t="s">
        <v>1739</v>
      </c>
      <c r="D4264" t="s">
        <v>6907</v>
      </c>
      <c r="E4264" t="s">
        <v>1706</v>
      </c>
    </row>
    <row r="4265" spans="1:5" x14ac:dyDescent="0.25">
      <c r="A4265" t="s">
        <v>5875</v>
      </c>
      <c r="B4265" t="s">
        <v>5</v>
      </c>
      <c r="C4265" t="s">
        <v>1739</v>
      </c>
      <c r="D4265" t="s">
        <v>6907</v>
      </c>
      <c r="E4265" t="s">
        <v>1707</v>
      </c>
    </row>
    <row r="4266" spans="1:5" x14ac:dyDescent="0.25">
      <c r="A4266" t="s">
        <v>5876</v>
      </c>
      <c r="B4266" t="s">
        <v>5</v>
      </c>
      <c r="C4266" t="s">
        <v>1739</v>
      </c>
      <c r="D4266" t="s">
        <v>6907</v>
      </c>
      <c r="E4266" t="s">
        <v>1708</v>
      </c>
    </row>
    <row r="4267" spans="1:5" x14ac:dyDescent="0.25">
      <c r="A4267" t="s">
        <v>5877</v>
      </c>
      <c r="B4267" t="s">
        <v>5</v>
      </c>
      <c r="C4267" t="s">
        <v>1739</v>
      </c>
      <c r="D4267" t="s">
        <v>6907</v>
      </c>
      <c r="E4267" t="s">
        <v>1709</v>
      </c>
    </row>
    <row r="4268" spans="1:5" x14ac:dyDescent="0.25">
      <c r="A4268" t="s">
        <v>5878</v>
      </c>
      <c r="B4268" t="s">
        <v>5</v>
      </c>
      <c r="C4268" t="s">
        <v>1739</v>
      </c>
      <c r="D4268" t="s">
        <v>6907</v>
      </c>
      <c r="E4268" t="s">
        <v>1710</v>
      </c>
    </row>
    <row r="4269" spans="1:5" x14ac:dyDescent="0.25">
      <c r="A4269" t="s">
        <v>5879</v>
      </c>
      <c r="B4269" t="s">
        <v>5</v>
      </c>
      <c r="C4269" t="s">
        <v>1739</v>
      </c>
      <c r="D4269" t="s">
        <v>6907</v>
      </c>
      <c r="E4269" t="s">
        <v>1711</v>
      </c>
    </row>
    <row r="4270" spans="1:5" x14ac:dyDescent="0.25">
      <c r="A4270" t="s">
        <v>5880</v>
      </c>
      <c r="B4270" t="s">
        <v>5</v>
      </c>
      <c r="C4270" t="s">
        <v>1739</v>
      </c>
      <c r="D4270" t="s">
        <v>6907</v>
      </c>
      <c r="E4270" t="s">
        <v>1712</v>
      </c>
    </row>
    <row r="4271" spans="1:5" x14ac:dyDescent="0.25">
      <c r="A4271" t="s">
        <v>5881</v>
      </c>
      <c r="B4271" t="s">
        <v>5</v>
      </c>
      <c r="C4271" t="s">
        <v>1739</v>
      </c>
      <c r="D4271" t="s">
        <v>6907</v>
      </c>
      <c r="E4271" t="s">
        <v>1713</v>
      </c>
    </row>
    <row r="4272" spans="1:5" x14ac:dyDescent="0.25">
      <c r="A4272" t="s">
        <v>5882</v>
      </c>
      <c r="B4272" t="s">
        <v>5</v>
      </c>
      <c r="C4272" t="s">
        <v>1739</v>
      </c>
      <c r="D4272" t="s">
        <v>6907</v>
      </c>
      <c r="E4272" t="s">
        <v>1714</v>
      </c>
    </row>
    <row r="4273" spans="1:5" x14ac:dyDescent="0.25">
      <c r="A4273" t="s">
        <v>5883</v>
      </c>
      <c r="B4273" t="s">
        <v>5</v>
      </c>
      <c r="C4273" t="s">
        <v>1739</v>
      </c>
      <c r="D4273" t="s">
        <v>6907</v>
      </c>
      <c r="E4273" t="s">
        <v>1715</v>
      </c>
    </row>
    <row r="4274" spans="1:5" x14ac:dyDescent="0.25">
      <c r="A4274" t="s">
        <v>5884</v>
      </c>
      <c r="B4274" t="s">
        <v>5</v>
      </c>
      <c r="C4274" t="s">
        <v>1739</v>
      </c>
      <c r="D4274" t="s">
        <v>6908</v>
      </c>
      <c r="E4274" t="s">
        <v>1702</v>
      </c>
    </row>
    <row r="4275" spans="1:5" x14ac:dyDescent="0.25">
      <c r="A4275" t="s">
        <v>5885</v>
      </c>
      <c r="B4275" t="s">
        <v>5</v>
      </c>
      <c r="C4275" t="s">
        <v>1739</v>
      </c>
      <c r="D4275" t="s">
        <v>6908</v>
      </c>
      <c r="E4275" t="s">
        <v>1705</v>
      </c>
    </row>
    <row r="4276" spans="1:5" x14ac:dyDescent="0.25">
      <c r="A4276" t="s">
        <v>5886</v>
      </c>
      <c r="B4276" t="s">
        <v>5</v>
      </c>
      <c r="C4276" t="s">
        <v>1739</v>
      </c>
      <c r="D4276" t="s">
        <v>6908</v>
      </c>
      <c r="E4276" t="s">
        <v>1706</v>
      </c>
    </row>
    <row r="4277" spans="1:5" x14ac:dyDescent="0.25">
      <c r="A4277" t="s">
        <v>5887</v>
      </c>
      <c r="B4277" t="s">
        <v>5</v>
      </c>
      <c r="C4277" t="s">
        <v>1739</v>
      </c>
      <c r="D4277" t="s">
        <v>6908</v>
      </c>
      <c r="E4277" t="s">
        <v>1707</v>
      </c>
    </row>
    <row r="4278" spans="1:5" x14ac:dyDescent="0.25">
      <c r="A4278" t="s">
        <v>5888</v>
      </c>
      <c r="B4278" t="s">
        <v>5</v>
      </c>
      <c r="C4278" t="s">
        <v>1739</v>
      </c>
      <c r="D4278" t="s">
        <v>6908</v>
      </c>
      <c r="E4278" t="s">
        <v>1708</v>
      </c>
    </row>
    <row r="4279" spans="1:5" x14ac:dyDescent="0.25">
      <c r="A4279" t="s">
        <v>5889</v>
      </c>
      <c r="B4279" t="s">
        <v>5</v>
      </c>
      <c r="C4279" t="s">
        <v>1739</v>
      </c>
      <c r="D4279" t="s">
        <v>6908</v>
      </c>
      <c r="E4279" t="s">
        <v>1709</v>
      </c>
    </row>
    <row r="4280" spans="1:5" x14ac:dyDescent="0.25">
      <c r="A4280" t="s">
        <v>5890</v>
      </c>
      <c r="B4280" t="s">
        <v>5</v>
      </c>
      <c r="C4280" t="s">
        <v>1739</v>
      </c>
      <c r="D4280" t="s">
        <v>6908</v>
      </c>
      <c r="E4280" t="s">
        <v>1710</v>
      </c>
    </row>
    <row r="4281" spans="1:5" x14ac:dyDescent="0.25">
      <c r="A4281" t="s">
        <v>5891</v>
      </c>
      <c r="B4281" t="s">
        <v>5</v>
      </c>
      <c r="C4281" t="s">
        <v>1739</v>
      </c>
      <c r="D4281" t="s">
        <v>6908</v>
      </c>
      <c r="E4281" t="s">
        <v>1711</v>
      </c>
    </row>
    <row r="4282" spans="1:5" x14ac:dyDescent="0.25">
      <c r="A4282" t="s">
        <v>5892</v>
      </c>
      <c r="B4282" t="s">
        <v>5</v>
      </c>
      <c r="C4282" t="s">
        <v>1739</v>
      </c>
      <c r="D4282" t="s">
        <v>6908</v>
      </c>
      <c r="E4282" t="s">
        <v>1712</v>
      </c>
    </row>
    <row r="4283" spans="1:5" x14ac:dyDescent="0.25">
      <c r="A4283" t="s">
        <v>5893</v>
      </c>
      <c r="B4283" t="s">
        <v>5</v>
      </c>
      <c r="C4283" t="s">
        <v>1739</v>
      </c>
      <c r="D4283" t="s">
        <v>6908</v>
      </c>
      <c r="E4283" t="s">
        <v>1713</v>
      </c>
    </row>
    <row r="4284" spans="1:5" x14ac:dyDescent="0.25">
      <c r="A4284" t="s">
        <v>5894</v>
      </c>
      <c r="B4284" t="s">
        <v>5</v>
      </c>
      <c r="C4284" t="s">
        <v>1739</v>
      </c>
      <c r="D4284" t="s">
        <v>6908</v>
      </c>
      <c r="E4284" t="s">
        <v>1714</v>
      </c>
    </row>
    <row r="4285" spans="1:5" x14ac:dyDescent="0.25">
      <c r="A4285" t="s">
        <v>5895</v>
      </c>
      <c r="B4285" t="s">
        <v>5</v>
      </c>
      <c r="C4285" t="s">
        <v>1739</v>
      </c>
      <c r="D4285" t="s">
        <v>6908</v>
      </c>
      <c r="E4285" t="s">
        <v>1715</v>
      </c>
    </row>
    <row r="4286" spans="1:5" x14ac:dyDescent="0.25">
      <c r="A4286" t="s">
        <v>5896</v>
      </c>
      <c r="B4286" t="s">
        <v>5</v>
      </c>
      <c r="C4286" t="s">
        <v>1739</v>
      </c>
      <c r="D4286" t="s">
        <v>6909</v>
      </c>
      <c r="E4286" t="s">
        <v>1702</v>
      </c>
    </row>
    <row r="4287" spans="1:5" x14ac:dyDescent="0.25">
      <c r="A4287" t="s">
        <v>5897</v>
      </c>
      <c r="B4287" t="s">
        <v>5</v>
      </c>
      <c r="C4287" t="s">
        <v>1739</v>
      </c>
      <c r="D4287" t="s">
        <v>6909</v>
      </c>
      <c r="E4287" t="s">
        <v>1705</v>
      </c>
    </row>
    <row r="4288" spans="1:5" x14ac:dyDescent="0.25">
      <c r="A4288" t="s">
        <v>5898</v>
      </c>
      <c r="B4288" t="s">
        <v>5</v>
      </c>
      <c r="C4288" t="s">
        <v>1739</v>
      </c>
      <c r="D4288" t="s">
        <v>6909</v>
      </c>
      <c r="E4288" t="s">
        <v>1706</v>
      </c>
    </row>
    <row r="4289" spans="1:5" x14ac:dyDescent="0.25">
      <c r="A4289" t="s">
        <v>5899</v>
      </c>
      <c r="B4289" t="s">
        <v>5</v>
      </c>
      <c r="C4289" t="s">
        <v>1739</v>
      </c>
      <c r="D4289" t="s">
        <v>6909</v>
      </c>
      <c r="E4289" t="s">
        <v>1707</v>
      </c>
    </row>
    <row r="4290" spans="1:5" x14ac:dyDescent="0.25">
      <c r="A4290" t="s">
        <v>5900</v>
      </c>
      <c r="B4290" t="s">
        <v>5</v>
      </c>
      <c r="C4290" t="s">
        <v>1739</v>
      </c>
      <c r="D4290" t="s">
        <v>6909</v>
      </c>
      <c r="E4290" t="s">
        <v>1708</v>
      </c>
    </row>
    <row r="4291" spans="1:5" x14ac:dyDescent="0.25">
      <c r="A4291" t="s">
        <v>5901</v>
      </c>
      <c r="B4291" t="s">
        <v>5</v>
      </c>
      <c r="C4291" t="s">
        <v>1739</v>
      </c>
      <c r="D4291" t="s">
        <v>6909</v>
      </c>
      <c r="E4291" t="s">
        <v>1709</v>
      </c>
    </row>
    <row r="4292" spans="1:5" x14ac:dyDescent="0.25">
      <c r="A4292" t="s">
        <v>5902</v>
      </c>
      <c r="B4292" t="s">
        <v>5</v>
      </c>
      <c r="C4292" t="s">
        <v>1739</v>
      </c>
      <c r="D4292" t="s">
        <v>6909</v>
      </c>
      <c r="E4292" t="s">
        <v>1710</v>
      </c>
    </row>
    <row r="4293" spans="1:5" x14ac:dyDescent="0.25">
      <c r="A4293" t="s">
        <v>5903</v>
      </c>
      <c r="B4293" t="s">
        <v>5</v>
      </c>
      <c r="C4293" t="s">
        <v>1739</v>
      </c>
      <c r="D4293" t="s">
        <v>6909</v>
      </c>
      <c r="E4293" t="s">
        <v>1711</v>
      </c>
    </row>
    <row r="4294" spans="1:5" x14ac:dyDescent="0.25">
      <c r="A4294" t="s">
        <v>5904</v>
      </c>
      <c r="B4294" t="s">
        <v>5</v>
      </c>
      <c r="C4294" t="s">
        <v>1739</v>
      </c>
      <c r="D4294" t="s">
        <v>6909</v>
      </c>
      <c r="E4294" t="s">
        <v>1712</v>
      </c>
    </row>
    <row r="4295" spans="1:5" x14ac:dyDescent="0.25">
      <c r="A4295" t="s">
        <v>5905</v>
      </c>
      <c r="B4295" t="s">
        <v>5</v>
      </c>
      <c r="C4295" t="s">
        <v>1739</v>
      </c>
      <c r="D4295" t="s">
        <v>6909</v>
      </c>
      <c r="E4295" t="s">
        <v>1713</v>
      </c>
    </row>
    <row r="4296" spans="1:5" x14ac:dyDescent="0.25">
      <c r="A4296" t="s">
        <v>5906</v>
      </c>
      <c r="B4296" t="s">
        <v>5</v>
      </c>
      <c r="C4296" t="s">
        <v>1739</v>
      </c>
      <c r="D4296" t="s">
        <v>6909</v>
      </c>
      <c r="E4296" t="s">
        <v>1714</v>
      </c>
    </row>
    <row r="4297" spans="1:5" x14ac:dyDescent="0.25">
      <c r="A4297" t="s">
        <v>5907</v>
      </c>
      <c r="B4297" t="s">
        <v>5</v>
      </c>
      <c r="C4297" t="s">
        <v>1739</v>
      </c>
      <c r="D4297" t="s">
        <v>6909</v>
      </c>
      <c r="E4297" t="s">
        <v>1715</v>
      </c>
    </row>
    <row r="4298" spans="1:5" x14ac:dyDescent="0.25">
      <c r="A4298" t="s">
        <v>5908</v>
      </c>
      <c r="B4298" t="s">
        <v>5</v>
      </c>
      <c r="C4298" t="s">
        <v>1739</v>
      </c>
      <c r="D4298" t="s">
        <v>6910</v>
      </c>
      <c r="E4298" t="s">
        <v>1702</v>
      </c>
    </row>
    <row r="4299" spans="1:5" x14ac:dyDescent="0.25">
      <c r="A4299" t="s">
        <v>5909</v>
      </c>
      <c r="B4299" t="s">
        <v>5</v>
      </c>
      <c r="C4299" t="s">
        <v>1739</v>
      </c>
      <c r="D4299" t="s">
        <v>6910</v>
      </c>
      <c r="E4299" t="s">
        <v>1705</v>
      </c>
    </row>
    <row r="4300" spans="1:5" x14ac:dyDescent="0.25">
      <c r="A4300" t="s">
        <v>5910</v>
      </c>
      <c r="B4300" t="s">
        <v>5</v>
      </c>
      <c r="C4300" t="s">
        <v>1739</v>
      </c>
      <c r="D4300" t="s">
        <v>6910</v>
      </c>
      <c r="E4300" t="s">
        <v>1706</v>
      </c>
    </row>
    <row r="4301" spans="1:5" x14ac:dyDescent="0.25">
      <c r="A4301" t="s">
        <v>5911</v>
      </c>
      <c r="B4301" t="s">
        <v>5</v>
      </c>
      <c r="C4301" t="s">
        <v>1739</v>
      </c>
      <c r="D4301" t="s">
        <v>6910</v>
      </c>
      <c r="E4301" t="s">
        <v>1707</v>
      </c>
    </row>
    <row r="4302" spans="1:5" x14ac:dyDescent="0.25">
      <c r="A4302" t="s">
        <v>5912</v>
      </c>
      <c r="B4302" t="s">
        <v>5</v>
      </c>
      <c r="C4302" t="s">
        <v>1739</v>
      </c>
      <c r="D4302" t="s">
        <v>6910</v>
      </c>
      <c r="E4302" t="s">
        <v>1708</v>
      </c>
    </row>
    <row r="4303" spans="1:5" x14ac:dyDescent="0.25">
      <c r="A4303" t="s">
        <v>5913</v>
      </c>
      <c r="B4303" t="s">
        <v>5</v>
      </c>
      <c r="C4303" t="s">
        <v>1739</v>
      </c>
      <c r="D4303" t="s">
        <v>6910</v>
      </c>
      <c r="E4303" t="s">
        <v>1709</v>
      </c>
    </row>
    <row r="4304" spans="1:5" x14ac:dyDescent="0.25">
      <c r="A4304" t="s">
        <v>5914</v>
      </c>
      <c r="B4304" t="s">
        <v>5</v>
      </c>
      <c r="C4304" t="s">
        <v>1739</v>
      </c>
      <c r="D4304" t="s">
        <v>6910</v>
      </c>
      <c r="E4304" t="s">
        <v>1710</v>
      </c>
    </row>
    <row r="4305" spans="1:5" x14ac:dyDescent="0.25">
      <c r="A4305" t="s">
        <v>5915</v>
      </c>
      <c r="B4305" t="s">
        <v>5</v>
      </c>
      <c r="C4305" t="s">
        <v>1739</v>
      </c>
      <c r="D4305" t="s">
        <v>6910</v>
      </c>
      <c r="E4305" t="s">
        <v>1711</v>
      </c>
    </row>
    <row r="4306" spans="1:5" x14ac:dyDescent="0.25">
      <c r="A4306" t="s">
        <v>5916</v>
      </c>
      <c r="B4306" t="s">
        <v>5</v>
      </c>
      <c r="C4306" t="s">
        <v>1739</v>
      </c>
      <c r="D4306" t="s">
        <v>6910</v>
      </c>
      <c r="E4306" t="s">
        <v>1712</v>
      </c>
    </row>
    <row r="4307" spans="1:5" x14ac:dyDescent="0.25">
      <c r="A4307" t="s">
        <v>5917</v>
      </c>
      <c r="B4307" t="s">
        <v>5</v>
      </c>
      <c r="C4307" t="s">
        <v>1739</v>
      </c>
      <c r="D4307" t="s">
        <v>6910</v>
      </c>
      <c r="E4307" t="s">
        <v>1713</v>
      </c>
    </row>
    <row r="4308" spans="1:5" x14ac:dyDescent="0.25">
      <c r="A4308" t="s">
        <v>5918</v>
      </c>
      <c r="B4308" t="s">
        <v>5</v>
      </c>
      <c r="C4308" t="s">
        <v>1739</v>
      </c>
      <c r="D4308" t="s">
        <v>6910</v>
      </c>
      <c r="E4308" t="s">
        <v>1714</v>
      </c>
    </row>
    <row r="4309" spans="1:5" x14ac:dyDescent="0.25">
      <c r="A4309" t="s">
        <v>5919</v>
      </c>
      <c r="B4309" t="s">
        <v>5</v>
      </c>
      <c r="C4309" t="s">
        <v>1739</v>
      </c>
      <c r="D4309" t="s">
        <v>6910</v>
      </c>
      <c r="E4309" t="s">
        <v>1715</v>
      </c>
    </row>
    <row r="4310" spans="1:5" x14ac:dyDescent="0.25">
      <c r="A4310" t="s">
        <v>5920</v>
      </c>
      <c r="B4310" t="s">
        <v>5</v>
      </c>
      <c r="C4310" t="s">
        <v>1739</v>
      </c>
      <c r="D4310" t="s">
        <v>6911</v>
      </c>
      <c r="E4310" t="s">
        <v>1702</v>
      </c>
    </row>
    <row r="4311" spans="1:5" x14ac:dyDescent="0.25">
      <c r="A4311" t="s">
        <v>5921</v>
      </c>
      <c r="B4311" t="s">
        <v>5</v>
      </c>
      <c r="C4311" t="s">
        <v>1739</v>
      </c>
      <c r="D4311" t="s">
        <v>6911</v>
      </c>
      <c r="E4311" t="s">
        <v>1705</v>
      </c>
    </row>
    <row r="4312" spans="1:5" x14ac:dyDescent="0.25">
      <c r="A4312" t="s">
        <v>5922</v>
      </c>
      <c r="B4312" t="s">
        <v>5</v>
      </c>
      <c r="C4312" t="s">
        <v>1739</v>
      </c>
      <c r="D4312" t="s">
        <v>6911</v>
      </c>
      <c r="E4312" t="s">
        <v>1706</v>
      </c>
    </row>
    <row r="4313" spans="1:5" x14ac:dyDescent="0.25">
      <c r="A4313" t="s">
        <v>5923</v>
      </c>
      <c r="B4313" t="s">
        <v>5</v>
      </c>
      <c r="C4313" t="s">
        <v>1739</v>
      </c>
      <c r="D4313" t="s">
        <v>6911</v>
      </c>
      <c r="E4313" t="s">
        <v>1707</v>
      </c>
    </row>
    <row r="4314" spans="1:5" x14ac:dyDescent="0.25">
      <c r="A4314" t="s">
        <v>5924</v>
      </c>
      <c r="B4314" t="s">
        <v>5</v>
      </c>
      <c r="C4314" t="s">
        <v>1739</v>
      </c>
      <c r="D4314" t="s">
        <v>6911</v>
      </c>
      <c r="E4314" t="s">
        <v>1708</v>
      </c>
    </row>
    <row r="4315" spans="1:5" x14ac:dyDescent="0.25">
      <c r="A4315" t="s">
        <v>5925</v>
      </c>
      <c r="B4315" t="s">
        <v>5</v>
      </c>
      <c r="C4315" t="s">
        <v>1739</v>
      </c>
      <c r="D4315" t="s">
        <v>6911</v>
      </c>
      <c r="E4315" t="s">
        <v>1709</v>
      </c>
    </row>
    <row r="4316" spans="1:5" x14ac:dyDescent="0.25">
      <c r="A4316" t="s">
        <v>5926</v>
      </c>
      <c r="B4316" t="s">
        <v>5</v>
      </c>
      <c r="C4316" t="s">
        <v>1739</v>
      </c>
      <c r="D4316" t="s">
        <v>6911</v>
      </c>
      <c r="E4316" t="s">
        <v>1710</v>
      </c>
    </row>
    <row r="4317" spans="1:5" x14ac:dyDescent="0.25">
      <c r="A4317" t="s">
        <v>5927</v>
      </c>
      <c r="B4317" t="s">
        <v>5</v>
      </c>
      <c r="C4317" t="s">
        <v>1739</v>
      </c>
      <c r="D4317" t="s">
        <v>6911</v>
      </c>
      <c r="E4317" t="s">
        <v>1711</v>
      </c>
    </row>
    <row r="4318" spans="1:5" x14ac:dyDescent="0.25">
      <c r="A4318" t="s">
        <v>5928</v>
      </c>
      <c r="B4318" t="s">
        <v>5</v>
      </c>
      <c r="C4318" t="s">
        <v>1739</v>
      </c>
      <c r="D4318" t="s">
        <v>6911</v>
      </c>
      <c r="E4318" t="s">
        <v>1712</v>
      </c>
    </row>
    <row r="4319" spans="1:5" x14ac:dyDescent="0.25">
      <c r="A4319" t="s">
        <v>5929</v>
      </c>
      <c r="B4319" t="s">
        <v>5</v>
      </c>
      <c r="C4319" t="s">
        <v>1739</v>
      </c>
      <c r="D4319" t="s">
        <v>6911</v>
      </c>
      <c r="E4319" t="s">
        <v>1713</v>
      </c>
    </row>
    <row r="4320" spans="1:5" x14ac:dyDescent="0.25">
      <c r="A4320" t="s">
        <v>5930</v>
      </c>
      <c r="B4320" t="s">
        <v>5</v>
      </c>
      <c r="C4320" t="s">
        <v>1739</v>
      </c>
      <c r="D4320" t="s">
        <v>6911</v>
      </c>
      <c r="E4320" t="s">
        <v>1714</v>
      </c>
    </row>
    <row r="4321" spans="1:5" x14ac:dyDescent="0.25">
      <c r="A4321" t="s">
        <v>5931</v>
      </c>
      <c r="B4321" t="s">
        <v>5</v>
      </c>
      <c r="C4321" t="s">
        <v>1739</v>
      </c>
      <c r="D4321" t="s">
        <v>6911</v>
      </c>
      <c r="E4321" t="s">
        <v>1715</v>
      </c>
    </row>
    <row r="4322" spans="1:5" x14ac:dyDescent="0.25">
      <c r="A4322" t="s">
        <v>5932</v>
      </c>
      <c r="B4322" t="s">
        <v>5</v>
      </c>
      <c r="C4322" t="s">
        <v>1739</v>
      </c>
      <c r="D4322" t="s">
        <v>6912</v>
      </c>
      <c r="E4322" t="s">
        <v>1702</v>
      </c>
    </row>
    <row r="4323" spans="1:5" x14ac:dyDescent="0.25">
      <c r="A4323" t="s">
        <v>5933</v>
      </c>
      <c r="B4323" t="s">
        <v>5</v>
      </c>
      <c r="C4323" t="s">
        <v>1739</v>
      </c>
      <c r="D4323" t="s">
        <v>6912</v>
      </c>
      <c r="E4323" t="s">
        <v>1705</v>
      </c>
    </row>
    <row r="4324" spans="1:5" x14ac:dyDescent="0.25">
      <c r="A4324" t="s">
        <v>5934</v>
      </c>
      <c r="B4324" t="s">
        <v>5</v>
      </c>
      <c r="C4324" t="s">
        <v>1739</v>
      </c>
      <c r="D4324" t="s">
        <v>6912</v>
      </c>
      <c r="E4324" t="s">
        <v>1706</v>
      </c>
    </row>
    <row r="4325" spans="1:5" x14ac:dyDescent="0.25">
      <c r="A4325" t="s">
        <v>5935</v>
      </c>
      <c r="B4325" t="s">
        <v>5</v>
      </c>
      <c r="C4325" t="s">
        <v>1739</v>
      </c>
      <c r="D4325" t="s">
        <v>6912</v>
      </c>
      <c r="E4325" t="s">
        <v>1707</v>
      </c>
    </row>
    <row r="4326" spans="1:5" x14ac:dyDescent="0.25">
      <c r="A4326" t="s">
        <v>5936</v>
      </c>
      <c r="B4326" t="s">
        <v>5</v>
      </c>
      <c r="C4326" t="s">
        <v>1739</v>
      </c>
      <c r="D4326" t="s">
        <v>6912</v>
      </c>
      <c r="E4326" t="s">
        <v>1708</v>
      </c>
    </row>
    <row r="4327" spans="1:5" x14ac:dyDescent="0.25">
      <c r="A4327" t="s">
        <v>5937</v>
      </c>
      <c r="B4327" t="s">
        <v>5</v>
      </c>
      <c r="C4327" t="s">
        <v>1739</v>
      </c>
      <c r="D4327" t="s">
        <v>6912</v>
      </c>
      <c r="E4327" t="s">
        <v>1709</v>
      </c>
    </row>
    <row r="4328" spans="1:5" x14ac:dyDescent="0.25">
      <c r="A4328" t="s">
        <v>5938</v>
      </c>
      <c r="B4328" t="s">
        <v>5</v>
      </c>
      <c r="C4328" t="s">
        <v>1739</v>
      </c>
      <c r="D4328" t="s">
        <v>6912</v>
      </c>
      <c r="E4328" t="s">
        <v>1710</v>
      </c>
    </row>
    <row r="4329" spans="1:5" x14ac:dyDescent="0.25">
      <c r="A4329" t="s">
        <v>5939</v>
      </c>
      <c r="B4329" t="s">
        <v>5</v>
      </c>
      <c r="C4329" t="s">
        <v>1739</v>
      </c>
      <c r="D4329" t="s">
        <v>6912</v>
      </c>
      <c r="E4329" t="s">
        <v>1711</v>
      </c>
    </row>
    <row r="4330" spans="1:5" x14ac:dyDescent="0.25">
      <c r="A4330" t="s">
        <v>5940</v>
      </c>
      <c r="B4330" t="s">
        <v>5</v>
      </c>
      <c r="C4330" t="s">
        <v>1739</v>
      </c>
      <c r="D4330" t="s">
        <v>6912</v>
      </c>
      <c r="E4330" t="s">
        <v>1712</v>
      </c>
    </row>
    <row r="4331" spans="1:5" x14ac:dyDescent="0.25">
      <c r="A4331" t="s">
        <v>5941</v>
      </c>
      <c r="B4331" t="s">
        <v>5</v>
      </c>
      <c r="C4331" t="s">
        <v>1739</v>
      </c>
      <c r="D4331" t="s">
        <v>6912</v>
      </c>
      <c r="E4331" t="s">
        <v>1713</v>
      </c>
    </row>
    <row r="4332" spans="1:5" x14ac:dyDescent="0.25">
      <c r="A4332" t="s">
        <v>5942</v>
      </c>
      <c r="B4332" t="s">
        <v>5</v>
      </c>
      <c r="C4332" t="s">
        <v>1739</v>
      </c>
      <c r="D4332" t="s">
        <v>6912</v>
      </c>
      <c r="E4332" t="s">
        <v>1714</v>
      </c>
    </row>
    <row r="4333" spans="1:5" x14ac:dyDescent="0.25">
      <c r="A4333" t="s">
        <v>5943</v>
      </c>
      <c r="B4333" t="s">
        <v>5</v>
      </c>
      <c r="C4333" t="s">
        <v>1739</v>
      </c>
      <c r="D4333" t="s">
        <v>6912</v>
      </c>
      <c r="E4333" t="s">
        <v>1715</v>
      </c>
    </row>
    <row r="4334" spans="1:5" x14ac:dyDescent="0.25">
      <c r="A4334" t="s">
        <v>5944</v>
      </c>
      <c r="B4334" t="s">
        <v>5</v>
      </c>
      <c r="C4334" t="s">
        <v>1739</v>
      </c>
      <c r="D4334" t="s">
        <v>6913</v>
      </c>
      <c r="E4334" t="s">
        <v>1702</v>
      </c>
    </row>
    <row r="4335" spans="1:5" x14ac:dyDescent="0.25">
      <c r="A4335" t="s">
        <v>5945</v>
      </c>
      <c r="B4335" t="s">
        <v>5</v>
      </c>
      <c r="C4335" t="s">
        <v>1739</v>
      </c>
      <c r="D4335" t="s">
        <v>6913</v>
      </c>
      <c r="E4335" t="s">
        <v>1705</v>
      </c>
    </row>
    <row r="4336" spans="1:5" x14ac:dyDescent="0.25">
      <c r="A4336" t="s">
        <v>5946</v>
      </c>
      <c r="B4336" t="s">
        <v>5</v>
      </c>
      <c r="C4336" t="s">
        <v>1739</v>
      </c>
      <c r="D4336" t="s">
        <v>6913</v>
      </c>
      <c r="E4336" t="s">
        <v>1706</v>
      </c>
    </row>
    <row r="4337" spans="1:5" x14ac:dyDescent="0.25">
      <c r="A4337" t="s">
        <v>5947</v>
      </c>
      <c r="B4337" t="s">
        <v>5</v>
      </c>
      <c r="C4337" t="s">
        <v>1739</v>
      </c>
      <c r="D4337" t="s">
        <v>6913</v>
      </c>
      <c r="E4337" t="s">
        <v>1707</v>
      </c>
    </row>
    <row r="4338" spans="1:5" x14ac:dyDescent="0.25">
      <c r="A4338" t="s">
        <v>5948</v>
      </c>
      <c r="B4338" t="s">
        <v>5</v>
      </c>
      <c r="C4338" t="s">
        <v>1739</v>
      </c>
      <c r="D4338" t="s">
        <v>6913</v>
      </c>
      <c r="E4338" t="s">
        <v>1708</v>
      </c>
    </row>
    <row r="4339" spans="1:5" x14ac:dyDescent="0.25">
      <c r="A4339" t="s">
        <v>5949</v>
      </c>
      <c r="B4339" t="s">
        <v>5</v>
      </c>
      <c r="C4339" t="s">
        <v>1739</v>
      </c>
      <c r="D4339" t="s">
        <v>6913</v>
      </c>
      <c r="E4339" t="s">
        <v>1709</v>
      </c>
    </row>
    <row r="4340" spans="1:5" x14ac:dyDescent="0.25">
      <c r="A4340" t="s">
        <v>5950</v>
      </c>
      <c r="B4340" t="s">
        <v>5</v>
      </c>
      <c r="C4340" t="s">
        <v>1739</v>
      </c>
      <c r="D4340" t="s">
        <v>6913</v>
      </c>
      <c r="E4340" t="s">
        <v>1710</v>
      </c>
    </row>
    <row r="4341" spans="1:5" x14ac:dyDescent="0.25">
      <c r="A4341" t="s">
        <v>5951</v>
      </c>
      <c r="B4341" t="s">
        <v>5</v>
      </c>
      <c r="C4341" t="s">
        <v>1739</v>
      </c>
      <c r="D4341" t="s">
        <v>6913</v>
      </c>
      <c r="E4341" t="s">
        <v>1711</v>
      </c>
    </row>
    <row r="4342" spans="1:5" x14ac:dyDescent="0.25">
      <c r="A4342" t="s">
        <v>5952</v>
      </c>
      <c r="B4342" t="s">
        <v>5</v>
      </c>
      <c r="C4342" t="s">
        <v>1739</v>
      </c>
      <c r="D4342" t="s">
        <v>6913</v>
      </c>
      <c r="E4342" t="s">
        <v>1712</v>
      </c>
    </row>
    <row r="4343" spans="1:5" x14ac:dyDescent="0.25">
      <c r="A4343" t="s">
        <v>5953</v>
      </c>
      <c r="B4343" t="s">
        <v>5</v>
      </c>
      <c r="C4343" t="s">
        <v>1739</v>
      </c>
      <c r="D4343" t="s">
        <v>6913</v>
      </c>
      <c r="E4343" t="s">
        <v>1713</v>
      </c>
    </row>
    <row r="4344" spans="1:5" x14ac:dyDescent="0.25">
      <c r="A4344" t="s">
        <v>5954</v>
      </c>
      <c r="B4344" t="s">
        <v>5</v>
      </c>
      <c r="C4344" t="s">
        <v>1739</v>
      </c>
      <c r="D4344" t="s">
        <v>6913</v>
      </c>
      <c r="E4344" t="s">
        <v>1714</v>
      </c>
    </row>
    <row r="4345" spans="1:5" x14ac:dyDescent="0.25">
      <c r="A4345" t="s">
        <v>5955</v>
      </c>
      <c r="B4345" t="s">
        <v>5</v>
      </c>
      <c r="C4345" t="s">
        <v>1739</v>
      </c>
      <c r="D4345" t="s">
        <v>6913</v>
      </c>
      <c r="E4345" t="s">
        <v>1715</v>
      </c>
    </row>
    <row r="4346" spans="1:5" x14ac:dyDescent="0.25">
      <c r="A4346" t="s">
        <v>5956</v>
      </c>
      <c r="B4346" t="s">
        <v>5</v>
      </c>
      <c r="C4346" t="s">
        <v>1739</v>
      </c>
      <c r="D4346" t="s">
        <v>6914</v>
      </c>
      <c r="E4346" t="s">
        <v>1702</v>
      </c>
    </row>
    <row r="4347" spans="1:5" x14ac:dyDescent="0.25">
      <c r="A4347" t="s">
        <v>5957</v>
      </c>
      <c r="B4347" t="s">
        <v>5</v>
      </c>
      <c r="C4347" t="s">
        <v>1739</v>
      </c>
      <c r="D4347" t="s">
        <v>6914</v>
      </c>
      <c r="E4347" t="s">
        <v>1705</v>
      </c>
    </row>
    <row r="4348" spans="1:5" x14ac:dyDescent="0.25">
      <c r="A4348" t="s">
        <v>5958</v>
      </c>
      <c r="B4348" t="s">
        <v>5</v>
      </c>
      <c r="C4348" t="s">
        <v>1739</v>
      </c>
      <c r="D4348" t="s">
        <v>6914</v>
      </c>
      <c r="E4348" t="s">
        <v>1706</v>
      </c>
    </row>
    <row r="4349" spans="1:5" x14ac:dyDescent="0.25">
      <c r="A4349" t="s">
        <v>5959</v>
      </c>
      <c r="B4349" t="s">
        <v>5</v>
      </c>
      <c r="C4349" t="s">
        <v>1739</v>
      </c>
      <c r="D4349" t="s">
        <v>6914</v>
      </c>
      <c r="E4349" t="s">
        <v>1707</v>
      </c>
    </row>
    <row r="4350" spans="1:5" x14ac:dyDescent="0.25">
      <c r="A4350" t="s">
        <v>5960</v>
      </c>
      <c r="B4350" t="s">
        <v>5</v>
      </c>
      <c r="C4350" t="s">
        <v>1739</v>
      </c>
      <c r="D4350" t="s">
        <v>6914</v>
      </c>
      <c r="E4350" t="s">
        <v>1708</v>
      </c>
    </row>
    <row r="4351" spans="1:5" x14ac:dyDescent="0.25">
      <c r="A4351" t="s">
        <v>5961</v>
      </c>
      <c r="B4351" t="s">
        <v>5</v>
      </c>
      <c r="C4351" t="s">
        <v>1739</v>
      </c>
      <c r="D4351" t="s">
        <v>6914</v>
      </c>
      <c r="E4351" t="s">
        <v>1709</v>
      </c>
    </row>
    <row r="4352" spans="1:5" x14ac:dyDescent="0.25">
      <c r="A4352" t="s">
        <v>5962</v>
      </c>
      <c r="B4352" t="s">
        <v>5</v>
      </c>
      <c r="C4352" t="s">
        <v>1739</v>
      </c>
      <c r="D4352" t="s">
        <v>6914</v>
      </c>
      <c r="E4352" t="s">
        <v>1710</v>
      </c>
    </row>
    <row r="4353" spans="1:5" x14ac:dyDescent="0.25">
      <c r="A4353" t="s">
        <v>5963</v>
      </c>
      <c r="B4353" t="s">
        <v>5</v>
      </c>
      <c r="C4353" t="s">
        <v>1739</v>
      </c>
      <c r="D4353" t="s">
        <v>6914</v>
      </c>
      <c r="E4353" t="s">
        <v>1711</v>
      </c>
    </row>
    <row r="4354" spans="1:5" x14ac:dyDescent="0.25">
      <c r="A4354" t="s">
        <v>5964</v>
      </c>
      <c r="B4354" t="s">
        <v>5</v>
      </c>
      <c r="C4354" t="s">
        <v>1739</v>
      </c>
      <c r="D4354" t="s">
        <v>6914</v>
      </c>
      <c r="E4354" t="s">
        <v>1712</v>
      </c>
    </row>
    <row r="4355" spans="1:5" x14ac:dyDescent="0.25">
      <c r="A4355" t="s">
        <v>5965</v>
      </c>
      <c r="B4355" t="s">
        <v>5</v>
      </c>
      <c r="C4355" t="s">
        <v>1739</v>
      </c>
      <c r="D4355" t="s">
        <v>6914</v>
      </c>
      <c r="E4355" t="s">
        <v>1713</v>
      </c>
    </row>
    <row r="4356" spans="1:5" x14ac:dyDescent="0.25">
      <c r="A4356" t="s">
        <v>5966</v>
      </c>
      <c r="B4356" t="s">
        <v>5</v>
      </c>
      <c r="C4356" t="s">
        <v>1739</v>
      </c>
      <c r="D4356" t="s">
        <v>6914</v>
      </c>
      <c r="E4356" t="s">
        <v>1714</v>
      </c>
    </row>
    <row r="4357" spans="1:5" x14ac:dyDescent="0.25">
      <c r="A4357" t="s">
        <v>5967</v>
      </c>
      <c r="B4357" t="s">
        <v>5</v>
      </c>
      <c r="C4357" t="s">
        <v>1739</v>
      </c>
      <c r="D4357" t="s">
        <v>6914</v>
      </c>
      <c r="E4357" t="s">
        <v>1715</v>
      </c>
    </row>
    <row r="4358" spans="1:5" x14ac:dyDescent="0.25">
      <c r="A4358" t="s">
        <v>5968</v>
      </c>
      <c r="B4358" t="s">
        <v>5</v>
      </c>
      <c r="C4358" t="s">
        <v>1739</v>
      </c>
      <c r="D4358" t="s">
        <v>6915</v>
      </c>
      <c r="E4358" t="s">
        <v>1702</v>
      </c>
    </row>
    <row r="4359" spans="1:5" x14ac:dyDescent="0.25">
      <c r="A4359" t="s">
        <v>5969</v>
      </c>
      <c r="B4359" t="s">
        <v>5</v>
      </c>
      <c r="C4359" t="s">
        <v>1739</v>
      </c>
      <c r="D4359" t="s">
        <v>6915</v>
      </c>
      <c r="E4359" t="s">
        <v>1705</v>
      </c>
    </row>
    <row r="4360" spans="1:5" x14ac:dyDescent="0.25">
      <c r="A4360" t="s">
        <v>5970</v>
      </c>
      <c r="B4360" t="s">
        <v>5</v>
      </c>
      <c r="C4360" t="s">
        <v>1739</v>
      </c>
      <c r="D4360" t="s">
        <v>6915</v>
      </c>
      <c r="E4360" t="s">
        <v>1706</v>
      </c>
    </row>
    <row r="4361" spans="1:5" x14ac:dyDescent="0.25">
      <c r="A4361" t="s">
        <v>5971</v>
      </c>
      <c r="B4361" t="s">
        <v>5</v>
      </c>
      <c r="C4361" t="s">
        <v>1739</v>
      </c>
      <c r="D4361" t="s">
        <v>6915</v>
      </c>
      <c r="E4361" t="s">
        <v>1707</v>
      </c>
    </row>
    <row r="4362" spans="1:5" x14ac:dyDescent="0.25">
      <c r="A4362" t="s">
        <v>5972</v>
      </c>
      <c r="B4362" t="s">
        <v>5</v>
      </c>
      <c r="C4362" t="s">
        <v>1739</v>
      </c>
      <c r="D4362" t="s">
        <v>6915</v>
      </c>
      <c r="E4362" t="s">
        <v>1708</v>
      </c>
    </row>
    <row r="4363" spans="1:5" x14ac:dyDescent="0.25">
      <c r="A4363" t="s">
        <v>5973</v>
      </c>
      <c r="B4363" t="s">
        <v>5</v>
      </c>
      <c r="C4363" t="s">
        <v>1739</v>
      </c>
      <c r="D4363" t="s">
        <v>6915</v>
      </c>
      <c r="E4363" t="s">
        <v>1709</v>
      </c>
    </row>
    <row r="4364" spans="1:5" x14ac:dyDescent="0.25">
      <c r="A4364" t="s">
        <v>5974</v>
      </c>
      <c r="B4364" t="s">
        <v>5</v>
      </c>
      <c r="C4364" t="s">
        <v>1739</v>
      </c>
      <c r="D4364" t="s">
        <v>6915</v>
      </c>
      <c r="E4364" t="s">
        <v>1710</v>
      </c>
    </row>
    <row r="4365" spans="1:5" x14ac:dyDescent="0.25">
      <c r="A4365" t="s">
        <v>5975</v>
      </c>
      <c r="B4365" t="s">
        <v>5</v>
      </c>
      <c r="C4365" t="s">
        <v>1739</v>
      </c>
      <c r="D4365" t="s">
        <v>6915</v>
      </c>
      <c r="E4365" t="s">
        <v>1711</v>
      </c>
    </row>
    <row r="4366" spans="1:5" x14ac:dyDescent="0.25">
      <c r="A4366" t="s">
        <v>5976</v>
      </c>
      <c r="B4366" t="s">
        <v>5</v>
      </c>
      <c r="C4366" t="s">
        <v>1739</v>
      </c>
      <c r="D4366" t="s">
        <v>6915</v>
      </c>
      <c r="E4366" t="s">
        <v>1712</v>
      </c>
    </row>
    <row r="4367" spans="1:5" x14ac:dyDescent="0.25">
      <c r="A4367" t="s">
        <v>5977</v>
      </c>
      <c r="B4367" t="s">
        <v>5</v>
      </c>
      <c r="C4367" t="s">
        <v>1739</v>
      </c>
      <c r="D4367" t="s">
        <v>6915</v>
      </c>
      <c r="E4367" t="s">
        <v>1713</v>
      </c>
    </row>
    <row r="4368" spans="1:5" x14ac:dyDescent="0.25">
      <c r="A4368" t="s">
        <v>5978</v>
      </c>
      <c r="B4368" t="s">
        <v>5</v>
      </c>
      <c r="C4368" t="s">
        <v>1739</v>
      </c>
      <c r="D4368" t="s">
        <v>6915</v>
      </c>
      <c r="E4368" t="s">
        <v>1714</v>
      </c>
    </row>
    <row r="4369" spans="1:5" x14ac:dyDescent="0.25">
      <c r="A4369" t="s">
        <v>5979</v>
      </c>
      <c r="B4369" t="s">
        <v>5</v>
      </c>
      <c r="C4369" t="s">
        <v>1739</v>
      </c>
      <c r="D4369" t="s">
        <v>6915</v>
      </c>
      <c r="E4369" t="s">
        <v>1715</v>
      </c>
    </row>
    <row r="4370" spans="1:5" x14ac:dyDescent="0.25">
      <c r="A4370" t="s">
        <v>5980</v>
      </c>
      <c r="B4370" t="s">
        <v>5</v>
      </c>
      <c r="C4370" t="s">
        <v>1739</v>
      </c>
      <c r="D4370" t="s">
        <v>6916</v>
      </c>
      <c r="E4370" t="s">
        <v>1702</v>
      </c>
    </row>
    <row r="4371" spans="1:5" x14ac:dyDescent="0.25">
      <c r="A4371" t="s">
        <v>5981</v>
      </c>
      <c r="B4371" t="s">
        <v>5</v>
      </c>
      <c r="C4371" t="s">
        <v>1739</v>
      </c>
      <c r="D4371" t="s">
        <v>6916</v>
      </c>
      <c r="E4371" t="s">
        <v>1705</v>
      </c>
    </row>
    <row r="4372" spans="1:5" x14ac:dyDescent="0.25">
      <c r="A4372" t="s">
        <v>5982</v>
      </c>
      <c r="B4372" t="s">
        <v>5</v>
      </c>
      <c r="C4372" t="s">
        <v>1739</v>
      </c>
      <c r="D4372" t="s">
        <v>6916</v>
      </c>
      <c r="E4372" t="s">
        <v>1706</v>
      </c>
    </row>
    <row r="4373" spans="1:5" x14ac:dyDescent="0.25">
      <c r="A4373" t="s">
        <v>5983</v>
      </c>
      <c r="B4373" t="s">
        <v>5</v>
      </c>
      <c r="C4373" t="s">
        <v>1739</v>
      </c>
      <c r="D4373" t="s">
        <v>6916</v>
      </c>
      <c r="E4373" t="s">
        <v>1707</v>
      </c>
    </row>
    <row r="4374" spans="1:5" x14ac:dyDescent="0.25">
      <c r="A4374" t="s">
        <v>5984</v>
      </c>
      <c r="B4374" t="s">
        <v>5</v>
      </c>
      <c r="C4374" t="s">
        <v>1739</v>
      </c>
      <c r="D4374" t="s">
        <v>6916</v>
      </c>
      <c r="E4374" t="s">
        <v>1708</v>
      </c>
    </row>
    <row r="4375" spans="1:5" x14ac:dyDescent="0.25">
      <c r="A4375" t="s">
        <v>5985</v>
      </c>
      <c r="B4375" t="s">
        <v>5</v>
      </c>
      <c r="C4375" t="s">
        <v>1739</v>
      </c>
      <c r="D4375" t="s">
        <v>6916</v>
      </c>
      <c r="E4375" t="s">
        <v>1709</v>
      </c>
    </row>
    <row r="4376" spans="1:5" x14ac:dyDescent="0.25">
      <c r="A4376" t="s">
        <v>5986</v>
      </c>
      <c r="B4376" t="s">
        <v>5</v>
      </c>
      <c r="C4376" t="s">
        <v>1739</v>
      </c>
      <c r="D4376" t="s">
        <v>6916</v>
      </c>
      <c r="E4376" t="s">
        <v>1710</v>
      </c>
    </row>
    <row r="4377" spans="1:5" x14ac:dyDescent="0.25">
      <c r="A4377" t="s">
        <v>5987</v>
      </c>
      <c r="B4377" t="s">
        <v>5</v>
      </c>
      <c r="C4377" t="s">
        <v>1739</v>
      </c>
      <c r="D4377" t="s">
        <v>6916</v>
      </c>
      <c r="E4377" t="s">
        <v>1711</v>
      </c>
    </row>
    <row r="4378" spans="1:5" x14ac:dyDescent="0.25">
      <c r="A4378" t="s">
        <v>5988</v>
      </c>
      <c r="B4378" t="s">
        <v>5</v>
      </c>
      <c r="C4378" t="s">
        <v>1739</v>
      </c>
      <c r="D4378" t="s">
        <v>6916</v>
      </c>
      <c r="E4378" t="s">
        <v>1712</v>
      </c>
    </row>
    <row r="4379" spans="1:5" x14ac:dyDescent="0.25">
      <c r="A4379" t="s">
        <v>5989</v>
      </c>
      <c r="B4379" t="s">
        <v>5</v>
      </c>
      <c r="C4379" t="s">
        <v>1739</v>
      </c>
      <c r="D4379" t="s">
        <v>6916</v>
      </c>
      <c r="E4379" t="s">
        <v>1713</v>
      </c>
    </row>
    <row r="4380" spans="1:5" x14ac:dyDescent="0.25">
      <c r="A4380" t="s">
        <v>5990</v>
      </c>
      <c r="B4380" t="s">
        <v>5</v>
      </c>
      <c r="C4380" t="s">
        <v>1739</v>
      </c>
      <c r="D4380" t="s">
        <v>6916</v>
      </c>
      <c r="E4380" t="s">
        <v>1714</v>
      </c>
    </row>
    <row r="4381" spans="1:5" x14ac:dyDescent="0.25">
      <c r="A4381" t="s">
        <v>5991</v>
      </c>
      <c r="B4381" t="s">
        <v>5</v>
      </c>
      <c r="C4381" t="s">
        <v>1739</v>
      </c>
      <c r="D4381" t="s">
        <v>6916</v>
      </c>
      <c r="E4381" t="s">
        <v>1715</v>
      </c>
    </row>
    <row r="4382" spans="1:5" x14ac:dyDescent="0.25">
      <c r="A4382" t="s">
        <v>5992</v>
      </c>
      <c r="B4382" t="s">
        <v>5</v>
      </c>
      <c r="C4382" t="s">
        <v>1740</v>
      </c>
      <c r="D4382" t="s">
        <v>6892</v>
      </c>
      <c r="E4382" t="s">
        <v>1702</v>
      </c>
    </row>
    <row r="4383" spans="1:5" x14ac:dyDescent="0.25">
      <c r="A4383" t="s">
        <v>5993</v>
      </c>
      <c r="B4383" t="s">
        <v>5</v>
      </c>
      <c r="C4383" t="s">
        <v>1740</v>
      </c>
      <c r="D4383" t="s">
        <v>6892</v>
      </c>
      <c r="E4383" t="s">
        <v>1705</v>
      </c>
    </row>
    <row r="4384" spans="1:5" x14ac:dyDescent="0.25">
      <c r="A4384" t="s">
        <v>5994</v>
      </c>
      <c r="B4384" t="s">
        <v>5</v>
      </c>
      <c r="C4384" t="s">
        <v>1740</v>
      </c>
      <c r="D4384" t="s">
        <v>6892</v>
      </c>
      <c r="E4384" t="s">
        <v>1706</v>
      </c>
    </row>
    <row r="4385" spans="1:5" x14ac:dyDescent="0.25">
      <c r="A4385" t="s">
        <v>5995</v>
      </c>
      <c r="B4385" t="s">
        <v>5</v>
      </c>
      <c r="C4385" t="s">
        <v>1740</v>
      </c>
      <c r="D4385" t="s">
        <v>6892</v>
      </c>
      <c r="E4385" t="s">
        <v>1707</v>
      </c>
    </row>
    <row r="4386" spans="1:5" x14ac:dyDescent="0.25">
      <c r="A4386" t="s">
        <v>5996</v>
      </c>
      <c r="B4386" t="s">
        <v>5</v>
      </c>
      <c r="C4386" t="s">
        <v>1740</v>
      </c>
      <c r="D4386" t="s">
        <v>6892</v>
      </c>
      <c r="E4386" t="s">
        <v>1708</v>
      </c>
    </row>
    <row r="4387" spans="1:5" x14ac:dyDescent="0.25">
      <c r="A4387" t="s">
        <v>5997</v>
      </c>
      <c r="B4387" t="s">
        <v>5</v>
      </c>
      <c r="C4387" t="s">
        <v>1740</v>
      </c>
      <c r="D4387" t="s">
        <v>6892</v>
      </c>
      <c r="E4387" t="s">
        <v>1709</v>
      </c>
    </row>
    <row r="4388" spans="1:5" x14ac:dyDescent="0.25">
      <c r="A4388" t="s">
        <v>5998</v>
      </c>
      <c r="B4388" t="s">
        <v>5</v>
      </c>
      <c r="C4388" t="s">
        <v>1740</v>
      </c>
      <c r="D4388" t="s">
        <v>6892</v>
      </c>
      <c r="E4388" t="s">
        <v>1710</v>
      </c>
    </row>
    <row r="4389" spans="1:5" x14ac:dyDescent="0.25">
      <c r="A4389" t="s">
        <v>5999</v>
      </c>
      <c r="B4389" t="s">
        <v>5</v>
      </c>
      <c r="C4389" t="s">
        <v>1740</v>
      </c>
      <c r="D4389" t="s">
        <v>6892</v>
      </c>
      <c r="E4389" t="s">
        <v>1711</v>
      </c>
    </row>
    <row r="4390" spans="1:5" x14ac:dyDescent="0.25">
      <c r="A4390" t="s">
        <v>6000</v>
      </c>
      <c r="B4390" t="s">
        <v>5</v>
      </c>
      <c r="C4390" t="s">
        <v>1740</v>
      </c>
      <c r="D4390" t="s">
        <v>6892</v>
      </c>
      <c r="E4390" t="s">
        <v>1712</v>
      </c>
    </row>
    <row r="4391" spans="1:5" x14ac:dyDescent="0.25">
      <c r="A4391" t="s">
        <v>6001</v>
      </c>
      <c r="B4391" t="s">
        <v>5</v>
      </c>
      <c r="C4391" t="s">
        <v>1740</v>
      </c>
      <c r="D4391" t="s">
        <v>6892</v>
      </c>
      <c r="E4391" t="s">
        <v>1713</v>
      </c>
    </row>
    <row r="4392" spans="1:5" x14ac:dyDescent="0.25">
      <c r="A4392" t="s">
        <v>6002</v>
      </c>
      <c r="B4392" t="s">
        <v>5</v>
      </c>
      <c r="C4392" t="s">
        <v>1740</v>
      </c>
      <c r="D4392" t="s">
        <v>6892</v>
      </c>
      <c r="E4392" t="s">
        <v>1714</v>
      </c>
    </row>
    <row r="4393" spans="1:5" x14ac:dyDescent="0.25">
      <c r="A4393" t="s">
        <v>6003</v>
      </c>
      <c r="B4393" t="s">
        <v>5</v>
      </c>
      <c r="C4393" t="s">
        <v>1740</v>
      </c>
      <c r="D4393" t="s">
        <v>6892</v>
      </c>
      <c r="E4393" t="s">
        <v>1715</v>
      </c>
    </row>
    <row r="4394" spans="1:5" x14ac:dyDescent="0.25">
      <c r="A4394" t="s">
        <v>6004</v>
      </c>
      <c r="B4394" t="s">
        <v>5</v>
      </c>
      <c r="C4394" t="s">
        <v>1740</v>
      </c>
      <c r="D4394" t="s">
        <v>6893</v>
      </c>
      <c r="E4394" t="s">
        <v>1702</v>
      </c>
    </row>
    <row r="4395" spans="1:5" x14ac:dyDescent="0.25">
      <c r="A4395" t="s">
        <v>6005</v>
      </c>
      <c r="B4395" t="s">
        <v>5</v>
      </c>
      <c r="C4395" t="s">
        <v>1740</v>
      </c>
      <c r="D4395" t="s">
        <v>6893</v>
      </c>
      <c r="E4395" t="s">
        <v>1705</v>
      </c>
    </row>
    <row r="4396" spans="1:5" x14ac:dyDescent="0.25">
      <c r="A4396" t="s">
        <v>6006</v>
      </c>
      <c r="B4396" t="s">
        <v>5</v>
      </c>
      <c r="C4396" t="s">
        <v>1740</v>
      </c>
      <c r="D4396" t="s">
        <v>6893</v>
      </c>
      <c r="E4396" t="s">
        <v>1706</v>
      </c>
    </row>
    <row r="4397" spans="1:5" x14ac:dyDescent="0.25">
      <c r="A4397" t="s">
        <v>6007</v>
      </c>
      <c r="B4397" t="s">
        <v>5</v>
      </c>
      <c r="C4397" t="s">
        <v>1740</v>
      </c>
      <c r="D4397" t="s">
        <v>6893</v>
      </c>
      <c r="E4397" t="s">
        <v>1707</v>
      </c>
    </row>
    <row r="4398" spans="1:5" x14ac:dyDescent="0.25">
      <c r="A4398" t="s">
        <v>6008</v>
      </c>
      <c r="B4398" t="s">
        <v>5</v>
      </c>
      <c r="C4398" t="s">
        <v>1740</v>
      </c>
      <c r="D4398" t="s">
        <v>6893</v>
      </c>
      <c r="E4398" t="s">
        <v>1708</v>
      </c>
    </row>
    <row r="4399" spans="1:5" x14ac:dyDescent="0.25">
      <c r="A4399" t="s">
        <v>6009</v>
      </c>
      <c r="B4399" t="s">
        <v>5</v>
      </c>
      <c r="C4399" t="s">
        <v>1740</v>
      </c>
      <c r="D4399" t="s">
        <v>6893</v>
      </c>
      <c r="E4399" t="s">
        <v>1709</v>
      </c>
    </row>
    <row r="4400" spans="1:5" x14ac:dyDescent="0.25">
      <c r="A4400" t="s">
        <v>6010</v>
      </c>
      <c r="B4400" t="s">
        <v>5</v>
      </c>
      <c r="C4400" t="s">
        <v>1740</v>
      </c>
      <c r="D4400" t="s">
        <v>6893</v>
      </c>
      <c r="E4400" t="s">
        <v>1710</v>
      </c>
    </row>
    <row r="4401" spans="1:5" x14ac:dyDescent="0.25">
      <c r="A4401" t="s">
        <v>6011</v>
      </c>
      <c r="B4401" t="s">
        <v>5</v>
      </c>
      <c r="C4401" t="s">
        <v>1740</v>
      </c>
      <c r="D4401" t="s">
        <v>6893</v>
      </c>
      <c r="E4401" t="s">
        <v>1711</v>
      </c>
    </row>
    <row r="4402" spans="1:5" x14ac:dyDescent="0.25">
      <c r="A4402" t="s">
        <v>6012</v>
      </c>
      <c r="B4402" t="s">
        <v>5</v>
      </c>
      <c r="C4402" t="s">
        <v>1740</v>
      </c>
      <c r="D4402" t="s">
        <v>6893</v>
      </c>
      <c r="E4402" t="s">
        <v>1712</v>
      </c>
    </row>
    <row r="4403" spans="1:5" x14ac:dyDescent="0.25">
      <c r="A4403" t="s">
        <v>6013</v>
      </c>
      <c r="B4403" t="s">
        <v>5</v>
      </c>
      <c r="C4403" t="s">
        <v>1740</v>
      </c>
      <c r="D4403" t="s">
        <v>6893</v>
      </c>
      <c r="E4403" t="s">
        <v>1713</v>
      </c>
    </row>
    <row r="4404" spans="1:5" x14ac:dyDescent="0.25">
      <c r="A4404" t="s">
        <v>6014</v>
      </c>
      <c r="B4404" t="s">
        <v>5</v>
      </c>
      <c r="C4404" t="s">
        <v>1740</v>
      </c>
      <c r="D4404" t="s">
        <v>6893</v>
      </c>
      <c r="E4404" t="s">
        <v>1714</v>
      </c>
    </row>
    <row r="4405" spans="1:5" x14ac:dyDescent="0.25">
      <c r="A4405" t="s">
        <v>6015</v>
      </c>
      <c r="B4405" t="s">
        <v>5</v>
      </c>
      <c r="C4405" t="s">
        <v>1740</v>
      </c>
      <c r="D4405" t="s">
        <v>6893</v>
      </c>
      <c r="E4405" t="s">
        <v>1715</v>
      </c>
    </row>
    <row r="4406" spans="1:5" x14ac:dyDescent="0.25">
      <c r="A4406" t="s">
        <v>6016</v>
      </c>
      <c r="B4406" t="s">
        <v>5</v>
      </c>
      <c r="C4406" t="s">
        <v>1740</v>
      </c>
      <c r="D4406" t="s">
        <v>6894</v>
      </c>
      <c r="E4406" t="s">
        <v>1702</v>
      </c>
    </row>
    <row r="4407" spans="1:5" x14ac:dyDescent="0.25">
      <c r="A4407" t="s">
        <v>6017</v>
      </c>
      <c r="B4407" t="s">
        <v>5</v>
      </c>
      <c r="C4407" t="s">
        <v>1740</v>
      </c>
      <c r="D4407" t="s">
        <v>6894</v>
      </c>
      <c r="E4407" t="s">
        <v>1705</v>
      </c>
    </row>
    <row r="4408" spans="1:5" x14ac:dyDescent="0.25">
      <c r="A4408" t="s">
        <v>6018</v>
      </c>
      <c r="B4408" t="s">
        <v>5</v>
      </c>
      <c r="C4408" t="s">
        <v>1740</v>
      </c>
      <c r="D4408" t="s">
        <v>6894</v>
      </c>
      <c r="E4408" t="s">
        <v>1706</v>
      </c>
    </row>
    <row r="4409" spans="1:5" x14ac:dyDescent="0.25">
      <c r="A4409" t="s">
        <v>6019</v>
      </c>
      <c r="B4409" t="s">
        <v>5</v>
      </c>
      <c r="C4409" t="s">
        <v>1740</v>
      </c>
      <c r="D4409" t="s">
        <v>6894</v>
      </c>
      <c r="E4409" t="s">
        <v>1707</v>
      </c>
    </row>
    <row r="4410" spans="1:5" x14ac:dyDescent="0.25">
      <c r="A4410" t="s">
        <v>6020</v>
      </c>
      <c r="B4410" t="s">
        <v>5</v>
      </c>
      <c r="C4410" t="s">
        <v>1740</v>
      </c>
      <c r="D4410" t="s">
        <v>6894</v>
      </c>
      <c r="E4410" t="s">
        <v>1708</v>
      </c>
    </row>
    <row r="4411" spans="1:5" x14ac:dyDescent="0.25">
      <c r="A4411" t="s">
        <v>6021</v>
      </c>
      <c r="B4411" t="s">
        <v>5</v>
      </c>
      <c r="C4411" t="s">
        <v>1740</v>
      </c>
      <c r="D4411" t="s">
        <v>6894</v>
      </c>
      <c r="E4411" t="s">
        <v>1709</v>
      </c>
    </row>
    <row r="4412" spans="1:5" x14ac:dyDescent="0.25">
      <c r="A4412" t="s">
        <v>6022</v>
      </c>
      <c r="B4412" t="s">
        <v>5</v>
      </c>
      <c r="C4412" t="s">
        <v>1740</v>
      </c>
      <c r="D4412" t="s">
        <v>6894</v>
      </c>
      <c r="E4412" t="s">
        <v>1710</v>
      </c>
    </row>
    <row r="4413" spans="1:5" x14ac:dyDescent="0.25">
      <c r="A4413" t="s">
        <v>6023</v>
      </c>
      <c r="B4413" t="s">
        <v>5</v>
      </c>
      <c r="C4413" t="s">
        <v>1740</v>
      </c>
      <c r="D4413" t="s">
        <v>6894</v>
      </c>
      <c r="E4413" t="s">
        <v>1711</v>
      </c>
    </row>
    <row r="4414" spans="1:5" x14ac:dyDescent="0.25">
      <c r="A4414" t="s">
        <v>6024</v>
      </c>
      <c r="B4414" t="s">
        <v>5</v>
      </c>
      <c r="C4414" t="s">
        <v>1740</v>
      </c>
      <c r="D4414" t="s">
        <v>6894</v>
      </c>
      <c r="E4414" t="s">
        <v>1712</v>
      </c>
    </row>
    <row r="4415" spans="1:5" x14ac:dyDescent="0.25">
      <c r="A4415" t="s">
        <v>6025</v>
      </c>
      <c r="B4415" t="s">
        <v>5</v>
      </c>
      <c r="C4415" t="s">
        <v>1740</v>
      </c>
      <c r="D4415" t="s">
        <v>6894</v>
      </c>
      <c r="E4415" t="s">
        <v>1713</v>
      </c>
    </row>
    <row r="4416" spans="1:5" x14ac:dyDescent="0.25">
      <c r="A4416" t="s">
        <v>6026</v>
      </c>
      <c r="B4416" t="s">
        <v>5</v>
      </c>
      <c r="C4416" t="s">
        <v>1740</v>
      </c>
      <c r="D4416" t="s">
        <v>6894</v>
      </c>
      <c r="E4416" t="s">
        <v>1714</v>
      </c>
    </row>
    <row r="4417" spans="1:5" x14ac:dyDescent="0.25">
      <c r="A4417" t="s">
        <v>6027</v>
      </c>
      <c r="B4417" t="s">
        <v>5</v>
      </c>
      <c r="C4417" t="s">
        <v>1740</v>
      </c>
      <c r="D4417" t="s">
        <v>6894</v>
      </c>
      <c r="E4417" t="s">
        <v>1715</v>
      </c>
    </row>
    <row r="4418" spans="1:5" x14ac:dyDescent="0.25">
      <c r="A4418" t="s">
        <v>6028</v>
      </c>
      <c r="B4418" t="s">
        <v>5</v>
      </c>
      <c r="C4418" t="s">
        <v>1740</v>
      </c>
      <c r="D4418" t="s">
        <v>6895</v>
      </c>
      <c r="E4418" t="s">
        <v>1702</v>
      </c>
    </row>
    <row r="4419" spans="1:5" x14ac:dyDescent="0.25">
      <c r="A4419" t="s">
        <v>6029</v>
      </c>
      <c r="B4419" t="s">
        <v>5</v>
      </c>
      <c r="C4419" t="s">
        <v>1740</v>
      </c>
      <c r="D4419" t="s">
        <v>6895</v>
      </c>
      <c r="E4419" t="s">
        <v>1705</v>
      </c>
    </row>
    <row r="4420" spans="1:5" x14ac:dyDescent="0.25">
      <c r="A4420" t="s">
        <v>6030</v>
      </c>
      <c r="B4420" t="s">
        <v>5</v>
      </c>
      <c r="C4420" t="s">
        <v>1740</v>
      </c>
      <c r="D4420" t="s">
        <v>6895</v>
      </c>
      <c r="E4420" t="s">
        <v>1706</v>
      </c>
    </row>
    <row r="4421" spans="1:5" x14ac:dyDescent="0.25">
      <c r="A4421" t="s">
        <v>6031</v>
      </c>
      <c r="B4421" t="s">
        <v>5</v>
      </c>
      <c r="C4421" t="s">
        <v>1740</v>
      </c>
      <c r="D4421" t="s">
        <v>6895</v>
      </c>
      <c r="E4421" t="s">
        <v>1707</v>
      </c>
    </row>
    <row r="4422" spans="1:5" x14ac:dyDescent="0.25">
      <c r="A4422" t="s">
        <v>6032</v>
      </c>
      <c r="B4422" t="s">
        <v>5</v>
      </c>
      <c r="C4422" t="s">
        <v>1740</v>
      </c>
      <c r="D4422" t="s">
        <v>6895</v>
      </c>
      <c r="E4422" t="s">
        <v>1708</v>
      </c>
    </row>
    <row r="4423" spans="1:5" x14ac:dyDescent="0.25">
      <c r="A4423" t="s">
        <v>6033</v>
      </c>
      <c r="B4423" t="s">
        <v>5</v>
      </c>
      <c r="C4423" t="s">
        <v>1740</v>
      </c>
      <c r="D4423" t="s">
        <v>6895</v>
      </c>
      <c r="E4423" t="s">
        <v>1709</v>
      </c>
    </row>
    <row r="4424" spans="1:5" x14ac:dyDescent="0.25">
      <c r="A4424" t="s">
        <v>6034</v>
      </c>
      <c r="B4424" t="s">
        <v>5</v>
      </c>
      <c r="C4424" t="s">
        <v>1740</v>
      </c>
      <c r="D4424" t="s">
        <v>6895</v>
      </c>
      <c r="E4424" t="s">
        <v>1710</v>
      </c>
    </row>
    <row r="4425" spans="1:5" x14ac:dyDescent="0.25">
      <c r="A4425" t="s">
        <v>6035</v>
      </c>
      <c r="B4425" t="s">
        <v>5</v>
      </c>
      <c r="C4425" t="s">
        <v>1740</v>
      </c>
      <c r="D4425" t="s">
        <v>6895</v>
      </c>
      <c r="E4425" t="s">
        <v>1711</v>
      </c>
    </row>
    <row r="4426" spans="1:5" x14ac:dyDescent="0.25">
      <c r="A4426" t="s">
        <v>6036</v>
      </c>
      <c r="B4426" t="s">
        <v>5</v>
      </c>
      <c r="C4426" t="s">
        <v>1740</v>
      </c>
      <c r="D4426" t="s">
        <v>6895</v>
      </c>
      <c r="E4426" t="s">
        <v>1712</v>
      </c>
    </row>
    <row r="4427" spans="1:5" x14ac:dyDescent="0.25">
      <c r="A4427" t="s">
        <v>6037</v>
      </c>
      <c r="B4427" t="s">
        <v>5</v>
      </c>
      <c r="C4427" t="s">
        <v>1740</v>
      </c>
      <c r="D4427" t="s">
        <v>6895</v>
      </c>
      <c r="E4427" t="s">
        <v>1713</v>
      </c>
    </row>
    <row r="4428" spans="1:5" x14ac:dyDescent="0.25">
      <c r="A4428" t="s">
        <v>6038</v>
      </c>
      <c r="B4428" t="s">
        <v>5</v>
      </c>
      <c r="C4428" t="s">
        <v>1740</v>
      </c>
      <c r="D4428" t="s">
        <v>6895</v>
      </c>
      <c r="E4428" t="s">
        <v>1714</v>
      </c>
    </row>
    <row r="4429" spans="1:5" x14ac:dyDescent="0.25">
      <c r="A4429" t="s">
        <v>6039</v>
      </c>
      <c r="B4429" t="s">
        <v>5</v>
      </c>
      <c r="C4429" t="s">
        <v>1740</v>
      </c>
      <c r="D4429" t="s">
        <v>6895</v>
      </c>
      <c r="E4429" t="s">
        <v>1715</v>
      </c>
    </row>
    <row r="4430" spans="1:5" x14ac:dyDescent="0.25">
      <c r="A4430" t="s">
        <v>6040</v>
      </c>
      <c r="B4430" t="s">
        <v>5</v>
      </c>
      <c r="C4430" t="s">
        <v>1740</v>
      </c>
      <c r="D4430" t="s">
        <v>6896</v>
      </c>
      <c r="E4430" t="s">
        <v>1702</v>
      </c>
    </row>
    <row r="4431" spans="1:5" x14ac:dyDescent="0.25">
      <c r="A4431" t="s">
        <v>6041</v>
      </c>
      <c r="B4431" t="s">
        <v>5</v>
      </c>
      <c r="C4431" t="s">
        <v>1740</v>
      </c>
      <c r="D4431" t="s">
        <v>6896</v>
      </c>
      <c r="E4431" t="s">
        <v>1705</v>
      </c>
    </row>
    <row r="4432" spans="1:5" x14ac:dyDescent="0.25">
      <c r="A4432" t="s">
        <v>6042</v>
      </c>
      <c r="B4432" t="s">
        <v>5</v>
      </c>
      <c r="C4432" t="s">
        <v>1740</v>
      </c>
      <c r="D4432" t="s">
        <v>6896</v>
      </c>
      <c r="E4432" t="s">
        <v>1706</v>
      </c>
    </row>
    <row r="4433" spans="1:5" x14ac:dyDescent="0.25">
      <c r="A4433" t="s">
        <v>6043</v>
      </c>
      <c r="B4433" t="s">
        <v>5</v>
      </c>
      <c r="C4433" t="s">
        <v>1740</v>
      </c>
      <c r="D4433" t="s">
        <v>6896</v>
      </c>
      <c r="E4433" t="s">
        <v>1707</v>
      </c>
    </row>
    <row r="4434" spans="1:5" x14ac:dyDescent="0.25">
      <c r="A4434" t="s">
        <v>6044</v>
      </c>
      <c r="B4434" t="s">
        <v>5</v>
      </c>
      <c r="C4434" t="s">
        <v>1740</v>
      </c>
      <c r="D4434" t="s">
        <v>6896</v>
      </c>
      <c r="E4434" t="s">
        <v>1708</v>
      </c>
    </row>
    <row r="4435" spans="1:5" x14ac:dyDescent="0.25">
      <c r="A4435" t="s">
        <v>6045</v>
      </c>
      <c r="B4435" t="s">
        <v>5</v>
      </c>
      <c r="C4435" t="s">
        <v>1740</v>
      </c>
      <c r="D4435" t="s">
        <v>6896</v>
      </c>
      <c r="E4435" t="s">
        <v>1709</v>
      </c>
    </row>
    <row r="4436" spans="1:5" x14ac:dyDescent="0.25">
      <c r="A4436" t="s">
        <v>6046</v>
      </c>
      <c r="B4436" t="s">
        <v>5</v>
      </c>
      <c r="C4436" t="s">
        <v>1740</v>
      </c>
      <c r="D4436" t="s">
        <v>6896</v>
      </c>
      <c r="E4436" t="s">
        <v>1710</v>
      </c>
    </row>
    <row r="4437" spans="1:5" x14ac:dyDescent="0.25">
      <c r="A4437" t="s">
        <v>6047</v>
      </c>
      <c r="B4437" t="s">
        <v>5</v>
      </c>
      <c r="C4437" t="s">
        <v>1740</v>
      </c>
      <c r="D4437" t="s">
        <v>6896</v>
      </c>
      <c r="E4437" t="s">
        <v>1711</v>
      </c>
    </row>
    <row r="4438" spans="1:5" x14ac:dyDescent="0.25">
      <c r="A4438" t="s">
        <v>6048</v>
      </c>
      <c r="B4438" t="s">
        <v>5</v>
      </c>
      <c r="C4438" t="s">
        <v>1740</v>
      </c>
      <c r="D4438" t="s">
        <v>6896</v>
      </c>
      <c r="E4438" t="s">
        <v>1712</v>
      </c>
    </row>
    <row r="4439" spans="1:5" x14ac:dyDescent="0.25">
      <c r="A4439" t="s">
        <v>6049</v>
      </c>
      <c r="B4439" t="s">
        <v>5</v>
      </c>
      <c r="C4439" t="s">
        <v>1740</v>
      </c>
      <c r="D4439" t="s">
        <v>6896</v>
      </c>
      <c r="E4439" t="s">
        <v>1713</v>
      </c>
    </row>
    <row r="4440" spans="1:5" x14ac:dyDescent="0.25">
      <c r="A4440" t="s">
        <v>6050</v>
      </c>
      <c r="B4440" t="s">
        <v>5</v>
      </c>
      <c r="C4440" t="s">
        <v>1740</v>
      </c>
      <c r="D4440" t="s">
        <v>6896</v>
      </c>
      <c r="E4440" t="s">
        <v>1714</v>
      </c>
    </row>
    <row r="4441" spans="1:5" x14ac:dyDescent="0.25">
      <c r="A4441" t="s">
        <v>6051</v>
      </c>
      <c r="B4441" t="s">
        <v>5</v>
      </c>
      <c r="C4441" t="s">
        <v>1740</v>
      </c>
      <c r="D4441" t="s">
        <v>6896</v>
      </c>
      <c r="E4441" t="s">
        <v>1715</v>
      </c>
    </row>
    <row r="4442" spans="1:5" x14ac:dyDescent="0.25">
      <c r="A4442" t="s">
        <v>6052</v>
      </c>
      <c r="B4442" t="s">
        <v>5</v>
      </c>
      <c r="C4442" t="s">
        <v>1740</v>
      </c>
      <c r="D4442" t="s">
        <v>6897</v>
      </c>
      <c r="E4442" t="s">
        <v>1702</v>
      </c>
    </row>
    <row r="4443" spans="1:5" x14ac:dyDescent="0.25">
      <c r="A4443" t="s">
        <v>6053</v>
      </c>
      <c r="B4443" t="s">
        <v>5</v>
      </c>
      <c r="C4443" t="s">
        <v>1740</v>
      </c>
      <c r="D4443" t="s">
        <v>6897</v>
      </c>
      <c r="E4443" t="s">
        <v>1705</v>
      </c>
    </row>
    <row r="4444" spans="1:5" x14ac:dyDescent="0.25">
      <c r="A4444" t="s">
        <v>6054</v>
      </c>
      <c r="B4444" t="s">
        <v>5</v>
      </c>
      <c r="C4444" t="s">
        <v>1740</v>
      </c>
      <c r="D4444" t="s">
        <v>6897</v>
      </c>
      <c r="E4444" t="s">
        <v>1706</v>
      </c>
    </row>
    <row r="4445" spans="1:5" x14ac:dyDescent="0.25">
      <c r="A4445" t="s">
        <v>6055</v>
      </c>
      <c r="B4445" t="s">
        <v>5</v>
      </c>
      <c r="C4445" t="s">
        <v>1740</v>
      </c>
      <c r="D4445" t="s">
        <v>6897</v>
      </c>
      <c r="E4445" t="s">
        <v>1707</v>
      </c>
    </row>
    <row r="4446" spans="1:5" x14ac:dyDescent="0.25">
      <c r="A4446" t="s">
        <v>6056</v>
      </c>
      <c r="B4446" t="s">
        <v>5</v>
      </c>
      <c r="C4446" t="s">
        <v>1740</v>
      </c>
      <c r="D4446" t="s">
        <v>6897</v>
      </c>
      <c r="E4446" t="s">
        <v>1708</v>
      </c>
    </row>
    <row r="4447" spans="1:5" x14ac:dyDescent="0.25">
      <c r="A4447" t="s">
        <v>6057</v>
      </c>
      <c r="B4447" t="s">
        <v>5</v>
      </c>
      <c r="C4447" t="s">
        <v>1740</v>
      </c>
      <c r="D4447" t="s">
        <v>6897</v>
      </c>
      <c r="E4447" t="s">
        <v>1709</v>
      </c>
    </row>
    <row r="4448" spans="1:5" x14ac:dyDescent="0.25">
      <c r="A4448" t="s">
        <v>6058</v>
      </c>
      <c r="B4448" t="s">
        <v>5</v>
      </c>
      <c r="C4448" t="s">
        <v>1740</v>
      </c>
      <c r="D4448" t="s">
        <v>6897</v>
      </c>
      <c r="E4448" t="s">
        <v>1710</v>
      </c>
    </row>
    <row r="4449" spans="1:5" x14ac:dyDescent="0.25">
      <c r="A4449" t="s">
        <v>6059</v>
      </c>
      <c r="B4449" t="s">
        <v>5</v>
      </c>
      <c r="C4449" t="s">
        <v>1740</v>
      </c>
      <c r="D4449" t="s">
        <v>6897</v>
      </c>
      <c r="E4449" t="s">
        <v>1711</v>
      </c>
    </row>
    <row r="4450" spans="1:5" x14ac:dyDescent="0.25">
      <c r="A4450" t="s">
        <v>6060</v>
      </c>
      <c r="B4450" t="s">
        <v>5</v>
      </c>
      <c r="C4450" t="s">
        <v>1740</v>
      </c>
      <c r="D4450" t="s">
        <v>6897</v>
      </c>
      <c r="E4450" t="s">
        <v>1712</v>
      </c>
    </row>
    <row r="4451" spans="1:5" x14ac:dyDescent="0.25">
      <c r="A4451" t="s">
        <v>6061</v>
      </c>
      <c r="B4451" t="s">
        <v>5</v>
      </c>
      <c r="C4451" t="s">
        <v>1740</v>
      </c>
      <c r="D4451" t="s">
        <v>6897</v>
      </c>
      <c r="E4451" t="s">
        <v>1713</v>
      </c>
    </row>
    <row r="4452" spans="1:5" x14ac:dyDescent="0.25">
      <c r="A4452" t="s">
        <v>6062</v>
      </c>
      <c r="B4452" t="s">
        <v>5</v>
      </c>
      <c r="C4452" t="s">
        <v>1740</v>
      </c>
      <c r="D4452" t="s">
        <v>6897</v>
      </c>
      <c r="E4452" t="s">
        <v>1714</v>
      </c>
    </row>
    <row r="4453" spans="1:5" x14ac:dyDescent="0.25">
      <c r="A4453" t="s">
        <v>6063</v>
      </c>
      <c r="B4453" t="s">
        <v>5</v>
      </c>
      <c r="C4453" t="s">
        <v>1740</v>
      </c>
      <c r="D4453" t="s">
        <v>6897</v>
      </c>
      <c r="E4453" t="s">
        <v>1715</v>
      </c>
    </row>
    <row r="4454" spans="1:5" x14ac:dyDescent="0.25">
      <c r="A4454" t="s">
        <v>6064</v>
      </c>
      <c r="B4454" t="s">
        <v>5</v>
      </c>
      <c r="C4454" t="s">
        <v>1740</v>
      </c>
      <c r="D4454" t="s">
        <v>6898</v>
      </c>
      <c r="E4454" t="s">
        <v>1702</v>
      </c>
    </row>
    <row r="4455" spans="1:5" x14ac:dyDescent="0.25">
      <c r="A4455" t="s">
        <v>6065</v>
      </c>
      <c r="B4455" t="s">
        <v>5</v>
      </c>
      <c r="C4455" t="s">
        <v>1740</v>
      </c>
      <c r="D4455" t="s">
        <v>6898</v>
      </c>
      <c r="E4455" t="s">
        <v>1705</v>
      </c>
    </row>
    <row r="4456" spans="1:5" x14ac:dyDescent="0.25">
      <c r="A4456" t="s">
        <v>6066</v>
      </c>
      <c r="B4456" t="s">
        <v>5</v>
      </c>
      <c r="C4456" t="s">
        <v>1740</v>
      </c>
      <c r="D4456" t="s">
        <v>6898</v>
      </c>
      <c r="E4456" t="s">
        <v>1706</v>
      </c>
    </row>
    <row r="4457" spans="1:5" x14ac:dyDescent="0.25">
      <c r="A4457" t="s">
        <v>6067</v>
      </c>
      <c r="B4457" t="s">
        <v>5</v>
      </c>
      <c r="C4457" t="s">
        <v>1740</v>
      </c>
      <c r="D4457" t="s">
        <v>6898</v>
      </c>
      <c r="E4457" t="s">
        <v>1707</v>
      </c>
    </row>
    <row r="4458" spans="1:5" x14ac:dyDescent="0.25">
      <c r="A4458" t="s">
        <v>6068</v>
      </c>
      <c r="B4458" t="s">
        <v>5</v>
      </c>
      <c r="C4458" t="s">
        <v>1740</v>
      </c>
      <c r="D4458" t="s">
        <v>6898</v>
      </c>
      <c r="E4458" t="s">
        <v>1708</v>
      </c>
    </row>
    <row r="4459" spans="1:5" x14ac:dyDescent="0.25">
      <c r="A4459" t="s">
        <v>6069</v>
      </c>
      <c r="B4459" t="s">
        <v>5</v>
      </c>
      <c r="C4459" t="s">
        <v>1740</v>
      </c>
      <c r="D4459" t="s">
        <v>6898</v>
      </c>
      <c r="E4459" t="s">
        <v>1709</v>
      </c>
    </row>
    <row r="4460" spans="1:5" x14ac:dyDescent="0.25">
      <c r="A4460" t="s">
        <v>6070</v>
      </c>
      <c r="B4460" t="s">
        <v>5</v>
      </c>
      <c r="C4460" t="s">
        <v>1740</v>
      </c>
      <c r="D4460" t="s">
        <v>6898</v>
      </c>
      <c r="E4460" t="s">
        <v>1710</v>
      </c>
    </row>
    <row r="4461" spans="1:5" x14ac:dyDescent="0.25">
      <c r="A4461" t="s">
        <v>6071</v>
      </c>
      <c r="B4461" t="s">
        <v>5</v>
      </c>
      <c r="C4461" t="s">
        <v>1740</v>
      </c>
      <c r="D4461" t="s">
        <v>6898</v>
      </c>
      <c r="E4461" t="s">
        <v>1711</v>
      </c>
    </row>
    <row r="4462" spans="1:5" x14ac:dyDescent="0.25">
      <c r="A4462" t="s">
        <v>6072</v>
      </c>
      <c r="B4462" t="s">
        <v>5</v>
      </c>
      <c r="C4462" t="s">
        <v>1740</v>
      </c>
      <c r="D4462" t="s">
        <v>6898</v>
      </c>
      <c r="E4462" t="s">
        <v>1712</v>
      </c>
    </row>
    <row r="4463" spans="1:5" x14ac:dyDescent="0.25">
      <c r="A4463" t="s">
        <v>6073</v>
      </c>
      <c r="B4463" t="s">
        <v>5</v>
      </c>
      <c r="C4463" t="s">
        <v>1740</v>
      </c>
      <c r="D4463" t="s">
        <v>6898</v>
      </c>
      <c r="E4463" t="s">
        <v>1713</v>
      </c>
    </row>
    <row r="4464" spans="1:5" x14ac:dyDescent="0.25">
      <c r="A4464" t="s">
        <v>6074</v>
      </c>
      <c r="B4464" t="s">
        <v>5</v>
      </c>
      <c r="C4464" t="s">
        <v>1740</v>
      </c>
      <c r="D4464" t="s">
        <v>6898</v>
      </c>
      <c r="E4464" t="s">
        <v>1714</v>
      </c>
    </row>
    <row r="4465" spans="1:5" x14ac:dyDescent="0.25">
      <c r="A4465" t="s">
        <v>6075</v>
      </c>
      <c r="B4465" t="s">
        <v>5</v>
      </c>
      <c r="C4465" t="s">
        <v>1740</v>
      </c>
      <c r="D4465" t="s">
        <v>6898</v>
      </c>
      <c r="E4465" t="s">
        <v>1715</v>
      </c>
    </row>
    <row r="4466" spans="1:5" x14ac:dyDescent="0.25">
      <c r="A4466" t="s">
        <v>6076</v>
      </c>
      <c r="B4466" t="s">
        <v>5</v>
      </c>
      <c r="C4466" t="s">
        <v>1740</v>
      </c>
      <c r="D4466" t="s">
        <v>6899</v>
      </c>
      <c r="E4466" t="s">
        <v>1702</v>
      </c>
    </row>
    <row r="4467" spans="1:5" x14ac:dyDescent="0.25">
      <c r="A4467" t="s">
        <v>6077</v>
      </c>
      <c r="B4467" t="s">
        <v>5</v>
      </c>
      <c r="C4467" t="s">
        <v>1740</v>
      </c>
      <c r="D4467" t="s">
        <v>6899</v>
      </c>
      <c r="E4467" t="s">
        <v>1705</v>
      </c>
    </row>
    <row r="4468" spans="1:5" x14ac:dyDescent="0.25">
      <c r="A4468" t="s">
        <v>6078</v>
      </c>
      <c r="B4468" t="s">
        <v>5</v>
      </c>
      <c r="C4468" t="s">
        <v>1740</v>
      </c>
      <c r="D4468" t="s">
        <v>6899</v>
      </c>
      <c r="E4468" t="s">
        <v>1706</v>
      </c>
    </row>
    <row r="4469" spans="1:5" x14ac:dyDescent="0.25">
      <c r="A4469" t="s">
        <v>6079</v>
      </c>
      <c r="B4469" t="s">
        <v>5</v>
      </c>
      <c r="C4469" t="s">
        <v>1740</v>
      </c>
      <c r="D4469" t="s">
        <v>6899</v>
      </c>
      <c r="E4469" t="s">
        <v>1707</v>
      </c>
    </row>
    <row r="4470" spans="1:5" x14ac:dyDescent="0.25">
      <c r="A4470" t="s">
        <v>6080</v>
      </c>
      <c r="B4470" t="s">
        <v>5</v>
      </c>
      <c r="C4470" t="s">
        <v>1740</v>
      </c>
      <c r="D4470" t="s">
        <v>6899</v>
      </c>
      <c r="E4470" t="s">
        <v>1708</v>
      </c>
    </row>
    <row r="4471" spans="1:5" x14ac:dyDescent="0.25">
      <c r="A4471" t="s">
        <v>6081</v>
      </c>
      <c r="B4471" t="s">
        <v>5</v>
      </c>
      <c r="C4471" t="s">
        <v>1740</v>
      </c>
      <c r="D4471" t="s">
        <v>6899</v>
      </c>
      <c r="E4471" t="s">
        <v>1709</v>
      </c>
    </row>
    <row r="4472" spans="1:5" x14ac:dyDescent="0.25">
      <c r="A4472" t="s">
        <v>6082</v>
      </c>
      <c r="B4472" t="s">
        <v>5</v>
      </c>
      <c r="C4472" t="s">
        <v>1740</v>
      </c>
      <c r="D4472" t="s">
        <v>6899</v>
      </c>
      <c r="E4472" t="s">
        <v>1710</v>
      </c>
    </row>
    <row r="4473" spans="1:5" x14ac:dyDescent="0.25">
      <c r="A4473" t="s">
        <v>6083</v>
      </c>
      <c r="B4473" t="s">
        <v>5</v>
      </c>
      <c r="C4473" t="s">
        <v>1740</v>
      </c>
      <c r="D4473" t="s">
        <v>6899</v>
      </c>
      <c r="E4473" t="s">
        <v>1711</v>
      </c>
    </row>
    <row r="4474" spans="1:5" x14ac:dyDescent="0.25">
      <c r="A4474" t="s">
        <v>6084</v>
      </c>
      <c r="B4474" t="s">
        <v>5</v>
      </c>
      <c r="C4474" t="s">
        <v>1740</v>
      </c>
      <c r="D4474" t="s">
        <v>6899</v>
      </c>
      <c r="E4474" t="s">
        <v>1712</v>
      </c>
    </row>
    <row r="4475" spans="1:5" x14ac:dyDescent="0.25">
      <c r="A4475" t="s">
        <v>6085</v>
      </c>
      <c r="B4475" t="s">
        <v>5</v>
      </c>
      <c r="C4475" t="s">
        <v>1740</v>
      </c>
      <c r="D4475" t="s">
        <v>6899</v>
      </c>
      <c r="E4475" t="s">
        <v>1713</v>
      </c>
    </row>
    <row r="4476" spans="1:5" x14ac:dyDescent="0.25">
      <c r="A4476" t="s">
        <v>6086</v>
      </c>
      <c r="B4476" t="s">
        <v>5</v>
      </c>
      <c r="C4476" t="s">
        <v>1740</v>
      </c>
      <c r="D4476" t="s">
        <v>6899</v>
      </c>
      <c r="E4476" t="s">
        <v>1714</v>
      </c>
    </row>
    <row r="4477" spans="1:5" x14ac:dyDescent="0.25">
      <c r="A4477" t="s">
        <v>6087</v>
      </c>
      <c r="B4477" t="s">
        <v>5</v>
      </c>
      <c r="C4477" t="s">
        <v>1740</v>
      </c>
      <c r="D4477" t="s">
        <v>6899</v>
      </c>
      <c r="E4477" t="s">
        <v>1715</v>
      </c>
    </row>
    <row r="4478" spans="1:5" x14ac:dyDescent="0.25">
      <c r="A4478" t="s">
        <v>6088</v>
      </c>
      <c r="B4478" t="s">
        <v>5</v>
      </c>
      <c r="C4478" t="s">
        <v>1740</v>
      </c>
      <c r="D4478" t="s">
        <v>6900</v>
      </c>
      <c r="E4478" t="s">
        <v>1702</v>
      </c>
    </row>
    <row r="4479" spans="1:5" x14ac:dyDescent="0.25">
      <c r="A4479" t="s">
        <v>6089</v>
      </c>
      <c r="B4479" t="s">
        <v>5</v>
      </c>
      <c r="C4479" t="s">
        <v>1740</v>
      </c>
      <c r="D4479" t="s">
        <v>6900</v>
      </c>
      <c r="E4479" t="s">
        <v>1705</v>
      </c>
    </row>
    <row r="4480" spans="1:5" x14ac:dyDescent="0.25">
      <c r="A4480" t="s">
        <v>6090</v>
      </c>
      <c r="B4480" t="s">
        <v>5</v>
      </c>
      <c r="C4480" t="s">
        <v>1740</v>
      </c>
      <c r="D4480" t="s">
        <v>6900</v>
      </c>
      <c r="E4480" t="s">
        <v>1706</v>
      </c>
    </row>
    <row r="4481" spans="1:5" x14ac:dyDescent="0.25">
      <c r="A4481" t="s">
        <v>6091</v>
      </c>
      <c r="B4481" t="s">
        <v>5</v>
      </c>
      <c r="C4481" t="s">
        <v>1740</v>
      </c>
      <c r="D4481" t="s">
        <v>6900</v>
      </c>
      <c r="E4481" t="s">
        <v>1707</v>
      </c>
    </row>
    <row r="4482" spans="1:5" x14ac:dyDescent="0.25">
      <c r="A4482" t="s">
        <v>6092</v>
      </c>
      <c r="B4482" t="s">
        <v>5</v>
      </c>
      <c r="C4482" t="s">
        <v>1740</v>
      </c>
      <c r="D4482" t="s">
        <v>6900</v>
      </c>
      <c r="E4482" t="s">
        <v>1708</v>
      </c>
    </row>
    <row r="4483" spans="1:5" x14ac:dyDescent="0.25">
      <c r="A4483" t="s">
        <v>6093</v>
      </c>
      <c r="B4483" t="s">
        <v>5</v>
      </c>
      <c r="C4483" t="s">
        <v>1740</v>
      </c>
      <c r="D4483" t="s">
        <v>6900</v>
      </c>
      <c r="E4483" t="s">
        <v>1709</v>
      </c>
    </row>
    <row r="4484" spans="1:5" x14ac:dyDescent="0.25">
      <c r="A4484" t="s">
        <v>6094</v>
      </c>
      <c r="B4484" t="s">
        <v>5</v>
      </c>
      <c r="C4484" t="s">
        <v>1740</v>
      </c>
      <c r="D4484" t="s">
        <v>6900</v>
      </c>
      <c r="E4484" t="s">
        <v>1710</v>
      </c>
    </row>
    <row r="4485" spans="1:5" x14ac:dyDescent="0.25">
      <c r="A4485" t="s">
        <v>6095</v>
      </c>
      <c r="B4485" t="s">
        <v>5</v>
      </c>
      <c r="C4485" t="s">
        <v>1740</v>
      </c>
      <c r="D4485" t="s">
        <v>6900</v>
      </c>
      <c r="E4485" t="s">
        <v>1711</v>
      </c>
    </row>
    <row r="4486" spans="1:5" x14ac:dyDescent="0.25">
      <c r="A4486" t="s">
        <v>6096</v>
      </c>
      <c r="B4486" t="s">
        <v>5</v>
      </c>
      <c r="C4486" t="s">
        <v>1740</v>
      </c>
      <c r="D4486" t="s">
        <v>6900</v>
      </c>
      <c r="E4486" t="s">
        <v>1712</v>
      </c>
    </row>
    <row r="4487" spans="1:5" x14ac:dyDescent="0.25">
      <c r="A4487" t="s">
        <v>6097</v>
      </c>
      <c r="B4487" t="s">
        <v>5</v>
      </c>
      <c r="C4487" t="s">
        <v>1740</v>
      </c>
      <c r="D4487" t="s">
        <v>6900</v>
      </c>
      <c r="E4487" t="s">
        <v>1713</v>
      </c>
    </row>
    <row r="4488" spans="1:5" x14ac:dyDescent="0.25">
      <c r="A4488" t="s">
        <v>6098</v>
      </c>
      <c r="B4488" t="s">
        <v>5</v>
      </c>
      <c r="C4488" t="s">
        <v>1740</v>
      </c>
      <c r="D4488" t="s">
        <v>6900</v>
      </c>
      <c r="E4488" t="s">
        <v>1714</v>
      </c>
    </row>
    <row r="4489" spans="1:5" x14ac:dyDescent="0.25">
      <c r="A4489" t="s">
        <v>6099</v>
      </c>
      <c r="B4489" t="s">
        <v>5</v>
      </c>
      <c r="C4489" t="s">
        <v>1740</v>
      </c>
      <c r="D4489" t="s">
        <v>6900</v>
      </c>
      <c r="E4489" t="s">
        <v>1715</v>
      </c>
    </row>
    <row r="4490" spans="1:5" x14ac:dyDescent="0.25">
      <c r="A4490" t="s">
        <v>6100</v>
      </c>
      <c r="B4490" t="s">
        <v>5</v>
      </c>
      <c r="C4490" t="s">
        <v>1740</v>
      </c>
      <c r="D4490" t="s">
        <v>6901</v>
      </c>
      <c r="E4490" t="s">
        <v>1702</v>
      </c>
    </row>
    <row r="4491" spans="1:5" x14ac:dyDescent="0.25">
      <c r="A4491" t="s">
        <v>6101</v>
      </c>
      <c r="B4491" t="s">
        <v>5</v>
      </c>
      <c r="C4491" t="s">
        <v>1740</v>
      </c>
      <c r="D4491" t="s">
        <v>6901</v>
      </c>
      <c r="E4491" t="s">
        <v>1705</v>
      </c>
    </row>
    <row r="4492" spans="1:5" x14ac:dyDescent="0.25">
      <c r="A4492" t="s">
        <v>6102</v>
      </c>
      <c r="B4492" t="s">
        <v>5</v>
      </c>
      <c r="C4492" t="s">
        <v>1740</v>
      </c>
      <c r="D4492" t="s">
        <v>6901</v>
      </c>
      <c r="E4492" t="s">
        <v>1706</v>
      </c>
    </row>
    <row r="4493" spans="1:5" x14ac:dyDescent="0.25">
      <c r="A4493" t="s">
        <v>6103</v>
      </c>
      <c r="B4493" t="s">
        <v>5</v>
      </c>
      <c r="C4493" t="s">
        <v>1740</v>
      </c>
      <c r="D4493" t="s">
        <v>6901</v>
      </c>
      <c r="E4493" t="s">
        <v>1707</v>
      </c>
    </row>
    <row r="4494" spans="1:5" x14ac:dyDescent="0.25">
      <c r="A4494" t="s">
        <v>6104</v>
      </c>
      <c r="B4494" t="s">
        <v>5</v>
      </c>
      <c r="C4494" t="s">
        <v>1740</v>
      </c>
      <c r="D4494" t="s">
        <v>6901</v>
      </c>
      <c r="E4494" t="s">
        <v>1708</v>
      </c>
    </row>
    <row r="4495" spans="1:5" x14ac:dyDescent="0.25">
      <c r="A4495" t="s">
        <v>6105</v>
      </c>
      <c r="B4495" t="s">
        <v>5</v>
      </c>
      <c r="C4495" t="s">
        <v>1740</v>
      </c>
      <c r="D4495" t="s">
        <v>6901</v>
      </c>
      <c r="E4495" t="s">
        <v>1709</v>
      </c>
    </row>
    <row r="4496" spans="1:5" x14ac:dyDescent="0.25">
      <c r="A4496" t="s">
        <v>6106</v>
      </c>
      <c r="B4496" t="s">
        <v>5</v>
      </c>
      <c r="C4496" t="s">
        <v>1740</v>
      </c>
      <c r="D4496" t="s">
        <v>6901</v>
      </c>
      <c r="E4496" t="s">
        <v>1710</v>
      </c>
    </row>
    <row r="4497" spans="1:5" x14ac:dyDescent="0.25">
      <c r="A4497" t="s">
        <v>6107</v>
      </c>
      <c r="B4497" t="s">
        <v>5</v>
      </c>
      <c r="C4497" t="s">
        <v>1740</v>
      </c>
      <c r="D4497" t="s">
        <v>6901</v>
      </c>
      <c r="E4497" t="s">
        <v>1711</v>
      </c>
    </row>
    <row r="4498" spans="1:5" x14ac:dyDescent="0.25">
      <c r="A4498" t="s">
        <v>6108</v>
      </c>
      <c r="B4498" t="s">
        <v>5</v>
      </c>
      <c r="C4498" t="s">
        <v>1740</v>
      </c>
      <c r="D4498" t="s">
        <v>6901</v>
      </c>
      <c r="E4498" t="s">
        <v>1712</v>
      </c>
    </row>
    <row r="4499" spans="1:5" x14ac:dyDescent="0.25">
      <c r="A4499" t="s">
        <v>6109</v>
      </c>
      <c r="B4499" t="s">
        <v>5</v>
      </c>
      <c r="C4499" t="s">
        <v>1740</v>
      </c>
      <c r="D4499" t="s">
        <v>6901</v>
      </c>
      <c r="E4499" t="s">
        <v>1713</v>
      </c>
    </row>
    <row r="4500" spans="1:5" x14ac:dyDescent="0.25">
      <c r="A4500" t="s">
        <v>6110</v>
      </c>
      <c r="B4500" t="s">
        <v>5</v>
      </c>
      <c r="C4500" t="s">
        <v>1740</v>
      </c>
      <c r="D4500" t="s">
        <v>6901</v>
      </c>
      <c r="E4500" t="s">
        <v>1714</v>
      </c>
    </row>
    <row r="4501" spans="1:5" x14ac:dyDescent="0.25">
      <c r="A4501" t="s">
        <v>6111</v>
      </c>
      <c r="B4501" t="s">
        <v>5</v>
      </c>
      <c r="C4501" t="s">
        <v>1740</v>
      </c>
      <c r="D4501" t="s">
        <v>6901</v>
      </c>
      <c r="E4501" t="s">
        <v>1715</v>
      </c>
    </row>
    <row r="4502" spans="1:5" x14ac:dyDescent="0.25">
      <c r="A4502" t="s">
        <v>6112</v>
      </c>
      <c r="B4502" t="s">
        <v>5</v>
      </c>
      <c r="C4502" t="s">
        <v>1740</v>
      </c>
      <c r="D4502" t="s">
        <v>6902</v>
      </c>
      <c r="E4502" t="s">
        <v>1702</v>
      </c>
    </row>
    <row r="4503" spans="1:5" x14ac:dyDescent="0.25">
      <c r="A4503" t="s">
        <v>6113</v>
      </c>
      <c r="B4503" t="s">
        <v>5</v>
      </c>
      <c r="C4503" t="s">
        <v>1740</v>
      </c>
      <c r="D4503" t="s">
        <v>6902</v>
      </c>
      <c r="E4503" t="s">
        <v>1705</v>
      </c>
    </row>
    <row r="4504" spans="1:5" x14ac:dyDescent="0.25">
      <c r="A4504" t="s">
        <v>6114</v>
      </c>
      <c r="B4504" t="s">
        <v>5</v>
      </c>
      <c r="C4504" t="s">
        <v>1740</v>
      </c>
      <c r="D4504" t="s">
        <v>6902</v>
      </c>
      <c r="E4504" t="s">
        <v>1706</v>
      </c>
    </row>
    <row r="4505" spans="1:5" x14ac:dyDescent="0.25">
      <c r="A4505" t="s">
        <v>6115</v>
      </c>
      <c r="B4505" t="s">
        <v>5</v>
      </c>
      <c r="C4505" t="s">
        <v>1740</v>
      </c>
      <c r="D4505" t="s">
        <v>6902</v>
      </c>
      <c r="E4505" t="s">
        <v>1707</v>
      </c>
    </row>
    <row r="4506" spans="1:5" x14ac:dyDescent="0.25">
      <c r="A4506" t="s">
        <v>6116</v>
      </c>
      <c r="B4506" t="s">
        <v>5</v>
      </c>
      <c r="C4506" t="s">
        <v>1740</v>
      </c>
      <c r="D4506" t="s">
        <v>6902</v>
      </c>
      <c r="E4506" t="s">
        <v>1708</v>
      </c>
    </row>
    <row r="4507" spans="1:5" x14ac:dyDescent="0.25">
      <c r="A4507" t="s">
        <v>6117</v>
      </c>
      <c r="B4507" t="s">
        <v>5</v>
      </c>
      <c r="C4507" t="s">
        <v>1740</v>
      </c>
      <c r="D4507" t="s">
        <v>6902</v>
      </c>
      <c r="E4507" t="s">
        <v>1709</v>
      </c>
    </row>
    <row r="4508" spans="1:5" x14ac:dyDescent="0.25">
      <c r="A4508" t="s">
        <v>6118</v>
      </c>
      <c r="B4508" t="s">
        <v>5</v>
      </c>
      <c r="C4508" t="s">
        <v>1740</v>
      </c>
      <c r="D4508" t="s">
        <v>6902</v>
      </c>
      <c r="E4508" t="s">
        <v>1710</v>
      </c>
    </row>
    <row r="4509" spans="1:5" x14ac:dyDescent="0.25">
      <c r="A4509" t="s">
        <v>6119</v>
      </c>
      <c r="B4509" t="s">
        <v>5</v>
      </c>
      <c r="C4509" t="s">
        <v>1740</v>
      </c>
      <c r="D4509" t="s">
        <v>6902</v>
      </c>
      <c r="E4509" t="s">
        <v>1711</v>
      </c>
    </row>
    <row r="4510" spans="1:5" x14ac:dyDescent="0.25">
      <c r="A4510" t="s">
        <v>6120</v>
      </c>
      <c r="B4510" t="s">
        <v>5</v>
      </c>
      <c r="C4510" t="s">
        <v>1740</v>
      </c>
      <c r="D4510" t="s">
        <v>6902</v>
      </c>
      <c r="E4510" t="s">
        <v>1712</v>
      </c>
    </row>
    <row r="4511" spans="1:5" x14ac:dyDescent="0.25">
      <c r="A4511" t="s">
        <v>6121</v>
      </c>
      <c r="B4511" t="s">
        <v>5</v>
      </c>
      <c r="C4511" t="s">
        <v>1740</v>
      </c>
      <c r="D4511" t="s">
        <v>6902</v>
      </c>
      <c r="E4511" t="s">
        <v>1713</v>
      </c>
    </row>
    <row r="4512" spans="1:5" x14ac:dyDescent="0.25">
      <c r="A4512" t="s">
        <v>6122</v>
      </c>
      <c r="B4512" t="s">
        <v>5</v>
      </c>
      <c r="C4512" t="s">
        <v>1740</v>
      </c>
      <c r="D4512" t="s">
        <v>6902</v>
      </c>
      <c r="E4512" t="s">
        <v>1714</v>
      </c>
    </row>
    <row r="4513" spans="1:5" x14ac:dyDescent="0.25">
      <c r="A4513" t="s">
        <v>6123</v>
      </c>
      <c r="B4513" t="s">
        <v>5</v>
      </c>
      <c r="C4513" t="s">
        <v>1740</v>
      </c>
      <c r="D4513" t="s">
        <v>6902</v>
      </c>
      <c r="E4513" t="s">
        <v>1715</v>
      </c>
    </row>
    <row r="4514" spans="1:5" x14ac:dyDescent="0.25">
      <c r="A4514" t="s">
        <v>6124</v>
      </c>
      <c r="B4514" t="s">
        <v>5</v>
      </c>
      <c r="C4514" t="s">
        <v>1740</v>
      </c>
      <c r="D4514" t="s">
        <v>6903</v>
      </c>
      <c r="E4514" t="s">
        <v>1702</v>
      </c>
    </row>
    <row r="4515" spans="1:5" x14ac:dyDescent="0.25">
      <c r="A4515" t="s">
        <v>6125</v>
      </c>
      <c r="B4515" t="s">
        <v>5</v>
      </c>
      <c r="C4515" t="s">
        <v>1740</v>
      </c>
      <c r="D4515" t="s">
        <v>6903</v>
      </c>
      <c r="E4515" t="s">
        <v>1705</v>
      </c>
    </row>
    <row r="4516" spans="1:5" x14ac:dyDescent="0.25">
      <c r="A4516" t="s">
        <v>6126</v>
      </c>
      <c r="B4516" t="s">
        <v>5</v>
      </c>
      <c r="C4516" t="s">
        <v>1740</v>
      </c>
      <c r="D4516" t="s">
        <v>6903</v>
      </c>
      <c r="E4516" t="s">
        <v>1706</v>
      </c>
    </row>
    <row r="4517" spans="1:5" x14ac:dyDescent="0.25">
      <c r="A4517" t="s">
        <v>6127</v>
      </c>
      <c r="B4517" t="s">
        <v>5</v>
      </c>
      <c r="C4517" t="s">
        <v>1740</v>
      </c>
      <c r="D4517" t="s">
        <v>6903</v>
      </c>
      <c r="E4517" t="s">
        <v>1707</v>
      </c>
    </row>
    <row r="4518" spans="1:5" x14ac:dyDescent="0.25">
      <c r="A4518" t="s">
        <v>6128</v>
      </c>
      <c r="B4518" t="s">
        <v>5</v>
      </c>
      <c r="C4518" t="s">
        <v>1740</v>
      </c>
      <c r="D4518" t="s">
        <v>6903</v>
      </c>
      <c r="E4518" t="s">
        <v>1708</v>
      </c>
    </row>
    <row r="4519" spans="1:5" x14ac:dyDescent="0.25">
      <c r="A4519" t="s">
        <v>6129</v>
      </c>
      <c r="B4519" t="s">
        <v>5</v>
      </c>
      <c r="C4519" t="s">
        <v>1740</v>
      </c>
      <c r="D4519" t="s">
        <v>6903</v>
      </c>
      <c r="E4519" t="s">
        <v>1709</v>
      </c>
    </row>
    <row r="4520" spans="1:5" x14ac:dyDescent="0.25">
      <c r="A4520" t="s">
        <v>6130</v>
      </c>
      <c r="B4520" t="s">
        <v>5</v>
      </c>
      <c r="C4520" t="s">
        <v>1740</v>
      </c>
      <c r="D4520" t="s">
        <v>6903</v>
      </c>
      <c r="E4520" t="s">
        <v>1710</v>
      </c>
    </row>
    <row r="4521" spans="1:5" x14ac:dyDescent="0.25">
      <c r="A4521" t="s">
        <v>6131</v>
      </c>
      <c r="B4521" t="s">
        <v>5</v>
      </c>
      <c r="C4521" t="s">
        <v>1740</v>
      </c>
      <c r="D4521" t="s">
        <v>6903</v>
      </c>
      <c r="E4521" t="s">
        <v>1711</v>
      </c>
    </row>
    <row r="4522" spans="1:5" x14ac:dyDescent="0.25">
      <c r="A4522" t="s">
        <v>6132</v>
      </c>
      <c r="B4522" t="s">
        <v>5</v>
      </c>
      <c r="C4522" t="s">
        <v>1740</v>
      </c>
      <c r="D4522" t="s">
        <v>6903</v>
      </c>
      <c r="E4522" t="s">
        <v>1712</v>
      </c>
    </row>
    <row r="4523" spans="1:5" x14ac:dyDescent="0.25">
      <c r="A4523" t="s">
        <v>6133</v>
      </c>
      <c r="B4523" t="s">
        <v>5</v>
      </c>
      <c r="C4523" t="s">
        <v>1740</v>
      </c>
      <c r="D4523" t="s">
        <v>6903</v>
      </c>
      <c r="E4523" t="s">
        <v>1713</v>
      </c>
    </row>
    <row r="4524" spans="1:5" x14ac:dyDescent="0.25">
      <c r="A4524" t="s">
        <v>6134</v>
      </c>
      <c r="B4524" t="s">
        <v>5</v>
      </c>
      <c r="C4524" t="s">
        <v>1740</v>
      </c>
      <c r="D4524" t="s">
        <v>6903</v>
      </c>
      <c r="E4524" t="s">
        <v>1714</v>
      </c>
    </row>
    <row r="4525" spans="1:5" x14ac:dyDescent="0.25">
      <c r="A4525" t="s">
        <v>6135</v>
      </c>
      <c r="B4525" t="s">
        <v>5</v>
      </c>
      <c r="C4525" t="s">
        <v>1740</v>
      </c>
      <c r="D4525" t="s">
        <v>6903</v>
      </c>
      <c r="E4525" t="s">
        <v>1715</v>
      </c>
    </row>
    <row r="4526" spans="1:5" x14ac:dyDescent="0.25">
      <c r="A4526" t="s">
        <v>6136</v>
      </c>
      <c r="B4526" t="s">
        <v>5</v>
      </c>
      <c r="C4526" t="s">
        <v>1740</v>
      </c>
      <c r="D4526" t="s">
        <v>6904</v>
      </c>
      <c r="E4526" t="s">
        <v>1702</v>
      </c>
    </row>
    <row r="4527" spans="1:5" x14ac:dyDescent="0.25">
      <c r="A4527" t="s">
        <v>6137</v>
      </c>
      <c r="B4527" t="s">
        <v>5</v>
      </c>
      <c r="C4527" t="s">
        <v>1740</v>
      </c>
      <c r="D4527" t="s">
        <v>6904</v>
      </c>
      <c r="E4527" t="s">
        <v>1705</v>
      </c>
    </row>
    <row r="4528" spans="1:5" x14ac:dyDescent="0.25">
      <c r="A4528" t="s">
        <v>6138</v>
      </c>
      <c r="B4528" t="s">
        <v>5</v>
      </c>
      <c r="C4528" t="s">
        <v>1740</v>
      </c>
      <c r="D4528" t="s">
        <v>6904</v>
      </c>
      <c r="E4528" t="s">
        <v>1706</v>
      </c>
    </row>
    <row r="4529" spans="1:5" x14ac:dyDescent="0.25">
      <c r="A4529" t="s">
        <v>6139</v>
      </c>
      <c r="B4529" t="s">
        <v>5</v>
      </c>
      <c r="C4529" t="s">
        <v>1740</v>
      </c>
      <c r="D4529" t="s">
        <v>6904</v>
      </c>
      <c r="E4529" t="s">
        <v>1707</v>
      </c>
    </row>
    <row r="4530" spans="1:5" x14ac:dyDescent="0.25">
      <c r="A4530" t="s">
        <v>6140</v>
      </c>
      <c r="B4530" t="s">
        <v>5</v>
      </c>
      <c r="C4530" t="s">
        <v>1740</v>
      </c>
      <c r="D4530" t="s">
        <v>6904</v>
      </c>
      <c r="E4530" t="s">
        <v>1708</v>
      </c>
    </row>
    <row r="4531" spans="1:5" x14ac:dyDescent="0.25">
      <c r="A4531" t="s">
        <v>6141</v>
      </c>
      <c r="B4531" t="s">
        <v>5</v>
      </c>
      <c r="C4531" t="s">
        <v>1740</v>
      </c>
      <c r="D4531" t="s">
        <v>6904</v>
      </c>
      <c r="E4531" t="s">
        <v>1709</v>
      </c>
    </row>
    <row r="4532" spans="1:5" x14ac:dyDescent="0.25">
      <c r="A4532" t="s">
        <v>6142</v>
      </c>
      <c r="B4532" t="s">
        <v>5</v>
      </c>
      <c r="C4532" t="s">
        <v>1740</v>
      </c>
      <c r="D4532" t="s">
        <v>6904</v>
      </c>
      <c r="E4532" t="s">
        <v>1710</v>
      </c>
    </row>
    <row r="4533" spans="1:5" x14ac:dyDescent="0.25">
      <c r="A4533" t="s">
        <v>6143</v>
      </c>
      <c r="B4533" t="s">
        <v>5</v>
      </c>
      <c r="C4533" t="s">
        <v>1740</v>
      </c>
      <c r="D4533" t="s">
        <v>6904</v>
      </c>
      <c r="E4533" t="s">
        <v>1711</v>
      </c>
    </row>
    <row r="4534" spans="1:5" x14ac:dyDescent="0.25">
      <c r="A4534" t="s">
        <v>6144</v>
      </c>
      <c r="B4534" t="s">
        <v>5</v>
      </c>
      <c r="C4534" t="s">
        <v>1740</v>
      </c>
      <c r="D4534" t="s">
        <v>6904</v>
      </c>
      <c r="E4534" t="s">
        <v>1712</v>
      </c>
    </row>
    <row r="4535" spans="1:5" x14ac:dyDescent="0.25">
      <c r="A4535" t="s">
        <v>6145</v>
      </c>
      <c r="B4535" t="s">
        <v>5</v>
      </c>
      <c r="C4535" t="s">
        <v>1740</v>
      </c>
      <c r="D4535" t="s">
        <v>6904</v>
      </c>
      <c r="E4535" t="s">
        <v>1713</v>
      </c>
    </row>
    <row r="4536" spans="1:5" x14ac:dyDescent="0.25">
      <c r="A4536" t="s">
        <v>6146</v>
      </c>
      <c r="B4536" t="s">
        <v>5</v>
      </c>
      <c r="C4536" t="s">
        <v>1740</v>
      </c>
      <c r="D4536" t="s">
        <v>6904</v>
      </c>
      <c r="E4536" t="s">
        <v>1714</v>
      </c>
    </row>
    <row r="4537" spans="1:5" x14ac:dyDescent="0.25">
      <c r="A4537" t="s">
        <v>6147</v>
      </c>
      <c r="B4537" t="s">
        <v>5</v>
      </c>
      <c r="C4537" t="s">
        <v>1740</v>
      </c>
      <c r="D4537" t="s">
        <v>6904</v>
      </c>
      <c r="E4537" t="s">
        <v>1715</v>
      </c>
    </row>
    <row r="4538" spans="1:5" x14ac:dyDescent="0.25">
      <c r="A4538" t="s">
        <v>6148</v>
      </c>
      <c r="B4538" t="s">
        <v>5</v>
      </c>
      <c r="C4538" t="s">
        <v>1740</v>
      </c>
      <c r="D4538" t="s">
        <v>6905</v>
      </c>
      <c r="E4538" t="s">
        <v>1702</v>
      </c>
    </row>
    <row r="4539" spans="1:5" x14ac:dyDescent="0.25">
      <c r="A4539" t="s">
        <v>6149</v>
      </c>
      <c r="B4539" t="s">
        <v>5</v>
      </c>
      <c r="C4539" t="s">
        <v>1740</v>
      </c>
      <c r="D4539" t="s">
        <v>6905</v>
      </c>
      <c r="E4539" t="s">
        <v>1705</v>
      </c>
    </row>
    <row r="4540" spans="1:5" x14ac:dyDescent="0.25">
      <c r="A4540" t="s">
        <v>6150</v>
      </c>
      <c r="B4540" t="s">
        <v>5</v>
      </c>
      <c r="C4540" t="s">
        <v>1740</v>
      </c>
      <c r="D4540" t="s">
        <v>6905</v>
      </c>
      <c r="E4540" t="s">
        <v>1706</v>
      </c>
    </row>
    <row r="4541" spans="1:5" x14ac:dyDescent="0.25">
      <c r="A4541" t="s">
        <v>6151</v>
      </c>
      <c r="B4541" t="s">
        <v>5</v>
      </c>
      <c r="C4541" t="s">
        <v>1740</v>
      </c>
      <c r="D4541" t="s">
        <v>6905</v>
      </c>
      <c r="E4541" t="s">
        <v>1707</v>
      </c>
    </row>
    <row r="4542" spans="1:5" x14ac:dyDescent="0.25">
      <c r="A4542" t="s">
        <v>6152</v>
      </c>
      <c r="B4542" t="s">
        <v>5</v>
      </c>
      <c r="C4542" t="s">
        <v>1740</v>
      </c>
      <c r="D4542" t="s">
        <v>6905</v>
      </c>
      <c r="E4542" t="s">
        <v>1708</v>
      </c>
    </row>
    <row r="4543" spans="1:5" x14ac:dyDescent="0.25">
      <c r="A4543" t="s">
        <v>6153</v>
      </c>
      <c r="B4543" t="s">
        <v>5</v>
      </c>
      <c r="C4543" t="s">
        <v>1740</v>
      </c>
      <c r="D4543" t="s">
        <v>6905</v>
      </c>
      <c r="E4543" t="s">
        <v>1709</v>
      </c>
    </row>
    <row r="4544" spans="1:5" x14ac:dyDescent="0.25">
      <c r="A4544" t="s">
        <v>6154</v>
      </c>
      <c r="B4544" t="s">
        <v>5</v>
      </c>
      <c r="C4544" t="s">
        <v>1740</v>
      </c>
      <c r="D4544" t="s">
        <v>6905</v>
      </c>
      <c r="E4544" t="s">
        <v>1710</v>
      </c>
    </row>
    <row r="4545" spans="1:5" x14ac:dyDescent="0.25">
      <c r="A4545" t="s">
        <v>6155</v>
      </c>
      <c r="B4545" t="s">
        <v>5</v>
      </c>
      <c r="C4545" t="s">
        <v>1740</v>
      </c>
      <c r="D4545" t="s">
        <v>6905</v>
      </c>
      <c r="E4545" t="s">
        <v>1711</v>
      </c>
    </row>
    <row r="4546" spans="1:5" x14ac:dyDescent="0.25">
      <c r="A4546" t="s">
        <v>6156</v>
      </c>
      <c r="B4546" t="s">
        <v>5</v>
      </c>
      <c r="C4546" t="s">
        <v>1740</v>
      </c>
      <c r="D4546" t="s">
        <v>6905</v>
      </c>
      <c r="E4546" t="s">
        <v>1712</v>
      </c>
    </row>
    <row r="4547" spans="1:5" x14ac:dyDescent="0.25">
      <c r="A4547" t="s">
        <v>6157</v>
      </c>
      <c r="B4547" t="s">
        <v>5</v>
      </c>
      <c r="C4547" t="s">
        <v>1740</v>
      </c>
      <c r="D4547" t="s">
        <v>6905</v>
      </c>
      <c r="E4547" t="s">
        <v>1713</v>
      </c>
    </row>
    <row r="4548" spans="1:5" x14ac:dyDescent="0.25">
      <c r="A4548" t="s">
        <v>6158</v>
      </c>
      <c r="B4548" t="s">
        <v>5</v>
      </c>
      <c r="C4548" t="s">
        <v>1740</v>
      </c>
      <c r="D4548" t="s">
        <v>6905</v>
      </c>
      <c r="E4548" t="s">
        <v>1714</v>
      </c>
    </row>
    <row r="4549" spans="1:5" x14ac:dyDescent="0.25">
      <c r="A4549" t="s">
        <v>6159</v>
      </c>
      <c r="B4549" t="s">
        <v>5</v>
      </c>
      <c r="C4549" t="s">
        <v>1740</v>
      </c>
      <c r="D4549" t="s">
        <v>6905</v>
      </c>
      <c r="E4549" t="s">
        <v>1715</v>
      </c>
    </row>
    <row r="4550" spans="1:5" x14ac:dyDescent="0.25">
      <c r="A4550" t="s">
        <v>6160</v>
      </c>
      <c r="B4550" t="s">
        <v>5</v>
      </c>
      <c r="C4550" t="s">
        <v>1740</v>
      </c>
      <c r="D4550" t="s">
        <v>6906</v>
      </c>
      <c r="E4550" t="s">
        <v>1702</v>
      </c>
    </row>
    <row r="4551" spans="1:5" x14ac:dyDescent="0.25">
      <c r="A4551" t="s">
        <v>6161</v>
      </c>
      <c r="B4551" t="s">
        <v>5</v>
      </c>
      <c r="C4551" t="s">
        <v>1740</v>
      </c>
      <c r="D4551" t="s">
        <v>6906</v>
      </c>
      <c r="E4551" t="s">
        <v>1705</v>
      </c>
    </row>
    <row r="4552" spans="1:5" x14ac:dyDescent="0.25">
      <c r="A4552" t="s">
        <v>6162</v>
      </c>
      <c r="B4552" t="s">
        <v>5</v>
      </c>
      <c r="C4552" t="s">
        <v>1740</v>
      </c>
      <c r="D4552" t="s">
        <v>6906</v>
      </c>
      <c r="E4552" t="s">
        <v>1706</v>
      </c>
    </row>
    <row r="4553" spans="1:5" x14ac:dyDescent="0.25">
      <c r="A4553" t="s">
        <v>6163</v>
      </c>
      <c r="B4553" t="s">
        <v>5</v>
      </c>
      <c r="C4553" t="s">
        <v>1740</v>
      </c>
      <c r="D4553" t="s">
        <v>6906</v>
      </c>
      <c r="E4553" t="s">
        <v>1707</v>
      </c>
    </row>
    <row r="4554" spans="1:5" x14ac:dyDescent="0.25">
      <c r="A4554" t="s">
        <v>6164</v>
      </c>
      <c r="B4554" t="s">
        <v>5</v>
      </c>
      <c r="C4554" t="s">
        <v>1740</v>
      </c>
      <c r="D4554" t="s">
        <v>6906</v>
      </c>
      <c r="E4554" t="s">
        <v>1708</v>
      </c>
    </row>
    <row r="4555" spans="1:5" x14ac:dyDescent="0.25">
      <c r="A4555" t="s">
        <v>6165</v>
      </c>
      <c r="B4555" t="s">
        <v>5</v>
      </c>
      <c r="C4555" t="s">
        <v>1740</v>
      </c>
      <c r="D4555" t="s">
        <v>6906</v>
      </c>
      <c r="E4555" t="s">
        <v>1709</v>
      </c>
    </row>
    <row r="4556" spans="1:5" x14ac:dyDescent="0.25">
      <c r="A4556" t="s">
        <v>6166</v>
      </c>
      <c r="B4556" t="s">
        <v>5</v>
      </c>
      <c r="C4556" t="s">
        <v>1740</v>
      </c>
      <c r="D4556" t="s">
        <v>6906</v>
      </c>
      <c r="E4556" t="s">
        <v>1710</v>
      </c>
    </row>
    <row r="4557" spans="1:5" x14ac:dyDescent="0.25">
      <c r="A4557" t="s">
        <v>6167</v>
      </c>
      <c r="B4557" t="s">
        <v>5</v>
      </c>
      <c r="C4557" t="s">
        <v>1740</v>
      </c>
      <c r="D4557" t="s">
        <v>6906</v>
      </c>
      <c r="E4557" t="s">
        <v>1711</v>
      </c>
    </row>
    <row r="4558" spans="1:5" x14ac:dyDescent="0.25">
      <c r="A4558" t="s">
        <v>6168</v>
      </c>
      <c r="B4558" t="s">
        <v>5</v>
      </c>
      <c r="C4558" t="s">
        <v>1740</v>
      </c>
      <c r="D4558" t="s">
        <v>6906</v>
      </c>
      <c r="E4558" t="s">
        <v>1712</v>
      </c>
    </row>
    <row r="4559" spans="1:5" x14ac:dyDescent="0.25">
      <c r="A4559" t="s">
        <v>6169</v>
      </c>
      <c r="B4559" t="s">
        <v>5</v>
      </c>
      <c r="C4559" t="s">
        <v>1740</v>
      </c>
      <c r="D4559" t="s">
        <v>6906</v>
      </c>
      <c r="E4559" t="s">
        <v>1713</v>
      </c>
    </row>
    <row r="4560" spans="1:5" x14ac:dyDescent="0.25">
      <c r="A4560" t="s">
        <v>6170</v>
      </c>
      <c r="B4560" t="s">
        <v>5</v>
      </c>
      <c r="C4560" t="s">
        <v>1740</v>
      </c>
      <c r="D4560" t="s">
        <v>6906</v>
      </c>
      <c r="E4560" t="s">
        <v>1714</v>
      </c>
    </row>
    <row r="4561" spans="1:5" x14ac:dyDescent="0.25">
      <c r="A4561" t="s">
        <v>6171</v>
      </c>
      <c r="B4561" t="s">
        <v>5</v>
      </c>
      <c r="C4561" t="s">
        <v>1740</v>
      </c>
      <c r="D4561" t="s">
        <v>6906</v>
      </c>
      <c r="E4561" t="s">
        <v>1715</v>
      </c>
    </row>
    <row r="4562" spans="1:5" x14ac:dyDescent="0.25">
      <c r="A4562" t="s">
        <v>6172</v>
      </c>
      <c r="B4562" t="s">
        <v>5</v>
      </c>
      <c r="C4562" t="s">
        <v>1740</v>
      </c>
      <c r="D4562" t="s">
        <v>6907</v>
      </c>
      <c r="E4562" t="s">
        <v>1702</v>
      </c>
    </row>
    <row r="4563" spans="1:5" x14ac:dyDescent="0.25">
      <c r="A4563" t="s">
        <v>6173</v>
      </c>
      <c r="B4563" t="s">
        <v>5</v>
      </c>
      <c r="C4563" t="s">
        <v>1740</v>
      </c>
      <c r="D4563" t="s">
        <v>6907</v>
      </c>
      <c r="E4563" t="s">
        <v>1705</v>
      </c>
    </row>
    <row r="4564" spans="1:5" x14ac:dyDescent="0.25">
      <c r="A4564" t="s">
        <v>6174</v>
      </c>
      <c r="B4564" t="s">
        <v>5</v>
      </c>
      <c r="C4564" t="s">
        <v>1740</v>
      </c>
      <c r="D4564" t="s">
        <v>6907</v>
      </c>
      <c r="E4564" t="s">
        <v>1706</v>
      </c>
    </row>
    <row r="4565" spans="1:5" x14ac:dyDescent="0.25">
      <c r="A4565" t="s">
        <v>6175</v>
      </c>
      <c r="B4565" t="s">
        <v>5</v>
      </c>
      <c r="C4565" t="s">
        <v>1740</v>
      </c>
      <c r="D4565" t="s">
        <v>6907</v>
      </c>
      <c r="E4565" t="s">
        <v>1707</v>
      </c>
    </row>
    <row r="4566" spans="1:5" x14ac:dyDescent="0.25">
      <c r="A4566" t="s">
        <v>6176</v>
      </c>
      <c r="B4566" t="s">
        <v>5</v>
      </c>
      <c r="C4566" t="s">
        <v>1740</v>
      </c>
      <c r="D4566" t="s">
        <v>6907</v>
      </c>
      <c r="E4566" t="s">
        <v>1708</v>
      </c>
    </row>
    <row r="4567" spans="1:5" x14ac:dyDescent="0.25">
      <c r="A4567" t="s">
        <v>6177</v>
      </c>
      <c r="B4567" t="s">
        <v>5</v>
      </c>
      <c r="C4567" t="s">
        <v>1740</v>
      </c>
      <c r="D4567" t="s">
        <v>6907</v>
      </c>
      <c r="E4567" t="s">
        <v>1709</v>
      </c>
    </row>
    <row r="4568" spans="1:5" x14ac:dyDescent="0.25">
      <c r="A4568" t="s">
        <v>6178</v>
      </c>
      <c r="B4568" t="s">
        <v>5</v>
      </c>
      <c r="C4568" t="s">
        <v>1740</v>
      </c>
      <c r="D4568" t="s">
        <v>6907</v>
      </c>
      <c r="E4568" t="s">
        <v>1710</v>
      </c>
    </row>
    <row r="4569" spans="1:5" x14ac:dyDescent="0.25">
      <c r="A4569" t="s">
        <v>6179</v>
      </c>
      <c r="B4569" t="s">
        <v>5</v>
      </c>
      <c r="C4569" t="s">
        <v>1740</v>
      </c>
      <c r="D4569" t="s">
        <v>6907</v>
      </c>
      <c r="E4569" t="s">
        <v>1711</v>
      </c>
    </row>
    <row r="4570" spans="1:5" x14ac:dyDescent="0.25">
      <c r="A4570" t="s">
        <v>6180</v>
      </c>
      <c r="B4570" t="s">
        <v>5</v>
      </c>
      <c r="C4570" t="s">
        <v>1740</v>
      </c>
      <c r="D4570" t="s">
        <v>6907</v>
      </c>
      <c r="E4570" t="s">
        <v>1712</v>
      </c>
    </row>
    <row r="4571" spans="1:5" x14ac:dyDescent="0.25">
      <c r="A4571" t="s">
        <v>6181</v>
      </c>
      <c r="B4571" t="s">
        <v>5</v>
      </c>
      <c r="C4571" t="s">
        <v>1740</v>
      </c>
      <c r="D4571" t="s">
        <v>6907</v>
      </c>
      <c r="E4571" t="s">
        <v>1713</v>
      </c>
    </row>
    <row r="4572" spans="1:5" x14ac:dyDescent="0.25">
      <c r="A4572" t="s">
        <v>6182</v>
      </c>
      <c r="B4572" t="s">
        <v>5</v>
      </c>
      <c r="C4572" t="s">
        <v>1740</v>
      </c>
      <c r="D4572" t="s">
        <v>6907</v>
      </c>
      <c r="E4572" t="s">
        <v>1714</v>
      </c>
    </row>
    <row r="4573" spans="1:5" x14ac:dyDescent="0.25">
      <c r="A4573" t="s">
        <v>6183</v>
      </c>
      <c r="B4573" t="s">
        <v>5</v>
      </c>
      <c r="C4573" t="s">
        <v>1740</v>
      </c>
      <c r="D4573" t="s">
        <v>6907</v>
      </c>
      <c r="E4573" t="s">
        <v>1715</v>
      </c>
    </row>
    <row r="4574" spans="1:5" x14ac:dyDescent="0.25">
      <c r="A4574" t="s">
        <v>6184</v>
      </c>
      <c r="B4574" t="s">
        <v>5</v>
      </c>
      <c r="C4574" t="s">
        <v>1740</v>
      </c>
      <c r="D4574" t="s">
        <v>6908</v>
      </c>
      <c r="E4574" t="s">
        <v>1702</v>
      </c>
    </row>
    <row r="4575" spans="1:5" x14ac:dyDescent="0.25">
      <c r="A4575" t="s">
        <v>6185</v>
      </c>
      <c r="B4575" t="s">
        <v>5</v>
      </c>
      <c r="C4575" t="s">
        <v>1740</v>
      </c>
      <c r="D4575" t="s">
        <v>6908</v>
      </c>
      <c r="E4575" t="s">
        <v>1705</v>
      </c>
    </row>
    <row r="4576" spans="1:5" x14ac:dyDescent="0.25">
      <c r="A4576" t="s">
        <v>6186</v>
      </c>
      <c r="B4576" t="s">
        <v>5</v>
      </c>
      <c r="C4576" t="s">
        <v>1740</v>
      </c>
      <c r="D4576" t="s">
        <v>6908</v>
      </c>
      <c r="E4576" t="s">
        <v>1706</v>
      </c>
    </row>
    <row r="4577" spans="1:5" x14ac:dyDescent="0.25">
      <c r="A4577" t="s">
        <v>6187</v>
      </c>
      <c r="B4577" t="s">
        <v>5</v>
      </c>
      <c r="C4577" t="s">
        <v>1740</v>
      </c>
      <c r="D4577" t="s">
        <v>6908</v>
      </c>
      <c r="E4577" t="s">
        <v>1707</v>
      </c>
    </row>
    <row r="4578" spans="1:5" x14ac:dyDescent="0.25">
      <c r="A4578" t="s">
        <v>6188</v>
      </c>
      <c r="B4578" t="s">
        <v>5</v>
      </c>
      <c r="C4578" t="s">
        <v>1740</v>
      </c>
      <c r="D4578" t="s">
        <v>6908</v>
      </c>
      <c r="E4578" t="s">
        <v>1708</v>
      </c>
    </row>
    <row r="4579" spans="1:5" x14ac:dyDescent="0.25">
      <c r="A4579" t="s">
        <v>6189</v>
      </c>
      <c r="B4579" t="s">
        <v>5</v>
      </c>
      <c r="C4579" t="s">
        <v>1740</v>
      </c>
      <c r="D4579" t="s">
        <v>6908</v>
      </c>
      <c r="E4579" t="s">
        <v>1709</v>
      </c>
    </row>
    <row r="4580" spans="1:5" x14ac:dyDescent="0.25">
      <c r="A4580" t="s">
        <v>6190</v>
      </c>
      <c r="B4580" t="s">
        <v>5</v>
      </c>
      <c r="C4580" t="s">
        <v>1740</v>
      </c>
      <c r="D4580" t="s">
        <v>6908</v>
      </c>
      <c r="E4580" t="s">
        <v>1710</v>
      </c>
    </row>
    <row r="4581" spans="1:5" x14ac:dyDescent="0.25">
      <c r="A4581" t="s">
        <v>6191</v>
      </c>
      <c r="B4581" t="s">
        <v>5</v>
      </c>
      <c r="C4581" t="s">
        <v>1740</v>
      </c>
      <c r="D4581" t="s">
        <v>6908</v>
      </c>
      <c r="E4581" t="s">
        <v>1711</v>
      </c>
    </row>
    <row r="4582" spans="1:5" x14ac:dyDescent="0.25">
      <c r="A4582" t="s">
        <v>6192</v>
      </c>
      <c r="B4582" t="s">
        <v>5</v>
      </c>
      <c r="C4582" t="s">
        <v>1740</v>
      </c>
      <c r="D4582" t="s">
        <v>6908</v>
      </c>
      <c r="E4582" t="s">
        <v>1712</v>
      </c>
    </row>
    <row r="4583" spans="1:5" x14ac:dyDescent="0.25">
      <c r="A4583" t="s">
        <v>6193</v>
      </c>
      <c r="B4583" t="s">
        <v>5</v>
      </c>
      <c r="C4583" t="s">
        <v>1740</v>
      </c>
      <c r="D4583" t="s">
        <v>6908</v>
      </c>
      <c r="E4583" t="s">
        <v>1713</v>
      </c>
    </row>
    <row r="4584" spans="1:5" x14ac:dyDescent="0.25">
      <c r="A4584" t="s">
        <v>6194</v>
      </c>
      <c r="B4584" t="s">
        <v>5</v>
      </c>
      <c r="C4584" t="s">
        <v>1740</v>
      </c>
      <c r="D4584" t="s">
        <v>6908</v>
      </c>
      <c r="E4584" t="s">
        <v>1714</v>
      </c>
    </row>
    <row r="4585" spans="1:5" x14ac:dyDescent="0.25">
      <c r="A4585" t="s">
        <v>6195</v>
      </c>
      <c r="B4585" t="s">
        <v>5</v>
      </c>
      <c r="C4585" t="s">
        <v>1740</v>
      </c>
      <c r="D4585" t="s">
        <v>6908</v>
      </c>
      <c r="E4585" t="s">
        <v>1715</v>
      </c>
    </row>
    <row r="4586" spans="1:5" x14ac:dyDescent="0.25">
      <c r="A4586" t="s">
        <v>6196</v>
      </c>
      <c r="B4586" t="s">
        <v>5</v>
      </c>
      <c r="C4586" t="s">
        <v>1740</v>
      </c>
      <c r="D4586" t="s">
        <v>6909</v>
      </c>
      <c r="E4586" t="s">
        <v>1702</v>
      </c>
    </row>
    <row r="4587" spans="1:5" x14ac:dyDescent="0.25">
      <c r="A4587" t="s">
        <v>6197</v>
      </c>
      <c r="B4587" t="s">
        <v>5</v>
      </c>
      <c r="C4587" t="s">
        <v>1740</v>
      </c>
      <c r="D4587" t="s">
        <v>6909</v>
      </c>
      <c r="E4587" t="s">
        <v>1705</v>
      </c>
    </row>
    <row r="4588" spans="1:5" x14ac:dyDescent="0.25">
      <c r="A4588" t="s">
        <v>6198</v>
      </c>
      <c r="B4588" t="s">
        <v>5</v>
      </c>
      <c r="C4588" t="s">
        <v>1740</v>
      </c>
      <c r="D4588" t="s">
        <v>6909</v>
      </c>
      <c r="E4588" t="s">
        <v>1706</v>
      </c>
    </row>
    <row r="4589" spans="1:5" x14ac:dyDescent="0.25">
      <c r="A4589" t="s">
        <v>6199</v>
      </c>
      <c r="B4589" t="s">
        <v>5</v>
      </c>
      <c r="C4589" t="s">
        <v>1740</v>
      </c>
      <c r="D4589" t="s">
        <v>6909</v>
      </c>
      <c r="E4589" t="s">
        <v>1707</v>
      </c>
    </row>
    <row r="4590" spans="1:5" x14ac:dyDescent="0.25">
      <c r="A4590" t="s">
        <v>6200</v>
      </c>
      <c r="B4590" t="s">
        <v>5</v>
      </c>
      <c r="C4590" t="s">
        <v>1740</v>
      </c>
      <c r="D4590" t="s">
        <v>6909</v>
      </c>
      <c r="E4590" t="s">
        <v>1708</v>
      </c>
    </row>
    <row r="4591" spans="1:5" x14ac:dyDescent="0.25">
      <c r="A4591" t="s">
        <v>6201</v>
      </c>
      <c r="B4591" t="s">
        <v>5</v>
      </c>
      <c r="C4591" t="s">
        <v>1740</v>
      </c>
      <c r="D4591" t="s">
        <v>6909</v>
      </c>
      <c r="E4591" t="s">
        <v>1709</v>
      </c>
    </row>
    <row r="4592" spans="1:5" x14ac:dyDescent="0.25">
      <c r="A4592" t="s">
        <v>6202</v>
      </c>
      <c r="B4592" t="s">
        <v>5</v>
      </c>
      <c r="C4592" t="s">
        <v>1740</v>
      </c>
      <c r="D4592" t="s">
        <v>6909</v>
      </c>
      <c r="E4592" t="s">
        <v>1710</v>
      </c>
    </row>
    <row r="4593" spans="1:5" x14ac:dyDescent="0.25">
      <c r="A4593" t="s">
        <v>6203</v>
      </c>
      <c r="B4593" t="s">
        <v>5</v>
      </c>
      <c r="C4593" t="s">
        <v>1740</v>
      </c>
      <c r="D4593" t="s">
        <v>6909</v>
      </c>
      <c r="E4593" t="s">
        <v>1711</v>
      </c>
    </row>
    <row r="4594" spans="1:5" x14ac:dyDescent="0.25">
      <c r="A4594" t="s">
        <v>6204</v>
      </c>
      <c r="B4594" t="s">
        <v>5</v>
      </c>
      <c r="C4594" t="s">
        <v>1740</v>
      </c>
      <c r="D4594" t="s">
        <v>6909</v>
      </c>
      <c r="E4594" t="s">
        <v>1712</v>
      </c>
    </row>
    <row r="4595" spans="1:5" x14ac:dyDescent="0.25">
      <c r="A4595" t="s">
        <v>6205</v>
      </c>
      <c r="B4595" t="s">
        <v>5</v>
      </c>
      <c r="C4595" t="s">
        <v>1740</v>
      </c>
      <c r="D4595" t="s">
        <v>6909</v>
      </c>
      <c r="E4595" t="s">
        <v>1713</v>
      </c>
    </row>
    <row r="4596" spans="1:5" x14ac:dyDescent="0.25">
      <c r="A4596" t="s">
        <v>6206</v>
      </c>
      <c r="B4596" t="s">
        <v>5</v>
      </c>
      <c r="C4596" t="s">
        <v>1740</v>
      </c>
      <c r="D4596" t="s">
        <v>6909</v>
      </c>
      <c r="E4596" t="s">
        <v>1714</v>
      </c>
    </row>
    <row r="4597" spans="1:5" x14ac:dyDescent="0.25">
      <c r="A4597" t="s">
        <v>6207</v>
      </c>
      <c r="B4597" t="s">
        <v>5</v>
      </c>
      <c r="C4597" t="s">
        <v>1740</v>
      </c>
      <c r="D4597" t="s">
        <v>6909</v>
      </c>
      <c r="E4597" t="s">
        <v>1715</v>
      </c>
    </row>
    <row r="4598" spans="1:5" x14ac:dyDescent="0.25">
      <c r="A4598" t="s">
        <v>6208</v>
      </c>
      <c r="B4598" t="s">
        <v>5</v>
      </c>
      <c r="C4598" t="s">
        <v>1740</v>
      </c>
      <c r="D4598" t="s">
        <v>6910</v>
      </c>
      <c r="E4598" t="s">
        <v>1702</v>
      </c>
    </row>
    <row r="4599" spans="1:5" x14ac:dyDescent="0.25">
      <c r="A4599" t="s">
        <v>6209</v>
      </c>
      <c r="B4599" t="s">
        <v>5</v>
      </c>
      <c r="C4599" t="s">
        <v>1740</v>
      </c>
      <c r="D4599" t="s">
        <v>6910</v>
      </c>
      <c r="E4599" t="s">
        <v>1705</v>
      </c>
    </row>
    <row r="4600" spans="1:5" x14ac:dyDescent="0.25">
      <c r="A4600" t="s">
        <v>6210</v>
      </c>
      <c r="B4600" t="s">
        <v>5</v>
      </c>
      <c r="C4600" t="s">
        <v>1740</v>
      </c>
      <c r="D4600" t="s">
        <v>6910</v>
      </c>
      <c r="E4600" t="s">
        <v>1706</v>
      </c>
    </row>
    <row r="4601" spans="1:5" x14ac:dyDescent="0.25">
      <c r="A4601" t="s">
        <v>6211</v>
      </c>
      <c r="B4601" t="s">
        <v>5</v>
      </c>
      <c r="C4601" t="s">
        <v>1740</v>
      </c>
      <c r="D4601" t="s">
        <v>6910</v>
      </c>
      <c r="E4601" t="s">
        <v>1707</v>
      </c>
    </row>
    <row r="4602" spans="1:5" x14ac:dyDescent="0.25">
      <c r="A4602" t="s">
        <v>6212</v>
      </c>
      <c r="B4602" t="s">
        <v>5</v>
      </c>
      <c r="C4602" t="s">
        <v>1740</v>
      </c>
      <c r="D4602" t="s">
        <v>6910</v>
      </c>
      <c r="E4602" t="s">
        <v>1708</v>
      </c>
    </row>
    <row r="4603" spans="1:5" x14ac:dyDescent="0.25">
      <c r="A4603" t="s">
        <v>6213</v>
      </c>
      <c r="B4603" t="s">
        <v>5</v>
      </c>
      <c r="C4603" t="s">
        <v>1740</v>
      </c>
      <c r="D4603" t="s">
        <v>6910</v>
      </c>
      <c r="E4603" t="s">
        <v>1709</v>
      </c>
    </row>
    <row r="4604" spans="1:5" x14ac:dyDescent="0.25">
      <c r="A4604" t="s">
        <v>6214</v>
      </c>
      <c r="B4604" t="s">
        <v>5</v>
      </c>
      <c r="C4604" t="s">
        <v>1740</v>
      </c>
      <c r="D4604" t="s">
        <v>6910</v>
      </c>
      <c r="E4604" t="s">
        <v>1710</v>
      </c>
    </row>
    <row r="4605" spans="1:5" x14ac:dyDescent="0.25">
      <c r="A4605" t="s">
        <v>6215</v>
      </c>
      <c r="B4605" t="s">
        <v>5</v>
      </c>
      <c r="C4605" t="s">
        <v>1740</v>
      </c>
      <c r="D4605" t="s">
        <v>6910</v>
      </c>
      <c r="E4605" t="s">
        <v>1711</v>
      </c>
    </row>
    <row r="4606" spans="1:5" x14ac:dyDescent="0.25">
      <c r="A4606" t="s">
        <v>6216</v>
      </c>
      <c r="B4606" t="s">
        <v>5</v>
      </c>
      <c r="C4606" t="s">
        <v>1740</v>
      </c>
      <c r="D4606" t="s">
        <v>6910</v>
      </c>
      <c r="E4606" t="s">
        <v>1712</v>
      </c>
    </row>
    <row r="4607" spans="1:5" x14ac:dyDescent="0.25">
      <c r="A4607" t="s">
        <v>6217</v>
      </c>
      <c r="B4607" t="s">
        <v>5</v>
      </c>
      <c r="C4607" t="s">
        <v>1740</v>
      </c>
      <c r="D4607" t="s">
        <v>6910</v>
      </c>
      <c r="E4607" t="s">
        <v>1713</v>
      </c>
    </row>
    <row r="4608" spans="1:5" x14ac:dyDescent="0.25">
      <c r="A4608" t="s">
        <v>6218</v>
      </c>
      <c r="B4608" t="s">
        <v>5</v>
      </c>
      <c r="C4608" t="s">
        <v>1740</v>
      </c>
      <c r="D4608" t="s">
        <v>6910</v>
      </c>
      <c r="E4608" t="s">
        <v>1714</v>
      </c>
    </row>
    <row r="4609" spans="1:5" x14ac:dyDescent="0.25">
      <c r="A4609" t="s">
        <v>6219</v>
      </c>
      <c r="B4609" t="s">
        <v>5</v>
      </c>
      <c r="C4609" t="s">
        <v>1740</v>
      </c>
      <c r="D4609" t="s">
        <v>6910</v>
      </c>
      <c r="E4609" t="s">
        <v>1715</v>
      </c>
    </row>
    <row r="4610" spans="1:5" x14ac:dyDescent="0.25">
      <c r="A4610" t="s">
        <v>6220</v>
      </c>
      <c r="B4610" t="s">
        <v>5</v>
      </c>
      <c r="C4610" t="s">
        <v>1740</v>
      </c>
      <c r="D4610" t="s">
        <v>6911</v>
      </c>
      <c r="E4610" t="s">
        <v>1702</v>
      </c>
    </row>
    <row r="4611" spans="1:5" x14ac:dyDescent="0.25">
      <c r="A4611" t="s">
        <v>6221</v>
      </c>
      <c r="B4611" t="s">
        <v>5</v>
      </c>
      <c r="C4611" t="s">
        <v>1740</v>
      </c>
      <c r="D4611" t="s">
        <v>6911</v>
      </c>
      <c r="E4611" t="s">
        <v>1705</v>
      </c>
    </row>
    <row r="4612" spans="1:5" x14ac:dyDescent="0.25">
      <c r="A4612" t="s">
        <v>6222</v>
      </c>
      <c r="B4612" t="s">
        <v>5</v>
      </c>
      <c r="C4612" t="s">
        <v>1740</v>
      </c>
      <c r="D4612" t="s">
        <v>6911</v>
      </c>
      <c r="E4612" t="s">
        <v>1706</v>
      </c>
    </row>
    <row r="4613" spans="1:5" x14ac:dyDescent="0.25">
      <c r="A4613" t="s">
        <v>6223</v>
      </c>
      <c r="B4613" t="s">
        <v>5</v>
      </c>
      <c r="C4613" t="s">
        <v>1740</v>
      </c>
      <c r="D4613" t="s">
        <v>6911</v>
      </c>
      <c r="E4613" t="s">
        <v>1707</v>
      </c>
    </row>
    <row r="4614" spans="1:5" x14ac:dyDescent="0.25">
      <c r="A4614" t="s">
        <v>6224</v>
      </c>
      <c r="B4614" t="s">
        <v>5</v>
      </c>
      <c r="C4614" t="s">
        <v>1740</v>
      </c>
      <c r="D4614" t="s">
        <v>6911</v>
      </c>
      <c r="E4614" t="s">
        <v>1708</v>
      </c>
    </row>
    <row r="4615" spans="1:5" x14ac:dyDescent="0.25">
      <c r="A4615" t="s">
        <v>6225</v>
      </c>
      <c r="B4615" t="s">
        <v>5</v>
      </c>
      <c r="C4615" t="s">
        <v>1740</v>
      </c>
      <c r="D4615" t="s">
        <v>6911</v>
      </c>
      <c r="E4615" t="s">
        <v>1709</v>
      </c>
    </row>
    <row r="4616" spans="1:5" x14ac:dyDescent="0.25">
      <c r="A4616" t="s">
        <v>6226</v>
      </c>
      <c r="B4616" t="s">
        <v>5</v>
      </c>
      <c r="C4616" t="s">
        <v>1740</v>
      </c>
      <c r="D4616" t="s">
        <v>6911</v>
      </c>
      <c r="E4616" t="s">
        <v>1710</v>
      </c>
    </row>
    <row r="4617" spans="1:5" x14ac:dyDescent="0.25">
      <c r="A4617" t="s">
        <v>6227</v>
      </c>
      <c r="B4617" t="s">
        <v>5</v>
      </c>
      <c r="C4617" t="s">
        <v>1740</v>
      </c>
      <c r="D4617" t="s">
        <v>6911</v>
      </c>
      <c r="E4617" t="s">
        <v>1711</v>
      </c>
    </row>
    <row r="4618" spans="1:5" x14ac:dyDescent="0.25">
      <c r="A4618" t="s">
        <v>6228</v>
      </c>
      <c r="B4618" t="s">
        <v>5</v>
      </c>
      <c r="C4618" t="s">
        <v>1740</v>
      </c>
      <c r="D4618" t="s">
        <v>6911</v>
      </c>
      <c r="E4618" t="s">
        <v>1712</v>
      </c>
    </row>
    <row r="4619" spans="1:5" x14ac:dyDescent="0.25">
      <c r="A4619" t="s">
        <v>6229</v>
      </c>
      <c r="B4619" t="s">
        <v>5</v>
      </c>
      <c r="C4619" t="s">
        <v>1740</v>
      </c>
      <c r="D4619" t="s">
        <v>6911</v>
      </c>
      <c r="E4619" t="s">
        <v>1713</v>
      </c>
    </row>
    <row r="4620" spans="1:5" x14ac:dyDescent="0.25">
      <c r="A4620" t="s">
        <v>6230</v>
      </c>
      <c r="B4620" t="s">
        <v>5</v>
      </c>
      <c r="C4620" t="s">
        <v>1740</v>
      </c>
      <c r="D4620" t="s">
        <v>6911</v>
      </c>
      <c r="E4620" t="s">
        <v>1714</v>
      </c>
    </row>
    <row r="4621" spans="1:5" x14ac:dyDescent="0.25">
      <c r="A4621" t="s">
        <v>6231</v>
      </c>
      <c r="B4621" t="s">
        <v>5</v>
      </c>
      <c r="C4621" t="s">
        <v>1740</v>
      </c>
      <c r="D4621" t="s">
        <v>6911</v>
      </c>
      <c r="E4621" t="s">
        <v>1715</v>
      </c>
    </row>
    <row r="4622" spans="1:5" x14ac:dyDescent="0.25">
      <c r="A4622" t="s">
        <v>6232</v>
      </c>
      <c r="B4622" t="s">
        <v>5</v>
      </c>
      <c r="C4622" t="s">
        <v>1740</v>
      </c>
      <c r="D4622" t="s">
        <v>6912</v>
      </c>
      <c r="E4622" t="s">
        <v>1702</v>
      </c>
    </row>
    <row r="4623" spans="1:5" x14ac:dyDescent="0.25">
      <c r="A4623" t="s">
        <v>6233</v>
      </c>
      <c r="B4623" t="s">
        <v>5</v>
      </c>
      <c r="C4623" t="s">
        <v>1740</v>
      </c>
      <c r="D4623" t="s">
        <v>6912</v>
      </c>
      <c r="E4623" t="s">
        <v>1705</v>
      </c>
    </row>
    <row r="4624" spans="1:5" x14ac:dyDescent="0.25">
      <c r="A4624" t="s">
        <v>6234</v>
      </c>
      <c r="B4624" t="s">
        <v>5</v>
      </c>
      <c r="C4624" t="s">
        <v>1740</v>
      </c>
      <c r="D4624" t="s">
        <v>6912</v>
      </c>
      <c r="E4624" t="s">
        <v>1706</v>
      </c>
    </row>
    <row r="4625" spans="1:5" x14ac:dyDescent="0.25">
      <c r="A4625" t="s">
        <v>6235</v>
      </c>
      <c r="B4625" t="s">
        <v>5</v>
      </c>
      <c r="C4625" t="s">
        <v>1740</v>
      </c>
      <c r="D4625" t="s">
        <v>6912</v>
      </c>
      <c r="E4625" t="s">
        <v>1707</v>
      </c>
    </row>
    <row r="4626" spans="1:5" x14ac:dyDescent="0.25">
      <c r="A4626" t="s">
        <v>6236</v>
      </c>
      <c r="B4626" t="s">
        <v>5</v>
      </c>
      <c r="C4626" t="s">
        <v>1740</v>
      </c>
      <c r="D4626" t="s">
        <v>6912</v>
      </c>
      <c r="E4626" t="s">
        <v>1708</v>
      </c>
    </row>
    <row r="4627" spans="1:5" x14ac:dyDescent="0.25">
      <c r="A4627" t="s">
        <v>6237</v>
      </c>
      <c r="B4627" t="s">
        <v>5</v>
      </c>
      <c r="C4627" t="s">
        <v>1740</v>
      </c>
      <c r="D4627" t="s">
        <v>6912</v>
      </c>
      <c r="E4627" t="s">
        <v>1709</v>
      </c>
    </row>
    <row r="4628" spans="1:5" x14ac:dyDescent="0.25">
      <c r="A4628" t="s">
        <v>6238</v>
      </c>
      <c r="B4628" t="s">
        <v>5</v>
      </c>
      <c r="C4628" t="s">
        <v>1740</v>
      </c>
      <c r="D4628" t="s">
        <v>6912</v>
      </c>
      <c r="E4628" t="s">
        <v>1710</v>
      </c>
    </row>
    <row r="4629" spans="1:5" x14ac:dyDescent="0.25">
      <c r="A4629" t="s">
        <v>6239</v>
      </c>
      <c r="B4629" t="s">
        <v>5</v>
      </c>
      <c r="C4629" t="s">
        <v>1740</v>
      </c>
      <c r="D4629" t="s">
        <v>6912</v>
      </c>
      <c r="E4629" t="s">
        <v>1711</v>
      </c>
    </row>
    <row r="4630" spans="1:5" x14ac:dyDescent="0.25">
      <c r="A4630" t="s">
        <v>6240</v>
      </c>
      <c r="B4630" t="s">
        <v>5</v>
      </c>
      <c r="C4630" t="s">
        <v>1740</v>
      </c>
      <c r="D4630" t="s">
        <v>6912</v>
      </c>
      <c r="E4630" t="s">
        <v>1712</v>
      </c>
    </row>
    <row r="4631" spans="1:5" x14ac:dyDescent="0.25">
      <c r="A4631" t="s">
        <v>6241</v>
      </c>
      <c r="B4631" t="s">
        <v>5</v>
      </c>
      <c r="C4631" t="s">
        <v>1740</v>
      </c>
      <c r="D4631" t="s">
        <v>6912</v>
      </c>
      <c r="E4631" t="s">
        <v>1713</v>
      </c>
    </row>
    <row r="4632" spans="1:5" x14ac:dyDescent="0.25">
      <c r="A4632" t="s">
        <v>6242</v>
      </c>
      <c r="B4632" t="s">
        <v>5</v>
      </c>
      <c r="C4632" t="s">
        <v>1740</v>
      </c>
      <c r="D4632" t="s">
        <v>6912</v>
      </c>
      <c r="E4632" t="s">
        <v>1714</v>
      </c>
    </row>
    <row r="4633" spans="1:5" x14ac:dyDescent="0.25">
      <c r="A4633" t="s">
        <v>6243</v>
      </c>
      <c r="B4633" t="s">
        <v>5</v>
      </c>
      <c r="C4633" t="s">
        <v>1740</v>
      </c>
      <c r="D4633" t="s">
        <v>6912</v>
      </c>
      <c r="E4633" t="s">
        <v>1715</v>
      </c>
    </row>
    <row r="4634" spans="1:5" x14ac:dyDescent="0.25">
      <c r="A4634" t="s">
        <v>6244</v>
      </c>
      <c r="B4634" t="s">
        <v>5</v>
      </c>
      <c r="C4634" t="s">
        <v>1740</v>
      </c>
      <c r="D4634" t="s">
        <v>6913</v>
      </c>
      <c r="E4634" t="s">
        <v>1702</v>
      </c>
    </row>
    <row r="4635" spans="1:5" x14ac:dyDescent="0.25">
      <c r="A4635" t="s">
        <v>6245</v>
      </c>
      <c r="B4635" t="s">
        <v>5</v>
      </c>
      <c r="C4635" t="s">
        <v>1740</v>
      </c>
      <c r="D4635" t="s">
        <v>6913</v>
      </c>
      <c r="E4635" t="s">
        <v>1705</v>
      </c>
    </row>
    <row r="4636" spans="1:5" x14ac:dyDescent="0.25">
      <c r="A4636" t="s">
        <v>6246</v>
      </c>
      <c r="B4636" t="s">
        <v>5</v>
      </c>
      <c r="C4636" t="s">
        <v>1740</v>
      </c>
      <c r="D4636" t="s">
        <v>6913</v>
      </c>
      <c r="E4636" t="s">
        <v>1706</v>
      </c>
    </row>
    <row r="4637" spans="1:5" x14ac:dyDescent="0.25">
      <c r="A4637" t="s">
        <v>6247</v>
      </c>
      <c r="B4637" t="s">
        <v>5</v>
      </c>
      <c r="C4637" t="s">
        <v>1740</v>
      </c>
      <c r="D4637" t="s">
        <v>6913</v>
      </c>
      <c r="E4637" t="s">
        <v>1707</v>
      </c>
    </row>
    <row r="4638" spans="1:5" x14ac:dyDescent="0.25">
      <c r="A4638" t="s">
        <v>6248</v>
      </c>
      <c r="B4638" t="s">
        <v>5</v>
      </c>
      <c r="C4638" t="s">
        <v>1740</v>
      </c>
      <c r="D4638" t="s">
        <v>6913</v>
      </c>
      <c r="E4638" t="s">
        <v>1708</v>
      </c>
    </row>
    <row r="4639" spans="1:5" x14ac:dyDescent="0.25">
      <c r="A4639" t="s">
        <v>6249</v>
      </c>
      <c r="B4639" t="s">
        <v>5</v>
      </c>
      <c r="C4639" t="s">
        <v>1740</v>
      </c>
      <c r="D4639" t="s">
        <v>6913</v>
      </c>
      <c r="E4639" t="s">
        <v>1709</v>
      </c>
    </row>
    <row r="4640" spans="1:5" x14ac:dyDescent="0.25">
      <c r="A4640" t="s">
        <v>6250</v>
      </c>
      <c r="B4640" t="s">
        <v>5</v>
      </c>
      <c r="C4640" t="s">
        <v>1740</v>
      </c>
      <c r="D4640" t="s">
        <v>6913</v>
      </c>
      <c r="E4640" t="s">
        <v>1710</v>
      </c>
    </row>
    <row r="4641" spans="1:5" x14ac:dyDescent="0.25">
      <c r="A4641" t="s">
        <v>6251</v>
      </c>
      <c r="B4641" t="s">
        <v>5</v>
      </c>
      <c r="C4641" t="s">
        <v>1740</v>
      </c>
      <c r="D4641" t="s">
        <v>6913</v>
      </c>
      <c r="E4641" t="s">
        <v>1711</v>
      </c>
    </row>
    <row r="4642" spans="1:5" x14ac:dyDescent="0.25">
      <c r="A4642" t="s">
        <v>6252</v>
      </c>
      <c r="B4642" t="s">
        <v>5</v>
      </c>
      <c r="C4642" t="s">
        <v>1740</v>
      </c>
      <c r="D4642" t="s">
        <v>6913</v>
      </c>
      <c r="E4642" t="s">
        <v>1712</v>
      </c>
    </row>
    <row r="4643" spans="1:5" x14ac:dyDescent="0.25">
      <c r="A4643" t="s">
        <v>6253</v>
      </c>
      <c r="B4643" t="s">
        <v>5</v>
      </c>
      <c r="C4643" t="s">
        <v>1740</v>
      </c>
      <c r="D4643" t="s">
        <v>6913</v>
      </c>
      <c r="E4643" t="s">
        <v>1713</v>
      </c>
    </row>
    <row r="4644" spans="1:5" x14ac:dyDescent="0.25">
      <c r="A4644" t="s">
        <v>6254</v>
      </c>
      <c r="B4644" t="s">
        <v>5</v>
      </c>
      <c r="C4644" t="s">
        <v>1740</v>
      </c>
      <c r="D4644" t="s">
        <v>6913</v>
      </c>
      <c r="E4644" t="s">
        <v>1714</v>
      </c>
    </row>
    <row r="4645" spans="1:5" x14ac:dyDescent="0.25">
      <c r="A4645" t="s">
        <v>6255</v>
      </c>
      <c r="B4645" t="s">
        <v>5</v>
      </c>
      <c r="C4645" t="s">
        <v>1740</v>
      </c>
      <c r="D4645" t="s">
        <v>6913</v>
      </c>
      <c r="E4645" t="s">
        <v>1715</v>
      </c>
    </row>
    <row r="4646" spans="1:5" x14ac:dyDescent="0.25">
      <c r="A4646" t="s">
        <v>6256</v>
      </c>
      <c r="B4646" t="s">
        <v>5</v>
      </c>
      <c r="C4646" t="s">
        <v>1740</v>
      </c>
      <c r="D4646" t="s">
        <v>6914</v>
      </c>
      <c r="E4646" t="s">
        <v>1702</v>
      </c>
    </row>
    <row r="4647" spans="1:5" x14ac:dyDescent="0.25">
      <c r="A4647" t="s">
        <v>6257</v>
      </c>
      <c r="B4647" t="s">
        <v>5</v>
      </c>
      <c r="C4647" t="s">
        <v>1740</v>
      </c>
      <c r="D4647" t="s">
        <v>6914</v>
      </c>
      <c r="E4647" t="s">
        <v>1705</v>
      </c>
    </row>
    <row r="4648" spans="1:5" x14ac:dyDescent="0.25">
      <c r="A4648" t="s">
        <v>6258</v>
      </c>
      <c r="B4648" t="s">
        <v>5</v>
      </c>
      <c r="C4648" t="s">
        <v>1740</v>
      </c>
      <c r="D4648" t="s">
        <v>6914</v>
      </c>
      <c r="E4648" t="s">
        <v>1706</v>
      </c>
    </row>
    <row r="4649" spans="1:5" x14ac:dyDescent="0.25">
      <c r="A4649" t="s">
        <v>6259</v>
      </c>
      <c r="B4649" t="s">
        <v>5</v>
      </c>
      <c r="C4649" t="s">
        <v>1740</v>
      </c>
      <c r="D4649" t="s">
        <v>6914</v>
      </c>
      <c r="E4649" t="s">
        <v>1707</v>
      </c>
    </row>
    <row r="4650" spans="1:5" x14ac:dyDescent="0.25">
      <c r="A4650" t="s">
        <v>6260</v>
      </c>
      <c r="B4650" t="s">
        <v>5</v>
      </c>
      <c r="C4650" t="s">
        <v>1740</v>
      </c>
      <c r="D4650" t="s">
        <v>6914</v>
      </c>
      <c r="E4650" t="s">
        <v>1708</v>
      </c>
    </row>
    <row r="4651" spans="1:5" x14ac:dyDescent="0.25">
      <c r="A4651" t="s">
        <v>6261</v>
      </c>
      <c r="B4651" t="s">
        <v>5</v>
      </c>
      <c r="C4651" t="s">
        <v>1740</v>
      </c>
      <c r="D4651" t="s">
        <v>6914</v>
      </c>
      <c r="E4651" t="s">
        <v>1709</v>
      </c>
    </row>
    <row r="4652" spans="1:5" x14ac:dyDescent="0.25">
      <c r="A4652" t="s">
        <v>6262</v>
      </c>
      <c r="B4652" t="s">
        <v>5</v>
      </c>
      <c r="C4652" t="s">
        <v>1740</v>
      </c>
      <c r="D4652" t="s">
        <v>6914</v>
      </c>
      <c r="E4652" t="s">
        <v>1710</v>
      </c>
    </row>
    <row r="4653" spans="1:5" x14ac:dyDescent="0.25">
      <c r="A4653" t="s">
        <v>6263</v>
      </c>
      <c r="B4653" t="s">
        <v>5</v>
      </c>
      <c r="C4653" t="s">
        <v>1740</v>
      </c>
      <c r="D4653" t="s">
        <v>6914</v>
      </c>
      <c r="E4653" t="s">
        <v>1711</v>
      </c>
    </row>
    <row r="4654" spans="1:5" x14ac:dyDescent="0.25">
      <c r="A4654" t="s">
        <v>6264</v>
      </c>
      <c r="B4654" t="s">
        <v>5</v>
      </c>
      <c r="C4654" t="s">
        <v>1740</v>
      </c>
      <c r="D4654" t="s">
        <v>6914</v>
      </c>
      <c r="E4654" t="s">
        <v>1712</v>
      </c>
    </row>
    <row r="4655" spans="1:5" x14ac:dyDescent="0.25">
      <c r="A4655" t="s">
        <v>6265</v>
      </c>
      <c r="B4655" t="s">
        <v>5</v>
      </c>
      <c r="C4655" t="s">
        <v>1740</v>
      </c>
      <c r="D4655" t="s">
        <v>6914</v>
      </c>
      <c r="E4655" t="s">
        <v>1713</v>
      </c>
    </row>
    <row r="4656" spans="1:5" x14ac:dyDescent="0.25">
      <c r="A4656" t="s">
        <v>6266</v>
      </c>
      <c r="B4656" t="s">
        <v>5</v>
      </c>
      <c r="C4656" t="s">
        <v>1740</v>
      </c>
      <c r="D4656" t="s">
        <v>6914</v>
      </c>
      <c r="E4656" t="s">
        <v>1714</v>
      </c>
    </row>
    <row r="4657" spans="1:5" x14ac:dyDescent="0.25">
      <c r="A4657" t="s">
        <v>6267</v>
      </c>
      <c r="B4657" t="s">
        <v>5</v>
      </c>
      <c r="C4657" t="s">
        <v>1740</v>
      </c>
      <c r="D4657" t="s">
        <v>6914</v>
      </c>
      <c r="E4657" t="s">
        <v>1715</v>
      </c>
    </row>
    <row r="4658" spans="1:5" x14ac:dyDescent="0.25">
      <c r="A4658" t="s">
        <v>6268</v>
      </c>
      <c r="B4658" t="s">
        <v>5</v>
      </c>
      <c r="C4658" t="s">
        <v>1740</v>
      </c>
      <c r="D4658" t="s">
        <v>6915</v>
      </c>
      <c r="E4658" t="s">
        <v>1702</v>
      </c>
    </row>
    <row r="4659" spans="1:5" x14ac:dyDescent="0.25">
      <c r="A4659" t="s">
        <v>6269</v>
      </c>
      <c r="B4659" t="s">
        <v>5</v>
      </c>
      <c r="C4659" t="s">
        <v>1740</v>
      </c>
      <c r="D4659" t="s">
        <v>6915</v>
      </c>
      <c r="E4659" t="s">
        <v>1705</v>
      </c>
    </row>
    <row r="4660" spans="1:5" x14ac:dyDescent="0.25">
      <c r="A4660" t="s">
        <v>6270</v>
      </c>
      <c r="B4660" t="s">
        <v>5</v>
      </c>
      <c r="C4660" t="s">
        <v>1740</v>
      </c>
      <c r="D4660" t="s">
        <v>6915</v>
      </c>
      <c r="E4660" t="s">
        <v>1706</v>
      </c>
    </row>
    <row r="4661" spans="1:5" x14ac:dyDescent="0.25">
      <c r="A4661" t="s">
        <v>6271</v>
      </c>
      <c r="B4661" t="s">
        <v>5</v>
      </c>
      <c r="C4661" t="s">
        <v>1740</v>
      </c>
      <c r="D4661" t="s">
        <v>6915</v>
      </c>
      <c r="E4661" t="s">
        <v>1707</v>
      </c>
    </row>
    <row r="4662" spans="1:5" x14ac:dyDescent="0.25">
      <c r="A4662" t="s">
        <v>6272</v>
      </c>
      <c r="B4662" t="s">
        <v>5</v>
      </c>
      <c r="C4662" t="s">
        <v>1740</v>
      </c>
      <c r="D4662" t="s">
        <v>6915</v>
      </c>
      <c r="E4662" t="s">
        <v>1708</v>
      </c>
    </row>
    <row r="4663" spans="1:5" x14ac:dyDescent="0.25">
      <c r="A4663" t="s">
        <v>6273</v>
      </c>
      <c r="B4663" t="s">
        <v>5</v>
      </c>
      <c r="C4663" t="s">
        <v>1740</v>
      </c>
      <c r="D4663" t="s">
        <v>6915</v>
      </c>
      <c r="E4663" t="s">
        <v>1709</v>
      </c>
    </row>
    <row r="4664" spans="1:5" x14ac:dyDescent="0.25">
      <c r="A4664" t="s">
        <v>6274</v>
      </c>
      <c r="B4664" t="s">
        <v>5</v>
      </c>
      <c r="C4664" t="s">
        <v>1740</v>
      </c>
      <c r="D4664" t="s">
        <v>6915</v>
      </c>
      <c r="E4664" t="s">
        <v>1710</v>
      </c>
    </row>
    <row r="4665" spans="1:5" x14ac:dyDescent="0.25">
      <c r="A4665" t="s">
        <v>6275</v>
      </c>
      <c r="B4665" t="s">
        <v>5</v>
      </c>
      <c r="C4665" t="s">
        <v>1740</v>
      </c>
      <c r="D4665" t="s">
        <v>6915</v>
      </c>
      <c r="E4665" t="s">
        <v>1711</v>
      </c>
    </row>
    <row r="4666" spans="1:5" x14ac:dyDescent="0.25">
      <c r="A4666" t="s">
        <v>6276</v>
      </c>
      <c r="B4666" t="s">
        <v>5</v>
      </c>
      <c r="C4666" t="s">
        <v>1740</v>
      </c>
      <c r="D4666" t="s">
        <v>6915</v>
      </c>
      <c r="E4666" t="s">
        <v>1712</v>
      </c>
    </row>
    <row r="4667" spans="1:5" x14ac:dyDescent="0.25">
      <c r="A4667" t="s">
        <v>6277</v>
      </c>
      <c r="B4667" t="s">
        <v>5</v>
      </c>
      <c r="C4667" t="s">
        <v>1740</v>
      </c>
      <c r="D4667" t="s">
        <v>6915</v>
      </c>
      <c r="E4667" t="s">
        <v>1713</v>
      </c>
    </row>
    <row r="4668" spans="1:5" x14ac:dyDescent="0.25">
      <c r="A4668" t="s">
        <v>6278</v>
      </c>
      <c r="B4668" t="s">
        <v>5</v>
      </c>
      <c r="C4668" t="s">
        <v>1740</v>
      </c>
      <c r="D4668" t="s">
        <v>6915</v>
      </c>
      <c r="E4668" t="s">
        <v>1714</v>
      </c>
    </row>
    <row r="4669" spans="1:5" x14ac:dyDescent="0.25">
      <c r="A4669" t="s">
        <v>6279</v>
      </c>
      <c r="B4669" t="s">
        <v>5</v>
      </c>
      <c r="C4669" t="s">
        <v>1740</v>
      </c>
      <c r="D4669" t="s">
        <v>6915</v>
      </c>
      <c r="E4669" t="s">
        <v>1715</v>
      </c>
    </row>
    <row r="4670" spans="1:5" x14ac:dyDescent="0.25">
      <c r="A4670" t="s">
        <v>6280</v>
      </c>
      <c r="B4670" t="s">
        <v>5</v>
      </c>
      <c r="C4670" t="s">
        <v>1740</v>
      </c>
      <c r="D4670" t="s">
        <v>6916</v>
      </c>
      <c r="E4670" t="s">
        <v>1702</v>
      </c>
    </row>
    <row r="4671" spans="1:5" x14ac:dyDescent="0.25">
      <c r="A4671" t="s">
        <v>6281</v>
      </c>
      <c r="B4671" t="s">
        <v>5</v>
      </c>
      <c r="C4671" t="s">
        <v>1740</v>
      </c>
      <c r="D4671" t="s">
        <v>6916</v>
      </c>
      <c r="E4671" t="s">
        <v>1705</v>
      </c>
    </row>
    <row r="4672" spans="1:5" x14ac:dyDescent="0.25">
      <c r="A4672" t="s">
        <v>6282</v>
      </c>
      <c r="B4672" t="s">
        <v>5</v>
      </c>
      <c r="C4672" t="s">
        <v>1740</v>
      </c>
      <c r="D4672" t="s">
        <v>6916</v>
      </c>
      <c r="E4672" t="s">
        <v>1706</v>
      </c>
    </row>
    <row r="4673" spans="1:5" x14ac:dyDescent="0.25">
      <c r="A4673" t="s">
        <v>6283</v>
      </c>
      <c r="B4673" t="s">
        <v>5</v>
      </c>
      <c r="C4673" t="s">
        <v>1740</v>
      </c>
      <c r="D4673" t="s">
        <v>6916</v>
      </c>
      <c r="E4673" t="s">
        <v>1707</v>
      </c>
    </row>
    <row r="4674" spans="1:5" x14ac:dyDescent="0.25">
      <c r="A4674" t="s">
        <v>6284</v>
      </c>
      <c r="B4674" t="s">
        <v>5</v>
      </c>
      <c r="C4674" t="s">
        <v>1740</v>
      </c>
      <c r="D4674" t="s">
        <v>6916</v>
      </c>
      <c r="E4674" t="s">
        <v>1708</v>
      </c>
    </row>
    <row r="4675" spans="1:5" x14ac:dyDescent="0.25">
      <c r="A4675" t="s">
        <v>6285</v>
      </c>
      <c r="B4675" t="s">
        <v>5</v>
      </c>
      <c r="C4675" t="s">
        <v>1740</v>
      </c>
      <c r="D4675" t="s">
        <v>6916</v>
      </c>
      <c r="E4675" t="s">
        <v>1709</v>
      </c>
    </row>
    <row r="4676" spans="1:5" x14ac:dyDescent="0.25">
      <c r="A4676" t="s">
        <v>6286</v>
      </c>
      <c r="B4676" t="s">
        <v>5</v>
      </c>
      <c r="C4676" t="s">
        <v>1740</v>
      </c>
      <c r="D4676" t="s">
        <v>6916</v>
      </c>
      <c r="E4676" t="s">
        <v>1710</v>
      </c>
    </row>
    <row r="4677" spans="1:5" x14ac:dyDescent="0.25">
      <c r="A4677" t="s">
        <v>6287</v>
      </c>
      <c r="B4677" t="s">
        <v>5</v>
      </c>
      <c r="C4677" t="s">
        <v>1740</v>
      </c>
      <c r="D4677" t="s">
        <v>6916</v>
      </c>
      <c r="E4677" t="s">
        <v>1711</v>
      </c>
    </row>
    <row r="4678" spans="1:5" x14ac:dyDescent="0.25">
      <c r="A4678" t="s">
        <v>6288</v>
      </c>
      <c r="B4678" t="s">
        <v>5</v>
      </c>
      <c r="C4678" t="s">
        <v>1740</v>
      </c>
      <c r="D4678" t="s">
        <v>6916</v>
      </c>
      <c r="E4678" t="s">
        <v>1712</v>
      </c>
    </row>
    <row r="4679" spans="1:5" x14ac:dyDescent="0.25">
      <c r="A4679" t="s">
        <v>6289</v>
      </c>
      <c r="B4679" t="s">
        <v>5</v>
      </c>
      <c r="C4679" t="s">
        <v>1740</v>
      </c>
      <c r="D4679" t="s">
        <v>6916</v>
      </c>
      <c r="E4679" t="s">
        <v>1713</v>
      </c>
    </row>
    <row r="4680" spans="1:5" x14ac:dyDescent="0.25">
      <c r="A4680" t="s">
        <v>6290</v>
      </c>
      <c r="B4680" t="s">
        <v>5</v>
      </c>
      <c r="C4680" t="s">
        <v>1740</v>
      </c>
      <c r="D4680" t="s">
        <v>6916</v>
      </c>
      <c r="E4680" t="s">
        <v>1714</v>
      </c>
    </row>
    <row r="4681" spans="1:5" x14ac:dyDescent="0.25">
      <c r="A4681" t="s">
        <v>6291</v>
      </c>
      <c r="B4681" t="s">
        <v>5</v>
      </c>
      <c r="C4681" t="s">
        <v>1740</v>
      </c>
      <c r="D4681" t="s">
        <v>6916</v>
      </c>
      <c r="E4681" t="s">
        <v>1715</v>
      </c>
    </row>
    <row r="4682" spans="1:5" x14ac:dyDescent="0.25">
      <c r="A4682" t="s">
        <v>6292</v>
      </c>
      <c r="B4682" t="s">
        <v>5</v>
      </c>
      <c r="C4682" t="s">
        <v>1741</v>
      </c>
      <c r="D4682" t="s">
        <v>6892</v>
      </c>
      <c r="E4682" t="s">
        <v>1702</v>
      </c>
    </row>
    <row r="4683" spans="1:5" x14ac:dyDescent="0.25">
      <c r="A4683" t="s">
        <v>6293</v>
      </c>
      <c r="B4683" t="s">
        <v>5</v>
      </c>
      <c r="C4683" t="s">
        <v>1741</v>
      </c>
      <c r="D4683" t="s">
        <v>6892</v>
      </c>
      <c r="E4683" t="s">
        <v>1705</v>
      </c>
    </row>
    <row r="4684" spans="1:5" x14ac:dyDescent="0.25">
      <c r="A4684" t="s">
        <v>6294</v>
      </c>
      <c r="B4684" t="s">
        <v>5</v>
      </c>
      <c r="C4684" t="s">
        <v>1741</v>
      </c>
      <c r="D4684" t="s">
        <v>6892</v>
      </c>
      <c r="E4684" t="s">
        <v>1706</v>
      </c>
    </row>
    <row r="4685" spans="1:5" x14ac:dyDescent="0.25">
      <c r="A4685" t="s">
        <v>6295</v>
      </c>
      <c r="B4685" t="s">
        <v>5</v>
      </c>
      <c r="C4685" t="s">
        <v>1741</v>
      </c>
      <c r="D4685" t="s">
        <v>6892</v>
      </c>
      <c r="E4685" t="s">
        <v>1707</v>
      </c>
    </row>
    <row r="4686" spans="1:5" x14ac:dyDescent="0.25">
      <c r="A4686" t="s">
        <v>6296</v>
      </c>
      <c r="B4686" t="s">
        <v>5</v>
      </c>
      <c r="C4686" t="s">
        <v>1741</v>
      </c>
      <c r="D4686" t="s">
        <v>6892</v>
      </c>
      <c r="E4686" t="s">
        <v>1708</v>
      </c>
    </row>
    <row r="4687" spans="1:5" x14ac:dyDescent="0.25">
      <c r="A4687" t="s">
        <v>6297</v>
      </c>
      <c r="B4687" t="s">
        <v>5</v>
      </c>
      <c r="C4687" t="s">
        <v>1741</v>
      </c>
      <c r="D4687" t="s">
        <v>6892</v>
      </c>
      <c r="E4687" t="s">
        <v>1709</v>
      </c>
    </row>
    <row r="4688" spans="1:5" x14ac:dyDescent="0.25">
      <c r="A4688" t="s">
        <v>6298</v>
      </c>
      <c r="B4688" t="s">
        <v>5</v>
      </c>
      <c r="C4688" t="s">
        <v>1741</v>
      </c>
      <c r="D4688" t="s">
        <v>6892</v>
      </c>
      <c r="E4688" t="s">
        <v>1710</v>
      </c>
    </row>
    <row r="4689" spans="1:5" x14ac:dyDescent="0.25">
      <c r="A4689" t="s">
        <v>6299</v>
      </c>
      <c r="B4689" t="s">
        <v>5</v>
      </c>
      <c r="C4689" t="s">
        <v>1741</v>
      </c>
      <c r="D4689" t="s">
        <v>6892</v>
      </c>
      <c r="E4689" t="s">
        <v>1711</v>
      </c>
    </row>
    <row r="4690" spans="1:5" x14ac:dyDescent="0.25">
      <c r="A4690" t="s">
        <v>6300</v>
      </c>
      <c r="B4690" t="s">
        <v>5</v>
      </c>
      <c r="C4690" t="s">
        <v>1741</v>
      </c>
      <c r="D4690" t="s">
        <v>6892</v>
      </c>
      <c r="E4690" t="s">
        <v>1712</v>
      </c>
    </row>
    <row r="4691" spans="1:5" x14ac:dyDescent="0.25">
      <c r="A4691" t="s">
        <v>6301</v>
      </c>
      <c r="B4691" t="s">
        <v>5</v>
      </c>
      <c r="C4691" t="s">
        <v>1741</v>
      </c>
      <c r="D4691" t="s">
        <v>6892</v>
      </c>
      <c r="E4691" t="s">
        <v>1713</v>
      </c>
    </row>
    <row r="4692" spans="1:5" x14ac:dyDescent="0.25">
      <c r="A4692" t="s">
        <v>6302</v>
      </c>
      <c r="B4692" t="s">
        <v>5</v>
      </c>
      <c r="C4692" t="s">
        <v>1741</v>
      </c>
      <c r="D4692" t="s">
        <v>6892</v>
      </c>
      <c r="E4692" t="s">
        <v>1714</v>
      </c>
    </row>
    <row r="4693" spans="1:5" x14ac:dyDescent="0.25">
      <c r="A4693" t="s">
        <v>6303</v>
      </c>
      <c r="B4693" t="s">
        <v>5</v>
      </c>
      <c r="C4693" t="s">
        <v>1741</v>
      </c>
      <c r="D4693" t="s">
        <v>6892</v>
      </c>
      <c r="E4693" t="s">
        <v>1715</v>
      </c>
    </row>
    <row r="4694" spans="1:5" x14ac:dyDescent="0.25">
      <c r="A4694" t="s">
        <v>6304</v>
      </c>
      <c r="B4694" t="s">
        <v>5</v>
      </c>
      <c r="C4694" t="s">
        <v>1741</v>
      </c>
      <c r="D4694" t="s">
        <v>6893</v>
      </c>
      <c r="E4694" t="s">
        <v>1702</v>
      </c>
    </row>
    <row r="4695" spans="1:5" x14ac:dyDescent="0.25">
      <c r="A4695" t="s">
        <v>6305</v>
      </c>
      <c r="B4695" t="s">
        <v>5</v>
      </c>
      <c r="C4695" t="s">
        <v>1741</v>
      </c>
      <c r="D4695" t="s">
        <v>6893</v>
      </c>
      <c r="E4695" t="s">
        <v>1705</v>
      </c>
    </row>
    <row r="4696" spans="1:5" x14ac:dyDescent="0.25">
      <c r="A4696" t="s">
        <v>6306</v>
      </c>
      <c r="B4696" t="s">
        <v>5</v>
      </c>
      <c r="C4696" t="s">
        <v>1741</v>
      </c>
      <c r="D4696" t="s">
        <v>6893</v>
      </c>
      <c r="E4696" t="s">
        <v>1706</v>
      </c>
    </row>
    <row r="4697" spans="1:5" x14ac:dyDescent="0.25">
      <c r="A4697" t="s">
        <v>6307</v>
      </c>
      <c r="B4697" t="s">
        <v>5</v>
      </c>
      <c r="C4697" t="s">
        <v>1741</v>
      </c>
      <c r="D4697" t="s">
        <v>6893</v>
      </c>
      <c r="E4697" t="s">
        <v>1707</v>
      </c>
    </row>
    <row r="4698" spans="1:5" x14ac:dyDescent="0.25">
      <c r="A4698" t="s">
        <v>6308</v>
      </c>
      <c r="B4698" t="s">
        <v>5</v>
      </c>
      <c r="C4698" t="s">
        <v>1741</v>
      </c>
      <c r="D4698" t="s">
        <v>6893</v>
      </c>
      <c r="E4698" t="s">
        <v>1708</v>
      </c>
    </row>
    <row r="4699" spans="1:5" x14ac:dyDescent="0.25">
      <c r="A4699" t="s">
        <v>6309</v>
      </c>
      <c r="B4699" t="s">
        <v>5</v>
      </c>
      <c r="C4699" t="s">
        <v>1741</v>
      </c>
      <c r="D4699" t="s">
        <v>6893</v>
      </c>
      <c r="E4699" t="s">
        <v>1709</v>
      </c>
    </row>
    <row r="4700" spans="1:5" x14ac:dyDescent="0.25">
      <c r="A4700" t="s">
        <v>6310</v>
      </c>
      <c r="B4700" t="s">
        <v>5</v>
      </c>
      <c r="C4700" t="s">
        <v>1741</v>
      </c>
      <c r="D4700" t="s">
        <v>6893</v>
      </c>
      <c r="E4700" t="s">
        <v>1710</v>
      </c>
    </row>
    <row r="4701" spans="1:5" x14ac:dyDescent="0.25">
      <c r="A4701" t="s">
        <v>6311</v>
      </c>
      <c r="B4701" t="s">
        <v>5</v>
      </c>
      <c r="C4701" t="s">
        <v>1741</v>
      </c>
      <c r="D4701" t="s">
        <v>6893</v>
      </c>
      <c r="E4701" t="s">
        <v>1711</v>
      </c>
    </row>
    <row r="4702" spans="1:5" x14ac:dyDescent="0.25">
      <c r="A4702" t="s">
        <v>6312</v>
      </c>
      <c r="B4702" t="s">
        <v>5</v>
      </c>
      <c r="C4702" t="s">
        <v>1741</v>
      </c>
      <c r="D4702" t="s">
        <v>6893</v>
      </c>
      <c r="E4702" t="s">
        <v>1712</v>
      </c>
    </row>
    <row r="4703" spans="1:5" x14ac:dyDescent="0.25">
      <c r="A4703" t="s">
        <v>6313</v>
      </c>
      <c r="B4703" t="s">
        <v>5</v>
      </c>
      <c r="C4703" t="s">
        <v>1741</v>
      </c>
      <c r="D4703" t="s">
        <v>6893</v>
      </c>
      <c r="E4703" t="s">
        <v>1713</v>
      </c>
    </row>
    <row r="4704" spans="1:5" x14ac:dyDescent="0.25">
      <c r="A4704" t="s">
        <v>6314</v>
      </c>
      <c r="B4704" t="s">
        <v>5</v>
      </c>
      <c r="C4704" t="s">
        <v>1741</v>
      </c>
      <c r="D4704" t="s">
        <v>6893</v>
      </c>
      <c r="E4704" t="s">
        <v>1714</v>
      </c>
    </row>
    <row r="4705" spans="1:5" x14ac:dyDescent="0.25">
      <c r="A4705" t="s">
        <v>6315</v>
      </c>
      <c r="B4705" t="s">
        <v>5</v>
      </c>
      <c r="C4705" t="s">
        <v>1741</v>
      </c>
      <c r="D4705" t="s">
        <v>6893</v>
      </c>
      <c r="E4705" t="s">
        <v>1715</v>
      </c>
    </row>
    <row r="4706" spans="1:5" x14ac:dyDescent="0.25">
      <c r="A4706" t="s">
        <v>6316</v>
      </c>
      <c r="B4706" t="s">
        <v>5</v>
      </c>
      <c r="C4706" t="s">
        <v>1741</v>
      </c>
      <c r="D4706" t="s">
        <v>6894</v>
      </c>
      <c r="E4706" t="s">
        <v>1702</v>
      </c>
    </row>
    <row r="4707" spans="1:5" x14ac:dyDescent="0.25">
      <c r="A4707" t="s">
        <v>6317</v>
      </c>
      <c r="B4707" t="s">
        <v>5</v>
      </c>
      <c r="C4707" t="s">
        <v>1741</v>
      </c>
      <c r="D4707" t="s">
        <v>6894</v>
      </c>
      <c r="E4707" t="s">
        <v>1705</v>
      </c>
    </row>
    <row r="4708" spans="1:5" x14ac:dyDescent="0.25">
      <c r="A4708" t="s">
        <v>6318</v>
      </c>
      <c r="B4708" t="s">
        <v>5</v>
      </c>
      <c r="C4708" t="s">
        <v>1741</v>
      </c>
      <c r="D4708" t="s">
        <v>6894</v>
      </c>
      <c r="E4708" t="s">
        <v>1706</v>
      </c>
    </row>
    <row r="4709" spans="1:5" x14ac:dyDescent="0.25">
      <c r="A4709" t="s">
        <v>6319</v>
      </c>
      <c r="B4709" t="s">
        <v>5</v>
      </c>
      <c r="C4709" t="s">
        <v>1741</v>
      </c>
      <c r="D4709" t="s">
        <v>6894</v>
      </c>
      <c r="E4709" t="s">
        <v>1707</v>
      </c>
    </row>
    <row r="4710" spans="1:5" x14ac:dyDescent="0.25">
      <c r="A4710" t="s">
        <v>6320</v>
      </c>
      <c r="B4710" t="s">
        <v>5</v>
      </c>
      <c r="C4710" t="s">
        <v>1741</v>
      </c>
      <c r="D4710" t="s">
        <v>6894</v>
      </c>
      <c r="E4710" t="s">
        <v>1708</v>
      </c>
    </row>
    <row r="4711" spans="1:5" x14ac:dyDescent="0.25">
      <c r="A4711" t="s">
        <v>6321</v>
      </c>
      <c r="B4711" t="s">
        <v>5</v>
      </c>
      <c r="C4711" t="s">
        <v>1741</v>
      </c>
      <c r="D4711" t="s">
        <v>6894</v>
      </c>
      <c r="E4711" t="s">
        <v>1709</v>
      </c>
    </row>
    <row r="4712" spans="1:5" x14ac:dyDescent="0.25">
      <c r="A4712" t="s">
        <v>6322</v>
      </c>
      <c r="B4712" t="s">
        <v>5</v>
      </c>
      <c r="C4712" t="s">
        <v>1741</v>
      </c>
      <c r="D4712" t="s">
        <v>6894</v>
      </c>
      <c r="E4712" t="s">
        <v>1710</v>
      </c>
    </row>
    <row r="4713" spans="1:5" x14ac:dyDescent="0.25">
      <c r="A4713" t="s">
        <v>6323</v>
      </c>
      <c r="B4713" t="s">
        <v>5</v>
      </c>
      <c r="C4713" t="s">
        <v>1741</v>
      </c>
      <c r="D4713" t="s">
        <v>6894</v>
      </c>
      <c r="E4713" t="s">
        <v>1711</v>
      </c>
    </row>
    <row r="4714" spans="1:5" x14ac:dyDescent="0.25">
      <c r="A4714" t="s">
        <v>6324</v>
      </c>
      <c r="B4714" t="s">
        <v>5</v>
      </c>
      <c r="C4714" t="s">
        <v>1741</v>
      </c>
      <c r="D4714" t="s">
        <v>6894</v>
      </c>
      <c r="E4714" t="s">
        <v>1712</v>
      </c>
    </row>
    <row r="4715" spans="1:5" x14ac:dyDescent="0.25">
      <c r="A4715" t="s">
        <v>6325</v>
      </c>
      <c r="B4715" t="s">
        <v>5</v>
      </c>
      <c r="C4715" t="s">
        <v>1741</v>
      </c>
      <c r="D4715" t="s">
        <v>6894</v>
      </c>
      <c r="E4715" t="s">
        <v>1713</v>
      </c>
    </row>
    <row r="4716" spans="1:5" x14ac:dyDescent="0.25">
      <c r="A4716" t="s">
        <v>6326</v>
      </c>
      <c r="B4716" t="s">
        <v>5</v>
      </c>
      <c r="C4716" t="s">
        <v>1741</v>
      </c>
      <c r="D4716" t="s">
        <v>6894</v>
      </c>
      <c r="E4716" t="s">
        <v>1714</v>
      </c>
    </row>
    <row r="4717" spans="1:5" x14ac:dyDescent="0.25">
      <c r="A4717" t="s">
        <v>6327</v>
      </c>
      <c r="B4717" t="s">
        <v>5</v>
      </c>
      <c r="C4717" t="s">
        <v>1741</v>
      </c>
      <c r="D4717" t="s">
        <v>6894</v>
      </c>
      <c r="E4717" t="s">
        <v>1715</v>
      </c>
    </row>
    <row r="4718" spans="1:5" x14ac:dyDescent="0.25">
      <c r="A4718" t="s">
        <v>6328</v>
      </c>
      <c r="B4718" t="s">
        <v>5</v>
      </c>
      <c r="C4718" t="s">
        <v>1741</v>
      </c>
      <c r="D4718" t="s">
        <v>6895</v>
      </c>
      <c r="E4718" t="s">
        <v>1702</v>
      </c>
    </row>
    <row r="4719" spans="1:5" x14ac:dyDescent="0.25">
      <c r="A4719" t="s">
        <v>6329</v>
      </c>
      <c r="B4719" t="s">
        <v>5</v>
      </c>
      <c r="C4719" t="s">
        <v>1741</v>
      </c>
      <c r="D4719" t="s">
        <v>6895</v>
      </c>
      <c r="E4719" t="s">
        <v>1705</v>
      </c>
    </row>
    <row r="4720" spans="1:5" x14ac:dyDescent="0.25">
      <c r="A4720" t="s">
        <v>6330</v>
      </c>
      <c r="B4720" t="s">
        <v>5</v>
      </c>
      <c r="C4720" t="s">
        <v>1741</v>
      </c>
      <c r="D4720" t="s">
        <v>6895</v>
      </c>
      <c r="E4720" t="s">
        <v>1706</v>
      </c>
    </row>
    <row r="4721" spans="1:5" x14ac:dyDescent="0.25">
      <c r="A4721" t="s">
        <v>6331</v>
      </c>
      <c r="B4721" t="s">
        <v>5</v>
      </c>
      <c r="C4721" t="s">
        <v>1741</v>
      </c>
      <c r="D4721" t="s">
        <v>6895</v>
      </c>
      <c r="E4721" t="s">
        <v>1707</v>
      </c>
    </row>
    <row r="4722" spans="1:5" x14ac:dyDescent="0.25">
      <c r="A4722" t="s">
        <v>6332</v>
      </c>
      <c r="B4722" t="s">
        <v>5</v>
      </c>
      <c r="C4722" t="s">
        <v>1741</v>
      </c>
      <c r="D4722" t="s">
        <v>6895</v>
      </c>
      <c r="E4722" t="s">
        <v>1708</v>
      </c>
    </row>
    <row r="4723" spans="1:5" x14ac:dyDescent="0.25">
      <c r="A4723" t="s">
        <v>6333</v>
      </c>
      <c r="B4723" t="s">
        <v>5</v>
      </c>
      <c r="C4723" t="s">
        <v>1741</v>
      </c>
      <c r="D4723" t="s">
        <v>6895</v>
      </c>
      <c r="E4723" t="s">
        <v>1709</v>
      </c>
    </row>
    <row r="4724" spans="1:5" x14ac:dyDescent="0.25">
      <c r="A4724" t="s">
        <v>6334</v>
      </c>
      <c r="B4724" t="s">
        <v>5</v>
      </c>
      <c r="C4724" t="s">
        <v>1741</v>
      </c>
      <c r="D4724" t="s">
        <v>6895</v>
      </c>
      <c r="E4724" t="s">
        <v>1710</v>
      </c>
    </row>
    <row r="4725" spans="1:5" x14ac:dyDescent="0.25">
      <c r="A4725" t="s">
        <v>6335</v>
      </c>
      <c r="B4725" t="s">
        <v>5</v>
      </c>
      <c r="C4725" t="s">
        <v>1741</v>
      </c>
      <c r="D4725" t="s">
        <v>6895</v>
      </c>
      <c r="E4725" t="s">
        <v>1711</v>
      </c>
    </row>
    <row r="4726" spans="1:5" x14ac:dyDescent="0.25">
      <c r="A4726" t="s">
        <v>6336</v>
      </c>
      <c r="B4726" t="s">
        <v>5</v>
      </c>
      <c r="C4726" t="s">
        <v>1741</v>
      </c>
      <c r="D4726" t="s">
        <v>6895</v>
      </c>
      <c r="E4726" t="s">
        <v>1712</v>
      </c>
    </row>
    <row r="4727" spans="1:5" x14ac:dyDescent="0.25">
      <c r="A4727" t="s">
        <v>6337</v>
      </c>
      <c r="B4727" t="s">
        <v>5</v>
      </c>
      <c r="C4727" t="s">
        <v>1741</v>
      </c>
      <c r="D4727" t="s">
        <v>6895</v>
      </c>
      <c r="E4727" t="s">
        <v>1713</v>
      </c>
    </row>
    <row r="4728" spans="1:5" x14ac:dyDescent="0.25">
      <c r="A4728" t="s">
        <v>6338</v>
      </c>
      <c r="B4728" t="s">
        <v>5</v>
      </c>
      <c r="C4728" t="s">
        <v>1741</v>
      </c>
      <c r="D4728" t="s">
        <v>6895</v>
      </c>
      <c r="E4728" t="s">
        <v>1714</v>
      </c>
    </row>
    <row r="4729" spans="1:5" x14ac:dyDescent="0.25">
      <c r="A4729" t="s">
        <v>6339</v>
      </c>
      <c r="B4729" t="s">
        <v>5</v>
      </c>
      <c r="C4729" t="s">
        <v>1741</v>
      </c>
      <c r="D4729" t="s">
        <v>6895</v>
      </c>
      <c r="E4729" t="s">
        <v>1715</v>
      </c>
    </row>
    <row r="4730" spans="1:5" x14ac:dyDescent="0.25">
      <c r="A4730" t="s">
        <v>6340</v>
      </c>
      <c r="B4730" t="s">
        <v>5</v>
      </c>
      <c r="C4730" t="s">
        <v>1741</v>
      </c>
      <c r="D4730" t="s">
        <v>6896</v>
      </c>
      <c r="E4730" t="s">
        <v>1702</v>
      </c>
    </row>
    <row r="4731" spans="1:5" x14ac:dyDescent="0.25">
      <c r="A4731" t="s">
        <v>6341</v>
      </c>
      <c r="B4731" t="s">
        <v>5</v>
      </c>
      <c r="C4731" t="s">
        <v>1741</v>
      </c>
      <c r="D4731" t="s">
        <v>6896</v>
      </c>
      <c r="E4731" t="s">
        <v>1705</v>
      </c>
    </row>
    <row r="4732" spans="1:5" x14ac:dyDescent="0.25">
      <c r="A4732" t="s">
        <v>6342</v>
      </c>
      <c r="B4732" t="s">
        <v>5</v>
      </c>
      <c r="C4732" t="s">
        <v>1741</v>
      </c>
      <c r="D4732" t="s">
        <v>6896</v>
      </c>
      <c r="E4732" t="s">
        <v>1706</v>
      </c>
    </row>
    <row r="4733" spans="1:5" x14ac:dyDescent="0.25">
      <c r="A4733" t="s">
        <v>6343</v>
      </c>
      <c r="B4733" t="s">
        <v>5</v>
      </c>
      <c r="C4733" t="s">
        <v>1741</v>
      </c>
      <c r="D4733" t="s">
        <v>6896</v>
      </c>
      <c r="E4733" t="s">
        <v>1707</v>
      </c>
    </row>
    <row r="4734" spans="1:5" x14ac:dyDescent="0.25">
      <c r="A4734" t="s">
        <v>6344</v>
      </c>
      <c r="B4734" t="s">
        <v>5</v>
      </c>
      <c r="C4734" t="s">
        <v>1741</v>
      </c>
      <c r="D4734" t="s">
        <v>6896</v>
      </c>
      <c r="E4734" t="s">
        <v>1708</v>
      </c>
    </row>
    <row r="4735" spans="1:5" x14ac:dyDescent="0.25">
      <c r="A4735" t="s">
        <v>6345</v>
      </c>
      <c r="B4735" t="s">
        <v>5</v>
      </c>
      <c r="C4735" t="s">
        <v>1741</v>
      </c>
      <c r="D4735" t="s">
        <v>6896</v>
      </c>
      <c r="E4735" t="s">
        <v>1709</v>
      </c>
    </row>
    <row r="4736" spans="1:5" x14ac:dyDescent="0.25">
      <c r="A4736" t="s">
        <v>6346</v>
      </c>
      <c r="B4736" t="s">
        <v>5</v>
      </c>
      <c r="C4736" t="s">
        <v>1741</v>
      </c>
      <c r="D4736" t="s">
        <v>6896</v>
      </c>
      <c r="E4736" t="s">
        <v>1710</v>
      </c>
    </row>
    <row r="4737" spans="1:5" x14ac:dyDescent="0.25">
      <c r="A4737" t="s">
        <v>6347</v>
      </c>
      <c r="B4737" t="s">
        <v>5</v>
      </c>
      <c r="C4737" t="s">
        <v>1741</v>
      </c>
      <c r="D4737" t="s">
        <v>6896</v>
      </c>
      <c r="E4737" t="s">
        <v>1711</v>
      </c>
    </row>
    <row r="4738" spans="1:5" x14ac:dyDescent="0.25">
      <c r="A4738" t="s">
        <v>6348</v>
      </c>
      <c r="B4738" t="s">
        <v>5</v>
      </c>
      <c r="C4738" t="s">
        <v>1741</v>
      </c>
      <c r="D4738" t="s">
        <v>6896</v>
      </c>
      <c r="E4738" t="s">
        <v>1712</v>
      </c>
    </row>
    <row r="4739" spans="1:5" x14ac:dyDescent="0.25">
      <c r="A4739" t="s">
        <v>6349</v>
      </c>
      <c r="B4739" t="s">
        <v>5</v>
      </c>
      <c r="C4739" t="s">
        <v>1741</v>
      </c>
      <c r="D4739" t="s">
        <v>6896</v>
      </c>
      <c r="E4739" t="s">
        <v>1713</v>
      </c>
    </row>
    <row r="4740" spans="1:5" x14ac:dyDescent="0.25">
      <c r="A4740" t="s">
        <v>6350</v>
      </c>
      <c r="B4740" t="s">
        <v>5</v>
      </c>
      <c r="C4740" t="s">
        <v>1741</v>
      </c>
      <c r="D4740" t="s">
        <v>6896</v>
      </c>
      <c r="E4740" t="s">
        <v>1714</v>
      </c>
    </row>
    <row r="4741" spans="1:5" x14ac:dyDescent="0.25">
      <c r="A4741" t="s">
        <v>6351</v>
      </c>
      <c r="B4741" t="s">
        <v>5</v>
      </c>
      <c r="C4741" t="s">
        <v>1741</v>
      </c>
      <c r="D4741" t="s">
        <v>6896</v>
      </c>
      <c r="E4741" t="s">
        <v>1715</v>
      </c>
    </row>
    <row r="4742" spans="1:5" x14ac:dyDescent="0.25">
      <c r="A4742" t="s">
        <v>6352</v>
      </c>
      <c r="B4742" t="s">
        <v>5</v>
      </c>
      <c r="C4742" t="s">
        <v>1741</v>
      </c>
      <c r="D4742" t="s">
        <v>6897</v>
      </c>
      <c r="E4742" t="s">
        <v>1702</v>
      </c>
    </row>
    <row r="4743" spans="1:5" x14ac:dyDescent="0.25">
      <c r="A4743" t="s">
        <v>6353</v>
      </c>
      <c r="B4743" t="s">
        <v>5</v>
      </c>
      <c r="C4743" t="s">
        <v>1741</v>
      </c>
      <c r="D4743" t="s">
        <v>6897</v>
      </c>
      <c r="E4743" t="s">
        <v>1705</v>
      </c>
    </row>
    <row r="4744" spans="1:5" x14ac:dyDescent="0.25">
      <c r="A4744" t="s">
        <v>6354</v>
      </c>
      <c r="B4744" t="s">
        <v>5</v>
      </c>
      <c r="C4744" t="s">
        <v>1741</v>
      </c>
      <c r="D4744" t="s">
        <v>6897</v>
      </c>
      <c r="E4744" t="s">
        <v>1706</v>
      </c>
    </row>
    <row r="4745" spans="1:5" x14ac:dyDescent="0.25">
      <c r="A4745" t="s">
        <v>6355</v>
      </c>
      <c r="B4745" t="s">
        <v>5</v>
      </c>
      <c r="C4745" t="s">
        <v>1741</v>
      </c>
      <c r="D4745" t="s">
        <v>6897</v>
      </c>
      <c r="E4745" t="s">
        <v>1707</v>
      </c>
    </row>
    <row r="4746" spans="1:5" x14ac:dyDescent="0.25">
      <c r="A4746" t="s">
        <v>6356</v>
      </c>
      <c r="B4746" t="s">
        <v>5</v>
      </c>
      <c r="C4746" t="s">
        <v>1741</v>
      </c>
      <c r="D4746" t="s">
        <v>6897</v>
      </c>
      <c r="E4746" t="s">
        <v>1708</v>
      </c>
    </row>
    <row r="4747" spans="1:5" x14ac:dyDescent="0.25">
      <c r="A4747" t="s">
        <v>6357</v>
      </c>
      <c r="B4747" t="s">
        <v>5</v>
      </c>
      <c r="C4747" t="s">
        <v>1741</v>
      </c>
      <c r="D4747" t="s">
        <v>6897</v>
      </c>
      <c r="E4747" t="s">
        <v>1709</v>
      </c>
    </row>
    <row r="4748" spans="1:5" x14ac:dyDescent="0.25">
      <c r="A4748" t="s">
        <v>6358</v>
      </c>
      <c r="B4748" t="s">
        <v>5</v>
      </c>
      <c r="C4748" t="s">
        <v>1741</v>
      </c>
      <c r="D4748" t="s">
        <v>6897</v>
      </c>
      <c r="E4748" t="s">
        <v>1710</v>
      </c>
    </row>
    <row r="4749" spans="1:5" x14ac:dyDescent="0.25">
      <c r="A4749" t="s">
        <v>6359</v>
      </c>
      <c r="B4749" t="s">
        <v>5</v>
      </c>
      <c r="C4749" t="s">
        <v>1741</v>
      </c>
      <c r="D4749" t="s">
        <v>6897</v>
      </c>
      <c r="E4749" t="s">
        <v>1711</v>
      </c>
    </row>
    <row r="4750" spans="1:5" x14ac:dyDescent="0.25">
      <c r="A4750" t="s">
        <v>6360</v>
      </c>
      <c r="B4750" t="s">
        <v>5</v>
      </c>
      <c r="C4750" t="s">
        <v>1741</v>
      </c>
      <c r="D4750" t="s">
        <v>6897</v>
      </c>
      <c r="E4750" t="s">
        <v>1712</v>
      </c>
    </row>
    <row r="4751" spans="1:5" x14ac:dyDescent="0.25">
      <c r="A4751" t="s">
        <v>6361</v>
      </c>
      <c r="B4751" t="s">
        <v>5</v>
      </c>
      <c r="C4751" t="s">
        <v>1741</v>
      </c>
      <c r="D4751" t="s">
        <v>6897</v>
      </c>
      <c r="E4751" t="s">
        <v>1713</v>
      </c>
    </row>
    <row r="4752" spans="1:5" x14ac:dyDescent="0.25">
      <c r="A4752" t="s">
        <v>6362</v>
      </c>
      <c r="B4752" t="s">
        <v>5</v>
      </c>
      <c r="C4752" t="s">
        <v>1741</v>
      </c>
      <c r="D4752" t="s">
        <v>6897</v>
      </c>
      <c r="E4752" t="s">
        <v>1714</v>
      </c>
    </row>
    <row r="4753" spans="1:5" x14ac:dyDescent="0.25">
      <c r="A4753" t="s">
        <v>6363</v>
      </c>
      <c r="B4753" t="s">
        <v>5</v>
      </c>
      <c r="C4753" t="s">
        <v>1741</v>
      </c>
      <c r="D4753" t="s">
        <v>6897</v>
      </c>
      <c r="E4753" t="s">
        <v>1715</v>
      </c>
    </row>
    <row r="4754" spans="1:5" x14ac:dyDescent="0.25">
      <c r="A4754" t="s">
        <v>6364</v>
      </c>
      <c r="B4754" t="s">
        <v>5</v>
      </c>
      <c r="C4754" t="s">
        <v>1741</v>
      </c>
      <c r="D4754" t="s">
        <v>6898</v>
      </c>
      <c r="E4754" t="s">
        <v>1702</v>
      </c>
    </row>
    <row r="4755" spans="1:5" x14ac:dyDescent="0.25">
      <c r="A4755" t="s">
        <v>6365</v>
      </c>
      <c r="B4755" t="s">
        <v>5</v>
      </c>
      <c r="C4755" t="s">
        <v>1741</v>
      </c>
      <c r="D4755" t="s">
        <v>6898</v>
      </c>
      <c r="E4755" t="s">
        <v>1705</v>
      </c>
    </row>
    <row r="4756" spans="1:5" x14ac:dyDescent="0.25">
      <c r="A4756" t="s">
        <v>6366</v>
      </c>
      <c r="B4756" t="s">
        <v>5</v>
      </c>
      <c r="C4756" t="s">
        <v>1741</v>
      </c>
      <c r="D4756" t="s">
        <v>6898</v>
      </c>
      <c r="E4756" t="s">
        <v>1706</v>
      </c>
    </row>
    <row r="4757" spans="1:5" x14ac:dyDescent="0.25">
      <c r="A4757" t="s">
        <v>6367</v>
      </c>
      <c r="B4757" t="s">
        <v>5</v>
      </c>
      <c r="C4757" t="s">
        <v>1741</v>
      </c>
      <c r="D4757" t="s">
        <v>6898</v>
      </c>
      <c r="E4757" t="s">
        <v>1707</v>
      </c>
    </row>
    <row r="4758" spans="1:5" x14ac:dyDescent="0.25">
      <c r="A4758" t="s">
        <v>6368</v>
      </c>
      <c r="B4758" t="s">
        <v>5</v>
      </c>
      <c r="C4758" t="s">
        <v>1741</v>
      </c>
      <c r="D4758" t="s">
        <v>6898</v>
      </c>
      <c r="E4758" t="s">
        <v>1708</v>
      </c>
    </row>
    <row r="4759" spans="1:5" x14ac:dyDescent="0.25">
      <c r="A4759" t="s">
        <v>6369</v>
      </c>
      <c r="B4759" t="s">
        <v>5</v>
      </c>
      <c r="C4759" t="s">
        <v>1741</v>
      </c>
      <c r="D4759" t="s">
        <v>6898</v>
      </c>
      <c r="E4759" t="s">
        <v>1709</v>
      </c>
    </row>
    <row r="4760" spans="1:5" x14ac:dyDescent="0.25">
      <c r="A4760" t="s">
        <v>6370</v>
      </c>
      <c r="B4760" t="s">
        <v>5</v>
      </c>
      <c r="C4760" t="s">
        <v>1741</v>
      </c>
      <c r="D4760" t="s">
        <v>6898</v>
      </c>
      <c r="E4760" t="s">
        <v>1710</v>
      </c>
    </row>
    <row r="4761" spans="1:5" x14ac:dyDescent="0.25">
      <c r="A4761" t="s">
        <v>6371</v>
      </c>
      <c r="B4761" t="s">
        <v>5</v>
      </c>
      <c r="C4761" t="s">
        <v>1741</v>
      </c>
      <c r="D4761" t="s">
        <v>6898</v>
      </c>
      <c r="E4761" t="s">
        <v>1711</v>
      </c>
    </row>
    <row r="4762" spans="1:5" x14ac:dyDescent="0.25">
      <c r="A4762" t="s">
        <v>6372</v>
      </c>
      <c r="B4762" t="s">
        <v>5</v>
      </c>
      <c r="C4762" t="s">
        <v>1741</v>
      </c>
      <c r="D4762" t="s">
        <v>6898</v>
      </c>
      <c r="E4762" t="s">
        <v>1712</v>
      </c>
    </row>
    <row r="4763" spans="1:5" x14ac:dyDescent="0.25">
      <c r="A4763" t="s">
        <v>6373</v>
      </c>
      <c r="B4763" t="s">
        <v>5</v>
      </c>
      <c r="C4763" t="s">
        <v>1741</v>
      </c>
      <c r="D4763" t="s">
        <v>6898</v>
      </c>
      <c r="E4763" t="s">
        <v>1713</v>
      </c>
    </row>
    <row r="4764" spans="1:5" x14ac:dyDescent="0.25">
      <c r="A4764" t="s">
        <v>6374</v>
      </c>
      <c r="B4764" t="s">
        <v>5</v>
      </c>
      <c r="C4764" t="s">
        <v>1741</v>
      </c>
      <c r="D4764" t="s">
        <v>6898</v>
      </c>
      <c r="E4764" t="s">
        <v>1714</v>
      </c>
    </row>
    <row r="4765" spans="1:5" x14ac:dyDescent="0.25">
      <c r="A4765" t="s">
        <v>6375</v>
      </c>
      <c r="B4765" t="s">
        <v>5</v>
      </c>
      <c r="C4765" t="s">
        <v>1741</v>
      </c>
      <c r="D4765" t="s">
        <v>6898</v>
      </c>
      <c r="E4765" t="s">
        <v>1715</v>
      </c>
    </row>
    <row r="4766" spans="1:5" x14ac:dyDescent="0.25">
      <c r="A4766" t="s">
        <v>6376</v>
      </c>
      <c r="B4766" t="s">
        <v>5</v>
      </c>
      <c r="C4766" t="s">
        <v>1741</v>
      </c>
      <c r="D4766" t="s">
        <v>6899</v>
      </c>
      <c r="E4766" t="s">
        <v>1702</v>
      </c>
    </row>
    <row r="4767" spans="1:5" x14ac:dyDescent="0.25">
      <c r="A4767" t="s">
        <v>6377</v>
      </c>
      <c r="B4767" t="s">
        <v>5</v>
      </c>
      <c r="C4767" t="s">
        <v>1741</v>
      </c>
      <c r="D4767" t="s">
        <v>6899</v>
      </c>
      <c r="E4767" t="s">
        <v>1705</v>
      </c>
    </row>
    <row r="4768" spans="1:5" x14ac:dyDescent="0.25">
      <c r="A4768" t="s">
        <v>6378</v>
      </c>
      <c r="B4768" t="s">
        <v>5</v>
      </c>
      <c r="C4768" t="s">
        <v>1741</v>
      </c>
      <c r="D4768" t="s">
        <v>6899</v>
      </c>
      <c r="E4768" t="s">
        <v>1706</v>
      </c>
    </row>
    <row r="4769" spans="1:5" x14ac:dyDescent="0.25">
      <c r="A4769" t="s">
        <v>6379</v>
      </c>
      <c r="B4769" t="s">
        <v>5</v>
      </c>
      <c r="C4769" t="s">
        <v>1741</v>
      </c>
      <c r="D4769" t="s">
        <v>6899</v>
      </c>
      <c r="E4769" t="s">
        <v>1707</v>
      </c>
    </row>
    <row r="4770" spans="1:5" x14ac:dyDescent="0.25">
      <c r="A4770" t="s">
        <v>6380</v>
      </c>
      <c r="B4770" t="s">
        <v>5</v>
      </c>
      <c r="C4770" t="s">
        <v>1741</v>
      </c>
      <c r="D4770" t="s">
        <v>6899</v>
      </c>
      <c r="E4770" t="s">
        <v>1708</v>
      </c>
    </row>
    <row r="4771" spans="1:5" x14ac:dyDescent="0.25">
      <c r="A4771" t="s">
        <v>6381</v>
      </c>
      <c r="B4771" t="s">
        <v>5</v>
      </c>
      <c r="C4771" t="s">
        <v>1741</v>
      </c>
      <c r="D4771" t="s">
        <v>6899</v>
      </c>
      <c r="E4771" t="s">
        <v>1709</v>
      </c>
    </row>
    <row r="4772" spans="1:5" x14ac:dyDescent="0.25">
      <c r="A4772" t="s">
        <v>6382</v>
      </c>
      <c r="B4772" t="s">
        <v>5</v>
      </c>
      <c r="C4772" t="s">
        <v>1741</v>
      </c>
      <c r="D4772" t="s">
        <v>6899</v>
      </c>
      <c r="E4772" t="s">
        <v>1710</v>
      </c>
    </row>
    <row r="4773" spans="1:5" x14ac:dyDescent="0.25">
      <c r="A4773" t="s">
        <v>6383</v>
      </c>
      <c r="B4773" t="s">
        <v>5</v>
      </c>
      <c r="C4773" t="s">
        <v>1741</v>
      </c>
      <c r="D4773" t="s">
        <v>6899</v>
      </c>
      <c r="E4773" t="s">
        <v>1711</v>
      </c>
    </row>
    <row r="4774" spans="1:5" x14ac:dyDescent="0.25">
      <c r="A4774" t="s">
        <v>6384</v>
      </c>
      <c r="B4774" t="s">
        <v>5</v>
      </c>
      <c r="C4774" t="s">
        <v>1741</v>
      </c>
      <c r="D4774" t="s">
        <v>6899</v>
      </c>
      <c r="E4774" t="s">
        <v>1712</v>
      </c>
    </row>
    <row r="4775" spans="1:5" x14ac:dyDescent="0.25">
      <c r="A4775" t="s">
        <v>6385</v>
      </c>
      <c r="B4775" t="s">
        <v>5</v>
      </c>
      <c r="C4775" t="s">
        <v>1741</v>
      </c>
      <c r="D4775" t="s">
        <v>6899</v>
      </c>
      <c r="E4775" t="s">
        <v>1713</v>
      </c>
    </row>
    <row r="4776" spans="1:5" x14ac:dyDescent="0.25">
      <c r="A4776" t="s">
        <v>6386</v>
      </c>
      <c r="B4776" t="s">
        <v>5</v>
      </c>
      <c r="C4776" t="s">
        <v>1741</v>
      </c>
      <c r="D4776" t="s">
        <v>6899</v>
      </c>
      <c r="E4776" t="s">
        <v>1714</v>
      </c>
    </row>
    <row r="4777" spans="1:5" x14ac:dyDescent="0.25">
      <c r="A4777" t="s">
        <v>6387</v>
      </c>
      <c r="B4777" t="s">
        <v>5</v>
      </c>
      <c r="C4777" t="s">
        <v>1741</v>
      </c>
      <c r="D4777" t="s">
        <v>6899</v>
      </c>
      <c r="E4777" t="s">
        <v>1715</v>
      </c>
    </row>
    <row r="4778" spans="1:5" x14ac:dyDescent="0.25">
      <c r="A4778" t="s">
        <v>6388</v>
      </c>
      <c r="B4778" t="s">
        <v>5</v>
      </c>
      <c r="C4778" t="s">
        <v>1741</v>
      </c>
      <c r="D4778" t="s">
        <v>6900</v>
      </c>
      <c r="E4778" t="s">
        <v>1702</v>
      </c>
    </row>
    <row r="4779" spans="1:5" x14ac:dyDescent="0.25">
      <c r="A4779" t="s">
        <v>6389</v>
      </c>
      <c r="B4779" t="s">
        <v>5</v>
      </c>
      <c r="C4779" t="s">
        <v>1741</v>
      </c>
      <c r="D4779" t="s">
        <v>6900</v>
      </c>
      <c r="E4779" t="s">
        <v>1705</v>
      </c>
    </row>
    <row r="4780" spans="1:5" x14ac:dyDescent="0.25">
      <c r="A4780" t="s">
        <v>6390</v>
      </c>
      <c r="B4780" t="s">
        <v>5</v>
      </c>
      <c r="C4780" t="s">
        <v>1741</v>
      </c>
      <c r="D4780" t="s">
        <v>6900</v>
      </c>
      <c r="E4780" t="s">
        <v>1706</v>
      </c>
    </row>
    <row r="4781" spans="1:5" x14ac:dyDescent="0.25">
      <c r="A4781" t="s">
        <v>6391</v>
      </c>
      <c r="B4781" t="s">
        <v>5</v>
      </c>
      <c r="C4781" t="s">
        <v>1741</v>
      </c>
      <c r="D4781" t="s">
        <v>6900</v>
      </c>
      <c r="E4781" t="s">
        <v>1707</v>
      </c>
    </row>
    <row r="4782" spans="1:5" x14ac:dyDescent="0.25">
      <c r="A4782" t="s">
        <v>6392</v>
      </c>
      <c r="B4782" t="s">
        <v>5</v>
      </c>
      <c r="C4782" t="s">
        <v>1741</v>
      </c>
      <c r="D4782" t="s">
        <v>6900</v>
      </c>
      <c r="E4782" t="s">
        <v>1708</v>
      </c>
    </row>
    <row r="4783" spans="1:5" x14ac:dyDescent="0.25">
      <c r="A4783" t="s">
        <v>6393</v>
      </c>
      <c r="B4783" t="s">
        <v>5</v>
      </c>
      <c r="C4783" t="s">
        <v>1741</v>
      </c>
      <c r="D4783" t="s">
        <v>6900</v>
      </c>
      <c r="E4783" t="s">
        <v>1709</v>
      </c>
    </row>
    <row r="4784" spans="1:5" x14ac:dyDescent="0.25">
      <c r="A4784" t="s">
        <v>6394</v>
      </c>
      <c r="B4784" t="s">
        <v>5</v>
      </c>
      <c r="C4784" t="s">
        <v>1741</v>
      </c>
      <c r="D4784" t="s">
        <v>6900</v>
      </c>
      <c r="E4784" t="s">
        <v>1710</v>
      </c>
    </row>
    <row r="4785" spans="1:5" x14ac:dyDescent="0.25">
      <c r="A4785" t="s">
        <v>6395</v>
      </c>
      <c r="B4785" t="s">
        <v>5</v>
      </c>
      <c r="C4785" t="s">
        <v>1741</v>
      </c>
      <c r="D4785" t="s">
        <v>6900</v>
      </c>
      <c r="E4785" t="s">
        <v>1711</v>
      </c>
    </row>
    <row r="4786" spans="1:5" x14ac:dyDescent="0.25">
      <c r="A4786" t="s">
        <v>6396</v>
      </c>
      <c r="B4786" t="s">
        <v>5</v>
      </c>
      <c r="C4786" t="s">
        <v>1741</v>
      </c>
      <c r="D4786" t="s">
        <v>6900</v>
      </c>
      <c r="E4786" t="s">
        <v>1712</v>
      </c>
    </row>
    <row r="4787" spans="1:5" x14ac:dyDescent="0.25">
      <c r="A4787" t="s">
        <v>6397</v>
      </c>
      <c r="B4787" t="s">
        <v>5</v>
      </c>
      <c r="C4787" t="s">
        <v>1741</v>
      </c>
      <c r="D4787" t="s">
        <v>6900</v>
      </c>
      <c r="E4787" t="s">
        <v>1713</v>
      </c>
    </row>
    <row r="4788" spans="1:5" x14ac:dyDescent="0.25">
      <c r="A4788" t="s">
        <v>6398</v>
      </c>
      <c r="B4788" t="s">
        <v>5</v>
      </c>
      <c r="C4788" t="s">
        <v>1741</v>
      </c>
      <c r="D4788" t="s">
        <v>6900</v>
      </c>
      <c r="E4788" t="s">
        <v>1714</v>
      </c>
    </row>
    <row r="4789" spans="1:5" x14ac:dyDescent="0.25">
      <c r="A4789" t="s">
        <v>6399</v>
      </c>
      <c r="B4789" t="s">
        <v>5</v>
      </c>
      <c r="C4789" t="s">
        <v>1741</v>
      </c>
      <c r="D4789" t="s">
        <v>6900</v>
      </c>
      <c r="E4789" t="s">
        <v>1715</v>
      </c>
    </row>
    <row r="4790" spans="1:5" x14ac:dyDescent="0.25">
      <c r="A4790" t="s">
        <v>6400</v>
      </c>
      <c r="B4790" t="s">
        <v>5</v>
      </c>
      <c r="C4790" t="s">
        <v>1741</v>
      </c>
      <c r="D4790" t="s">
        <v>6901</v>
      </c>
      <c r="E4790" t="s">
        <v>1702</v>
      </c>
    </row>
    <row r="4791" spans="1:5" x14ac:dyDescent="0.25">
      <c r="A4791" t="s">
        <v>6401</v>
      </c>
      <c r="B4791" t="s">
        <v>5</v>
      </c>
      <c r="C4791" t="s">
        <v>1741</v>
      </c>
      <c r="D4791" t="s">
        <v>6901</v>
      </c>
      <c r="E4791" t="s">
        <v>1705</v>
      </c>
    </row>
    <row r="4792" spans="1:5" x14ac:dyDescent="0.25">
      <c r="A4792" t="s">
        <v>6402</v>
      </c>
      <c r="B4792" t="s">
        <v>5</v>
      </c>
      <c r="C4792" t="s">
        <v>1741</v>
      </c>
      <c r="D4792" t="s">
        <v>6901</v>
      </c>
      <c r="E4792" t="s">
        <v>1706</v>
      </c>
    </row>
    <row r="4793" spans="1:5" x14ac:dyDescent="0.25">
      <c r="A4793" t="s">
        <v>6403</v>
      </c>
      <c r="B4793" t="s">
        <v>5</v>
      </c>
      <c r="C4793" t="s">
        <v>1741</v>
      </c>
      <c r="D4793" t="s">
        <v>6901</v>
      </c>
      <c r="E4793" t="s">
        <v>1707</v>
      </c>
    </row>
    <row r="4794" spans="1:5" x14ac:dyDescent="0.25">
      <c r="A4794" t="s">
        <v>6404</v>
      </c>
      <c r="B4794" t="s">
        <v>5</v>
      </c>
      <c r="C4794" t="s">
        <v>1741</v>
      </c>
      <c r="D4794" t="s">
        <v>6901</v>
      </c>
      <c r="E4794" t="s">
        <v>1708</v>
      </c>
    </row>
    <row r="4795" spans="1:5" x14ac:dyDescent="0.25">
      <c r="A4795" t="s">
        <v>6405</v>
      </c>
      <c r="B4795" t="s">
        <v>5</v>
      </c>
      <c r="C4795" t="s">
        <v>1741</v>
      </c>
      <c r="D4795" t="s">
        <v>6901</v>
      </c>
      <c r="E4795" t="s">
        <v>1709</v>
      </c>
    </row>
    <row r="4796" spans="1:5" x14ac:dyDescent="0.25">
      <c r="A4796" t="s">
        <v>6406</v>
      </c>
      <c r="B4796" t="s">
        <v>5</v>
      </c>
      <c r="C4796" t="s">
        <v>1741</v>
      </c>
      <c r="D4796" t="s">
        <v>6901</v>
      </c>
      <c r="E4796" t="s">
        <v>1710</v>
      </c>
    </row>
    <row r="4797" spans="1:5" x14ac:dyDescent="0.25">
      <c r="A4797" t="s">
        <v>6407</v>
      </c>
      <c r="B4797" t="s">
        <v>5</v>
      </c>
      <c r="C4797" t="s">
        <v>1741</v>
      </c>
      <c r="D4797" t="s">
        <v>6901</v>
      </c>
      <c r="E4797" t="s">
        <v>1711</v>
      </c>
    </row>
    <row r="4798" spans="1:5" x14ac:dyDescent="0.25">
      <c r="A4798" t="s">
        <v>6408</v>
      </c>
      <c r="B4798" t="s">
        <v>5</v>
      </c>
      <c r="C4798" t="s">
        <v>1741</v>
      </c>
      <c r="D4798" t="s">
        <v>6901</v>
      </c>
      <c r="E4798" t="s">
        <v>1712</v>
      </c>
    </row>
    <row r="4799" spans="1:5" x14ac:dyDescent="0.25">
      <c r="A4799" t="s">
        <v>6409</v>
      </c>
      <c r="B4799" t="s">
        <v>5</v>
      </c>
      <c r="C4799" t="s">
        <v>1741</v>
      </c>
      <c r="D4799" t="s">
        <v>6901</v>
      </c>
      <c r="E4799" t="s">
        <v>1713</v>
      </c>
    </row>
    <row r="4800" spans="1:5" x14ac:dyDescent="0.25">
      <c r="A4800" t="s">
        <v>6410</v>
      </c>
      <c r="B4800" t="s">
        <v>5</v>
      </c>
      <c r="C4800" t="s">
        <v>1741</v>
      </c>
      <c r="D4800" t="s">
        <v>6901</v>
      </c>
      <c r="E4800" t="s">
        <v>1714</v>
      </c>
    </row>
    <row r="4801" spans="1:5" x14ac:dyDescent="0.25">
      <c r="A4801" t="s">
        <v>6411</v>
      </c>
      <c r="B4801" t="s">
        <v>5</v>
      </c>
      <c r="C4801" t="s">
        <v>1741</v>
      </c>
      <c r="D4801" t="s">
        <v>6901</v>
      </c>
      <c r="E4801" t="s">
        <v>1715</v>
      </c>
    </row>
    <row r="4802" spans="1:5" x14ac:dyDescent="0.25">
      <c r="A4802" t="s">
        <v>6412</v>
      </c>
      <c r="B4802" t="s">
        <v>5</v>
      </c>
      <c r="C4802" t="s">
        <v>1741</v>
      </c>
      <c r="D4802" t="s">
        <v>6902</v>
      </c>
      <c r="E4802" t="s">
        <v>1702</v>
      </c>
    </row>
    <row r="4803" spans="1:5" x14ac:dyDescent="0.25">
      <c r="A4803" t="s">
        <v>6413</v>
      </c>
      <c r="B4803" t="s">
        <v>5</v>
      </c>
      <c r="C4803" t="s">
        <v>1741</v>
      </c>
      <c r="D4803" t="s">
        <v>6902</v>
      </c>
      <c r="E4803" t="s">
        <v>1705</v>
      </c>
    </row>
    <row r="4804" spans="1:5" x14ac:dyDescent="0.25">
      <c r="A4804" t="s">
        <v>6414</v>
      </c>
      <c r="B4804" t="s">
        <v>5</v>
      </c>
      <c r="C4804" t="s">
        <v>1741</v>
      </c>
      <c r="D4804" t="s">
        <v>6902</v>
      </c>
      <c r="E4804" t="s">
        <v>1706</v>
      </c>
    </row>
    <row r="4805" spans="1:5" x14ac:dyDescent="0.25">
      <c r="A4805" t="s">
        <v>6415</v>
      </c>
      <c r="B4805" t="s">
        <v>5</v>
      </c>
      <c r="C4805" t="s">
        <v>1741</v>
      </c>
      <c r="D4805" t="s">
        <v>6902</v>
      </c>
      <c r="E4805" t="s">
        <v>1707</v>
      </c>
    </row>
    <row r="4806" spans="1:5" x14ac:dyDescent="0.25">
      <c r="A4806" t="s">
        <v>6416</v>
      </c>
      <c r="B4806" t="s">
        <v>5</v>
      </c>
      <c r="C4806" t="s">
        <v>1741</v>
      </c>
      <c r="D4806" t="s">
        <v>6902</v>
      </c>
      <c r="E4806" t="s">
        <v>1708</v>
      </c>
    </row>
    <row r="4807" spans="1:5" x14ac:dyDescent="0.25">
      <c r="A4807" t="s">
        <v>6417</v>
      </c>
      <c r="B4807" t="s">
        <v>5</v>
      </c>
      <c r="C4807" t="s">
        <v>1741</v>
      </c>
      <c r="D4807" t="s">
        <v>6902</v>
      </c>
      <c r="E4807" t="s">
        <v>1709</v>
      </c>
    </row>
    <row r="4808" spans="1:5" x14ac:dyDescent="0.25">
      <c r="A4808" t="s">
        <v>6418</v>
      </c>
      <c r="B4808" t="s">
        <v>5</v>
      </c>
      <c r="C4808" t="s">
        <v>1741</v>
      </c>
      <c r="D4808" t="s">
        <v>6902</v>
      </c>
      <c r="E4808" t="s">
        <v>1710</v>
      </c>
    </row>
    <row r="4809" spans="1:5" x14ac:dyDescent="0.25">
      <c r="A4809" t="s">
        <v>6419</v>
      </c>
      <c r="B4809" t="s">
        <v>5</v>
      </c>
      <c r="C4809" t="s">
        <v>1741</v>
      </c>
      <c r="D4809" t="s">
        <v>6902</v>
      </c>
      <c r="E4809" t="s">
        <v>1711</v>
      </c>
    </row>
    <row r="4810" spans="1:5" x14ac:dyDescent="0.25">
      <c r="A4810" t="s">
        <v>6420</v>
      </c>
      <c r="B4810" t="s">
        <v>5</v>
      </c>
      <c r="C4810" t="s">
        <v>1741</v>
      </c>
      <c r="D4810" t="s">
        <v>6902</v>
      </c>
      <c r="E4810" t="s">
        <v>1712</v>
      </c>
    </row>
    <row r="4811" spans="1:5" x14ac:dyDescent="0.25">
      <c r="A4811" t="s">
        <v>6421</v>
      </c>
      <c r="B4811" t="s">
        <v>5</v>
      </c>
      <c r="C4811" t="s">
        <v>1741</v>
      </c>
      <c r="D4811" t="s">
        <v>6902</v>
      </c>
      <c r="E4811" t="s">
        <v>1713</v>
      </c>
    </row>
    <row r="4812" spans="1:5" x14ac:dyDescent="0.25">
      <c r="A4812" t="s">
        <v>6422</v>
      </c>
      <c r="B4812" t="s">
        <v>5</v>
      </c>
      <c r="C4812" t="s">
        <v>1741</v>
      </c>
      <c r="D4812" t="s">
        <v>6902</v>
      </c>
      <c r="E4812" t="s">
        <v>1714</v>
      </c>
    </row>
    <row r="4813" spans="1:5" x14ac:dyDescent="0.25">
      <c r="A4813" t="s">
        <v>6423</v>
      </c>
      <c r="B4813" t="s">
        <v>5</v>
      </c>
      <c r="C4813" t="s">
        <v>1741</v>
      </c>
      <c r="D4813" t="s">
        <v>6902</v>
      </c>
      <c r="E4813" t="s">
        <v>1715</v>
      </c>
    </row>
    <row r="4814" spans="1:5" x14ac:dyDescent="0.25">
      <c r="A4814" t="s">
        <v>6424</v>
      </c>
      <c r="B4814" t="s">
        <v>5</v>
      </c>
      <c r="C4814" t="s">
        <v>1741</v>
      </c>
      <c r="D4814" t="s">
        <v>6903</v>
      </c>
      <c r="E4814" t="s">
        <v>1702</v>
      </c>
    </row>
    <row r="4815" spans="1:5" x14ac:dyDescent="0.25">
      <c r="A4815" t="s">
        <v>6425</v>
      </c>
      <c r="B4815" t="s">
        <v>5</v>
      </c>
      <c r="C4815" t="s">
        <v>1741</v>
      </c>
      <c r="D4815" t="s">
        <v>6903</v>
      </c>
      <c r="E4815" t="s">
        <v>1705</v>
      </c>
    </row>
    <row r="4816" spans="1:5" x14ac:dyDescent="0.25">
      <c r="A4816" t="s">
        <v>6426</v>
      </c>
      <c r="B4816" t="s">
        <v>5</v>
      </c>
      <c r="C4816" t="s">
        <v>1741</v>
      </c>
      <c r="D4816" t="s">
        <v>6903</v>
      </c>
      <c r="E4816" t="s">
        <v>1706</v>
      </c>
    </row>
    <row r="4817" spans="1:5" x14ac:dyDescent="0.25">
      <c r="A4817" t="s">
        <v>6427</v>
      </c>
      <c r="B4817" t="s">
        <v>5</v>
      </c>
      <c r="C4817" t="s">
        <v>1741</v>
      </c>
      <c r="D4817" t="s">
        <v>6903</v>
      </c>
      <c r="E4817" t="s">
        <v>1707</v>
      </c>
    </row>
    <row r="4818" spans="1:5" x14ac:dyDescent="0.25">
      <c r="A4818" t="s">
        <v>6428</v>
      </c>
      <c r="B4818" t="s">
        <v>5</v>
      </c>
      <c r="C4818" t="s">
        <v>1741</v>
      </c>
      <c r="D4818" t="s">
        <v>6903</v>
      </c>
      <c r="E4818" t="s">
        <v>1708</v>
      </c>
    </row>
    <row r="4819" spans="1:5" x14ac:dyDescent="0.25">
      <c r="A4819" t="s">
        <v>6429</v>
      </c>
      <c r="B4819" t="s">
        <v>5</v>
      </c>
      <c r="C4819" t="s">
        <v>1741</v>
      </c>
      <c r="D4819" t="s">
        <v>6903</v>
      </c>
      <c r="E4819" t="s">
        <v>1709</v>
      </c>
    </row>
    <row r="4820" spans="1:5" x14ac:dyDescent="0.25">
      <c r="A4820" t="s">
        <v>6430</v>
      </c>
      <c r="B4820" t="s">
        <v>5</v>
      </c>
      <c r="C4820" t="s">
        <v>1741</v>
      </c>
      <c r="D4820" t="s">
        <v>6903</v>
      </c>
      <c r="E4820" t="s">
        <v>1710</v>
      </c>
    </row>
    <row r="4821" spans="1:5" x14ac:dyDescent="0.25">
      <c r="A4821" t="s">
        <v>6431</v>
      </c>
      <c r="B4821" t="s">
        <v>5</v>
      </c>
      <c r="C4821" t="s">
        <v>1741</v>
      </c>
      <c r="D4821" t="s">
        <v>6903</v>
      </c>
      <c r="E4821" t="s">
        <v>1711</v>
      </c>
    </row>
    <row r="4822" spans="1:5" x14ac:dyDescent="0.25">
      <c r="A4822" t="s">
        <v>6432</v>
      </c>
      <c r="B4822" t="s">
        <v>5</v>
      </c>
      <c r="C4822" t="s">
        <v>1741</v>
      </c>
      <c r="D4822" t="s">
        <v>6903</v>
      </c>
      <c r="E4822" t="s">
        <v>1712</v>
      </c>
    </row>
    <row r="4823" spans="1:5" x14ac:dyDescent="0.25">
      <c r="A4823" t="s">
        <v>6433</v>
      </c>
      <c r="B4823" t="s">
        <v>5</v>
      </c>
      <c r="C4823" t="s">
        <v>1741</v>
      </c>
      <c r="D4823" t="s">
        <v>6903</v>
      </c>
      <c r="E4823" t="s">
        <v>1713</v>
      </c>
    </row>
    <row r="4824" spans="1:5" x14ac:dyDescent="0.25">
      <c r="A4824" t="s">
        <v>6434</v>
      </c>
      <c r="B4824" t="s">
        <v>5</v>
      </c>
      <c r="C4824" t="s">
        <v>1741</v>
      </c>
      <c r="D4824" t="s">
        <v>6903</v>
      </c>
      <c r="E4824" t="s">
        <v>1714</v>
      </c>
    </row>
    <row r="4825" spans="1:5" x14ac:dyDescent="0.25">
      <c r="A4825" t="s">
        <v>6435</v>
      </c>
      <c r="B4825" t="s">
        <v>5</v>
      </c>
      <c r="C4825" t="s">
        <v>1741</v>
      </c>
      <c r="D4825" t="s">
        <v>6903</v>
      </c>
      <c r="E4825" t="s">
        <v>1715</v>
      </c>
    </row>
    <row r="4826" spans="1:5" x14ac:dyDescent="0.25">
      <c r="A4826" t="s">
        <v>6436</v>
      </c>
      <c r="B4826" t="s">
        <v>5</v>
      </c>
      <c r="C4826" t="s">
        <v>1741</v>
      </c>
      <c r="D4826" t="s">
        <v>6904</v>
      </c>
      <c r="E4826" t="s">
        <v>1702</v>
      </c>
    </row>
    <row r="4827" spans="1:5" x14ac:dyDescent="0.25">
      <c r="A4827" t="s">
        <v>6437</v>
      </c>
      <c r="B4827" t="s">
        <v>5</v>
      </c>
      <c r="C4827" t="s">
        <v>1741</v>
      </c>
      <c r="D4827" t="s">
        <v>6904</v>
      </c>
      <c r="E4827" t="s">
        <v>1705</v>
      </c>
    </row>
    <row r="4828" spans="1:5" x14ac:dyDescent="0.25">
      <c r="A4828" t="s">
        <v>6438</v>
      </c>
      <c r="B4828" t="s">
        <v>5</v>
      </c>
      <c r="C4828" t="s">
        <v>1741</v>
      </c>
      <c r="D4828" t="s">
        <v>6904</v>
      </c>
      <c r="E4828" t="s">
        <v>1706</v>
      </c>
    </row>
    <row r="4829" spans="1:5" x14ac:dyDescent="0.25">
      <c r="A4829" t="s">
        <v>6439</v>
      </c>
      <c r="B4829" t="s">
        <v>5</v>
      </c>
      <c r="C4829" t="s">
        <v>1741</v>
      </c>
      <c r="D4829" t="s">
        <v>6904</v>
      </c>
      <c r="E4829" t="s">
        <v>1707</v>
      </c>
    </row>
    <row r="4830" spans="1:5" x14ac:dyDescent="0.25">
      <c r="A4830" t="s">
        <v>6440</v>
      </c>
      <c r="B4830" t="s">
        <v>5</v>
      </c>
      <c r="C4830" t="s">
        <v>1741</v>
      </c>
      <c r="D4830" t="s">
        <v>6904</v>
      </c>
      <c r="E4830" t="s">
        <v>1708</v>
      </c>
    </row>
    <row r="4831" spans="1:5" x14ac:dyDescent="0.25">
      <c r="A4831" t="s">
        <v>6441</v>
      </c>
      <c r="B4831" t="s">
        <v>5</v>
      </c>
      <c r="C4831" t="s">
        <v>1741</v>
      </c>
      <c r="D4831" t="s">
        <v>6904</v>
      </c>
      <c r="E4831" t="s">
        <v>1709</v>
      </c>
    </row>
    <row r="4832" spans="1:5" x14ac:dyDescent="0.25">
      <c r="A4832" t="s">
        <v>6442</v>
      </c>
      <c r="B4832" t="s">
        <v>5</v>
      </c>
      <c r="C4832" t="s">
        <v>1741</v>
      </c>
      <c r="D4832" t="s">
        <v>6904</v>
      </c>
      <c r="E4832" t="s">
        <v>1710</v>
      </c>
    </row>
    <row r="4833" spans="1:5" x14ac:dyDescent="0.25">
      <c r="A4833" t="s">
        <v>6443</v>
      </c>
      <c r="B4833" t="s">
        <v>5</v>
      </c>
      <c r="C4833" t="s">
        <v>1741</v>
      </c>
      <c r="D4833" t="s">
        <v>6904</v>
      </c>
      <c r="E4833" t="s">
        <v>1711</v>
      </c>
    </row>
    <row r="4834" spans="1:5" x14ac:dyDescent="0.25">
      <c r="A4834" t="s">
        <v>6444</v>
      </c>
      <c r="B4834" t="s">
        <v>5</v>
      </c>
      <c r="C4834" t="s">
        <v>1741</v>
      </c>
      <c r="D4834" t="s">
        <v>6904</v>
      </c>
      <c r="E4834" t="s">
        <v>1712</v>
      </c>
    </row>
    <row r="4835" spans="1:5" x14ac:dyDescent="0.25">
      <c r="A4835" t="s">
        <v>6445</v>
      </c>
      <c r="B4835" t="s">
        <v>5</v>
      </c>
      <c r="C4835" t="s">
        <v>1741</v>
      </c>
      <c r="D4835" t="s">
        <v>6904</v>
      </c>
      <c r="E4835" t="s">
        <v>1713</v>
      </c>
    </row>
    <row r="4836" spans="1:5" x14ac:dyDescent="0.25">
      <c r="A4836" t="s">
        <v>6446</v>
      </c>
      <c r="B4836" t="s">
        <v>5</v>
      </c>
      <c r="C4836" t="s">
        <v>1741</v>
      </c>
      <c r="D4836" t="s">
        <v>6904</v>
      </c>
      <c r="E4836" t="s">
        <v>1714</v>
      </c>
    </row>
    <row r="4837" spans="1:5" x14ac:dyDescent="0.25">
      <c r="A4837" t="s">
        <v>6447</v>
      </c>
      <c r="B4837" t="s">
        <v>5</v>
      </c>
      <c r="C4837" t="s">
        <v>1741</v>
      </c>
      <c r="D4837" t="s">
        <v>6904</v>
      </c>
      <c r="E4837" t="s">
        <v>1715</v>
      </c>
    </row>
    <row r="4838" spans="1:5" x14ac:dyDescent="0.25">
      <c r="A4838" t="s">
        <v>6448</v>
      </c>
      <c r="B4838" t="s">
        <v>5</v>
      </c>
      <c r="C4838" t="s">
        <v>1741</v>
      </c>
      <c r="D4838" t="s">
        <v>6905</v>
      </c>
      <c r="E4838" t="s">
        <v>1702</v>
      </c>
    </row>
    <row r="4839" spans="1:5" x14ac:dyDescent="0.25">
      <c r="A4839" t="s">
        <v>6449</v>
      </c>
      <c r="B4839" t="s">
        <v>5</v>
      </c>
      <c r="C4839" t="s">
        <v>1741</v>
      </c>
      <c r="D4839" t="s">
        <v>6905</v>
      </c>
      <c r="E4839" t="s">
        <v>1705</v>
      </c>
    </row>
    <row r="4840" spans="1:5" x14ac:dyDescent="0.25">
      <c r="A4840" t="s">
        <v>6450</v>
      </c>
      <c r="B4840" t="s">
        <v>5</v>
      </c>
      <c r="C4840" t="s">
        <v>1741</v>
      </c>
      <c r="D4840" t="s">
        <v>6905</v>
      </c>
      <c r="E4840" t="s">
        <v>1706</v>
      </c>
    </row>
    <row r="4841" spans="1:5" x14ac:dyDescent="0.25">
      <c r="A4841" t="s">
        <v>6451</v>
      </c>
      <c r="B4841" t="s">
        <v>5</v>
      </c>
      <c r="C4841" t="s">
        <v>1741</v>
      </c>
      <c r="D4841" t="s">
        <v>6905</v>
      </c>
      <c r="E4841" t="s">
        <v>1707</v>
      </c>
    </row>
    <row r="4842" spans="1:5" x14ac:dyDescent="0.25">
      <c r="A4842" t="s">
        <v>6452</v>
      </c>
      <c r="B4842" t="s">
        <v>5</v>
      </c>
      <c r="C4842" t="s">
        <v>1741</v>
      </c>
      <c r="D4842" t="s">
        <v>6905</v>
      </c>
      <c r="E4842" t="s">
        <v>1708</v>
      </c>
    </row>
    <row r="4843" spans="1:5" x14ac:dyDescent="0.25">
      <c r="A4843" t="s">
        <v>6453</v>
      </c>
      <c r="B4843" t="s">
        <v>5</v>
      </c>
      <c r="C4843" t="s">
        <v>1741</v>
      </c>
      <c r="D4843" t="s">
        <v>6905</v>
      </c>
      <c r="E4843" t="s">
        <v>1709</v>
      </c>
    </row>
    <row r="4844" spans="1:5" x14ac:dyDescent="0.25">
      <c r="A4844" t="s">
        <v>6454</v>
      </c>
      <c r="B4844" t="s">
        <v>5</v>
      </c>
      <c r="C4844" t="s">
        <v>1741</v>
      </c>
      <c r="D4844" t="s">
        <v>6905</v>
      </c>
      <c r="E4844" t="s">
        <v>1710</v>
      </c>
    </row>
    <row r="4845" spans="1:5" x14ac:dyDescent="0.25">
      <c r="A4845" t="s">
        <v>6455</v>
      </c>
      <c r="B4845" t="s">
        <v>5</v>
      </c>
      <c r="C4845" t="s">
        <v>1741</v>
      </c>
      <c r="D4845" t="s">
        <v>6905</v>
      </c>
      <c r="E4845" t="s">
        <v>1711</v>
      </c>
    </row>
    <row r="4846" spans="1:5" x14ac:dyDescent="0.25">
      <c r="A4846" t="s">
        <v>6456</v>
      </c>
      <c r="B4846" t="s">
        <v>5</v>
      </c>
      <c r="C4846" t="s">
        <v>1741</v>
      </c>
      <c r="D4846" t="s">
        <v>6905</v>
      </c>
      <c r="E4846" t="s">
        <v>1712</v>
      </c>
    </row>
    <row r="4847" spans="1:5" x14ac:dyDescent="0.25">
      <c r="A4847" t="s">
        <v>6457</v>
      </c>
      <c r="B4847" t="s">
        <v>5</v>
      </c>
      <c r="C4847" t="s">
        <v>1741</v>
      </c>
      <c r="D4847" t="s">
        <v>6905</v>
      </c>
      <c r="E4847" t="s">
        <v>1713</v>
      </c>
    </row>
    <row r="4848" spans="1:5" x14ac:dyDescent="0.25">
      <c r="A4848" t="s">
        <v>6458</v>
      </c>
      <c r="B4848" t="s">
        <v>5</v>
      </c>
      <c r="C4848" t="s">
        <v>1741</v>
      </c>
      <c r="D4848" t="s">
        <v>6905</v>
      </c>
      <c r="E4848" t="s">
        <v>1714</v>
      </c>
    </row>
    <row r="4849" spans="1:5" x14ac:dyDescent="0.25">
      <c r="A4849" t="s">
        <v>6459</v>
      </c>
      <c r="B4849" t="s">
        <v>5</v>
      </c>
      <c r="C4849" t="s">
        <v>1741</v>
      </c>
      <c r="D4849" t="s">
        <v>6905</v>
      </c>
      <c r="E4849" t="s">
        <v>1715</v>
      </c>
    </row>
    <row r="4850" spans="1:5" x14ac:dyDescent="0.25">
      <c r="A4850" t="s">
        <v>6460</v>
      </c>
      <c r="B4850" t="s">
        <v>5</v>
      </c>
      <c r="C4850" t="s">
        <v>1741</v>
      </c>
      <c r="D4850" t="s">
        <v>6906</v>
      </c>
      <c r="E4850" t="s">
        <v>1702</v>
      </c>
    </row>
    <row r="4851" spans="1:5" x14ac:dyDescent="0.25">
      <c r="A4851" t="s">
        <v>6461</v>
      </c>
      <c r="B4851" t="s">
        <v>5</v>
      </c>
      <c r="C4851" t="s">
        <v>1741</v>
      </c>
      <c r="D4851" t="s">
        <v>6906</v>
      </c>
      <c r="E4851" t="s">
        <v>1705</v>
      </c>
    </row>
    <row r="4852" spans="1:5" x14ac:dyDescent="0.25">
      <c r="A4852" t="s">
        <v>6462</v>
      </c>
      <c r="B4852" t="s">
        <v>5</v>
      </c>
      <c r="C4852" t="s">
        <v>1741</v>
      </c>
      <c r="D4852" t="s">
        <v>6906</v>
      </c>
      <c r="E4852" t="s">
        <v>1706</v>
      </c>
    </row>
    <row r="4853" spans="1:5" x14ac:dyDescent="0.25">
      <c r="A4853" t="s">
        <v>6463</v>
      </c>
      <c r="B4853" t="s">
        <v>5</v>
      </c>
      <c r="C4853" t="s">
        <v>1741</v>
      </c>
      <c r="D4853" t="s">
        <v>6906</v>
      </c>
      <c r="E4853" t="s">
        <v>1707</v>
      </c>
    </row>
    <row r="4854" spans="1:5" x14ac:dyDescent="0.25">
      <c r="A4854" t="s">
        <v>6464</v>
      </c>
      <c r="B4854" t="s">
        <v>5</v>
      </c>
      <c r="C4854" t="s">
        <v>1741</v>
      </c>
      <c r="D4854" t="s">
        <v>6906</v>
      </c>
      <c r="E4854" t="s">
        <v>1708</v>
      </c>
    </row>
    <row r="4855" spans="1:5" x14ac:dyDescent="0.25">
      <c r="A4855" t="s">
        <v>6465</v>
      </c>
      <c r="B4855" t="s">
        <v>5</v>
      </c>
      <c r="C4855" t="s">
        <v>1741</v>
      </c>
      <c r="D4855" t="s">
        <v>6906</v>
      </c>
      <c r="E4855" t="s">
        <v>1709</v>
      </c>
    </row>
    <row r="4856" spans="1:5" x14ac:dyDescent="0.25">
      <c r="A4856" t="s">
        <v>6466</v>
      </c>
      <c r="B4856" t="s">
        <v>5</v>
      </c>
      <c r="C4856" t="s">
        <v>1741</v>
      </c>
      <c r="D4856" t="s">
        <v>6906</v>
      </c>
      <c r="E4856" t="s">
        <v>1710</v>
      </c>
    </row>
    <row r="4857" spans="1:5" x14ac:dyDescent="0.25">
      <c r="A4857" t="s">
        <v>6467</v>
      </c>
      <c r="B4857" t="s">
        <v>5</v>
      </c>
      <c r="C4857" t="s">
        <v>1741</v>
      </c>
      <c r="D4857" t="s">
        <v>6906</v>
      </c>
      <c r="E4857" t="s">
        <v>1711</v>
      </c>
    </row>
    <row r="4858" spans="1:5" x14ac:dyDescent="0.25">
      <c r="A4858" t="s">
        <v>6468</v>
      </c>
      <c r="B4858" t="s">
        <v>5</v>
      </c>
      <c r="C4858" t="s">
        <v>1741</v>
      </c>
      <c r="D4858" t="s">
        <v>6906</v>
      </c>
      <c r="E4858" t="s">
        <v>1712</v>
      </c>
    </row>
    <row r="4859" spans="1:5" x14ac:dyDescent="0.25">
      <c r="A4859" t="s">
        <v>6469</v>
      </c>
      <c r="B4859" t="s">
        <v>5</v>
      </c>
      <c r="C4859" t="s">
        <v>1741</v>
      </c>
      <c r="D4859" t="s">
        <v>6906</v>
      </c>
      <c r="E4859" t="s">
        <v>1713</v>
      </c>
    </row>
    <row r="4860" spans="1:5" x14ac:dyDescent="0.25">
      <c r="A4860" t="s">
        <v>6470</v>
      </c>
      <c r="B4860" t="s">
        <v>5</v>
      </c>
      <c r="C4860" t="s">
        <v>1741</v>
      </c>
      <c r="D4860" t="s">
        <v>6906</v>
      </c>
      <c r="E4860" t="s">
        <v>1714</v>
      </c>
    </row>
    <row r="4861" spans="1:5" x14ac:dyDescent="0.25">
      <c r="A4861" t="s">
        <v>6471</v>
      </c>
      <c r="B4861" t="s">
        <v>5</v>
      </c>
      <c r="C4861" t="s">
        <v>1741</v>
      </c>
      <c r="D4861" t="s">
        <v>6906</v>
      </c>
      <c r="E4861" t="s">
        <v>1715</v>
      </c>
    </row>
    <row r="4862" spans="1:5" x14ac:dyDescent="0.25">
      <c r="A4862" t="s">
        <v>6472</v>
      </c>
      <c r="B4862" t="s">
        <v>5</v>
      </c>
      <c r="C4862" t="s">
        <v>1741</v>
      </c>
      <c r="D4862" t="s">
        <v>6907</v>
      </c>
      <c r="E4862" t="s">
        <v>1702</v>
      </c>
    </row>
    <row r="4863" spans="1:5" x14ac:dyDescent="0.25">
      <c r="A4863" t="s">
        <v>6473</v>
      </c>
      <c r="B4863" t="s">
        <v>5</v>
      </c>
      <c r="C4863" t="s">
        <v>1741</v>
      </c>
      <c r="D4863" t="s">
        <v>6907</v>
      </c>
      <c r="E4863" t="s">
        <v>1705</v>
      </c>
    </row>
    <row r="4864" spans="1:5" x14ac:dyDescent="0.25">
      <c r="A4864" t="s">
        <v>6474</v>
      </c>
      <c r="B4864" t="s">
        <v>5</v>
      </c>
      <c r="C4864" t="s">
        <v>1741</v>
      </c>
      <c r="D4864" t="s">
        <v>6907</v>
      </c>
      <c r="E4864" t="s">
        <v>1706</v>
      </c>
    </row>
    <row r="4865" spans="1:5" x14ac:dyDescent="0.25">
      <c r="A4865" t="s">
        <v>6475</v>
      </c>
      <c r="B4865" t="s">
        <v>5</v>
      </c>
      <c r="C4865" t="s">
        <v>1741</v>
      </c>
      <c r="D4865" t="s">
        <v>6907</v>
      </c>
      <c r="E4865" t="s">
        <v>1707</v>
      </c>
    </row>
    <row r="4866" spans="1:5" x14ac:dyDescent="0.25">
      <c r="A4866" t="s">
        <v>6476</v>
      </c>
      <c r="B4866" t="s">
        <v>5</v>
      </c>
      <c r="C4866" t="s">
        <v>1741</v>
      </c>
      <c r="D4866" t="s">
        <v>6907</v>
      </c>
      <c r="E4866" t="s">
        <v>1708</v>
      </c>
    </row>
    <row r="4867" spans="1:5" x14ac:dyDescent="0.25">
      <c r="A4867" t="s">
        <v>6477</v>
      </c>
      <c r="B4867" t="s">
        <v>5</v>
      </c>
      <c r="C4867" t="s">
        <v>1741</v>
      </c>
      <c r="D4867" t="s">
        <v>6907</v>
      </c>
      <c r="E4867" t="s">
        <v>1709</v>
      </c>
    </row>
    <row r="4868" spans="1:5" x14ac:dyDescent="0.25">
      <c r="A4868" t="s">
        <v>6478</v>
      </c>
      <c r="B4868" t="s">
        <v>5</v>
      </c>
      <c r="C4868" t="s">
        <v>1741</v>
      </c>
      <c r="D4868" t="s">
        <v>6907</v>
      </c>
      <c r="E4868" t="s">
        <v>1710</v>
      </c>
    </row>
    <row r="4869" spans="1:5" x14ac:dyDescent="0.25">
      <c r="A4869" t="s">
        <v>6479</v>
      </c>
      <c r="B4869" t="s">
        <v>5</v>
      </c>
      <c r="C4869" t="s">
        <v>1741</v>
      </c>
      <c r="D4869" t="s">
        <v>6907</v>
      </c>
      <c r="E4869" t="s">
        <v>1711</v>
      </c>
    </row>
    <row r="4870" spans="1:5" x14ac:dyDescent="0.25">
      <c r="A4870" t="s">
        <v>6480</v>
      </c>
      <c r="B4870" t="s">
        <v>5</v>
      </c>
      <c r="C4870" t="s">
        <v>1741</v>
      </c>
      <c r="D4870" t="s">
        <v>6907</v>
      </c>
      <c r="E4870" t="s">
        <v>1712</v>
      </c>
    </row>
    <row r="4871" spans="1:5" x14ac:dyDescent="0.25">
      <c r="A4871" t="s">
        <v>6481</v>
      </c>
      <c r="B4871" t="s">
        <v>5</v>
      </c>
      <c r="C4871" t="s">
        <v>1741</v>
      </c>
      <c r="D4871" t="s">
        <v>6907</v>
      </c>
      <c r="E4871" t="s">
        <v>1713</v>
      </c>
    </row>
    <row r="4872" spans="1:5" x14ac:dyDescent="0.25">
      <c r="A4872" t="s">
        <v>6482</v>
      </c>
      <c r="B4872" t="s">
        <v>5</v>
      </c>
      <c r="C4872" t="s">
        <v>1741</v>
      </c>
      <c r="D4872" t="s">
        <v>6907</v>
      </c>
      <c r="E4872" t="s">
        <v>1714</v>
      </c>
    </row>
    <row r="4873" spans="1:5" x14ac:dyDescent="0.25">
      <c r="A4873" t="s">
        <v>6483</v>
      </c>
      <c r="B4873" t="s">
        <v>5</v>
      </c>
      <c r="C4873" t="s">
        <v>1741</v>
      </c>
      <c r="D4873" t="s">
        <v>6907</v>
      </c>
      <c r="E4873" t="s">
        <v>1715</v>
      </c>
    </row>
    <row r="4874" spans="1:5" x14ac:dyDescent="0.25">
      <c r="A4874" t="s">
        <v>6484</v>
      </c>
      <c r="B4874" t="s">
        <v>5</v>
      </c>
      <c r="C4874" t="s">
        <v>1741</v>
      </c>
      <c r="D4874" t="s">
        <v>6908</v>
      </c>
      <c r="E4874" t="s">
        <v>1702</v>
      </c>
    </row>
    <row r="4875" spans="1:5" x14ac:dyDescent="0.25">
      <c r="A4875" t="s">
        <v>6485</v>
      </c>
      <c r="B4875" t="s">
        <v>5</v>
      </c>
      <c r="C4875" t="s">
        <v>1741</v>
      </c>
      <c r="D4875" t="s">
        <v>6908</v>
      </c>
      <c r="E4875" t="s">
        <v>1705</v>
      </c>
    </row>
    <row r="4876" spans="1:5" x14ac:dyDescent="0.25">
      <c r="A4876" t="s">
        <v>6486</v>
      </c>
      <c r="B4876" t="s">
        <v>5</v>
      </c>
      <c r="C4876" t="s">
        <v>1741</v>
      </c>
      <c r="D4876" t="s">
        <v>6908</v>
      </c>
      <c r="E4876" t="s">
        <v>1706</v>
      </c>
    </row>
    <row r="4877" spans="1:5" x14ac:dyDescent="0.25">
      <c r="A4877" t="s">
        <v>6487</v>
      </c>
      <c r="B4877" t="s">
        <v>5</v>
      </c>
      <c r="C4877" t="s">
        <v>1741</v>
      </c>
      <c r="D4877" t="s">
        <v>6908</v>
      </c>
      <c r="E4877" t="s">
        <v>1707</v>
      </c>
    </row>
    <row r="4878" spans="1:5" x14ac:dyDescent="0.25">
      <c r="A4878" t="s">
        <v>6488</v>
      </c>
      <c r="B4878" t="s">
        <v>5</v>
      </c>
      <c r="C4878" t="s">
        <v>1741</v>
      </c>
      <c r="D4878" t="s">
        <v>6908</v>
      </c>
      <c r="E4878" t="s">
        <v>1708</v>
      </c>
    </row>
    <row r="4879" spans="1:5" x14ac:dyDescent="0.25">
      <c r="A4879" t="s">
        <v>6489</v>
      </c>
      <c r="B4879" t="s">
        <v>5</v>
      </c>
      <c r="C4879" t="s">
        <v>1741</v>
      </c>
      <c r="D4879" t="s">
        <v>6908</v>
      </c>
      <c r="E4879" t="s">
        <v>1709</v>
      </c>
    </row>
    <row r="4880" spans="1:5" x14ac:dyDescent="0.25">
      <c r="A4880" t="s">
        <v>6490</v>
      </c>
      <c r="B4880" t="s">
        <v>5</v>
      </c>
      <c r="C4880" t="s">
        <v>1741</v>
      </c>
      <c r="D4880" t="s">
        <v>6908</v>
      </c>
      <c r="E4880" t="s">
        <v>1710</v>
      </c>
    </row>
    <row r="4881" spans="1:5" x14ac:dyDescent="0.25">
      <c r="A4881" t="s">
        <v>6491</v>
      </c>
      <c r="B4881" t="s">
        <v>5</v>
      </c>
      <c r="C4881" t="s">
        <v>1741</v>
      </c>
      <c r="D4881" t="s">
        <v>6908</v>
      </c>
      <c r="E4881" t="s">
        <v>1711</v>
      </c>
    </row>
    <row r="4882" spans="1:5" x14ac:dyDescent="0.25">
      <c r="A4882" t="s">
        <v>6492</v>
      </c>
      <c r="B4882" t="s">
        <v>5</v>
      </c>
      <c r="C4882" t="s">
        <v>1741</v>
      </c>
      <c r="D4882" t="s">
        <v>6908</v>
      </c>
      <c r="E4882" t="s">
        <v>1712</v>
      </c>
    </row>
    <row r="4883" spans="1:5" x14ac:dyDescent="0.25">
      <c r="A4883" t="s">
        <v>6493</v>
      </c>
      <c r="B4883" t="s">
        <v>5</v>
      </c>
      <c r="C4883" t="s">
        <v>1741</v>
      </c>
      <c r="D4883" t="s">
        <v>6908</v>
      </c>
      <c r="E4883" t="s">
        <v>1713</v>
      </c>
    </row>
    <row r="4884" spans="1:5" x14ac:dyDescent="0.25">
      <c r="A4884" t="s">
        <v>6494</v>
      </c>
      <c r="B4884" t="s">
        <v>5</v>
      </c>
      <c r="C4884" t="s">
        <v>1741</v>
      </c>
      <c r="D4884" t="s">
        <v>6908</v>
      </c>
      <c r="E4884" t="s">
        <v>1714</v>
      </c>
    </row>
    <row r="4885" spans="1:5" x14ac:dyDescent="0.25">
      <c r="A4885" t="s">
        <v>6495</v>
      </c>
      <c r="B4885" t="s">
        <v>5</v>
      </c>
      <c r="C4885" t="s">
        <v>1741</v>
      </c>
      <c r="D4885" t="s">
        <v>6908</v>
      </c>
      <c r="E4885" t="s">
        <v>1715</v>
      </c>
    </row>
    <row r="4886" spans="1:5" x14ac:dyDescent="0.25">
      <c r="A4886" t="s">
        <v>6496</v>
      </c>
      <c r="B4886" t="s">
        <v>5</v>
      </c>
      <c r="C4886" t="s">
        <v>1741</v>
      </c>
      <c r="D4886" t="s">
        <v>6909</v>
      </c>
      <c r="E4886" t="s">
        <v>1702</v>
      </c>
    </row>
    <row r="4887" spans="1:5" x14ac:dyDescent="0.25">
      <c r="A4887" t="s">
        <v>6497</v>
      </c>
      <c r="B4887" t="s">
        <v>5</v>
      </c>
      <c r="C4887" t="s">
        <v>1741</v>
      </c>
      <c r="D4887" t="s">
        <v>6909</v>
      </c>
      <c r="E4887" t="s">
        <v>1705</v>
      </c>
    </row>
    <row r="4888" spans="1:5" x14ac:dyDescent="0.25">
      <c r="A4888" t="s">
        <v>6498</v>
      </c>
      <c r="B4888" t="s">
        <v>5</v>
      </c>
      <c r="C4888" t="s">
        <v>1741</v>
      </c>
      <c r="D4888" t="s">
        <v>6909</v>
      </c>
      <c r="E4888" t="s">
        <v>1706</v>
      </c>
    </row>
    <row r="4889" spans="1:5" x14ac:dyDescent="0.25">
      <c r="A4889" t="s">
        <v>6499</v>
      </c>
      <c r="B4889" t="s">
        <v>5</v>
      </c>
      <c r="C4889" t="s">
        <v>1741</v>
      </c>
      <c r="D4889" t="s">
        <v>6909</v>
      </c>
      <c r="E4889" t="s">
        <v>1707</v>
      </c>
    </row>
    <row r="4890" spans="1:5" x14ac:dyDescent="0.25">
      <c r="A4890" t="s">
        <v>6500</v>
      </c>
      <c r="B4890" t="s">
        <v>5</v>
      </c>
      <c r="C4890" t="s">
        <v>1741</v>
      </c>
      <c r="D4890" t="s">
        <v>6909</v>
      </c>
      <c r="E4890" t="s">
        <v>1708</v>
      </c>
    </row>
    <row r="4891" spans="1:5" x14ac:dyDescent="0.25">
      <c r="A4891" t="s">
        <v>6501</v>
      </c>
      <c r="B4891" t="s">
        <v>5</v>
      </c>
      <c r="C4891" t="s">
        <v>1741</v>
      </c>
      <c r="D4891" t="s">
        <v>6909</v>
      </c>
      <c r="E4891" t="s">
        <v>1709</v>
      </c>
    </row>
    <row r="4892" spans="1:5" x14ac:dyDescent="0.25">
      <c r="A4892" t="s">
        <v>6502</v>
      </c>
      <c r="B4892" t="s">
        <v>5</v>
      </c>
      <c r="C4892" t="s">
        <v>1741</v>
      </c>
      <c r="D4892" t="s">
        <v>6909</v>
      </c>
      <c r="E4892" t="s">
        <v>1710</v>
      </c>
    </row>
    <row r="4893" spans="1:5" x14ac:dyDescent="0.25">
      <c r="A4893" t="s">
        <v>6503</v>
      </c>
      <c r="B4893" t="s">
        <v>5</v>
      </c>
      <c r="C4893" t="s">
        <v>1741</v>
      </c>
      <c r="D4893" t="s">
        <v>6909</v>
      </c>
      <c r="E4893" t="s">
        <v>1711</v>
      </c>
    </row>
    <row r="4894" spans="1:5" x14ac:dyDescent="0.25">
      <c r="A4894" t="s">
        <v>6504</v>
      </c>
      <c r="B4894" t="s">
        <v>5</v>
      </c>
      <c r="C4894" t="s">
        <v>1741</v>
      </c>
      <c r="D4894" t="s">
        <v>6909</v>
      </c>
      <c r="E4894" t="s">
        <v>1712</v>
      </c>
    </row>
    <row r="4895" spans="1:5" x14ac:dyDescent="0.25">
      <c r="A4895" t="s">
        <v>6505</v>
      </c>
      <c r="B4895" t="s">
        <v>5</v>
      </c>
      <c r="C4895" t="s">
        <v>1741</v>
      </c>
      <c r="D4895" t="s">
        <v>6909</v>
      </c>
      <c r="E4895" t="s">
        <v>1713</v>
      </c>
    </row>
    <row r="4896" spans="1:5" x14ac:dyDescent="0.25">
      <c r="A4896" t="s">
        <v>6506</v>
      </c>
      <c r="B4896" t="s">
        <v>5</v>
      </c>
      <c r="C4896" t="s">
        <v>1741</v>
      </c>
      <c r="D4896" t="s">
        <v>6909</v>
      </c>
      <c r="E4896" t="s">
        <v>1714</v>
      </c>
    </row>
    <row r="4897" spans="1:5" x14ac:dyDescent="0.25">
      <c r="A4897" t="s">
        <v>6507</v>
      </c>
      <c r="B4897" t="s">
        <v>5</v>
      </c>
      <c r="C4897" t="s">
        <v>1741</v>
      </c>
      <c r="D4897" t="s">
        <v>6909</v>
      </c>
      <c r="E4897" t="s">
        <v>1715</v>
      </c>
    </row>
    <row r="4898" spans="1:5" x14ac:dyDescent="0.25">
      <c r="A4898" t="s">
        <v>6508</v>
      </c>
      <c r="B4898" t="s">
        <v>5</v>
      </c>
      <c r="C4898" t="s">
        <v>1741</v>
      </c>
      <c r="D4898" t="s">
        <v>6910</v>
      </c>
      <c r="E4898" t="s">
        <v>1702</v>
      </c>
    </row>
    <row r="4899" spans="1:5" x14ac:dyDescent="0.25">
      <c r="A4899" t="s">
        <v>6509</v>
      </c>
      <c r="B4899" t="s">
        <v>5</v>
      </c>
      <c r="C4899" t="s">
        <v>1741</v>
      </c>
      <c r="D4899" t="s">
        <v>6910</v>
      </c>
      <c r="E4899" t="s">
        <v>1705</v>
      </c>
    </row>
    <row r="4900" spans="1:5" x14ac:dyDescent="0.25">
      <c r="A4900" t="s">
        <v>6510</v>
      </c>
      <c r="B4900" t="s">
        <v>5</v>
      </c>
      <c r="C4900" t="s">
        <v>1741</v>
      </c>
      <c r="D4900" t="s">
        <v>6910</v>
      </c>
      <c r="E4900" t="s">
        <v>1706</v>
      </c>
    </row>
    <row r="4901" spans="1:5" x14ac:dyDescent="0.25">
      <c r="A4901" t="s">
        <v>6511</v>
      </c>
      <c r="B4901" t="s">
        <v>5</v>
      </c>
      <c r="C4901" t="s">
        <v>1741</v>
      </c>
      <c r="D4901" t="s">
        <v>6910</v>
      </c>
      <c r="E4901" t="s">
        <v>1707</v>
      </c>
    </row>
    <row r="4902" spans="1:5" x14ac:dyDescent="0.25">
      <c r="A4902" t="s">
        <v>6512</v>
      </c>
      <c r="B4902" t="s">
        <v>5</v>
      </c>
      <c r="C4902" t="s">
        <v>1741</v>
      </c>
      <c r="D4902" t="s">
        <v>6910</v>
      </c>
      <c r="E4902" t="s">
        <v>1708</v>
      </c>
    </row>
    <row r="4903" spans="1:5" x14ac:dyDescent="0.25">
      <c r="A4903" t="s">
        <v>6513</v>
      </c>
      <c r="B4903" t="s">
        <v>5</v>
      </c>
      <c r="C4903" t="s">
        <v>1741</v>
      </c>
      <c r="D4903" t="s">
        <v>6910</v>
      </c>
      <c r="E4903" t="s">
        <v>1709</v>
      </c>
    </row>
    <row r="4904" spans="1:5" x14ac:dyDescent="0.25">
      <c r="A4904" t="s">
        <v>6514</v>
      </c>
      <c r="B4904" t="s">
        <v>5</v>
      </c>
      <c r="C4904" t="s">
        <v>1741</v>
      </c>
      <c r="D4904" t="s">
        <v>6910</v>
      </c>
      <c r="E4904" t="s">
        <v>1710</v>
      </c>
    </row>
    <row r="4905" spans="1:5" x14ac:dyDescent="0.25">
      <c r="A4905" t="s">
        <v>6515</v>
      </c>
      <c r="B4905" t="s">
        <v>5</v>
      </c>
      <c r="C4905" t="s">
        <v>1741</v>
      </c>
      <c r="D4905" t="s">
        <v>6910</v>
      </c>
      <c r="E4905" t="s">
        <v>1711</v>
      </c>
    </row>
    <row r="4906" spans="1:5" x14ac:dyDescent="0.25">
      <c r="A4906" t="s">
        <v>6516</v>
      </c>
      <c r="B4906" t="s">
        <v>5</v>
      </c>
      <c r="C4906" t="s">
        <v>1741</v>
      </c>
      <c r="D4906" t="s">
        <v>6910</v>
      </c>
      <c r="E4906" t="s">
        <v>1712</v>
      </c>
    </row>
    <row r="4907" spans="1:5" x14ac:dyDescent="0.25">
      <c r="A4907" t="s">
        <v>6517</v>
      </c>
      <c r="B4907" t="s">
        <v>5</v>
      </c>
      <c r="C4907" t="s">
        <v>1741</v>
      </c>
      <c r="D4907" t="s">
        <v>6910</v>
      </c>
      <c r="E4907" t="s">
        <v>1713</v>
      </c>
    </row>
    <row r="4908" spans="1:5" x14ac:dyDescent="0.25">
      <c r="A4908" t="s">
        <v>6518</v>
      </c>
      <c r="B4908" t="s">
        <v>5</v>
      </c>
      <c r="C4908" t="s">
        <v>1741</v>
      </c>
      <c r="D4908" t="s">
        <v>6910</v>
      </c>
      <c r="E4908" t="s">
        <v>1714</v>
      </c>
    </row>
    <row r="4909" spans="1:5" x14ac:dyDescent="0.25">
      <c r="A4909" t="s">
        <v>6519</v>
      </c>
      <c r="B4909" t="s">
        <v>5</v>
      </c>
      <c r="C4909" t="s">
        <v>1741</v>
      </c>
      <c r="D4909" t="s">
        <v>6910</v>
      </c>
      <c r="E4909" t="s">
        <v>1715</v>
      </c>
    </row>
    <row r="4910" spans="1:5" x14ac:dyDescent="0.25">
      <c r="A4910" t="s">
        <v>6520</v>
      </c>
      <c r="B4910" t="s">
        <v>5</v>
      </c>
      <c r="C4910" t="s">
        <v>1741</v>
      </c>
      <c r="D4910" t="s">
        <v>6911</v>
      </c>
      <c r="E4910" t="s">
        <v>1702</v>
      </c>
    </row>
    <row r="4911" spans="1:5" x14ac:dyDescent="0.25">
      <c r="A4911" t="s">
        <v>6521</v>
      </c>
      <c r="B4911" t="s">
        <v>5</v>
      </c>
      <c r="C4911" t="s">
        <v>1741</v>
      </c>
      <c r="D4911" t="s">
        <v>6911</v>
      </c>
      <c r="E4911" t="s">
        <v>1705</v>
      </c>
    </row>
    <row r="4912" spans="1:5" x14ac:dyDescent="0.25">
      <c r="A4912" t="s">
        <v>6522</v>
      </c>
      <c r="B4912" t="s">
        <v>5</v>
      </c>
      <c r="C4912" t="s">
        <v>1741</v>
      </c>
      <c r="D4912" t="s">
        <v>6911</v>
      </c>
      <c r="E4912" t="s">
        <v>1706</v>
      </c>
    </row>
    <row r="4913" spans="1:5" x14ac:dyDescent="0.25">
      <c r="A4913" t="s">
        <v>6523</v>
      </c>
      <c r="B4913" t="s">
        <v>5</v>
      </c>
      <c r="C4913" t="s">
        <v>1741</v>
      </c>
      <c r="D4913" t="s">
        <v>6911</v>
      </c>
      <c r="E4913" t="s">
        <v>1707</v>
      </c>
    </row>
    <row r="4914" spans="1:5" x14ac:dyDescent="0.25">
      <c r="A4914" t="s">
        <v>6524</v>
      </c>
      <c r="B4914" t="s">
        <v>5</v>
      </c>
      <c r="C4914" t="s">
        <v>1741</v>
      </c>
      <c r="D4914" t="s">
        <v>6911</v>
      </c>
      <c r="E4914" t="s">
        <v>1708</v>
      </c>
    </row>
    <row r="4915" spans="1:5" x14ac:dyDescent="0.25">
      <c r="A4915" t="s">
        <v>6525</v>
      </c>
      <c r="B4915" t="s">
        <v>5</v>
      </c>
      <c r="C4915" t="s">
        <v>1741</v>
      </c>
      <c r="D4915" t="s">
        <v>6911</v>
      </c>
      <c r="E4915" t="s">
        <v>1709</v>
      </c>
    </row>
    <row r="4916" spans="1:5" x14ac:dyDescent="0.25">
      <c r="A4916" t="s">
        <v>6526</v>
      </c>
      <c r="B4916" t="s">
        <v>5</v>
      </c>
      <c r="C4916" t="s">
        <v>1741</v>
      </c>
      <c r="D4916" t="s">
        <v>6911</v>
      </c>
      <c r="E4916" t="s">
        <v>1710</v>
      </c>
    </row>
    <row r="4917" spans="1:5" x14ac:dyDescent="0.25">
      <c r="A4917" t="s">
        <v>6527</v>
      </c>
      <c r="B4917" t="s">
        <v>5</v>
      </c>
      <c r="C4917" t="s">
        <v>1741</v>
      </c>
      <c r="D4917" t="s">
        <v>6911</v>
      </c>
      <c r="E4917" t="s">
        <v>1711</v>
      </c>
    </row>
    <row r="4918" spans="1:5" x14ac:dyDescent="0.25">
      <c r="A4918" t="s">
        <v>6528</v>
      </c>
      <c r="B4918" t="s">
        <v>5</v>
      </c>
      <c r="C4918" t="s">
        <v>1741</v>
      </c>
      <c r="D4918" t="s">
        <v>6911</v>
      </c>
      <c r="E4918" t="s">
        <v>1712</v>
      </c>
    </row>
    <row r="4919" spans="1:5" x14ac:dyDescent="0.25">
      <c r="A4919" t="s">
        <v>6529</v>
      </c>
      <c r="B4919" t="s">
        <v>5</v>
      </c>
      <c r="C4919" t="s">
        <v>1741</v>
      </c>
      <c r="D4919" t="s">
        <v>6911</v>
      </c>
      <c r="E4919" t="s">
        <v>1713</v>
      </c>
    </row>
    <row r="4920" spans="1:5" x14ac:dyDescent="0.25">
      <c r="A4920" t="s">
        <v>6530</v>
      </c>
      <c r="B4920" t="s">
        <v>5</v>
      </c>
      <c r="C4920" t="s">
        <v>1741</v>
      </c>
      <c r="D4920" t="s">
        <v>6911</v>
      </c>
      <c r="E4920" t="s">
        <v>1714</v>
      </c>
    </row>
    <row r="4921" spans="1:5" x14ac:dyDescent="0.25">
      <c r="A4921" t="s">
        <v>6531</v>
      </c>
      <c r="B4921" t="s">
        <v>5</v>
      </c>
      <c r="C4921" t="s">
        <v>1741</v>
      </c>
      <c r="D4921" t="s">
        <v>6911</v>
      </c>
      <c r="E4921" t="s">
        <v>1715</v>
      </c>
    </row>
    <row r="4922" spans="1:5" x14ac:dyDescent="0.25">
      <c r="A4922" t="s">
        <v>6532</v>
      </c>
      <c r="B4922" t="s">
        <v>5</v>
      </c>
      <c r="C4922" t="s">
        <v>1741</v>
      </c>
      <c r="D4922" t="s">
        <v>6912</v>
      </c>
      <c r="E4922" t="s">
        <v>1702</v>
      </c>
    </row>
    <row r="4923" spans="1:5" x14ac:dyDescent="0.25">
      <c r="A4923" t="s">
        <v>6533</v>
      </c>
      <c r="B4923" t="s">
        <v>5</v>
      </c>
      <c r="C4923" t="s">
        <v>1741</v>
      </c>
      <c r="D4923" t="s">
        <v>6912</v>
      </c>
      <c r="E4923" t="s">
        <v>1705</v>
      </c>
    </row>
    <row r="4924" spans="1:5" x14ac:dyDescent="0.25">
      <c r="A4924" t="s">
        <v>6534</v>
      </c>
      <c r="B4924" t="s">
        <v>5</v>
      </c>
      <c r="C4924" t="s">
        <v>1741</v>
      </c>
      <c r="D4924" t="s">
        <v>6912</v>
      </c>
      <c r="E4924" t="s">
        <v>1706</v>
      </c>
    </row>
    <row r="4925" spans="1:5" x14ac:dyDescent="0.25">
      <c r="A4925" t="s">
        <v>6535</v>
      </c>
      <c r="B4925" t="s">
        <v>5</v>
      </c>
      <c r="C4925" t="s">
        <v>1741</v>
      </c>
      <c r="D4925" t="s">
        <v>6912</v>
      </c>
      <c r="E4925" t="s">
        <v>1707</v>
      </c>
    </row>
    <row r="4926" spans="1:5" x14ac:dyDescent="0.25">
      <c r="A4926" t="s">
        <v>6536</v>
      </c>
      <c r="B4926" t="s">
        <v>5</v>
      </c>
      <c r="C4926" t="s">
        <v>1741</v>
      </c>
      <c r="D4926" t="s">
        <v>6912</v>
      </c>
      <c r="E4926" t="s">
        <v>1708</v>
      </c>
    </row>
    <row r="4927" spans="1:5" x14ac:dyDescent="0.25">
      <c r="A4927" t="s">
        <v>6537</v>
      </c>
      <c r="B4927" t="s">
        <v>5</v>
      </c>
      <c r="C4927" t="s">
        <v>1741</v>
      </c>
      <c r="D4927" t="s">
        <v>6912</v>
      </c>
      <c r="E4927" t="s">
        <v>1709</v>
      </c>
    </row>
    <row r="4928" spans="1:5" x14ac:dyDescent="0.25">
      <c r="A4928" t="s">
        <v>6538</v>
      </c>
      <c r="B4928" t="s">
        <v>5</v>
      </c>
      <c r="C4928" t="s">
        <v>1741</v>
      </c>
      <c r="D4928" t="s">
        <v>6912</v>
      </c>
      <c r="E4928" t="s">
        <v>1710</v>
      </c>
    </row>
    <row r="4929" spans="1:5" x14ac:dyDescent="0.25">
      <c r="A4929" t="s">
        <v>6539</v>
      </c>
      <c r="B4929" t="s">
        <v>5</v>
      </c>
      <c r="C4929" t="s">
        <v>1741</v>
      </c>
      <c r="D4929" t="s">
        <v>6912</v>
      </c>
      <c r="E4929" t="s">
        <v>1711</v>
      </c>
    </row>
    <row r="4930" spans="1:5" x14ac:dyDescent="0.25">
      <c r="A4930" t="s">
        <v>6540</v>
      </c>
      <c r="B4930" t="s">
        <v>5</v>
      </c>
      <c r="C4930" t="s">
        <v>1741</v>
      </c>
      <c r="D4930" t="s">
        <v>6912</v>
      </c>
      <c r="E4930" t="s">
        <v>1712</v>
      </c>
    </row>
    <row r="4931" spans="1:5" x14ac:dyDescent="0.25">
      <c r="A4931" t="s">
        <v>6541</v>
      </c>
      <c r="B4931" t="s">
        <v>5</v>
      </c>
      <c r="C4931" t="s">
        <v>1741</v>
      </c>
      <c r="D4931" t="s">
        <v>6912</v>
      </c>
      <c r="E4931" t="s">
        <v>1713</v>
      </c>
    </row>
    <row r="4932" spans="1:5" x14ac:dyDescent="0.25">
      <c r="A4932" t="s">
        <v>6542</v>
      </c>
      <c r="B4932" t="s">
        <v>5</v>
      </c>
      <c r="C4932" t="s">
        <v>1741</v>
      </c>
      <c r="D4932" t="s">
        <v>6912</v>
      </c>
      <c r="E4932" t="s">
        <v>1714</v>
      </c>
    </row>
    <row r="4933" spans="1:5" x14ac:dyDescent="0.25">
      <c r="A4933" t="s">
        <v>6543</v>
      </c>
      <c r="B4933" t="s">
        <v>5</v>
      </c>
      <c r="C4933" t="s">
        <v>1741</v>
      </c>
      <c r="D4933" t="s">
        <v>6912</v>
      </c>
      <c r="E4933" t="s">
        <v>1715</v>
      </c>
    </row>
    <row r="4934" spans="1:5" x14ac:dyDescent="0.25">
      <c r="A4934" t="s">
        <v>6544</v>
      </c>
      <c r="B4934" t="s">
        <v>5</v>
      </c>
      <c r="C4934" t="s">
        <v>1741</v>
      </c>
      <c r="D4934" t="s">
        <v>6913</v>
      </c>
      <c r="E4934" t="s">
        <v>1702</v>
      </c>
    </row>
    <row r="4935" spans="1:5" x14ac:dyDescent="0.25">
      <c r="A4935" t="s">
        <v>6545</v>
      </c>
      <c r="B4935" t="s">
        <v>5</v>
      </c>
      <c r="C4935" t="s">
        <v>1741</v>
      </c>
      <c r="D4935" t="s">
        <v>6913</v>
      </c>
      <c r="E4935" t="s">
        <v>1705</v>
      </c>
    </row>
    <row r="4936" spans="1:5" x14ac:dyDescent="0.25">
      <c r="A4936" t="s">
        <v>6546</v>
      </c>
      <c r="B4936" t="s">
        <v>5</v>
      </c>
      <c r="C4936" t="s">
        <v>1741</v>
      </c>
      <c r="D4936" t="s">
        <v>6913</v>
      </c>
      <c r="E4936" t="s">
        <v>1706</v>
      </c>
    </row>
    <row r="4937" spans="1:5" x14ac:dyDescent="0.25">
      <c r="A4937" t="s">
        <v>6547</v>
      </c>
      <c r="B4937" t="s">
        <v>5</v>
      </c>
      <c r="C4937" t="s">
        <v>1741</v>
      </c>
      <c r="D4937" t="s">
        <v>6913</v>
      </c>
      <c r="E4937" t="s">
        <v>1707</v>
      </c>
    </row>
    <row r="4938" spans="1:5" x14ac:dyDescent="0.25">
      <c r="A4938" t="s">
        <v>6548</v>
      </c>
      <c r="B4938" t="s">
        <v>5</v>
      </c>
      <c r="C4938" t="s">
        <v>1741</v>
      </c>
      <c r="D4938" t="s">
        <v>6913</v>
      </c>
      <c r="E4938" t="s">
        <v>1708</v>
      </c>
    </row>
    <row r="4939" spans="1:5" x14ac:dyDescent="0.25">
      <c r="A4939" t="s">
        <v>6549</v>
      </c>
      <c r="B4939" t="s">
        <v>5</v>
      </c>
      <c r="C4939" t="s">
        <v>1741</v>
      </c>
      <c r="D4939" t="s">
        <v>6913</v>
      </c>
      <c r="E4939" t="s">
        <v>1709</v>
      </c>
    </row>
    <row r="4940" spans="1:5" x14ac:dyDescent="0.25">
      <c r="A4940" t="s">
        <v>6550</v>
      </c>
      <c r="B4940" t="s">
        <v>5</v>
      </c>
      <c r="C4940" t="s">
        <v>1741</v>
      </c>
      <c r="D4940" t="s">
        <v>6913</v>
      </c>
      <c r="E4940" t="s">
        <v>1710</v>
      </c>
    </row>
    <row r="4941" spans="1:5" x14ac:dyDescent="0.25">
      <c r="A4941" t="s">
        <v>6551</v>
      </c>
      <c r="B4941" t="s">
        <v>5</v>
      </c>
      <c r="C4941" t="s">
        <v>1741</v>
      </c>
      <c r="D4941" t="s">
        <v>6913</v>
      </c>
      <c r="E4941" t="s">
        <v>1711</v>
      </c>
    </row>
    <row r="4942" spans="1:5" x14ac:dyDescent="0.25">
      <c r="A4942" t="s">
        <v>6552</v>
      </c>
      <c r="B4942" t="s">
        <v>5</v>
      </c>
      <c r="C4942" t="s">
        <v>1741</v>
      </c>
      <c r="D4942" t="s">
        <v>6913</v>
      </c>
      <c r="E4942" t="s">
        <v>1712</v>
      </c>
    </row>
    <row r="4943" spans="1:5" x14ac:dyDescent="0.25">
      <c r="A4943" t="s">
        <v>6553</v>
      </c>
      <c r="B4943" t="s">
        <v>5</v>
      </c>
      <c r="C4943" t="s">
        <v>1741</v>
      </c>
      <c r="D4943" t="s">
        <v>6913</v>
      </c>
      <c r="E4943" t="s">
        <v>1713</v>
      </c>
    </row>
    <row r="4944" spans="1:5" x14ac:dyDescent="0.25">
      <c r="A4944" t="s">
        <v>6554</v>
      </c>
      <c r="B4944" t="s">
        <v>5</v>
      </c>
      <c r="C4944" t="s">
        <v>1741</v>
      </c>
      <c r="D4944" t="s">
        <v>6913</v>
      </c>
      <c r="E4944" t="s">
        <v>1714</v>
      </c>
    </row>
    <row r="4945" spans="1:5" x14ac:dyDescent="0.25">
      <c r="A4945" t="s">
        <v>6555</v>
      </c>
      <c r="B4945" t="s">
        <v>5</v>
      </c>
      <c r="C4945" t="s">
        <v>1741</v>
      </c>
      <c r="D4945" t="s">
        <v>6913</v>
      </c>
      <c r="E4945" t="s">
        <v>1715</v>
      </c>
    </row>
    <row r="4946" spans="1:5" x14ac:dyDescent="0.25">
      <c r="A4946" t="s">
        <v>6556</v>
      </c>
      <c r="B4946" t="s">
        <v>5</v>
      </c>
      <c r="C4946" t="s">
        <v>1741</v>
      </c>
      <c r="D4946" t="s">
        <v>6914</v>
      </c>
      <c r="E4946" t="s">
        <v>1702</v>
      </c>
    </row>
    <row r="4947" spans="1:5" x14ac:dyDescent="0.25">
      <c r="A4947" t="s">
        <v>6557</v>
      </c>
      <c r="B4947" t="s">
        <v>5</v>
      </c>
      <c r="C4947" t="s">
        <v>1741</v>
      </c>
      <c r="D4947" t="s">
        <v>6914</v>
      </c>
      <c r="E4947" t="s">
        <v>1705</v>
      </c>
    </row>
    <row r="4948" spans="1:5" x14ac:dyDescent="0.25">
      <c r="A4948" t="s">
        <v>6558</v>
      </c>
      <c r="B4948" t="s">
        <v>5</v>
      </c>
      <c r="C4948" t="s">
        <v>1741</v>
      </c>
      <c r="D4948" t="s">
        <v>6914</v>
      </c>
      <c r="E4948" t="s">
        <v>1706</v>
      </c>
    </row>
    <row r="4949" spans="1:5" x14ac:dyDescent="0.25">
      <c r="A4949" t="s">
        <v>6559</v>
      </c>
      <c r="B4949" t="s">
        <v>5</v>
      </c>
      <c r="C4949" t="s">
        <v>1741</v>
      </c>
      <c r="D4949" t="s">
        <v>6914</v>
      </c>
      <c r="E4949" t="s">
        <v>1707</v>
      </c>
    </row>
    <row r="4950" spans="1:5" x14ac:dyDescent="0.25">
      <c r="A4950" t="s">
        <v>6560</v>
      </c>
      <c r="B4950" t="s">
        <v>5</v>
      </c>
      <c r="C4950" t="s">
        <v>1741</v>
      </c>
      <c r="D4950" t="s">
        <v>6914</v>
      </c>
      <c r="E4950" t="s">
        <v>1708</v>
      </c>
    </row>
    <row r="4951" spans="1:5" x14ac:dyDescent="0.25">
      <c r="A4951" t="s">
        <v>6561</v>
      </c>
      <c r="B4951" t="s">
        <v>5</v>
      </c>
      <c r="C4951" t="s">
        <v>1741</v>
      </c>
      <c r="D4951" t="s">
        <v>6914</v>
      </c>
      <c r="E4951" t="s">
        <v>1709</v>
      </c>
    </row>
    <row r="4952" spans="1:5" x14ac:dyDescent="0.25">
      <c r="A4952" t="s">
        <v>6562</v>
      </c>
      <c r="B4952" t="s">
        <v>5</v>
      </c>
      <c r="C4952" t="s">
        <v>1741</v>
      </c>
      <c r="D4952" t="s">
        <v>6914</v>
      </c>
      <c r="E4952" t="s">
        <v>1710</v>
      </c>
    </row>
    <row r="4953" spans="1:5" x14ac:dyDescent="0.25">
      <c r="A4953" t="s">
        <v>6563</v>
      </c>
      <c r="B4953" t="s">
        <v>5</v>
      </c>
      <c r="C4953" t="s">
        <v>1741</v>
      </c>
      <c r="D4953" t="s">
        <v>6914</v>
      </c>
      <c r="E4953" t="s">
        <v>1711</v>
      </c>
    </row>
    <row r="4954" spans="1:5" x14ac:dyDescent="0.25">
      <c r="A4954" t="s">
        <v>6564</v>
      </c>
      <c r="B4954" t="s">
        <v>5</v>
      </c>
      <c r="C4954" t="s">
        <v>1741</v>
      </c>
      <c r="D4954" t="s">
        <v>6914</v>
      </c>
      <c r="E4954" t="s">
        <v>1712</v>
      </c>
    </row>
    <row r="4955" spans="1:5" x14ac:dyDescent="0.25">
      <c r="A4955" t="s">
        <v>6565</v>
      </c>
      <c r="B4955" t="s">
        <v>5</v>
      </c>
      <c r="C4955" t="s">
        <v>1741</v>
      </c>
      <c r="D4955" t="s">
        <v>6914</v>
      </c>
      <c r="E4955" t="s">
        <v>1713</v>
      </c>
    </row>
    <row r="4956" spans="1:5" x14ac:dyDescent="0.25">
      <c r="A4956" t="s">
        <v>6566</v>
      </c>
      <c r="B4956" t="s">
        <v>5</v>
      </c>
      <c r="C4956" t="s">
        <v>1741</v>
      </c>
      <c r="D4956" t="s">
        <v>6914</v>
      </c>
      <c r="E4956" t="s">
        <v>1714</v>
      </c>
    </row>
    <row r="4957" spans="1:5" x14ac:dyDescent="0.25">
      <c r="A4957" t="s">
        <v>6567</v>
      </c>
      <c r="B4957" t="s">
        <v>5</v>
      </c>
      <c r="C4957" t="s">
        <v>1741</v>
      </c>
      <c r="D4957" t="s">
        <v>6914</v>
      </c>
      <c r="E4957" t="s">
        <v>1715</v>
      </c>
    </row>
    <row r="4958" spans="1:5" x14ac:dyDescent="0.25">
      <c r="A4958" t="s">
        <v>6568</v>
      </c>
      <c r="B4958" t="s">
        <v>5</v>
      </c>
      <c r="C4958" t="s">
        <v>1741</v>
      </c>
      <c r="D4958" t="s">
        <v>6915</v>
      </c>
      <c r="E4958" t="s">
        <v>1702</v>
      </c>
    </row>
    <row r="4959" spans="1:5" x14ac:dyDescent="0.25">
      <c r="A4959" t="s">
        <v>6569</v>
      </c>
      <c r="B4959" t="s">
        <v>5</v>
      </c>
      <c r="C4959" t="s">
        <v>1741</v>
      </c>
      <c r="D4959" t="s">
        <v>6915</v>
      </c>
      <c r="E4959" t="s">
        <v>1705</v>
      </c>
    </row>
    <row r="4960" spans="1:5" x14ac:dyDescent="0.25">
      <c r="A4960" t="s">
        <v>6570</v>
      </c>
      <c r="B4960" t="s">
        <v>5</v>
      </c>
      <c r="C4960" t="s">
        <v>1741</v>
      </c>
      <c r="D4960" t="s">
        <v>6915</v>
      </c>
      <c r="E4960" t="s">
        <v>1706</v>
      </c>
    </row>
    <row r="4961" spans="1:5" x14ac:dyDescent="0.25">
      <c r="A4961" t="s">
        <v>6571</v>
      </c>
      <c r="B4961" t="s">
        <v>5</v>
      </c>
      <c r="C4961" t="s">
        <v>1741</v>
      </c>
      <c r="D4961" t="s">
        <v>6915</v>
      </c>
      <c r="E4961" t="s">
        <v>1707</v>
      </c>
    </row>
    <row r="4962" spans="1:5" x14ac:dyDescent="0.25">
      <c r="A4962" t="s">
        <v>6572</v>
      </c>
      <c r="B4962" t="s">
        <v>5</v>
      </c>
      <c r="C4962" t="s">
        <v>1741</v>
      </c>
      <c r="D4962" t="s">
        <v>6915</v>
      </c>
      <c r="E4962" t="s">
        <v>1708</v>
      </c>
    </row>
    <row r="4963" spans="1:5" x14ac:dyDescent="0.25">
      <c r="A4963" t="s">
        <v>6573</v>
      </c>
      <c r="B4963" t="s">
        <v>5</v>
      </c>
      <c r="C4963" t="s">
        <v>1741</v>
      </c>
      <c r="D4963" t="s">
        <v>6915</v>
      </c>
      <c r="E4963" t="s">
        <v>1709</v>
      </c>
    </row>
    <row r="4964" spans="1:5" x14ac:dyDescent="0.25">
      <c r="A4964" t="s">
        <v>6574</v>
      </c>
      <c r="B4964" t="s">
        <v>5</v>
      </c>
      <c r="C4964" t="s">
        <v>1741</v>
      </c>
      <c r="D4964" t="s">
        <v>6915</v>
      </c>
      <c r="E4964" t="s">
        <v>1710</v>
      </c>
    </row>
    <row r="4965" spans="1:5" x14ac:dyDescent="0.25">
      <c r="A4965" t="s">
        <v>6575</v>
      </c>
      <c r="B4965" t="s">
        <v>5</v>
      </c>
      <c r="C4965" t="s">
        <v>1741</v>
      </c>
      <c r="D4965" t="s">
        <v>6915</v>
      </c>
      <c r="E4965" t="s">
        <v>1711</v>
      </c>
    </row>
    <row r="4966" spans="1:5" x14ac:dyDescent="0.25">
      <c r="A4966" t="s">
        <v>6576</v>
      </c>
      <c r="B4966" t="s">
        <v>5</v>
      </c>
      <c r="C4966" t="s">
        <v>1741</v>
      </c>
      <c r="D4966" t="s">
        <v>6915</v>
      </c>
      <c r="E4966" t="s">
        <v>1712</v>
      </c>
    </row>
    <row r="4967" spans="1:5" x14ac:dyDescent="0.25">
      <c r="A4967" t="s">
        <v>6577</v>
      </c>
      <c r="B4967" t="s">
        <v>5</v>
      </c>
      <c r="C4967" t="s">
        <v>1741</v>
      </c>
      <c r="D4967" t="s">
        <v>6915</v>
      </c>
      <c r="E4967" t="s">
        <v>1713</v>
      </c>
    </row>
    <row r="4968" spans="1:5" x14ac:dyDescent="0.25">
      <c r="A4968" t="s">
        <v>6578</v>
      </c>
      <c r="B4968" t="s">
        <v>5</v>
      </c>
      <c r="C4968" t="s">
        <v>1741</v>
      </c>
      <c r="D4968" t="s">
        <v>6915</v>
      </c>
      <c r="E4968" t="s">
        <v>1714</v>
      </c>
    </row>
    <row r="4969" spans="1:5" x14ac:dyDescent="0.25">
      <c r="A4969" t="s">
        <v>6579</v>
      </c>
      <c r="B4969" t="s">
        <v>5</v>
      </c>
      <c r="C4969" t="s">
        <v>1741</v>
      </c>
      <c r="D4969" t="s">
        <v>6915</v>
      </c>
      <c r="E4969" t="s">
        <v>1715</v>
      </c>
    </row>
    <row r="4970" spans="1:5" x14ac:dyDescent="0.25">
      <c r="A4970" t="s">
        <v>6580</v>
      </c>
      <c r="B4970" t="s">
        <v>5</v>
      </c>
      <c r="C4970" t="s">
        <v>1741</v>
      </c>
      <c r="D4970" t="s">
        <v>6916</v>
      </c>
      <c r="E4970" t="s">
        <v>1702</v>
      </c>
    </row>
    <row r="4971" spans="1:5" x14ac:dyDescent="0.25">
      <c r="A4971" t="s">
        <v>6581</v>
      </c>
      <c r="B4971" t="s">
        <v>5</v>
      </c>
      <c r="C4971" t="s">
        <v>1741</v>
      </c>
      <c r="D4971" t="s">
        <v>6916</v>
      </c>
      <c r="E4971" t="s">
        <v>1705</v>
      </c>
    </row>
    <row r="4972" spans="1:5" x14ac:dyDescent="0.25">
      <c r="A4972" t="s">
        <v>6582</v>
      </c>
      <c r="B4972" t="s">
        <v>5</v>
      </c>
      <c r="C4972" t="s">
        <v>1741</v>
      </c>
      <c r="D4972" t="s">
        <v>6916</v>
      </c>
      <c r="E4972" t="s">
        <v>1706</v>
      </c>
    </row>
    <row r="4973" spans="1:5" x14ac:dyDescent="0.25">
      <c r="A4973" t="s">
        <v>6583</v>
      </c>
      <c r="B4973" t="s">
        <v>5</v>
      </c>
      <c r="C4973" t="s">
        <v>1741</v>
      </c>
      <c r="D4973" t="s">
        <v>6916</v>
      </c>
      <c r="E4973" t="s">
        <v>1707</v>
      </c>
    </row>
    <row r="4974" spans="1:5" x14ac:dyDescent="0.25">
      <c r="A4974" t="s">
        <v>6584</v>
      </c>
      <c r="B4974" t="s">
        <v>5</v>
      </c>
      <c r="C4974" t="s">
        <v>1741</v>
      </c>
      <c r="D4974" t="s">
        <v>6916</v>
      </c>
      <c r="E4974" t="s">
        <v>1708</v>
      </c>
    </row>
    <row r="4975" spans="1:5" x14ac:dyDescent="0.25">
      <c r="A4975" t="s">
        <v>6585</v>
      </c>
      <c r="B4975" t="s">
        <v>5</v>
      </c>
      <c r="C4975" t="s">
        <v>1741</v>
      </c>
      <c r="D4975" t="s">
        <v>6916</v>
      </c>
      <c r="E4975" t="s">
        <v>1709</v>
      </c>
    </row>
    <row r="4976" spans="1:5" x14ac:dyDescent="0.25">
      <c r="A4976" t="s">
        <v>6586</v>
      </c>
      <c r="B4976" t="s">
        <v>5</v>
      </c>
      <c r="C4976" t="s">
        <v>1741</v>
      </c>
      <c r="D4976" t="s">
        <v>6916</v>
      </c>
      <c r="E4976" t="s">
        <v>1710</v>
      </c>
    </row>
    <row r="4977" spans="1:5" x14ac:dyDescent="0.25">
      <c r="A4977" t="s">
        <v>6587</v>
      </c>
      <c r="B4977" t="s">
        <v>5</v>
      </c>
      <c r="C4977" t="s">
        <v>1741</v>
      </c>
      <c r="D4977" t="s">
        <v>6916</v>
      </c>
      <c r="E4977" t="s">
        <v>1711</v>
      </c>
    </row>
    <row r="4978" spans="1:5" x14ac:dyDescent="0.25">
      <c r="A4978" t="s">
        <v>6588</v>
      </c>
      <c r="B4978" t="s">
        <v>5</v>
      </c>
      <c r="C4978" t="s">
        <v>1741</v>
      </c>
      <c r="D4978" t="s">
        <v>6916</v>
      </c>
      <c r="E4978" t="s">
        <v>1712</v>
      </c>
    </row>
    <row r="4979" spans="1:5" x14ac:dyDescent="0.25">
      <c r="A4979" t="s">
        <v>6589</v>
      </c>
      <c r="B4979" t="s">
        <v>5</v>
      </c>
      <c r="C4979" t="s">
        <v>1741</v>
      </c>
      <c r="D4979" t="s">
        <v>6916</v>
      </c>
      <c r="E4979" t="s">
        <v>1713</v>
      </c>
    </row>
    <row r="4980" spans="1:5" x14ac:dyDescent="0.25">
      <c r="A4980" t="s">
        <v>6590</v>
      </c>
      <c r="B4980" t="s">
        <v>5</v>
      </c>
      <c r="C4980" t="s">
        <v>1741</v>
      </c>
      <c r="D4980" t="s">
        <v>6916</v>
      </c>
      <c r="E4980" t="s">
        <v>1714</v>
      </c>
    </row>
    <row r="4981" spans="1:5" x14ac:dyDescent="0.25">
      <c r="A4981" t="s">
        <v>6591</v>
      </c>
      <c r="B4981" t="s">
        <v>5</v>
      </c>
      <c r="C4981" t="s">
        <v>1741</v>
      </c>
      <c r="D4981" t="s">
        <v>6916</v>
      </c>
      <c r="E4981" t="s">
        <v>1715</v>
      </c>
    </row>
    <row r="4982" spans="1:5" x14ac:dyDescent="0.25">
      <c r="A4982" t="s">
        <v>6592</v>
      </c>
      <c r="B4982" t="s">
        <v>6</v>
      </c>
      <c r="C4982" t="s">
        <v>6892</v>
      </c>
      <c r="D4982" t="s">
        <v>1702</v>
      </c>
    </row>
    <row r="4983" spans="1:5" x14ac:dyDescent="0.25">
      <c r="A4983" t="s">
        <v>6593</v>
      </c>
      <c r="B4983" t="s">
        <v>6</v>
      </c>
      <c r="C4983" t="s">
        <v>6892</v>
      </c>
      <c r="D4983" t="s">
        <v>1705</v>
      </c>
    </row>
    <row r="4984" spans="1:5" x14ac:dyDescent="0.25">
      <c r="A4984" t="s">
        <v>6594</v>
      </c>
      <c r="B4984" t="s">
        <v>6</v>
      </c>
      <c r="C4984" t="s">
        <v>6892</v>
      </c>
      <c r="D4984" t="s">
        <v>1706</v>
      </c>
    </row>
    <row r="4985" spans="1:5" x14ac:dyDescent="0.25">
      <c r="A4985" t="s">
        <v>6595</v>
      </c>
      <c r="B4985" t="s">
        <v>6</v>
      </c>
      <c r="C4985" t="s">
        <v>6892</v>
      </c>
      <c r="D4985" t="s">
        <v>1707</v>
      </c>
    </row>
    <row r="4986" spans="1:5" x14ac:dyDescent="0.25">
      <c r="A4986" t="s">
        <v>6596</v>
      </c>
      <c r="B4986" t="s">
        <v>6</v>
      </c>
      <c r="C4986" t="s">
        <v>6892</v>
      </c>
      <c r="D4986" t="s">
        <v>1708</v>
      </c>
    </row>
    <row r="4987" spans="1:5" x14ac:dyDescent="0.25">
      <c r="A4987" t="s">
        <v>6597</v>
      </c>
      <c r="B4987" t="s">
        <v>6</v>
      </c>
      <c r="C4987" t="s">
        <v>6892</v>
      </c>
      <c r="D4987" t="s">
        <v>1709</v>
      </c>
    </row>
    <row r="4988" spans="1:5" x14ac:dyDescent="0.25">
      <c r="A4988" t="s">
        <v>6598</v>
      </c>
      <c r="B4988" t="s">
        <v>6</v>
      </c>
      <c r="C4988" t="s">
        <v>6892</v>
      </c>
      <c r="D4988" t="s">
        <v>1710</v>
      </c>
    </row>
    <row r="4989" spans="1:5" x14ac:dyDescent="0.25">
      <c r="A4989" t="s">
        <v>6599</v>
      </c>
      <c r="B4989" t="s">
        <v>6</v>
      </c>
      <c r="C4989" t="s">
        <v>6892</v>
      </c>
      <c r="D4989" t="s">
        <v>1711</v>
      </c>
    </row>
    <row r="4990" spans="1:5" x14ac:dyDescent="0.25">
      <c r="A4990" t="s">
        <v>6600</v>
      </c>
      <c r="B4990" t="s">
        <v>6</v>
      </c>
      <c r="C4990" t="s">
        <v>6892</v>
      </c>
      <c r="D4990" t="s">
        <v>1712</v>
      </c>
    </row>
    <row r="4991" spans="1:5" x14ac:dyDescent="0.25">
      <c r="A4991" t="s">
        <v>6601</v>
      </c>
      <c r="B4991" t="s">
        <v>6</v>
      </c>
      <c r="C4991" t="s">
        <v>6892</v>
      </c>
      <c r="D4991" t="s">
        <v>1713</v>
      </c>
    </row>
    <row r="4992" spans="1:5" x14ac:dyDescent="0.25">
      <c r="A4992" t="s">
        <v>6602</v>
      </c>
      <c r="B4992" t="s">
        <v>6</v>
      </c>
      <c r="C4992" t="s">
        <v>6892</v>
      </c>
      <c r="D4992" t="s">
        <v>1714</v>
      </c>
    </row>
    <row r="4993" spans="1:4" x14ac:dyDescent="0.25">
      <c r="A4993" t="s">
        <v>6603</v>
      </c>
      <c r="B4993" t="s">
        <v>6</v>
      </c>
      <c r="C4993" t="s">
        <v>6892</v>
      </c>
      <c r="D4993" t="s">
        <v>1715</v>
      </c>
    </row>
    <row r="4994" spans="1:4" x14ac:dyDescent="0.25">
      <c r="A4994" t="s">
        <v>6604</v>
      </c>
      <c r="B4994" t="s">
        <v>6</v>
      </c>
      <c r="C4994" t="s">
        <v>6893</v>
      </c>
      <c r="D4994" t="s">
        <v>1702</v>
      </c>
    </row>
    <row r="4995" spans="1:4" x14ac:dyDescent="0.25">
      <c r="A4995" t="s">
        <v>6605</v>
      </c>
      <c r="B4995" t="s">
        <v>6</v>
      </c>
      <c r="C4995" t="s">
        <v>6893</v>
      </c>
      <c r="D4995" t="s">
        <v>1705</v>
      </c>
    </row>
    <row r="4996" spans="1:4" x14ac:dyDescent="0.25">
      <c r="A4996" t="s">
        <v>6606</v>
      </c>
      <c r="B4996" t="s">
        <v>6</v>
      </c>
      <c r="C4996" t="s">
        <v>6893</v>
      </c>
      <c r="D4996" t="s">
        <v>1706</v>
      </c>
    </row>
    <row r="4997" spans="1:4" x14ac:dyDescent="0.25">
      <c r="A4997" t="s">
        <v>6607</v>
      </c>
      <c r="B4997" t="s">
        <v>6</v>
      </c>
      <c r="C4997" t="s">
        <v>6893</v>
      </c>
      <c r="D4997" t="s">
        <v>1707</v>
      </c>
    </row>
    <row r="4998" spans="1:4" x14ac:dyDescent="0.25">
      <c r="A4998" t="s">
        <v>6608</v>
      </c>
      <c r="B4998" t="s">
        <v>6</v>
      </c>
      <c r="C4998" t="s">
        <v>6893</v>
      </c>
      <c r="D4998" t="s">
        <v>1708</v>
      </c>
    </row>
    <row r="4999" spans="1:4" x14ac:dyDescent="0.25">
      <c r="A4999" t="s">
        <v>6609</v>
      </c>
      <c r="B4999" t="s">
        <v>6</v>
      </c>
      <c r="C4999" t="s">
        <v>6893</v>
      </c>
      <c r="D4999" t="s">
        <v>1709</v>
      </c>
    </row>
    <row r="5000" spans="1:4" x14ac:dyDescent="0.25">
      <c r="A5000" t="s">
        <v>6610</v>
      </c>
      <c r="B5000" t="s">
        <v>6</v>
      </c>
      <c r="C5000" t="s">
        <v>6893</v>
      </c>
      <c r="D5000" t="s">
        <v>1710</v>
      </c>
    </row>
    <row r="5001" spans="1:4" x14ac:dyDescent="0.25">
      <c r="A5001" t="s">
        <v>6611</v>
      </c>
      <c r="B5001" t="s">
        <v>6</v>
      </c>
      <c r="C5001" t="s">
        <v>6893</v>
      </c>
      <c r="D5001" t="s">
        <v>1711</v>
      </c>
    </row>
    <row r="5002" spans="1:4" x14ac:dyDescent="0.25">
      <c r="A5002" t="s">
        <v>6612</v>
      </c>
      <c r="B5002" t="s">
        <v>6</v>
      </c>
      <c r="C5002" t="s">
        <v>6893</v>
      </c>
      <c r="D5002" t="s">
        <v>1712</v>
      </c>
    </row>
    <row r="5003" spans="1:4" x14ac:dyDescent="0.25">
      <c r="A5003" t="s">
        <v>6613</v>
      </c>
      <c r="B5003" t="s">
        <v>6</v>
      </c>
      <c r="C5003" t="s">
        <v>6893</v>
      </c>
      <c r="D5003" t="s">
        <v>1713</v>
      </c>
    </row>
    <row r="5004" spans="1:4" x14ac:dyDescent="0.25">
      <c r="A5004" t="s">
        <v>6614</v>
      </c>
      <c r="B5004" t="s">
        <v>6</v>
      </c>
      <c r="C5004" t="s">
        <v>6893</v>
      </c>
      <c r="D5004" t="s">
        <v>1714</v>
      </c>
    </row>
    <row r="5005" spans="1:4" x14ac:dyDescent="0.25">
      <c r="A5005" t="s">
        <v>6615</v>
      </c>
      <c r="B5005" t="s">
        <v>6</v>
      </c>
      <c r="C5005" t="s">
        <v>6893</v>
      </c>
      <c r="D5005" t="s">
        <v>1715</v>
      </c>
    </row>
    <row r="5006" spans="1:4" x14ac:dyDescent="0.25">
      <c r="A5006" t="s">
        <v>6616</v>
      </c>
      <c r="B5006" t="s">
        <v>6</v>
      </c>
      <c r="C5006" t="s">
        <v>6894</v>
      </c>
      <c r="D5006" t="s">
        <v>1702</v>
      </c>
    </row>
    <row r="5007" spans="1:4" x14ac:dyDescent="0.25">
      <c r="A5007" t="s">
        <v>6617</v>
      </c>
      <c r="B5007" t="s">
        <v>6</v>
      </c>
      <c r="C5007" t="s">
        <v>6894</v>
      </c>
      <c r="D5007" t="s">
        <v>1705</v>
      </c>
    </row>
    <row r="5008" spans="1:4" x14ac:dyDescent="0.25">
      <c r="A5008" t="s">
        <v>6618</v>
      </c>
      <c r="B5008" t="s">
        <v>6</v>
      </c>
      <c r="C5008" t="s">
        <v>6894</v>
      </c>
      <c r="D5008" t="s">
        <v>1706</v>
      </c>
    </row>
    <row r="5009" spans="1:4" x14ac:dyDescent="0.25">
      <c r="A5009" t="s">
        <v>6619</v>
      </c>
      <c r="B5009" t="s">
        <v>6</v>
      </c>
      <c r="C5009" t="s">
        <v>6894</v>
      </c>
      <c r="D5009" t="s">
        <v>1707</v>
      </c>
    </row>
    <row r="5010" spans="1:4" x14ac:dyDescent="0.25">
      <c r="A5010" t="s">
        <v>6620</v>
      </c>
      <c r="B5010" t="s">
        <v>6</v>
      </c>
      <c r="C5010" t="s">
        <v>6894</v>
      </c>
      <c r="D5010" t="s">
        <v>1708</v>
      </c>
    </row>
    <row r="5011" spans="1:4" x14ac:dyDescent="0.25">
      <c r="A5011" t="s">
        <v>6621</v>
      </c>
      <c r="B5011" t="s">
        <v>6</v>
      </c>
      <c r="C5011" t="s">
        <v>6894</v>
      </c>
      <c r="D5011" t="s">
        <v>1709</v>
      </c>
    </row>
    <row r="5012" spans="1:4" x14ac:dyDescent="0.25">
      <c r="A5012" t="s">
        <v>6622</v>
      </c>
      <c r="B5012" t="s">
        <v>6</v>
      </c>
      <c r="C5012" t="s">
        <v>6894</v>
      </c>
      <c r="D5012" t="s">
        <v>1710</v>
      </c>
    </row>
    <row r="5013" spans="1:4" x14ac:dyDescent="0.25">
      <c r="A5013" t="s">
        <v>6623</v>
      </c>
      <c r="B5013" t="s">
        <v>6</v>
      </c>
      <c r="C5013" t="s">
        <v>6894</v>
      </c>
      <c r="D5013" t="s">
        <v>1711</v>
      </c>
    </row>
    <row r="5014" spans="1:4" x14ac:dyDescent="0.25">
      <c r="A5014" t="s">
        <v>6624</v>
      </c>
      <c r="B5014" t="s">
        <v>6</v>
      </c>
      <c r="C5014" t="s">
        <v>6894</v>
      </c>
      <c r="D5014" t="s">
        <v>1712</v>
      </c>
    </row>
    <row r="5015" spans="1:4" x14ac:dyDescent="0.25">
      <c r="A5015" t="s">
        <v>6625</v>
      </c>
      <c r="B5015" t="s">
        <v>6</v>
      </c>
      <c r="C5015" t="s">
        <v>6894</v>
      </c>
      <c r="D5015" t="s">
        <v>1713</v>
      </c>
    </row>
    <row r="5016" spans="1:4" x14ac:dyDescent="0.25">
      <c r="A5016" t="s">
        <v>6626</v>
      </c>
      <c r="B5016" t="s">
        <v>6</v>
      </c>
      <c r="C5016" t="s">
        <v>6894</v>
      </c>
      <c r="D5016" t="s">
        <v>1714</v>
      </c>
    </row>
    <row r="5017" spans="1:4" x14ac:dyDescent="0.25">
      <c r="A5017" t="s">
        <v>6627</v>
      </c>
      <c r="B5017" t="s">
        <v>6</v>
      </c>
      <c r="C5017" t="s">
        <v>6894</v>
      </c>
      <c r="D5017" t="s">
        <v>1715</v>
      </c>
    </row>
    <row r="5018" spans="1:4" x14ac:dyDescent="0.25">
      <c r="A5018" t="s">
        <v>6628</v>
      </c>
      <c r="B5018" t="s">
        <v>6</v>
      </c>
      <c r="C5018" t="s">
        <v>6895</v>
      </c>
      <c r="D5018" t="s">
        <v>1702</v>
      </c>
    </row>
    <row r="5019" spans="1:4" x14ac:dyDescent="0.25">
      <c r="A5019" t="s">
        <v>6629</v>
      </c>
      <c r="B5019" t="s">
        <v>6</v>
      </c>
      <c r="C5019" t="s">
        <v>6895</v>
      </c>
      <c r="D5019" t="s">
        <v>1705</v>
      </c>
    </row>
    <row r="5020" spans="1:4" x14ac:dyDescent="0.25">
      <c r="A5020" t="s">
        <v>6630</v>
      </c>
      <c r="B5020" t="s">
        <v>6</v>
      </c>
      <c r="C5020" t="s">
        <v>6895</v>
      </c>
      <c r="D5020" t="s">
        <v>1706</v>
      </c>
    </row>
    <row r="5021" spans="1:4" x14ac:dyDescent="0.25">
      <c r="A5021" t="s">
        <v>6631</v>
      </c>
      <c r="B5021" t="s">
        <v>6</v>
      </c>
      <c r="C5021" t="s">
        <v>6895</v>
      </c>
      <c r="D5021" t="s">
        <v>1707</v>
      </c>
    </row>
    <row r="5022" spans="1:4" x14ac:dyDescent="0.25">
      <c r="A5022" t="s">
        <v>6632</v>
      </c>
      <c r="B5022" t="s">
        <v>6</v>
      </c>
      <c r="C5022" t="s">
        <v>6895</v>
      </c>
      <c r="D5022" t="s">
        <v>1708</v>
      </c>
    </row>
    <row r="5023" spans="1:4" x14ac:dyDescent="0.25">
      <c r="A5023" t="s">
        <v>6633</v>
      </c>
      <c r="B5023" t="s">
        <v>6</v>
      </c>
      <c r="C5023" t="s">
        <v>6895</v>
      </c>
      <c r="D5023" t="s">
        <v>1709</v>
      </c>
    </row>
    <row r="5024" spans="1:4" x14ac:dyDescent="0.25">
      <c r="A5024" t="s">
        <v>6634</v>
      </c>
      <c r="B5024" t="s">
        <v>6</v>
      </c>
      <c r="C5024" t="s">
        <v>6895</v>
      </c>
      <c r="D5024" t="s">
        <v>1710</v>
      </c>
    </row>
    <row r="5025" spans="1:4" x14ac:dyDescent="0.25">
      <c r="A5025" t="s">
        <v>6635</v>
      </c>
      <c r="B5025" t="s">
        <v>6</v>
      </c>
      <c r="C5025" t="s">
        <v>6895</v>
      </c>
      <c r="D5025" t="s">
        <v>1711</v>
      </c>
    </row>
    <row r="5026" spans="1:4" x14ac:dyDescent="0.25">
      <c r="A5026" t="s">
        <v>6636</v>
      </c>
      <c r="B5026" t="s">
        <v>6</v>
      </c>
      <c r="C5026" t="s">
        <v>6895</v>
      </c>
      <c r="D5026" t="s">
        <v>1712</v>
      </c>
    </row>
    <row r="5027" spans="1:4" x14ac:dyDescent="0.25">
      <c r="A5027" t="s">
        <v>6637</v>
      </c>
      <c r="B5027" t="s">
        <v>6</v>
      </c>
      <c r="C5027" t="s">
        <v>6895</v>
      </c>
      <c r="D5027" t="s">
        <v>1713</v>
      </c>
    </row>
    <row r="5028" spans="1:4" x14ac:dyDescent="0.25">
      <c r="A5028" t="s">
        <v>6638</v>
      </c>
      <c r="B5028" t="s">
        <v>6</v>
      </c>
      <c r="C5028" t="s">
        <v>6895</v>
      </c>
      <c r="D5028" t="s">
        <v>1714</v>
      </c>
    </row>
    <row r="5029" spans="1:4" x14ac:dyDescent="0.25">
      <c r="A5029" t="s">
        <v>6639</v>
      </c>
      <c r="B5029" t="s">
        <v>6</v>
      </c>
      <c r="C5029" t="s">
        <v>6895</v>
      </c>
      <c r="D5029" t="s">
        <v>1715</v>
      </c>
    </row>
    <row r="5030" spans="1:4" x14ac:dyDescent="0.25">
      <c r="A5030" t="s">
        <v>6640</v>
      </c>
      <c r="B5030" t="s">
        <v>6</v>
      </c>
      <c r="C5030" t="s">
        <v>6896</v>
      </c>
      <c r="D5030" t="s">
        <v>1702</v>
      </c>
    </row>
    <row r="5031" spans="1:4" x14ac:dyDescent="0.25">
      <c r="A5031" t="s">
        <v>6641</v>
      </c>
      <c r="B5031" t="s">
        <v>6</v>
      </c>
      <c r="C5031" t="s">
        <v>6896</v>
      </c>
      <c r="D5031" t="s">
        <v>1705</v>
      </c>
    </row>
    <row r="5032" spans="1:4" x14ac:dyDescent="0.25">
      <c r="A5032" t="s">
        <v>6642</v>
      </c>
      <c r="B5032" t="s">
        <v>6</v>
      </c>
      <c r="C5032" t="s">
        <v>6896</v>
      </c>
      <c r="D5032" t="s">
        <v>1706</v>
      </c>
    </row>
    <row r="5033" spans="1:4" x14ac:dyDescent="0.25">
      <c r="A5033" t="s">
        <v>6643</v>
      </c>
      <c r="B5033" t="s">
        <v>6</v>
      </c>
      <c r="C5033" t="s">
        <v>6896</v>
      </c>
      <c r="D5033" t="s">
        <v>1707</v>
      </c>
    </row>
    <row r="5034" spans="1:4" x14ac:dyDescent="0.25">
      <c r="A5034" t="s">
        <v>6644</v>
      </c>
      <c r="B5034" t="s">
        <v>6</v>
      </c>
      <c r="C5034" t="s">
        <v>6896</v>
      </c>
      <c r="D5034" t="s">
        <v>1708</v>
      </c>
    </row>
    <row r="5035" spans="1:4" x14ac:dyDescent="0.25">
      <c r="A5035" t="s">
        <v>6645</v>
      </c>
      <c r="B5035" t="s">
        <v>6</v>
      </c>
      <c r="C5035" t="s">
        <v>6896</v>
      </c>
      <c r="D5035" t="s">
        <v>1709</v>
      </c>
    </row>
    <row r="5036" spans="1:4" x14ac:dyDescent="0.25">
      <c r="A5036" t="s">
        <v>6646</v>
      </c>
      <c r="B5036" t="s">
        <v>6</v>
      </c>
      <c r="C5036" t="s">
        <v>6896</v>
      </c>
      <c r="D5036" t="s">
        <v>1710</v>
      </c>
    </row>
    <row r="5037" spans="1:4" x14ac:dyDescent="0.25">
      <c r="A5037" t="s">
        <v>6647</v>
      </c>
      <c r="B5037" t="s">
        <v>6</v>
      </c>
      <c r="C5037" t="s">
        <v>6896</v>
      </c>
      <c r="D5037" t="s">
        <v>1711</v>
      </c>
    </row>
    <row r="5038" spans="1:4" x14ac:dyDescent="0.25">
      <c r="A5038" t="s">
        <v>6648</v>
      </c>
      <c r="B5038" t="s">
        <v>6</v>
      </c>
      <c r="C5038" t="s">
        <v>6896</v>
      </c>
      <c r="D5038" t="s">
        <v>1712</v>
      </c>
    </row>
    <row r="5039" spans="1:4" x14ac:dyDescent="0.25">
      <c r="A5039" t="s">
        <v>6649</v>
      </c>
      <c r="B5039" t="s">
        <v>6</v>
      </c>
      <c r="C5039" t="s">
        <v>6896</v>
      </c>
      <c r="D5039" t="s">
        <v>1713</v>
      </c>
    </row>
    <row r="5040" spans="1:4" x14ac:dyDescent="0.25">
      <c r="A5040" t="s">
        <v>6650</v>
      </c>
      <c r="B5040" t="s">
        <v>6</v>
      </c>
      <c r="C5040" t="s">
        <v>6896</v>
      </c>
      <c r="D5040" t="s">
        <v>1714</v>
      </c>
    </row>
    <row r="5041" spans="1:4" x14ac:dyDescent="0.25">
      <c r="A5041" t="s">
        <v>6651</v>
      </c>
      <c r="B5041" t="s">
        <v>6</v>
      </c>
      <c r="C5041" t="s">
        <v>6896</v>
      </c>
      <c r="D5041" t="s">
        <v>1715</v>
      </c>
    </row>
    <row r="5042" spans="1:4" x14ac:dyDescent="0.25">
      <c r="A5042" t="s">
        <v>6652</v>
      </c>
      <c r="B5042" t="s">
        <v>6</v>
      </c>
      <c r="C5042" t="s">
        <v>6897</v>
      </c>
      <c r="D5042" t="s">
        <v>1702</v>
      </c>
    </row>
    <row r="5043" spans="1:4" x14ac:dyDescent="0.25">
      <c r="A5043" t="s">
        <v>6653</v>
      </c>
      <c r="B5043" t="s">
        <v>6</v>
      </c>
      <c r="C5043" t="s">
        <v>6897</v>
      </c>
      <c r="D5043" t="s">
        <v>1705</v>
      </c>
    </row>
    <row r="5044" spans="1:4" x14ac:dyDescent="0.25">
      <c r="A5044" t="s">
        <v>6654</v>
      </c>
      <c r="B5044" t="s">
        <v>6</v>
      </c>
      <c r="C5044" t="s">
        <v>6897</v>
      </c>
      <c r="D5044" t="s">
        <v>1706</v>
      </c>
    </row>
    <row r="5045" spans="1:4" x14ac:dyDescent="0.25">
      <c r="A5045" t="s">
        <v>6655</v>
      </c>
      <c r="B5045" t="s">
        <v>6</v>
      </c>
      <c r="C5045" t="s">
        <v>6897</v>
      </c>
      <c r="D5045" t="s">
        <v>1707</v>
      </c>
    </row>
    <row r="5046" spans="1:4" x14ac:dyDescent="0.25">
      <c r="A5046" t="s">
        <v>6656</v>
      </c>
      <c r="B5046" t="s">
        <v>6</v>
      </c>
      <c r="C5046" t="s">
        <v>6897</v>
      </c>
      <c r="D5046" t="s">
        <v>1708</v>
      </c>
    </row>
    <row r="5047" spans="1:4" x14ac:dyDescent="0.25">
      <c r="A5047" t="s">
        <v>6657</v>
      </c>
      <c r="B5047" t="s">
        <v>6</v>
      </c>
      <c r="C5047" t="s">
        <v>6897</v>
      </c>
      <c r="D5047" t="s">
        <v>1709</v>
      </c>
    </row>
    <row r="5048" spans="1:4" x14ac:dyDescent="0.25">
      <c r="A5048" t="s">
        <v>6658</v>
      </c>
      <c r="B5048" t="s">
        <v>6</v>
      </c>
      <c r="C5048" t="s">
        <v>6897</v>
      </c>
      <c r="D5048" t="s">
        <v>1710</v>
      </c>
    </row>
    <row r="5049" spans="1:4" x14ac:dyDescent="0.25">
      <c r="A5049" t="s">
        <v>6659</v>
      </c>
      <c r="B5049" t="s">
        <v>6</v>
      </c>
      <c r="C5049" t="s">
        <v>6897</v>
      </c>
      <c r="D5049" t="s">
        <v>1711</v>
      </c>
    </row>
    <row r="5050" spans="1:4" x14ac:dyDescent="0.25">
      <c r="A5050" t="s">
        <v>6660</v>
      </c>
      <c r="B5050" t="s">
        <v>6</v>
      </c>
      <c r="C5050" t="s">
        <v>6897</v>
      </c>
      <c r="D5050" t="s">
        <v>1712</v>
      </c>
    </row>
    <row r="5051" spans="1:4" x14ac:dyDescent="0.25">
      <c r="A5051" t="s">
        <v>6661</v>
      </c>
      <c r="B5051" t="s">
        <v>6</v>
      </c>
      <c r="C5051" t="s">
        <v>6897</v>
      </c>
      <c r="D5051" t="s">
        <v>1713</v>
      </c>
    </row>
    <row r="5052" spans="1:4" x14ac:dyDescent="0.25">
      <c r="A5052" t="s">
        <v>6662</v>
      </c>
      <c r="B5052" t="s">
        <v>6</v>
      </c>
      <c r="C5052" t="s">
        <v>6897</v>
      </c>
      <c r="D5052" t="s">
        <v>1714</v>
      </c>
    </row>
    <row r="5053" spans="1:4" x14ac:dyDescent="0.25">
      <c r="A5053" t="s">
        <v>6663</v>
      </c>
      <c r="B5053" t="s">
        <v>6</v>
      </c>
      <c r="C5053" t="s">
        <v>6897</v>
      </c>
      <c r="D5053" t="s">
        <v>1715</v>
      </c>
    </row>
    <row r="5054" spans="1:4" x14ac:dyDescent="0.25">
      <c r="A5054" t="s">
        <v>6664</v>
      </c>
      <c r="B5054" t="s">
        <v>6</v>
      </c>
      <c r="C5054" t="s">
        <v>6898</v>
      </c>
      <c r="D5054" t="s">
        <v>1702</v>
      </c>
    </row>
    <row r="5055" spans="1:4" x14ac:dyDescent="0.25">
      <c r="A5055" t="s">
        <v>6665</v>
      </c>
      <c r="B5055" t="s">
        <v>6</v>
      </c>
      <c r="C5055" t="s">
        <v>6898</v>
      </c>
      <c r="D5055" t="s">
        <v>1705</v>
      </c>
    </row>
    <row r="5056" spans="1:4" x14ac:dyDescent="0.25">
      <c r="A5056" t="s">
        <v>6666</v>
      </c>
      <c r="B5056" t="s">
        <v>6</v>
      </c>
      <c r="C5056" t="s">
        <v>6898</v>
      </c>
      <c r="D5056" t="s">
        <v>1706</v>
      </c>
    </row>
    <row r="5057" spans="1:4" x14ac:dyDescent="0.25">
      <c r="A5057" t="s">
        <v>6667</v>
      </c>
      <c r="B5057" t="s">
        <v>6</v>
      </c>
      <c r="C5057" t="s">
        <v>6898</v>
      </c>
      <c r="D5057" t="s">
        <v>1707</v>
      </c>
    </row>
    <row r="5058" spans="1:4" x14ac:dyDescent="0.25">
      <c r="A5058" t="s">
        <v>6668</v>
      </c>
      <c r="B5058" t="s">
        <v>6</v>
      </c>
      <c r="C5058" t="s">
        <v>6898</v>
      </c>
      <c r="D5058" t="s">
        <v>1708</v>
      </c>
    </row>
    <row r="5059" spans="1:4" x14ac:dyDescent="0.25">
      <c r="A5059" t="s">
        <v>6669</v>
      </c>
      <c r="B5059" t="s">
        <v>6</v>
      </c>
      <c r="C5059" t="s">
        <v>6898</v>
      </c>
      <c r="D5059" t="s">
        <v>1709</v>
      </c>
    </row>
    <row r="5060" spans="1:4" x14ac:dyDescent="0.25">
      <c r="A5060" t="s">
        <v>6670</v>
      </c>
      <c r="B5060" t="s">
        <v>6</v>
      </c>
      <c r="C5060" t="s">
        <v>6898</v>
      </c>
      <c r="D5060" t="s">
        <v>1710</v>
      </c>
    </row>
    <row r="5061" spans="1:4" x14ac:dyDescent="0.25">
      <c r="A5061" t="s">
        <v>6671</v>
      </c>
      <c r="B5061" t="s">
        <v>6</v>
      </c>
      <c r="C5061" t="s">
        <v>6898</v>
      </c>
      <c r="D5061" t="s">
        <v>1711</v>
      </c>
    </row>
    <row r="5062" spans="1:4" x14ac:dyDescent="0.25">
      <c r="A5062" t="s">
        <v>6672</v>
      </c>
      <c r="B5062" t="s">
        <v>6</v>
      </c>
      <c r="C5062" t="s">
        <v>6898</v>
      </c>
      <c r="D5062" t="s">
        <v>1712</v>
      </c>
    </row>
    <row r="5063" spans="1:4" x14ac:dyDescent="0.25">
      <c r="A5063" t="s">
        <v>6673</v>
      </c>
      <c r="B5063" t="s">
        <v>6</v>
      </c>
      <c r="C5063" t="s">
        <v>6898</v>
      </c>
      <c r="D5063" t="s">
        <v>1713</v>
      </c>
    </row>
    <row r="5064" spans="1:4" x14ac:dyDescent="0.25">
      <c r="A5064" t="s">
        <v>6674</v>
      </c>
      <c r="B5064" t="s">
        <v>6</v>
      </c>
      <c r="C5064" t="s">
        <v>6898</v>
      </c>
      <c r="D5064" t="s">
        <v>1714</v>
      </c>
    </row>
    <row r="5065" spans="1:4" x14ac:dyDescent="0.25">
      <c r="A5065" t="s">
        <v>6675</v>
      </c>
      <c r="B5065" t="s">
        <v>6</v>
      </c>
      <c r="C5065" t="s">
        <v>6898</v>
      </c>
      <c r="D5065" t="s">
        <v>1715</v>
      </c>
    </row>
    <row r="5066" spans="1:4" x14ac:dyDescent="0.25">
      <c r="A5066" t="s">
        <v>6676</v>
      </c>
      <c r="B5066" t="s">
        <v>6</v>
      </c>
      <c r="C5066" t="s">
        <v>6899</v>
      </c>
      <c r="D5066" t="s">
        <v>1702</v>
      </c>
    </row>
    <row r="5067" spans="1:4" x14ac:dyDescent="0.25">
      <c r="A5067" t="s">
        <v>6677</v>
      </c>
      <c r="B5067" t="s">
        <v>6</v>
      </c>
      <c r="C5067" t="s">
        <v>6899</v>
      </c>
      <c r="D5067" t="s">
        <v>1705</v>
      </c>
    </row>
    <row r="5068" spans="1:4" x14ac:dyDescent="0.25">
      <c r="A5068" t="s">
        <v>6678</v>
      </c>
      <c r="B5068" t="s">
        <v>6</v>
      </c>
      <c r="C5068" t="s">
        <v>6899</v>
      </c>
      <c r="D5068" t="s">
        <v>1706</v>
      </c>
    </row>
    <row r="5069" spans="1:4" x14ac:dyDescent="0.25">
      <c r="A5069" t="s">
        <v>6679</v>
      </c>
      <c r="B5069" t="s">
        <v>6</v>
      </c>
      <c r="C5069" t="s">
        <v>6899</v>
      </c>
      <c r="D5069" t="s">
        <v>1707</v>
      </c>
    </row>
    <row r="5070" spans="1:4" x14ac:dyDescent="0.25">
      <c r="A5070" t="s">
        <v>6680</v>
      </c>
      <c r="B5070" t="s">
        <v>6</v>
      </c>
      <c r="C5070" t="s">
        <v>6899</v>
      </c>
      <c r="D5070" t="s">
        <v>1708</v>
      </c>
    </row>
    <row r="5071" spans="1:4" x14ac:dyDescent="0.25">
      <c r="A5071" t="s">
        <v>6681</v>
      </c>
      <c r="B5071" t="s">
        <v>6</v>
      </c>
      <c r="C5071" t="s">
        <v>6899</v>
      </c>
      <c r="D5071" t="s">
        <v>1709</v>
      </c>
    </row>
    <row r="5072" spans="1:4" x14ac:dyDescent="0.25">
      <c r="A5072" t="s">
        <v>6682</v>
      </c>
      <c r="B5072" t="s">
        <v>6</v>
      </c>
      <c r="C5072" t="s">
        <v>6899</v>
      </c>
      <c r="D5072" t="s">
        <v>1710</v>
      </c>
    </row>
    <row r="5073" spans="1:4" x14ac:dyDescent="0.25">
      <c r="A5073" t="s">
        <v>6683</v>
      </c>
      <c r="B5073" t="s">
        <v>6</v>
      </c>
      <c r="C5073" t="s">
        <v>6899</v>
      </c>
      <c r="D5073" t="s">
        <v>1711</v>
      </c>
    </row>
    <row r="5074" spans="1:4" x14ac:dyDescent="0.25">
      <c r="A5074" t="s">
        <v>6684</v>
      </c>
      <c r="B5074" t="s">
        <v>6</v>
      </c>
      <c r="C5074" t="s">
        <v>6899</v>
      </c>
      <c r="D5074" t="s">
        <v>1712</v>
      </c>
    </row>
    <row r="5075" spans="1:4" x14ac:dyDescent="0.25">
      <c r="A5075" t="s">
        <v>6685</v>
      </c>
      <c r="B5075" t="s">
        <v>6</v>
      </c>
      <c r="C5075" t="s">
        <v>6899</v>
      </c>
      <c r="D5075" t="s">
        <v>1713</v>
      </c>
    </row>
    <row r="5076" spans="1:4" x14ac:dyDescent="0.25">
      <c r="A5076" t="s">
        <v>6686</v>
      </c>
      <c r="B5076" t="s">
        <v>6</v>
      </c>
      <c r="C5076" t="s">
        <v>6899</v>
      </c>
      <c r="D5076" t="s">
        <v>1714</v>
      </c>
    </row>
    <row r="5077" spans="1:4" x14ac:dyDescent="0.25">
      <c r="A5077" t="s">
        <v>6687</v>
      </c>
      <c r="B5077" t="s">
        <v>6</v>
      </c>
      <c r="C5077" t="s">
        <v>6899</v>
      </c>
      <c r="D5077" t="s">
        <v>1715</v>
      </c>
    </row>
    <row r="5078" spans="1:4" x14ac:dyDescent="0.25">
      <c r="A5078" t="s">
        <v>6688</v>
      </c>
      <c r="B5078" t="s">
        <v>6</v>
      </c>
      <c r="C5078" t="s">
        <v>6900</v>
      </c>
      <c r="D5078" t="s">
        <v>1702</v>
      </c>
    </row>
    <row r="5079" spans="1:4" x14ac:dyDescent="0.25">
      <c r="A5079" t="s">
        <v>6689</v>
      </c>
      <c r="B5079" t="s">
        <v>6</v>
      </c>
      <c r="C5079" t="s">
        <v>6900</v>
      </c>
      <c r="D5079" t="s">
        <v>1705</v>
      </c>
    </row>
    <row r="5080" spans="1:4" x14ac:dyDescent="0.25">
      <c r="A5080" t="s">
        <v>6690</v>
      </c>
      <c r="B5080" t="s">
        <v>6</v>
      </c>
      <c r="C5080" t="s">
        <v>6900</v>
      </c>
      <c r="D5080" t="s">
        <v>1706</v>
      </c>
    </row>
    <row r="5081" spans="1:4" x14ac:dyDescent="0.25">
      <c r="A5081" t="s">
        <v>6691</v>
      </c>
      <c r="B5081" t="s">
        <v>6</v>
      </c>
      <c r="C5081" t="s">
        <v>6900</v>
      </c>
      <c r="D5081" t="s">
        <v>1707</v>
      </c>
    </row>
    <row r="5082" spans="1:4" x14ac:dyDescent="0.25">
      <c r="A5082" t="s">
        <v>6692</v>
      </c>
      <c r="B5082" t="s">
        <v>6</v>
      </c>
      <c r="C5082" t="s">
        <v>6900</v>
      </c>
      <c r="D5082" t="s">
        <v>1708</v>
      </c>
    </row>
    <row r="5083" spans="1:4" x14ac:dyDescent="0.25">
      <c r="A5083" t="s">
        <v>6693</v>
      </c>
      <c r="B5083" t="s">
        <v>6</v>
      </c>
      <c r="C5083" t="s">
        <v>6900</v>
      </c>
      <c r="D5083" t="s">
        <v>1709</v>
      </c>
    </row>
    <row r="5084" spans="1:4" x14ac:dyDescent="0.25">
      <c r="A5084" t="s">
        <v>6694</v>
      </c>
      <c r="B5084" t="s">
        <v>6</v>
      </c>
      <c r="C5084" t="s">
        <v>6900</v>
      </c>
      <c r="D5084" t="s">
        <v>1710</v>
      </c>
    </row>
    <row r="5085" spans="1:4" x14ac:dyDescent="0.25">
      <c r="A5085" t="s">
        <v>6695</v>
      </c>
      <c r="B5085" t="s">
        <v>6</v>
      </c>
      <c r="C5085" t="s">
        <v>6900</v>
      </c>
      <c r="D5085" t="s">
        <v>1711</v>
      </c>
    </row>
    <row r="5086" spans="1:4" x14ac:dyDescent="0.25">
      <c r="A5086" t="s">
        <v>6696</v>
      </c>
      <c r="B5086" t="s">
        <v>6</v>
      </c>
      <c r="C5086" t="s">
        <v>6900</v>
      </c>
      <c r="D5086" t="s">
        <v>1712</v>
      </c>
    </row>
    <row r="5087" spans="1:4" x14ac:dyDescent="0.25">
      <c r="A5087" t="s">
        <v>6697</v>
      </c>
      <c r="B5087" t="s">
        <v>6</v>
      </c>
      <c r="C5087" t="s">
        <v>6900</v>
      </c>
      <c r="D5087" t="s">
        <v>1713</v>
      </c>
    </row>
    <row r="5088" spans="1:4" x14ac:dyDescent="0.25">
      <c r="A5088" t="s">
        <v>6698</v>
      </c>
      <c r="B5088" t="s">
        <v>6</v>
      </c>
      <c r="C5088" t="s">
        <v>6900</v>
      </c>
      <c r="D5088" t="s">
        <v>1714</v>
      </c>
    </row>
    <row r="5089" spans="1:4" x14ac:dyDescent="0.25">
      <c r="A5089" t="s">
        <v>6699</v>
      </c>
      <c r="B5089" t="s">
        <v>6</v>
      </c>
      <c r="C5089" t="s">
        <v>6900</v>
      </c>
      <c r="D5089" t="s">
        <v>1715</v>
      </c>
    </row>
    <row r="5090" spans="1:4" x14ac:dyDescent="0.25">
      <c r="A5090" t="s">
        <v>6700</v>
      </c>
      <c r="B5090" t="s">
        <v>6</v>
      </c>
      <c r="C5090" t="s">
        <v>6901</v>
      </c>
      <c r="D5090" t="s">
        <v>1702</v>
      </c>
    </row>
    <row r="5091" spans="1:4" x14ac:dyDescent="0.25">
      <c r="A5091" t="s">
        <v>6701</v>
      </c>
      <c r="B5091" t="s">
        <v>6</v>
      </c>
      <c r="C5091" t="s">
        <v>6901</v>
      </c>
      <c r="D5091" t="s">
        <v>1705</v>
      </c>
    </row>
    <row r="5092" spans="1:4" x14ac:dyDescent="0.25">
      <c r="A5092" t="s">
        <v>6702</v>
      </c>
      <c r="B5092" t="s">
        <v>6</v>
      </c>
      <c r="C5092" t="s">
        <v>6901</v>
      </c>
      <c r="D5092" t="s">
        <v>1706</v>
      </c>
    </row>
    <row r="5093" spans="1:4" x14ac:dyDescent="0.25">
      <c r="A5093" t="s">
        <v>6703</v>
      </c>
      <c r="B5093" t="s">
        <v>6</v>
      </c>
      <c r="C5093" t="s">
        <v>6901</v>
      </c>
      <c r="D5093" t="s">
        <v>1707</v>
      </c>
    </row>
    <row r="5094" spans="1:4" x14ac:dyDescent="0.25">
      <c r="A5094" t="s">
        <v>6704</v>
      </c>
      <c r="B5094" t="s">
        <v>6</v>
      </c>
      <c r="C5094" t="s">
        <v>6901</v>
      </c>
      <c r="D5094" t="s">
        <v>1708</v>
      </c>
    </row>
    <row r="5095" spans="1:4" x14ac:dyDescent="0.25">
      <c r="A5095" t="s">
        <v>6705</v>
      </c>
      <c r="B5095" t="s">
        <v>6</v>
      </c>
      <c r="C5095" t="s">
        <v>6901</v>
      </c>
      <c r="D5095" t="s">
        <v>1709</v>
      </c>
    </row>
    <row r="5096" spans="1:4" x14ac:dyDescent="0.25">
      <c r="A5096" t="s">
        <v>6706</v>
      </c>
      <c r="B5096" t="s">
        <v>6</v>
      </c>
      <c r="C5096" t="s">
        <v>6901</v>
      </c>
      <c r="D5096" t="s">
        <v>1710</v>
      </c>
    </row>
    <row r="5097" spans="1:4" x14ac:dyDescent="0.25">
      <c r="A5097" t="s">
        <v>6707</v>
      </c>
      <c r="B5097" t="s">
        <v>6</v>
      </c>
      <c r="C5097" t="s">
        <v>6901</v>
      </c>
      <c r="D5097" t="s">
        <v>1711</v>
      </c>
    </row>
    <row r="5098" spans="1:4" x14ac:dyDescent="0.25">
      <c r="A5098" t="s">
        <v>6708</v>
      </c>
      <c r="B5098" t="s">
        <v>6</v>
      </c>
      <c r="C5098" t="s">
        <v>6901</v>
      </c>
      <c r="D5098" t="s">
        <v>1712</v>
      </c>
    </row>
    <row r="5099" spans="1:4" x14ac:dyDescent="0.25">
      <c r="A5099" t="s">
        <v>6709</v>
      </c>
      <c r="B5099" t="s">
        <v>6</v>
      </c>
      <c r="C5099" t="s">
        <v>6901</v>
      </c>
      <c r="D5099" t="s">
        <v>1713</v>
      </c>
    </row>
    <row r="5100" spans="1:4" x14ac:dyDescent="0.25">
      <c r="A5100" t="s">
        <v>6710</v>
      </c>
      <c r="B5100" t="s">
        <v>6</v>
      </c>
      <c r="C5100" t="s">
        <v>6901</v>
      </c>
      <c r="D5100" t="s">
        <v>1714</v>
      </c>
    </row>
    <row r="5101" spans="1:4" x14ac:dyDescent="0.25">
      <c r="A5101" t="s">
        <v>6711</v>
      </c>
      <c r="B5101" t="s">
        <v>6</v>
      </c>
      <c r="C5101" t="s">
        <v>6901</v>
      </c>
      <c r="D5101" t="s">
        <v>1715</v>
      </c>
    </row>
    <row r="5102" spans="1:4" x14ac:dyDescent="0.25">
      <c r="A5102" t="s">
        <v>6712</v>
      </c>
      <c r="B5102" t="s">
        <v>6</v>
      </c>
      <c r="C5102" t="s">
        <v>6902</v>
      </c>
      <c r="D5102" t="s">
        <v>1702</v>
      </c>
    </row>
    <row r="5103" spans="1:4" x14ac:dyDescent="0.25">
      <c r="A5103" t="s">
        <v>6713</v>
      </c>
      <c r="B5103" t="s">
        <v>6</v>
      </c>
      <c r="C5103" t="s">
        <v>6902</v>
      </c>
      <c r="D5103" t="s">
        <v>1705</v>
      </c>
    </row>
    <row r="5104" spans="1:4" x14ac:dyDescent="0.25">
      <c r="A5104" t="s">
        <v>6714</v>
      </c>
      <c r="B5104" t="s">
        <v>6</v>
      </c>
      <c r="C5104" t="s">
        <v>6902</v>
      </c>
      <c r="D5104" t="s">
        <v>1706</v>
      </c>
    </row>
    <row r="5105" spans="1:4" x14ac:dyDescent="0.25">
      <c r="A5105" t="s">
        <v>6715</v>
      </c>
      <c r="B5105" t="s">
        <v>6</v>
      </c>
      <c r="C5105" t="s">
        <v>6902</v>
      </c>
      <c r="D5105" t="s">
        <v>1707</v>
      </c>
    </row>
    <row r="5106" spans="1:4" x14ac:dyDescent="0.25">
      <c r="A5106" t="s">
        <v>6716</v>
      </c>
      <c r="B5106" t="s">
        <v>6</v>
      </c>
      <c r="C5106" t="s">
        <v>6902</v>
      </c>
      <c r="D5106" t="s">
        <v>1708</v>
      </c>
    </row>
    <row r="5107" spans="1:4" x14ac:dyDescent="0.25">
      <c r="A5107" t="s">
        <v>6717</v>
      </c>
      <c r="B5107" t="s">
        <v>6</v>
      </c>
      <c r="C5107" t="s">
        <v>6902</v>
      </c>
      <c r="D5107" t="s">
        <v>1709</v>
      </c>
    </row>
    <row r="5108" spans="1:4" x14ac:dyDescent="0.25">
      <c r="A5108" t="s">
        <v>6718</v>
      </c>
      <c r="B5108" t="s">
        <v>6</v>
      </c>
      <c r="C5108" t="s">
        <v>6902</v>
      </c>
      <c r="D5108" t="s">
        <v>1710</v>
      </c>
    </row>
    <row r="5109" spans="1:4" x14ac:dyDescent="0.25">
      <c r="A5109" t="s">
        <v>6719</v>
      </c>
      <c r="B5109" t="s">
        <v>6</v>
      </c>
      <c r="C5109" t="s">
        <v>6902</v>
      </c>
      <c r="D5109" t="s">
        <v>1711</v>
      </c>
    </row>
    <row r="5110" spans="1:4" x14ac:dyDescent="0.25">
      <c r="A5110" t="s">
        <v>6720</v>
      </c>
      <c r="B5110" t="s">
        <v>6</v>
      </c>
      <c r="C5110" t="s">
        <v>6902</v>
      </c>
      <c r="D5110" t="s">
        <v>1712</v>
      </c>
    </row>
    <row r="5111" spans="1:4" x14ac:dyDescent="0.25">
      <c r="A5111" t="s">
        <v>6721</v>
      </c>
      <c r="B5111" t="s">
        <v>6</v>
      </c>
      <c r="C5111" t="s">
        <v>6902</v>
      </c>
      <c r="D5111" t="s">
        <v>1713</v>
      </c>
    </row>
    <row r="5112" spans="1:4" x14ac:dyDescent="0.25">
      <c r="A5112" t="s">
        <v>6722</v>
      </c>
      <c r="B5112" t="s">
        <v>6</v>
      </c>
      <c r="C5112" t="s">
        <v>6902</v>
      </c>
      <c r="D5112" t="s">
        <v>1714</v>
      </c>
    </row>
    <row r="5113" spans="1:4" x14ac:dyDescent="0.25">
      <c r="A5113" t="s">
        <v>6723</v>
      </c>
      <c r="B5113" t="s">
        <v>6</v>
      </c>
      <c r="C5113" t="s">
        <v>6902</v>
      </c>
      <c r="D5113" t="s">
        <v>1715</v>
      </c>
    </row>
    <row r="5114" spans="1:4" x14ac:dyDescent="0.25">
      <c r="A5114" t="s">
        <v>6724</v>
      </c>
      <c r="B5114" t="s">
        <v>6</v>
      </c>
      <c r="C5114" t="s">
        <v>6903</v>
      </c>
      <c r="D5114" t="s">
        <v>1702</v>
      </c>
    </row>
    <row r="5115" spans="1:4" x14ac:dyDescent="0.25">
      <c r="A5115" t="s">
        <v>6725</v>
      </c>
      <c r="B5115" t="s">
        <v>6</v>
      </c>
      <c r="C5115" t="s">
        <v>6903</v>
      </c>
      <c r="D5115" t="s">
        <v>1705</v>
      </c>
    </row>
    <row r="5116" spans="1:4" x14ac:dyDescent="0.25">
      <c r="A5116" t="s">
        <v>6726</v>
      </c>
      <c r="B5116" t="s">
        <v>6</v>
      </c>
      <c r="C5116" t="s">
        <v>6903</v>
      </c>
      <c r="D5116" t="s">
        <v>1706</v>
      </c>
    </row>
    <row r="5117" spans="1:4" x14ac:dyDescent="0.25">
      <c r="A5117" t="s">
        <v>6727</v>
      </c>
      <c r="B5117" t="s">
        <v>6</v>
      </c>
      <c r="C5117" t="s">
        <v>6903</v>
      </c>
      <c r="D5117" t="s">
        <v>1707</v>
      </c>
    </row>
    <row r="5118" spans="1:4" x14ac:dyDescent="0.25">
      <c r="A5118" t="s">
        <v>6728</v>
      </c>
      <c r="B5118" t="s">
        <v>6</v>
      </c>
      <c r="C5118" t="s">
        <v>6903</v>
      </c>
      <c r="D5118" t="s">
        <v>1708</v>
      </c>
    </row>
    <row r="5119" spans="1:4" x14ac:dyDescent="0.25">
      <c r="A5119" t="s">
        <v>6729</v>
      </c>
      <c r="B5119" t="s">
        <v>6</v>
      </c>
      <c r="C5119" t="s">
        <v>6903</v>
      </c>
      <c r="D5119" t="s">
        <v>1709</v>
      </c>
    </row>
    <row r="5120" spans="1:4" x14ac:dyDescent="0.25">
      <c r="A5120" t="s">
        <v>6730</v>
      </c>
      <c r="B5120" t="s">
        <v>6</v>
      </c>
      <c r="C5120" t="s">
        <v>6903</v>
      </c>
      <c r="D5120" t="s">
        <v>1710</v>
      </c>
    </row>
    <row r="5121" spans="1:4" x14ac:dyDescent="0.25">
      <c r="A5121" t="s">
        <v>6731</v>
      </c>
      <c r="B5121" t="s">
        <v>6</v>
      </c>
      <c r="C5121" t="s">
        <v>6903</v>
      </c>
      <c r="D5121" t="s">
        <v>1711</v>
      </c>
    </row>
    <row r="5122" spans="1:4" x14ac:dyDescent="0.25">
      <c r="A5122" t="s">
        <v>6732</v>
      </c>
      <c r="B5122" t="s">
        <v>6</v>
      </c>
      <c r="C5122" t="s">
        <v>6903</v>
      </c>
      <c r="D5122" t="s">
        <v>1712</v>
      </c>
    </row>
    <row r="5123" spans="1:4" x14ac:dyDescent="0.25">
      <c r="A5123" t="s">
        <v>6733</v>
      </c>
      <c r="B5123" t="s">
        <v>6</v>
      </c>
      <c r="C5123" t="s">
        <v>6903</v>
      </c>
      <c r="D5123" t="s">
        <v>1713</v>
      </c>
    </row>
    <row r="5124" spans="1:4" x14ac:dyDescent="0.25">
      <c r="A5124" t="s">
        <v>6734</v>
      </c>
      <c r="B5124" t="s">
        <v>6</v>
      </c>
      <c r="C5124" t="s">
        <v>6903</v>
      </c>
      <c r="D5124" t="s">
        <v>1714</v>
      </c>
    </row>
    <row r="5125" spans="1:4" x14ac:dyDescent="0.25">
      <c r="A5125" t="s">
        <v>6735</v>
      </c>
      <c r="B5125" t="s">
        <v>6</v>
      </c>
      <c r="C5125" t="s">
        <v>6903</v>
      </c>
      <c r="D5125" t="s">
        <v>1715</v>
      </c>
    </row>
    <row r="5126" spans="1:4" x14ac:dyDescent="0.25">
      <c r="A5126" t="s">
        <v>6736</v>
      </c>
      <c r="B5126" t="s">
        <v>6</v>
      </c>
      <c r="C5126" t="s">
        <v>6904</v>
      </c>
      <c r="D5126" t="s">
        <v>1702</v>
      </c>
    </row>
    <row r="5127" spans="1:4" x14ac:dyDescent="0.25">
      <c r="A5127" t="s">
        <v>6737</v>
      </c>
      <c r="B5127" t="s">
        <v>6</v>
      </c>
      <c r="C5127" t="s">
        <v>6904</v>
      </c>
      <c r="D5127" t="s">
        <v>1705</v>
      </c>
    </row>
    <row r="5128" spans="1:4" x14ac:dyDescent="0.25">
      <c r="A5128" t="s">
        <v>6738</v>
      </c>
      <c r="B5128" t="s">
        <v>6</v>
      </c>
      <c r="C5128" t="s">
        <v>6904</v>
      </c>
      <c r="D5128" t="s">
        <v>1706</v>
      </c>
    </row>
    <row r="5129" spans="1:4" x14ac:dyDescent="0.25">
      <c r="A5129" t="s">
        <v>6739</v>
      </c>
      <c r="B5129" t="s">
        <v>6</v>
      </c>
      <c r="C5129" t="s">
        <v>6904</v>
      </c>
      <c r="D5129" t="s">
        <v>1707</v>
      </c>
    </row>
    <row r="5130" spans="1:4" x14ac:dyDescent="0.25">
      <c r="A5130" t="s">
        <v>6740</v>
      </c>
      <c r="B5130" t="s">
        <v>6</v>
      </c>
      <c r="C5130" t="s">
        <v>6904</v>
      </c>
      <c r="D5130" t="s">
        <v>1708</v>
      </c>
    </row>
    <row r="5131" spans="1:4" x14ac:dyDescent="0.25">
      <c r="A5131" t="s">
        <v>6741</v>
      </c>
      <c r="B5131" t="s">
        <v>6</v>
      </c>
      <c r="C5131" t="s">
        <v>6904</v>
      </c>
      <c r="D5131" t="s">
        <v>1709</v>
      </c>
    </row>
    <row r="5132" spans="1:4" x14ac:dyDescent="0.25">
      <c r="A5132" t="s">
        <v>6742</v>
      </c>
      <c r="B5132" t="s">
        <v>6</v>
      </c>
      <c r="C5132" t="s">
        <v>6904</v>
      </c>
      <c r="D5132" t="s">
        <v>1710</v>
      </c>
    </row>
    <row r="5133" spans="1:4" x14ac:dyDescent="0.25">
      <c r="A5133" t="s">
        <v>6743</v>
      </c>
      <c r="B5133" t="s">
        <v>6</v>
      </c>
      <c r="C5133" t="s">
        <v>6904</v>
      </c>
      <c r="D5133" t="s">
        <v>1711</v>
      </c>
    </row>
    <row r="5134" spans="1:4" x14ac:dyDescent="0.25">
      <c r="A5134" t="s">
        <v>6744</v>
      </c>
      <c r="B5134" t="s">
        <v>6</v>
      </c>
      <c r="C5134" t="s">
        <v>6904</v>
      </c>
      <c r="D5134" t="s">
        <v>1712</v>
      </c>
    </row>
    <row r="5135" spans="1:4" x14ac:dyDescent="0.25">
      <c r="A5135" t="s">
        <v>6745</v>
      </c>
      <c r="B5135" t="s">
        <v>6</v>
      </c>
      <c r="C5135" t="s">
        <v>6904</v>
      </c>
      <c r="D5135" t="s">
        <v>1713</v>
      </c>
    </row>
    <row r="5136" spans="1:4" x14ac:dyDescent="0.25">
      <c r="A5136" t="s">
        <v>6746</v>
      </c>
      <c r="B5136" t="s">
        <v>6</v>
      </c>
      <c r="C5136" t="s">
        <v>6904</v>
      </c>
      <c r="D5136" t="s">
        <v>1714</v>
      </c>
    </row>
    <row r="5137" spans="1:4" x14ac:dyDescent="0.25">
      <c r="A5137" t="s">
        <v>6747</v>
      </c>
      <c r="B5137" t="s">
        <v>6</v>
      </c>
      <c r="C5137" t="s">
        <v>6904</v>
      </c>
      <c r="D5137" t="s">
        <v>1715</v>
      </c>
    </row>
    <row r="5138" spans="1:4" x14ac:dyDescent="0.25">
      <c r="A5138" t="s">
        <v>6748</v>
      </c>
      <c r="B5138" t="s">
        <v>6</v>
      </c>
      <c r="C5138" t="s">
        <v>6905</v>
      </c>
      <c r="D5138" t="s">
        <v>1702</v>
      </c>
    </row>
    <row r="5139" spans="1:4" x14ac:dyDescent="0.25">
      <c r="A5139" t="s">
        <v>6749</v>
      </c>
      <c r="B5139" t="s">
        <v>6</v>
      </c>
      <c r="C5139" t="s">
        <v>6905</v>
      </c>
      <c r="D5139" t="s">
        <v>1705</v>
      </c>
    </row>
    <row r="5140" spans="1:4" x14ac:dyDescent="0.25">
      <c r="A5140" t="s">
        <v>6750</v>
      </c>
      <c r="B5140" t="s">
        <v>6</v>
      </c>
      <c r="C5140" t="s">
        <v>6905</v>
      </c>
      <c r="D5140" t="s">
        <v>1706</v>
      </c>
    </row>
    <row r="5141" spans="1:4" x14ac:dyDescent="0.25">
      <c r="A5141" t="s">
        <v>6751</v>
      </c>
      <c r="B5141" t="s">
        <v>6</v>
      </c>
      <c r="C5141" t="s">
        <v>6905</v>
      </c>
      <c r="D5141" t="s">
        <v>1707</v>
      </c>
    </row>
    <row r="5142" spans="1:4" x14ac:dyDescent="0.25">
      <c r="A5142" t="s">
        <v>6752</v>
      </c>
      <c r="B5142" t="s">
        <v>6</v>
      </c>
      <c r="C5142" t="s">
        <v>6905</v>
      </c>
      <c r="D5142" t="s">
        <v>1708</v>
      </c>
    </row>
    <row r="5143" spans="1:4" x14ac:dyDescent="0.25">
      <c r="A5143" t="s">
        <v>6753</v>
      </c>
      <c r="B5143" t="s">
        <v>6</v>
      </c>
      <c r="C5143" t="s">
        <v>6905</v>
      </c>
      <c r="D5143" t="s">
        <v>1709</v>
      </c>
    </row>
    <row r="5144" spans="1:4" x14ac:dyDescent="0.25">
      <c r="A5144" t="s">
        <v>6754</v>
      </c>
      <c r="B5144" t="s">
        <v>6</v>
      </c>
      <c r="C5144" t="s">
        <v>6905</v>
      </c>
      <c r="D5144" t="s">
        <v>1710</v>
      </c>
    </row>
    <row r="5145" spans="1:4" x14ac:dyDescent="0.25">
      <c r="A5145" t="s">
        <v>6755</v>
      </c>
      <c r="B5145" t="s">
        <v>6</v>
      </c>
      <c r="C5145" t="s">
        <v>6905</v>
      </c>
      <c r="D5145" t="s">
        <v>1711</v>
      </c>
    </row>
    <row r="5146" spans="1:4" x14ac:dyDescent="0.25">
      <c r="A5146" t="s">
        <v>6756</v>
      </c>
      <c r="B5146" t="s">
        <v>6</v>
      </c>
      <c r="C5146" t="s">
        <v>6905</v>
      </c>
      <c r="D5146" t="s">
        <v>1712</v>
      </c>
    </row>
    <row r="5147" spans="1:4" x14ac:dyDescent="0.25">
      <c r="A5147" t="s">
        <v>6757</v>
      </c>
      <c r="B5147" t="s">
        <v>6</v>
      </c>
      <c r="C5147" t="s">
        <v>6905</v>
      </c>
      <c r="D5147" t="s">
        <v>1713</v>
      </c>
    </row>
    <row r="5148" spans="1:4" x14ac:dyDescent="0.25">
      <c r="A5148" t="s">
        <v>6758</v>
      </c>
      <c r="B5148" t="s">
        <v>6</v>
      </c>
      <c r="C5148" t="s">
        <v>6905</v>
      </c>
      <c r="D5148" t="s">
        <v>1714</v>
      </c>
    </row>
    <row r="5149" spans="1:4" x14ac:dyDescent="0.25">
      <c r="A5149" t="s">
        <v>6759</v>
      </c>
      <c r="B5149" t="s">
        <v>6</v>
      </c>
      <c r="C5149" t="s">
        <v>6905</v>
      </c>
      <c r="D5149" t="s">
        <v>1715</v>
      </c>
    </row>
    <row r="5150" spans="1:4" x14ac:dyDescent="0.25">
      <c r="A5150" t="s">
        <v>6760</v>
      </c>
      <c r="B5150" t="s">
        <v>6</v>
      </c>
      <c r="C5150" t="s">
        <v>6906</v>
      </c>
      <c r="D5150" t="s">
        <v>1702</v>
      </c>
    </row>
    <row r="5151" spans="1:4" x14ac:dyDescent="0.25">
      <c r="A5151" t="s">
        <v>6761</v>
      </c>
      <c r="B5151" t="s">
        <v>6</v>
      </c>
      <c r="C5151" t="s">
        <v>6906</v>
      </c>
      <c r="D5151" t="s">
        <v>1705</v>
      </c>
    </row>
    <row r="5152" spans="1:4" x14ac:dyDescent="0.25">
      <c r="A5152" t="s">
        <v>6762</v>
      </c>
      <c r="B5152" t="s">
        <v>6</v>
      </c>
      <c r="C5152" t="s">
        <v>6906</v>
      </c>
      <c r="D5152" t="s">
        <v>1706</v>
      </c>
    </row>
    <row r="5153" spans="1:4" x14ac:dyDescent="0.25">
      <c r="A5153" t="s">
        <v>6763</v>
      </c>
      <c r="B5153" t="s">
        <v>6</v>
      </c>
      <c r="C5153" t="s">
        <v>6906</v>
      </c>
      <c r="D5153" t="s">
        <v>1707</v>
      </c>
    </row>
    <row r="5154" spans="1:4" x14ac:dyDescent="0.25">
      <c r="A5154" t="s">
        <v>6764</v>
      </c>
      <c r="B5154" t="s">
        <v>6</v>
      </c>
      <c r="C5154" t="s">
        <v>6906</v>
      </c>
      <c r="D5154" t="s">
        <v>1708</v>
      </c>
    </row>
    <row r="5155" spans="1:4" x14ac:dyDescent="0.25">
      <c r="A5155" t="s">
        <v>6765</v>
      </c>
      <c r="B5155" t="s">
        <v>6</v>
      </c>
      <c r="C5155" t="s">
        <v>6906</v>
      </c>
      <c r="D5155" t="s">
        <v>1709</v>
      </c>
    </row>
    <row r="5156" spans="1:4" x14ac:dyDescent="0.25">
      <c r="A5156" t="s">
        <v>6766</v>
      </c>
      <c r="B5156" t="s">
        <v>6</v>
      </c>
      <c r="C5156" t="s">
        <v>6906</v>
      </c>
      <c r="D5156" t="s">
        <v>1710</v>
      </c>
    </row>
    <row r="5157" spans="1:4" x14ac:dyDescent="0.25">
      <c r="A5157" t="s">
        <v>6767</v>
      </c>
      <c r="B5157" t="s">
        <v>6</v>
      </c>
      <c r="C5157" t="s">
        <v>6906</v>
      </c>
      <c r="D5157" t="s">
        <v>1711</v>
      </c>
    </row>
    <row r="5158" spans="1:4" x14ac:dyDescent="0.25">
      <c r="A5158" t="s">
        <v>6768</v>
      </c>
      <c r="B5158" t="s">
        <v>6</v>
      </c>
      <c r="C5158" t="s">
        <v>6906</v>
      </c>
      <c r="D5158" t="s">
        <v>1712</v>
      </c>
    </row>
    <row r="5159" spans="1:4" x14ac:dyDescent="0.25">
      <c r="A5159" t="s">
        <v>6769</v>
      </c>
      <c r="B5159" t="s">
        <v>6</v>
      </c>
      <c r="C5159" t="s">
        <v>6906</v>
      </c>
      <c r="D5159" t="s">
        <v>1713</v>
      </c>
    </row>
    <row r="5160" spans="1:4" x14ac:dyDescent="0.25">
      <c r="A5160" t="s">
        <v>6770</v>
      </c>
      <c r="B5160" t="s">
        <v>6</v>
      </c>
      <c r="C5160" t="s">
        <v>6906</v>
      </c>
      <c r="D5160" t="s">
        <v>1714</v>
      </c>
    </row>
    <row r="5161" spans="1:4" x14ac:dyDescent="0.25">
      <c r="A5161" t="s">
        <v>6771</v>
      </c>
      <c r="B5161" t="s">
        <v>6</v>
      </c>
      <c r="C5161" t="s">
        <v>6906</v>
      </c>
      <c r="D5161" t="s">
        <v>1715</v>
      </c>
    </row>
    <row r="5162" spans="1:4" x14ac:dyDescent="0.25">
      <c r="A5162" t="s">
        <v>6772</v>
      </c>
      <c r="B5162" t="s">
        <v>6</v>
      </c>
      <c r="C5162" t="s">
        <v>6907</v>
      </c>
      <c r="D5162" t="s">
        <v>1702</v>
      </c>
    </row>
    <row r="5163" spans="1:4" x14ac:dyDescent="0.25">
      <c r="A5163" t="s">
        <v>6773</v>
      </c>
      <c r="B5163" t="s">
        <v>6</v>
      </c>
      <c r="C5163" t="s">
        <v>6907</v>
      </c>
      <c r="D5163" t="s">
        <v>1705</v>
      </c>
    </row>
    <row r="5164" spans="1:4" x14ac:dyDescent="0.25">
      <c r="A5164" t="s">
        <v>6774</v>
      </c>
      <c r="B5164" t="s">
        <v>6</v>
      </c>
      <c r="C5164" t="s">
        <v>6907</v>
      </c>
      <c r="D5164" t="s">
        <v>1706</v>
      </c>
    </row>
    <row r="5165" spans="1:4" x14ac:dyDescent="0.25">
      <c r="A5165" t="s">
        <v>6775</v>
      </c>
      <c r="B5165" t="s">
        <v>6</v>
      </c>
      <c r="C5165" t="s">
        <v>6907</v>
      </c>
      <c r="D5165" t="s">
        <v>1707</v>
      </c>
    </row>
    <row r="5166" spans="1:4" x14ac:dyDescent="0.25">
      <c r="A5166" t="s">
        <v>6776</v>
      </c>
      <c r="B5166" t="s">
        <v>6</v>
      </c>
      <c r="C5166" t="s">
        <v>6907</v>
      </c>
      <c r="D5166" t="s">
        <v>1708</v>
      </c>
    </row>
    <row r="5167" spans="1:4" x14ac:dyDescent="0.25">
      <c r="A5167" t="s">
        <v>6777</v>
      </c>
      <c r="B5167" t="s">
        <v>6</v>
      </c>
      <c r="C5167" t="s">
        <v>6907</v>
      </c>
      <c r="D5167" t="s">
        <v>1709</v>
      </c>
    </row>
    <row r="5168" spans="1:4" x14ac:dyDescent="0.25">
      <c r="A5168" t="s">
        <v>6778</v>
      </c>
      <c r="B5168" t="s">
        <v>6</v>
      </c>
      <c r="C5168" t="s">
        <v>6907</v>
      </c>
      <c r="D5168" t="s">
        <v>1710</v>
      </c>
    </row>
    <row r="5169" spans="1:4" x14ac:dyDescent="0.25">
      <c r="A5169" t="s">
        <v>6779</v>
      </c>
      <c r="B5169" t="s">
        <v>6</v>
      </c>
      <c r="C5169" t="s">
        <v>6907</v>
      </c>
      <c r="D5169" t="s">
        <v>1711</v>
      </c>
    </row>
    <row r="5170" spans="1:4" x14ac:dyDescent="0.25">
      <c r="A5170" t="s">
        <v>6780</v>
      </c>
      <c r="B5170" t="s">
        <v>6</v>
      </c>
      <c r="C5170" t="s">
        <v>6907</v>
      </c>
      <c r="D5170" t="s">
        <v>1712</v>
      </c>
    </row>
    <row r="5171" spans="1:4" x14ac:dyDescent="0.25">
      <c r="A5171" t="s">
        <v>6781</v>
      </c>
      <c r="B5171" t="s">
        <v>6</v>
      </c>
      <c r="C5171" t="s">
        <v>6907</v>
      </c>
      <c r="D5171" t="s">
        <v>1713</v>
      </c>
    </row>
    <row r="5172" spans="1:4" x14ac:dyDescent="0.25">
      <c r="A5172" t="s">
        <v>6782</v>
      </c>
      <c r="B5172" t="s">
        <v>6</v>
      </c>
      <c r="C5172" t="s">
        <v>6907</v>
      </c>
      <c r="D5172" t="s">
        <v>1714</v>
      </c>
    </row>
    <row r="5173" spans="1:4" x14ac:dyDescent="0.25">
      <c r="A5173" t="s">
        <v>6783</v>
      </c>
      <c r="B5173" t="s">
        <v>6</v>
      </c>
      <c r="C5173" t="s">
        <v>6907</v>
      </c>
      <c r="D5173" t="s">
        <v>1715</v>
      </c>
    </row>
    <row r="5174" spans="1:4" x14ac:dyDescent="0.25">
      <c r="A5174" t="s">
        <v>6784</v>
      </c>
      <c r="B5174" t="s">
        <v>6</v>
      </c>
      <c r="C5174" t="s">
        <v>6908</v>
      </c>
      <c r="D5174" t="s">
        <v>1702</v>
      </c>
    </row>
    <row r="5175" spans="1:4" x14ac:dyDescent="0.25">
      <c r="A5175" t="s">
        <v>6785</v>
      </c>
      <c r="B5175" t="s">
        <v>6</v>
      </c>
      <c r="C5175" t="s">
        <v>6908</v>
      </c>
      <c r="D5175" t="s">
        <v>1705</v>
      </c>
    </row>
    <row r="5176" spans="1:4" x14ac:dyDescent="0.25">
      <c r="A5176" t="s">
        <v>6786</v>
      </c>
      <c r="B5176" t="s">
        <v>6</v>
      </c>
      <c r="C5176" t="s">
        <v>6908</v>
      </c>
      <c r="D5176" t="s">
        <v>1706</v>
      </c>
    </row>
    <row r="5177" spans="1:4" x14ac:dyDescent="0.25">
      <c r="A5177" t="s">
        <v>6787</v>
      </c>
      <c r="B5177" t="s">
        <v>6</v>
      </c>
      <c r="C5177" t="s">
        <v>6908</v>
      </c>
      <c r="D5177" t="s">
        <v>1707</v>
      </c>
    </row>
    <row r="5178" spans="1:4" x14ac:dyDescent="0.25">
      <c r="A5178" t="s">
        <v>6788</v>
      </c>
      <c r="B5178" t="s">
        <v>6</v>
      </c>
      <c r="C5178" t="s">
        <v>6908</v>
      </c>
      <c r="D5178" t="s">
        <v>1708</v>
      </c>
    </row>
    <row r="5179" spans="1:4" x14ac:dyDescent="0.25">
      <c r="A5179" t="s">
        <v>6789</v>
      </c>
      <c r="B5179" t="s">
        <v>6</v>
      </c>
      <c r="C5179" t="s">
        <v>6908</v>
      </c>
      <c r="D5179" t="s">
        <v>1709</v>
      </c>
    </row>
    <row r="5180" spans="1:4" x14ac:dyDescent="0.25">
      <c r="A5180" t="s">
        <v>6790</v>
      </c>
      <c r="B5180" t="s">
        <v>6</v>
      </c>
      <c r="C5180" t="s">
        <v>6908</v>
      </c>
      <c r="D5180" t="s">
        <v>1710</v>
      </c>
    </row>
    <row r="5181" spans="1:4" x14ac:dyDescent="0.25">
      <c r="A5181" t="s">
        <v>6791</v>
      </c>
      <c r="B5181" t="s">
        <v>6</v>
      </c>
      <c r="C5181" t="s">
        <v>6908</v>
      </c>
      <c r="D5181" t="s">
        <v>1711</v>
      </c>
    </row>
    <row r="5182" spans="1:4" x14ac:dyDescent="0.25">
      <c r="A5182" t="s">
        <v>6792</v>
      </c>
      <c r="B5182" t="s">
        <v>6</v>
      </c>
      <c r="C5182" t="s">
        <v>6908</v>
      </c>
      <c r="D5182" t="s">
        <v>1712</v>
      </c>
    </row>
    <row r="5183" spans="1:4" x14ac:dyDescent="0.25">
      <c r="A5183" t="s">
        <v>6793</v>
      </c>
      <c r="B5183" t="s">
        <v>6</v>
      </c>
      <c r="C5183" t="s">
        <v>6908</v>
      </c>
      <c r="D5183" t="s">
        <v>1713</v>
      </c>
    </row>
    <row r="5184" spans="1:4" x14ac:dyDescent="0.25">
      <c r="A5184" t="s">
        <v>6794</v>
      </c>
      <c r="B5184" t="s">
        <v>6</v>
      </c>
      <c r="C5184" t="s">
        <v>6908</v>
      </c>
      <c r="D5184" t="s">
        <v>1714</v>
      </c>
    </row>
    <row r="5185" spans="1:4" x14ac:dyDescent="0.25">
      <c r="A5185" t="s">
        <v>6795</v>
      </c>
      <c r="B5185" t="s">
        <v>6</v>
      </c>
      <c r="C5185" t="s">
        <v>6908</v>
      </c>
      <c r="D5185" t="s">
        <v>1715</v>
      </c>
    </row>
    <row r="5186" spans="1:4" x14ac:dyDescent="0.25">
      <c r="A5186" t="s">
        <v>6796</v>
      </c>
      <c r="B5186" t="s">
        <v>6</v>
      </c>
      <c r="C5186" t="s">
        <v>6909</v>
      </c>
      <c r="D5186" t="s">
        <v>1702</v>
      </c>
    </row>
    <row r="5187" spans="1:4" x14ac:dyDescent="0.25">
      <c r="A5187" t="s">
        <v>6797</v>
      </c>
      <c r="B5187" t="s">
        <v>6</v>
      </c>
      <c r="C5187" t="s">
        <v>6909</v>
      </c>
      <c r="D5187" t="s">
        <v>1705</v>
      </c>
    </row>
    <row r="5188" spans="1:4" x14ac:dyDescent="0.25">
      <c r="A5188" t="s">
        <v>6798</v>
      </c>
      <c r="B5188" t="s">
        <v>6</v>
      </c>
      <c r="C5188" t="s">
        <v>6909</v>
      </c>
      <c r="D5188" t="s">
        <v>1706</v>
      </c>
    </row>
    <row r="5189" spans="1:4" x14ac:dyDescent="0.25">
      <c r="A5189" t="s">
        <v>6799</v>
      </c>
      <c r="B5189" t="s">
        <v>6</v>
      </c>
      <c r="C5189" t="s">
        <v>6909</v>
      </c>
      <c r="D5189" t="s">
        <v>1707</v>
      </c>
    </row>
    <row r="5190" spans="1:4" x14ac:dyDescent="0.25">
      <c r="A5190" t="s">
        <v>6800</v>
      </c>
      <c r="B5190" t="s">
        <v>6</v>
      </c>
      <c r="C5190" t="s">
        <v>6909</v>
      </c>
      <c r="D5190" t="s">
        <v>1708</v>
      </c>
    </row>
    <row r="5191" spans="1:4" x14ac:dyDescent="0.25">
      <c r="A5191" t="s">
        <v>6801</v>
      </c>
      <c r="B5191" t="s">
        <v>6</v>
      </c>
      <c r="C5191" t="s">
        <v>6909</v>
      </c>
      <c r="D5191" t="s">
        <v>1709</v>
      </c>
    </row>
    <row r="5192" spans="1:4" x14ac:dyDescent="0.25">
      <c r="A5192" t="s">
        <v>6802</v>
      </c>
      <c r="B5192" t="s">
        <v>6</v>
      </c>
      <c r="C5192" t="s">
        <v>6909</v>
      </c>
      <c r="D5192" t="s">
        <v>1710</v>
      </c>
    </row>
    <row r="5193" spans="1:4" x14ac:dyDescent="0.25">
      <c r="A5193" t="s">
        <v>6803</v>
      </c>
      <c r="B5193" t="s">
        <v>6</v>
      </c>
      <c r="C5193" t="s">
        <v>6909</v>
      </c>
      <c r="D5193" t="s">
        <v>1711</v>
      </c>
    </row>
    <row r="5194" spans="1:4" x14ac:dyDescent="0.25">
      <c r="A5194" t="s">
        <v>6804</v>
      </c>
      <c r="B5194" t="s">
        <v>6</v>
      </c>
      <c r="C5194" t="s">
        <v>6909</v>
      </c>
      <c r="D5194" t="s">
        <v>1712</v>
      </c>
    </row>
    <row r="5195" spans="1:4" x14ac:dyDescent="0.25">
      <c r="A5195" t="s">
        <v>6805</v>
      </c>
      <c r="B5195" t="s">
        <v>6</v>
      </c>
      <c r="C5195" t="s">
        <v>6909</v>
      </c>
      <c r="D5195" t="s">
        <v>1713</v>
      </c>
    </row>
    <row r="5196" spans="1:4" x14ac:dyDescent="0.25">
      <c r="A5196" t="s">
        <v>6806</v>
      </c>
      <c r="B5196" t="s">
        <v>6</v>
      </c>
      <c r="C5196" t="s">
        <v>6909</v>
      </c>
      <c r="D5196" t="s">
        <v>1714</v>
      </c>
    </row>
    <row r="5197" spans="1:4" x14ac:dyDescent="0.25">
      <c r="A5197" t="s">
        <v>6807</v>
      </c>
      <c r="B5197" t="s">
        <v>6</v>
      </c>
      <c r="C5197" t="s">
        <v>6909</v>
      </c>
      <c r="D5197" t="s">
        <v>1715</v>
      </c>
    </row>
    <row r="5198" spans="1:4" x14ac:dyDescent="0.25">
      <c r="A5198" t="s">
        <v>6808</v>
      </c>
      <c r="B5198" t="s">
        <v>6</v>
      </c>
      <c r="C5198" t="s">
        <v>6910</v>
      </c>
      <c r="D5198" t="s">
        <v>1702</v>
      </c>
    </row>
    <row r="5199" spans="1:4" x14ac:dyDescent="0.25">
      <c r="A5199" t="s">
        <v>6809</v>
      </c>
      <c r="B5199" t="s">
        <v>6</v>
      </c>
      <c r="C5199" t="s">
        <v>6910</v>
      </c>
      <c r="D5199" t="s">
        <v>1705</v>
      </c>
    </row>
    <row r="5200" spans="1:4" x14ac:dyDescent="0.25">
      <c r="A5200" t="s">
        <v>6810</v>
      </c>
      <c r="B5200" t="s">
        <v>6</v>
      </c>
      <c r="C5200" t="s">
        <v>6910</v>
      </c>
      <c r="D5200" t="s">
        <v>1706</v>
      </c>
    </row>
    <row r="5201" spans="1:4" x14ac:dyDescent="0.25">
      <c r="A5201" t="s">
        <v>6811</v>
      </c>
      <c r="B5201" t="s">
        <v>6</v>
      </c>
      <c r="C5201" t="s">
        <v>6910</v>
      </c>
      <c r="D5201" t="s">
        <v>1707</v>
      </c>
    </row>
    <row r="5202" spans="1:4" x14ac:dyDescent="0.25">
      <c r="A5202" t="s">
        <v>6812</v>
      </c>
      <c r="B5202" t="s">
        <v>6</v>
      </c>
      <c r="C5202" t="s">
        <v>6910</v>
      </c>
      <c r="D5202" t="s">
        <v>1708</v>
      </c>
    </row>
    <row r="5203" spans="1:4" x14ac:dyDescent="0.25">
      <c r="A5203" t="s">
        <v>6813</v>
      </c>
      <c r="B5203" t="s">
        <v>6</v>
      </c>
      <c r="C5203" t="s">
        <v>6910</v>
      </c>
      <c r="D5203" t="s">
        <v>1709</v>
      </c>
    </row>
    <row r="5204" spans="1:4" x14ac:dyDescent="0.25">
      <c r="A5204" t="s">
        <v>6814</v>
      </c>
      <c r="B5204" t="s">
        <v>6</v>
      </c>
      <c r="C5204" t="s">
        <v>6910</v>
      </c>
      <c r="D5204" t="s">
        <v>1710</v>
      </c>
    </row>
    <row r="5205" spans="1:4" x14ac:dyDescent="0.25">
      <c r="A5205" t="s">
        <v>6815</v>
      </c>
      <c r="B5205" t="s">
        <v>6</v>
      </c>
      <c r="C5205" t="s">
        <v>6910</v>
      </c>
      <c r="D5205" t="s">
        <v>1711</v>
      </c>
    </row>
    <row r="5206" spans="1:4" x14ac:dyDescent="0.25">
      <c r="A5206" t="s">
        <v>6816</v>
      </c>
      <c r="B5206" t="s">
        <v>6</v>
      </c>
      <c r="C5206" t="s">
        <v>6910</v>
      </c>
      <c r="D5206" t="s">
        <v>1712</v>
      </c>
    </row>
    <row r="5207" spans="1:4" x14ac:dyDescent="0.25">
      <c r="A5207" t="s">
        <v>6817</v>
      </c>
      <c r="B5207" t="s">
        <v>6</v>
      </c>
      <c r="C5207" t="s">
        <v>6910</v>
      </c>
      <c r="D5207" t="s">
        <v>1713</v>
      </c>
    </row>
    <row r="5208" spans="1:4" x14ac:dyDescent="0.25">
      <c r="A5208" t="s">
        <v>6818</v>
      </c>
      <c r="B5208" t="s">
        <v>6</v>
      </c>
      <c r="C5208" t="s">
        <v>6910</v>
      </c>
      <c r="D5208" t="s">
        <v>1714</v>
      </c>
    </row>
    <row r="5209" spans="1:4" x14ac:dyDescent="0.25">
      <c r="A5209" t="s">
        <v>6819</v>
      </c>
      <c r="B5209" t="s">
        <v>6</v>
      </c>
      <c r="C5209" t="s">
        <v>6910</v>
      </c>
      <c r="D5209" t="s">
        <v>1715</v>
      </c>
    </row>
    <row r="5210" spans="1:4" x14ac:dyDescent="0.25">
      <c r="A5210" t="s">
        <v>6820</v>
      </c>
      <c r="B5210" t="s">
        <v>6</v>
      </c>
      <c r="C5210" t="s">
        <v>6911</v>
      </c>
      <c r="D5210" t="s">
        <v>1702</v>
      </c>
    </row>
    <row r="5211" spans="1:4" x14ac:dyDescent="0.25">
      <c r="A5211" t="s">
        <v>6821</v>
      </c>
      <c r="B5211" t="s">
        <v>6</v>
      </c>
      <c r="C5211" t="s">
        <v>6911</v>
      </c>
      <c r="D5211" t="s">
        <v>1705</v>
      </c>
    </row>
    <row r="5212" spans="1:4" x14ac:dyDescent="0.25">
      <c r="A5212" t="s">
        <v>6822</v>
      </c>
      <c r="B5212" t="s">
        <v>6</v>
      </c>
      <c r="C5212" t="s">
        <v>6911</v>
      </c>
      <c r="D5212" t="s">
        <v>1706</v>
      </c>
    </row>
    <row r="5213" spans="1:4" x14ac:dyDescent="0.25">
      <c r="A5213" t="s">
        <v>6823</v>
      </c>
      <c r="B5213" t="s">
        <v>6</v>
      </c>
      <c r="C5213" t="s">
        <v>6911</v>
      </c>
      <c r="D5213" t="s">
        <v>1707</v>
      </c>
    </row>
    <row r="5214" spans="1:4" x14ac:dyDescent="0.25">
      <c r="A5214" t="s">
        <v>6824</v>
      </c>
      <c r="B5214" t="s">
        <v>6</v>
      </c>
      <c r="C5214" t="s">
        <v>6911</v>
      </c>
      <c r="D5214" t="s">
        <v>1708</v>
      </c>
    </row>
    <row r="5215" spans="1:4" x14ac:dyDescent="0.25">
      <c r="A5215" t="s">
        <v>6825</v>
      </c>
      <c r="B5215" t="s">
        <v>6</v>
      </c>
      <c r="C5215" t="s">
        <v>6911</v>
      </c>
      <c r="D5215" t="s">
        <v>1709</v>
      </c>
    </row>
    <row r="5216" spans="1:4" x14ac:dyDescent="0.25">
      <c r="A5216" t="s">
        <v>6826</v>
      </c>
      <c r="B5216" t="s">
        <v>6</v>
      </c>
      <c r="C5216" t="s">
        <v>6911</v>
      </c>
      <c r="D5216" t="s">
        <v>1710</v>
      </c>
    </row>
    <row r="5217" spans="1:4" x14ac:dyDescent="0.25">
      <c r="A5217" t="s">
        <v>6827</v>
      </c>
      <c r="B5217" t="s">
        <v>6</v>
      </c>
      <c r="C5217" t="s">
        <v>6911</v>
      </c>
      <c r="D5217" t="s">
        <v>1711</v>
      </c>
    </row>
    <row r="5218" spans="1:4" x14ac:dyDescent="0.25">
      <c r="A5218" t="s">
        <v>6828</v>
      </c>
      <c r="B5218" t="s">
        <v>6</v>
      </c>
      <c r="C5218" t="s">
        <v>6911</v>
      </c>
      <c r="D5218" t="s">
        <v>1712</v>
      </c>
    </row>
    <row r="5219" spans="1:4" x14ac:dyDescent="0.25">
      <c r="A5219" t="s">
        <v>6829</v>
      </c>
      <c r="B5219" t="s">
        <v>6</v>
      </c>
      <c r="C5219" t="s">
        <v>6911</v>
      </c>
      <c r="D5219" t="s">
        <v>1713</v>
      </c>
    </row>
    <row r="5220" spans="1:4" x14ac:dyDescent="0.25">
      <c r="A5220" t="s">
        <v>6830</v>
      </c>
      <c r="B5220" t="s">
        <v>6</v>
      </c>
      <c r="C5220" t="s">
        <v>6911</v>
      </c>
      <c r="D5220" t="s">
        <v>1714</v>
      </c>
    </row>
    <row r="5221" spans="1:4" x14ac:dyDescent="0.25">
      <c r="A5221" t="s">
        <v>6831</v>
      </c>
      <c r="B5221" t="s">
        <v>6</v>
      </c>
      <c r="C5221" t="s">
        <v>6911</v>
      </c>
      <c r="D5221" t="s">
        <v>1715</v>
      </c>
    </row>
    <row r="5222" spans="1:4" x14ac:dyDescent="0.25">
      <c r="A5222" t="s">
        <v>6832</v>
      </c>
      <c r="B5222" t="s">
        <v>6</v>
      </c>
      <c r="C5222" t="s">
        <v>6912</v>
      </c>
      <c r="D5222" t="s">
        <v>1702</v>
      </c>
    </row>
    <row r="5223" spans="1:4" x14ac:dyDescent="0.25">
      <c r="A5223" t="s">
        <v>6833</v>
      </c>
      <c r="B5223" t="s">
        <v>6</v>
      </c>
      <c r="C5223" t="s">
        <v>6912</v>
      </c>
      <c r="D5223" t="s">
        <v>1705</v>
      </c>
    </row>
    <row r="5224" spans="1:4" x14ac:dyDescent="0.25">
      <c r="A5224" t="s">
        <v>6834</v>
      </c>
      <c r="B5224" t="s">
        <v>6</v>
      </c>
      <c r="C5224" t="s">
        <v>6912</v>
      </c>
      <c r="D5224" t="s">
        <v>1706</v>
      </c>
    </row>
    <row r="5225" spans="1:4" x14ac:dyDescent="0.25">
      <c r="A5225" t="s">
        <v>6835</v>
      </c>
      <c r="B5225" t="s">
        <v>6</v>
      </c>
      <c r="C5225" t="s">
        <v>6912</v>
      </c>
      <c r="D5225" t="s">
        <v>1707</v>
      </c>
    </row>
    <row r="5226" spans="1:4" x14ac:dyDescent="0.25">
      <c r="A5226" t="s">
        <v>6836</v>
      </c>
      <c r="B5226" t="s">
        <v>6</v>
      </c>
      <c r="C5226" t="s">
        <v>6912</v>
      </c>
      <c r="D5226" t="s">
        <v>1708</v>
      </c>
    </row>
    <row r="5227" spans="1:4" x14ac:dyDescent="0.25">
      <c r="A5227" t="s">
        <v>6837</v>
      </c>
      <c r="B5227" t="s">
        <v>6</v>
      </c>
      <c r="C5227" t="s">
        <v>6912</v>
      </c>
      <c r="D5227" t="s">
        <v>1709</v>
      </c>
    </row>
    <row r="5228" spans="1:4" x14ac:dyDescent="0.25">
      <c r="A5228" t="s">
        <v>6838</v>
      </c>
      <c r="B5228" t="s">
        <v>6</v>
      </c>
      <c r="C5228" t="s">
        <v>6912</v>
      </c>
      <c r="D5228" t="s">
        <v>1710</v>
      </c>
    </row>
    <row r="5229" spans="1:4" x14ac:dyDescent="0.25">
      <c r="A5229" t="s">
        <v>6839</v>
      </c>
      <c r="B5229" t="s">
        <v>6</v>
      </c>
      <c r="C5229" t="s">
        <v>6912</v>
      </c>
      <c r="D5229" t="s">
        <v>1711</v>
      </c>
    </row>
    <row r="5230" spans="1:4" x14ac:dyDescent="0.25">
      <c r="A5230" t="s">
        <v>6840</v>
      </c>
      <c r="B5230" t="s">
        <v>6</v>
      </c>
      <c r="C5230" t="s">
        <v>6912</v>
      </c>
      <c r="D5230" t="s">
        <v>1712</v>
      </c>
    </row>
    <row r="5231" spans="1:4" x14ac:dyDescent="0.25">
      <c r="A5231" t="s">
        <v>6841</v>
      </c>
      <c r="B5231" t="s">
        <v>6</v>
      </c>
      <c r="C5231" t="s">
        <v>6912</v>
      </c>
      <c r="D5231" t="s">
        <v>1713</v>
      </c>
    </row>
    <row r="5232" spans="1:4" x14ac:dyDescent="0.25">
      <c r="A5232" t="s">
        <v>6842</v>
      </c>
      <c r="B5232" t="s">
        <v>6</v>
      </c>
      <c r="C5232" t="s">
        <v>6912</v>
      </c>
      <c r="D5232" t="s">
        <v>1714</v>
      </c>
    </row>
    <row r="5233" spans="1:4" x14ac:dyDescent="0.25">
      <c r="A5233" t="s">
        <v>6843</v>
      </c>
      <c r="B5233" t="s">
        <v>6</v>
      </c>
      <c r="C5233" t="s">
        <v>6912</v>
      </c>
      <c r="D5233" t="s">
        <v>1715</v>
      </c>
    </row>
    <row r="5234" spans="1:4" x14ac:dyDescent="0.25">
      <c r="A5234" t="s">
        <v>6844</v>
      </c>
      <c r="B5234" t="s">
        <v>6</v>
      </c>
      <c r="C5234" t="s">
        <v>6913</v>
      </c>
      <c r="D5234" t="s">
        <v>1702</v>
      </c>
    </row>
    <row r="5235" spans="1:4" x14ac:dyDescent="0.25">
      <c r="A5235" t="s">
        <v>6845</v>
      </c>
      <c r="B5235" t="s">
        <v>6</v>
      </c>
      <c r="C5235" t="s">
        <v>6913</v>
      </c>
      <c r="D5235" t="s">
        <v>1705</v>
      </c>
    </row>
    <row r="5236" spans="1:4" x14ac:dyDescent="0.25">
      <c r="A5236" t="s">
        <v>6846</v>
      </c>
      <c r="B5236" t="s">
        <v>6</v>
      </c>
      <c r="C5236" t="s">
        <v>6913</v>
      </c>
      <c r="D5236" t="s">
        <v>1706</v>
      </c>
    </row>
    <row r="5237" spans="1:4" x14ac:dyDescent="0.25">
      <c r="A5237" t="s">
        <v>6847</v>
      </c>
      <c r="B5237" t="s">
        <v>6</v>
      </c>
      <c r="C5237" t="s">
        <v>6913</v>
      </c>
      <c r="D5237" t="s">
        <v>1707</v>
      </c>
    </row>
    <row r="5238" spans="1:4" x14ac:dyDescent="0.25">
      <c r="A5238" t="s">
        <v>6848</v>
      </c>
      <c r="B5238" t="s">
        <v>6</v>
      </c>
      <c r="C5238" t="s">
        <v>6913</v>
      </c>
      <c r="D5238" t="s">
        <v>1708</v>
      </c>
    </row>
    <row r="5239" spans="1:4" x14ac:dyDescent="0.25">
      <c r="A5239" t="s">
        <v>6849</v>
      </c>
      <c r="B5239" t="s">
        <v>6</v>
      </c>
      <c r="C5239" t="s">
        <v>6913</v>
      </c>
      <c r="D5239" t="s">
        <v>1709</v>
      </c>
    </row>
    <row r="5240" spans="1:4" x14ac:dyDescent="0.25">
      <c r="A5240" t="s">
        <v>6850</v>
      </c>
      <c r="B5240" t="s">
        <v>6</v>
      </c>
      <c r="C5240" t="s">
        <v>6913</v>
      </c>
      <c r="D5240" t="s">
        <v>1710</v>
      </c>
    </row>
    <row r="5241" spans="1:4" x14ac:dyDescent="0.25">
      <c r="A5241" t="s">
        <v>6851</v>
      </c>
      <c r="B5241" t="s">
        <v>6</v>
      </c>
      <c r="C5241" t="s">
        <v>6913</v>
      </c>
      <c r="D5241" t="s">
        <v>1711</v>
      </c>
    </row>
    <row r="5242" spans="1:4" x14ac:dyDescent="0.25">
      <c r="A5242" t="s">
        <v>6852</v>
      </c>
      <c r="B5242" t="s">
        <v>6</v>
      </c>
      <c r="C5242" t="s">
        <v>6913</v>
      </c>
      <c r="D5242" t="s">
        <v>1712</v>
      </c>
    </row>
    <row r="5243" spans="1:4" x14ac:dyDescent="0.25">
      <c r="A5243" t="s">
        <v>6853</v>
      </c>
      <c r="B5243" t="s">
        <v>6</v>
      </c>
      <c r="C5243" t="s">
        <v>6913</v>
      </c>
      <c r="D5243" t="s">
        <v>1713</v>
      </c>
    </row>
    <row r="5244" spans="1:4" x14ac:dyDescent="0.25">
      <c r="A5244" t="s">
        <v>6854</v>
      </c>
      <c r="B5244" t="s">
        <v>6</v>
      </c>
      <c r="C5244" t="s">
        <v>6913</v>
      </c>
      <c r="D5244" t="s">
        <v>1714</v>
      </c>
    </row>
    <row r="5245" spans="1:4" x14ac:dyDescent="0.25">
      <c r="A5245" t="s">
        <v>6855</v>
      </c>
      <c r="B5245" t="s">
        <v>6</v>
      </c>
      <c r="C5245" t="s">
        <v>6913</v>
      </c>
      <c r="D5245" t="s">
        <v>1715</v>
      </c>
    </row>
    <row r="5246" spans="1:4" x14ac:dyDescent="0.25">
      <c r="A5246" t="s">
        <v>6856</v>
      </c>
      <c r="B5246" t="s">
        <v>6</v>
      </c>
      <c r="C5246" t="s">
        <v>6914</v>
      </c>
      <c r="D5246" t="s">
        <v>1702</v>
      </c>
    </row>
    <row r="5247" spans="1:4" x14ac:dyDescent="0.25">
      <c r="A5247" t="s">
        <v>6857</v>
      </c>
      <c r="B5247" t="s">
        <v>6</v>
      </c>
      <c r="C5247" t="s">
        <v>6914</v>
      </c>
      <c r="D5247" t="s">
        <v>1705</v>
      </c>
    </row>
    <row r="5248" spans="1:4" x14ac:dyDescent="0.25">
      <c r="A5248" t="s">
        <v>6858</v>
      </c>
      <c r="B5248" t="s">
        <v>6</v>
      </c>
      <c r="C5248" t="s">
        <v>6914</v>
      </c>
      <c r="D5248" t="s">
        <v>1706</v>
      </c>
    </row>
    <row r="5249" spans="1:4" x14ac:dyDescent="0.25">
      <c r="A5249" t="s">
        <v>6859</v>
      </c>
      <c r="B5249" t="s">
        <v>6</v>
      </c>
      <c r="C5249" t="s">
        <v>6914</v>
      </c>
      <c r="D5249" t="s">
        <v>1707</v>
      </c>
    </row>
    <row r="5250" spans="1:4" x14ac:dyDescent="0.25">
      <c r="A5250" t="s">
        <v>6860</v>
      </c>
      <c r="B5250" t="s">
        <v>6</v>
      </c>
      <c r="C5250" t="s">
        <v>6914</v>
      </c>
      <c r="D5250" t="s">
        <v>1708</v>
      </c>
    </row>
    <row r="5251" spans="1:4" x14ac:dyDescent="0.25">
      <c r="A5251" t="s">
        <v>6861</v>
      </c>
      <c r="B5251" t="s">
        <v>6</v>
      </c>
      <c r="C5251" t="s">
        <v>6914</v>
      </c>
      <c r="D5251" t="s">
        <v>1709</v>
      </c>
    </row>
    <row r="5252" spans="1:4" x14ac:dyDescent="0.25">
      <c r="A5252" t="s">
        <v>6862</v>
      </c>
      <c r="B5252" t="s">
        <v>6</v>
      </c>
      <c r="C5252" t="s">
        <v>6914</v>
      </c>
      <c r="D5252" t="s">
        <v>1710</v>
      </c>
    </row>
    <row r="5253" spans="1:4" x14ac:dyDescent="0.25">
      <c r="A5253" t="s">
        <v>6863</v>
      </c>
      <c r="B5253" t="s">
        <v>6</v>
      </c>
      <c r="C5253" t="s">
        <v>6914</v>
      </c>
      <c r="D5253" t="s">
        <v>1711</v>
      </c>
    </row>
    <row r="5254" spans="1:4" x14ac:dyDescent="0.25">
      <c r="A5254" t="s">
        <v>6864</v>
      </c>
      <c r="B5254" t="s">
        <v>6</v>
      </c>
      <c r="C5254" t="s">
        <v>6914</v>
      </c>
      <c r="D5254" t="s">
        <v>1712</v>
      </c>
    </row>
    <row r="5255" spans="1:4" x14ac:dyDescent="0.25">
      <c r="A5255" t="s">
        <v>6865</v>
      </c>
      <c r="B5255" t="s">
        <v>6</v>
      </c>
      <c r="C5255" t="s">
        <v>6914</v>
      </c>
      <c r="D5255" t="s">
        <v>1713</v>
      </c>
    </row>
    <row r="5256" spans="1:4" x14ac:dyDescent="0.25">
      <c r="A5256" t="s">
        <v>6866</v>
      </c>
      <c r="B5256" t="s">
        <v>6</v>
      </c>
      <c r="C5256" t="s">
        <v>6914</v>
      </c>
      <c r="D5256" t="s">
        <v>1714</v>
      </c>
    </row>
    <row r="5257" spans="1:4" x14ac:dyDescent="0.25">
      <c r="A5257" t="s">
        <v>6867</v>
      </c>
      <c r="B5257" t="s">
        <v>6</v>
      </c>
      <c r="C5257" t="s">
        <v>6914</v>
      </c>
      <c r="D5257" t="s">
        <v>1715</v>
      </c>
    </row>
    <row r="5258" spans="1:4" x14ac:dyDescent="0.25">
      <c r="A5258" t="s">
        <v>6868</v>
      </c>
      <c r="B5258" t="s">
        <v>6</v>
      </c>
      <c r="C5258" t="s">
        <v>6915</v>
      </c>
      <c r="D5258" t="s">
        <v>1702</v>
      </c>
    </row>
    <row r="5259" spans="1:4" x14ac:dyDescent="0.25">
      <c r="A5259" t="s">
        <v>6869</v>
      </c>
      <c r="B5259" t="s">
        <v>6</v>
      </c>
      <c r="C5259" t="s">
        <v>6915</v>
      </c>
      <c r="D5259" t="s">
        <v>1705</v>
      </c>
    </row>
    <row r="5260" spans="1:4" x14ac:dyDescent="0.25">
      <c r="A5260" t="s">
        <v>6870</v>
      </c>
      <c r="B5260" t="s">
        <v>6</v>
      </c>
      <c r="C5260" t="s">
        <v>6915</v>
      </c>
      <c r="D5260" t="s">
        <v>1706</v>
      </c>
    </row>
    <row r="5261" spans="1:4" x14ac:dyDescent="0.25">
      <c r="A5261" t="s">
        <v>6871</v>
      </c>
      <c r="B5261" t="s">
        <v>6</v>
      </c>
      <c r="C5261" t="s">
        <v>6915</v>
      </c>
      <c r="D5261" t="s">
        <v>1707</v>
      </c>
    </row>
    <row r="5262" spans="1:4" x14ac:dyDescent="0.25">
      <c r="A5262" t="s">
        <v>6872</v>
      </c>
      <c r="B5262" t="s">
        <v>6</v>
      </c>
      <c r="C5262" t="s">
        <v>6915</v>
      </c>
      <c r="D5262" t="s">
        <v>1708</v>
      </c>
    </row>
    <row r="5263" spans="1:4" x14ac:dyDescent="0.25">
      <c r="A5263" t="s">
        <v>6873</v>
      </c>
      <c r="B5263" t="s">
        <v>6</v>
      </c>
      <c r="C5263" t="s">
        <v>6915</v>
      </c>
      <c r="D5263" t="s">
        <v>1709</v>
      </c>
    </row>
    <row r="5264" spans="1:4" x14ac:dyDescent="0.25">
      <c r="A5264" t="s">
        <v>6874</v>
      </c>
      <c r="B5264" t="s">
        <v>6</v>
      </c>
      <c r="C5264" t="s">
        <v>6915</v>
      </c>
      <c r="D5264" t="s">
        <v>1710</v>
      </c>
    </row>
    <row r="5265" spans="1:4" x14ac:dyDescent="0.25">
      <c r="A5265" t="s">
        <v>6875</v>
      </c>
      <c r="B5265" t="s">
        <v>6</v>
      </c>
      <c r="C5265" t="s">
        <v>6915</v>
      </c>
      <c r="D5265" t="s">
        <v>1711</v>
      </c>
    </row>
    <row r="5266" spans="1:4" x14ac:dyDescent="0.25">
      <c r="A5266" t="s">
        <v>6876</v>
      </c>
      <c r="B5266" t="s">
        <v>6</v>
      </c>
      <c r="C5266" t="s">
        <v>6915</v>
      </c>
      <c r="D5266" t="s">
        <v>1712</v>
      </c>
    </row>
    <row r="5267" spans="1:4" x14ac:dyDescent="0.25">
      <c r="A5267" t="s">
        <v>6877</v>
      </c>
      <c r="B5267" t="s">
        <v>6</v>
      </c>
      <c r="C5267" t="s">
        <v>6915</v>
      </c>
      <c r="D5267" t="s">
        <v>1713</v>
      </c>
    </row>
    <row r="5268" spans="1:4" x14ac:dyDescent="0.25">
      <c r="A5268" t="s">
        <v>6878</v>
      </c>
      <c r="B5268" t="s">
        <v>6</v>
      </c>
      <c r="C5268" t="s">
        <v>6915</v>
      </c>
      <c r="D5268" t="s">
        <v>1714</v>
      </c>
    </row>
    <row r="5269" spans="1:4" x14ac:dyDescent="0.25">
      <c r="A5269" t="s">
        <v>6879</v>
      </c>
      <c r="B5269" t="s">
        <v>6</v>
      </c>
      <c r="C5269" t="s">
        <v>6915</v>
      </c>
      <c r="D5269" t="s">
        <v>1715</v>
      </c>
    </row>
    <row r="5270" spans="1:4" x14ac:dyDescent="0.25">
      <c r="A5270" t="s">
        <v>6880</v>
      </c>
      <c r="B5270" t="s">
        <v>6</v>
      </c>
      <c r="C5270" t="s">
        <v>6916</v>
      </c>
      <c r="D5270" t="s">
        <v>1702</v>
      </c>
    </row>
    <row r="5271" spans="1:4" x14ac:dyDescent="0.25">
      <c r="A5271" t="s">
        <v>6881</v>
      </c>
      <c r="B5271" t="s">
        <v>6</v>
      </c>
      <c r="C5271" t="s">
        <v>6916</v>
      </c>
      <c r="D5271" t="s">
        <v>1705</v>
      </c>
    </row>
    <row r="5272" spans="1:4" x14ac:dyDescent="0.25">
      <c r="A5272" t="s">
        <v>6882</v>
      </c>
      <c r="B5272" t="s">
        <v>6</v>
      </c>
      <c r="C5272" t="s">
        <v>6916</v>
      </c>
      <c r="D5272" t="s">
        <v>1706</v>
      </c>
    </row>
    <row r="5273" spans="1:4" x14ac:dyDescent="0.25">
      <c r="A5273" t="s">
        <v>6883</v>
      </c>
      <c r="B5273" t="s">
        <v>6</v>
      </c>
      <c r="C5273" t="s">
        <v>6916</v>
      </c>
      <c r="D5273" t="s">
        <v>1707</v>
      </c>
    </row>
    <row r="5274" spans="1:4" x14ac:dyDescent="0.25">
      <c r="A5274" t="s">
        <v>6884</v>
      </c>
      <c r="B5274" t="s">
        <v>6</v>
      </c>
      <c r="C5274" t="s">
        <v>6916</v>
      </c>
      <c r="D5274" t="s">
        <v>1708</v>
      </c>
    </row>
    <row r="5275" spans="1:4" x14ac:dyDescent="0.25">
      <c r="A5275" t="s">
        <v>6885</v>
      </c>
      <c r="B5275" t="s">
        <v>6</v>
      </c>
      <c r="C5275" t="s">
        <v>6916</v>
      </c>
      <c r="D5275" t="s">
        <v>1709</v>
      </c>
    </row>
    <row r="5276" spans="1:4" x14ac:dyDescent="0.25">
      <c r="A5276" t="s">
        <v>6886</v>
      </c>
      <c r="B5276" t="s">
        <v>6</v>
      </c>
      <c r="C5276" t="s">
        <v>6916</v>
      </c>
      <c r="D5276" t="s">
        <v>1710</v>
      </c>
    </row>
    <row r="5277" spans="1:4" x14ac:dyDescent="0.25">
      <c r="A5277" t="s">
        <v>6887</v>
      </c>
      <c r="B5277" t="s">
        <v>6</v>
      </c>
      <c r="C5277" t="s">
        <v>6916</v>
      </c>
      <c r="D5277" t="s">
        <v>1711</v>
      </c>
    </row>
    <row r="5278" spans="1:4" x14ac:dyDescent="0.25">
      <c r="A5278" t="s">
        <v>6888</v>
      </c>
      <c r="B5278" t="s">
        <v>6</v>
      </c>
      <c r="C5278" t="s">
        <v>6916</v>
      </c>
      <c r="D5278" t="s">
        <v>1712</v>
      </c>
    </row>
    <row r="5279" spans="1:4" x14ac:dyDescent="0.25">
      <c r="A5279" t="s">
        <v>6889</v>
      </c>
      <c r="B5279" t="s">
        <v>6</v>
      </c>
      <c r="C5279" t="s">
        <v>6916</v>
      </c>
      <c r="D5279" t="s">
        <v>1713</v>
      </c>
    </row>
    <row r="5280" spans="1:4" x14ac:dyDescent="0.25">
      <c r="A5280" t="s">
        <v>6890</v>
      </c>
      <c r="B5280" t="s">
        <v>6</v>
      </c>
      <c r="C5280" t="s">
        <v>6916</v>
      </c>
      <c r="D5280" t="s">
        <v>1714</v>
      </c>
    </row>
    <row r="5281" spans="1:4" x14ac:dyDescent="0.25">
      <c r="A5281" t="s">
        <v>6891</v>
      </c>
      <c r="B5281" t="s">
        <v>6</v>
      </c>
      <c r="C5281" t="s">
        <v>6916</v>
      </c>
      <c r="D5281" t="s">
        <v>1715</v>
      </c>
    </row>
    <row r="5282" spans="1:4" x14ac:dyDescent="0.25">
      <c r="A5282" t="s">
        <v>7</v>
      </c>
      <c r="B5282" t="s">
        <v>1700</v>
      </c>
      <c r="C5282" t="s">
        <v>1768</v>
      </c>
    </row>
    <row r="5283" spans="1:4" x14ac:dyDescent="0.25">
      <c r="A5283" t="s">
        <v>8</v>
      </c>
      <c r="B5283" t="s">
        <v>1700</v>
      </c>
      <c r="C5283" t="s">
        <v>1769</v>
      </c>
    </row>
    <row r="5284" spans="1:4" x14ac:dyDescent="0.25">
      <c r="A5284" t="s">
        <v>9</v>
      </c>
      <c r="B5284" t="s">
        <v>1700</v>
      </c>
      <c r="C5284" t="s">
        <v>1770</v>
      </c>
    </row>
    <row r="5285" spans="1:4" x14ac:dyDescent="0.25">
      <c r="A5285" t="s">
        <v>10</v>
      </c>
      <c r="B5285" t="s">
        <v>1700</v>
      </c>
      <c r="C5285" t="s">
        <v>1771</v>
      </c>
    </row>
    <row r="5286" spans="1:4" x14ac:dyDescent="0.25">
      <c r="A5286" t="s">
        <v>11</v>
      </c>
      <c r="B5286" t="s">
        <v>1700</v>
      </c>
      <c r="C5286" t="s">
        <v>1772</v>
      </c>
    </row>
    <row r="5287" spans="1:4" x14ac:dyDescent="0.25">
      <c r="A5287" t="s">
        <v>12</v>
      </c>
      <c r="B5287" t="s">
        <v>12</v>
      </c>
    </row>
    <row r="5288" spans="1:4" x14ac:dyDescent="0.25">
      <c r="A5288" t="s">
        <v>13</v>
      </c>
      <c r="B5288" t="s">
        <v>13</v>
      </c>
    </row>
    <row r="5289" spans="1:4" x14ac:dyDescent="0.25">
      <c r="A5289" t="s">
        <v>14</v>
      </c>
      <c r="B5289" t="s">
        <v>14</v>
      </c>
    </row>
    <row r="5290" spans="1:4" x14ac:dyDescent="0.25">
      <c r="A5290" t="s">
        <v>15</v>
      </c>
      <c r="B5290" t="s">
        <v>15</v>
      </c>
    </row>
    <row r="5291" spans="1:4" x14ac:dyDescent="0.25">
      <c r="A5291" t="s">
        <v>16</v>
      </c>
      <c r="B5291" t="s">
        <v>16</v>
      </c>
    </row>
    <row r="5292" spans="1:4" x14ac:dyDescent="0.25">
      <c r="A5292" t="s">
        <v>1903</v>
      </c>
      <c r="B5292" t="s">
        <v>1904</v>
      </c>
      <c r="C5292" t="s">
        <v>1752</v>
      </c>
    </row>
    <row r="5293" spans="1:4" x14ac:dyDescent="0.25">
      <c r="A5293" t="s">
        <v>1906</v>
      </c>
      <c r="B5293" t="s">
        <v>1904</v>
      </c>
      <c r="C5293" t="s">
        <v>1753</v>
      </c>
    </row>
    <row r="5294" spans="1:4" x14ac:dyDescent="0.25">
      <c r="A5294" t="s">
        <v>1907</v>
      </c>
      <c r="B5294" t="s">
        <v>1904</v>
      </c>
      <c r="C5294" t="s">
        <v>1754</v>
      </c>
    </row>
    <row r="5295" spans="1:4" x14ac:dyDescent="0.25">
      <c r="A5295" t="s">
        <v>1908</v>
      </c>
      <c r="B5295" t="s">
        <v>1904</v>
      </c>
      <c r="C5295" t="s">
        <v>1755</v>
      </c>
    </row>
    <row r="5296" spans="1:4" x14ac:dyDescent="0.25">
      <c r="A5296" t="s">
        <v>1909</v>
      </c>
      <c r="B5296" t="s">
        <v>1904</v>
      </c>
      <c r="C5296" t="s">
        <v>1756</v>
      </c>
    </row>
    <row r="5297" spans="1:4" x14ac:dyDescent="0.25">
      <c r="A5297" t="s">
        <v>1910</v>
      </c>
      <c r="B5297" t="s">
        <v>1904</v>
      </c>
      <c r="C5297" t="s">
        <v>1757</v>
      </c>
    </row>
    <row r="5298" spans="1:4" x14ac:dyDescent="0.25">
      <c r="A5298" t="s">
        <v>1911</v>
      </c>
      <c r="B5298" t="s">
        <v>1904</v>
      </c>
      <c r="C5298" t="s">
        <v>1758</v>
      </c>
    </row>
    <row r="5299" spans="1:4" x14ac:dyDescent="0.25">
      <c r="A5299" t="s">
        <v>1912</v>
      </c>
      <c r="B5299" t="s">
        <v>1904</v>
      </c>
      <c r="C5299" t="s">
        <v>1759</v>
      </c>
    </row>
    <row r="5300" spans="1:4" x14ac:dyDescent="0.25">
      <c r="A5300" t="s">
        <v>1913</v>
      </c>
      <c r="B5300" t="s">
        <v>1904</v>
      </c>
      <c r="C5300" t="s">
        <v>1760</v>
      </c>
    </row>
    <row r="5301" spans="1:4" x14ac:dyDescent="0.25">
      <c r="A5301" t="s">
        <v>1914</v>
      </c>
      <c r="B5301" t="s">
        <v>1904</v>
      </c>
      <c r="C5301" t="s">
        <v>1761</v>
      </c>
    </row>
    <row r="5302" spans="1:4" x14ac:dyDescent="0.25">
      <c r="A5302" t="s">
        <v>1915</v>
      </c>
      <c r="B5302" t="s">
        <v>1904</v>
      </c>
      <c r="C5302" t="s">
        <v>1762</v>
      </c>
    </row>
    <row r="5303" spans="1:4" x14ac:dyDescent="0.25">
      <c r="A5303" t="s">
        <v>1916</v>
      </c>
      <c r="B5303" t="s">
        <v>1904</v>
      </c>
      <c r="C5303" t="s">
        <v>1763</v>
      </c>
    </row>
    <row r="5304" spans="1:4" x14ac:dyDescent="0.25">
      <c r="A5304" t="s">
        <v>1917</v>
      </c>
      <c r="B5304" t="s">
        <v>1904</v>
      </c>
      <c r="C5304" t="s">
        <v>1764</v>
      </c>
    </row>
    <row r="5305" spans="1:4" x14ac:dyDescent="0.25">
      <c r="A5305" t="s">
        <v>1918</v>
      </c>
      <c r="B5305" t="s">
        <v>1904</v>
      </c>
      <c r="C5305" t="s">
        <v>1765</v>
      </c>
    </row>
    <row r="5306" spans="1:4" x14ac:dyDescent="0.25">
      <c r="A5306" t="s">
        <v>1919</v>
      </c>
      <c r="B5306" t="s">
        <v>1904</v>
      </c>
      <c r="C5306" t="s">
        <v>1766</v>
      </c>
    </row>
    <row r="5307" spans="1:4" x14ac:dyDescent="0.25">
      <c r="A5307" t="s">
        <v>1920</v>
      </c>
      <c r="B5307" t="s">
        <v>1904</v>
      </c>
      <c r="C5307" t="s">
        <v>1767</v>
      </c>
    </row>
    <row r="5308" spans="1:4" x14ac:dyDescent="0.25">
      <c r="A5308" t="s">
        <v>2770</v>
      </c>
      <c r="B5308" t="s">
        <v>2769</v>
      </c>
      <c r="C5308" t="s">
        <v>1768</v>
      </c>
      <c r="D5308" t="s">
        <v>1702</v>
      </c>
    </row>
    <row r="5309" spans="1:4" x14ac:dyDescent="0.25">
      <c r="A5309" t="s">
        <v>2771</v>
      </c>
      <c r="B5309" t="s">
        <v>2769</v>
      </c>
      <c r="C5309" t="s">
        <v>1768</v>
      </c>
      <c r="D5309" t="s">
        <v>1705</v>
      </c>
    </row>
    <row r="5310" spans="1:4" x14ac:dyDescent="0.25">
      <c r="A5310" t="s">
        <v>2772</v>
      </c>
      <c r="B5310" t="s">
        <v>2769</v>
      </c>
      <c r="C5310" t="s">
        <v>1768</v>
      </c>
      <c r="D5310" t="s">
        <v>1706</v>
      </c>
    </row>
    <row r="5311" spans="1:4" x14ac:dyDescent="0.25">
      <c r="A5311" t="s">
        <v>2773</v>
      </c>
      <c r="B5311" t="s">
        <v>2769</v>
      </c>
      <c r="C5311" t="s">
        <v>1768</v>
      </c>
      <c r="D5311" t="s">
        <v>1707</v>
      </c>
    </row>
    <row r="5312" spans="1:4" x14ac:dyDescent="0.25">
      <c r="A5312" t="s">
        <v>2774</v>
      </c>
      <c r="B5312" t="s">
        <v>2769</v>
      </c>
      <c r="C5312" t="s">
        <v>1768</v>
      </c>
      <c r="D5312" t="s">
        <v>1708</v>
      </c>
    </row>
    <row r="5313" spans="1:4" x14ac:dyDescent="0.25">
      <c r="A5313" t="s">
        <v>2775</v>
      </c>
      <c r="B5313" t="s">
        <v>2769</v>
      </c>
      <c r="C5313" t="s">
        <v>1768</v>
      </c>
      <c r="D5313" t="s">
        <v>1709</v>
      </c>
    </row>
    <row r="5314" spans="1:4" x14ac:dyDescent="0.25">
      <c r="A5314" t="s">
        <v>2776</v>
      </c>
      <c r="B5314" t="s">
        <v>2769</v>
      </c>
      <c r="C5314" t="s">
        <v>1768</v>
      </c>
      <c r="D5314" t="s">
        <v>1710</v>
      </c>
    </row>
    <row r="5315" spans="1:4" x14ac:dyDescent="0.25">
      <c r="A5315" t="s">
        <v>2777</v>
      </c>
      <c r="B5315" t="s">
        <v>2769</v>
      </c>
      <c r="C5315" t="s">
        <v>1768</v>
      </c>
      <c r="D5315" t="s">
        <v>1711</v>
      </c>
    </row>
    <row r="5316" spans="1:4" x14ac:dyDescent="0.25">
      <c r="A5316" t="s">
        <v>2778</v>
      </c>
      <c r="B5316" t="s">
        <v>2769</v>
      </c>
      <c r="C5316" t="s">
        <v>1768</v>
      </c>
      <c r="D5316" t="s">
        <v>1712</v>
      </c>
    </row>
    <row r="5317" spans="1:4" x14ac:dyDescent="0.25">
      <c r="A5317" t="s">
        <v>2779</v>
      </c>
      <c r="B5317" t="s">
        <v>2769</v>
      </c>
      <c r="C5317" t="s">
        <v>1768</v>
      </c>
      <c r="D5317" t="s">
        <v>1713</v>
      </c>
    </row>
    <row r="5318" spans="1:4" x14ac:dyDescent="0.25">
      <c r="A5318" t="s">
        <v>2780</v>
      </c>
      <c r="B5318" t="s">
        <v>2769</v>
      </c>
      <c r="C5318" t="s">
        <v>1768</v>
      </c>
      <c r="D5318" t="s">
        <v>1714</v>
      </c>
    </row>
    <row r="5319" spans="1:4" x14ac:dyDescent="0.25">
      <c r="A5319" t="s">
        <v>2781</v>
      </c>
      <c r="B5319" t="s">
        <v>2769</v>
      </c>
      <c r="C5319" t="s">
        <v>1768</v>
      </c>
      <c r="D5319" t="s">
        <v>1715</v>
      </c>
    </row>
    <row r="5320" spans="1:4" x14ac:dyDescent="0.25">
      <c r="A5320" t="s">
        <v>2782</v>
      </c>
      <c r="B5320" t="s">
        <v>2769</v>
      </c>
      <c r="C5320" t="s">
        <v>1769</v>
      </c>
      <c r="D5320" t="s">
        <v>1702</v>
      </c>
    </row>
    <row r="5321" spans="1:4" x14ac:dyDescent="0.25">
      <c r="A5321" t="s">
        <v>2783</v>
      </c>
      <c r="B5321" t="s">
        <v>2769</v>
      </c>
      <c r="C5321" t="s">
        <v>1769</v>
      </c>
      <c r="D5321" t="s">
        <v>1705</v>
      </c>
    </row>
    <row r="5322" spans="1:4" x14ac:dyDescent="0.25">
      <c r="A5322" t="s">
        <v>2784</v>
      </c>
      <c r="B5322" t="s">
        <v>2769</v>
      </c>
      <c r="C5322" t="s">
        <v>1769</v>
      </c>
      <c r="D5322" t="s">
        <v>1706</v>
      </c>
    </row>
    <row r="5323" spans="1:4" x14ac:dyDescent="0.25">
      <c r="A5323" t="s">
        <v>2785</v>
      </c>
      <c r="B5323" t="s">
        <v>2769</v>
      </c>
      <c r="C5323" t="s">
        <v>1769</v>
      </c>
      <c r="D5323" t="s">
        <v>1707</v>
      </c>
    </row>
    <row r="5324" spans="1:4" x14ac:dyDescent="0.25">
      <c r="A5324" t="s">
        <v>2786</v>
      </c>
      <c r="B5324" t="s">
        <v>2769</v>
      </c>
      <c r="C5324" t="s">
        <v>1769</v>
      </c>
      <c r="D5324" t="s">
        <v>1708</v>
      </c>
    </row>
    <row r="5325" spans="1:4" x14ac:dyDescent="0.25">
      <c r="A5325" t="s">
        <v>2787</v>
      </c>
      <c r="B5325" t="s">
        <v>2769</v>
      </c>
      <c r="C5325" t="s">
        <v>1769</v>
      </c>
      <c r="D5325" t="s">
        <v>1709</v>
      </c>
    </row>
    <row r="5326" spans="1:4" x14ac:dyDescent="0.25">
      <c r="A5326" t="s">
        <v>2788</v>
      </c>
      <c r="B5326" t="s">
        <v>2769</v>
      </c>
      <c r="C5326" t="s">
        <v>1769</v>
      </c>
      <c r="D5326" t="s">
        <v>1710</v>
      </c>
    </row>
    <row r="5327" spans="1:4" x14ac:dyDescent="0.25">
      <c r="A5327" t="s">
        <v>2789</v>
      </c>
      <c r="B5327" t="s">
        <v>2769</v>
      </c>
      <c r="C5327" t="s">
        <v>1769</v>
      </c>
      <c r="D5327" t="s">
        <v>1711</v>
      </c>
    </row>
    <row r="5328" spans="1:4" x14ac:dyDescent="0.25">
      <c r="A5328" t="s">
        <v>2790</v>
      </c>
      <c r="B5328" t="s">
        <v>2769</v>
      </c>
      <c r="C5328" t="s">
        <v>1769</v>
      </c>
      <c r="D5328" t="s">
        <v>1712</v>
      </c>
    </row>
    <row r="5329" spans="1:4" x14ac:dyDescent="0.25">
      <c r="A5329" t="s">
        <v>2791</v>
      </c>
      <c r="B5329" t="s">
        <v>2769</v>
      </c>
      <c r="C5329" t="s">
        <v>1769</v>
      </c>
      <c r="D5329" t="s">
        <v>1713</v>
      </c>
    </row>
    <row r="5330" spans="1:4" x14ac:dyDescent="0.25">
      <c r="A5330" t="s">
        <v>2792</v>
      </c>
      <c r="B5330" t="s">
        <v>2769</v>
      </c>
      <c r="C5330" t="s">
        <v>1769</v>
      </c>
      <c r="D5330" t="s">
        <v>1714</v>
      </c>
    </row>
    <row r="5331" spans="1:4" x14ac:dyDescent="0.25">
      <c r="A5331" t="s">
        <v>2793</v>
      </c>
      <c r="B5331" t="s">
        <v>2769</v>
      </c>
      <c r="C5331" t="s">
        <v>1769</v>
      </c>
      <c r="D5331" t="s">
        <v>1715</v>
      </c>
    </row>
    <row r="5332" spans="1:4" x14ac:dyDescent="0.25">
      <c r="A5332" t="s">
        <v>2794</v>
      </c>
      <c r="B5332" t="s">
        <v>2769</v>
      </c>
      <c r="C5332" t="s">
        <v>2866</v>
      </c>
      <c r="D5332" t="s">
        <v>1702</v>
      </c>
    </row>
    <row r="5333" spans="1:4" x14ac:dyDescent="0.25">
      <c r="A5333" t="s">
        <v>2795</v>
      </c>
      <c r="B5333" t="s">
        <v>2769</v>
      </c>
      <c r="C5333" t="s">
        <v>2866</v>
      </c>
      <c r="D5333" t="s">
        <v>1705</v>
      </c>
    </row>
    <row r="5334" spans="1:4" x14ac:dyDescent="0.25">
      <c r="A5334" t="s">
        <v>2796</v>
      </c>
      <c r="B5334" t="s">
        <v>2769</v>
      </c>
      <c r="C5334" t="s">
        <v>2866</v>
      </c>
      <c r="D5334" t="s">
        <v>1706</v>
      </c>
    </row>
    <row r="5335" spans="1:4" x14ac:dyDescent="0.25">
      <c r="A5335" t="s">
        <v>2797</v>
      </c>
      <c r="B5335" t="s">
        <v>2769</v>
      </c>
      <c r="C5335" t="s">
        <v>2866</v>
      </c>
      <c r="D5335" t="s">
        <v>1707</v>
      </c>
    </row>
    <row r="5336" spans="1:4" x14ac:dyDescent="0.25">
      <c r="A5336" t="s">
        <v>2798</v>
      </c>
      <c r="B5336" t="s">
        <v>2769</v>
      </c>
      <c r="C5336" t="s">
        <v>2866</v>
      </c>
      <c r="D5336" t="s">
        <v>1708</v>
      </c>
    </row>
    <row r="5337" spans="1:4" x14ac:dyDescent="0.25">
      <c r="A5337" t="s">
        <v>2799</v>
      </c>
      <c r="B5337" t="s">
        <v>2769</v>
      </c>
      <c r="C5337" t="s">
        <v>2866</v>
      </c>
      <c r="D5337" t="s">
        <v>1709</v>
      </c>
    </row>
    <row r="5338" spans="1:4" x14ac:dyDescent="0.25">
      <c r="A5338" t="s">
        <v>2800</v>
      </c>
      <c r="B5338" t="s">
        <v>2769</v>
      </c>
      <c r="C5338" t="s">
        <v>2866</v>
      </c>
      <c r="D5338" t="s">
        <v>1710</v>
      </c>
    </row>
    <row r="5339" spans="1:4" x14ac:dyDescent="0.25">
      <c r="A5339" t="s">
        <v>2801</v>
      </c>
      <c r="B5339" t="s">
        <v>2769</v>
      </c>
      <c r="C5339" t="s">
        <v>2866</v>
      </c>
      <c r="D5339" t="s">
        <v>1711</v>
      </c>
    </row>
    <row r="5340" spans="1:4" x14ac:dyDescent="0.25">
      <c r="A5340" t="s">
        <v>2802</v>
      </c>
      <c r="B5340" t="s">
        <v>2769</v>
      </c>
      <c r="C5340" t="s">
        <v>2866</v>
      </c>
      <c r="D5340" t="s">
        <v>1712</v>
      </c>
    </row>
    <row r="5341" spans="1:4" x14ac:dyDescent="0.25">
      <c r="A5341" t="s">
        <v>2803</v>
      </c>
      <c r="B5341" t="s">
        <v>2769</v>
      </c>
      <c r="C5341" t="s">
        <v>2866</v>
      </c>
      <c r="D5341" t="s">
        <v>1713</v>
      </c>
    </row>
    <row r="5342" spans="1:4" x14ac:dyDescent="0.25">
      <c r="A5342" t="s">
        <v>2804</v>
      </c>
      <c r="B5342" t="s">
        <v>2769</v>
      </c>
      <c r="C5342" t="s">
        <v>2866</v>
      </c>
      <c r="D5342" t="s">
        <v>1714</v>
      </c>
    </row>
    <row r="5343" spans="1:4" x14ac:dyDescent="0.25">
      <c r="A5343" t="s">
        <v>2805</v>
      </c>
      <c r="B5343" t="s">
        <v>2769</v>
      </c>
      <c r="C5343" t="s">
        <v>2866</v>
      </c>
      <c r="D5343" t="s">
        <v>1715</v>
      </c>
    </row>
    <row r="5344" spans="1:4" x14ac:dyDescent="0.25">
      <c r="A5344" t="s">
        <v>2806</v>
      </c>
      <c r="B5344" t="s">
        <v>2769</v>
      </c>
      <c r="C5344" t="s">
        <v>2867</v>
      </c>
      <c r="D5344" t="s">
        <v>1702</v>
      </c>
    </row>
    <row r="5345" spans="1:4" x14ac:dyDescent="0.25">
      <c r="A5345" t="s">
        <v>2807</v>
      </c>
      <c r="B5345" t="s">
        <v>2769</v>
      </c>
      <c r="C5345" t="s">
        <v>2867</v>
      </c>
      <c r="D5345" t="s">
        <v>1705</v>
      </c>
    </row>
    <row r="5346" spans="1:4" x14ac:dyDescent="0.25">
      <c r="A5346" t="s">
        <v>2808</v>
      </c>
      <c r="B5346" t="s">
        <v>2769</v>
      </c>
      <c r="C5346" t="s">
        <v>2867</v>
      </c>
      <c r="D5346" t="s">
        <v>1706</v>
      </c>
    </row>
    <row r="5347" spans="1:4" x14ac:dyDescent="0.25">
      <c r="A5347" t="s">
        <v>2809</v>
      </c>
      <c r="B5347" t="s">
        <v>2769</v>
      </c>
      <c r="C5347" t="s">
        <v>2867</v>
      </c>
      <c r="D5347" t="s">
        <v>1707</v>
      </c>
    </row>
    <row r="5348" spans="1:4" x14ac:dyDescent="0.25">
      <c r="A5348" t="s">
        <v>2810</v>
      </c>
      <c r="B5348" t="s">
        <v>2769</v>
      </c>
      <c r="C5348" t="s">
        <v>2867</v>
      </c>
      <c r="D5348" t="s">
        <v>1708</v>
      </c>
    </row>
    <row r="5349" spans="1:4" x14ac:dyDescent="0.25">
      <c r="A5349" t="s">
        <v>2811</v>
      </c>
      <c r="B5349" t="s">
        <v>2769</v>
      </c>
      <c r="C5349" t="s">
        <v>2867</v>
      </c>
      <c r="D5349" t="s">
        <v>1709</v>
      </c>
    </row>
    <row r="5350" spans="1:4" x14ac:dyDescent="0.25">
      <c r="A5350" t="s">
        <v>2812</v>
      </c>
      <c r="B5350" t="s">
        <v>2769</v>
      </c>
      <c r="C5350" t="s">
        <v>2867</v>
      </c>
      <c r="D5350" t="s">
        <v>1710</v>
      </c>
    </row>
    <row r="5351" spans="1:4" x14ac:dyDescent="0.25">
      <c r="A5351" t="s">
        <v>2813</v>
      </c>
      <c r="B5351" t="s">
        <v>2769</v>
      </c>
      <c r="C5351" t="s">
        <v>2867</v>
      </c>
      <c r="D5351" t="s">
        <v>1711</v>
      </c>
    </row>
    <row r="5352" spans="1:4" x14ac:dyDescent="0.25">
      <c r="A5352" t="s">
        <v>2814</v>
      </c>
      <c r="B5352" t="s">
        <v>2769</v>
      </c>
      <c r="C5352" t="s">
        <v>2867</v>
      </c>
      <c r="D5352" t="s">
        <v>1712</v>
      </c>
    </row>
    <row r="5353" spans="1:4" x14ac:dyDescent="0.25">
      <c r="A5353" t="s">
        <v>2815</v>
      </c>
      <c r="B5353" t="s">
        <v>2769</v>
      </c>
      <c r="C5353" t="s">
        <v>2867</v>
      </c>
      <c r="D5353" t="s">
        <v>1713</v>
      </c>
    </row>
    <row r="5354" spans="1:4" x14ac:dyDescent="0.25">
      <c r="A5354" t="s">
        <v>2816</v>
      </c>
      <c r="B5354" t="s">
        <v>2769</v>
      </c>
      <c r="C5354" t="s">
        <v>2867</v>
      </c>
      <c r="D5354" t="s">
        <v>1714</v>
      </c>
    </row>
    <row r="5355" spans="1:4" x14ac:dyDescent="0.25">
      <c r="A5355" t="s">
        <v>2817</v>
      </c>
      <c r="B5355" t="s">
        <v>2769</v>
      </c>
      <c r="C5355" t="s">
        <v>2867</v>
      </c>
      <c r="D5355" t="s">
        <v>1715</v>
      </c>
    </row>
    <row r="5356" spans="1:4" x14ac:dyDescent="0.25">
      <c r="A5356" t="s">
        <v>2818</v>
      </c>
      <c r="B5356" t="s">
        <v>2769</v>
      </c>
      <c r="C5356" t="s">
        <v>2868</v>
      </c>
      <c r="D5356" t="s">
        <v>1702</v>
      </c>
    </row>
    <row r="5357" spans="1:4" x14ac:dyDescent="0.25">
      <c r="A5357" t="s">
        <v>2819</v>
      </c>
      <c r="B5357" t="s">
        <v>2769</v>
      </c>
      <c r="C5357" t="s">
        <v>2868</v>
      </c>
      <c r="D5357" t="s">
        <v>1705</v>
      </c>
    </row>
    <row r="5358" spans="1:4" x14ac:dyDescent="0.25">
      <c r="A5358" t="s">
        <v>2820</v>
      </c>
      <c r="B5358" t="s">
        <v>2769</v>
      </c>
      <c r="C5358" t="s">
        <v>2868</v>
      </c>
      <c r="D5358" t="s">
        <v>1706</v>
      </c>
    </row>
    <row r="5359" spans="1:4" x14ac:dyDescent="0.25">
      <c r="A5359" t="s">
        <v>2821</v>
      </c>
      <c r="B5359" t="s">
        <v>2769</v>
      </c>
      <c r="C5359" t="s">
        <v>2868</v>
      </c>
      <c r="D5359" t="s">
        <v>1707</v>
      </c>
    </row>
    <row r="5360" spans="1:4" x14ac:dyDescent="0.25">
      <c r="A5360" t="s">
        <v>2822</v>
      </c>
      <c r="B5360" t="s">
        <v>2769</v>
      </c>
      <c r="C5360" t="s">
        <v>2868</v>
      </c>
      <c r="D5360" t="s">
        <v>1708</v>
      </c>
    </row>
    <row r="5361" spans="1:4" x14ac:dyDescent="0.25">
      <c r="A5361" t="s">
        <v>2823</v>
      </c>
      <c r="B5361" t="s">
        <v>2769</v>
      </c>
      <c r="C5361" t="s">
        <v>2868</v>
      </c>
      <c r="D5361" t="s">
        <v>1709</v>
      </c>
    </row>
    <row r="5362" spans="1:4" x14ac:dyDescent="0.25">
      <c r="A5362" t="s">
        <v>2824</v>
      </c>
      <c r="B5362" t="s">
        <v>2769</v>
      </c>
      <c r="C5362" t="s">
        <v>2868</v>
      </c>
      <c r="D5362" t="s">
        <v>1710</v>
      </c>
    </row>
    <row r="5363" spans="1:4" x14ac:dyDescent="0.25">
      <c r="A5363" t="s">
        <v>2825</v>
      </c>
      <c r="B5363" t="s">
        <v>2769</v>
      </c>
      <c r="C5363" t="s">
        <v>2868</v>
      </c>
      <c r="D5363" t="s">
        <v>1711</v>
      </c>
    </row>
    <row r="5364" spans="1:4" x14ac:dyDescent="0.25">
      <c r="A5364" t="s">
        <v>2826</v>
      </c>
      <c r="B5364" t="s">
        <v>2769</v>
      </c>
      <c r="C5364" t="s">
        <v>2868</v>
      </c>
      <c r="D5364" t="s">
        <v>1712</v>
      </c>
    </row>
    <row r="5365" spans="1:4" x14ac:dyDescent="0.25">
      <c r="A5365" t="s">
        <v>2827</v>
      </c>
      <c r="B5365" t="s">
        <v>2769</v>
      </c>
      <c r="C5365" t="s">
        <v>2868</v>
      </c>
      <c r="D5365" t="s">
        <v>1713</v>
      </c>
    </row>
    <row r="5366" spans="1:4" x14ac:dyDescent="0.25">
      <c r="A5366" t="s">
        <v>2828</v>
      </c>
      <c r="B5366" t="s">
        <v>2769</v>
      </c>
      <c r="C5366" t="s">
        <v>2868</v>
      </c>
      <c r="D5366" t="s">
        <v>1714</v>
      </c>
    </row>
    <row r="5367" spans="1:4" x14ac:dyDescent="0.25">
      <c r="A5367" t="s">
        <v>2829</v>
      </c>
      <c r="B5367" t="s">
        <v>2769</v>
      </c>
      <c r="C5367" t="s">
        <v>2868</v>
      </c>
      <c r="D5367" t="s">
        <v>1715</v>
      </c>
    </row>
    <row r="5368" spans="1:4" x14ac:dyDescent="0.25">
      <c r="A5368" t="s">
        <v>2830</v>
      </c>
      <c r="B5368" t="s">
        <v>2769</v>
      </c>
      <c r="C5368" t="s">
        <v>1770</v>
      </c>
      <c r="D5368" t="s">
        <v>1702</v>
      </c>
    </row>
    <row r="5369" spans="1:4" x14ac:dyDescent="0.25">
      <c r="A5369" t="s">
        <v>2831</v>
      </c>
      <c r="B5369" t="s">
        <v>2769</v>
      </c>
      <c r="C5369" t="s">
        <v>1770</v>
      </c>
      <c r="D5369" t="s">
        <v>1705</v>
      </c>
    </row>
    <row r="5370" spans="1:4" x14ac:dyDescent="0.25">
      <c r="A5370" t="s">
        <v>2832</v>
      </c>
      <c r="B5370" t="s">
        <v>2769</v>
      </c>
      <c r="C5370" t="s">
        <v>1770</v>
      </c>
      <c r="D5370" t="s">
        <v>1706</v>
      </c>
    </row>
    <row r="5371" spans="1:4" x14ac:dyDescent="0.25">
      <c r="A5371" t="s">
        <v>2833</v>
      </c>
      <c r="B5371" t="s">
        <v>2769</v>
      </c>
      <c r="C5371" t="s">
        <v>1770</v>
      </c>
      <c r="D5371" t="s">
        <v>1707</v>
      </c>
    </row>
    <row r="5372" spans="1:4" x14ac:dyDescent="0.25">
      <c r="A5372" t="s">
        <v>2834</v>
      </c>
      <c r="B5372" t="s">
        <v>2769</v>
      </c>
      <c r="C5372" t="s">
        <v>1770</v>
      </c>
      <c r="D5372" t="s">
        <v>1708</v>
      </c>
    </row>
    <row r="5373" spans="1:4" x14ac:dyDescent="0.25">
      <c r="A5373" t="s">
        <v>2835</v>
      </c>
      <c r="B5373" t="s">
        <v>2769</v>
      </c>
      <c r="C5373" t="s">
        <v>1770</v>
      </c>
      <c r="D5373" t="s">
        <v>1709</v>
      </c>
    </row>
    <row r="5374" spans="1:4" x14ac:dyDescent="0.25">
      <c r="A5374" t="s">
        <v>2836</v>
      </c>
      <c r="B5374" t="s">
        <v>2769</v>
      </c>
      <c r="C5374" t="s">
        <v>1770</v>
      </c>
      <c r="D5374" t="s">
        <v>1710</v>
      </c>
    </row>
    <row r="5375" spans="1:4" x14ac:dyDescent="0.25">
      <c r="A5375" t="s">
        <v>2837</v>
      </c>
      <c r="B5375" t="s">
        <v>2769</v>
      </c>
      <c r="C5375" t="s">
        <v>1770</v>
      </c>
      <c r="D5375" t="s">
        <v>1711</v>
      </c>
    </row>
    <row r="5376" spans="1:4" x14ac:dyDescent="0.25">
      <c r="A5376" t="s">
        <v>2838</v>
      </c>
      <c r="B5376" t="s">
        <v>2769</v>
      </c>
      <c r="C5376" t="s">
        <v>1770</v>
      </c>
      <c r="D5376" t="s">
        <v>1712</v>
      </c>
    </row>
    <row r="5377" spans="1:4" x14ac:dyDescent="0.25">
      <c r="A5377" t="s">
        <v>2839</v>
      </c>
      <c r="B5377" t="s">
        <v>2769</v>
      </c>
      <c r="C5377" t="s">
        <v>1770</v>
      </c>
      <c r="D5377" t="s">
        <v>1713</v>
      </c>
    </row>
    <row r="5378" spans="1:4" x14ac:dyDescent="0.25">
      <c r="A5378" t="s">
        <v>2840</v>
      </c>
      <c r="B5378" t="s">
        <v>2769</v>
      </c>
      <c r="C5378" t="s">
        <v>1770</v>
      </c>
      <c r="D5378" t="s">
        <v>1714</v>
      </c>
    </row>
    <row r="5379" spans="1:4" x14ac:dyDescent="0.25">
      <c r="A5379" t="s">
        <v>2841</v>
      </c>
      <c r="B5379" t="s">
        <v>2769</v>
      </c>
      <c r="C5379" t="s">
        <v>1770</v>
      </c>
      <c r="D5379" t="s">
        <v>1715</v>
      </c>
    </row>
    <row r="5380" spans="1:4" x14ac:dyDescent="0.25">
      <c r="A5380" t="s">
        <v>2842</v>
      </c>
      <c r="B5380" t="s">
        <v>2769</v>
      </c>
      <c r="C5380" t="s">
        <v>1771</v>
      </c>
      <c r="D5380" t="s">
        <v>1702</v>
      </c>
    </row>
    <row r="5381" spans="1:4" x14ac:dyDescent="0.25">
      <c r="A5381" t="s">
        <v>2843</v>
      </c>
      <c r="B5381" t="s">
        <v>2769</v>
      </c>
      <c r="C5381" t="s">
        <v>1771</v>
      </c>
      <c r="D5381" t="s">
        <v>1705</v>
      </c>
    </row>
    <row r="5382" spans="1:4" x14ac:dyDescent="0.25">
      <c r="A5382" t="s">
        <v>2844</v>
      </c>
      <c r="B5382" t="s">
        <v>2769</v>
      </c>
      <c r="C5382" t="s">
        <v>1771</v>
      </c>
      <c r="D5382" t="s">
        <v>1706</v>
      </c>
    </row>
    <row r="5383" spans="1:4" x14ac:dyDescent="0.25">
      <c r="A5383" t="s">
        <v>2845</v>
      </c>
      <c r="B5383" t="s">
        <v>2769</v>
      </c>
      <c r="C5383" t="s">
        <v>1771</v>
      </c>
      <c r="D5383" t="s">
        <v>1707</v>
      </c>
    </row>
    <row r="5384" spans="1:4" x14ac:dyDescent="0.25">
      <c r="A5384" t="s">
        <v>2846</v>
      </c>
      <c r="B5384" t="s">
        <v>2769</v>
      </c>
      <c r="C5384" t="s">
        <v>1771</v>
      </c>
      <c r="D5384" t="s">
        <v>1708</v>
      </c>
    </row>
    <row r="5385" spans="1:4" x14ac:dyDescent="0.25">
      <c r="A5385" t="s">
        <v>2847</v>
      </c>
      <c r="B5385" t="s">
        <v>2769</v>
      </c>
      <c r="C5385" t="s">
        <v>1771</v>
      </c>
      <c r="D5385" t="s">
        <v>1709</v>
      </c>
    </row>
    <row r="5386" spans="1:4" x14ac:dyDescent="0.25">
      <c r="A5386" t="s">
        <v>2848</v>
      </c>
      <c r="B5386" t="s">
        <v>2769</v>
      </c>
      <c r="C5386" t="s">
        <v>1771</v>
      </c>
      <c r="D5386" t="s">
        <v>1710</v>
      </c>
    </row>
    <row r="5387" spans="1:4" x14ac:dyDescent="0.25">
      <c r="A5387" t="s">
        <v>2849</v>
      </c>
      <c r="B5387" t="s">
        <v>2769</v>
      </c>
      <c r="C5387" t="s">
        <v>1771</v>
      </c>
      <c r="D5387" t="s">
        <v>1711</v>
      </c>
    </row>
    <row r="5388" spans="1:4" x14ac:dyDescent="0.25">
      <c r="A5388" t="s">
        <v>2850</v>
      </c>
      <c r="B5388" t="s">
        <v>2769</v>
      </c>
      <c r="C5388" t="s">
        <v>1771</v>
      </c>
      <c r="D5388" t="s">
        <v>1712</v>
      </c>
    </row>
    <row r="5389" spans="1:4" x14ac:dyDescent="0.25">
      <c r="A5389" t="s">
        <v>2851</v>
      </c>
      <c r="B5389" t="s">
        <v>2769</v>
      </c>
      <c r="C5389" t="s">
        <v>1771</v>
      </c>
      <c r="D5389" t="s">
        <v>1713</v>
      </c>
    </row>
    <row r="5390" spans="1:4" x14ac:dyDescent="0.25">
      <c r="A5390" t="s">
        <v>2852</v>
      </c>
      <c r="B5390" t="s">
        <v>2769</v>
      </c>
      <c r="C5390" t="s">
        <v>1771</v>
      </c>
      <c r="D5390" t="s">
        <v>1714</v>
      </c>
    </row>
    <row r="5391" spans="1:4" x14ac:dyDescent="0.25">
      <c r="A5391" t="s">
        <v>2853</v>
      </c>
      <c r="B5391" t="s">
        <v>2769</v>
      </c>
      <c r="C5391" t="s">
        <v>1771</v>
      </c>
      <c r="D5391" t="s">
        <v>1715</v>
      </c>
    </row>
    <row r="5392" spans="1:4" x14ac:dyDescent="0.25">
      <c r="A5392" t="s">
        <v>2854</v>
      </c>
      <c r="B5392" t="s">
        <v>2769</v>
      </c>
      <c r="C5392" t="s">
        <v>1772</v>
      </c>
      <c r="D5392" t="s">
        <v>1702</v>
      </c>
    </row>
    <row r="5393" spans="1:5" x14ac:dyDescent="0.25">
      <c r="A5393" t="s">
        <v>2855</v>
      </c>
      <c r="B5393" t="s">
        <v>2769</v>
      </c>
      <c r="C5393" t="s">
        <v>1772</v>
      </c>
      <c r="D5393" t="s">
        <v>1705</v>
      </c>
    </row>
    <row r="5394" spans="1:5" x14ac:dyDescent="0.25">
      <c r="A5394" t="s">
        <v>2856</v>
      </c>
      <c r="B5394" t="s">
        <v>2769</v>
      </c>
      <c r="C5394" t="s">
        <v>1772</v>
      </c>
      <c r="D5394" t="s">
        <v>1706</v>
      </c>
    </row>
    <row r="5395" spans="1:5" x14ac:dyDescent="0.25">
      <c r="A5395" t="s">
        <v>2857</v>
      </c>
      <c r="B5395" t="s">
        <v>2769</v>
      </c>
      <c r="C5395" t="s">
        <v>1772</v>
      </c>
      <c r="D5395" t="s">
        <v>1707</v>
      </c>
    </row>
    <row r="5396" spans="1:5" x14ac:dyDescent="0.25">
      <c r="A5396" t="s">
        <v>2858</v>
      </c>
      <c r="B5396" t="s">
        <v>2769</v>
      </c>
      <c r="C5396" t="s">
        <v>1772</v>
      </c>
      <c r="D5396" t="s">
        <v>1708</v>
      </c>
    </row>
    <row r="5397" spans="1:5" x14ac:dyDescent="0.25">
      <c r="A5397" t="s">
        <v>2859</v>
      </c>
      <c r="B5397" t="s">
        <v>2769</v>
      </c>
      <c r="C5397" t="s">
        <v>1772</v>
      </c>
      <c r="D5397" t="s">
        <v>1709</v>
      </c>
    </row>
    <row r="5398" spans="1:5" x14ac:dyDescent="0.25">
      <c r="A5398" t="s">
        <v>2860</v>
      </c>
      <c r="B5398" t="s">
        <v>2769</v>
      </c>
      <c r="C5398" t="s">
        <v>1772</v>
      </c>
      <c r="D5398" t="s">
        <v>1710</v>
      </c>
    </row>
    <row r="5399" spans="1:5" x14ac:dyDescent="0.25">
      <c r="A5399" t="s">
        <v>2861</v>
      </c>
      <c r="B5399" t="s">
        <v>2769</v>
      </c>
      <c r="C5399" t="s">
        <v>1772</v>
      </c>
      <c r="D5399" t="s">
        <v>1711</v>
      </c>
    </row>
    <row r="5400" spans="1:5" x14ac:dyDescent="0.25">
      <c r="A5400" t="s">
        <v>2862</v>
      </c>
      <c r="B5400" t="s">
        <v>2769</v>
      </c>
      <c r="C5400" t="s">
        <v>1772</v>
      </c>
      <c r="D5400" t="s">
        <v>1712</v>
      </c>
    </row>
    <row r="5401" spans="1:5" x14ac:dyDescent="0.25">
      <c r="A5401" t="s">
        <v>2863</v>
      </c>
      <c r="B5401" t="s">
        <v>2769</v>
      </c>
      <c r="C5401" t="s">
        <v>1772</v>
      </c>
      <c r="D5401" t="s">
        <v>1713</v>
      </c>
    </row>
    <row r="5402" spans="1:5" x14ac:dyDescent="0.25">
      <c r="A5402" t="s">
        <v>2864</v>
      </c>
      <c r="B5402" t="s">
        <v>2769</v>
      </c>
      <c r="C5402" t="s">
        <v>1772</v>
      </c>
      <c r="D5402" t="s">
        <v>1714</v>
      </c>
    </row>
    <row r="5403" spans="1:5" x14ac:dyDescent="0.25">
      <c r="A5403" t="s">
        <v>2865</v>
      </c>
      <c r="B5403" t="s">
        <v>2769</v>
      </c>
      <c r="C5403" t="s">
        <v>1772</v>
      </c>
      <c r="D5403" t="s">
        <v>1715</v>
      </c>
    </row>
    <row r="5404" spans="1:5" x14ac:dyDescent="0.25">
      <c r="A5404" t="s">
        <v>2904</v>
      </c>
      <c r="B5404" t="s">
        <v>2903</v>
      </c>
      <c r="C5404" t="s">
        <v>1721</v>
      </c>
      <c r="D5404" t="s">
        <v>3264</v>
      </c>
      <c r="E5404" t="s">
        <v>1702</v>
      </c>
    </row>
    <row r="5405" spans="1:5" x14ac:dyDescent="0.25">
      <c r="A5405" t="s">
        <v>2905</v>
      </c>
      <c r="B5405" t="s">
        <v>2903</v>
      </c>
      <c r="C5405" t="s">
        <v>1721</v>
      </c>
      <c r="D5405" t="s">
        <v>3264</v>
      </c>
      <c r="E5405" t="s">
        <v>1705</v>
      </c>
    </row>
    <row r="5406" spans="1:5" x14ac:dyDescent="0.25">
      <c r="A5406" t="s">
        <v>2906</v>
      </c>
      <c r="B5406" t="s">
        <v>2903</v>
      </c>
      <c r="C5406" t="s">
        <v>1721</v>
      </c>
      <c r="D5406" t="s">
        <v>3264</v>
      </c>
      <c r="E5406" t="s">
        <v>1706</v>
      </c>
    </row>
    <row r="5407" spans="1:5" x14ac:dyDescent="0.25">
      <c r="A5407" t="s">
        <v>2907</v>
      </c>
      <c r="B5407" t="s">
        <v>2903</v>
      </c>
      <c r="C5407" t="s">
        <v>1721</v>
      </c>
      <c r="D5407" t="s">
        <v>3264</v>
      </c>
      <c r="E5407" t="s">
        <v>1707</v>
      </c>
    </row>
    <row r="5408" spans="1:5" x14ac:dyDescent="0.25">
      <c r="A5408" t="s">
        <v>2908</v>
      </c>
      <c r="B5408" t="s">
        <v>2903</v>
      </c>
      <c r="C5408" t="s">
        <v>1721</v>
      </c>
      <c r="D5408" t="s">
        <v>3264</v>
      </c>
      <c r="E5408" t="s">
        <v>1708</v>
      </c>
    </row>
    <row r="5409" spans="1:5" x14ac:dyDescent="0.25">
      <c r="A5409" t="s">
        <v>2909</v>
      </c>
      <c r="B5409" t="s">
        <v>2903</v>
      </c>
      <c r="C5409" t="s">
        <v>1721</v>
      </c>
      <c r="D5409" t="s">
        <v>3264</v>
      </c>
      <c r="E5409" t="s">
        <v>1709</v>
      </c>
    </row>
    <row r="5410" spans="1:5" x14ac:dyDescent="0.25">
      <c r="A5410" t="s">
        <v>2910</v>
      </c>
      <c r="B5410" t="s">
        <v>2903</v>
      </c>
      <c r="C5410" t="s">
        <v>1721</v>
      </c>
      <c r="D5410" t="s">
        <v>3264</v>
      </c>
      <c r="E5410" t="s">
        <v>1710</v>
      </c>
    </row>
    <row r="5411" spans="1:5" x14ac:dyDescent="0.25">
      <c r="A5411" t="s">
        <v>2911</v>
      </c>
      <c r="B5411" t="s">
        <v>2903</v>
      </c>
      <c r="C5411" t="s">
        <v>1721</v>
      </c>
      <c r="D5411" t="s">
        <v>3264</v>
      </c>
      <c r="E5411" t="s">
        <v>1711</v>
      </c>
    </row>
    <row r="5412" spans="1:5" x14ac:dyDescent="0.25">
      <c r="A5412" t="s">
        <v>2912</v>
      </c>
      <c r="B5412" t="s">
        <v>2903</v>
      </c>
      <c r="C5412" t="s">
        <v>1721</v>
      </c>
      <c r="D5412" t="s">
        <v>3264</v>
      </c>
      <c r="E5412" t="s">
        <v>1712</v>
      </c>
    </row>
    <row r="5413" spans="1:5" x14ac:dyDescent="0.25">
      <c r="A5413" t="s">
        <v>2913</v>
      </c>
      <c r="B5413" t="s">
        <v>2903</v>
      </c>
      <c r="C5413" t="s">
        <v>1721</v>
      </c>
      <c r="D5413" t="s">
        <v>3264</v>
      </c>
      <c r="E5413" t="s">
        <v>1713</v>
      </c>
    </row>
    <row r="5414" spans="1:5" x14ac:dyDescent="0.25">
      <c r="A5414" t="s">
        <v>2914</v>
      </c>
      <c r="B5414" t="s">
        <v>2903</v>
      </c>
      <c r="C5414" t="s">
        <v>1721</v>
      </c>
      <c r="D5414" t="s">
        <v>3264</v>
      </c>
      <c r="E5414" t="s">
        <v>1714</v>
      </c>
    </row>
    <row r="5415" spans="1:5" x14ac:dyDescent="0.25">
      <c r="A5415" t="s">
        <v>2915</v>
      </c>
      <c r="B5415" t="s">
        <v>2903</v>
      </c>
      <c r="C5415" t="s">
        <v>1721</v>
      </c>
      <c r="D5415" t="s">
        <v>3264</v>
      </c>
      <c r="E5415" t="s">
        <v>1715</v>
      </c>
    </row>
    <row r="5416" spans="1:5" x14ac:dyDescent="0.25">
      <c r="A5416" t="s">
        <v>2916</v>
      </c>
      <c r="B5416" t="s">
        <v>2903</v>
      </c>
      <c r="C5416" t="s">
        <v>1721</v>
      </c>
      <c r="D5416" t="s">
        <v>3265</v>
      </c>
      <c r="E5416" t="s">
        <v>1702</v>
      </c>
    </row>
    <row r="5417" spans="1:5" x14ac:dyDescent="0.25">
      <c r="A5417" t="s">
        <v>2917</v>
      </c>
      <c r="B5417" t="s">
        <v>2903</v>
      </c>
      <c r="C5417" t="s">
        <v>1721</v>
      </c>
      <c r="D5417" t="s">
        <v>3265</v>
      </c>
      <c r="E5417" t="s">
        <v>1705</v>
      </c>
    </row>
    <row r="5418" spans="1:5" x14ac:dyDescent="0.25">
      <c r="A5418" t="s">
        <v>2918</v>
      </c>
      <c r="B5418" t="s">
        <v>2903</v>
      </c>
      <c r="C5418" t="s">
        <v>1721</v>
      </c>
      <c r="D5418" t="s">
        <v>3265</v>
      </c>
      <c r="E5418" t="s">
        <v>1706</v>
      </c>
    </row>
    <row r="5419" spans="1:5" x14ac:dyDescent="0.25">
      <c r="A5419" t="s">
        <v>2919</v>
      </c>
      <c r="B5419" t="s">
        <v>2903</v>
      </c>
      <c r="C5419" t="s">
        <v>1721</v>
      </c>
      <c r="D5419" t="s">
        <v>3265</v>
      </c>
      <c r="E5419" t="s">
        <v>1707</v>
      </c>
    </row>
    <row r="5420" spans="1:5" x14ac:dyDescent="0.25">
      <c r="A5420" t="s">
        <v>2920</v>
      </c>
      <c r="B5420" t="s">
        <v>2903</v>
      </c>
      <c r="C5420" t="s">
        <v>1721</v>
      </c>
      <c r="D5420" t="s">
        <v>3265</v>
      </c>
      <c r="E5420" t="s">
        <v>1708</v>
      </c>
    </row>
    <row r="5421" spans="1:5" x14ac:dyDescent="0.25">
      <c r="A5421" t="s">
        <v>2921</v>
      </c>
      <c r="B5421" t="s">
        <v>2903</v>
      </c>
      <c r="C5421" t="s">
        <v>1721</v>
      </c>
      <c r="D5421" t="s">
        <v>3265</v>
      </c>
      <c r="E5421" t="s">
        <v>1709</v>
      </c>
    </row>
    <row r="5422" spans="1:5" x14ac:dyDescent="0.25">
      <c r="A5422" t="s">
        <v>2922</v>
      </c>
      <c r="B5422" t="s">
        <v>2903</v>
      </c>
      <c r="C5422" t="s">
        <v>1721</v>
      </c>
      <c r="D5422" t="s">
        <v>3265</v>
      </c>
      <c r="E5422" t="s">
        <v>1710</v>
      </c>
    </row>
    <row r="5423" spans="1:5" x14ac:dyDescent="0.25">
      <c r="A5423" t="s">
        <v>2923</v>
      </c>
      <c r="B5423" t="s">
        <v>2903</v>
      </c>
      <c r="C5423" t="s">
        <v>1721</v>
      </c>
      <c r="D5423" t="s">
        <v>3265</v>
      </c>
      <c r="E5423" t="s">
        <v>1711</v>
      </c>
    </row>
    <row r="5424" spans="1:5" x14ac:dyDescent="0.25">
      <c r="A5424" t="s">
        <v>2924</v>
      </c>
      <c r="B5424" t="s">
        <v>2903</v>
      </c>
      <c r="C5424" t="s">
        <v>1721</v>
      </c>
      <c r="D5424" t="s">
        <v>3265</v>
      </c>
      <c r="E5424" t="s">
        <v>1712</v>
      </c>
    </row>
    <row r="5425" spans="1:5" x14ac:dyDescent="0.25">
      <c r="A5425" t="s">
        <v>2925</v>
      </c>
      <c r="B5425" t="s">
        <v>2903</v>
      </c>
      <c r="C5425" t="s">
        <v>1721</v>
      </c>
      <c r="D5425" t="s">
        <v>3265</v>
      </c>
      <c r="E5425" t="s">
        <v>1713</v>
      </c>
    </row>
    <row r="5426" spans="1:5" x14ac:dyDescent="0.25">
      <c r="A5426" t="s">
        <v>2926</v>
      </c>
      <c r="B5426" t="s">
        <v>2903</v>
      </c>
      <c r="C5426" t="s">
        <v>1721</v>
      </c>
      <c r="D5426" t="s">
        <v>3265</v>
      </c>
      <c r="E5426" t="s">
        <v>1714</v>
      </c>
    </row>
    <row r="5427" spans="1:5" x14ac:dyDescent="0.25">
      <c r="A5427" t="s">
        <v>2927</v>
      </c>
      <c r="B5427" t="s">
        <v>2903</v>
      </c>
      <c r="C5427" t="s">
        <v>1721</v>
      </c>
      <c r="D5427" t="s">
        <v>3265</v>
      </c>
      <c r="E5427" t="s">
        <v>1715</v>
      </c>
    </row>
    <row r="5428" spans="1:5" x14ac:dyDescent="0.25">
      <c r="A5428" t="s">
        <v>2928</v>
      </c>
      <c r="B5428" t="s">
        <v>2903</v>
      </c>
      <c r="C5428" t="s">
        <v>1721</v>
      </c>
      <c r="D5428" t="s">
        <v>3266</v>
      </c>
      <c r="E5428" t="s">
        <v>1702</v>
      </c>
    </row>
    <row r="5429" spans="1:5" x14ac:dyDescent="0.25">
      <c r="A5429" t="s">
        <v>2929</v>
      </c>
      <c r="B5429" t="s">
        <v>2903</v>
      </c>
      <c r="C5429" t="s">
        <v>1721</v>
      </c>
      <c r="D5429" t="s">
        <v>3266</v>
      </c>
      <c r="E5429" t="s">
        <v>1705</v>
      </c>
    </row>
    <row r="5430" spans="1:5" x14ac:dyDescent="0.25">
      <c r="A5430" t="s">
        <v>2930</v>
      </c>
      <c r="B5430" t="s">
        <v>2903</v>
      </c>
      <c r="C5430" t="s">
        <v>1721</v>
      </c>
      <c r="D5430" t="s">
        <v>3266</v>
      </c>
      <c r="E5430" t="s">
        <v>1706</v>
      </c>
    </row>
    <row r="5431" spans="1:5" x14ac:dyDescent="0.25">
      <c r="A5431" t="s">
        <v>2931</v>
      </c>
      <c r="B5431" t="s">
        <v>2903</v>
      </c>
      <c r="C5431" t="s">
        <v>1721</v>
      </c>
      <c r="D5431" t="s">
        <v>3266</v>
      </c>
      <c r="E5431" t="s">
        <v>1707</v>
      </c>
    </row>
    <row r="5432" spans="1:5" x14ac:dyDescent="0.25">
      <c r="A5432" t="s">
        <v>2932</v>
      </c>
      <c r="B5432" t="s">
        <v>2903</v>
      </c>
      <c r="C5432" t="s">
        <v>1721</v>
      </c>
      <c r="D5432" t="s">
        <v>3266</v>
      </c>
      <c r="E5432" t="s">
        <v>1708</v>
      </c>
    </row>
    <row r="5433" spans="1:5" x14ac:dyDescent="0.25">
      <c r="A5433" t="s">
        <v>2933</v>
      </c>
      <c r="B5433" t="s">
        <v>2903</v>
      </c>
      <c r="C5433" t="s">
        <v>1721</v>
      </c>
      <c r="D5433" t="s">
        <v>3266</v>
      </c>
      <c r="E5433" t="s">
        <v>1709</v>
      </c>
    </row>
    <row r="5434" spans="1:5" x14ac:dyDescent="0.25">
      <c r="A5434" t="s">
        <v>2934</v>
      </c>
      <c r="B5434" t="s">
        <v>2903</v>
      </c>
      <c r="C5434" t="s">
        <v>1721</v>
      </c>
      <c r="D5434" t="s">
        <v>3266</v>
      </c>
      <c r="E5434" t="s">
        <v>1710</v>
      </c>
    </row>
    <row r="5435" spans="1:5" x14ac:dyDescent="0.25">
      <c r="A5435" t="s">
        <v>2935</v>
      </c>
      <c r="B5435" t="s">
        <v>2903</v>
      </c>
      <c r="C5435" t="s">
        <v>1721</v>
      </c>
      <c r="D5435" t="s">
        <v>3266</v>
      </c>
      <c r="E5435" t="s">
        <v>1711</v>
      </c>
    </row>
    <row r="5436" spans="1:5" x14ac:dyDescent="0.25">
      <c r="A5436" t="s">
        <v>2936</v>
      </c>
      <c r="B5436" t="s">
        <v>2903</v>
      </c>
      <c r="C5436" t="s">
        <v>1721</v>
      </c>
      <c r="D5436" t="s">
        <v>3266</v>
      </c>
      <c r="E5436" t="s">
        <v>1712</v>
      </c>
    </row>
    <row r="5437" spans="1:5" x14ac:dyDescent="0.25">
      <c r="A5437" t="s">
        <v>2937</v>
      </c>
      <c r="B5437" t="s">
        <v>2903</v>
      </c>
      <c r="C5437" t="s">
        <v>1721</v>
      </c>
      <c r="D5437" t="s">
        <v>3266</v>
      </c>
      <c r="E5437" t="s">
        <v>1713</v>
      </c>
    </row>
    <row r="5438" spans="1:5" x14ac:dyDescent="0.25">
      <c r="A5438" t="s">
        <v>2938</v>
      </c>
      <c r="B5438" t="s">
        <v>2903</v>
      </c>
      <c r="C5438" t="s">
        <v>1721</v>
      </c>
      <c r="D5438" t="s">
        <v>3266</v>
      </c>
      <c r="E5438" t="s">
        <v>1714</v>
      </c>
    </row>
    <row r="5439" spans="1:5" x14ac:dyDescent="0.25">
      <c r="A5439" t="s">
        <v>2939</v>
      </c>
      <c r="B5439" t="s">
        <v>2903</v>
      </c>
      <c r="C5439" t="s">
        <v>1721</v>
      </c>
      <c r="D5439" t="s">
        <v>3266</v>
      </c>
      <c r="E5439" t="s">
        <v>1715</v>
      </c>
    </row>
    <row r="5440" spans="1:5" x14ac:dyDescent="0.25">
      <c r="A5440" t="s">
        <v>2940</v>
      </c>
      <c r="B5440" t="s">
        <v>2903</v>
      </c>
      <c r="C5440" t="s">
        <v>1721</v>
      </c>
      <c r="D5440" t="s">
        <v>3267</v>
      </c>
      <c r="E5440" t="s">
        <v>1702</v>
      </c>
    </row>
    <row r="5441" spans="1:5" x14ac:dyDescent="0.25">
      <c r="A5441" t="s">
        <v>2941</v>
      </c>
      <c r="B5441" t="s">
        <v>2903</v>
      </c>
      <c r="C5441" t="s">
        <v>1721</v>
      </c>
      <c r="D5441" t="s">
        <v>3267</v>
      </c>
      <c r="E5441" t="s">
        <v>1705</v>
      </c>
    </row>
    <row r="5442" spans="1:5" x14ac:dyDescent="0.25">
      <c r="A5442" t="s">
        <v>2942</v>
      </c>
      <c r="B5442" t="s">
        <v>2903</v>
      </c>
      <c r="C5442" t="s">
        <v>1721</v>
      </c>
      <c r="D5442" t="s">
        <v>3267</v>
      </c>
      <c r="E5442" t="s">
        <v>1706</v>
      </c>
    </row>
    <row r="5443" spans="1:5" x14ac:dyDescent="0.25">
      <c r="A5443" t="s">
        <v>2943</v>
      </c>
      <c r="B5443" t="s">
        <v>2903</v>
      </c>
      <c r="C5443" t="s">
        <v>1721</v>
      </c>
      <c r="D5443" t="s">
        <v>3267</v>
      </c>
      <c r="E5443" t="s">
        <v>1707</v>
      </c>
    </row>
    <row r="5444" spans="1:5" x14ac:dyDescent="0.25">
      <c r="A5444" t="s">
        <v>2944</v>
      </c>
      <c r="B5444" t="s">
        <v>2903</v>
      </c>
      <c r="C5444" t="s">
        <v>1721</v>
      </c>
      <c r="D5444" t="s">
        <v>3267</v>
      </c>
      <c r="E5444" t="s">
        <v>1708</v>
      </c>
    </row>
    <row r="5445" spans="1:5" x14ac:dyDescent="0.25">
      <c r="A5445" t="s">
        <v>2945</v>
      </c>
      <c r="B5445" t="s">
        <v>2903</v>
      </c>
      <c r="C5445" t="s">
        <v>1721</v>
      </c>
      <c r="D5445" t="s">
        <v>3267</v>
      </c>
      <c r="E5445" t="s">
        <v>1709</v>
      </c>
    </row>
    <row r="5446" spans="1:5" x14ac:dyDescent="0.25">
      <c r="A5446" t="s">
        <v>2946</v>
      </c>
      <c r="B5446" t="s">
        <v>2903</v>
      </c>
      <c r="C5446" t="s">
        <v>1721</v>
      </c>
      <c r="D5446" t="s">
        <v>3267</v>
      </c>
      <c r="E5446" t="s">
        <v>1710</v>
      </c>
    </row>
    <row r="5447" spans="1:5" x14ac:dyDescent="0.25">
      <c r="A5447" t="s">
        <v>2947</v>
      </c>
      <c r="B5447" t="s">
        <v>2903</v>
      </c>
      <c r="C5447" t="s">
        <v>1721</v>
      </c>
      <c r="D5447" t="s">
        <v>3267</v>
      </c>
      <c r="E5447" t="s">
        <v>1711</v>
      </c>
    </row>
    <row r="5448" spans="1:5" x14ac:dyDescent="0.25">
      <c r="A5448" t="s">
        <v>2948</v>
      </c>
      <c r="B5448" t="s">
        <v>2903</v>
      </c>
      <c r="C5448" t="s">
        <v>1721</v>
      </c>
      <c r="D5448" t="s">
        <v>3267</v>
      </c>
      <c r="E5448" t="s">
        <v>1712</v>
      </c>
    </row>
    <row r="5449" spans="1:5" x14ac:dyDescent="0.25">
      <c r="A5449" t="s">
        <v>2949</v>
      </c>
      <c r="B5449" t="s">
        <v>2903</v>
      </c>
      <c r="C5449" t="s">
        <v>1721</v>
      </c>
      <c r="D5449" t="s">
        <v>3267</v>
      </c>
      <c r="E5449" t="s">
        <v>1713</v>
      </c>
    </row>
    <row r="5450" spans="1:5" x14ac:dyDescent="0.25">
      <c r="A5450" t="s">
        <v>2950</v>
      </c>
      <c r="B5450" t="s">
        <v>2903</v>
      </c>
      <c r="C5450" t="s">
        <v>1721</v>
      </c>
      <c r="D5450" t="s">
        <v>3267</v>
      </c>
      <c r="E5450" t="s">
        <v>1714</v>
      </c>
    </row>
    <row r="5451" spans="1:5" x14ac:dyDescent="0.25">
      <c r="A5451" t="s">
        <v>2951</v>
      </c>
      <c r="B5451" t="s">
        <v>2903</v>
      </c>
      <c r="C5451" t="s">
        <v>1721</v>
      </c>
      <c r="D5451" t="s">
        <v>3267</v>
      </c>
      <c r="E5451" t="s">
        <v>1715</v>
      </c>
    </row>
    <row r="5452" spans="1:5" x14ac:dyDescent="0.25">
      <c r="A5452" t="s">
        <v>2952</v>
      </c>
      <c r="B5452" t="s">
        <v>2903</v>
      </c>
      <c r="C5452" t="s">
        <v>1721</v>
      </c>
      <c r="D5452" t="s">
        <v>3268</v>
      </c>
      <c r="E5452" t="s">
        <v>1702</v>
      </c>
    </row>
    <row r="5453" spans="1:5" x14ac:dyDescent="0.25">
      <c r="A5453" t="s">
        <v>2953</v>
      </c>
      <c r="B5453" t="s">
        <v>2903</v>
      </c>
      <c r="C5453" t="s">
        <v>1721</v>
      </c>
      <c r="D5453" t="s">
        <v>3268</v>
      </c>
      <c r="E5453" t="s">
        <v>1705</v>
      </c>
    </row>
    <row r="5454" spans="1:5" x14ac:dyDescent="0.25">
      <c r="A5454" t="s">
        <v>2954</v>
      </c>
      <c r="B5454" t="s">
        <v>2903</v>
      </c>
      <c r="C5454" t="s">
        <v>1721</v>
      </c>
      <c r="D5454" t="s">
        <v>3268</v>
      </c>
      <c r="E5454" t="s">
        <v>1706</v>
      </c>
    </row>
    <row r="5455" spans="1:5" x14ac:dyDescent="0.25">
      <c r="A5455" t="s">
        <v>2955</v>
      </c>
      <c r="B5455" t="s">
        <v>2903</v>
      </c>
      <c r="C5455" t="s">
        <v>1721</v>
      </c>
      <c r="D5455" t="s">
        <v>3268</v>
      </c>
      <c r="E5455" t="s">
        <v>1707</v>
      </c>
    </row>
    <row r="5456" spans="1:5" x14ac:dyDescent="0.25">
      <c r="A5456" t="s">
        <v>2956</v>
      </c>
      <c r="B5456" t="s">
        <v>2903</v>
      </c>
      <c r="C5456" t="s">
        <v>1721</v>
      </c>
      <c r="D5456" t="s">
        <v>3268</v>
      </c>
      <c r="E5456" t="s">
        <v>1708</v>
      </c>
    </row>
    <row r="5457" spans="1:5" x14ac:dyDescent="0.25">
      <c r="A5457" t="s">
        <v>2957</v>
      </c>
      <c r="B5457" t="s">
        <v>2903</v>
      </c>
      <c r="C5457" t="s">
        <v>1721</v>
      </c>
      <c r="D5457" t="s">
        <v>3268</v>
      </c>
      <c r="E5457" t="s">
        <v>1709</v>
      </c>
    </row>
    <row r="5458" spans="1:5" x14ac:dyDescent="0.25">
      <c r="A5458" t="s">
        <v>2958</v>
      </c>
      <c r="B5458" t="s">
        <v>2903</v>
      </c>
      <c r="C5458" t="s">
        <v>1721</v>
      </c>
      <c r="D5458" t="s">
        <v>3268</v>
      </c>
      <c r="E5458" t="s">
        <v>1710</v>
      </c>
    </row>
    <row r="5459" spans="1:5" x14ac:dyDescent="0.25">
      <c r="A5459" t="s">
        <v>2959</v>
      </c>
      <c r="B5459" t="s">
        <v>2903</v>
      </c>
      <c r="C5459" t="s">
        <v>1721</v>
      </c>
      <c r="D5459" t="s">
        <v>3268</v>
      </c>
      <c r="E5459" t="s">
        <v>1711</v>
      </c>
    </row>
    <row r="5460" spans="1:5" x14ac:dyDescent="0.25">
      <c r="A5460" t="s">
        <v>2960</v>
      </c>
      <c r="B5460" t="s">
        <v>2903</v>
      </c>
      <c r="C5460" t="s">
        <v>1721</v>
      </c>
      <c r="D5460" t="s">
        <v>3268</v>
      </c>
      <c r="E5460" t="s">
        <v>1712</v>
      </c>
    </row>
    <row r="5461" spans="1:5" x14ac:dyDescent="0.25">
      <c r="A5461" t="s">
        <v>2961</v>
      </c>
      <c r="B5461" t="s">
        <v>2903</v>
      </c>
      <c r="C5461" t="s">
        <v>1721</v>
      </c>
      <c r="D5461" t="s">
        <v>3268</v>
      </c>
      <c r="E5461" t="s">
        <v>1713</v>
      </c>
    </row>
    <row r="5462" spans="1:5" x14ac:dyDescent="0.25">
      <c r="A5462" t="s">
        <v>2962</v>
      </c>
      <c r="B5462" t="s">
        <v>2903</v>
      </c>
      <c r="C5462" t="s">
        <v>1721</v>
      </c>
      <c r="D5462" t="s">
        <v>3268</v>
      </c>
      <c r="E5462" t="s">
        <v>1714</v>
      </c>
    </row>
    <row r="5463" spans="1:5" x14ac:dyDescent="0.25">
      <c r="A5463" t="s">
        <v>2963</v>
      </c>
      <c r="B5463" t="s">
        <v>2903</v>
      </c>
      <c r="C5463" t="s">
        <v>1721</v>
      </c>
      <c r="D5463" t="s">
        <v>3268</v>
      </c>
      <c r="E5463" t="s">
        <v>1715</v>
      </c>
    </row>
    <row r="5464" spans="1:5" x14ac:dyDescent="0.25">
      <c r="A5464" t="s">
        <v>2964</v>
      </c>
      <c r="B5464" t="s">
        <v>2903</v>
      </c>
      <c r="C5464" t="s">
        <v>1721</v>
      </c>
      <c r="D5464" t="s">
        <v>3269</v>
      </c>
      <c r="E5464" t="s">
        <v>1702</v>
      </c>
    </row>
    <row r="5465" spans="1:5" x14ac:dyDescent="0.25">
      <c r="A5465" t="s">
        <v>2965</v>
      </c>
      <c r="B5465" t="s">
        <v>2903</v>
      </c>
      <c r="C5465" t="s">
        <v>1721</v>
      </c>
      <c r="D5465" t="s">
        <v>3269</v>
      </c>
      <c r="E5465" t="s">
        <v>1705</v>
      </c>
    </row>
    <row r="5466" spans="1:5" x14ac:dyDescent="0.25">
      <c r="A5466" t="s">
        <v>2966</v>
      </c>
      <c r="B5466" t="s">
        <v>2903</v>
      </c>
      <c r="C5466" t="s">
        <v>1721</v>
      </c>
      <c r="D5466" t="s">
        <v>3269</v>
      </c>
      <c r="E5466" t="s">
        <v>1706</v>
      </c>
    </row>
    <row r="5467" spans="1:5" x14ac:dyDescent="0.25">
      <c r="A5467" t="s">
        <v>2967</v>
      </c>
      <c r="B5467" t="s">
        <v>2903</v>
      </c>
      <c r="C5467" t="s">
        <v>1721</v>
      </c>
      <c r="D5467" t="s">
        <v>3269</v>
      </c>
      <c r="E5467" t="s">
        <v>1707</v>
      </c>
    </row>
    <row r="5468" spans="1:5" x14ac:dyDescent="0.25">
      <c r="A5468" t="s">
        <v>2968</v>
      </c>
      <c r="B5468" t="s">
        <v>2903</v>
      </c>
      <c r="C5468" t="s">
        <v>1721</v>
      </c>
      <c r="D5468" t="s">
        <v>3269</v>
      </c>
      <c r="E5468" t="s">
        <v>1708</v>
      </c>
    </row>
    <row r="5469" spans="1:5" x14ac:dyDescent="0.25">
      <c r="A5469" t="s">
        <v>2969</v>
      </c>
      <c r="B5469" t="s">
        <v>2903</v>
      </c>
      <c r="C5469" t="s">
        <v>1721</v>
      </c>
      <c r="D5469" t="s">
        <v>3269</v>
      </c>
      <c r="E5469" t="s">
        <v>1709</v>
      </c>
    </row>
    <row r="5470" spans="1:5" x14ac:dyDescent="0.25">
      <c r="A5470" t="s">
        <v>2970</v>
      </c>
      <c r="B5470" t="s">
        <v>2903</v>
      </c>
      <c r="C5470" t="s">
        <v>1721</v>
      </c>
      <c r="D5470" t="s">
        <v>3269</v>
      </c>
      <c r="E5470" t="s">
        <v>1710</v>
      </c>
    </row>
    <row r="5471" spans="1:5" x14ac:dyDescent="0.25">
      <c r="A5471" t="s">
        <v>2971</v>
      </c>
      <c r="B5471" t="s">
        <v>2903</v>
      </c>
      <c r="C5471" t="s">
        <v>1721</v>
      </c>
      <c r="D5471" t="s">
        <v>3269</v>
      </c>
      <c r="E5471" t="s">
        <v>1711</v>
      </c>
    </row>
    <row r="5472" spans="1:5" x14ac:dyDescent="0.25">
      <c r="A5472" t="s">
        <v>2972</v>
      </c>
      <c r="B5472" t="s">
        <v>2903</v>
      </c>
      <c r="C5472" t="s">
        <v>1721</v>
      </c>
      <c r="D5472" t="s">
        <v>3269</v>
      </c>
      <c r="E5472" t="s">
        <v>1712</v>
      </c>
    </row>
    <row r="5473" spans="1:5" x14ac:dyDescent="0.25">
      <c r="A5473" t="s">
        <v>2973</v>
      </c>
      <c r="B5473" t="s">
        <v>2903</v>
      </c>
      <c r="C5473" t="s">
        <v>1721</v>
      </c>
      <c r="D5473" t="s">
        <v>3269</v>
      </c>
      <c r="E5473" t="s">
        <v>1713</v>
      </c>
    </row>
    <row r="5474" spans="1:5" x14ac:dyDescent="0.25">
      <c r="A5474" t="s">
        <v>2974</v>
      </c>
      <c r="B5474" t="s">
        <v>2903</v>
      </c>
      <c r="C5474" t="s">
        <v>1721</v>
      </c>
      <c r="D5474" t="s">
        <v>3269</v>
      </c>
      <c r="E5474" t="s">
        <v>1714</v>
      </c>
    </row>
    <row r="5475" spans="1:5" x14ac:dyDescent="0.25">
      <c r="A5475" t="s">
        <v>2975</v>
      </c>
      <c r="B5475" t="s">
        <v>2903</v>
      </c>
      <c r="C5475" t="s">
        <v>1721</v>
      </c>
      <c r="D5475" t="s">
        <v>3269</v>
      </c>
      <c r="E5475" t="s">
        <v>1715</v>
      </c>
    </row>
    <row r="5476" spans="1:5" x14ac:dyDescent="0.25">
      <c r="A5476" t="s">
        <v>2976</v>
      </c>
      <c r="B5476" t="s">
        <v>2903</v>
      </c>
      <c r="C5476" t="s">
        <v>1721</v>
      </c>
      <c r="D5476" t="s">
        <v>3270</v>
      </c>
      <c r="E5476" t="s">
        <v>1702</v>
      </c>
    </row>
    <row r="5477" spans="1:5" x14ac:dyDescent="0.25">
      <c r="A5477" t="s">
        <v>2977</v>
      </c>
      <c r="B5477" t="s">
        <v>2903</v>
      </c>
      <c r="C5477" t="s">
        <v>1721</v>
      </c>
      <c r="D5477" t="s">
        <v>3270</v>
      </c>
      <c r="E5477" t="s">
        <v>1705</v>
      </c>
    </row>
    <row r="5478" spans="1:5" x14ac:dyDescent="0.25">
      <c r="A5478" t="s">
        <v>2978</v>
      </c>
      <c r="B5478" t="s">
        <v>2903</v>
      </c>
      <c r="C5478" t="s">
        <v>1721</v>
      </c>
      <c r="D5478" t="s">
        <v>3270</v>
      </c>
      <c r="E5478" t="s">
        <v>1706</v>
      </c>
    </row>
    <row r="5479" spans="1:5" x14ac:dyDescent="0.25">
      <c r="A5479" t="s">
        <v>2979</v>
      </c>
      <c r="B5479" t="s">
        <v>2903</v>
      </c>
      <c r="C5479" t="s">
        <v>1721</v>
      </c>
      <c r="D5479" t="s">
        <v>3270</v>
      </c>
      <c r="E5479" t="s">
        <v>1707</v>
      </c>
    </row>
    <row r="5480" spans="1:5" x14ac:dyDescent="0.25">
      <c r="A5480" t="s">
        <v>2980</v>
      </c>
      <c r="B5480" t="s">
        <v>2903</v>
      </c>
      <c r="C5480" t="s">
        <v>1721</v>
      </c>
      <c r="D5480" t="s">
        <v>3270</v>
      </c>
      <c r="E5480" t="s">
        <v>1708</v>
      </c>
    </row>
    <row r="5481" spans="1:5" x14ac:dyDescent="0.25">
      <c r="A5481" t="s">
        <v>2981</v>
      </c>
      <c r="B5481" t="s">
        <v>2903</v>
      </c>
      <c r="C5481" t="s">
        <v>1721</v>
      </c>
      <c r="D5481" t="s">
        <v>3270</v>
      </c>
      <c r="E5481" t="s">
        <v>1709</v>
      </c>
    </row>
    <row r="5482" spans="1:5" x14ac:dyDescent="0.25">
      <c r="A5482" t="s">
        <v>2982</v>
      </c>
      <c r="B5482" t="s">
        <v>2903</v>
      </c>
      <c r="C5482" t="s">
        <v>1721</v>
      </c>
      <c r="D5482" t="s">
        <v>3270</v>
      </c>
      <c r="E5482" t="s">
        <v>1710</v>
      </c>
    </row>
    <row r="5483" spans="1:5" x14ac:dyDescent="0.25">
      <c r="A5483" t="s">
        <v>2983</v>
      </c>
      <c r="B5483" t="s">
        <v>2903</v>
      </c>
      <c r="C5483" t="s">
        <v>1721</v>
      </c>
      <c r="D5483" t="s">
        <v>3270</v>
      </c>
      <c r="E5483" t="s">
        <v>1711</v>
      </c>
    </row>
    <row r="5484" spans="1:5" x14ac:dyDescent="0.25">
      <c r="A5484" t="s">
        <v>2984</v>
      </c>
      <c r="B5484" t="s">
        <v>2903</v>
      </c>
      <c r="C5484" t="s">
        <v>1721</v>
      </c>
      <c r="D5484" t="s">
        <v>3270</v>
      </c>
      <c r="E5484" t="s">
        <v>1712</v>
      </c>
    </row>
    <row r="5485" spans="1:5" x14ac:dyDescent="0.25">
      <c r="A5485" t="s">
        <v>2985</v>
      </c>
      <c r="B5485" t="s">
        <v>2903</v>
      </c>
      <c r="C5485" t="s">
        <v>1721</v>
      </c>
      <c r="D5485" t="s">
        <v>3270</v>
      </c>
      <c r="E5485" t="s">
        <v>1713</v>
      </c>
    </row>
    <row r="5486" spans="1:5" x14ac:dyDescent="0.25">
      <c r="A5486" t="s">
        <v>2986</v>
      </c>
      <c r="B5486" t="s">
        <v>2903</v>
      </c>
      <c r="C5486" t="s">
        <v>1721</v>
      </c>
      <c r="D5486" t="s">
        <v>3270</v>
      </c>
      <c r="E5486" t="s">
        <v>1714</v>
      </c>
    </row>
    <row r="5487" spans="1:5" x14ac:dyDescent="0.25">
      <c r="A5487" t="s">
        <v>2987</v>
      </c>
      <c r="B5487" t="s">
        <v>2903</v>
      </c>
      <c r="C5487" t="s">
        <v>1721</v>
      </c>
      <c r="D5487" t="s">
        <v>3270</v>
      </c>
      <c r="E5487" t="s">
        <v>1715</v>
      </c>
    </row>
    <row r="5488" spans="1:5" x14ac:dyDescent="0.25">
      <c r="A5488" t="s">
        <v>2988</v>
      </c>
      <c r="B5488" t="s">
        <v>2903</v>
      </c>
      <c r="C5488" t="s">
        <v>1721</v>
      </c>
      <c r="D5488" t="s">
        <v>3271</v>
      </c>
      <c r="E5488" t="s">
        <v>1702</v>
      </c>
    </row>
    <row r="5489" spans="1:5" x14ac:dyDescent="0.25">
      <c r="A5489" t="s">
        <v>2989</v>
      </c>
      <c r="B5489" t="s">
        <v>2903</v>
      </c>
      <c r="C5489" t="s">
        <v>1721</v>
      </c>
      <c r="D5489" t="s">
        <v>3271</v>
      </c>
      <c r="E5489" t="s">
        <v>1705</v>
      </c>
    </row>
    <row r="5490" spans="1:5" x14ac:dyDescent="0.25">
      <c r="A5490" t="s">
        <v>2990</v>
      </c>
      <c r="B5490" t="s">
        <v>2903</v>
      </c>
      <c r="C5490" t="s">
        <v>1721</v>
      </c>
      <c r="D5490" t="s">
        <v>3271</v>
      </c>
      <c r="E5490" t="s">
        <v>1706</v>
      </c>
    </row>
    <row r="5491" spans="1:5" x14ac:dyDescent="0.25">
      <c r="A5491" t="s">
        <v>2991</v>
      </c>
      <c r="B5491" t="s">
        <v>2903</v>
      </c>
      <c r="C5491" t="s">
        <v>1721</v>
      </c>
      <c r="D5491" t="s">
        <v>3271</v>
      </c>
      <c r="E5491" t="s">
        <v>1707</v>
      </c>
    </row>
    <row r="5492" spans="1:5" x14ac:dyDescent="0.25">
      <c r="A5492" t="s">
        <v>2992</v>
      </c>
      <c r="B5492" t="s">
        <v>2903</v>
      </c>
      <c r="C5492" t="s">
        <v>1721</v>
      </c>
      <c r="D5492" t="s">
        <v>3271</v>
      </c>
      <c r="E5492" t="s">
        <v>1708</v>
      </c>
    </row>
    <row r="5493" spans="1:5" x14ac:dyDescent="0.25">
      <c r="A5493" t="s">
        <v>2993</v>
      </c>
      <c r="B5493" t="s">
        <v>2903</v>
      </c>
      <c r="C5493" t="s">
        <v>1721</v>
      </c>
      <c r="D5493" t="s">
        <v>3271</v>
      </c>
      <c r="E5493" t="s">
        <v>1709</v>
      </c>
    </row>
    <row r="5494" spans="1:5" x14ac:dyDescent="0.25">
      <c r="A5494" t="s">
        <v>2994</v>
      </c>
      <c r="B5494" t="s">
        <v>2903</v>
      </c>
      <c r="C5494" t="s">
        <v>1721</v>
      </c>
      <c r="D5494" t="s">
        <v>3271</v>
      </c>
      <c r="E5494" t="s">
        <v>1710</v>
      </c>
    </row>
    <row r="5495" spans="1:5" x14ac:dyDescent="0.25">
      <c r="A5495" t="s">
        <v>2995</v>
      </c>
      <c r="B5495" t="s">
        <v>2903</v>
      </c>
      <c r="C5495" t="s">
        <v>1721</v>
      </c>
      <c r="D5495" t="s">
        <v>3271</v>
      </c>
      <c r="E5495" t="s">
        <v>1711</v>
      </c>
    </row>
    <row r="5496" spans="1:5" x14ac:dyDescent="0.25">
      <c r="A5496" t="s">
        <v>2996</v>
      </c>
      <c r="B5496" t="s">
        <v>2903</v>
      </c>
      <c r="C5496" t="s">
        <v>1721</v>
      </c>
      <c r="D5496" t="s">
        <v>3271</v>
      </c>
      <c r="E5496" t="s">
        <v>1712</v>
      </c>
    </row>
    <row r="5497" spans="1:5" x14ac:dyDescent="0.25">
      <c r="A5497" t="s">
        <v>2997</v>
      </c>
      <c r="B5497" t="s">
        <v>2903</v>
      </c>
      <c r="C5497" t="s">
        <v>1721</v>
      </c>
      <c r="D5497" t="s">
        <v>3271</v>
      </c>
      <c r="E5497" t="s">
        <v>1713</v>
      </c>
    </row>
    <row r="5498" spans="1:5" x14ac:dyDescent="0.25">
      <c r="A5498" t="s">
        <v>2998</v>
      </c>
      <c r="B5498" t="s">
        <v>2903</v>
      </c>
      <c r="C5498" t="s">
        <v>1721</v>
      </c>
      <c r="D5498" t="s">
        <v>3271</v>
      </c>
      <c r="E5498" t="s">
        <v>1714</v>
      </c>
    </row>
    <row r="5499" spans="1:5" x14ac:dyDescent="0.25">
      <c r="A5499" t="s">
        <v>2999</v>
      </c>
      <c r="B5499" t="s">
        <v>2903</v>
      </c>
      <c r="C5499" t="s">
        <v>1721</v>
      </c>
      <c r="D5499" t="s">
        <v>3271</v>
      </c>
      <c r="E5499" t="s">
        <v>1715</v>
      </c>
    </row>
    <row r="5500" spans="1:5" x14ac:dyDescent="0.25">
      <c r="A5500" t="s">
        <v>3000</v>
      </c>
      <c r="B5500" t="s">
        <v>2903</v>
      </c>
      <c r="C5500" t="s">
        <v>1721</v>
      </c>
      <c r="D5500" t="s">
        <v>3272</v>
      </c>
      <c r="E5500" t="s">
        <v>1702</v>
      </c>
    </row>
    <row r="5501" spans="1:5" x14ac:dyDescent="0.25">
      <c r="A5501" t="s">
        <v>3001</v>
      </c>
      <c r="B5501" t="s">
        <v>2903</v>
      </c>
      <c r="C5501" t="s">
        <v>1721</v>
      </c>
      <c r="D5501" t="s">
        <v>3272</v>
      </c>
      <c r="E5501" t="s">
        <v>1705</v>
      </c>
    </row>
    <row r="5502" spans="1:5" x14ac:dyDescent="0.25">
      <c r="A5502" t="s">
        <v>3002</v>
      </c>
      <c r="B5502" t="s">
        <v>2903</v>
      </c>
      <c r="C5502" t="s">
        <v>1721</v>
      </c>
      <c r="D5502" t="s">
        <v>3272</v>
      </c>
      <c r="E5502" t="s">
        <v>1706</v>
      </c>
    </row>
    <row r="5503" spans="1:5" x14ac:dyDescent="0.25">
      <c r="A5503" t="s">
        <v>3003</v>
      </c>
      <c r="B5503" t="s">
        <v>2903</v>
      </c>
      <c r="C5503" t="s">
        <v>1721</v>
      </c>
      <c r="D5503" t="s">
        <v>3272</v>
      </c>
      <c r="E5503" t="s">
        <v>1707</v>
      </c>
    </row>
    <row r="5504" spans="1:5" x14ac:dyDescent="0.25">
      <c r="A5504" t="s">
        <v>3004</v>
      </c>
      <c r="B5504" t="s">
        <v>2903</v>
      </c>
      <c r="C5504" t="s">
        <v>1721</v>
      </c>
      <c r="D5504" t="s">
        <v>3272</v>
      </c>
      <c r="E5504" t="s">
        <v>1708</v>
      </c>
    </row>
    <row r="5505" spans="1:5" x14ac:dyDescent="0.25">
      <c r="A5505" t="s">
        <v>3005</v>
      </c>
      <c r="B5505" t="s">
        <v>2903</v>
      </c>
      <c r="C5505" t="s">
        <v>1721</v>
      </c>
      <c r="D5505" t="s">
        <v>3272</v>
      </c>
      <c r="E5505" t="s">
        <v>1709</v>
      </c>
    </row>
    <row r="5506" spans="1:5" x14ac:dyDescent="0.25">
      <c r="A5506" t="s">
        <v>3006</v>
      </c>
      <c r="B5506" t="s">
        <v>2903</v>
      </c>
      <c r="C5506" t="s">
        <v>1721</v>
      </c>
      <c r="D5506" t="s">
        <v>3272</v>
      </c>
      <c r="E5506" t="s">
        <v>1710</v>
      </c>
    </row>
    <row r="5507" spans="1:5" x14ac:dyDescent="0.25">
      <c r="A5507" t="s">
        <v>3007</v>
      </c>
      <c r="B5507" t="s">
        <v>2903</v>
      </c>
      <c r="C5507" t="s">
        <v>1721</v>
      </c>
      <c r="D5507" t="s">
        <v>3272</v>
      </c>
      <c r="E5507" t="s">
        <v>1711</v>
      </c>
    </row>
    <row r="5508" spans="1:5" x14ac:dyDescent="0.25">
      <c r="A5508" t="s">
        <v>3008</v>
      </c>
      <c r="B5508" t="s">
        <v>2903</v>
      </c>
      <c r="C5508" t="s">
        <v>1721</v>
      </c>
      <c r="D5508" t="s">
        <v>3272</v>
      </c>
      <c r="E5508" t="s">
        <v>1712</v>
      </c>
    </row>
    <row r="5509" spans="1:5" x14ac:dyDescent="0.25">
      <c r="A5509" t="s">
        <v>3009</v>
      </c>
      <c r="B5509" t="s">
        <v>2903</v>
      </c>
      <c r="C5509" t="s">
        <v>1721</v>
      </c>
      <c r="D5509" t="s">
        <v>3272</v>
      </c>
      <c r="E5509" t="s">
        <v>1713</v>
      </c>
    </row>
    <row r="5510" spans="1:5" x14ac:dyDescent="0.25">
      <c r="A5510" t="s">
        <v>3010</v>
      </c>
      <c r="B5510" t="s">
        <v>2903</v>
      </c>
      <c r="C5510" t="s">
        <v>1721</v>
      </c>
      <c r="D5510" t="s">
        <v>3272</v>
      </c>
      <c r="E5510" t="s">
        <v>1714</v>
      </c>
    </row>
    <row r="5511" spans="1:5" x14ac:dyDescent="0.25">
      <c r="A5511" t="s">
        <v>3011</v>
      </c>
      <c r="B5511" t="s">
        <v>2903</v>
      </c>
      <c r="C5511" t="s">
        <v>1721</v>
      </c>
      <c r="D5511" t="s">
        <v>3272</v>
      </c>
      <c r="E5511" t="s">
        <v>1715</v>
      </c>
    </row>
    <row r="5512" spans="1:5" x14ac:dyDescent="0.25">
      <c r="A5512" t="s">
        <v>3012</v>
      </c>
      <c r="B5512" t="s">
        <v>2903</v>
      </c>
      <c r="C5512" t="s">
        <v>1721</v>
      </c>
      <c r="D5512" t="s">
        <v>3273</v>
      </c>
      <c r="E5512" t="s">
        <v>1702</v>
      </c>
    </row>
    <row r="5513" spans="1:5" x14ac:dyDescent="0.25">
      <c r="A5513" t="s">
        <v>3013</v>
      </c>
      <c r="B5513" t="s">
        <v>2903</v>
      </c>
      <c r="C5513" t="s">
        <v>1721</v>
      </c>
      <c r="D5513" t="s">
        <v>3273</v>
      </c>
      <c r="E5513" t="s">
        <v>1705</v>
      </c>
    </row>
    <row r="5514" spans="1:5" x14ac:dyDescent="0.25">
      <c r="A5514" t="s">
        <v>3014</v>
      </c>
      <c r="B5514" t="s">
        <v>2903</v>
      </c>
      <c r="C5514" t="s">
        <v>1721</v>
      </c>
      <c r="D5514" t="s">
        <v>3273</v>
      </c>
      <c r="E5514" t="s">
        <v>1706</v>
      </c>
    </row>
    <row r="5515" spans="1:5" x14ac:dyDescent="0.25">
      <c r="A5515" t="s">
        <v>3015</v>
      </c>
      <c r="B5515" t="s">
        <v>2903</v>
      </c>
      <c r="C5515" t="s">
        <v>1721</v>
      </c>
      <c r="D5515" t="s">
        <v>3273</v>
      </c>
      <c r="E5515" t="s">
        <v>1707</v>
      </c>
    </row>
    <row r="5516" spans="1:5" x14ac:dyDescent="0.25">
      <c r="A5516" t="s">
        <v>3016</v>
      </c>
      <c r="B5516" t="s">
        <v>2903</v>
      </c>
      <c r="C5516" t="s">
        <v>1721</v>
      </c>
      <c r="D5516" t="s">
        <v>3273</v>
      </c>
      <c r="E5516" t="s">
        <v>1708</v>
      </c>
    </row>
    <row r="5517" spans="1:5" x14ac:dyDescent="0.25">
      <c r="A5517" t="s">
        <v>3017</v>
      </c>
      <c r="B5517" t="s">
        <v>2903</v>
      </c>
      <c r="C5517" t="s">
        <v>1721</v>
      </c>
      <c r="D5517" t="s">
        <v>3273</v>
      </c>
      <c r="E5517" t="s">
        <v>1709</v>
      </c>
    </row>
    <row r="5518" spans="1:5" x14ac:dyDescent="0.25">
      <c r="A5518" t="s">
        <v>3018</v>
      </c>
      <c r="B5518" t="s">
        <v>2903</v>
      </c>
      <c r="C5518" t="s">
        <v>1721</v>
      </c>
      <c r="D5518" t="s">
        <v>3273</v>
      </c>
      <c r="E5518" t="s">
        <v>1710</v>
      </c>
    </row>
    <row r="5519" spans="1:5" x14ac:dyDescent="0.25">
      <c r="A5519" t="s">
        <v>3019</v>
      </c>
      <c r="B5519" t="s">
        <v>2903</v>
      </c>
      <c r="C5519" t="s">
        <v>1721</v>
      </c>
      <c r="D5519" t="s">
        <v>3273</v>
      </c>
      <c r="E5519" t="s">
        <v>1711</v>
      </c>
    </row>
    <row r="5520" spans="1:5" x14ac:dyDescent="0.25">
      <c r="A5520" t="s">
        <v>3020</v>
      </c>
      <c r="B5520" t="s">
        <v>2903</v>
      </c>
      <c r="C5520" t="s">
        <v>1721</v>
      </c>
      <c r="D5520" t="s">
        <v>3273</v>
      </c>
      <c r="E5520" t="s">
        <v>1712</v>
      </c>
    </row>
    <row r="5521" spans="1:5" x14ac:dyDescent="0.25">
      <c r="A5521" t="s">
        <v>3021</v>
      </c>
      <c r="B5521" t="s">
        <v>2903</v>
      </c>
      <c r="C5521" t="s">
        <v>1721</v>
      </c>
      <c r="D5521" t="s">
        <v>3273</v>
      </c>
      <c r="E5521" t="s">
        <v>1713</v>
      </c>
    </row>
    <row r="5522" spans="1:5" x14ac:dyDescent="0.25">
      <c r="A5522" t="s">
        <v>3022</v>
      </c>
      <c r="B5522" t="s">
        <v>2903</v>
      </c>
      <c r="C5522" t="s">
        <v>1721</v>
      </c>
      <c r="D5522" t="s">
        <v>3273</v>
      </c>
      <c r="E5522" t="s">
        <v>1714</v>
      </c>
    </row>
    <row r="5523" spans="1:5" x14ac:dyDescent="0.25">
      <c r="A5523" t="s">
        <v>3023</v>
      </c>
      <c r="B5523" t="s">
        <v>2903</v>
      </c>
      <c r="C5523" t="s">
        <v>1721</v>
      </c>
      <c r="D5523" t="s">
        <v>3273</v>
      </c>
      <c r="E5523" t="s">
        <v>1715</v>
      </c>
    </row>
    <row r="5524" spans="1:5" x14ac:dyDescent="0.25">
      <c r="A5524" t="s">
        <v>3024</v>
      </c>
      <c r="B5524" t="s">
        <v>2903</v>
      </c>
      <c r="C5524" t="s">
        <v>1722</v>
      </c>
      <c r="D5524" t="s">
        <v>3264</v>
      </c>
      <c r="E5524" t="s">
        <v>1702</v>
      </c>
    </row>
    <row r="5525" spans="1:5" x14ac:dyDescent="0.25">
      <c r="A5525" t="s">
        <v>3025</v>
      </c>
      <c r="B5525" t="s">
        <v>2903</v>
      </c>
      <c r="C5525" t="s">
        <v>1722</v>
      </c>
      <c r="D5525" t="s">
        <v>3264</v>
      </c>
      <c r="E5525" t="s">
        <v>1705</v>
      </c>
    </row>
    <row r="5526" spans="1:5" x14ac:dyDescent="0.25">
      <c r="A5526" t="s">
        <v>3026</v>
      </c>
      <c r="B5526" t="s">
        <v>2903</v>
      </c>
      <c r="C5526" t="s">
        <v>1722</v>
      </c>
      <c r="D5526" t="s">
        <v>3264</v>
      </c>
      <c r="E5526" t="s">
        <v>1706</v>
      </c>
    </row>
    <row r="5527" spans="1:5" x14ac:dyDescent="0.25">
      <c r="A5527" t="s">
        <v>3027</v>
      </c>
      <c r="B5527" t="s">
        <v>2903</v>
      </c>
      <c r="C5527" t="s">
        <v>1722</v>
      </c>
      <c r="D5527" t="s">
        <v>3264</v>
      </c>
      <c r="E5527" t="s">
        <v>1707</v>
      </c>
    </row>
    <row r="5528" spans="1:5" x14ac:dyDescent="0.25">
      <c r="A5528" t="s">
        <v>3028</v>
      </c>
      <c r="B5528" t="s">
        <v>2903</v>
      </c>
      <c r="C5528" t="s">
        <v>1722</v>
      </c>
      <c r="D5528" t="s">
        <v>3264</v>
      </c>
      <c r="E5528" t="s">
        <v>1708</v>
      </c>
    </row>
    <row r="5529" spans="1:5" x14ac:dyDescent="0.25">
      <c r="A5529" t="s">
        <v>3029</v>
      </c>
      <c r="B5529" t="s">
        <v>2903</v>
      </c>
      <c r="C5529" t="s">
        <v>1722</v>
      </c>
      <c r="D5529" t="s">
        <v>3264</v>
      </c>
      <c r="E5529" t="s">
        <v>1709</v>
      </c>
    </row>
    <row r="5530" spans="1:5" x14ac:dyDescent="0.25">
      <c r="A5530" t="s">
        <v>3030</v>
      </c>
      <c r="B5530" t="s">
        <v>2903</v>
      </c>
      <c r="C5530" t="s">
        <v>1722</v>
      </c>
      <c r="D5530" t="s">
        <v>3264</v>
      </c>
      <c r="E5530" t="s">
        <v>1710</v>
      </c>
    </row>
    <row r="5531" spans="1:5" x14ac:dyDescent="0.25">
      <c r="A5531" t="s">
        <v>3031</v>
      </c>
      <c r="B5531" t="s">
        <v>2903</v>
      </c>
      <c r="C5531" t="s">
        <v>1722</v>
      </c>
      <c r="D5531" t="s">
        <v>3264</v>
      </c>
      <c r="E5531" t="s">
        <v>1711</v>
      </c>
    </row>
    <row r="5532" spans="1:5" x14ac:dyDescent="0.25">
      <c r="A5532" t="s">
        <v>3032</v>
      </c>
      <c r="B5532" t="s">
        <v>2903</v>
      </c>
      <c r="C5532" t="s">
        <v>1722</v>
      </c>
      <c r="D5532" t="s">
        <v>3264</v>
      </c>
      <c r="E5532" t="s">
        <v>1712</v>
      </c>
    </row>
    <row r="5533" spans="1:5" x14ac:dyDescent="0.25">
      <c r="A5533" t="s">
        <v>3033</v>
      </c>
      <c r="B5533" t="s">
        <v>2903</v>
      </c>
      <c r="C5533" t="s">
        <v>1722</v>
      </c>
      <c r="D5533" t="s">
        <v>3264</v>
      </c>
      <c r="E5533" t="s">
        <v>1713</v>
      </c>
    </row>
    <row r="5534" spans="1:5" x14ac:dyDescent="0.25">
      <c r="A5534" t="s">
        <v>3034</v>
      </c>
      <c r="B5534" t="s">
        <v>2903</v>
      </c>
      <c r="C5534" t="s">
        <v>1722</v>
      </c>
      <c r="D5534" t="s">
        <v>3264</v>
      </c>
      <c r="E5534" t="s">
        <v>1714</v>
      </c>
    </row>
    <row r="5535" spans="1:5" x14ac:dyDescent="0.25">
      <c r="A5535" t="s">
        <v>3035</v>
      </c>
      <c r="B5535" t="s">
        <v>2903</v>
      </c>
      <c r="C5535" t="s">
        <v>1722</v>
      </c>
      <c r="D5535" t="s">
        <v>3264</v>
      </c>
      <c r="E5535" t="s">
        <v>1715</v>
      </c>
    </row>
    <row r="5536" spans="1:5" x14ac:dyDescent="0.25">
      <c r="A5536" t="s">
        <v>3036</v>
      </c>
      <c r="B5536" t="s">
        <v>2903</v>
      </c>
      <c r="C5536" t="s">
        <v>1722</v>
      </c>
      <c r="D5536" t="s">
        <v>3265</v>
      </c>
      <c r="E5536" t="s">
        <v>1702</v>
      </c>
    </row>
    <row r="5537" spans="1:5" x14ac:dyDescent="0.25">
      <c r="A5537" t="s">
        <v>3037</v>
      </c>
      <c r="B5537" t="s">
        <v>2903</v>
      </c>
      <c r="C5537" t="s">
        <v>1722</v>
      </c>
      <c r="D5537" t="s">
        <v>3265</v>
      </c>
      <c r="E5537" t="s">
        <v>1705</v>
      </c>
    </row>
    <row r="5538" spans="1:5" x14ac:dyDescent="0.25">
      <c r="A5538" t="s">
        <v>3038</v>
      </c>
      <c r="B5538" t="s">
        <v>2903</v>
      </c>
      <c r="C5538" t="s">
        <v>1722</v>
      </c>
      <c r="D5538" t="s">
        <v>3265</v>
      </c>
      <c r="E5538" t="s">
        <v>1706</v>
      </c>
    </row>
    <row r="5539" spans="1:5" x14ac:dyDescent="0.25">
      <c r="A5539" t="s">
        <v>3039</v>
      </c>
      <c r="B5539" t="s">
        <v>2903</v>
      </c>
      <c r="C5539" t="s">
        <v>1722</v>
      </c>
      <c r="D5539" t="s">
        <v>3265</v>
      </c>
      <c r="E5539" t="s">
        <v>1707</v>
      </c>
    </row>
    <row r="5540" spans="1:5" x14ac:dyDescent="0.25">
      <c r="A5540" t="s">
        <v>3040</v>
      </c>
      <c r="B5540" t="s">
        <v>2903</v>
      </c>
      <c r="C5540" t="s">
        <v>1722</v>
      </c>
      <c r="D5540" t="s">
        <v>3265</v>
      </c>
      <c r="E5540" t="s">
        <v>1708</v>
      </c>
    </row>
    <row r="5541" spans="1:5" x14ac:dyDescent="0.25">
      <c r="A5541" t="s">
        <v>3041</v>
      </c>
      <c r="B5541" t="s">
        <v>2903</v>
      </c>
      <c r="C5541" t="s">
        <v>1722</v>
      </c>
      <c r="D5541" t="s">
        <v>3265</v>
      </c>
      <c r="E5541" t="s">
        <v>1709</v>
      </c>
    </row>
    <row r="5542" spans="1:5" x14ac:dyDescent="0.25">
      <c r="A5542" t="s">
        <v>3042</v>
      </c>
      <c r="B5542" t="s">
        <v>2903</v>
      </c>
      <c r="C5542" t="s">
        <v>1722</v>
      </c>
      <c r="D5542" t="s">
        <v>3265</v>
      </c>
      <c r="E5542" t="s">
        <v>1710</v>
      </c>
    </row>
    <row r="5543" spans="1:5" x14ac:dyDescent="0.25">
      <c r="A5543" t="s">
        <v>3043</v>
      </c>
      <c r="B5543" t="s">
        <v>2903</v>
      </c>
      <c r="C5543" t="s">
        <v>1722</v>
      </c>
      <c r="D5543" t="s">
        <v>3265</v>
      </c>
      <c r="E5543" t="s">
        <v>1711</v>
      </c>
    </row>
    <row r="5544" spans="1:5" x14ac:dyDescent="0.25">
      <c r="A5544" t="s">
        <v>3044</v>
      </c>
      <c r="B5544" t="s">
        <v>2903</v>
      </c>
      <c r="C5544" t="s">
        <v>1722</v>
      </c>
      <c r="D5544" t="s">
        <v>3265</v>
      </c>
      <c r="E5544" t="s">
        <v>1712</v>
      </c>
    </row>
    <row r="5545" spans="1:5" x14ac:dyDescent="0.25">
      <c r="A5545" t="s">
        <v>3045</v>
      </c>
      <c r="B5545" t="s">
        <v>2903</v>
      </c>
      <c r="C5545" t="s">
        <v>1722</v>
      </c>
      <c r="D5545" t="s">
        <v>3265</v>
      </c>
      <c r="E5545" t="s">
        <v>1713</v>
      </c>
    </row>
    <row r="5546" spans="1:5" x14ac:dyDescent="0.25">
      <c r="A5546" t="s">
        <v>3046</v>
      </c>
      <c r="B5546" t="s">
        <v>2903</v>
      </c>
      <c r="C5546" t="s">
        <v>1722</v>
      </c>
      <c r="D5546" t="s">
        <v>3265</v>
      </c>
      <c r="E5546" t="s">
        <v>1714</v>
      </c>
    </row>
    <row r="5547" spans="1:5" x14ac:dyDescent="0.25">
      <c r="A5547" t="s">
        <v>3047</v>
      </c>
      <c r="B5547" t="s">
        <v>2903</v>
      </c>
      <c r="C5547" t="s">
        <v>1722</v>
      </c>
      <c r="D5547" t="s">
        <v>3265</v>
      </c>
      <c r="E5547" t="s">
        <v>1715</v>
      </c>
    </row>
    <row r="5548" spans="1:5" x14ac:dyDescent="0.25">
      <c r="A5548" t="s">
        <v>3048</v>
      </c>
      <c r="B5548" t="s">
        <v>2903</v>
      </c>
      <c r="C5548" t="s">
        <v>1722</v>
      </c>
      <c r="D5548" t="s">
        <v>3266</v>
      </c>
      <c r="E5548" t="s">
        <v>1702</v>
      </c>
    </row>
    <row r="5549" spans="1:5" x14ac:dyDescent="0.25">
      <c r="A5549" t="s">
        <v>3049</v>
      </c>
      <c r="B5549" t="s">
        <v>2903</v>
      </c>
      <c r="C5549" t="s">
        <v>1722</v>
      </c>
      <c r="D5549" t="s">
        <v>3266</v>
      </c>
      <c r="E5549" t="s">
        <v>1705</v>
      </c>
    </row>
    <row r="5550" spans="1:5" x14ac:dyDescent="0.25">
      <c r="A5550" t="s">
        <v>3050</v>
      </c>
      <c r="B5550" t="s">
        <v>2903</v>
      </c>
      <c r="C5550" t="s">
        <v>1722</v>
      </c>
      <c r="D5550" t="s">
        <v>3266</v>
      </c>
      <c r="E5550" t="s">
        <v>1706</v>
      </c>
    </row>
    <row r="5551" spans="1:5" x14ac:dyDescent="0.25">
      <c r="A5551" t="s">
        <v>3051</v>
      </c>
      <c r="B5551" t="s">
        <v>2903</v>
      </c>
      <c r="C5551" t="s">
        <v>1722</v>
      </c>
      <c r="D5551" t="s">
        <v>3266</v>
      </c>
      <c r="E5551" t="s">
        <v>1707</v>
      </c>
    </row>
    <row r="5552" spans="1:5" x14ac:dyDescent="0.25">
      <c r="A5552" t="s">
        <v>3052</v>
      </c>
      <c r="B5552" t="s">
        <v>2903</v>
      </c>
      <c r="C5552" t="s">
        <v>1722</v>
      </c>
      <c r="D5552" t="s">
        <v>3266</v>
      </c>
      <c r="E5552" t="s">
        <v>1708</v>
      </c>
    </row>
    <row r="5553" spans="1:5" x14ac:dyDescent="0.25">
      <c r="A5553" t="s">
        <v>3053</v>
      </c>
      <c r="B5553" t="s">
        <v>2903</v>
      </c>
      <c r="C5553" t="s">
        <v>1722</v>
      </c>
      <c r="D5553" t="s">
        <v>3266</v>
      </c>
      <c r="E5553" t="s">
        <v>1709</v>
      </c>
    </row>
    <row r="5554" spans="1:5" x14ac:dyDescent="0.25">
      <c r="A5554" t="s">
        <v>3054</v>
      </c>
      <c r="B5554" t="s">
        <v>2903</v>
      </c>
      <c r="C5554" t="s">
        <v>1722</v>
      </c>
      <c r="D5554" t="s">
        <v>3266</v>
      </c>
      <c r="E5554" t="s">
        <v>1710</v>
      </c>
    </row>
    <row r="5555" spans="1:5" x14ac:dyDescent="0.25">
      <c r="A5555" t="s">
        <v>3055</v>
      </c>
      <c r="B5555" t="s">
        <v>2903</v>
      </c>
      <c r="C5555" t="s">
        <v>1722</v>
      </c>
      <c r="D5555" t="s">
        <v>3266</v>
      </c>
      <c r="E5555" t="s">
        <v>1711</v>
      </c>
    </row>
    <row r="5556" spans="1:5" x14ac:dyDescent="0.25">
      <c r="A5556" t="s">
        <v>3056</v>
      </c>
      <c r="B5556" t="s">
        <v>2903</v>
      </c>
      <c r="C5556" t="s">
        <v>1722</v>
      </c>
      <c r="D5556" t="s">
        <v>3266</v>
      </c>
      <c r="E5556" t="s">
        <v>1712</v>
      </c>
    </row>
    <row r="5557" spans="1:5" x14ac:dyDescent="0.25">
      <c r="A5557" t="s">
        <v>3057</v>
      </c>
      <c r="B5557" t="s">
        <v>2903</v>
      </c>
      <c r="C5557" t="s">
        <v>1722</v>
      </c>
      <c r="D5557" t="s">
        <v>3266</v>
      </c>
      <c r="E5557" t="s">
        <v>1713</v>
      </c>
    </row>
    <row r="5558" spans="1:5" x14ac:dyDescent="0.25">
      <c r="A5558" t="s">
        <v>3058</v>
      </c>
      <c r="B5558" t="s">
        <v>2903</v>
      </c>
      <c r="C5558" t="s">
        <v>1722</v>
      </c>
      <c r="D5558" t="s">
        <v>3266</v>
      </c>
      <c r="E5558" t="s">
        <v>1714</v>
      </c>
    </row>
    <row r="5559" spans="1:5" x14ac:dyDescent="0.25">
      <c r="A5559" t="s">
        <v>3059</v>
      </c>
      <c r="B5559" t="s">
        <v>2903</v>
      </c>
      <c r="C5559" t="s">
        <v>1722</v>
      </c>
      <c r="D5559" t="s">
        <v>3266</v>
      </c>
      <c r="E5559" t="s">
        <v>1715</v>
      </c>
    </row>
    <row r="5560" spans="1:5" x14ac:dyDescent="0.25">
      <c r="A5560" t="s">
        <v>3060</v>
      </c>
      <c r="B5560" t="s">
        <v>2903</v>
      </c>
      <c r="C5560" t="s">
        <v>1722</v>
      </c>
      <c r="D5560" t="s">
        <v>3267</v>
      </c>
      <c r="E5560" t="s">
        <v>1702</v>
      </c>
    </row>
    <row r="5561" spans="1:5" x14ac:dyDescent="0.25">
      <c r="A5561" t="s">
        <v>3061</v>
      </c>
      <c r="B5561" t="s">
        <v>2903</v>
      </c>
      <c r="C5561" t="s">
        <v>1722</v>
      </c>
      <c r="D5561" t="s">
        <v>3267</v>
      </c>
      <c r="E5561" t="s">
        <v>1705</v>
      </c>
    </row>
    <row r="5562" spans="1:5" x14ac:dyDescent="0.25">
      <c r="A5562" t="s">
        <v>3062</v>
      </c>
      <c r="B5562" t="s">
        <v>2903</v>
      </c>
      <c r="C5562" t="s">
        <v>1722</v>
      </c>
      <c r="D5562" t="s">
        <v>3267</v>
      </c>
      <c r="E5562" t="s">
        <v>1706</v>
      </c>
    </row>
    <row r="5563" spans="1:5" x14ac:dyDescent="0.25">
      <c r="A5563" t="s">
        <v>3063</v>
      </c>
      <c r="B5563" t="s">
        <v>2903</v>
      </c>
      <c r="C5563" t="s">
        <v>1722</v>
      </c>
      <c r="D5563" t="s">
        <v>3267</v>
      </c>
      <c r="E5563" t="s">
        <v>1707</v>
      </c>
    </row>
    <row r="5564" spans="1:5" x14ac:dyDescent="0.25">
      <c r="A5564" t="s">
        <v>3064</v>
      </c>
      <c r="B5564" t="s">
        <v>2903</v>
      </c>
      <c r="C5564" t="s">
        <v>1722</v>
      </c>
      <c r="D5564" t="s">
        <v>3267</v>
      </c>
      <c r="E5564" t="s">
        <v>1708</v>
      </c>
    </row>
    <row r="5565" spans="1:5" x14ac:dyDescent="0.25">
      <c r="A5565" t="s">
        <v>3065</v>
      </c>
      <c r="B5565" t="s">
        <v>2903</v>
      </c>
      <c r="C5565" t="s">
        <v>1722</v>
      </c>
      <c r="D5565" t="s">
        <v>3267</v>
      </c>
      <c r="E5565" t="s">
        <v>1709</v>
      </c>
    </row>
    <row r="5566" spans="1:5" x14ac:dyDescent="0.25">
      <c r="A5566" t="s">
        <v>3066</v>
      </c>
      <c r="B5566" t="s">
        <v>2903</v>
      </c>
      <c r="C5566" t="s">
        <v>1722</v>
      </c>
      <c r="D5566" t="s">
        <v>3267</v>
      </c>
      <c r="E5566" t="s">
        <v>1710</v>
      </c>
    </row>
    <row r="5567" spans="1:5" x14ac:dyDescent="0.25">
      <c r="A5567" t="s">
        <v>3067</v>
      </c>
      <c r="B5567" t="s">
        <v>2903</v>
      </c>
      <c r="C5567" t="s">
        <v>1722</v>
      </c>
      <c r="D5567" t="s">
        <v>3267</v>
      </c>
      <c r="E5567" t="s">
        <v>1711</v>
      </c>
    </row>
    <row r="5568" spans="1:5" x14ac:dyDescent="0.25">
      <c r="A5568" t="s">
        <v>3068</v>
      </c>
      <c r="B5568" t="s">
        <v>2903</v>
      </c>
      <c r="C5568" t="s">
        <v>1722</v>
      </c>
      <c r="D5568" t="s">
        <v>3267</v>
      </c>
      <c r="E5568" t="s">
        <v>1712</v>
      </c>
    </row>
    <row r="5569" spans="1:5" x14ac:dyDescent="0.25">
      <c r="A5569" t="s">
        <v>3069</v>
      </c>
      <c r="B5569" t="s">
        <v>2903</v>
      </c>
      <c r="C5569" t="s">
        <v>1722</v>
      </c>
      <c r="D5569" t="s">
        <v>3267</v>
      </c>
      <c r="E5569" t="s">
        <v>1713</v>
      </c>
    </row>
    <row r="5570" spans="1:5" x14ac:dyDescent="0.25">
      <c r="A5570" t="s">
        <v>3070</v>
      </c>
      <c r="B5570" t="s">
        <v>2903</v>
      </c>
      <c r="C5570" t="s">
        <v>1722</v>
      </c>
      <c r="D5570" t="s">
        <v>3267</v>
      </c>
      <c r="E5570" t="s">
        <v>1714</v>
      </c>
    </row>
    <row r="5571" spans="1:5" x14ac:dyDescent="0.25">
      <c r="A5571" t="s">
        <v>3071</v>
      </c>
      <c r="B5571" t="s">
        <v>2903</v>
      </c>
      <c r="C5571" t="s">
        <v>1722</v>
      </c>
      <c r="D5571" t="s">
        <v>3267</v>
      </c>
      <c r="E5571" t="s">
        <v>1715</v>
      </c>
    </row>
    <row r="5572" spans="1:5" x14ac:dyDescent="0.25">
      <c r="A5572" t="s">
        <v>3072</v>
      </c>
      <c r="B5572" t="s">
        <v>2903</v>
      </c>
      <c r="C5572" t="s">
        <v>1722</v>
      </c>
      <c r="D5572" t="s">
        <v>3268</v>
      </c>
      <c r="E5572" t="s">
        <v>1702</v>
      </c>
    </row>
    <row r="5573" spans="1:5" x14ac:dyDescent="0.25">
      <c r="A5573" t="s">
        <v>3073</v>
      </c>
      <c r="B5573" t="s">
        <v>2903</v>
      </c>
      <c r="C5573" t="s">
        <v>1722</v>
      </c>
      <c r="D5573" t="s">
        <v>3268</v>
      </c>
      <c r="E5573" t="s">
        <v>1705</v>
      </c>
    </row>
    <row r="5574" spans="1:5" x14ac:dyDescent="0.25">
      <c r="A5574" t="s">
        <v>3074</v>
      </c>
      <c r="B5574" t="s">
        <v>2903</v>
      </c>
      <c r="C5574" t="s">
        <v>1722</v>
      </c>
      <c r="D5574" t="s">
        <v>3268</v>
      </c>
      <c r="E5574" t="s">
        <v>1706</v>
      </c>
    </row>
    <row r="5575" spans="1:5" x14ac:dyDescent="0.25">
      <c r="A5575" t="s">
        <v>3075</v>
      </c>
      <c r="B5575" t="s">
        <v>2903</v>
      </c>
      <c r="C5575" t="s">
        <v>1722</v>
      </c>
      <c r="D5575" t="s">
        <v>3268</v>
      </c>
      <c r="E5575" t="s">
        <v>1707</v>
      </c>
    </row>
    <row r="5576" spans="1:5" x14ac:dyDescent="0.25">
      <c r="A5576" t="s">
        <v>3076</v>
      </c>
      <c r="B5576" t="s">
        <v>2903</v>
      </c>
      <c r="C5576" t="s">
        <v>1722</v>
      </c>
      <c r="D5576" t="s">
        <v>3268</v>
      </c>
      <c r="E5576" t="s">
        <v>1708</v>
      </c>
    </row>
    <row r="5577" spans="1:5" x14ac:dyDescent="0.25">
      <c r="A5577" t="s">
        <v>3077</v>
      </c>
      <c r="B5577" t="s">
        <v>2903</v>
      </c>
      <c r="C5577" t="s">
        <v>1722</v>
      </c>
      <c r="D5577" t="s">
        <v>3268</v>
      </c>
      <c r="E5577" t="s">
        <v>1709</v>
      </c>
    </row>
    <row r="5578" spans="1:5" x14ac:dyDescent="0.25">
      <c r="A5578" t="s">
        <v>3078</v>
      </c>
      <c r="B5578" t="s">
        <v>2903</v>
      </c>
      <c r="C5578" t="s">
        <v>1722</v>
      </c>
      <c r="D5578" t="s">
        <v>3268</v>
      </c>
      <c r="E5578" t="s">
        <v>1710</v>
      </c>
    </row>
    <row r="5579" spans="1:5" x14ac:dyDescent="0.25">
      <c r="A5579" t="s">
        <v>3079</v>
      </c>
      <c r="B5579" t="s">
        <v>2903</v>
      </c>
      <c r="C5579" t="s">
        <v>1722</v>
      </c>
      <c r="D5579" t="s">
        <v>3268</v>
      </c>
      <c r="E5579" t="s">
        <v>1711</v>
      </c>
    </row>
    <row r="5580" spans="1:5" x14ac:dyDescent="0.25">
      <c r="A5580" t="s">
        <v>3080</v>
      </c>
      <c r="B5580" t="s">
        <v>2903</v>
      </c>
      <c r="C5580" t="s">
        <v>1722</v>
      </c>
      <c r="D5580" t="s">
        <v>3268</v>
      </c>
      <c r="E5580" t="s">
        <v>1712</v>
      </c>
    </row>
    <row r="5581" spans="1:5" x14ac:dyDescent="0.25">
      <c r="A5581" t="s">
        <v>3081</v>
      </c>
      <c r="B5581" t="s">
        <v>2903</v>
      </c>
      <c r="C5581" t="s">
        <v>1722</v>
      </c>
      <c r="D5581" t="s">
        <v>3268</v>
      </c>
      <c r="E5581" t="s">
        <v>1713</v>
      </c>
    </row>
    <row r="5582" spans="1:5" x14ac:dyDescent="0.25">
      <c r="A5582" t="s">
        <v>3082</v>
      </c>
      <c r="B5582" t="s">
        <v>2903</v>
      </c>
      <c r="C5582" t="s">
        <v>1722</v>
      </c>
      <c r="D5582" t="s">
        <v>3268</v>
      </c>
      <c r="E5582" t="s">
        <v>1714</v>
      </c>
    </row>
    <row r="5583" spans="1:5" x14ac:dyDescent="0.25">
      <c r="A5583" t="s">
        <v>3083</v>
      </c>
      <c r="B5583" t="s">
        <v>2903</v>
      </c>
      <c r="C5583" t="s">
        <v>1722</v>
      </c>
      <c r="D5583" t="s">
        <v>3268</v>
      </c>
      <c r="E5583" t="s">
        <v>1715</v>
      </c>
    </row>
    <row r="5584" spans="1:5" x14ac:dyDescent="0.25">
      <c r="A5584" t="s">
        <v>3084</v>
      </c>
      <c r="B5584" t="s">
        <v>2903</v>
      </c>
      <c r="C5584" t="s">
        <v>1722</v>
      </c>
      <c r="D5584" t="s">
        <v>3269</v>
      </c>
      <c r="E5584" t="s">
        <v>1702</v>
      </c>
    </row>
    <row r="5585" spans="1:5" x14ac:dyDescent="0.25">
      <c r="A5585" t="s">
        <v>3085</v>
      </c>
      <c r="B5585" t="s">
        <v>2903</v>
      </c>
      <c r="C5585" t="s">
        <v>1722</v>
      </c>
      <c r="D5585" t="s">
        <v>3269</v>
      </c>
      <c r="E5585" t="s">
        <v>1705</v>
      </c>
    </row>
    <row r="5586" spans="1:5" x14ac:dyDescent="0.25">
      <c r="A5586" t="s">
        <v>3086</v>
      </c>
      <c r="B5586" t="s">
        <v>2903</v>
      </c>
      <c r="C5586" t="s">
        <v>1722</v>
      </c>
      <c r="D5586" t="s">
        <v>3269</v>
      </c>
      <c r="E5586" t="s">
        <v>1706</v>
      </c>
    </row>
    <row r="5587" spans="1:5" x14ac:dyDescent="0.25">
      <c r="A5587" t="s">
        <v>3087</v>
      </c>
      <c r="B5587" t="s">
        <v>2903</v>
      </c>
      <c r="C5587" t="s">
        <v>1722</v>
      </c>
      <c r="D5587" t="s">
        <v>3269</v>
      </c>
      <c r="E5587" t="s">
        <v>1707</v>
      </c>
    </row>
    <row r="5588" spans="1:5" x14ac:dyDescent="0.25">
      <c r="A5588" t="s">
        <v>3088</v>
      </c>
      <c r="B5588" t="s">
        <v>2903</v>
      </c>
      <c r="C5588" t="s">
        <v>1722</v>
      </c>
      <c r="D5588" t="s">
        <v>3269</v>
      </c>
      <c r="E5588" t="s">
        <v>1708</v>
      </c>
    </row>
    <row r="5589" spans="1:5" x14ac:dyDescent="0.25">
      <c r="A5589" t="s">
        <v>3089</v>
      </c>
      <c r="B5589" t="s">
        <v>2903</v>
      </c>
      <c r="C5589" t="s">
        <v>1722</v>
      </c>
      <c r="D5589" t="s">
        <v>3269</v>
      </c>
      <c r="E5589" t="s">
        <v>1709</v>
      </c>
    </row>
    <row r="5590" spans="1:5" x14ac:dyDescent="0.25">
      <c r="A5590" t="s">
        <v>3090</v>
      </c>
      <c r="B5590" t="s">
        <v>2903</v>
      </c>
      <c r="C5590" t="s">
        <v>1722</v>
      </c>
      <c r="D5590" t="s">
        <v>3269</v>
      </c>
      <c r="E5590" t="s">
        <v>1710</v>
      </c>
    </row>
    <row r="5591" spans="1:5" x14ac:dyDescent="0.25">
      <c r="A5591" t="s">
        <v>3091</v>
      </c>
      <c r="B5591" t="s">
        <v>2903</v>
      </c>
      <c r="C5591" t="s">
        <v>1722</v>
      </c>
      <c r="D5591" t="s">
        <v>3269</v>
      </c>
      <c r="E5591" t="s">
        <v>1711</v>
      </c>
    </row>
    <row r="5592" spans="1:5" x14ac:dyDescent="0.25">
      <c r="A5592" t="s">
        <v>3092</v>
      </c>
      <c r="B5592" t="s">
        <v>2903</v>
      </c>
      <c r="C5592" t="s">
        <v>1722</v>
      </c>
      <c r="D5592" t="s">
        <v>3269</v>
      </c>
      <c r="E5592" t="s">
        <v>1712</v>
      </c>
    </row>
    <row r="5593" spans="1:5" x14ac:dyDescent="0.25">
      <c r="A5593" t="s">
        <v>3093</v>
      </c>
      <c r="B5593" t="s">
        <v>2903</v>
      </c>
      <c r="C5593" t="s">
        <v>1722</v>
      </c>
      <c r="D5593" t="s">
        <v>3269</v>
      </c>
      <c r="E5593" t="s">
        <v>1713</v>
      </c>
    </row>
    <row r="5594" spans="1:5" x14ac:dyDescent="0.25">
      <c r="A5594" t="s">
        <v>3094</v>
      </c>
      <c r="B5594" t="s">
        <v>2903</v>
      </c>
      <c r="C5594" t="s">
        <v>1722</v>
      </c>
      <c r="D5594" t="s">
        <v>3269</v>
      </c>
      <c r="E5594" t="s">
        <v>1714</v>
      </c>
    </row>
    <row r="5595" spans="1:5" x14ac:dyDescent="0.25">
      <c r="A5595" t="s">
        <v>3095</v>
      </c>
      <c r="B5595" t="s">
        <v>2903</v>
      </c>
      <c r="C5595" t="s">
        <v>1722</v>
      </c>
      <c r="D5595" t="s">
        <v>3269</v>
      </c>
      <c r="E5595" t="s">
        <v>1715</v>
      </c>
    </row>
    <row r="5596" spans="1:5" x14ac:dyDescent="0.25">
      <c r="A5596" t="s">
        <v>3096</v>
      </c>
      <c r="B5596" t="s">
        <v>2903</v>
      </c>
      <c r="C5596" t="s">
        <v>1722</v>
      </c>
      <c r="D5596" t="s">
        <v>3270</v>
      </c>
      <c r="E5596" t="s">
        <v>1702</v>
      </c>
    </row>
    <row r="5597" spans="1:5" x14ac:dyDescent="0.25">
      <c r="A5597" t="s">
        <v>3097</v>
      </c>
      <c r="B5597" t="s">
        <v>2903</v>
      </c>
      <c r="C5597" t="s">
        <v>1722</v>
      </c>
      <c r="D5597" t="s">
        <v>3270</v>
      </c>
      <c r="E5597" t="s">
        <v>1705</v>
      </c>
    </row>
    <row r="5598" spans="1:5" x14ac:dyDescent="0.25">
      <c r="A5598" t="s">
        <v>3098</v>
      </c>
      <c r="B5598" t="s">
        <v>2903</v>
      </c>
      <c r="C5598" t="s">
        <v>1722</v>
      </c>
      <c r="D5598" t="s">
        <v>3270</v>
      </c>
      <c r="E5598" t="s">
        <v>1706</v>
      </c>
    </row>
    <row r="5599" spans="1:5" x14ac:dyDescent="0.25">
      <c r="A5599" t="s">
        <v>3099</v>
      </c>
      <c r="B5599" t="s">
        <v>2903</v>
      </c>
      <c r="C5599" t="s">
        <v>1722</v>
      </c>
      <c r="D5599" t="s">
        <v>3270</v>
      </c>
      <c r="E5599" t="s">
        <v>1707</v>
      </c>
    </row>
    <row r="5600" spans="1:5" x14ac:dyDescent="0.25">
      <c r="A5600" t="s">
        <v>3100</v>
      </c>
      <c r="B5600" t="s">
        <v>2903</v>
      </c>
      <c r="C5600" t="s">
        <v>1722</v>
      </c>
      <c r="D5600" t="s">
        <v>3270</v>
      </c>
      <c r="E5600" t="s">
        <v>1708</v>
      </c>
    </row>
    <row r="5601" spans="1:5" x14ac:dyDescent="0.25">
      <c r="A5601" t="s">
        <v>3101</v>
      </c>
      <c r="B5601" t="s">
        <v>2903</v>
      </c>
      <c r="C5601" t="s">
        <v>1722</v>
      </c>
      <c r="D5601" t="s">
        <v>3270</v>
      </c>
      <c r="E5601" t="s">
        <v>1709</v>
      </c>
    </row>
    <row r="5602" spans="1:5" x14ac:dyDescent="0.25">
      <c r="A5602" t="s">
        <v>3102</v>
      </c>
      <c r="B5602" t="s">
        <v>2903</v>
      </c>
      <c r="C5602" t="s">
        <v>1722</v>
      </c>
      <c r="D5602" t="s">
        <v>3270</v>
      </c>
      <c r="E5602" t="s">
        <v>1710</v>
      </c>
    </row>
    <row r="5603" spans="1:5" x14ac:dyDescent="0.25">
      <c r="A5603" t="s">
        <v>3103</v>
      </c>
      <c r="B5603" t="s">
        <v>2903</v>
      </c>
      <c r="C5603" t="s">
        <v>1722</v>
      </c>
      <c r="D5603" t="s">
        <v>3270</v>
      </c>
      <c r="E5603" t="s">
        <v>1711</v>
      </c>
    </row>
    <row r="5604" spans="1:5" x14ac:dyDescent="0.25">
      <c r="A5604" t="s">
        <v>3104</v>
      </c>
      <c r="B5604" t="s">
        <v>2903</v>
      </c>
      <c r="C5604" t="s">
        <v>1722</v>
      </c>
      <c r="D5604" t="s">
        <v>3270</v>
      </c>
      <c r="E5604" t="s">
        <v>1712</v>
      </c>
    </row>
    <row r="5605" spans="1:5" x14ac:dyDescent="0.25">
      <c r="A5605" t="s">
        <v>3105</v>
      </c>
      <c r="B5605" t="s">
        <v>2903</v>
      </c>
      <c r="C5605" t="s">
        <v>1722</v>
      </c>
      <c r="D5605" t="s">
        <v>3270</v>
      </c>
      <c r="E5605" t="s">
        <v>1713</v>
      </c>
    </row>
    <row r="5606" spans="1:5" x14ac:dyDescent="0.25">
      <c r="A5606" t="s">
        <v>3106</v>
      </c>
      <c r="B5606" t="s">
        <v>2903</v>
      </c>
      <c r="C5606" t="s">
        <v>1722</v>
      </c>
      <c r="D5606" t="s">
        <v>3270</v>
      </c>
      <c r="E5606" t="s">
        <v>1714</v>
      </c>
    </row>
    <row r="5607" spans="1:5" x14ac:dyDescent="0.25">
      <c r="A5607" t="s">
        <v>3107</v>
      </c>
      <c r="B5607" t="s">
        <v>2903</v>
      </c>
      <c r="C5607" t="s">
        <v>1722</v>
      </c>
      <c r="D5607" t="s">
        <v>3270</v>
      </c>
      <c r="E5607" t="s">
        <v>1715</v>
      </c>
    </row>
    <row r="5608" spans="1:5" x14ac:dyDescent="0.25">
      <c r="A5608" t="s">
        <v>3108</v>
      </c>
      <c r="B5608" t="s">
        <v>2903</v>
      </c>
      <c r="C5608" t="s">
        <v>1722</v>
      </c>
      <c r="D5608" t="s">
        <v>3271</v>
      </c>
      <c r="E5608" t="s">
        <v>1702</v>
      </c>
    </row>
    <row r="5609" spans="1:5" x14ac:dyDescent="0.25">
      <c r="A5609" t="s">
        <v>3109</v>
      </c>
      <c r="B5609" t="s">
        <v>2903</v>
      </c>
      <c r="C5609" t="s">
        <v>1722</v>
      </c>
      <c r="D5609" t="s">
        <v>3271</v>
      </c>
      <c r="E5609" t="s">
        <v>1705</v>
      </c>
    </row>
    <row r="5610" spans="1:5" x14ac:dyDescent="0.25">
      <c r="A5610" t="s">
        <v>3110</v>
      </c>
      <c r="B5610" t="s">
        <v>2903</v>
      </c>
      <c r="C5610" t="s">
        <v>1722</v>
      </c>
      <c r="D5610" t="s">
        <v>3271</v>
      </c>
      <c r="E5610" t="s">
        <v>1706</v>
      </c>
    </row>
    <row r="5611" spans="1:5" x14ac:dyDescent="0.25">
      <c r="A5611" t="s">
        <v>3111</v>
      </c>
      <c r="B5611" t="s">
        <v>2903</v>
      </c>
      <c r="C5611" t="s">
        <v>1722</v>
      </c>
      <c r="D5611" t="s">
        <v>3271</v>
      </c>
      <c r="E5611" t="s">
        <v>1707</v>
      </c>
    </row>
    <row r="5612" spans="1:5" x14ac:dyDescent="0.25">
      <c r="A5612" t="s">
        <v>3112</v>
      </c>
      <c r="B5612" t="s">
        <v>2903</v>
      </c>
      <c r="C5612" t="s">
        <v>1722</v>
      </c>
      <c r="D5612" t="s">
        <v>3271</v>
      </c>
      <c r="E5612" t="s">
        <v>1708</v>
      </c>
    </row>
    <row r="5613" spans="1:5" x14ac:dyDescent="0.25">
      <c r="A5613" t="s">
        <v>3113</v>
      </c>
      <c r="B5613" t="s">
        <v>2903</v>
      </c>
      <c r="C5613" t="s">
        <v>1722</v>
      </c>
      <c r="D5613" t="s">
        <v>3271</v>
      </c>
      <c r="E5613" t="s">
        <v>1709</v>
      </c>
    </row>
    <row r="5614" spans="1:5" x14ac:dyDescent="0.25">
      <c r="A5614" t="s">
        <v>3114</v>
      </c>
      <c r="B5614" t="s">
        <v>2903</v>
      </c>
      <c r="C5614" t="s">
        <v>1722</v>
      </c>
      <c r="D5614" t="s">
        <v>3271</v>
      </c>
      <c r="E5614" t="s">
        <v>1710</v>
      </c>
    </row>
    <row r="5615" spans="1:5" x14ac:dyDescent="0.25">
      <c r="A5615" t="s">
        <v>3115</v>
      </c>
      <c r="B5615" t="s">
        <v>2903</v>
      </c>
      <c r="C5615" t="s">
        <v>1722</v>
      </c>
      <c r="D5615" t="s">
        <v>3271</v>
      </c>
      <c r="E5615" t="s">
        <v>1711</v>
      </c>
    </row>
    <row r="5616" spans="1:5" x14ac:dyDescent="0.25">
      <c r="A5616" t="s">
        <v>3116</v>
      </c>
      <c r="B5616" t="s">
        <v>2903</v>
      </c>
      <c r="C5616" t="s">
        <v>1722</v>
      </c>
      <c r="D5616" t="s">
        <v>3271</v>
      </c>
      <c r="E5616" t="s">
        <v>1712</v>
      </c>
    </row>
    <row r="5617" spans="1:5" x14ac:dyDescent="0.25">
      <c r="A5617" t="s">
        <v>3117</v>
      </c>
      <c r="B5617" t="s">
        <v>2903</v>
      </c>
      <c r="C5617" t="s">
        <v>1722</v>
      </c>
      <c r="D5617" t="s">
        <v>3271</v>
      </c>
      <c r="E5617" t="s">
        <v>1713</v>
      </c>
    </row>
    <row r="5618" spans="1:5" x14ac:dyDescent="0.25">
      <c r="A5618" t="s">
        <v>3118</v>
      </c>
      <c r="B5618" t="s">
        <v>2903</v>
      </c>
      <c r="C5618" t="s">
        <v>1722</v>
      </c>
      <c r="D5618" t="s">
        <v>3271</v>
      </c>
      <c r="E5618" t="s">
        <v>1714</v>
      </c>
    </row>
    <row r="5619" spans="1:5" x14ac:dyDescent="0.25">
      <c r="A5619" t="s">
        <v>3119</v>
      </c>
      <c r="B5619" t="s">
        <v>2903</v>
      </c>
      <c r="C5619" t="s">
        <v>1722</v>
      </c>
      <c r="D5619" t="s">
        <v>3271</v>
      </c>
      <c r="E5619" t="s">
        <v>1715</v>
      </c>
    </row>
    <row r="5620" spans="1:5" x14ac:dyDescent="0.25">
      <c r="A5620" t="s">
        <v>3120</v>
      </c>
      <c r="B5620" t="s">
        <v>2903</v>
      </c>
      <c r="C5620" t="s">
        <v>1722</v>
      </c>
      <c r="D5620" t="s">
        <v>3272</v>
      </c>
      <c r="E5620" t="s">
        <v>1702</v>
      </c>
    </row>
    <row r="5621" spans="1:5" x14ac:dyDescent="0.25">
      <c r="A5621" t="s">
        <v>3121</v>
      </c>
      <c r="B5621" t="s">
        <v>2903</v>
      </c>
      <c r="C5621" t="s">
        <v>1722</v>
      </c>
      <c r="D5621" t="s">
        <v>3272</v>
      </c>
      <c r="E5621" t="s">
        <v>1705</v>
      </c>
    </row>
    <row r="5622" spans="1:5" x14ac:dyDescent="0.25">
      <c r="A5622" t="s">
        <v>3122</v>
      </c>
      <c r="B5622" t="s">
        <v>2903</v>
      </c>
      <c r="C5622" t="s">
        <v>1722</v>
      </c>
      <c r="D5622" t="s">
        <v>3272</v>
      </c>
      <c r="E5622" t="s">
        <v>1706</v>
      </c>
    </row>
    <row r="5623" spans="1:5" x14ac:dyDescent="0.25">
      <c r="A5623" t="s">
        <v>3123</v>
      </c>
      <c r="B5623" t="s">
        <v>2903</v>
      </c>
      <c r="C5623" t="s">
        <v>1722</v>
      </c>
      <c r="D5623" t="s">
        <v>3272</v>
      </c>
      <c r="E5623" t="s">
        <v>1707</v>
      </c>
    </row>
    <row r="5624" spans="1:5" x14ac:dyDescent="0.25">
      <c r="A5624" t="s">
        <v>3124</v>
      </c>
      <c r="B5624" t="s">
        <v>2903</v>
      </c>
      <c r="C5624" t="s">
        <v>1722</v>
      </c>
      <c r="D5624" t="s">
        <v>3272</v>
      </c>
      <c r="E5624" t="s">
        <v>1708</v>
      </c>
    </row>
    <row r="5625" spans="1:5" x14ac:dyDescent="0.25">
      <c r="A5625" t="s">
        <v>3125</v>
      </c>
      <c r="B5625" t="s">
        <v>2903</v>
      </c>
      <c r="C5625" t="s">
        <v>1722</v>
      </c>
      <c r="D5625" t="s">
        <v>3272</v>
      </c>
      <c r="E5625" t="s">
        <v>1709</v>
      </c>
    </row>
    <row r="5626" spans="1:5" x14ac:dyDescent="0.25">
      <c r="A5626" t="s">
        <v>3126</v>
      </c>
      <c r="B5626" t="s">
        <v>2903</v>
      </c>
      <c r="C5626" t="s">
        <v>1722</v>
      </c>
      <c r="D5626" t="s">
        <v>3272</v>
      </c>
      <c r="E5626" t="s">
        <v>1710</v>
      </c>
    </row>
    <row r="5627" spans="1:5" x14ac:dyDescent="0.25">
      <c r="A5627" t="s">
        <v>3127</v>
      </c>
      <c r="B5627" t="s">
        <v>2903</v>
      </c>
      <c r="C5627" t="s">
        <v>1722</v>
      </c>
      <c r="D5627" t="s">
        <v>3272</v>
      </c>
      <c r="E5627" t="s">
        <v>1711</v>
      </c>
    </row>
    <row r="5628" spans="1:5" x14ac:dyDescent="0.25">
      <c r="A5628" t="s">
        <v>3128</v>
      </c>
      <c r="B5628" t="s">
        <v>2903</v>
      </c>
      <c r="C5628" t="s">
        <v>1722</v>
      </c>
      <c r="D5628" t="s">
        <v>3272</v>
      </c>
      <c r="E5628" t="s">
        <v>1712</v>
      </c>
    </row>
    <row r="5629" spans="1:5" x14ac:dyDescent="0.25">
      <c r="A5629" t="s">
        <v>3129</v>
      </c>
      <c r="B5629" t="s">
        <v>2903</v>
      </c>
      <c r="C5629" t="s">
        <v>1722</v>
      </c>
      <c r="D5629" t="s">
        <v>3272</v>
      </c>
      <c r="E5629" t="s">
        <v>1713</v>
      </c>
    </row>
    <row r="5630" spans="1:5" x14ac:dyDescent="0.25">
      <c r="A5630" t="s">
        <v>3130</v>
      </c>
      <c r="B5630" t="s">
        <v>2903</v>
      </c>
      <c r="C5630" t="s">
        <v>1722</v>
      </c>
      <c r="D5630" t="s">
        <v>3272</v>
      </c>
      <c r="E5630" t="s">
        <v>1714</v>
      </c>
    </row>
    <row r="5631" spans="1:5" x14ac:dyDescent="0.25">
      <c r="A5631" t="s">
        <v>3131</v>
      </c>
      <c r="B5631" t="s">
        <v>2903</v>
      </c>
      <c r="C5631" t="s">
        <v>1722</v>
      </c>
      <c r="D5631" t="s">
        <v>3272</v>
      </c>
      <c r="E5631" t="s">
        <v>1715</v>
      </c>
    </row>
    <row r="5632" spans="1:5" x14ac:dyDescent="0.25">
      <c r="A5632" t="s">
        <v>3132</v>
      </c>
      <c r="B5632" t="s">
        <v>2903</v>
      </c>
      <c r="C5632" t="s">
        <v>1722</v>
      </c>
      <c r="D5632" t="s">
        <v>3273</v>
      </c>
      <c r="E5632" t="s">
        <v>1702</v>
      </c>
    </row>
    <row r="5633" spans="1:5" x14ac:dyDescent="0.25">
      <c r="A5633" t="s">
        <v>3133</v>
      </c>
      <c r="B5633" t="s">
        <v>2903</v>
      </c>
      <c r="C5633" t="s">
        <v>1722</v>
      </c>
      <c r="D5633" t="s">
        <v>3273</v>
      </c>
      <c r="E5633" t="s">
        <v>1705</v>
      </c>
    </row>
    <row r="5634" spans="1:5" x14ac:dyDescent="0.25">
      <c r="A5634" t="s">
        <v>3134</v>
      </c>
      <c r="B5634" t="s">
        <v>2903</v>
      </c>
      <c r="C5634" t="s">
        <v>1722</v>
      </c>
      <c r="D5634" t="s">
        <v>3273</v>
      </c>
      <c r="E5634" t="s">
        <v>1706</v>
      </c>
    </row>
    <row r="5635" spans="1:5" x14ac:dyDescent="0.25">
      <c r="A5635" t="s">
        <v>3135</v>
      </c>
      <c r="B5635" t="s">
        <v>2903</v>
      </c>
      <c r="C5635" t="s">
        <v>1722</v>
      </c>
      <c r="D5635" t="s">
        <v>3273</v>
      </c>
      <c r="E5635" t="s">
        <v>1707</v>
      </c>
    </row>
    <row r="5636" spans="1:5" x14ac:dyDescent="0.25">
      <c r="A5636" t="s">
        <v>3136</v>
      </c>
      <c r="B5636" t="s">
        <v>2903</v>
      </c>
      <c r="C5636" t="s">
        <v>1722</v>
      </c>
      <c r="D5636" t="s">
        <v>3273</v>
      </c>
      <c r="E5636" t="s">
        <v>1708</v>
      </c>
    </row>
    <row r="5637" spans="1:5" x14ac:dyDescent="0.25">
      <c r="A5637" t="s">
        <v>3137</v>
      </c>
      <c r="B5637" t="s">
        <v>2903</v>
      </c>
      <c r="C5637" t="s">
        <v>1722</v>
      </c>
      <c r="D5637" t="s">
        <v>3273</v>
      </c>
      <c r="E5637" t="s">
        <v>1709</v>
      </c>
    </row>
    <row r="5638" spans="1:5" x14ac:dyDescent="0.25">
      <c r="A5638" t="s">
        <v>3138</v>
      </c>
      <c r="B5638" t="s">
        <v>2903</v>
      </c>
      <c r="C5638" t="s">
        <v>1722</v>
      </c>
      <c r="D5638" t="s">
        <v>3273</v>
      </c>
      <c r="E5638" t="s">
        <v>1710</v>
      </c>
    </row>
    <row r="5639" spans="1:5" x14ac:dyDescent="0.25">
      <c r="A5639" t="s">
        <v>3139</v>
      </c>
      <c r="B5639" t="s">
        <v>2903</v>
      </c>
      <c r="C5639" t="s">
        <v>1722</v>
      </c>
      <c r="D5639" t="s">
        <v>3273</v>
      </c>
      <c r="E5639" t="s">
        <v>1711</v>
      </c>
    </row>
    <row r="5640" spans="1:5" x14ac:dyDescent="0.25">
      <c r="A5640" t="s">
        <v>3140</v>
      </c>
      <c r="B5640" t="s">
        <v>2903</v>
      </c>
      <c r="C5640" t="s">
        <v>1722</v>
      </c>
      <c r="D5640" t="s">
        <v>3273</v>
      </c>
      <c r="E5640" t="s">
        <v>1712</v>
      </c>
    </row>
    <row r="5641" spans="1:5" x14ac:dyDescent="0.25">
      <c r="A5641" t="s">
        <v>3141</v>
      </c>
      <c r="B5641" t="s">
        <v>2903</v>
      </c>
      <c r="C5641" t="s">
        <v>1722</v>
      </c>
      <c r="D5641" t="s">
        <v>3273</v>
      </c>
      <c r="E5641" t="s">
        <v>1713</v>
      </c>
    </row>
    <row r="5642" spans="1:5" x14ac:dyDescent="0.25">
      <c r="A5642" t="s">
        <v>3142</v>
      </c>
      <c r="B5642" t="s">
        <v>2903</v>
      </c>
      <c r="C5642" t="s">
        <v>1722</v>
      </c>
      <c r="D5642" t="s">
        <v>3273</v>
      </c>
      <c r="E5642" t="s">
        <v>1714</v>
      </c>
    </row>
    <row r="5643" spans="1:5" x14ac:dyDescent="0.25">
      <c r="A5643" t="s">
        <v>3143</v>
      </c>
      <c r="B5643" t="s">
        <v>2903</v>
      </c>
      <c r="C5643" t="s">
        <v>1722</v>
      </c>
      <c r="D5643" t="s">
        <v>3273</v>
      </c>
      <c r="E5643" t="s">
        <v>1715</v>
      </c>
    </row>
    <row r="5644" spans="1:5" x14ac:dyDescent="0.25">
      <c r="A5644" t="s">
        <v>3144</v>
      </c>
      <c r="B5644" t="s">
        <v>2903</v>
      </c>
      <c r="C5644" t="s">
        <v>1723</v>
      </c>
      <c r="D5644" t="s">
        <v>3264</v>
      </c>
      <c r="E5644" t="s">
        <v>1702</v>
      </c>
    </row>
    <row r="5645" spans="1:5" x14ac:dyDescent="0.25">
      <c r="A5645" t="s">
        <v>3145</v>
      </c>
      <c r="B5645" t="s">
        <v>2903</v>
      </c>
      <c r="C5645" t="s">
        <v>1723</v>
      </c>
      <c r="D5645" t="s">
        <v>3264</v>
      </c>
      <c r="E5645" t="s">
        <v>1705</v>
      </c>
    </row>
    <row r="5646" spans="1:5" x14ac:dyDescent="0.25">
      <c r="A5646" t="s">
        <v>3146</v>
      </c>
      <c r="B5646" t="s">
        <v>2903</v>
      </c>
      <c r="C5646" t="s">
        <v>1723</v>
      </c>
      <c r="D5646" t="s">
        <v>3264</v>
      </c>
      <c r="E5646" t="s">
        <v>1706</v>
      </c>
    </row>
    <row r="5647" spans="1:5" x14ac:dyDescent="0.25">
      <c r="A5647" t="s">
        <v>3147</v>
      </c>
      <c r="B5647" t="s">
        <v>2903</v>
      </c>
      <c r="C5647" t="s">
        <v>1723</v>
      </c>
      <c r="D5647" t="s">
        <v>3264</v>
      </c>
      <c r="E5647" t="s">
        <v>1707</v>
      </c>
    </row>
    <row r="5648" spans="1:5" x14ac:dyDescent="0.25">
      <c r="A5648" t="s">
        <v>3148</v>
      </c>
      <c r="B5648" t="s">
        <v>2903</v>
      </c>
      <c r="C5648" t="s">
        <v>1723</v>
      </c>
      <c r="D5648" t="s">
        <v>3264</v>
      </c>
      <c r="E5648" t="s">
        <v>1708</v>
      </c>
    </row>
    <row r="5649" spans="1:5" x14ac:dyDescent="0.25">
      <c r="A5649" t="s">
        <v>3149</v>
      </c>
      <c r="B5649" t="s">
        <v>2903</v>
      </c>
      <c r="C5649" t="s">
        <v>1723</v>
      </c>
      <c r="D5649" t="s">
        <v>3264</v>
      </c>
      <c r="E5649" t="s">
        <v>1709</v>
      </c>
    </row>
    <row r="5650" spans="1:5" x14ac:dyDescent="0.25">
      <c r="A5650" t="s">
        <v>3150</v>
      </c>
      <c r="B5650" t="s">
        <v>2903</v>
      </c>
      <c r="C5650" t="s">
        <v>1723</v>
      </c>
      <c r="D5650" t="s">
        <v>3264</v>
      </c>
      <c r="E5650" t="s">
        <v>1710</v>
      </c>
    </row>
    <row r="5651" spans="1:5" x14ac:dyDescent="0.25">
      <c r="A5651" t="s">
        <v>3151</v>
      </c>
      <c r="B5651" t="s">
        <v>2903</v>
      </c>
      <c r="C5651" t="s">
        <v>1723</v>
      </c>
      <c r="D5651" t="s">
        <v>3264</v>
      </c>
      <c r="E5651" t="s">
        <v>1711</v>
      </c>
    </row>
    <row r="5652" spans="1:5" x14ac:dyDescent="0.25">
      <c r="A5652" t="s">
        <v>3152</v>
      </c>
      <c r="B5652" t="s">
        <v>2903</v>
      </c>
      <c r="C5652" t="s">
        <v>1723</v>
      </c>
      <c r="D5652" t="s">
        <v>3264</v>
      </c>
      <c r="E5652" t="s">
        <v>1712</v>
      </c>
    </row>
    <row r="5653" spans="1:5" x14ac:dyDescent="0.25">
      <c r="A5653" t="s">
        <v>3153</v>
      </c>
      <c r="B5653" t="s">
        <v>2903</v>
      </c>
      <c r="C5653" t="s">
        <v>1723</v>
      </c>
      <c r="D5653" t="s">
        <v>3264</v>
      </c>
      <c r="E5653" t="s">
        <v>1713</v>
      </c>
    </row>
    <row r="5654" spans="1:5" x14ac:dyDescent="0.25">
      <c r="A5654" t="s">
        <v>3154</v>
      </c>
      <c r="B5654" t="s">
        <v>2903</v>
      </c>
      <c r="C5654" t="s">
        <v>1723</v>
      </c>
      <c r="D5654" t="s">
        <v>3264</v>
      </c>
      <c r="E5654" t="s">
        <v>1714</v>
      </c>
    </row>
    <row r="5655" spans="1:5" x14ac:dyDescent="0.25">
      <c r="A5655" t="s">
        <v>3155</v>
      </c>
      <c r="B5655" t="s">
        <v>2903</v>
      </c>
      <c r="C5655" t="s">
        <v>1723</v>
      </c>
      <c r="D5655" t="s">
        <v>3264</v>
      </c>
      <c r="E5655" t="s">
        <v>1715</v>
      </c>
    </row>
    <row r="5656" spans="1:5" x14ac:dyDescent="0.25">
      <c r="A5656" t="s">
        <v>3156</v>
      </c>
      <c r="B5656" t="s">
        <v>2903</v>
      </c>
      <c r="C5656" t="s">
        <v>1723</v>
      </c>
      <c r="D5656" t="s">
        <v>3265</v>
      </c>
      <c r="E5656" t="s">
        <v>1702</v>
      </c>
    </row>
    <row r="5657" spans="1:5" x14ac:dyDescent="0.25">
      <c r="A5657" t="s">
        <v>3157</v>
      </c>
      <c r="B5657" t="s">
        <v>2903</v>
      </c>
      <c r="C5657" t="s">
        <v>1723</v>
      </c>
      <c r="D5657" t="s">
        <v>3265</v>
      </c>
      <c r="E5657" t="s">
        <v>1705</v>
      </c>
    </row>
    <row r="5658" spans="1:5" x14ac:dyDescent="0.25">
      <c r="A5658" t="s">
        <v>3158</v>
      </c>
      <c r="B5658" t="s">
        <v>2903</v>
      </c>
      <c r="C5658" t="s">
        <v>1723</v>
      </c>
      <c r="D5658" t="s">
        <v>3265</v>
      </c>
      <c r="E5658" t="s">
        <v>1706</v>
      </c>
    </row>
    <row r="5659" spans="1:5" x14ac:dyDescent="0.25">
      <c r="A5659" t="s">
        <v>3159</v>
      </c>
      <c r="B5659" t="s">
        <v>2903</v>
      </c>
      <c r="C5659" t="s">
        <v>1723</v>
      </c>
      <c r="D5659" t="s">
        <v>3265</v>
      </c>
      <c r="E5659" t="s">
        <v>1707</v>
      </c>
    </row>
    <row r="5660" spans="1:5" x14ac:dyDescent="0.25">
      <c r="A5660" t="s">
        <v>3160</v>
      </c>
      <c r="B5660" t="s">
        <v>2903</v>
      </c>
      <c r="C5660" t="s">
        <v>1723</v>
      </c>
      <c r="D5660" t="s">
        <v>3265</v>
      </c>
      <c r="E5660" t="s">
        <v>1708</v>
      </c>
    </row>
    <row r="5661" spans="1:5" x14ac:dyDescent="0.25">
      <c r="A5661" t="s">
        <v>3161</v>
      </c>
      <c r="B5661" t="s">
        <v>2903</v>
      </c>
      <c r="C5661" t="s">
        <v>1723</v>
      </c>
      <c r="D5661" t="s">
        <v>3265</v>
      </c>
      <c r="E5661" t="s">
        <v>1709</v>
      </c>
    </row>
    <row r="5662" spans="1:5" x14ac:dyDescent="0.25">
      <c r="A5662" t="s">
        <v>3162</v>
      </c>
      <c r="B5662" t="s">
        <v>2903</v>
      </c>
      <c r="C5662" t="s">
        <v>1723</v>
      </c>
      <c r="D5662" t="s">
        <v>3265</v>
      </c>
      <c r="E5662" t="s">
        <v>1710</v>
      </c>
    </row>
    <row r="5663" spans="1:5" x14ac:dyDescent="0.25">
      <c r="A5663" t="s">
        <v>3163</v>
      </c>
      <c r="B5663" t="s">
        <v>2903</v>
      </c>
      <c r="C5663" t="s">
        <v>1723</v>
      </c>
      <c r="D5663" t="s">
        <v>3265</v>
      </c>
      <c r="E5663" t="s">
        <v>1711</v>
      </c>
    </row>
    <row r="5664" spans="1:5" x14ac:dyDescent="0.25">
      <c r="A5664" t="s">
        <v>3164</v>
      </c>
      <c r="B5664" t="s">
        <v>2903</v>
      </c>
      <c r="C5664" t="s">
        <v>1723</v>
      </c>
      <c r="D5664" t="s">
        <v>3265</v>
      </c>
      <c r="E5664" t="s">
        <v>1712</v>
      </c>
    </row>
    <row r="5665" spans="1:5" x14ac:dyDescent="0.25">
      <c r="A5665" t="s">
        <v>3165</v>
      </c>
      <c r="B5665" t="s">
        <v>2903</v>
      </c>
      <c r="C5665" t="s">
        <v>1723</v>
      </c>
      <c r="D5665" t="s">
        <v>3265</v>
      </c>
      <c r="E5665" t="s">
        <v>1713</v>
      </c>
    </row>
    <row r="5666" spans="1:5" x14ac:dyDescent="0.25">
      <c r="A5666" t="s">
        <v>3166</v>
      </c>
      <c r="B5666" t="s">
        <v>2903</v>
      </c>
      <c r="C5666" t="s">
        <v>1723</v>
      </c>
      <c r="D5666" t="s">
        <v>3265</v>
      </c>
      <c r="E5666" t="s">
        <v>1714</v>
      </c>
    </row>
    <row r="5667" spans="1:5" x14ac:dyDescent="0.25">
      <c r="A5667" t="s">
        <v>3167</v>
      </c>
      <c r="B5667" t="s">
        <v>2903</v>
      </c>
      <c r="C5667" t="s">
        <v>1723</v>
      </c>
      <c r="D5667" t="s">
        <v>3265</v>
      </c>
      <c r="E5667" t="s">
        <v>1715</v>
      </c>
    </row>
    <row r="5668" spans="1:5" x14ac:dyDescent="0.25">
      <c r="A5668" t="s">
        <v>3168</v>
      </c>
      <c r="B5668" t="s">
        <v>2903</v>
      </c>
      <c r="C5668" t="s">
        <v>1723</v>
      </c>
      <c r="D5668" t="s">
        <v>3266</v>
      </c>
      <c r="E5668" t="s">
        <v>1702</v>
      </c>
    </row>
    <row r="5669" spans="1:5" x14ac:dyDescent="0.25">
      <c r="A5669" t="s">
        <v>3169</v>
      </c>
      <c r="B5669" t="s">
        <v>2903</v>
      </c>
      <c r="C5669" t="s">
        <v>1723</v>
      </c>
      <c r="D5669" t="s">
        <v>3266</v>
      </c>
      <c r="E5669" t="s">
        <v>1705</v>
      </c>
    </row>
    <row r="5670" spans="1:5" x14ac:dyDescent="0.25">
      <c r="A5670" t="s">
        <v>3170</v>
      </c>
      <c r="B5670" t="s">
        <v>2903</v>
      </c>
      <c r="C5670" t="s">
        <v>1723</v>
      </c>
      <c r="D5670" t="s">
        <v>3266</v>
      </c>
      <c r="E5670" t="s">
        <v>1706</v>
      </c>
    </row>
    <row r="5671" spans="1:5" x14ac:dyDescent="0.25">
      <c r="A5671" t="s">
        <v>3171</v>
      </c>
      <c r="B5671" t="s">
        <v>2903</v>
      </c>
      <c r="C5671" t="s">
        <v>1723</v>
      </c>
      <c r="D5671" t="s">
        <v>3266</v>
      </c>
      <c r="E5671" t="s">
        <v>1707</v>
      </c>
    </row>
    <row r="5672" spans="1:5" x14ac:dyDescent="0.25">
      <c r="A5672" t="s">
        <v>3172</v>
      </c>
      <c r="B5672" t="s">
        <v>2903</v>
      </c>
      <c r="C5672" t="s">
        <v>1723</v>
      </c>
      <c r="D5672" t="s">
        <v>3266</v>
      </c>
      <c r="E5672" t="s">
        <v>1708</v>
      </c>
    </row>
    <row r="5673" spans="1:5" x14ac:dyDescent="0.25">
      <c r="A5673" t="s">
        <v>3173</v>
      </c>
      <c r="B5673" t="s">
        <v>2903</v>
      </c>
      <c r="C5673" t="s">
        <v>1723</v>
      </c>
      <c r="D5673" t="s">
        <v>3266</v>
      </c>
      <c r="E5673" t="s">
        <v>1709</v>
      </c>
    </row>
    <row r="5674" spans="1:5" x14ac:dyDescent="0.25">
      <c r="A5674" t="s">
        <v>3174</v>
      </c>
      <c r="B5674" t="s">
        <v>2903</v>
      </c>
      <c r="C5674" t="s">
        <v>1723</v>
      </c>
      <c r="D5674" t="s">
        <v>3266</v>
      </c>
      <c r="E5674" t="s">
        <v>1710</v>
      </c>
    </row>
    <row r="5675" spans="1:5" x14ac:dyDescent="0.25">
      <c r="A5675" t="s">
        <v>3175</v>
      </c>
      <c r="B5675" t="s">
        <v>2903</v>
      </c>
      <c r="C5675" t="s">
        <v>1723</v>
      </c>
      <c r="D5675" t="s">
        <v>3266</v>
      </c>
      <c r="E5675" t="s">
        <v>1711</v>
      </c>
    </row>
    <row r="5676" spans="1:5" x14ac:dyDescent="0.25">
      <c r="A5676" t="s">
        <v>3176</v>
      </c>
      <c r="B5676" t="s">
        <v>2903</v>
      </c>
      <c r="C5676" t="s">
        <v>1723</v>
      </c>
      <c r="D5676" t="s">
        <v>3266</v>
      </c>
      <c r="E5676" t="s">
        <v>1712</v>
      </c>
    </row>
    <row r="5677" spans="1:5" x14ac:dyDescent="0.25">
      <c r="A5677" t="s">
        <v>3177</v>
      </c>
      <c r="B5677" t="s">
        <v>2903</v>
      </c>
      <c r="C5677" t="s">
        <v>1723</v>
      </c>
      <c r="D5677" t="s">
        <v>3266</v>
      </c>
      <c r="E5677" t="s">
        <v>1713</v>
      </c>
    </row>
    <row r="5678" spans="1:5" x14ac:dyDescent="0.25">
      <c r="A5678" t="s">
        <v>3178</v>
      </c>
      <c r="B5678" t="s">
        <v>2903</v>
      </c>
      <c r="C5678" t="s">
        <v>1723</v>
      </c>
      <c r="D5678" t="s">
        <v>3266</v>
      </c>
      <c r="E5678" t="s">
        <v>1714</v>
      </c>
    </row>
    <row r="5679" spans="1:5" x14ac:dyDescent="0.25">
      <c r="A5679" t="s">
        <v>3179</v>
      </c>
      <c r="B5679" t="s">
        <v>2903</v>
      </c>
      <c r="C5679" t="s">
        <v>1723</v>
      </c>
      <c r="D5679" t="s">
        <v>3266</v>
      </c>
      <c r="E5679" t="s">
        <v>1715</v>
      </c>
    </row>
    <row r="5680" spans="1:5" x14ac:dyDescent="0.25">
      <c r="A5680" t="s">
        <v>3180</v>
      </c>
      <c r="B5680" t="s">
        <v>2903</v>
      </c>
      <c r="C5680" t="s">
        <v>1723</v>
      </c>
      <c r="D5680" t="s">
        <v>3267</v>
      </c>
      <c r="E5680" t="s">
        <v>1702</v>
      </c>
    </row>
    <row r="5681" spans="1:5" x14ac:dyDescent="0.25">
      <c r="A5681" t="s">
        <v>3181</v>
      </c>
      <c r="B5681" t="s">
        <v>2903</v>
      </c>
      <c r="C5681" t="s">
        <v>1723</v>
      </c>
      <c r="D5681" t="s">
        <v>3267</v>
      </c>
      <c r="E5681" t="s">
        <v>1705</v>
      </c>
    </row>
    <row r="5682" spans="1:5" x14ac:dyDescent="0.25">
      <c r="A5682" t="s">
        <v>3182</v>
      </c>
      <c r="B5682" t="s">
        <v>2903</v>
      </c>
      <c r="C5682" t="s">
        <v>1723</v>
      </c>
      <c r="D5682" t="s">
        <v>3267</v>
      </c>
      <c r="E5682" t="s">
        <v>1706</v>
      </c>
    </row>
    <row r="5683" spans="1:5" x14ac:dyDescent="0.25">
      <c r="A5683" t="s">
        <v>3183</v>
      </c>
      <c r="B5683" t="s">
        <v>2903</v>
      </c>
      <c r="C5683" t="s">
        <v>1723</v>
      </c>
      <c r="D5683" t="s">
        <v>3267</v>
      </c>
      <c r="E5683" t="s">
        <v>1707</v>
      </c>
    </row>
    <row r="5684" spans="1:5" x14ac:dyDescent="0.25">
      <c r="A5684" t="s">
        <v>3184</v>
      </c>
      <c r="B5684" t="s">
        <v>2903</v>
      </c>
      <c r="C5684" t="s">
        <v>1723</v>
      </c>
      <c r="D5684" t="s">
        <v>3267</v>
      </c>
      <c r="E5684" t="s">
        <v>1708</v>
      </c>
    </row>
    <row r="5685" spans="1:5" x14ac:dyDescent="0.25">
      <c r="A5685" t="s">
        <v>3185</v>
      </c>
      <c r="B5685" t="s">
        <v>2903</v>
      </c>
      <c r="C5685" t="s">
        <v>1723</v>
      </c>
      <c r="D5685" t="s">
        <v>3267</v>
      </c>
      <c r="E5685" t="s">
        <v>1709</v>
      </c>
    </row>
    <row r="5686" spans="1:5" x14ac:dyDescent="0.25">
      <c r="A5686" t="s">
        <v>3186</v>
      </c>
      <c r="B5686" t="s">
        <v>2903</v>
      </c>
      <c r="C5686" t="s">
        <v>1723</v>
      </c>
      <c r="D5686" t="s">
        <v>3267</v>
      </c>
      <c r="E5686" t="s">
        <v>1710</v>
      </c>
    </row>
    <row r="5687" spans="1:5" x14ac:dyDescent="0.25">
      <c r="A5687" t="s">
        <v>3187</v>
      </c>
      <c r="B5687" t="s">
        <v>2903</v>
      </c>
      <c r="C5687" t="s">
        <v>1723</v>
      </c>
      <c r="D5687" t="s">
        <v>3267</v>
      </c>
      <c r="E5687" t="s">
        <v>1711</v>
      </c>
    </row>
    <row r="5688" spans="1:5" x14ac:dyDescent="0.25">
      <c r="A5688" t="s">
        <v>3188</v>
      </c>
      <c r="B5688" t="s">
        <v>2903</v>
      </c>
      <c r="C5688" t="s">
        <v>1723</v>
      </c>
      <c r="D5688" t="s">
        <v>3267</v>
      </c>
      <c r="E5688" t="s">
        <v>1712</v>
      </c>
    </row>
    <row r="5689" spans="1:5" x14ac:dyDescent="0.25">
      <c r="A5689" t="s">
        <v>3189</v>
      </c>
      <c r="B5689" t="s">
        <v>2903</v>
      </c>
      <c r="C5689" t="s">
        <v>1723</v>
      </c>
      <c r="D5689" t="s">
        <v>3267</v>
      </c>
      <c r="E5689" t="s">
        <v>1713</v>
      </c>
    </row>
    <row r="5690" spans="1:5" x14ac:dyDescent="0.25">
      <c r="A5690" t="s">
        <v>3190</v>
      </c>
      <c r="B5690" t="s">
        <v>2903</v>
      </c>
      <c r="C5690" t="s">
        <v>1723</v>
      </c>
      <c r="D5690" t="s">
        <v>3267</v>
      </c>
      <c r="E5690" t="s">
        <v>1714</v>
      </c>
    </row>
    <row r="5691" spans="1:5" x14ac:dyDescent="0.25">
      <c r="A5691" t="s">
        <v>3191</v>
      </c>
      <c r="B5691" t="s">
        <v>2903</v>
      </c>
      <c r="C5691" t="s">
        <v>1723</v>
      </c>
      <c r="D5691" t="s">
        <v>3267</v>
      </c>
      <c r="E5691" t="s">
        <v>1715</v>
      </c>
    </row>
    <row r="5692" spans="1:5" x14ac:dyDescent="0.25">
      <c r="A5692" t="s">
        <v>3192</v>
      </c>
      <c r="B5692" t="s">
        <v>2903</v>
      </c>
      <c r="C5692" t="s">
        <v>1723</v>
      </c>
      <c r="D5692" t="s">
        <v>3268</v>
      </c>
      <c r="E5692" t="s">
        <v>1702</v>
      </c>
    </row>
    <row r="5693" spans="1:5" x14ac:dyDescent="0.25">
      <c r="A5693" t="s">
        <v>3193</v>
      </c>
      <c r="B5693" t="s">
        <v>2903</v>
      </c>
      <c r="C5693" t="s">
        <v>1723</v>
      </c>
      <c r="D5693" t="s">
        <v>3268</v>
      </c>
      <c r="E5693" t="s">
        <v>1705</v>
      </c>
    </row>
    <row r="5694" spans="1:5" x14ac:dyDescent="0.25">
      <c r="A5694" t="s">
        <v>3194</v>
      </c>
      <c r="B5694" t="s">
        <v>2903</v>
      </c>
      <c r="C5694" t="s">
        <v>1723</v>
      </c>
      <c r="D5694" t="s">
        <v>3268</v>
      </c>
      <c r="E5694" t="s">
        <v>1706</v>
      </c>
    </row>
    <row r="5695" spans="1:5" x14ac:dyDescent="0.25">
      <c r="A5695" t="s">
        <v>3195</v>
      </c>
      <c r="B5695" t="s">
        <v>2903</v>
      </c>
      <c r="C5695" t="s">
        <v>1723</v>
      </c>
      <c r="D5695" t="s">
        <v>3268</v>
      </c>
      <c r="E5695" t="s">
        <v>1707</v>
      </c>
    </row>
    <row r="5696" spans="1:5" x14ac:dyDescent="0.25">
      <c r="A5696" t="s">
        <v>3196</v>
      </c>
      <c r="B5696" t="s">
        <v>2903</v>
      </c>
      <c r="C5696" t="s">
        <v>1723</v>
      </c>
      <c r="D5696" t="s">
        <v>3268</v>
      </c>
      <c r="E5696" t="s">
        <v>1708</v>
      </c>
    </row>
    <row r="5697" spans="1:5" x14ac:dyDescent="0.25">
      <c r="A5697" t="s">
        <v>3197</v>
      </c>
      <c r="B5697" t="s">
        <v>2903</v>
      </c>
      <c r="C5697" t="s">
        <v>1723</v>
      </c>
      <c r="D5697" t="s">
        <v>3268</v>
      </c>
      <c r="E5697" t="s">
        <v>1709</v>
      </c>
    </row>
    <row r="5698" spans="1:5" x14ac:dyDescent="0.25">
      <c r="A5698" t="s">
        <v>3198</v>
      </c>
      <c r="B5698" t="s">
        <v>2903</v>
      </c>
      <c r="C5698" t="s">
        <v>1723</v>
      </c>
      <c r="D5698" t="s">
        <v>3268</v>
      </c>
      <c r="E5698" t="s">
        <v>1710</v>
      </c>
    </row>
    <row r="5699" spans="1:5" x14ac:dyDescent="0.25">
      <c r="A5699" t="s">
        <v>3199</v>
      </c>
      <c r="B5699" t="s">
        <v>2903</v>
      </c>
      <c r="C5699" t="s">
        <v>1723</v>
      </c>
      <c r="D5699" t="s">
        <v>3268</v>
      </c>
      <c r="E5699" t="s">
        <v>1711</v>
      </c>
    </row>
    <row r="5700" spans="1:5" x14ac:dyDescent="0.25">
      <c r="A5700" t="s">
        <v>3200</v>
      </c>
      <c r="B5700" t="s">
        <v>2903</v>
      </c>
      <c r="C5700" t="s">
        <v>1723</v>
      </c>
      <c r="D5700" t="s">
        <v>3268</v>
      </c>
      <c r="E5700" t="s">
        <v>1712</v>
      </c>
    </row>
    <row r="5701" spans="1:5" x14ac:dyDescent="0.25">
      <c r="A5701" t="s">
        <v>3201</v>
      </c>
      <c r="B5701" t="s">
        <v>2903</v>
      </c>
      <c r="C5701" t="s">
        <v>1723</v>
      </c>
      <c r="D5701" t="s">
        <v>3268</v>
      </c>
      <c r="E5701" t="s">
        <v>1713</v>
      </c>
    </row>
    <row r="5702" spans="1:5" x14ac:dyDescent="0.25">
      <c r="A5702" t="s">
        <v>3202</v>
      </c>
      <c r="B5702" t="s">
        <v>2903</v>
      </c>
      <c r="C5702" t="s">
        <v>1723</v>
      </c>
      <c r="D5702" t="s">
        <v>3268</v>
      </c>
      <c r="E5702" t="s">
        <v>1714</v>
      </c>
    </row>
    <row r="5703" spans="1:5" x14ac:dyDescent="0.25">
      <c r="A5703" t="s">
        <v>3203</v>
      </c>
      <c r="B5703" t="s">
        <v>2903</v>
      </c>
      <c r="C5703" t="s">
        <v>1723</v>
      </c>
      <c r="D5703" t="s">
        <v>3268</v>
      </c>
      <c r="E5703" t="s">
        <v>1715</v>
      </c>
    </row>
    <row r="5704" spans="1:5" x14ac:dyDescent="0.25">
      <c r="A5704" t="s">
        <v>3204</v>
      </c>
      <c r="B5704" t="s">
        <v>2903</v>
      </c>
      <c r="C5704" t="s">
        <v>1723</v>
      </c>
      <c r="D5704" t="s">
        <v>3269</v>
      </c>
      <c r="E5704" t="s">
        <v>1702</v>
      </c>
    </row>
    <row r="5705" spans="1:5" x14ac:dyDescent="0.25">
      <c r="A5705" t="s">
        <v>3205</v>
      </c>
      <c r="B5705" t="s">
        <v>2903</v>
      </c>
      <c r="C5705" t="s">
        <v>1723</v>
      </c>
      <c r="D5705" t="s">
        <v>3269</v>
      </c>
      <c r="E5705" t="s">
        <v>1705</v>
      </c>
    </row>
    <row r="5706" spans="1:5" x14ac:dyDescent="0.25">
      <c r="A5706" t="s">
        <v>3206</v>
      </c>
      <c r="B5706" t="s">
        <v>2903</v>
      </c>
      <c r="C5706" t="s">
        <v>1723</v>
      </c>
      <c r="D5706" t="s">
        <v>3269</v>
      </c>
      <c r="E5706" t="s">
        <v>1706</v>
      </c>
    </row>
    <row r="5707" spans="1:5" x14ac:dyDescent="0.25">
      <c r="A5707" t="s">
        <v>3207</v>
      </c>
      <c r="B5707" t="s">
        <v>2903</v>
      </c>
      <c r="C5707" t="s">
        <v>1723</v>
      </c>
      <c r="D5707" t="s">
        <v>3269</v>
      </c>
      <c r="E5707" t="s">
        <v>1707</v>
      </c>
    </row>
    <row r="5708" spans="1:5" x14ac:dyDescent="0.25">
      <c r="A5708" t="s">
        <v>3208</v>
      </c>
      <c r="B5708" t="s">
        <v>2903</v>
      </c>
      <c r="C5708" t="s">
        <v>1723</v>
      </c>
      <c r="D5708" t="s">
        <v>3269</v>
      </c>
      <c r="E5708" t="s">
        <v>1708</v>
      </c>
    </row>
    <row r="5709" spans="1:5" x14ac:dyDescent="0.25">
      <c r="A5709" t="s">
        <v>3209</v>
      </c>
      <c r="B5709" t="s">
        <v>2903</v>
      </c>
      <c r="C5709" t="s">
        <v>1723</v>
      </c>
      <c r="D5709" t="s">
        <v>3269</v>
      </c>
      <c r="E5709" t="s">
        <v>1709</v>
      </c>
    </row>
    <row r="5710" spans="1:5" x14ac:dyDescent="0.25">
      <c r="A5710" t="s">
        <v>3210</v>
      </c>
      <c r="B5710" t="s">
        <v>2903</v>
      </c>
      <c r="C5710" t="s">
        <v>1723</v>
      </c>
      <c r="D5710" t="s">
        <v>3269</v>
      </c>
      <c r="E5710" t="s">
        <v>1710</v>
      </c>
    </row>
    <row r="5711" spans="1:5" x14ac:dyDescent="0.25">
      <c r="A5711" t="s">
        <v>3211</v>
      </c>
      <c r="B5711" t="s">
        <v>2903</v>
      </c>
      <c r="C5711" t="s">
        <v>1723</v>
      </c>
      <c r="D5711" t="s">
        <v>3269</v>
      </c>
      <c r="E5711" t="s">
        <v>1711</v>
      </c>
    </row>
    <row r="5712" spans="1:5" x14ac:dyDescent="0.25">
      <c r="A5712" t="s">
        <v>3212</v>
      </c>
      <c r="B5712" t="s">
        <v>2903</v>
      </c>
      <c r="C5712" t="s">
        <v>1723</v>
      </c>
      <c r="D5712" t="s">
        <v>3269</v>
      </c>
      <c r="E5712" t="s">
        <v>1712</v>
      </c>
    </row>
    <row r="5713" spans="1:5" x14ac:dyDescent="0.25">
      <c r="A5713" t="s">
        <v>3213</v>
      </c>
      <c r="B5713" t="s">
        <v>2903</v>
      </c>
      <c r="C5713" t="s">
        <v>1723</v>
      </c>
      <c r="D5713" t="s">
        <v>3269</v>
      </c>
      <c r="E5713" t="s">
        <v>1713</v>
      </c>
    </row>
    <row r="5714" spans="1:5" x14ac:dyDescent="0.25">
      <c r="A5714" t="s">
        <v>3214</v>
      </c>
      <c r="B5714" t="s">
        <v>2903</v>
      </c>
      <c r="C5714" t="s">
        <v>1723</v>
      </c>
      <c r="D5714" t="s">
        <v>3269</v>
      </c>
      <c r="E5714" t="s">
        <v>1714</v>
      </c>
    </row>
    <row r="5715" spans="1:5" x14ac:dyDescent="0.25">
      <c r="A5715" t="s">
        <v>3215</v>
      </c>
      <c r="B5715" t="s">
        <v>2903</v>
      </c>
      <c r="C5715" t="s">
        <v>1723</v>
      </c>
      <c r="D5715" t="s">
        <v>3269</v>
      </c>
      <c r="E5715" t="s">
        <v>1715</v>
      </c>
    </row>
    <row r="5716" spans="1:5" x14ac:dyDescent="0.25">
      <c r="A5716" t="s">
        <v>3216</v>
      </c>
      <c r="B5716" t="s">
        <v>2903</v>
      </c>
      <c r="C5716" t="s">
        <v>1723</v>
      </c>
      <c r="D5716" t="s">
        <v>3270</v>
      </c>
      <c r="E5716" t="s">
        <v>1702</v>
      </c>
    </row>
    <row r="5717" spans="1:5" x14ac:dyDescent="0.25">
      <c r="A5717" t="s">
        <v>3217</v>
      </c>
      <c r="B5717" t="s">
        <v>2903</v>
      </c>
      <c r="C5717" t="s">
        <v>1723</v>
      </c>
      <c r="D5717" t="s">
        <v>3270</v>
      </c>
      <c r="E5717" t="s">
        <v>1705</v>
      </c>
    </row>
    <row r="5718" spans="1:5" x14ac:dyDescent="0.25">
      <c r="A5718" t="s">
        <v>3218</v>
      </c>
      <c r="B5718" t="s">
        <v>2903</v>
      </c>
      <c r="C5718" t="s">
        <v>1723</v>
      </c>
      <c r="D5718" t="s">
        <v>3270</v>
      </c>
      <c r="E5718" t="s">
        <v>1706</v>
      </c>
    </row>
    <row r="5719" spans="1:5" x14ac:dyDescent="0.25">
      <c r="A5719" t="s">
        <v>3219</v>
      </c>
      <c r="B5719" t="s">
        <v>2903</v>
      </c>
      <c r="C5719" t="s">
        <v>1723</v>
      </c>
      <c r="D5719" t="s">
        <v>3270</v>
      </c>
      <c r="E5719" t="s">
        <v>1707</v>
      </c>
    </row>
    <row r="5720" spans="1:5" x14ac:dyDescent="0.25">
      <c r="A5720" t="s">
        <v>3220</v>
      </c>
      <c r="B5720" t="s">
        <v>2903</v>
      </c>
      <c r="C5720" t="s">
        <v>1723</v>
      </c>
      <c r="D5720" t="s">
        <v>3270</v>
      </c>
      <c r="E5720" t="s">
        <v>1708</v>
      </c>
    </row>
    <row r="5721" spans="1:5" x14ac:dyDescent="0.25">
      <c r="A5721" t="s">
        <v>3221</v>
      </c>
      <c r="B5721" t="s">
        <v>2903</v>
      </c>
      <c r="C5721" t="s">
        <v>1723</v>
      </c>
      <c r="D5721" t="s">
        <v>3270</v>
      </c>
      <c r="E5721" t="s">
        <v>1709</v>
      </c>
    </row>
    <row r="5722" spans="1:5" x14ac:dyDescent="0.25">
      <c r="A5722" t="s">
        <v>3222</v>
      </c>
      <c r="B5722" t="s">
        <v>2903</v>
      </c>
      <c r="C5722" t="s">
        <v>1723</v>
      </c>
      <c r="D5722" t="s">
        <v>3270</v>
      </c>
      <c r="E5722" t="s">
        <v>1710</v>
      </c>
    </row>
    <row r="5723" spans="1:5" x14ac:dyDescent="0.25">
      <c r="A5723" t="s">
        <v>3223</v>
      </c>
      <c r="B5723" t="s">
        <v>2903</v>
      </c>
      <c r="C5723" t="s">
        <v>1723</v>
      </c>
      <c r="D5723" t="s">
        <v>3270</v>
      </c>
      <c r="E5723" t="s">
        <v>1711</v>
      </c>
    </row>
    <row r="5724" spans="1:5" x14ac:dyDescent="0.25">
      <c r="A5724" t="s">
        <v>3224</v>
      </c>
      <c r="B5724" t="s">
        <v>2903</v>
      </c>
      <c r="C5724" t="s">
        <v>1723</v>
      </c>
      <c r="D5724" t="s">
        <v>3270</v>
      </c>
      <c r="E5724" t="s">
        <v>1712</v>
      </c>
    </row>
    <row r="5725" spans="1:5" x14ac:dyDescent="0.25">
      <c r="A5725" t="s">
        <v>3225</v>
      </c>
      <c r="B5725" t="s">
        <v>2903</v>
      </c>
      <c r="C5725" t="s">
        <v>1723</v>
      </c>
      <c r="D5725" t="s">
        <v>3270</v>
      </c>
      <c r="E5725" t="s">
        <v>1713</v>
      </c>
    </row>
    <row r="5726" spans="1:5" x14ac:dyDescent="0.25">
      <c r="A5726" t="s">
        <v>3226</v>
      </c>
      <c r="B5726" t="s">
        <v>2903</v>
      </c>
      <c r="C5726" t="s">
        <v>1723</v>
      </c>
      <c r="D5726" t="s">
        <v>3270</v>
      </c>
      <c r="E5726" t="s">
        <v>1714</v>
      </c>
    </row>
    <row r="5727" spans="1:5" x14ac:dyDescent="0.25">
      <c r="A5727" t="s">
        <v>3227</v>
      </c>
      <c r="B5727" t="s">
        <v>2903</v>
      </c>
      <c r="C5727" t="s">
        <v>1723</v>
      </c>
      <c r="D5727" t="s">
        <v>3270</v>
      </c>
      <c r="E5727" t="s">
        <v>1715</v>
      </c>
    </row>
    <row r="5728" spans="1:5" x14ac:dyDescent="0.25">
      <c r="A5728" t="s">
        <v>3228</v>
      </c>
      <c r="B5728" t="s">
        <v>2903</v>
      </c>
      <c r="C5728" t="s">
        <v>1723</v>
      </c>
      <c r="D5728" t="s">
        <v>3271</v>
      </c>
      <c r="E5728" t="s">
        <v>1702</v>
      </c>
    </row>
    <row r="5729" spans="1:5" x14ac:dyDescent="0.25">
      <c r="A5729" t="s">
        <v>3229</v>
      </c>
      <c r="B5729" t="s">
        <v>2903</v>
      </c>
      <c r="C5729" t="s">
        <v>1723</v>
      </c>
      <c r="D5729" t="s">
        <v>3271</v>
      </c>
      <c r="E5729" t="s">
        <v>1705</v>
      </c>
    </row>
    <row r="5730" spans="1:5" x14ac:dyDescent="0.25">
      <c r="A5730" t="s">
        <v>3230</v>
      </c>
      <c r="B5730" t="s">
        <v>2903</v>
      </c>
      <c r="C5730" t="s">
        <v>1723</v>
      </c>
      <c r="D5730" t="s">
        <v>3271</v>
      </c>
      <c r="E5730" t="s">
        <v>1706</v>
      </c>
    </row>
    <row r="5731" spans="1:5" x14ac:dyDescent="0.25">
      <c r="A5731" t="s">
        <v>3231</v>
      </c>
      <c r="B5731" t="s">
        <v>2903</v>
      </c>
      <c r="C5731" t="s">
        <v>1723</v>
      </c>
      <c r="D5731" t="s">
        <v>3271</v>
      </c>
      <c r="E5731" t="s">
        <v>1707</v>
      </c>
    </row>
    <row r="5732" spans="1:5" x14ac:dyDescent="0.25">
      <c r="A5732" t="s">
        <v>3232</v>
      </c>
      <c r="B5732" t="s">
        <v>2903</v>
      </c>
      <c r="C5732" t="s">
        <v>1723</v>
      </c>
      <c r="D5732" t="s">
        <v>3271</v>
      </c>
      <c r="E5732" t="s">
        <v>1708</v>
      </c>
    </row>
    <row r="5733" spans="1:5" x14ac:dyDescent="0.25">
      <c r="A5733" t="s">
        <v>3233</v>
      </c>
      <c r="B5733" t="s">
        <v>2903</v>
      </c>
      <c r="C5733" t="s">
        <v>1723</v>
      </c>
      <c r="D5733" t="s">
        <v>3271</v>
      </c>
      <c r="E5733" t="s">
        <v>1709</v>
      </c>
    </row>
    <row r="5734" spans="1:5" x14ac:dyDescent="0.25">
      <c r="A5734" t="s">
        <v>3234</v>
      </c>
      <c r="B5734" t="s">
        <v>2903</v>
      </c>
      <c r="C5734" t="s">
        <v>1723</v>
      </c>
      <c r="D5734" t="s">
        <v>3271</v>
      </c>
      <c r="E5734" t="s">
        <v>1710</v>
      </c>
    </row>
    <row r="5735" spans="1:5" x14ac:dyDescent="0.25">
      <c r="A5735" t="s">
        <v>3235</v>
      </c>
      <c r="B5735" t="s">
        <v>2903</v>
      </c>
      <c r="C5735" t="s">
        <v>1723</v>
      </c>
      <c r="D5735" t="s">
        <v>3271</v>
      </c>
      <c r="E5735" t="s">
        <v>1711</v>
      </c>
    </row>
    <row r="5736" spans="1:5" x14ac:dyDescent="0.25">
      <c r="A5736" t="s">
        <v>3236</v>
      </c>
      <c r="B5736" t="s">
        <v>2903</v>
      </c>
      <c r="C5736" t="s">
        <v>1723</v>
      </c>
      <c r="D5736" t="s">
        <v>3271</v>
      </c>
      <c r="E5736" t="s">
        <v>1712</v>
      </c>
    </row>
    <row r="5737" spans="1:5" x14ac:dyDescent="0.25">
      <c r="A5737" t="s">
        <v>3237</v>
      </c>
      <c r="B5737" t="s">
        <v>2903</v>
      </c>
      <c r="C5737" t="s">
        <v>1723</v>
      </c>
      <c r="D5737" t="s">
        <v>3271</v>
      </c>
      <c r="E5737" t="s">
        <v>1713</v>
      </c>
    </row>
    <row r="5738" spans="1:5" x14ac:dyDescent="0.25">
      <c r="A5738" t="s">
        <v>3238</v>
      </c>
      <c r="B5738" t="s">
        <v>2903</v>
      </c>
      <c r="C5738" t="s">
        <v>1723</v>
      </c>
      <c r="D5738" t="s">
        <v>3271</v>
      </c>
      <c r="E5738" t="s">
        <v>1714</v>
      </c>
    </row>
    <row r="5739" spans="1:5" x14ac:dyDescent="0.25">
      <c r="A5739" t="s">
        <v>3239</v>
      </c>
      <c r="B5739" t="s">
        <v>2903</v>
      </c>
      <c r="C5739" t="s">
        <v>1723</v>
      </c>
      <c r="D5739" t="s">
        <v>3271</v>
      </c>
      <c r="E5739" t="s">
        <v>1715</v>
      </c>
    </row>
    <row r="5740" spans="1:5" x14ac:dyDescent="0.25">
      <c r="A5740" t="s">
        <v>3240</v>
      </c>
      <c r="B5740" t="s">
        <v>2903</v>
      </c>
      <c r="C5740" t="s">
        <v>1723</v>
      </c>
      <c r="D5740" t="s">
        <v>3272</v>
      </c>
      <c r="E5740" t="s">
        <v>1702</v>
      </c>
    </row>
    <row r="5741" spans="1:5" x14ac:dyDescent="0.25">
      <c r="A5741" t="s">
        <v>3241</v>
      </c>
      <c r="B5741" t="s">
        <v>2903</v>
      </c>
      <c r="C5741" t="s">
        <v>1723</v>
      </c>
      <c r="D5741" t="s">
        <v>3272</v>
      </c>
      <c r="E5741" t="s">
        <v>1705</v>
      </c>
    </row>
    <row r="5742" spans="1:5" x14ac:dyDescent="0.25">
      <c r="A5742" t="s">
        <v>3242</v>
      </c>
      <c r="B5742" t="s">
        <v>2903</v>
      </c>
      <c r="C5742" t="s">
        <v>1723</v>
      </c>
      <c r="D5742" t="s">
        <v>3272</v>
      </c>
      <c r="E5742" t="s">
        <v>1706</v>
      </c>
    </row>
    <row r="5743" spans="1:5" x14ac:dyDescent="0.25">
      <c r="A5743" t="s">
        <v>3243</v>
      </c>
      <c r="B5743" t="s">
        <v>2903</v>
      </c>
      <c r="C5743" t="s">
        <v>1723</v>
      </c>
      <c r="D5743" t="s">
        <v>3272</v>
      </c>
      <c r="E5743" t="s">
        <v>1707</v>
      </c>
    </row>
    <row r="5744" spans="1:5" x14ac:dyDescent="0.25">
      <c r="A5744" t="s">
        <v>3244</v>
      </c>
      <c r="B5744" t="s">
        <v>2903</v>
      </c>
      <c r="C5744" t="s">
        <v>1723</v>
      </c>
      <c r="D5744" t="s">
        <v>3272</v>
      </c>
      <c r="E5744" t="s">
        <v>1708</v>
      </c>
    </row>
    <row r="5745" spans="1:5" x14ac:dyDescent="0.25">
      <c r="A5745" t="s">
        <v>3245</v>
      </c>
      <c r="B5745" t="s">
        <v>2903</v>
      </c>
      <c r="C5745" t="s">
        <v>1723</v>
      </c>
      <c r="D5745" t="s">
        <v>3272</v>
      </c>
      <c r="E5745" t="s">
        <v>1709</v>
      </c>
    </row>
    <row r="5746" spans="1:5" x14ac:dyDescent="0.25">
      <c r="A5746" t="s">
        <v>3246</v>
      </c>
      <c r="B5746" t="s">
        <v>2903</v>
      </c>
      <c r="C5746" t="s">
        <v>1723</v>
      </c>
      <c r="D5746" t="s">
        <v>3272</v>
      </c>
      <c r="E5746" t="s">
        <v>1710</v>
      </c>
    </row>
    <row r="5747" spans="1:5" x14ac:dyDescent="0.25">
      <c r="A5747" t="s">
        <v>3247</v>
      </c>
      <c r="B5747" t="s">
        <v>2903</v>
      </c>
      <c r="C5747" t="s">
        <v>1723</v>
      </c>
      <c r="D5747" t="s">
        <v>3272</v>
      </c>
      <c r="E5747" t="s">
        <v>1711</v>
      </c>
    </row>
    <row r="5748" spans="1:5" x14ac:dyDescent="0.25">
      <c r="A5748" t="s">
        <v>3248</v>
      </c>
      <c r="B5748" t="s">
        <v>2903</v>
      </c>
      <c r="C5748" t="s">
        <v>1723</v>
      </c>
      <c r="D5748" t="s">
        <v>3272</v>
      </c>
      <c r="E5748" t="s">
        <v>1712</v>
      </c>
    </row>
    <row r="5749" spans="1:5" x14ac:dyDescent="0.25">
      <c r="A5749" t="s">
        <v>3249</v>
      </c>
      <c r="B5749" t="s">
        <v>2903</v>
      </c>
      <c r="C5749" t="s">
        <v>1723</v>
      </c>
      <c r="D5749" t="s">
        <v>3272</v>
      </c>
      <c r="E5749" t="s">
        <v>1713</v>
      </c>
    </row>
    <row r="5750" spans="1:5" x14ac:dyDescent="0.25">
      <c r="A5750" t="s">
        <v>3250</v>
      </c>
      <c r="B5750" t="s">
        <v>2903</v>
      </c>
      <c r="C5750" t="s">
        <v>1723</v>
      </c>
      <c r="D5750" t="s">
        <v>3272</v>
      </c>
      <c r="E5750" t="s">
        <v>1714</v>
      </c>
    </row>
    <row r="5751" spans="1:5" x14ac:dyDescent="0.25">
      <c r="A5751" t="s">
        <v>3251</v>
      </c>
      <c r="B5751" t="s">
        <v>2903</v>
      </c>
      <c r="C5751" t="s">
        <v>1723</v>
      </c>
      <c r="D5751" t="s">
        <v>3272</v>
      </c>
      <c r="E5751" t="s">
        <v>1715</v>
      </c>
    </row>
    <row r="5752" spans="1:5" x14ac:dyDescent="0.25">
      <c r="A5752" t="s">
        <v>3252</v>
      </c>
      <c r="B5752" t="s">
        <v>2903</v>
      </c>
      <c r="C5752" t="s">
        <v>1723</v>
      </c>
      <c r="D5752" t="s">
        <v>3273</v>
      </c>
      <c r="E5752" t="s">
        <v>1702</v>
      </c>
    </row>
    <row r="5753" spans="1:5" x14ac:dyDescent="0.25">
      <c r="A5753" t="s">
        <v>3253</v>
      </c>
      <c r="B5753" t="s">
        <v>2903</v>
      </c>
      <c r="C5753" t="s">
        <v>1723</v>
      </c>
      <c r="D5753" t="s">
        <v>3273</v>
      </c>
      <c r="E5753" t="s">
        <v>1705</v>
      </c>
    </row>
    <row r="5754" spans="1:5" x14ac:dyDescent="0.25">
      <c r="A5754" t="s">
        <v>3254</v>
      </c>
      <c r="B5754" t="s">
        <v>2903</v>
      </c>
      <c r="C5754" t="s">
        <v>1723</v>
      </c>
      <c r="D5754" t="s">
        <v>3273</v>
      </c>
      <c r="E5754" t="s">
        <v>1706</v>
      </c>
    </row>
    <row r="5755" spans="1:5" x14ac:dyDescent="0.25">
      <c r="A5755" t="s">
        <v>3255</v>
      </c>
      <c r="B5755" t="s">
        <v>2903</v>
      </c>
      <c r="C5755" t="s">
        <v>1723</v>
      </c>
      <c r="D5755" t="s">
        <v>3273</v>
      </c>
      <c r="E5755" t="s">
        <v>1707</v>
      </c>
    </row>
    <row r="5756" spans="1:5" x14ac:dyDescent="0.25">
      <c r="A5756" t="s">
        <v>3256</v>
      </c>
      <c r="B5756" t="s">
        <v>2903</v>
      </c>
      <c r="C5756" t="s">
        <v>1723</v>
      </c>
      <c r="D5756" t="s">
        <v>3273</v>
      </c>
      <c r="E5756" t="s">
        <v>1708</v>
      </c>
    </row>
    <row r="5757" spans="1:5" x14ac:dyDescent="0.25">
      <c r="A5757" t="s">
        <v>3257</v>
      </c>
      <c r="B5757" t="s">
        <v>2903</v>
      </c>
      <c r="C5757" t="s">
        <v>1723</v>
      </c>
      <c r="D5757" t="s">
        <v>3273</v>
      </c>
      <c r="E5757" t="s">
        <v>1709</v>
      </c>
    </row>
    <row r="5758" spans="1:5" x14ac:dyDescent="0.25">
      <c r="A5758" t="s">
        <v>3258</v>
      </c>
      <c r="B5758" t="s">
        <v>2903</v>
      </c>
      <c r="C5758" t="s">
        <v>1723</v>
      </c>
      <c r="D5758" t="s">
        <v>3273</v>
      </c>
      <c r="E5758" t="s">
        <v>1710</v>
      </c>
    </row>
    <row r="5759" spans="1:5" x14ac:dyDescent="0.25">
      <c r="A5759" t="s">
        <v>3259</v>
      </c>
      <c r="B5759" t="s">
        <v>2903</v>
      </c>
      <c r="C5759" t="s">
        <v>1723</v>
      </c>
      <c r="D5759" t="s">
        <v>3273</v>
      </c>
      <c r="E5759" t="s">
        <v>1711</v>
      </c>
    </row>
    <row r="5760" spans="1:5" x14ac:dyDescent="0.25">
      <c r="A5760" t="s">
        <v>3260</v>
      </c>
      <c r="B5760" t="s">
        <v>2903</v>
      </c>
      <c r="C5760" t="s">
        <v>1723</v>
      </c>
      <c r="D5760" t="s">
        <v>3273</v>
      </c>
      <c r="E5760" t="s">
        <v>1712</v>
      </c>
    </row>
    <row r="5761" spans="1:5" x14ac:dyDescent="0.25">
      <c r="A5761" t="s">
        <v>3261</v>
      </c>
      <c r="B5761" t="s">
        <v>2903</v>
      </c>
      <c r="C5761" t="s">
        <v>1723</v>
      </c>
      <c r="D5761" t="s">
        <v>3273</v>
      </c>
      <c r="E5761" t="s">
        <v>1713</v>
      </c>
    </row>
    <row r="5762" spans="1:5" x14ac:dyDescent="0.25">
      <c r="A5762" t="s">
        <v>3262</v>
      </c>
      <c r="B5762" t="s">
        <v>2903</v>
      </c>
      <c r="C5762" t="s">
        <v>1723</v>
      </c>
      <c r="D5762" t="s">
        <v>3273</v>
      </c>
      <c r="E5762" t="s">
        <v>1714</v>
      </c>
    </row>
    <row r="5763" spans="1:5" x14ac:dyDescent="0.25">
      <c r="A5763" t="s">
        <v>3263</v>
      </c>
      <c r="B5763" t="s">
        <v>2903</v>
      </c>
      <c r="C5763" t="s">
        <v>1723</v>
      </c>
      <c r="D5763" t="s">
        <v>3273</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5" x14ac:dyDescent="0.25"/>
  <cols>
    <col min="1" max="1" width="71.5703125" customWidth="1"/>
    <col min="2" max="2" width="20.28515625" customWidth="1"/>
    <col min="3" max="3" width="14.140625" customWidth="1"/>
  </cols>
  <sheetData>
    <row r="1" spans="1:3" x14ac:dyDescent="0.25">
      <c r="A1" s="1" t="s">
        <v>0</v>
      </c>
      <c r="B1" s="1" t="s">
        <v>1779</v>
      </c>
      <c r="C1" s="1" t="s">
        <v>1821</v>
      </c>
    </row>
    <row r="2" spans="1:3" x14ac:dyDescent="0.25">
      <c r="A2" t="s">
        <v>1</v>
      </c>
      <c r="B2" t="s">
        <v>1780</v>
      </c>
    </row>
    <row r="3" spans="1:3" x14ac:dyDescent="0.25">
      <c r="A3" t="s">
        <v>2</v>
      </c>
      <c r="B3" t="s">
        <v>1780</v>
      </c>
    </row>
    <row r="4" spans="1:3" x14ac:dyDescent="0.25">
      <c r="A4" t="s">
        <v>3</v>
      </c>
      <c r="B4" t="s">
        <v>1780</v>
      </c>
    </row>
    <row r="5" spans="1:3" x14ac:dyDescent="0.25">
      <c r="A5" t="s">
        <v>17</v>
      </c>
      <c r="B5" t="s">
        <v>1780</v>
      </c>
    </row>
    <row r="6" spans="1:3" x14ac:dyDescent="0.25">
      <c r="A6" t="s">
        <v>4</v>
      </c>
      <c r="B6" t="s">
        <v>1780</v>
      </c>
    </row>
    <row r="7" spans="1:3" x14ac:dyDescent="0.25">
      <c r="A7" t="s">
        <v>5</v>
      </c>
      <c r="B7" t="s">
        <v>1780</v>
      </c>
    </row>
    <row r="8" spans="1:3" x14ac:dyDescent="0.25">
      <c r="A8" t="s">
        <v>6</v>
      </c>
      <c r="B8" t="s">
        <v>1780</v>
      </c>
    </row>
    <row r="9" spans="1:3" x14ac:dyDescent="0.25">
      <c r="A9" t="s">
        <v>7</v>
      </c>
      <c r="B9" t="s">
        <v>1781</v>
      </c>
    </row>
    <row r="10" spans="1:3" x14ac:dyDescent="0.25">
      <c r="A10" t="s">
        <v>8</v>
      </c>
      <c r="B10" t="s">
        <v>1781</v>
      </c>
    </row>
    <row r="11" spans="1:3" x14ac:dyDescent="0.25">
      <c r="A11" t="s">
        <v>9</v>
      </c>
      <c r="B11" t="s">
        <v>1781</v>
      </c>
    </row>
    <row r="12" spans="1:3" x14ac:dyDescent="0.25">
      <c r="A12" t="s">
        <v>10</v>
      </c>
      <c r="B12" t="s">
        <v>1781</v>
      </c>
    </row>
    <row r="13" spans="1:3" x14ac:dyDescent="0.25">
      <c r="A13" t="s">
        <v>11</v>
      </c>
      <c r="B13" t="s">
        <v>1781</v>
      </c>
    </row>
    <row r="14" spans="1:3" x14ac:dyDescent="0.25">
      <c r="A14" t="s">
        <v>12</v>
      </c>
      <c r="B14" t="s">
        <v>1781</v>
      </c>
    </row>
    <row r="15" spans="1:3" x14ac:dyDescent="0.25">
      <c r="A15" t="s">
        <v>13</v>
      </c>
      <c r="B15" t="s">
        <v>1781</v>
      </c>
    </row>
    <row r="16" spans="1:3" x14ac:dyDescent="0.25">
      <c r="A16" t="s">
        <v>14</v>
      </c>
      <c r="B16" t="s">
        <v>1781</v>
      </c>
    </row>
    <row r="17" spans="1:2" x14ac:dyDescent="0.25">
      <c r="A17" t="s">
        <v>15</v>
      </c>
      <c r="B17" t="s">
        <v>1781</v>
      </c>
    </row>
    <row r="18" spans="1:2" x14ac:dyDescent="0.25">
      <c r="A18" t="s">
        <v>16</v>
      </c>
      <c r="B18" t="s">
        <v>1781</v>
      </c>
    </row>
    <row r="19" spans="1:2" x14ac:dyDescent="0.25">
      <c r="A19" t="s">
        <v>1904</v>
      </c>
      <c r="B19" t="s">
        <v>1905</v>
      </c>
    </row>
    <row r="20" spans="1:2" x14ac:dyDescent="0.25">
      <c r="A20" t="s">
        <v>2769</v>
      </c>
      <c r="B20" t="s">
        <v>1780</v>
      </c>
    </row>
    <row r="21" spans="1:2" x14ac:dyDescent="0.25">
      <c r="A21" t="s">
        <v>2903</v>
      </c>
      <c r="B21" t="s">
        <v>1780</v>
      </c>
    </row>
    <row r="22" spans="1:2" x14ac:dyDescent="0.25">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G44"/>
  <sheetViews>
    <sheetView topLeftCell="A22" workbookViewId="0">
      <selection activeCell="B26" sqref="B26"/>
    </sheetView>
  </sheetViews>
  <sheetFormatPr defaultColWidth="9.140625" defaultRowHeight="15" x14ac:dyDescent="0.25"/>
  <cols>
    <col min="2" max="2" width="21.28515625" customWidth="1"/>
    <col min="4" max="4" width="10.140625" customWidth="1"/>
    <col min="5" max="5" width="16" customWidth="1"/>
  </cols>
  <sheetData>
    <row r="1" spans="1:7" x14ac:dyDescent="0.25">
      <c r="A1" t="s">
        <v>1785</v>
      </c>
      <c r="E1">
        <f>SUM(C13:C14,C24,C26,C28)</f>
        <v>300.7</v>
      </c>
    </row>
    <row r="3" spans="1:7" x14ac:dyDescent="0.25">
      <c r="B3" t="s">
        <v>1786</v>
      </c>
      <c r="C3">
        <v>2021</v>
      </c>
      <c r="D3" s="1" t="s">
        <v>1991</v>
      </c>
      <c r="E3" s="1" t="s">
        <v>1992</v>
      </c>
      <c r="F3" s="1" t="s">
        <v>1994</v>
      </c>
    </row>
    <row r="4" spans="1:7" x14ac:dyDescent="0.25">
      <c r="B4" t="s">
        <v>1702</v>
      </c>
      <c r="C4" s="64">
        <v>4855</v>
      </c>
    </row>
    <row r="5" spans="1:7" x14ac:dyDescent="0.25">
      <c r="B5" t="s">
        <v>1787</v>
      </c>
      <c r="C5" s="64">
        <v>4639.1000000000004</v>
      </c>
      <c r="D5" t="s">
        <v>1988</v>
      </c>
      <c r="F5" t="s">
        <v>1702</v>
      </c>
    </row>
    <row r="6" spans="1:7" x14ac:dyDescent="0.25">
      <c r="B6" t="s">
        <v>1788</v>
      </c>
      <c r="C6" s="64">
        <v>1752.4</v>
      </c>
      <c r="D6" t="s">
        <v>1988</v>
      </c>
      <c r="F6" t="s">
        <v>1702</v>
      </c>
    </row>
    <row r="7" spans="1:7" x14ac:dyDescent="0.25">
      <c r="B7" t="s">
        <v>1789</v>
      </c>
      <c r="C7" s="64">
        <v>1540.9</v>
      </c>
      <c r="D7" t="s">
        <v>1988</v>
      </c>
      <c r="F7" t="s">
        <v>1702</v>
      </c>
    </row>
    <row r="8" spans="1:7" x14ac:dyDescent="0.25">
      <c r="B8" t="s">
        <v>1790</v>
      </c>
      <c r="C8">
        <v>775.6</v>
      </c>
      <c r="D8" t="s">
        <v>1988</v>
      </c>
      <c r="F8" t="s">
        <v>1702</v>
      </c>
    </row>
    <row r="9" spans="1:7" x14ac:dyDescent="0.25">
      <c r="B9" t="s">
        <v>1791</v>
      </c>
      <c r="C9">
        <v>313.3</v>
      </c>
      <c r="D9" t="s">
        <v>1988</v>
      </c>
      <c r="F9" t="s">
        <v>1702</v>
      </c>
    </row>
    <row r="10" spans="1:7" x14ac:dyDescent="0.25">
      <c r="B10" t="s">
        <v>1792</v>
      </c>
      <c r="C10">
        <v>233</v>
      </c>
      <c r="D10" t="s">
        <v>1988</v>
      </c>
      <c r="F10" t="s">
        <v>1702</v>
      </c>
    </row>
    <row r="11" spans="1:7" x14ac:dyDescent="0.25">
      <c r="B11" t="s">
        <v>1793</v>
      </c>
      <c r="C11">
        <v>23.8</v>
      </c>
      <c r="D11" t="s">
        <v>1993</v>
      </c>
      <c r="F11" t="s">
        <v>1702</v>
      </c>
    </row>
    <row r="12" spans="1:7" x14ac:dyDescent="0.25">
      <c r="B12" t="s">
        <v>1794</v>
      </c>
      <c r="C12">
        <v>140.19999999999999</v>
      </c>
      <c r="D12" t="s">
        <v>1989</v>
      </c>
      <c r="E12" t="s">
        <v>6901</v>
      </c>
      <c r="F12" t="s">
        <v>1702</v>
      </c>
    </row>
    <row r="13" spans="1:7" x14ac:dyDescent="0.25">
      <c r="B13" t="s">
        <v>1796</v>
      </c>
      <c r="C13">
        <v>36.200000000000003</v>
      </c>
      <c r="D13" t="s">
        <v>1989</v>
      </c>
      <c r="E13" t="s">
        <v>6894</v>
      </c>
      <c r="F13" t="s">
        <v>1702</v>
      </c>
      <c r="G13">
        <f>'Table 3-66, 3-68'!AH26</f>
        <v>36.200000000000003</v>
      </c>
    </row>
    <row r="14" spans="1:7" x14ac:dyDescent="0.25">
      <c r="B14" t="s">
        <v>1795</v>
      </c>
      <c r="C14">
        <v>24.7</v>
      </c>
      <c r="D14" t="s">
        <v>1989</v>
      </c>
      <c r="E14" t="s">
        <v>6894</v>
      </c>
      <c r="F14" t="s">
        <v>1702</v>
      </c>
    </row>
    <row r="15" spans="1:7" x14ac:dyDescent="0.25">
      <c r="B15" t="s">
        <v>1797</v>
      </c>
      <c r="C15">
        <v>12.5</v>
      </c>
      <c r="D15" t="s">
        <v>1989</v>
      </c>
      <c r="E15" t="s">
        <v>6915</v>
      </c>
      <c r="F15" t="s">
        <v>1702</v>
      </c>
    </row>
    <row r="16" spans="1:7" x14ac:dyDescent="0.25">
      <c r="B16" s="63" t="s">
        <v>1804</v>
      </c>
      <c r="C16">
        <v>2.5</v>
      </c>
      <c r="D16" t="s">
        <v>1989</v>
      </c>
      <c r="E16" t="s">
        <v>6893</v>
      </c>
      <c r="F16" t="s">
        <v>1702</v>
      </c>
    </row>
    <row r="17" spans="2:7" x14ac:dyDescent="0.25">
      <c r="B17" t="s">
        <v>1798</v>
      </c>
      <c r="C17">
        <v>0</v>
      </c>
      <c r="D17" t="s">
        <v>1989</v>
      </c>
      <c r="F17" t="s">
        <v>1702</v>
      </c>
    </row>
    <row r="18" spans="2:7" x14ac:dyDescent="0.25">
      <c r="B18" t="s">
        <v>1800</v>
      </c>
      <c r="C18">
        <v>204.8</v>
      </c>
      <c r="D18" t="s">
        <v>1993</v>
      </c>
      <c r="F18" t="s">
        <v>1702</v>
      </c>
    </row>
    <row r="19" spans="2:7" x14ac:dyDescent="0.25">
      <c r="B19" t="s">
        <v>1802</v>
      </c>
      <c r="C19">
        <v>80.2</v>
      </c>
      <c r="D19" t="s">
        <v>1993</v>
      </c>
      <c r="F19" t="s">
        <v>1702</v>
      </c>
    </row>
    <row r="20" spans="2:7" x14ac:dyDescent="0.25">
      <c r="B20" t="s">
        <v>1801</v>
      </c>
      <c r="C20">
        <v>79.099999999999994</v>
      </c>
      <c r="D20" t="s">
        <v>1993</v>
      </c>
      <c r="F20" t="s">
        <v>1702</v>
      </c>
    </row>
    <row r="21" spans="2:7" x14ac:dyDescent="0.25">
      <c r="B21" t="s">
        <v>1803</v>
      </c>
      <c r="C21">
        <v>16.100000000000001</v>
      </c>
      <c r="D21" t="s">
        <v>1993</v>
      </c>
      <c r="F21" t="s">
        <v>1702</v>
      </c>
    </row>
    <row r="22" spans="2:7" x14ac:dyDescent="0.25">
      <c r="B22" t="s">
        <v>7126</v>
      </c>
      <c r="C22">
        <v>15.3</v>
      </c>
      <c r="D22" t="s">
        <v>1993</v>
      </c>
      <c r="F22" t="s">
        <v>1702</v>
      </c>
    </row>
    <row r="23" spans="2:7" x14ac:dyDescent="0.25">
      <c r="B23" t="s">
        <v>1713</v>
      </c>
      <c r="C23">
        <v>302.3</v>
      </c>
    </row>
    <row r="24" spans="2:7" x14ac:dyDescent="0.25">
      <c r="B24" s="63" t="s">
        <v>1796</v>
      </c>
      <c r="C24" s="63">
        <v>181.4</v>
      </c>
      <c r="D24" s="63" t="s">
        <v>1989</v>
      </c>
      <c r="E24" s="63" t="s">
        <v>6894</v>
      </c>
      <c r="F24" s="63" t="s">
        <v>1713</v>
      </c>
      <c r="G24" t="s">
        <v>7314</v>
      </c>
    </row>
    <row r="25" spans="2:7" x14ac:dyDescent="0.25">
      <c r="B25" s="63" t="s">
        <v>1804</v>
      </c>
      <c r="C25" s="63">
        <v>44.7</v>
      </c>
      <c r="D25" s="63" t="s">
        <v>1989</v>
      </c>
      <c r="E25" s="63" t="s">
        <v>6893</v>
      </c>
      <c r="F25" s="63" t="s">
        <v>1713</v>
      </c>
      <c r="G25">
        <f>SUM(C25,C29)</f>
        <v>51.1</v>
      </c>
    </row>
    <row r="26" spans="2:7" x14ac:dyDescent="0.25">
      <c r="B26" s="63" t="s">
        <v>1805</v>
      </c>
      <c r="C26" s="63">
        <v>50.2</v>
      </c>
      <c r="D26" s="63" t="s">
        <v>1989</v>
      </c>
      <c r="E26" s="63" t="s">
        <v>6894</v>
      </c>
      <c r="F26" s="63" t="s">
        <v>1713</v>
      </c>
    </row>
    <row r="27" spans="2:7" x14ac:dyDescent="0.25">
      <c r="B27" t="s">
        <v>1806</v>
      </c>
      <c r="C27">
        <v>8.9</v>
      </c>
      <c r="D27" t="s">
        <v>1988</v>
      </c>
      <c r="F27" t="s">
        <v>1713</v>
      </c>
    </row>
    <row r="28" spans="2:7" x14ac:dyDescent="0.25">
      <c r="B28" s="63" t="s">
        <v>1798</v>
      </c>
      <c r="C28" s="63">
        <v>8.1999999999999993</v>
      </c>
      <c r="D28" s="63" t="s">
        <v>1989</v>
      </c>
      <c r="E28" s="63" t="s">
        <v>6894</v>
      </c>
      <c r="F28" s="63" t="s">
        <v>1713</v>
      </c>
      <c r="G28" s="63" t="s">
        <v>7314</v>
      </c>
    </row>
    <row r="29" spans="2:7" x14ac:dyDescent="0.25">
      <c r="B29" s="63" t="s">
        <v>1807</v>
      </c>
      <c r="C29" s="63">
        <v>6.4</v>
      </c>
      <c r="D29" s="63" t="s">
        <v>1989</v>
      </c>
      <c r="E29" s="63" t="s">
        <v>6893</v>
      </c>
      <c r="F29" s="63" t="s">
        <v>1713</v>
      </c>
    </row>
    <row r="30" spans="2:7" x14ac:dyDescent="0.25">
      <c r="B30" t="s">
        <v>1808</v>
      </c>
      <c r="C30">
        <v>2.6</v>
      </c>
      <c r="D30" t="s">
        <v>1988</v>
      </c>
      <c r="F30" t="s">
        <v>1713</v>
      </c>
    </row>
    <row r="31" spans="2:7" x14ac:dyDescent="0.25">
      <c r="B31" t="s">
        <v>1797</v>
      </c>
      <c r="C31">
        <v>0</v>
      </c>
      <c r="F31" t="s">
        <v>1713</v>
      </c>
    </row>
    <row r="32" spans="2:7" x14ac:dyDescent="0.25">
      <c r="B32" t="s">
        <v>1801</v>
      </c>
      <c r="C32">
        <v>0.1</v>
      </c>
      <c r="D32" t="s">
        <v>1993</v>
      </c>
      <c r="F32" t="s">
        <v>1713</v>
      </c>
    </row>
    <row r="33" spans="2:6" x14ac:dyDescent="0.25">
      <c r="B33" t="s">
        <v>1714</v>
      </c>
      <c r="C33">
        <v>39.200000000000003</v>
      </c>
    </row>
    <row r="34" spans="2:6" x14ac:dyDescent="0.25">
      <c r="B34" t="s">
        <v>1806</v>
      </c>
      <c r="C34">
        <v>22.1</v>
      </c>
      <c r="D34" t="s">
        <v>1988</v>
      </c>
      <c r="F34" t="s">
        <v>1714</v>
      </c>
    </row>
    <row r="35" spans="2:6" x14ac:dyDescent="0.25">
      <c r="B35" t="s">
        <v>1808</v>
      </c>
      <c r="C35">
        <v>16.7</v>
      </c>
      <c r="D35" t="s">
        <v>1988</v>
      </c>
      <c r="F35" t="s">
        <v>1714</v>
      </c>
    </row>
    <row r="36" spans="2:6" x14ac:dyDescent="0.25">
      <c r="B36" t="s">
        <v>1797</v>
      </c>
      <c r="C36">
        <v>0.4</v>
      </c>
      <c r="D36" t="s">
        <v>1989</v>
      </c>
      <c r="E36" t="s">
        <v>1729</v>
      </c>
      <c r="F36" t="s">
        <v>1714</v>
      </c>
    </row>
    <row r="37" spans="2:6" x14ac:dyDescent="0.25">
      <c r="B37" t="s">
        <v>1805</v>
      </c>
      <c r="C37">
        <v>0</v>
      </c>
      <c r="D37" t="s">
        <v>1989</v>
      </c>
      <c r="E37" t="s">
        <v>1725</v>
      </c>
      <c r="F37" t="s">
        <v>1714</v>
      </c>
    </row>
    <row r="38" spans="2:6" x14ac:dyDescent="0.25">
      <c r="B38" t="s">
        <v>1796</v>
      </c>
      <c r="C38">
        <v>0</v>
      </c>
      <c r="F38" t="s">
        <v>1714</v>
      </c>
    </row>
    <row r="39" spans="2:6" x14ac:dyDescent="0.25">
      <c r="B39" t="s">
        <v>1801</v>
      </c>
      <c r="C39">
        <v>0.6</v>
      </c>
      <c r="D39" t="s">
        <v>1993</v>
      </c>
      <c r="F39" t="s">
        <v>1714</v>
      </c>
    </row>
    <row r="40" spans="2:6" x14ac:dyDescent="0.25">
      <c r="B40" t="s">
        <v>1809</v>
      </c>
      <c r="C40">
        <v>5196.6000000000004</v>
      </c>
    </row>
    <row r="41" spans="2:6" x14ac:dyDescent="0.25">
      <c r="B41" t="s">
        <v>1810</v>
      </c>
    </row>
    <row r="42" spans="2:6" x14ac:dyDescent="0.25">
      <c r="B42" t="s">
        <v>1811</v>
      </c>
    </row>
    <row r="43" spans="2:6" x14ac:dyDescent="0.25">
      <c r="B43" t="s">
        <v>1812</v>
      </c>
    </row>
    <row r="44" spans="2:6" x14ac:dyDescent="0.25">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C27"/>
  <sheetViews>
    <sheetView workbookViewId="0"/>
  </sheetViews>
  <sheetFormatPr defaultRowHeight="15" x14ac:dyDescent="0.25"/>
  <cols>
    <col min="2" max="2" width="37" customWidth="1"/>
  </cols>
  <sheetData>
    <row r="1" spans="1:3" x14ac:dyDescent="0.25">
      <c r="A1" t="s">
        <v>7030</v>
      </c>
    </row>
    <row r="3" spans="1:3" x14ac:dyDescent="0.25">
      <c r="B3" t="s">
        <v>1830</v>
      </c>
      <c r="C3">
        <v>2021</v>
      </c>
    </row>
    <row r="4" spans="1:3" x14ac:dyDescent="0.25">
      <c r="B4" s="1" t="s">
        <v>1816</v>
      </c>
      <c r="C4" s="64">
        <v>1540.9</v>
      </c>
    </row>
    <row r="5" spans="1:3" x14ac:dyDescent="0.25">
      <c r="B5" t="s">
        <v>1831</v>
      </c>
      <c r="C5">
        <v>909.9</v>
      </c>
    </row>
    <row r="6" spans="1:3" x14ac:dyDescent="0.25">
      <c r="B6" t="s">
        <v>1832</v>
      </c>
      <c r="C6">
        <v>612.9</v>
      </c>
    </row>
    <row r="7" spans="1:3" x14ac:dyDescent="0.25">
      <c r="B7" t="s">
        <v>1833</v>
      </c>
      <c r="C7">
        <v>17.7</v>
      </c>
    </row>
    <row r="8" spans="1:3" x14ac:dyDescent="0.25">
      <c r="B8" t="s">
        <v>1834</v>
      </c>
      <c r="C8">
        <v>0.4</v>
      </c>
    </row>
    <row r="9" spans="1:3" x14ac:dyDescent="0.25">
      <c r="B9" s="1" t="s">
        <v>1817</v>
      </c>
      <c r="C9">
        <v>775.6</v>
      </c>
    </row>
    <row r="10" spans="1:3" x14ac:dyDescent="0.25">
      <c r="B10" t="s">
        <v>1831</v>
      </c>
      <c r="C10">
        <v>43</v>
      </c>
    </row>
    <row r="11" spans="1:3" x14ac:dyDescent="0.25">
      <c r="B11" t="s">
        <v>1832</v>
      </c>
      <c r="C11">
        <v>499.6</v>
      </c>
    </row>
    <row r="12" spans="1:3" x14ac:dyDescent="0.25">
      <c r="B12" t="s">
        <v>1833</v>
      </c>
      <c r="C12">
        <v>232.9</v>
      </c>
    </row>
    <row r="13" spans="1:3" x14ac:dyDescent="0.25">
      <c r="B13" s="1" t="s">
        <v>1819</v>
      </c>
      <c r="C13">
        <v>233</v>
      </c>
    </row>
    <row r="14" spans="1:3" x14ac:dyDescent="0.25">
      <c r="B14" t="s">
        <v>1831</v>
      </c>
      <c r="C14">
        <v>1.4</v>
      </c>
    </row>
    <row r="15" spans="1:3" x14ac:dyDescent="0.25">
      <c r="B15" t="s">
        <v>1832</v>
      </c>
      <c r="C15">
        <v>180.9</v>
      </c>
    </row>
    <row r="16" spans="1:3" x14ac:dyDescent="0.25">
      <c r="B16" t="s">
        <v>1833</v>
      </c>
      <c r="C16">
        <v>50.7</v>
      </c>
    </row>
    <row r="17" spans="2:3" x14ac:dyDescent="0.25">
      <c r="B17" s="1" t="s">
        <v>1818</v>
      </c>
      <c r="C17">
        <v>313.3</v>
      </c>
    </row>
    <row r="18" spans="2:3" x14ac:dyDescent="0.25">
      <c r="B18" t="s">
        <v>1831</v>
      </c>
      <c r="C18">
        <v>0</v>
      </c>
    </row>
    <row r="19" spans="2:3" x14ac:dyDescent="0.25">
      <c r="B19" t="s">
        <v>1835</v>
      </c>
      <c r="C19">
        <v>258.60000000000002</v>
      </c>
    </row>
    <row r="20" spans="2:3" x14ac:dyDescent="0.25">
      <c r="B20" t="s">
        <v>1833</v>
      </c>
      <c r="C20">
        <v>54.7</v>
      </c>
    </row>
    <row r="21" spans="2:3" x14ac:dyDescent="0.25">
      <c r="B21" t="s">
        <v>1836</v>
      </c>
      <c r="C21">
        <v>23.8</v>
      </c>
    </row>
    <row r="22" spans="2:3" x14ac:dyDescent="0.25">
      <c r="B22" t="s">
        <v>1831</v>
      </c>
      <c r="C22">
        <v>2.9</v>
      </c>
    </row>
    <row r="23" spans="2:3" x14ac:dyDescent="0.25">
      <c r="B23" t="s">
        <v>1835</v>
      </c>
      <c r="C23">
        <v>3.9</v>
      </c>
    </row>
    <row r="24" spans="2:3" x14ac:dyDescent="0.25">
      <c r="B24" t="s">
        <v>1833</v>
      </c>
      <c r="C24">
        <v>17</v>
      </c>
    </row>
    <row r="25" spans="2:3" x14ac:dyDescent="0.25">
      <c r="B25" t="s">
        <v>1809</v>
      </c>
      <c r="C25" s="64">
        <v>2886.6</v>
      </c>
    </row>
    <row r="26" spans="2:3" x14ac:dyDescent="0.25">
      <c r="B26" t="s">
        <v>1837</v>
      </c>
    </row>
    <row r="27" spans="2:3" x14ac:dyDescent="0.25">
      <c r="B27" t="s">
        <v>1810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x14ac:dyDescent="0.25"/>
  <cols>
    <col min="2" max="2" width="23.42578125" customWidth="1"/>
  </cols>
  <sheetData>
    <row r="1" spans="1:3" x14ac:dyDescent="0.25">
      <c r="A1" t="s">
        <v>7032</v>
      </c>
    </row>
    <row r="3" spans="1:3" x14ac:dyDescent="0.25">
      <c r="B3" t="s">
        <v>1830</v>
      </c>
      <c r="C3">
        <v>2021</v>
      </c>
    </row>
    <row r="4" spans="1:3" x14ac:dyDescent="0.25">
      <c r="B4" s="1" t="s">
        <v>1816</v>
      </c>
      <c r="C4">
        <v>1.4</v>
      </c>
    </row>
    <row r="5" spans="1:3" x14ac:dyDescent="0.25">
      <c r="B5" t="s">
        <v>1831</v>
      </c>
      <c r="C5">
        <v>0.2</v>
      </c>
    </row>
    <row r="6" spans="1:3" x14ac:dyDescent="0.25">
      <c r="B6" t="s">
        <v>1833</v>
      </c>
      <c r="C6">
        <v>0</v>
      </c>
    </row>
    <row r="7" spans="1:3" x14ac:dyDescent="0.25">
      <c r="B7" t="s">
        <v>1842</v>
      </c>
      <c r="C7">
        <v>1.2</v>
      </c>
    </row>
    <row r="8" spans="1:3" x14ac:dyDescent="0.25">
      <c r="B8" t="s">
        <v>1843</v>
      </c>
      <c r="C8">
        <v>0</v>
      </c>
    </row>
    <row r="9" spans="1:3" x14ac:dyDescent="0.25">
      <c r="B9" s="1" t="s">
        <v>1817</v>
      </c>
      <c r="C9">
        <v>1.6</v>
      </c>
    </row>
    <row r="10" spans="1:3" x14ac:dyDescent="0.25">
      <c r="B10" t="s">
        <v>1831</v>
      </c>
      <c r="C10">
        <v>0.1</v>
      </c>
    </row>
    <row r="11" spans="1:3" x14ac:dyDescent="0.25">
      <c r="B11" t="s">
        <v>1833</v>
      </c>
      <c r="C11">
        <v>0.1</v>
      </c>
    </row>
    <row r="12" spans="1:3" x14ac:dyDescent="0.25">
      <c r="B12" t="s">
        <v>1842</v>
      </c>
      <c r="C12">
        <v>0.3</v>
      </c>
    </row>
    <row r="13" spans="1:3" x14ac:dyDescent="0.25">
      <c r="B13" t="s">
        <v>1843</v>
      </c>
      <c r="C13">
        <v>1.1000000000000001</v>
      </c>
    </row>
    <row r="14" spans="1:3" x14ac:dyDescent="0.25">
      <c r="B14" s="1" t="s">
        <v>1819</v>
      </c>
      <c r="C14">
        <v>1.3</v>
      </c>
    </row>
    <row r="15" spans="1:3" x14ac:dyDescent="0.25">
      <c r="B15" t="s">
        <v>1831</v>
      </c>
      <c r="C15">
        <v>0</v>
      </c>
    </row>
    <row r="16" spans="1:3" x14ac:dyDescent="0.25">
      <c r="B16" t="s">
        <v>1833</v>
      </c>
      <c r="C16">
        <v>0.2</v>
      </c>
    </row>
    <row r="17" spans="2:3" x14ac:dyDescent="0.25">
      <c r="B17" t="s">
        <v>1842</v>
      </c>
      <c r="C17">
        <v>0.5</v>
      </c>
    </row>
    <row r="18" spans="2:3" x14ac:dyDescent="0.25">
      <c r="B18" t="s">
        <v>1843</v>
      </c>
      <c r="C18">
        <v>0.7</v>
      </c>
    </row>
    <row r="19" spans="2:3" x14ac:dyDescent="0.25">
      <c r="B19" s="1" t="s">
        <v>1818</v>
      </c>
      <c r="C19">
        <v>4.5999999999999996</v>
      </c>
    </row>
    <row r="20" spans="2:3" x14ac:dyDescent="0.25">
      <c r="B20" t="s">
        <v>1831</v>
      </c>
      <c r="C20">
        <v>0</v>
      </c>
    </row>
    <row r="21" spans="2:3" x14ac:dyDescent="0.25">
      <c r="B21" t="s">
        <v>1833</v>
      </c>
      <c r="C21">
        <v>0.2</v>
      </c>
    </row>
    <row r="22" spans="2:3" x14ac:dyDescent="0.25">
      <c r="B22" t="s">
        <v>1832</v>
      </c>
      <c r="C22">
        <v>0.6</v>
      </c>
    </row>
    <row r="23" spans="2:3" x14ac:dyDescent="0.25">
      <c r="B23" t="s">
        <v>1843</v>
      </c>
      <c r="C23">
        <v>3.7</v>
      </c>
    </row>
    <row r="24" spans="2:3" x14ac:dyDescent="0.25">
      <c r="B24" t="s">
        <v>1836</v>
      </c>
      <c r="C24">
        <v>0</v>
      </c>
    </row>
    <row r="25" spans="2:3" x14ac:dyDescent="0.25">
      <c r="B25" t="s">
        <v>1831</v>
      </c>
      <c r="C25">
        <v>0</v>
      </c>
    </row>
    <row r="26" spans="2:3" x14ac:dyDescent="0.25">
      <c r="B26" t="s">
        <v>1833</v>
      </c>
      <c r="C26">
        <v>0</v>
      </c>
    </row>
    <row r="27" spans="2:3" x14ac:dyDescent="0.25">
      <c r="B27" t="s">
        <v>1832</v>
      </c>
      <c r="C27">
        <v>0</v>
      </c>
    </row>
    <row r="28" spans="2:3" x14ac:dyDescent="0.25">
      <c r="B28" t="s">
        <v>1843</v>
      </c>
      <c r="C28">
        <v>0</v>
      </c>
    </row>
    <row r="29" spans="2:3" x14ac:dyDescent="0.25">
      <c r="B29" t="s">
        <v>1809</v>
      </c>
      <c r="C29">
        <v>8.9</v>
      </c>
    </row>
    <row r="30" spans="2:3" x14ac:dyDescent="0.25">
      <c r="B30" t="s">
        <v>1811</v>
      </c>
    </row>
    <row r="31" spans="2:3" x14ac:dyDescent="0.25">
      <c r="B31" t="s">
        <v>1837</v>
      </c>
    </row>
    <row r="32" spans="2:3" x14ac:dyDescent="0.25">
      <c r="B32" t="s">
        <v>7031</v>
      </c>
    </row>
    <row r="33" spans="2:2" x14ac:dyDescent="0.25">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5" x14ac:dyDescent="0.25"/>
  <cols>
    <col min="2" max="2" width="22.28515625" customWidth="1"/>
  </cols>
  <sheetData>
    <row r="1" spans="1:3" x14ac:dyDescent="0.25">
      <c r="A1" t="s">
        <v>7033</v>
      </c>
    </row>
    <row r="3" spans="1:3" x14ac:dyDescent="0.25">
      <c r="B3" t="s">
        <v>1830</v>
      </c>
      <c r="C3">
        <v>2021</v>
      </c>
    </row>
    <row r="4" spans="1:3" x14ac:dyDescent="0.25">
      <c r="B4" s="1" t="s">
        <v>7034</v>
      </c>
      <c r="C4">
        <v>19</v>
      </c>
    </row>
    <row r="5" spans="1:3" x14ac:dyDescent="0.25">
      <c r="B5" t="s">
        <v>7035</v>
      </c>
      <c r="C5">
        <v>15.1</v>
      </c>
    </row>
    <row r="6" spans="1:3" x14ac:dyDescent="0.25">
      <c r="B6" t="s">
        <v>7036</v>
      </c>
      <c r="C6" t="s">
        <v>1799</v>
      </c>
    </row>
    <row r="7" spans="1:3" x14ac:dyDescent="0.25">
      <c r="B7" t="s">
        <v>7037</v>
      </c>
      <c r="C7">
        <v>3.9</v>
      </c>
    </row>
    <row r="8" spans="1:3" x14ac:dyDescent="0.25">
      <c r="B8" t="s">
        <v>7038</v>
      </c>
      <c r="C8" t="s">
        <v>1799</v>
      </c>
    </row>
    <row r="9" spans="1:3" x14ac:dyDescent="0.25">
      <c r="B9" s="1" t="s">
        <v>7025</v>
      </c>
      <c r="C9">
        <v>2.1</v>
      </c>
    </row>
    <row r="10" spans="1:3" x14ac:dyDescent="0.25">
      <c r="B10" t="s">
        <v>7035</v>
      </c>
      <c r="C10">
        <v>0.2</v>
      </c>
    </row>
    <row r="11" spans="1:3" x14ac:dyDescent="0.25">
      <c r="B11" t="s">
        <v>7036</v>
      </c>
      <c r="C11">
        <v>0.3</v>
      </c>
    </row>
    <row r="12" spans="1:3" x14ac:dyDescent="0.25">
      <c r="B12" t="s">
        <v>7037</v>
      </c>
      <c r="C12">
        <v>0.2</v>
      </c>
    </row>
    <row r="13" spans="1:3" x14ac:dyDescent="0.25">
      <c r="B13" t="s">
        <v>7038</v>
      </c>
      <c r="C13">
        <v>1.4</v>
      </c>
    </row>
    <row r="14" spans="1:3" x14ac:dyDescent="0.25">
      <c r="B14" s="1" t="s">
        <v>7028</v>
      </c>
      <c r="C14">
        <v>0.3</v>
      </c>
    </row>
    <row r="15" spans="1:3" x14ac:dyDescent="0.25">
      <c r="B15" t="s">
        <v>7035</v>
      </c>
      <c r="C15" t="s">
        <v>1799</v>
      </c>
    </row>
    <row r="16" spans="1:3" x14ac:dyDescent="0.25">
      <c r="B16" t="s">
        <v>7036</v>
      </c>
      <c r="C16">
        <v>0.1</v>
      </c>
    </row>
    <row r="17" spans="2:3" x14ac:dyDescent="0.25">
      <c r="B17" t="s">
        <v>7037</v>
      </c>
      <c r="C17">
        <v>0.1</v>
      </c>
    </row>
    <row r="18" spans="2:3" x14ac:dyDescent="0.25">
      <c r="B18" t="s">
        <v>7038</v>
      </c>
      <c r="C18">
        <v>0.1</v>
      </c>
    </row>
    <row r="19" spans="2:3" x14ac:dyDescent="0.25">
      <c r="B19" s="1" t="s">
        <v>7027</v>
      </c>
      <c r="C19">
        <v>0.7</v>
      </c>
    </row>
    <row r="20" spans="2:3" x14ac:dyDescent="0.25">
      <c r="B20" t="s">
        <v>7035</v>
      </c>
      <c r="C20">
        <v>0</v>
      </c>
    </row>
    <row r="21" spans="2:3" x14ac:dyDescent="0.25">
      <c r="B21" t="s">
        <v>7036</v>
      </c>
      <c r="C21">
        <v>0.1</v>
      </c>
    </row>
    <row r="22" spans="2:3" x14ac:dyDescent="0.25">
      <c r="B22" t="s">
        <v>7037</v>
      </c>
      <c r="C22">
        <v>0.1</v>
      </c>
    </row>
    <row r="23" spans="2:3" x14ac:dyDescent="0.25">
      <c r="B23" t="s">
        <v>7038</v>
      </c>
      <c r="C23">
        <v>0.5</v>
      </c>
    </row>
    <row r="24" spans="2:3" x14ac:dyDescent="0.25">
      <c r="B24" t="s">
        <v>7039</v>
      </c>
      <c r="C24">
        <v>0.1</v>
      </c>
    </row>
    <row r="25" spans="2:3" x14ac:dyDescent="0.25">
      <c r="B25" t="s">
        <v>7035</v>
      </c>
      <c r="C25" t="s">
        <v>1799</v>
      </c>
    </row>
    <row r="26" spans="2:3" x14ac:dyDescent="0.25">
      <c r="B26" t="s">
        <v>7036</v>
      </c>
      <c r="C26" t="s">
        <v>1799</v>
      </c>
    </row>
    <row r="27" spans="2:3" x14ac:dyDescent="0.25">
      <c r="B27" t="s">
        <v>7037</v>
      </c>
      <c r="C27" t="s">
        <v>1799</v>
      </c>
    </row>
    <row r="28" spans="2:3" x14ac:dyDescent="0.25">
      <c r="B28" t="s">
        <v>7038</v>
      </c>
      <c r="C28">
        <v>0</v>
      </c>
    </row>
    <row r="29" spans="2:3" x14ac:dyDescent="0.25">
      <c r="B29" t="s">
        <v>7040</v>
      </c>
      <c r="C29">
        <v>22.1</v>
      </c>
    </row>
    <row r="30" spans="2:3" x14ac:dyDescent="0.25">
      <c r="B30" t="s">
        <v>1844</v>
      </c>
    </row>
    <row r="31" spans="2:3" x14ac:dyDescent="0.25">
      <c r="B31" t="s">
        <v>1837</v>
      </c>
    </row>
    <row r="32" spans="2:3" x14ac:dyDescent="0.25">
      <c r="B32" t="s">
        <v>7031</v>
      </c>
    </row>
    <row r="33" spans="2:2" x14ac:dyDescent="0.25">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heetViews>
  <sheetFormatPr defaultRowHeight="15" x14ac:dyDescent="0.25"/>
  <cols>
    <col min="2" max="2" width="28.42578125" customWidth="1"/>
  </cols>
  <sheetData>
    <row r="1" spans="1:3" x14ac:dyDescent="0.25">
      <c r="A1" t="s">
        <v>7022</v>
      </c>
      <c r="C1">
        <v>2021</v>
      </c>
    </row>
    <row r="2" spans="1:3" x14ac:dyDescent="0.25">
      <c r="C2" s="64"/>
    </row>
    <row r="3" spans="1:3" x14ac:dyDescent="0.25">
      <c r="B3" t="s">
        <v>1814</v>
      </c>
    </row>
    <row r="4" spans="1:3" x14ac:dyDescent="0.25">
      <c r="B4" t="s">
        <v>1815</v>
      </c>
      <c r="C4" s="64">
        <v>1771.7</v>
      </c>
    </row>
    <row r="5" spans="1:3" x14ac:dyDescent="0.25">
      <c r="B5" t="s">
        <v>1702</v>
      </c>
      <c r="C5" s="64">
        <v>1752.4</v>
      </c>
    </row>
    <row r="6" spans="1:3" x14ac:dyDescent="0.25">
      <c r="B6" t="s">
        <v>7023</v>
      </c>
      <c r="C6">
        <v>2.6</v>
      </c>
    </row>
    <row r="7" spans="1:3" x14ac:dyDescent="0.25">
      <c r="B7" t="s">
        <v>7024</v>
      </c>
      <c r="C7">
        <v>16.7</v>
      </c>
    </row>
    <row r="8" spans="1:3" x14ac:dyDescent="0.25">
      <c r="B8" t="s">
        <v>1816</v>
      </c>
      <c r="C8" s="64">
        <v>1561.3</v>
      </c>
    </row>
    <row r="9" spans="1:3" x14ac:dyDescent="0.25">
      <c r="B9" t="s">
        <v>1702</v>
      </c>
      <c r="C9" s="64">
        <v>1540.9</v>
      </c>
    </row>
    <row r="10" spans="1:3" x14ac:dyDescent="0.25">
      <c r="B10" t="s">
        <v>7023</v>
      </c>
      <c r="C10">
        <v>1.4</v>
      </c>
    </row>
    <row r="11" spans="1:3" x14ac:dyDescent="0.25">
      <c r="B11" t="s">
        <v>7024</v>
      </c>
      <c r="C11">
        <v>19</v>
      </c>
    </row>
    <row r="12" spans="1:3" x14ac:dyDescent="0.25">
      <c r="B12" t="s">
        <v>7025</v>
      </c>
      <c r="C12">
        <v>779.3</v>
      </c>
    </row>
    <row r="13" spans="1:3" x14ac:dyDescent="0.25">
      <c r="B13" t="s">
        <v>7026</v>
      </c>
      <c r="C13">
        <v>775.6</v>
      </c>
    </row>
    <row r="14" spans="1:3" x14ac:dyDescent="0.25">
      <c r="B14" t="s">
        <v>7023</v>
      </c>
      <c r="C14">
        <v>1.6</v>
      </c>
    </row>
    <row r="15" spans="1:3" x14ac:dyDescent="0.25">
      <c r="B15" t="s">
        <v>7024</v>
      </c>
      <c r="C15">
        <v>2.1</v>
      </c>
    </row>
    <row r="16" spans="1:3" x14ac:dyDescent="0.25">
      <c r="B16" t="s">
        <v>7027</v>
      </c>
      <c r="C16">
        <v>318.60000000000002</v>
      </c>
    </row>
    <row r="17" spans="2:3" x14ac:dyDescent="0.25">
      <c r="B17" t="s">
        <v>7026</v>
      </c>
      <c r="C17">
        <v>313.3</v>
      </c>
    </row>
    <row r="18" spans="2:3" x14ac:dyDescent="0.25">
      <c r="B18" t="s">
        <v>7023</v>
      </c>
      <c r="C18">
        <v>4.5999999999999996</v>
      </c>
    </row>
    <row r="19" spans="2:3" x14ac:dyDescent="0.25">
      <c r="B19" t="s">
        <v>7024</v>
      </c>
      <c r="C19">
        <v>0.7</v>
      </c>
    </row>
    <row r="20" spans="2:3" x14ac:dyDescent="0.25">
      <c r="B20" t="s">
        <v>7028</v>
      </c>
      <c r="C20">
        <v>234.6</v>
      </c>
    </row>
    <row r="21" spans="2:3" x14ac:dyDescent="0.25">
      <c r="B21" t="s">
        <v>7026</v>
      </c>
      <c r="C21">
        <v>233</v>
      </c>
    </row>
    <row r="22" spans="2:3" x14ac:dyDescent="0.25">
      <c r="B22" t="s">
        <v>7023</v>
      </c>
      <c r="C22">
        <v>1.3</v>
      </c>
    </row>
    <row r="23" spans="2:3" x14ac:dyDescent="0.25">
      <c r="B23" t="s">
        <v>7024</v>
      </c>
      <c r="C23">
        <v>0.3</v>
      </c>
    </row>
    <row r="24" spans="2:3" x14ac:dyDescent="0.25">
      <c r="B24" t="s">
        <v>7029</v>
      </c>
      <c r="C24">
        <v>23.9</v>
      </c>
    </row>
    <row r="25" spans="2:3" x14ac:dyDescent="0.25">
      <c r="B25" t="s">
        <v>1809</v>
      </c>
      <c r="C25" s="64">
        <v>4689.3999999999996</v>
      </c>
    </row>
    <row r="26" spans="2:3" x14ac:dyDescent="0.25">
      <c r="B26" t="s">
        <v>1820</v>
      </c>
    </row>
    <row r="27" spans="2:3" x14ac:dyDescent="0.25">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x14ac:dyDescent="0.25"/>
  <cols>
    <col min="2" max="2" width="42.28515625" customWidth="1"/>
  </cols>
  <sheetData>
    <row r="1" spans="1:3" x14ac:dyDescent="0.25">
      <c r="A1" t="s">
        <v>1845</v>
      </c>
    </row>
    <row r="3" spans="1:3" x14ac:dyDescent="0.25">
      <c r="B3" t="s">
        <v>1846</v>
      </c>
      <c r="C3">
        <v>2021</v>
      </c>
    </row>
    <row r="4" spans="1:3" x14ac:dyDescent="0.25">
      <c r="B4" t="s">
        <v>1831</v>
      </c>
      <c r="C4" s="8">
        <v>0.22600000000000001</v>
      </c>
    </row>
    <row r="5" spans="1:3" x14ac:dyDescent="0.25">
      <c r="B5" t="s">
        <v>1832</v>
      </c>
      <c r="C5" s="8">
        <v>0.374</v>
      </c>
    </row>
    <row r="6" spans="1:3" x14ac:dyDescent="0.25">
      <c r="B6" t="s">
        <v>1847</v>
      </c>
      <c r="C6" s="8">
        <v>0.19700000000000001</v>
      </c>
    </row>
    <row r="7" spans="1:3" x14ac:dyDescent="0.25">
      <c r="B7" t="s">
        <v>1848</v>
      </c>
      <c r="C7" s="8">
        <v>0.19900000000000001</v>
      </c>
    </row>
    <row r="8" spans="1:3" x14ac:dyDescent="0.25">
      <c r="B8" t="s">
        <v>1849</v>
      </c>
      <c r="C8" s="8">
        <v>5.0000000000000001E-3</v>
      </c>
    </row>
    <row r="9" spans="1:3" x14ac:dyDescent="0.25">
      <c r="B9" t="s">
        <v>7041</v>
      </c>
      <c r="C9" s="8">
        <v>1E-3</v>
      </c>
    </row>
    <row r="10" spans="1:3" x14ac:dyDescent="0.25">
      <c r="B10" t="s">
        <v>7042</v>
      </c>
      <c r="C10" s="9">
        <v>3954</v>
      </c>
    </row>
    <row r="11" spans="1:3" x14ac:dyDescent="0.25">
      <c r="B11" t="s">
        <v>1850</v>
      </c>
    </row>
    <row r="12" spans="1:3" x14ac:dyDescent="0.25">
      <c r="B12" t="s">
        <v>1851</v>
      </c>
    </row>
    <row r="13" spans="1:3" x14ac:dyDescent="0.25">
      <c r="B13" t="s">
        <v>7043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H63"/>
  <sheetViews>
    <sheetView workbookViewId="0"/>
  </sheetViews>
  <sheetFormatPr defaultRowHeight="15" x14ac:dyDescent="0.25"/>
  <cols>
    <col min="1" max="1" width="26.85546875" customWidth="1"/>
    <col min="3" max="3" width="9" style="11"/>
  </cols>
  <sheetData>
    <row r="1" spans="1:8" x14ac:dyDescent="0.25">
      <c r="A1" t="s">
        <v>1852</v>
      </c>
    </row>
    <row r="3" spans="1:8" x14ac:dyDescent="0.25">
      <c r="A3" t="s">
        <v>1853</v>
      </c>
      <c r="B3">
        <v>2021</v>
      </c>
      <c r="C3" s="11" t="s">
        <v>1900</v>
      </c>
    </row>
    <row r="4" spans="1:8" x14ac:dyDescent="0.25">
      <c r="A4" s="1" t="s">
        <v>7138</v>
      </c>
      <c r="B4" s="64">
        <v>1029</v>
      </c>
    </row>
    <row r="5" spans="1:8" x14ac:dyDescent="0.25">
      <c r="A5" s="10" t="s">
        <v>1854</v>
      </c>
      <c r="B5">
        <v>361</v>
      </c>
      <c r="C5" s="11" t="s">
        <v>1892</v>
      </c>
      <c r="H5" s="64"/>
    </row>
    <row r="6" spans="1:8" x14ac:dyDescent="0.25">
      <c r="A6" s="10" t="s">
        <v>1855</v>
      </c>
      <c r="B6">
        <v>620</v>
      </c>
      <c r="C6" s="11" t="s">
        <v>1892</v>
      </c>
    </row>
    <row r="7" spans="1:8" x14ac:dyDescent="0.25">
      <c r="A7" t="s">
        <v>7139</v>
      </c>
      <c r="B7">
        <v>27</v>
      </c>
      <c r="C7" s="11" t="s">
        <v>1893</v>
      </c>
    </row>
    <row r="8" spans="1:8" x14ac:dyDescent="0.25">
      <c r="A8" t="s">
        <v>1856</v>
      </c>
      <c r="B8">
        <v>3</v>
      </c>
      <c r="C8" s="11" t="s">
        <v>1856</v>
      </c>
    </row>
    <row r="9" spans="1:8" x14ac:dyDescent="0.25">
      <c r="A9" t="s">
        <v>1857</v>
      </c>
      <c r="B9">
        <v>7</v>
      </c>
      <c r="C9" s="11" t="s">
        <v>1857</v>
      </c>
    </row>
    <row r="10" spans="1:8" x14ac:dyDescent="0.25">
      <c r="A10" t="s">
        <v>7140</v>
      </c>
      <c r="B10">
        <v>11</v>
      </c>
      <c r="C10" s="11" t="s">
        <v>1894</v>
      </c>
    </row>
    <row r="11" spans="1:8" x14ac:dyDescent="0.25">
      <c r="A11" s="1" t="s">
        <v>7141</v>
      </c>
      <c r="B11">
        <v>488</v>
      </c>
    </row>
    <row r="12" spans="1:8" x14ac:dyDescent="0.25">
      <c r="A12" s="10" t="s">
        <v>1854</v>
      </c>
      <c r="B12">
        <v>3</v>
      </c>
      <c r="C12" s="11" t="s">
        <v>1892</v>
      </c>
    </row>
    <row r="13" spans="1:8" x14ac:dyDescent="0.25">
      <c r="A13" s="10" t="s">
        <v>1855</v>
      </c>
      <c r="B13">
        <v>33</v>
      </c>
      <c r="C13" s="11" t="s">
        <v>1892</v>
      </c>
    </row>
    <row r="14" spans="1:8" x14ac:dyDescent="0.25">
      <c r="A14" t="s">
        <v>7139</v>
      </c>
      <c r="B14">
        <v>380</v>
      </c>
      <c r="C14" s="11" t="s">
        <v>1893</v>
      </c>
    </row>
    <row r="15" spans="1:8" x14ac:dyDescent="0.25">
      <c r="A15" t="s">
        <v>1856</v>
      </c>
      <c r="B15">
        <v>21</v>
      </c>
      <c r="C15" s="11" t="s">
        <v>1856</v>
      </c>
    </row>
    <row r="16" spans="1:8" x14ac:dyDescent="0.25">
      <c r="A16" t="s">
        <v>1858</v>
      </c>
      <c r="B16">
        <v>32</v>
      </c>
      <c r="C16" s="11" t="s">
        <v>1858</v>
      </c>
    </row>
    <row r="17" spans="1:3" x14ac:dyDescent="0.25">
      <c r="A17" t="s">
        <v>7140</v>
      </c>
      <c r="B17">
        <v>3</v>
      </c>
      <c r="C17" s="11" t="s">
        <v>1894</v>
      </c>
    </row>
    <row r="18" spans="1:3" x14ac:dyDescent="0.25">
      <c r="A18" t="s">
        <v>7142</v>
      </c>
      <c r="B18">
        <v>8</v>
      </c>
      <c r="C18" s="11" t="s">
        <v>1902</v>
      </c>
    </row>
    <row r="19" spans="1:3" x14ac:dyDescent="0.25">
      <c r="A19" t="s">
        <v>7143</v>
      </c>
      <c r="B19">
        <v>7</v>
      </c>
      <c r="C19" s="11" t="s">
        <v>1895</v>
      </c>
    </row>
    <row r="20" spans="1:3" x14ac:dyDescent="0.25">
      <c r="A20" s="1" t="s">
        <v>1859</v>
      </c>
      <c r="B20">
        <v>203</v>
      </c>
    </row>
    <row r="21" spans="1:3" x14ac:dyDescent="0.25">
      <c r="A21" t="s">
        <v>7144</v>
      </c>
      <c r="B21">
        <v>119</v>
      </c>
      <c r="C21" s="11" t="s">
        <v>1896</v>
      </c>
    </row>
    <row r="22" spans="1:3" x14ac:dyDescent="0.25">
      <c r="A22" t="s">
        <v>1860</v>
      </c>
      <c r="B22">
        <v>13</v>
      </c>
      <c r="C22" s="11" t="s">
        <v>1899</v>
      </c>
    </row>
    <row r="23" spans="1:3" x14ac:dyDescent="0.25">
      <c r="A23" t="s">
        <v>1861</v>
      </c>
      <c r="B23">
        <v>21</v>
      </c>
      <c r="C23" s="11" t="s">
        <v>1899</v>
      </c>
    </row>
    <row r="24" spans="1:3" x14ac:dyDescent="0.25">
      <c r="A24" t="s">
        <v>7143</v>
      </c>
      <c r="B24">
        <v>51</v>
      </c>
      <c r="C24" s="11" t="s">
        <v>1895</v>
      </c>
    </row>
    <row r="25" spans="1:3" x14ac:dyDescent="0.25">
      <c r="A25" t="s">
        <v>1862</v>
      </c>
      <c r="B25">
        <v>48</v>
      </c>
      <c r="C25" s="11" t="s">
        <v>1895</v>
      </c>
    </row>
    <row r="26" spans="1:3" x14ac:dyDescent="0.25">
      <c r="A26" s="1" t="s">
        <v>1863</v>
      </c>
      <c r="B26">
        <v>1</v>
      </c>
    </row>
    <row r="27" spans="1:3" x14ac:dyDescent="0.25">
      <c r="A27" t="s">
        <v>1861</v>
      </c>
      <c r="B27">
        <v>1</v>
      </c>
      <c r="C27" s="11" t="s">
        <v>1899</v>
      </c>
    </row>
    <row r="28" spans="1:3" x14ac:dyDescent="0.25">
      <c r="A28" s="1" t="s">
        <v>1864</v>
      </c>
      <c r="B28">
        <v>46</v>
      </c>
    </row>
    <row r="29" spans="1:3" x14ac:dyDescent="0.25">
      <c r="A29" t="s">
        <v>7044</v>
      </c>
      <c r="B29">
        <v>24</v>
      </c>
      <c r="C29" s="11" t="s">
        <v>1902</v>
      </c>
    </row>
    <row r="30" spans="1:3" x14ac:dyDescent="0.25">
      <c r="A30" t="s">
        <v>7143</v>
      </c>
      <c r="B30">
        <v>22</v>
      </c>
      <c r="C30" s="11" t="s">
        <v>1895</v>
      </c>
    </row>
    <row r="31" spans="1:3" x14ac:dyDescent="0.25">
      <c r="A31" s="1" t="s">
        <v>7145</v>
      </c>
      <c r="B31">
        <v>65</v>
      </c>
    </row>
    <row r="32" spans="1:3" x14ac:dyDescent="0.25">
      <c r="A32" s="10" t="s">
        <v>1854</v>
      </c>
      <c r="B32">
        <v>0</v>
      </c>
    </row>
    <row r="33" spans="1:3" x14ac:dyDescent="0.25">
      <c r="A33" s="10" t="s">
        <v>1855</v>
      </c>
      <c r="B33">
        <v>0</v>
      </c>
    </row>
    <row r="34" spans="1:3" x14ac:dyDescent="0.25">
      <c r="A34" t="s">
        <v>1865</v>
      </c>
      <c r="B34">
        <v>0</v>
      </c>
      <c r="C34" s="11" t="s">
        <v>1902</v>
      </c>
    </row>
    <row r="35" spans="1:3" x14ac:dyDescent="0.25">
      <c r="A35" t="s">
        <v>1856</v>
      </c>
      <c r="B35">
        <v>1</v>
      </c>
      <c r="C35" s="11" t="s">
        <v>1856</v>
      </c>
    </row>
    <row r="36" spans="1:3" x14ac:dyDescent="0.25">
      <c r="A36" t="s">
        <v>7146</v>
      </c>
      <c r="B36">
        <v>64</v>
      </c>
      <c r="C36" s="11" t="s">
        <v>1901</v>
      </c>
    </row>
    <row r="37" spans="1:3" x14ac:dyDescent="0.25">
      <c r="A37" s="1" t="s">
        <v>7147</v>
      </c>
      <c r="B37">
        <v>0</v>
      </c>
    </row>
    <row r="38" spans="1:3" x14ac:dyDescent="0.25">
      <c r="A38" s="10" t="s">
        <v>1854</v>
      </c>
      <c r="B38">
        <v>0</v>
      </c>
    </row>
    <row r="39" spans="1:3" x14ac:dyDescent="0.25">
      <c r="A39" s="10" t="s">
        <v>1855</v>
      </c>
      <c r="B39">
        <v>0</v>
      </c>
      <c r="C39" s="11" t="s">
        <v>1892</v>
      </c>
    </row>
    <row r="40" spans="1:3" x14ac:dyDescent="0.25">
      <c r="A40" t="s">
        <v>7139</v>
      </c>
      <c r="B40">
        <v>0</v>
      </c>
      <c r="C40" s="11" t="s">
        <v>1893</v>
      </c>
    </row>
    <row r="41" spans="1:3" x14ac:dyDescent="0.25">
      <c r="A41" t="s">
        <v>1856</v>
      </c>
      <c r="B41">
        <v>0</v>
      </c>
      <c r="C41" s="11" t="s">
        <v>1856</v>
      </c>
    </row>
    <row r="42" spans="1:3" x14ac:dyDescent="0.25">
      <c r="A42" s="1" t="s">
        <v>7148</v>
      </c>
      <c r="B42">
        <v>5</v>
      </c>
      <c r="C42" s="11" t="s">
        <v>1901</v>
      </c>
    </row>
    <row r="43" spans="1:3" x14ac:dyDescent="0.25">
      <c r="A43" t="s">
        <v>1854</v>
      </c>
      <c r="B43">
        <v>2</v>
      </c>
      <c r="C43" s="11" t="s">
        <v>1901</v>
      </c>
    </row>
    <row r="44" spans="1:3" x14ac:dyDescent="0.25">
      <c r="A44" t="s">
        <v>1855</v>
      </c>
      <c r="B44">
        <v>1</v>
      </c>
      <c r="C44" s="11" t="s">
        <v>1901</v>
      </c>
    </row>
    <row r="45" spans="1:3" x14ac:dyDescent="0.25">
      <c r="A45" t="s">
        <v>1856</v>
      </c>
      <c r="B45">
        <v>0</v>
      </c>
      <c r="C45" s="11" t="s">
        <v>1901</v>
      </c>
    </row>
    <row r="46" spans="1:3" x14ac:dyDescent="0.25">
      <c r="A46" t="s">
        <v>1858</v>
      </c>
      <c r="B46">
        <v>2</v>
      </c>
      <c r="C46" s="11" t="s">
        <v>1901</v>
      </c>
    </row>
    <row r="47" spans="1:3" x14ac:dyDescent="0.25">
      <c r="A47" t="s">
        <v>7149</v>
      </c>
      <c r="B47" s="64">
        <v>75.400000000000006</v>
      </c>
      <c r="C47" s="11" t="s">
        <v>1901</v>
      </c>
    </row>
    <row r="48" spans="1:3" x14ac:dyDescent="0.25">
      <c r="A48" t="s">
        <v>1895</v>
      </c>
      <c r="B48">
        <v>80</v>
      </c>
      <c r="C48" s="11" t="s">
        <v>1901</v>
      </c>
    </row>
    <row r="49" spans="1:3" x14ac:dyDescent="0.25">
      <c r="A49" t="s">
        <v>7150</v>
      </c>
      <c r="B49">
        <v>75.400000000000006</v>
      </c>
      <c r="C49" s="11" t="s">
        <v>1901</v>
      </c>
    </row>
    <row r="50" spans="1:3" x14ac:dyDescent="0.25">
      <c r="A50" t="s">
        <v>7151</v>
      </c>
      <c r="B50">
        <v>16.100000000000001</v>
      </c>
      <c r="C50" s="11" t="s">
        <v>1901</v>
      </c>
    </row>
    <row r="51" spans="1:3" x14ac:dyDescent="0.25">
      <c r="A51" t="s">
        <v>1811</v>
      </c>
    </row>
    <row r="52" spans="1:3" x14ac:dyDescent="0.25">
      <c r="A52" t="s">
        <v>7127</v>
      </c>
    </row>
    <row r="53" spans="1:3" x14ac:dyDescent="0.25">
      <c r="A53" t="s">
        <v>7128</v>
      </c>
    </row>
    <row r="54" spans="1:3" x14ac:dyDescent="0.25">
      <c r="A54" t="s">
        <v>7129</v>
      </c>
    </row>
    <row r="55" spans="1:3" x14ac:dyDescent="0.25">
      <c r="A55" t="s">
        <v>7130</v>
      </c>
    </row>
    <row r="56" spans="1:3" x14ac:dyDescent="0.25">
      <c r="A56" t="s">
        <v>7131</v>
      </c>
    </row>
    <row r="57" spans="1:3" x14ac:dyDescent="0.25">
      <c r="A57" t="s">
        <v>7132</v>
      </c>
    </row>
    <row r="58" spans="1:3" x14ac:dyDescent="0.25">
      <c r="A58" t="s">
        <v>7133</v>
      </c>
    </row>
    <row r="59" spans="1:3" x14ac:dyDescent="0.25">
      <c r="A59" t="s">
        <v>7134</v>
      </c>
    </row>
    <row r="60" spans="1:3" x14ac:dyDescent="0.25">
      <c r="A60" t="s">
        <v>7135</v>
      </c>
    </row>
    <row r="61" spans="1:3" x14ac:dyDescent="0.25">
      <c r="A61" t="s">
        <v>7136</v>
      </c>
    </row>
    <row r="62" spans="1:3" x14ac:dyDescent="0.25">
      <c r="A62" t="s">
        <v>7137</v>
      </c>
    </row>
    <row r="63" spans="1:3" x14ac:dyDescent="0.25">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x14ac:dyDescent="0.25"/>
  <cols>
    <col min="1" max="1" width="36.85546875" customWidth="1"/>
  </cols>
  <sheetData>
    <row r="1" spans="1:2" x14ac:dyDescent="0.25">
      <c r="A1" t="s">
        <v>1867</v>
      </c>
    </row>
    <row r="3" spans="1:2" x14ac:dyDescent="0.25">
      <c r="A3" t="s">
        <v>7045</v>
      </c>
      <c r="B3">
        <v>2021</v>
      </c>
    </row>
    <row r="4" spans="1:2" x14ac:dyDescent="0.25">
      <c r="A4" t="s">
        <v>7046</v>
      </c>
      <c r="B4">
        <v>0.8</v>
      </c>
    </row>
    <row r="5" spans="1:2" x14ac:dyDescent="0.25">
      <c r="A5" t="s">
        <v>1854</v>
      </c>
      <c r="B5">
        <v>0.2</v>
      </c>
    </row>
    <row r="6" spans="1:2" x14ac:dyDescent="0.25">
      <c r="A6" t="s">
        <v>1855</v>
      </c>
      <c r="B6">
        <v>0.5</v>
      </c>
    </row>
    <row r="7" spans="1:2" x14ac:dyDescent="0.25">
      <c r="A7" t="s">
        <v>1868</v>
      </c>
      <c r="B7">
        <v>0</v>
      </c>
    </row>
    <row r="8" spans="1:2" x14ac:dyDescent="0.25">
      <c r="A8" t="s">
        <v>1857</v>
      </c>
      <c r="B8">
        <v>0</v>
      </c>
    </row>
    <row r="9" spans="1:2" x14ac:dyDescent="0.25">
      <c r="A9" t="s">
        <v>7047</v>
      </c>
      <c r="B9">
        <v>0.1</v>
      </c>
    </row>
    <row r="10" spans="1:2" x14ac:dyDescent="0.25">
      <c r="A10" t="s">
        <v>1854</v>
      </c>
      <c r="B10">
        <v>0</v>
      </c>
    </row>
    <row r="11" spans="1:2" x14ac:dyDescent="0.25">
      <c r="A11" t="s">
        <v>1855</v>
      </c>
      <c r="B11">
        <v>0</v>
      </c>
    </row>
    <row r="12" spans="1:2" x14ac:dyDescent="0.25">
      <c r="A12" t="s">
        <v>1865</v>
      </c>
      <c r="B12">
        <v>0.1</v>
      </c>
    </row>
    <row r="13" spans="1:2" x14ac:dyDescent="0.25">
      <c r="A13" t="s">
        <v>7048</v>
      </c>
      <c r="B13">
        <v>0</v>
      </c>
    </row>
    <row r="14" spans="1:2" x14ac:dyDescent="0.25">
      <c r="A14" t="s">
        <v>1869</v>
      </c>
      <c r="B14">
        <v>0.1</v>
      </c>
    </row>
    <row r="15" spans="1:2" x14ac:dyDescent="0.25">
      <c r="A15" t="s">
        <v>7152</v>
      </c>
      <c r="B15">
        <v>1.6</v>
      </c>
    </row>
    <row r="16" spans="1:2" x14ac:dyDescent="0.25">
      <c r="A16" t="s">
        <v>1870</v>
      </c>
      <c r="B16">
        <v>0.5</v>
      </c>
    </row>
    <row r="17" spans="1:2" x14ac:dyDescent="0.25">
      <c r="A17" t="s">
        <v>7153</v>
      </c>
      <c r="B17">
        <v>0.1</v>
      </c>
    </row>
    <row r="18" spans="1:2" x14ac:dyDescent="0.25">
      <c r="A18" t="s">
        <v>1871</v>
      </c>
      <c r="B18">
        <v>0</v>
      </c>
    </row>
    <row r="19" spans="1:2" x14ac:dyDescent="0.25">
      <c r="A19" t="s">
        <v>7154</v>
      </c>
      <c r="B19">
        <v>0.1</v>
      </c>
    </row>
    <row r="20" spans="1:2" x14ac:dyDescent="0.25">
      <c r="A20" t="s">
        <v>7155</v>
      </c>
      <c r="B20">
        <v>0.2</v>
      </c>
    </row>
    <row r="21" spans="1:2" x14ac:dyDescent="0.25">
      <c r="A21" t="s">
        <v>7156</v>
      </c>
      <c r="B21">
        <v>0.7</v>
      </c>
    </row>
    <row r="22" spans="1:2" x14ac:dyDescent="0.25">
      <c r="A22" t="s">
        <v>1809</v>
      </c>
      <c r="B22">
        <v>2.6</v>
      </c>
    </row>
    <row r="23" spans="1:2" x14ac:dyDescent="0.25">
      <c r="A23" t="s">
        <v>1811</v>
      </c>
    </row>
    <row r="24" spans="1:2" x14ac:dyDescent="0.25">
      <c r="A24" t="s">
        <v>1872</v>
      </c>
    </row>
    <row r="25" spans="1:2" x14ac:dyDescent="0.25">
      <c r="A25" t="s">
        <v>7157</v>
      </c>
    </row>
    <row r="26" spans="1:2" x14ac:dyDescent="0.25">
      <c r="A26" t="s">
        <v>7158</v>
      </c>
    </row>
    <row r="27" spans="1:2" x14ac:dyDescent="0.25">
      <c r="A27" t="s">
        <v>7159</v>
      </c>
    </row>
    <row r="28" spans="1:2" x14ac:dyDescent="0.25">
      <c r="A28" t="s">
        <v>7160</v>
      </c>
    </row>
    <row r="29" spans="1:2" x14ac:dyDescent="0.25">
      <c r="A29" t="s">
        <v>7161</v>
      </c>
    </row>
    <row r="30" spans="1:2" x14ac:dyDescent="0.25">
      <c r="A30" t="s">
        <v>7162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x14ac:dyDescent="0.25"/>
  <cols>
    <col min="1" max="1" width="27.7109375" customWidth="1"/>
  </cols>
  <sheetData>
    <row r="1" spans="1:2" x14ac:dyDescent="0.25">
      <c r="A1" t="s">
        <v>1873</v>
      </c>
    </row>
    <row r="3" spans="1:2" x14ac:dyDescent="0.25">
      <c r="A3" t="s">
        <v>7045</v>
      </c>
      <c r="B3">
        <v>2021</v>
      </c>
    </row>
    <row r="4" spans="1:2" x14ac:dyDescent="0.25">
      <c r="A4" t="s">
        <v>7046</v>
      </c>
      <c r="B4">
        <v>6</v>
      </c>
    </row>
    <row r="5" spans="1:2" x14ac:dyDescent="0.25">
      <c r="A5" t="s">
        <v>1854</v>
      </c>
      <c r="B5">
        <v>1.9</v>
      </c>
    </row>
    <row r="6" spans="1:2" x14ac:dyDescent="0.25">
      <c r="A6" t="s">
        <v>1855</v>
      </c>
      <c r="B6">
        <v>3.9</v>
      </c>
    </row>
    <row r="7" spans="1:2" x14ac:dyDescent="0.25">
      <c r="A7" t="s">
        <v>1868</v>
      </c>
      <c r="B7">
        <v>0.1</v>
      </c>
    </row>
    <row r="8" spans="1:2" x14ac:dyDescent="0.25">
      <c r="A8" t="s">
        <v>1857</v>
      </c>
      <c r="B8">
        <v>0.1</v>
      </c>
    </row>
    <row r="9" spans="1:2" x14ac:dyDescent="0.25">
      <c r="A9" t="s">
        <v>7047</v>
      </c>
      <c r="B9">
        <v>3.3</v>
      </c>
    </row>
    <row r="10" spans="1:2" x14ac:dyDescent="0.25">
      <c r="A10" t="s">
        <v>1854</v>
      </c>
      <c r="B10" t="s">
        <v>1799</v>
      </c>
    </row>
    <row r="11" spans="1:2" x14ac:dyDescent="0.25">
      <c r="A11" t="s">
        <v>1855</v>
      </c>
      <c r="B11">
        <v>0.3</v>
      </c>
    </row>
    <row r="12" spans="1:2" x14ac:dyDescent="0.25">
      <c r="A12" t="s">
        <v>1865</v>
      </c>
      <c r="B12">
        <v>2.7</v>
      </c>
    </row>
    <row r="13" spans="1:2" x14ac:dyDescent="0.25">
      <c r="A13" t="s">
        <v>7048</v>
      </c>
      <c r="B13">
        <v>0.3</v>
      </c>
    </row>
    <row r="14" spans="1:2" x14ac:dyDescent="0.25">
      <c r="A14" t="s">
        <v>1869</v>
      </c>
      <c r="B14" t="s">
        <v>1799</v>
      </c>
    </row>
    <row r="15" spans="1:2" x14ac:dyDescent="0.25">
      <c r="A15" t="s">
        <v>7152</v>
      </c>
      <c r="B15">
        <v>7.3</v>
      </c>
    </row>
    <row r="16" spans="1:2" x14ac:dyDescent="0.25">
      <c r="A16" t="s">
        <v>1870</v>
      </c>
      <c r="B16">
        <v>0.3</v>
      </c>
    </row>
    <row r="17" spans="1:2" x14ac:dyDescent="0.25">
      <c r="A17" t="s">
        <v>7163</v>
      </c>
      <c r="B17">
        <v>0.2</v>
      </c>
    </row>
    <row r="18" spans="1:2" x14ac:dyDescent="0.25">
      <c r="A18" t="s">
        <v>1874</v>
      </c>
      <c r="B18">
        <v>1.3</v>
      </c>
    </row>
    <row r="19" spans="1:2" x14ac:dyDescent="0.25">
      <c r="A19" t="s">
        <v>7154</v>
      </c>
      <c r="B19">
        <v>1</v>
      </c>
    </row>
    <row r="20" spans="1:2" x14ac:dyDescent="0.25">
      <c r="A20" t="s">
        <v>7155</v>
      </c>
      <c r="B20">
        <v>1.7</v>
      </c>
    </row>
    <row r="21" spans="1:2" x14ac:dyDescent="0.25">
      <c r="A21" t="s">
        <v>7156</v>
      </c>
      <c r="B21">
        <v>2.9</v>
      </c>
    </row>
    <row r="22" spans="1:2" x14ac:dyDescent="0.25">
      <c r="A22" t="s">
        <v>1809</v>
      </c>
      <c r="B22">
        <v>16.7</v>
      </c>
    </row>
    <row r="23" spans="1:2" x14ac:dyDescent="0.25">
      <c r="A23" t="s">
        <v>1811</v>
      </c>
    </row>
    <row r="24" spans="1:2" x14ac:dyDescent="0.25">
      <c r="A24" t="s">
        <v>1872</v>
      </c>
    </row>
    <row r="25" spans="1:2" x14ac:dyDescent="0.25">
      <c r="A25" t="s">
        <v>7157</v>
      </c>
    </row>
    <row r="26" spans="1:2" x14ac:dyDescent="0.25">
      <c r="A26" t="s">
        <v>7158</v>
      </c>
    </row>
    <row r="27" spans="1:2" x14ac:dyDescent="0.25">
      <c r="A27" t="s">
        <v>7164</v>
      </c>
    </row>
    <row r="28" spans="1:2" x14ac:dyDescent="0.25">
      <c r="A28" t="s">
        <v>7160</v>
      </c>
    </row>
    <row r="29" spans="1:2" x14ac:dyDescent="0.25">
      <c r="A29" t="s">
        <v>7161</v>
      </c>
    </row>
    <row r="30" spans="1:2" x14ac:dyDescent="0.25">
      <c r="A30" t="s">
        <v>7162</v>
      </c>
    </row>
    <row r="31" spans="1:2" x14ac:dyDescent="0.25">
      <c r="A31" t="s">
        <v>1810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topLeftCell="B1" workbookViewId="0">
      <selection activeCell="AL7" sqref="AL7"/>
    </sheetView>
  </sheetViews>
  <sheetFormatPr defaultColWidth="9.140625" defaultRowHeight="15" x14ac:dyDescent="0.2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x14ac:dyDescent="0.25">
      <c r="B2" t="s">
        <v>7166</v>
      </c>
      <c r="AM2" t="s">
        <v>6914</v>
      </c>
    </row>
    <row r="3" spans="2:39" x14ac:dyDescent="0.25">
      <c r="AJ3" s="66" t="s">
        <v>7103</v>
      </c>
      <c r="AK3" s="66" t="s">
        <v>7104</v>
      </c>
    </row>
    <row r="4" spans="2:39" x14ac:dyDescent="0.25">
      <c r="C4" t="s">
        <v>7105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x14ac:dyDescent="0.25">
      <c r="C5" t="s">
        <v>7106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0.2</v>
      </c>
      <c r="AI5" s="34">
        <f>SUM(AH5:AH6)/25</f>
        <v>3.7719999999999998</v>
      </c>
      <c r="AJ5" t="s">
        <v>6894</v>
      </c>
      <c r="AK5" t="s">
        <v>1713</v>
      </c>
      <c r="AL5">
        <f>SUMIFS(AH5:AH13,AJ5:AJ13,AJ5)</f>
        <v>108.6</v>
      </c>
    </row>
    <row r="6" spans="2:39" x14ac:dyDescent="0.25">
      <c r="C6" t="s">
        <v>7107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94.1</v>
      </c>
      <c r="AI6" s="49">
        <f>AH6/AH14</f>
        <v>0.51874310915104738</v>
      </c>
      <c r="AJ6" t="s">
        <v>6894</v>
      </c>
      <c r="AK6" t="s">
        <v>1713</v>
      </c>
      <c r="AL6">
        <f>SUMIFS(AH5:AH13,AJ5:AJ13,AJ11)</f>
        <v>72.8</v>
      </c>
    </row>
    <row r="7" spans="2:39" x14ac:dyDescent="0.25">
      <c r="C7" s="67" t="s">
        <v>7108</v>
      </c>
      <c r="D7" s="67">
        <v>37.5</v>
      </c>
      <c r="E7" s="67">
        <v>41.4</v>
      </c>
      <c r="F7" s="67">
        <v>41</v>
      </c>
      <c r="G7" s="67">
        <v>42.1</v>
      </c>
      <c r="H7" s="67">
        <v>44.1</v>
      </c>
      <c r="I7" s="67">
        <v>41.9</v>
      </c>
      <c r="J7" s="67">
        <v>44.4</v>
      </c>
      <c r="K7" s="67">
        <v>46.6</v>
      </c>
      <c r="L7" s="67">
        <v>47.4</v>
      </c>
      <c r="M7" s="67">
        <v>46.2</v>
      </c>
      <c r="N7" s="67">
        <v>47.3</v>
      </c>
      <c r="O7" s="67">
        <v>51.7</v>
      </c>
      <c r="P7" s="67">
        <v>52.3</v>
      </c>
      <c r="Q7" s="67">
        <v>54.3</v>
      </c>
      <c r="R7" s="67">
        <v>55.4</v>
      </c>
      <c r="S7" s="67">
        <v>56.8</v>
      </c>
      <c r="T7" s="67">
        <v>60.6</v>
      </c>
      <c r="U7" s="67">
        <v>62.2</v>
      </c>
      <c r="V7" s="67">
        <v>64.900000000000006</v>
      </c>
      <c r="W7" s="67">
        <v>64</v>
      </c>
      <c r="X7" s="67">
        <v>62.6</v>
      </c>
      <c r="Y7" s="67">
        <v>60.9</v>
      </c>
      <c r="Z7" s="67">
        <v>61.6</v>
      </c>
      <c r="AA7" s="67">
        <v>61</v>
      </c>
      <c r="AB7" s="67">
        <v>56.9</v>
      </c>
      <c r="AC7" s="67">
        <v>58.8</v>
      </c>
      <c r="AD7" s="67">
        <v>59.9</v>
      </c>
      <c r="AE7" s="67">
        <v>62.9</v>
      </c>
      <c r="AF7" s="67">
        <v>59.4</v>
      </c>
      <c r="AG7" s="67">
        <v>53.8</v>
      </c>
      <c r="AH7" s="67">
        <v>50</v>
      </c>
    </row>
    <row r="8" spans="2:39" x14ac:dyDescent="0.25">
      <c r="C8" s="67" t="s">
        <v>7109</v>
      </c>
      <c r="D8" s="67">
        <v>18.5</v>
      </c>
      <c r="E8" s="67">
        <v>19.2</v>
      </c>
      <c r="F8" s="67">
        <v>19.7</v>
      </c>
      <c r="G8" s="67">
        <v>20.100000000000001</v>
      </c>
      <c r="H8" s="67">
        <v>20.7</v>
      </c>
      <c r="I8" s="67">
        <v>21</v>
      </c>
      <c r="J8" s="67">
        <v>21.6</v>
      </c>
      <c r="K8" s="67">
        <v>21.8</v>
      </c>
      <c r="L8" s="67">
        <v>21.8</v>
      </c>
      <c r="M8" s="67">
        <v>21.4</v>
      </c>
      <c r="N8" s="67">
        <v>22.1</v>
      </c>
      <c r="O8" s="67">
        <v>22.5</v>
      </c>
      <c r="P8" s="67">
        <v>22.5</v>
      </c>
      <c r="Q8" s="67">
        <v>22.9</v>
      </c>
      <c r="R8" s="67">
        <v>23.6</v>
      </c>
      <c r="S8" s="67">
        <v>24</v>
      </c>
      <c r="T8" s="67">
        <v>24.5</v>
      </c>
      <c r="U8" s="67">
        <v>25.9</v>
      </c>
      <c r="V8" s="67">
        <v>27.7</v>
      </c>
      <c r="W8" s="67">
        <v>28.1</v>
      </c>
      <c r="X8" s="67">
        <v>28.9</v>
      </c>
      <c r="Y8" s="67">
        <v>31.1</v>
      </c>
      <c r="Z8" s="67">
        <v>32.6</v>
      </c>
      <c r="AA8" s="67">
        <v>33.299999999999997</v>
      </c>
      <c r="AB8" s="67">
        <v>34.9</v>
      </c>
      <c r="AC8" s="67">
        <v>40.799999999999997</v>
      </c>
      <c r="AD8" s="67">
        <v>42.9</v>
      </c>
      <c r="AE8" s="67">
        <v>43.3</v>
      </c>
      <c r="AF8" s="67">
        <v>44.6</v>
      </c>
      <c r="AG8" s="67">
        <v>42.6</v>
      </c>
      <c r="AH8" s="67">
        <v>43.4</v>
      </c>
    </row>
    <row r="9" spans="2:39" x14ac:dyDescent="0.25">
      <c r="C9" s="67" t="s">
        <v>7110</v>
      </c>
      <c r="D9" s="67">
        <v>4.3</v>
      </c>
      <c r="E9" s="67">
        <v>4.4000000000000004</v>
      </c>
      <c r="F9" s="67">
        <v>4.4000000000000004</v>
      </c>
      <c r="G9" s="67">
        <v>4.5</v>
      </c>
      <c r="H9" s="67">
        <v>4.7</v>
      </c>
      <c r="I9" s="67">
        <v>4.8</v>
      </c>
      <c r="J9" s="67">
        <v>4.8</v>
      </c>
      <c r="K9" s="67">
        <v>5</v>
      </c>
      <c r="L9" s="67">
        <v>4.8</v>
      </c>
      <c r="M9" s="67">
        <v>4.5</v>
      </c>
      <c r="N9" s="67">
        <v>4.8</v>
      </c>
      <c r="O9" s="67">
        <v>4.8</v>
      </c>
      <c r="P9" s="67">
        <v>4.8</v>
      </c>
      <c r="Q9" s="67">
        <v>4.5999999999999996</v>
      </c>
      <c r="R9" s="67">
        <v>4.5</v>
      </c>
      <c r="S9" s="67">
        <v>1.8</v>
      </c>
      <c r="T9" s="67">
        <v>4.5</v>
      </c>
      <c r="U9" s="67">
        <v>4</v>
      </c>
      <c r="V9" s="67">
        <v>3.8</v>
      </c>
      <c r="W9" s="67">
        <v>3.5</v>
      </c>
      <c r="X9" s="67">
        <v>1.6</v>
      </c>
      <c r="Y9" s="67">
        <v>1.4</v>
      </c>
      <c r="Z9" s="67">
        <v>1.3</v>
      </c>
      <c r="AA9" s="67">
        <v>1</v>
      </c>
      <c r="AB9" s="67">
        <v>0.8</v>
      </c>
      <c r="AC9" s="67">
        <v>0.9</v>
      </c>
      <c r="AD9" s="67">
        <v>0.7</v>
      </c>
      <c r="AE9" s="67">
        <v>0.8</v>
      </c>
      <c r="AF9" s="67">
        <v>0.7</v>
      </c>
      <c r="AG9" s="67">
        <v>0.9</v>
      </c>
      <c r="AH9" s="67">
        <v>0.7</v>
      </c>
      <c r="AI9" s="34">
        <f>SUM(AH10:AH13)/25</f>
        <v>3.484</v>
      </c>
    </row>
    <row r="10" spans="2:39" x14ac:dyDescent="0.25">
      <c r="C10" t="s">
        <v>7111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14.3</v>
      </c>
      <c r="AI10" s="49">
        <f>SUM(AH10:AH13)/AH14</f>
        <v>0.48015435501653797</v>
      </c>
      <c r="AJ10" t="s">
        <v>6894</v>
      </c>
      <c r="AK10" t="s">
        <v>1713</v>
      </c>
    </row>
    <row r="11" spans="2:39" x14ac:dyDescent="0.25">
      <c r="C11" t="s">
        <v>7112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44.5</v>
      </c>
      <c r="AJ11" t="s">
        <v>6914</v>
      </c>
      <c r="AK11" t="s">
        <v>1713</v>
      </c>
    </row>
    <row r="12" spans="2:39" x14ac:dyDescent="0.25">
      <c r="C12" t="s">
        <v>7113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6914</v>
      </c>
      <c r="AK12" t="s">
        <v>1713</v>
      </c>
    </row>
    <row r="13" spans="2:39" x14ac:dyDescent="0.25">
      <c r="C13" t="s">
        <v>7114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6914</v>
      </c>
      <c r="AK13" t="s">
        <v>1713</v>
      </c>
    </row>
    <row r="14" spans="2:39" x14ac:dyDescent="0.25">
      <c r="C14" s="68" t="s">
        <v>1809</v>
      </c>
      <c r="D14" s="68">
        <v>195.5</v>
      </c>
      <c r="E14" s="68">
        <v>199.1</v>
      </c>
      <c r="F14" s="68">
        <v>197.7</v>
      </c>
      <c r="G14" s="68">
        <v>197.5</v>
      </c>
      <c r="H14" s="68">
        <v>199.2</v>
      </c>
      <c r="I14" s="68">
        <v>191.1</v>
      </c>
      <c r="J14" s="68">
        <v>188.9</v>
      </c>
      <c r="K14" s="68">
        <v>189.9</v>
      </c>
      <c r="L14" s="68">
        <v>185.6</v>
      </c>
      <c r="M14" s="68">
        <v>181</v>
      </c>
      <c r="N14" s="68">
        <v>182</v>
      </c>
      <c r="O14" s="68">
        <v>184.5</v>
      </c>
      <c r="P14" s="68">
        <v>181.1</v>
      </c>
      <c r="Q14" s="68">
        <v>179.6</v>
      </c>
      <c r="R14" s="68">
        <v>179.6</v>
      </c>
      <c r="S14" s="68">
        <v>177.5</v>
      </c>
      <c r="T14" s="68">
        <v>182.1</v>
      </c>
      <c r="U14" s="68">
        <v>179.9</v>
      </c>
      <c r="V14" s="68">
        <v>182.2</v>
      </c>
      <c r="W14" s="68">
        <v>173.5</v>
      </c>
      <c r="X14" s="68">
        <v>168.6</v>
      </c>
      <c r="Y14" s="68">
        <v>166.1</v>
      </c>
      <c r="Z14" s="68">
        <v>165.5</v>
      </c>
      <c r="AA14" s="68">
        <v>167.9</v>
      </c>
      <c r="AB14" s="68">
        <v>165</v>
      </c>
      <c r="AC14" s="68">
        <v>184.5</v>
      </c>
      <c r="AD14" s="68">
        <v>186.2</v>
      </c>
      <c r="AE14" s="68">
        <v>194.3</v>
      </c>
      <c r="AF14" s="68">
        <v>193.6</v>
      </c>
      <c r="AG14" s="68">
        <v>185.3</v>
      </c>
      <c r="AH14" s="68">
        <v>181.4</v>
      </c>
      <c r="AI14" s="29">
        <f>SUM(AI5,AI9)</f>
        <v>7.2560000000000002</v>
      </c>
    </row>
    <row r="15" spans="2:39" x14ac:dyDescent="0.25">
      <c r="C15" t="s">
        <v>7115</v>
      </c>
      <c r="AJ15">
        <f>SUM(AH5:AH13)-SUM(AH7:AH9)</f>
        <v>181.39999999999998</v>
      </c>
    </row>
    <row r="17" spans="2:37" x14ac:dyDescent="0.25">
      <c r="B17" t="s">
        <v>7165</v>
      </c>
    </row>
    <row r="19" spans="2:37" x14ac:dyDescent="0.25">
      <c r="C19" t="s">
        <v>7105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x14ac:dyDescent="0.25">
      <c r="C20" t="s">
        <v>7106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v>0</v>
      </c>
      <c r="AJ20" t="s">
        <v>6894</v>
      </c>
      <c r="AK20" t="s">
        <v>1702</v>
      </c>
    </row>
    <row r="21" spans="2:37" x14ac:dyDescent="0.25">
      <c r="C21" t="s">
        <v>7107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9.1</v>
      </c>
      <c r="AJ21" t="s">
        <v>6894</v>
      </c>
      <c r="AK21" t="s">
        <v>1702</v>
      </c>
    </row>
    <row r="22" spans="2:37" x14ac:dyDescent="0.25">
      <c r="C22" t="s">
        <v>7111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26.1</v>
      </c>
      <c r="AJ22" t="s">
        <v>6894</v>
      </c>
      <c r="AK22" t="s">
        <v>1702</v>
      </c>
    </row>
    <row r="23" spans="2:37" x14ac:dyDescent="0.25">
      <c r="C23" t="s">
        <v>7112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6914</v>
      </c>
      <c r="AK23" t="s">
        <v>1702</v>
      </c>
    </row>
    <row r="24" spans="2:37" x14ac:dyDescent="0.25">
      <c r="C24" t="s">
        <v>7113</v>
      </c>
      <c r="D24">
        <v>0.1</v>
      </c>
      <c r="E24">
        <v>0.1</v>
      </c>
      <c r="F24">
        <v>0.1</v>
      </c>
      <c r="G24">
        <v>0.1</v>
      </c>
      <c r="H24">
        <v>0.1</v>
      </c>
      <c r="I24" t="s">
        <v>7116</v>
      </c>
      <c r="J24" t="s">
        <v>7116</v>
      </c>
      <c r="K24" t="s">
        <v>7116</v>
      </c>
      <c r="L24" t="s">
        <v>7116</v>
      </c>
      <c r="M24" t="s">
        <v>7116</v>
      </c>
      <c r="N24" t="s">
        <v>7116</v>
      </c>
      <c r="O24" t="s">
        <v>7116</v>
      </c>
      <c r="P24" t="s">
        <v>7116</v>
      </c>
      <c r="Q24" t="s">
        <v>7116</v>
      </c>
      <c r="R24" t="s">
        <v>7116</v>
      </c>
      <c r="S24" t="s">
        <v>7116</v>
      </c>
      <c r="T24" t="s">
        <v>7116</v>
      </c>
      <c r="U24" t="s">
        <v>7116</v>
      </c>
      <c r="V24" t="s">
        <v>7116</v>
      </c>
      <c r="W24" t="s">
        <v>7116</v>
      </c>
      <c r="X24" t="s">
        <v>7116</v>
      </c>
      <c r="Y24" t="s">
        <v>7116</v>
      </c>
      <c r="Z24" t="s">
        <v>7116</v>
      </c>
      <c r="AA24" t="s">
        <v>7116</v>
      </c>
      <c r="AB24" t="s">
        <v>7116</v>
      </c>
      <c r="AC24">
        <v>0</v>
      </c>
      <c r="AD24">
        <v>0</v>
      </c>
      <c r="AE24">
        <v>0</v>
      </c>
      <c r="AF24">
        <v>0</v>
      </c>
      <c r="AG24">
        <v>0</v>
      </c>
      <c r="AH24">
        <v>0</v>
      </c>
      <c r="AJ24" t="s">
        <v>6914</v>
      </c>
      <c r="AK24" t="s">
        <v>1702</v>
      </c>
    </row>
    <row r="25" spans="2:37" x14ac:dyDescent="0.25">
      <c r="C25" t="s">
        <v>7114</v>
      </c>
      <c r="D25" t="s">
        <v>7117</v>
      </c>
      <c r="E25" t="s">
        <v>7116</v>
      </c>
      <c r="F25" t="s">
        <v>7116</v>
      </c>
      <c r="G25" t="s">
        <v>7116</v>
      </c>
      <c r="H25" t="s">
        <v>7116</v>
      </c>
      <c r="I25" t="s">
        <v>7116</v>
      </c>
      <c r="J25" t="s">
        <v>7116</v>
      </c>
      <c r="K25" t="s">
        <v>7116</v>
      </c>
      <c r="L25" t="s">
        <v>7116</v>
      </c>
      <c r="M25" t="s">
        <v>7116</v>
      </c>
      <c r="N25" t="s">
        <v>7116</v>
      </c>
      <c r="O25" t="s">
        <v>7116</v>
      </c>
      <c r="P25" t="s">
        <v>7116</v>
      </c>
      <c r="Q25" t="s">
        <v>7116</v>
      </c>
      <c r="R25" t="s">
        <v>7116</v>
      </c>
      <c r="S25" t="s">
        <v>7116</v>
      </c>
      <c r="T25" t="s">
        <v>7116</v>
      </c>
      <c r="U25" t="s">
        <v>7116</v>
      </c>
      <c r="V25" t="s">
        <v>7116</v>
      </c>
      <c r="W25" t="s">
        <v>7116</v>
      </c>
      <c r="X25" t="s">
        <v>7116</v>
      </c>
      <c r="Y25" t="s">
        <v>7116</v>
      </c>
      <c r="Z25" t="s">
        <v>7116</v>
      </c>
      <c r="AA25" t="s">
        <v>7116</v>
      </c>
      <c r="AB25" t="s">
        <v>7116</v>
      </c>
      <c r="AC25">
        <v>0</v>
      </c>
      <c r="AD25">
        <v>0</v>
      </c>
      <c r="AE25">
        <v>0</v>
      </c>
      <c r="AF25">
        <v>0</v>
      </c>
      <c r="AG25">
        <v>0</v>
      </c>
      <c r="AH25">
        <v>0</v>
      </c>
      <c r="AJ25" t="s">
        <v>6914</v>
      </c>
      <c r="AK25" t="s">
        <v>1702</v>
      </c>
    </row>
    <row r="26" spans="2:37" x14ac:dyDescent="0.25">
      <c r="C26" s="68" t="s">
        <v>7167</v>
      </c>
      <c r="D26" s="68">
        <v>31.9</v>
      </c>
      <c r="E26" s="68">
        <v>31</v>
      </c>
      <c r="F26" s="68">
        <v>30.9</v>
      </c>
      <c r="G26" s="68">
        <v>30.6</v>
      </c>
      <c r="H26" s="68">
        <v>30.5</v>
      </c>
      <c r="I26" s="68">
        <v>28.5</v>
      </c>
      <c r="J26" s="68">
        <v>26.7</v>
      </c>
      <c r="K26" s="68">
        <v>26.4</v>
      </c>
      <c r="L26" s="68">
        <v>24.2</v>
      </c>
      <c r="M26" s="68">
        <v>24.9</v>
      </c>
      <c r="N26" s="68">
        <v>25.1</v>
      </c>
      <c r="O26" s="68">
        <v>24.8</v>
      </c>
      <c r="P26" s="68">
        <v>25.3</v>
      </c>
      <c r="Q26" s="68">
        <v>24.8</v>
      </c>
      <c r="R26" s="68">
        <v>24.9</v>
      </c>
      <c r="S26" s="68">
        <v>24.9</v>
      </c>
      <c r="T26" s="68">
        <v>25.4</v>
      </c>
      <c r="U26" s="68">
        <v>25.8</v>
      </c>
      <c r="V26" s="68">
        <v>26.4</v>
      </c>
      <c r="W26" s="68">
        <v>25.5</v>
      </c>
      <c r="X26" s="68">
        <v>26</v>
      </c>
      <c r="Y26" s="68">
        <v>27.6</v>
      </c>
      <c r="Z26" s="68">
        <v>27</v>
      </c>
      <c r="AA26" s="68">
        <v>28.7</v>
      </c>
      <c r="AB26" s="68">
        <v>29.3</v>
      </c>
      <c r="AC26" s="68">
        <v>30.1</v>
      </c>
      <c r="AD26" s="68">
        <v>31.9</v>
      </c>
      <c r="AE26" s="68">
        <v>32.799999999999997</v>
      </c>
      <c r="AF26" s="68">
        <v>38.6</v>
      </c>
      <c r="AG26" s="68">
        <v>36.5</v>
      </c>
      <c r="AH26" s="68">
        <v>36.200000000000003</v>
      </c>
    </row>
    <row r="27" spans="2:37" x14ac:dyDescent="0.25">
      <c r="C27" t="s">
        <v>1811</v>
      </c>
    </row>
    <row r="28" spans="2:37" x14ac:dyDescent="0.25">
      <c r="C28" t="s">
        <v>7115</v>
      </c>
    </row>
    <row r="31" spans="2:37" x14ac:dyDescent="0.25">
      <c r="AH31" s="49">
        <f>SUM(AH10:AH13)/AH14</f>
        <v>0.48015435501653797</v>
      </c>
    </row>
    <row r="32" spans="2:37" x14ac:dyDescent="0.25">
      <c r="AH32" s="49">
        <f>AH6/AH14</f>
        <v>0.51874310915104738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58"/>
  <sheetViews>
    <sheetView topLeftCell="A18" workbookViewId="0">
      <selection activeCell="A11" sqref="A11"/>
    </sheetView>
  </sheetViews>
  <sheetFormatPr defaultRowHeight="15" x14ac:dyDescent="0.25"/>
  <cols>
    <col min="2" max="2" width="23.5703125" customWidth="1"/>
    <col min="5" max="5" width="17.85546875" customWidth="1"/>
  </cols>
  <sheetData>
    <row r="1" spans="1:5" x14ac:dyDescent="0.25">
      <c r="A1" t="s">
        <v>1937</v>
      </c>
    </row>
    <row r="3" spans="1:5" x14ac:dyDescent="0.25">
      <c r="B3" t="s">
        <v>1786</v>
      </c>
      <c r="C3">
        <v>2021</v>
      </c>
      <c r="E3" s="10" t="s">
        <v>1986</v>
      </c>
    </row>
    <row r="4" spans="1:5" x14ac:dyDescent="0.25">
      <c r="B4" s="1" t="s">
        <v>1702</v>
      </c>
      <c r="C4">
        <v>168.9</v>
      </c>
    </row>
    <row r="5" spans="1:5" x14ac:dyDescent="0.25">
      <c r="B5" t="s">
        <v>1938</v>
      </c>
      <c r="C5">
        <v>41.7</v>
      </c>
    </row>
    <row r="6" spans="1:5" x14ac:dyDescent="0.25">
      <c r="B6" t="s">
        <v>1939</v>
      </c>
      <c r="C6">
        <v>38.4</v>
      </c>
      <c r="E6" t="s">
        <v>6905</v>
      </c>
    </row>
    <row r="7" spans="1:5" x14ac:dyDescent="0.25">
      <c r="B7" t="s">
        <v>1940</v>
      </c>
      <c r="C7">
        <v>3.2</v>
      </c>
      <c r="E7" t="s">
        <v>6900</v>
      </c>
    </row>
    <row r="8" spans="1:5" x14ac:dyDescent="0.25">
      <c r="B8" t="s">
        <v>1941</v>
      </c>
      <c r="C8">
        <v>41.3</v>
      </c>
      <c r="E8" t="s">
        <v>6904</v>
      </c>
    </row>
    <row r="9" spans="1:5" x14ac:dyDescent="0.25">
      <c r="B9" t="s">
        <v>1942</v>
      </c>
      <c r="C9">
        <v>33.200000000000003</v>
      </c>
      <c r="E9" t="s">
        <v>6901</v>
      </c>
    </row>
    <row r="10" spans="1:5" x14ac:dyDescent="0.25">
      <c r="B10" t="s">
        <v>1943</v>
      </c>
      <c r="C10">
        <v>12.2</v>
      </c>
      <c r="E10" t="s">
        <v>6901</v>
      </c>
    </row>
    <row r="11" spans="1:5" x14ac:dyDescent="0.25">
      <c r="B11" t="s">
        <v>1944</v>
      </c>
      <c r="C11">
        <v>11.9</v>
      </c>
      <c r="E11" t="s">
        <v>6904</v>
      </c>
    </row>
    <row r="12" spans="1:5" x14ac:dyDescent="0.25">
      <c r="B12" t="s">
        <v>1945</v>
      </c>
      <c r="C12">
        <v>8</v>
      </c>
      <c r="E12" t="s">
        <v>6904</v>
      </c>
    </row>
    <row r="13" spans="1:5" x14ac:dyDescent="0.25">
      <c r="B13" t="s">
        <v>1947</v>
      </c>
      <c r="C13">
        <v>5</v>
      </c>
      <c r="E13" t="s">
        <v>6901</v>
      </c>
    </row>
    <row r="14" spans="1:5" x14ac:dyDescent="0.25">
      <c r="B14" t="s">
        <v>1946</v>
      </c>
      <c r="C14">
        <v>5</v>
      </c>
      <c r="E14" t="s">
        <v>6901</v>
      </c>
    </row>
    <row r="15" spans="1:5" x14ac:dyDescent="0.25">
      <c r="B15" t="s">
        <v>1952</v>
      </c>
      <c r="C15">
        <v>2</v>
      </c>
      <c r="E15" t="s">
        <v>6904</v>
      </c>
    </row>
    <row r="16" spans="1:5" x14ac:dyDescent="0.25">
      <c r="B16" t="s">
        <v>1951</v>
      </c>
      <c r="C16">
        <v>1.5</v>
      </c>
      <c r="E16" s="1" t="s">
        <v>2387</v>
      </c>
    </row>
    <row r="17" spans="2:5" x14ac:dyDescent="0.25">
      <c r="B17" t="s">
        <v>1949</v>
      </c>
      <c r="C17">
        <v>1.7</v>
      </c>
      <c r="E17" t="s">
        <v>6901</v>
      </c>
    </row>
    <row r="18" spans="2:5" x14ac:dyDescent="0.25">
      <c r="B18" t="s">
        <v>1948</v>
      </c>
      <c r="C18">
        <v>1.6</v>
      </c>
      <c r="E18" t="s">
        <v>6905</v>
      </c>
    </row>
    <row r="19" spans="2:5" x14ac:dyDescent="0.25">
      <c r="B19" t="s">
        <v>1950</v>
      </c>
      <c r="C19">
        <v>1.3</v>
      </c>
      <c r="E19" t="s">
        <v>6901</v>
      </c>
    </row>
    <row r="20" spans="2:5" x14ac:dyDescent="0.25">
      <c r="B20" t="s">
        <v>1953</v>
      </c>
      <c r="C20">
        <v>1</v>
      </c>
      <c r="E20" t="s">
        <v>6901</v>
      </c>
    </row>
    <row r="21" spans="2:5" x14ac:dyDescent="0.25">
      <c r="B21" t="s">
        <v>1954</v>
      </c>
      <c r="C21">
        <v>0.9</v>
      </c>
      <c r="E21" t="s">
        <v>6901</v>
      </c>
    </row>
    <row r="22" spans="2:5" x14ac:dyDescent="0.25">
      <c r="B22" t="s">
        <v>1955</v>
      </c>
      <c r="C22">
        <v>0.5</v>
      </c>
      <c r="E22" s="1" t="s">
        <v>2387</v>
      </c>
    </row>
    <row r="23" spans="2:5" x14ac:dyDescent="0.25">
      <c r="B23" t="s">
        <v>1956</v>
      </c>
      <c r="C23">
        <v>0.2</v>
      </c>
      <c r="E23" s="1" t="s">
        <v>2387</v>
      </c>
    </row>
    <row r="24" spans="2:5" x14ac:dyDescent="0.25">
      <c r="B24" t="s">
        <v>1957</v>
      </c>
      <c r="C24" t="s">
        <v>1799</v>
      </c>
      <c r="E24" s="1" t="s">
        <v>2387</v>
      </c>
    </row>
    <row r="25" spans="2:5" x14ac:dyDescent="0.25">
      <c r="B25" s="134" t="s">
        <v>1713</v>
      </c>
      <c r="C25" s="63">
        <v>0.3</v>
      </c>
    </row>
    <row r="26" spans="2:5" x14ac:dyDescent="0.25">
      <c r="B26" t="s">
        <v>1942</v>
      </c>
      <c r="C26">
        <v>0.3</v>
      </c>
      <c r="E26" t="s">
        <v>6901</v>
      </c>
    </row>
    <row r="27" spans="2:5" x14ac:dyDescent="0.25">
      <c r="B27" t="s">
        <v>1956</v>
      </c>
      <c r="C27" t="s">
        <v>1799</v>
      </c>
      <c r="E27" t="s">
        <v>6905</v>
      </c>
    </row>
    <row r="28" spans="2:5" x14ac:dyDescent="0.25">
      <c r="B28" t="s">
        <v>1948</v>
      </c>
      <c r="C28" t="s">
        <v>1799</v>
      </c>
      <c r="E28" t="s">
        <v>6905</v>
      </c>
    </row>
    <row r="29" spans="2:5" x14ac:dyDescent="0.25">
      <c r="B29" t="s">
        <v>1938</v>
      </c>
      <c r="C29" t="s">
        <v>1799</v>
      </c>
      <c r="E29" t="s">
        <v>6905</v>
      </c>
    </row>
    <row r="30" spans="2:5" x14ac:dyDescent="0.25">
      <c r="B30" t="s">
        <v>1939</v>
      </c>
      <c r="C30" t="s">
        <v>1799</v>
      </c>
      <c r="E30" t="s">
        <v>6905</v>
      </c>
    </row>
    <row r="31" spans="2:5" x14ac:dyDescent="0.25">
      <c r="B31" t="s">
        <v>1940</v>
      </c>
      <c r="C31">
        <v>0</v>
      </c>
      <c r="E31" t="s">
        <v>7098</v>
      </c>
    </row>
    <row r="32" spans="2:5" x14ac:dyDescent="0.25">
      <c r="B32" s="1" t="s">
        <v>1714</v>
      </c>
      <c r="C32">
        <v>23.3</v>
      </c>
    </row>
    <row r="33" spans="2:5" x14ac:dyDescent="0.25">
      <c r="B33" t="s">
        <v>1959</v>
      </c>
      <c r="C33">
        <v>9.3000000000000007</v>
      </c>
      <c r="E33" t="s">
        <v>6901</v>
      </c>
    </row>
    <row r="34" spans="2:5" x14ac:dyDescent="0.25">
      <c r="B34" t="s">
        <v>1958</v>
      </c>
      <c r="C34">
        <v>8.3000000000000007</v>
      </c>
      <c r="E34" t="s">
        <v>6901</v>
      </c>
    </row>
    <row r="35" spans="2:5" x14ac:dyDescent="0.25">
      <c r="B35" t="s">
        <v>7049</v>
      </c>
      <c r="C35">
        <v>4.2</v>
      </c>
      <c r="E35" t="s">
        <v>6901</v>
      </c>
    </row>
    <row r="36" spans="2:5" x14ac:dyDescent="0.25">
      <c r="B36" t="s">
        <v>1960</v>
      </c>
      <c r="C36">
        <v>1.2</v>
      </c>
      <c r="E36" t="s">
        <v>6901</v>
      </c>
    </row>
    <row r="37" spans="2:5" x14ac:dyDescent="0.25">
      <c r="B37" t="s">
        <v>1961</v>
      </c>
      <c r="C37">
        <v>0.3</v>
      </c>
      <c r="E37" s="1" t="s">
        <v>2387</v>
      </c>
    </row>
    <row r="38" spans="2:5" x14ac:dyDescent="0.25">
      <c r="B38" s="1" t="s">
        <v>1962</v>
      </c>
      <c r="C38">
        <v>178.8</v>
      </c>
    </row>
    <row r="39" spans="2:5" x14ac:dyDescent="0.25">
      <c r="B39" t="s">
        <v>7050</v>
      </c>
      <c r="C39">
        <v>176.2</v>
      </c>
      <c r="E39" t="s">
        <v>6901</v>
      </c>
    </row>
    <row r="40" spans="2:5" x14ac:dyDescent="0.25">
      <c r="B40" t="s">
        <v>1963</v>
      </c>
      <c r="C40">
        <v>2.1</v>
      </c>
      <c r="E40" t="s">
        <v>6901</v>
      </c>
    </row>
    <row r="41" spans="2:5" x14ac:dyDescent="0.25">
      <c r="B41" t="s">
        <v>1961</v>
      </c>
      <c r="C41">
        <v>0.4</v>
      </c>
      <c r="E41" s="1" t="s">
        <v>2387</v>
      </c>
    </row>
    <row r="42" spans="2:5" x14ac:dyDescent="0.25">
      <c r="B42" t="s">
        <v>1957</v>
      </c>
      <c r="C42">
        <v>0.1</v>
      </c>
      <c r="E42" s="1" t="s">
        <v>2387</v>
      </c>
    </row>
    <row r="43" spans="2:5" x14ac:dyDescent="0.25">
      <c r="B43" s="1" t="s">
        <v>1964</v>
      </c>
      <c r="C43">
        <v>4.4000000000000004</v>
      </c>
    </row>
    <row r="44" spans="2:5" x14ac:dyDescent="0.25">
      <c r="B44" t="s">
        <v>1961</v>
      </c>
      <c r="C44">
        <v>2.7</v>
      </c>
      <c r="E44" s="1" t="s">
        <v>2387</v>
      </c>
    </row>
    <row r="45" spans="2:5" x14ac:dyDescent="0.25">
      <c r="B45" t="s">
        <v>1951</v>
      </c>
      <c r="C45">
        <v>1.7</v>
      </c>
      <c r="E45" s="1" t="s">
        <v>2387</v>
      </c>
    </row>
    <row r="46" spans="2:5" x14ac:dyDescent="0.25">
      <c r="B46" t="s">
        <v>1965</v>
      </c>
      <c r="C46">
        <v>0.1</v>
      </c>
      <c r="E46" t="s">
        <v>6901</v>
      </c>
    </row>
    <row r="47" spans="2:5" x14ac:dyDescent="0.25">
      <c r="B47" t="s">
        <v>1967</v>
      </c>
      <c r="C47" t="s">
        <v>1799</v>
      </c>
      <c r="E47" t="s">
        <v>6901</v>
      </c>
    </row>
    <row r="48" spans="2:5" x14ac:dyDescent="0.25">
      <c r="B48" s="1" t="s">
        <v>1966</v>
      </c>
      <c r="C48">
        <v>5.4</v>
      </c>
    </row>
    <row r="49" spans="2:5" x14ac:dyDescent="0.25">
      <c r="B49" t="s">
        <v>1967</v>
      </c>
      <c r="C49">
        <v>3.8</v>
      </c>
      <c r="E49" t="s">
        <v>6901</v>
      </c>
    </row>
    <row r="50" spans="2:5" x14ac:dyDescent="0.25">
      <c r="B50" t="s">
        <v>1957</v>
      </c>
      <c r="C50">
        <v>0.9</v>
      </c>
      <c r="E50" s="1" t="s">
        <v>2387</v>
      </c>
    </row>
    <row r="51" spans="2:5" x14ac:dyDescent="0.25">
      <c r="B51" t="s">
        <v>1961</v>
      </c>
      <c r="C51">
        <v>0.7</v>
      </c>
      <c r="E51" t="s">
        <v>6901</v>
      </c>
    </row>
    <row r="52" spans="2:5" x14ac:dyDescent="0.25">
      <c r="B52" s="1" t="s">
        <v>1968</v>
      </c>
      <c r="C52">
        <v>0.6</v>
      </c>
    </row>
    <row r="53" spans="2:5" x14ac:dyDescent="0.25">
      <c r="B53" t="s">
        <v>1961</v>
      </c>
      <c r="C53">
        <v>0.6</v>
      </c>
      <c r="E53" s="1" t="s">
        <v>2387</v>
      </c>
    </row>
    <row r="54" spans="2:5" x14ac:dyDescent="0.25">
      <c r="B54" s="1" t="s">
        <v>1809</v>
      </c>
      <c r="C54">
        <v>376.4</v>
      </c>
    </row>
    <row r="55" spans="2:5" x14ac:dyDescent="0.25">
      <c r="B55" t="s">
        <v>1810</v>
      </c>
    </row>
    <row r="56" spans="2:5" x14ac:dyDescent="0.25">
      <c r="B56" t="s">
        <v>1811</v>
      </c>
    </row>
    <row r="57" spans="2:5" x14ac:dyDescent="0.25">
      <c r="B57" t="s">
        <v>1969</v>
      </c>
    </row>
    <row r="58" spans="2:5" x14ac:dyDescent="0.25">
      <c r="B58" t="s">
        <v>1969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x14ac:dyDescent="0.25"/>
  <cols>
    <col min="2" max="2" width="28.7109375" customWidth="1"/>
  </cols>
  <sheetData>
    <row r="1" spans="1:4" x14ac:dyDescent="0.25">
      <c r="A1" t="s">
        <v>1972</v>
      </c>
    </row>
    <row r="3" spans="1:4" x14ac:dyDescent="0.25">
      <c r="B3" t="s">
        <v>1786</v>
      </c>
      <c r="C3">
        <v>2021</v>
      </c>
      <c r="D3" t="s">
        <v>1986</v>
      </c>
    </row>
    <row r="4" spans="1:4" x14ac:dyDescent="0.25">
      <c r="B4" s="1" t="s">
        <v>1702</v>
      </c>
      <c r="C4">
        <v>8.3000000000000007</v>
      </c>
      <c r="D4" s="1"/>
    </row>
    <row r="5" spans="1:4" x14ac:dyDescent="0.25">
      <c r="B5" t="s">
        <v>1973</v>
      </c>
      <c r="C5">
        <v>5.2</v>
      </c>
      <c r="D5" t="s">
        <v>6892</v>
      </c>
    </row>
    <row r="6" spans="1:4" x14ac:dyDescent="0.25">
      <c r="B6" t="s">
        <v>1974</v>
      </c>
      <c r="C6">
        <v>3</v>
      </c>
      <c r="D6" t="s">
        <v>6892</v>
      </c>
    </row>
    <row r="7" spans="1:4" x14ac:dyDescent="0.25">
      <c r="B7" s="134" t="s">
        <v>1713</v>
      </c>
      <c r="C7" s="63">
        <v>278.2</v>
      </c>
    </row>
    <row r="8" spans="1:4" x14ac:dyDescent="0.25">
      <c r="B8" t="s">
        <v>1975</v>
      </c>
      <c r="C8">
        <v>194.9</v>
      </c>
      <c r="D8" t="s">
        <v>6892</v>
      </c>
    </row>
    <row r="9" spans="1:4" x14ac:dyDescent="0.25">
      <c r="B9" t="s">
        <v>1976</v>
      </c>
      <c r="C9">
        <v>66</v>
      </c>
      <c r="D9" t="s">
        <v>6892</v>
      </c>
    </row>
    <row r="10" spans="1:4" x14ac:dyDescent="0.25">
      <c r="B10" t="s">
        <v>1977</v>
      </c>
      <c r="C10">
        <v>16.8</v>
      </c>
      <c r="D10" t="s">
        <v>6892</v>
      </c>
    </row>
    <row r="11" spans="1:4" x14ac:dyDescent="0.25">
      <c r="B11" t="s">
        <v>1978</v>
      </c>
      <c r="C11">
        <v>0.5</v>
      </c>
      <c r="D11" t="s">
        <v>6892</v>
      </c>
    </row>
    <row r="12" spans="1:4" x14ac:dyDescent="0.25">
      <c r="B12" s="1" t="s">
        <v>1714</v>
      </c>
      <c r="C12">
        <v>311.60000000000002</v>
      </c>
    </row>
    <row r="13" spans="1:4" x14ac:dyDescent="0.25">
      <c r="B13" t="s">
        <v>1979</v>
      </c>
      <c r="C13">
        <v>294</v>
      </c>
      <c r="D13" t="s">
        <v>6892</v>
      </c>
    </row>
    <row r="14" spans="1:4" x14ac:dyDescent="0.25">
      <c r="B14" t="s">
        <v>1976</v>
      </c>
      <c r="C14">
        <v>17.399999999999999</v>
      </c>
      <c r="D14" t="s">
        <v>6892</v>
      </c>
    </row>
    <row r="15" spans="1:4" x14ac:dyDescent="0.25">
      <c r="B15" t="s">
        <v>1978</v>
      </c>
      <c r="C15">
        <v>0.2</v>
      </c>
      <c r="D15" t="s">
        <v>6892</v>
      </c>
    </row>
    <row r="16" spans="1:4" x14ac:dyDescent="0.25">
      <c r="B16" t="s">
        <v>1809</v>
      </c>
      <c r="C16">
        <v>598.1</v>
      </c>
    </row>
    <row r="17" spans="2:2" x14ac:dyDescent="0.25">
      <c r="B17" t="s">
        <v>1810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6"/>
  <sheetViews>
    <sheetView workbookViewId="0"/>
  </sheetViews>
  <sheetFormatPr defaultRowHeight="15" x14ac:dyDescent="0.25"/>
  <cols>
    <col min="1" max="1" width="49" customWidth="1"/>
  </cols>
  <sheetData>
    <row r="1" spans="1:2" x14ac:dyDescent="0.25">
      <c r="A1" t="s">
        <v>7093</v>
      </c>
    </row>
    <row r="3" spans="1:2" x14ac:dyDescent="0.25">
      <c r="A3" t="s">
        <v>2003</v>
      </c>
      <c r="B3">
        <v>2021</v>
      </c>
    </row>
    <row r="4" spans="1:2" x14ac:dyDescent="0.25">
      <c r="A4" t="s">
        <v>7051</v>
      </c>
      <c r="B4">
        <v>-670.5</v>
      </c>
    </row>
    <row r="5" spans="1:2" x14ac:dyDescent="0.25">
      <c r="A5" t="s">
        <v>7052</v>
      </c>
      <c r="B5">
        <v>-695.4</v>
      </c>
    </row>
    <row r="6" spans="1:2" x14ac:dyDescent="0.25">
      <c r="A6" t="s">
        <v>7053</v>
      </c>
      <c r="B6">
        <v>24.4</v>
      </c>
    </row>
    <row r="7" spans="1:2" x14ac:dyDescent="0.25">
      <c r="A7" t="s">
        <v>7054</v>
      </c>
      <c r="B7">
        <v>0.4</v>
      </c>
    </row>
    <row r="8" spans="1:2" x14ac:dyDescent="0.25">
      <c r="A8" t="s">
        <v>7055</v>
      </c>
      <c r="B8">
        <v>0.1</v>
      </c>
    </row>
    <row r="9" spans="1:2" x14ac:dyDescent="0.25">
      <c r="A9" t="s">
        <v>7056</v>
      </c>
      <c r="B9">
        <v>-98.3</v>
      </c>
    </row>
    <row r="10" spans="1:2" x14ac:dyDescent="0.25">
      <c r="A10" t="s">
        <v>7057</v>
      </c>
      <c r="B10">
        <v>-98.3</v>
      </c>
    </row>
    <row r="11" spans="1:2" x14ac:dyDescent="0.25">
      <c r="A11" t="s">
        <v>7058</v>
      </c>
      <c r="B11">
        <v>-18.899999999999999</v>
      </c>
    </row>
    <row r="12" spans="1:2" x14ac:dyDescent="0.25">
      <c r="A12" t="s">
        <v>7059</v>
      </c>
      <c r="B12">
        <v>-18.899999999999999</v>
      </c>
    </row>
    <row r="13" spans="1:2" x14ac:dyDescent="0.25">
      <c r="A13" t="s">
        <v>7060</v>
      </c>
      <c r="B13">
        <v>56.5</v>
      </c>
    </row>
    <row r="14" spans="1:2" x14ac:dyDescent="0.25">
      <c r="A14" t="s">
        <v>7061</v>
      </c>
      <c r="B14">
        <v>56.5</v>
      </c>
    </row>
    <row r="15" spans="1:2" x14ac:dyDescent="0.25">
      <c r="A15" t="s">
        <v>7062</v>
      </c>
      <c r="B15">
        <v>10.6</v>
      </c>
    </row>
    <row r="16" spans="1:2" x14ac:dyDescent="0.25">
      <c r="A16" t="s">
        <v>7059</v>
      </c>
      <c r="B16">
        <v>10</v>
      </c>
    </row>
    <row r="17" spans="1:2" x14ac:dyDescent="0.25">
      <c r="A17" t="s">
        <v>7063</v>
      </c>
      <c r="B17">
        <v>0.6</v>
      </c>
    </row>
    <row r="18" spans="1:2" x14ac:dyDescent="0.25">
      <c r="A18" t="s">
        <v>7064</v>
      </c>
      <c r="B18">
        <v>-24.7</v>
      </c>
    </row>
    <row r="19" spans="1:2" x14ac:dyDescent="0.25">
      <c r="A19" t="s">
        <v>7061</v>
      </c>
      <c r="B19">
        <v>-24.7</v>
      </c>
    </row>
    <row r="20" spans="1:2" x14ac:dyDescent="0.25">
      <c r="A20" t="s">
        <v>7065</v>
      </c>
      <c r="B20">
        <v>41.8</v>
      </c>
    </row>
    <row r="21" spans="1:2" x14ac:dyDescent="0.25">
      <c r="A21" t="s">
        <v>7066</v>
      </c>
      <c r="B21">
        <v>0.7</v>
      </c>
    </row>
    <row r="22" spans="1:2" x14ac:dyDescent="0.25">
      <c r="A22" t="s">
        <v>7067</v>
      </c>
      <c r="B22">
        <v>0</v>
      </c>
    </row>
    <row r="23" spans="1:2" x14ac:dyDescent="0.25">
      <c r="A23" t="s">
        <v>7068</v>
      </c>
      <c r="B23">
        <v>-8.8000000000000007</v>
      </c>
    </row>
    <row r="24" spans="1:2" x14ac:dyDescent="0.25">
      <c r="A24" t="s">
        <v>7069</v>
      </c>
      <c r="B24">
        <v>4.3</v>
      </c>
    </row>
    <row r="25" spans="1:2" x14ac:dyDescent="0.25">
      <c r="A25" t="s">
        <v>7070</v>
      </c>
      <c r="B25">
        <v>0.1</v>
      </c>
    </row>
    <row r="26" spans="1:2" x14ac:dyDescent="0.25">
      <c r="A26" t="s">
        <v>7071</v>
      </c>
      <c r="B26">
        <v>45.4</v>
      </c>
    </row>
    <row r="27" spans="1:2" x14ac:dyDescent="0.25">
      <c r="A27" t="s">
        <v>7072</v>
      </c>
      <c r="B27">
        <v>0.6</v>
      </c>
    </row>
    <row r="28" spans="1:2" x14ac:dyDescent="0.25">
      <c r="A28" t="s">
        <v>7073</v>
      </c>
      <c r="B28">
        <v>0</v>
      </c>
    </row>
    <row r="29" spans="1:2" x14ac:dyDescent="0.25">
      <c r="A29" t="s">
        <v>7074</v>
      </c>
      <c r="B29">
        <v>0.2</v>
      </c>
    </row>
    <row r="30" spans="1:2" x14ac:dyDescent="0.25">
      <c r="A30" t="s">
        <v>7075</v>
      </c>
      <c r="B30">
        <v>0.3</v>
      </c>
    </row>
    <row r="31" spans="1:2" x14ac:dyDescent="0.25">
      <c r="A31" t="s">
        <v>7076</v>
      </c>
      <c r="B31">
        <v>0.2</v>
      </c>
    </row>
    <row r="32" spans="1:2" x14ac:dyDescent="0.25">
      <c r="A32" t="s">
        <v>7077</v>
      </c>
      <c r="B32">
        <v>-132.5</v>
      </c>
    </row>
    <row r="33" spans="1:2" x14ac:dyDescent="0.25">
      <c r="A33" t="s">
        <v>7078</v>
      </c>
      <c r="B33">
        <v>15.9</v>
      </c>
    </row>
    <row r="34" spans="1:2" x14ac:dyDescent="0.25">
      <c r="A34" t="s">
        <v>7079</v>
      </c>
      <c r="B34">
        <v>-137.80000000000001</v>
      </c>
    </row>
    <row r="35" spans="1:2" x14ac:dyDescent="0.25">
      <c r="A35" t="s">
        <v>7080</v>
      </c>
      <c r="B35">
        <v>2.1</v>
      </c>
    </row>
    <row r="36" spans="1:2" x14ac:dyDescent="0.25">
      <c r="A36" t="s">
        <v>7081</v>
      </c>
      <c r="B36">
        <v>-12.6</v>
      </c>
    </row>
    <row r="37" spans="1:2" x14ac:dyDescent="0.25">
      <c r="A37" t="s">
        <v>7082</v>
      </c>
      <c r="B37">
        <v>81</v>
      </c>
    </row>
    <row r="38" spans="1:2" x14ac:dyDescent="0.25">
      <c r="A38" t="s">
        <v>7061</v>
      </c>
      <c r="B38">
        <v>81</v>
      </c>
    </row>
    <row r="39" spans="1:2" x14ac:dyDescent="0.25">
      <c r="A39" t="s">
        <v>7083</v>
      </c>
      <c r="B39">
        <v>77.8</v>
      </c>
    </row>
    <row r="40" spans="1:2" x14ac:dyDescent="0.25">
      <c r="A40" t="s">
        <v>1713</v>
      </c>
      <c r="B40">
        <v>66</v>
      </c>
    </row>
    <row r="41" spans="1:2" x14ac:dyDescent="0.25">
      <c r="A41" t="s">
        <v>1714</v>
      </c>
      <c r="B41">
        <v>11.8</v>
      </c>
    </row>
    <row r="42" spans="1:2" x14ac:dyDescent="0.25">
      <c r="A42" t="s">
        <v>7084</v>
      </c>
      <c r="B42">
        <v>-832</v>
      </c>
    </row>
    <row r="43" spans="1:2" x14ac:dyDescent="0.25">
      <c r="A43" s="12" t="s">
        <v>7085</v>
      </c>
      <c r="B43">
        <v>-754.2</v>
      </c>
    </row>
    <row r="44" spans="1:2" x14ac:dyDescent="0.25">
      <c r="A44" t="s">
        <v>2005</v>
      </c>
    </row>
    <row r="45" spans="1:2" x14ac:dyDescent="0.25">
      <c r="A45" t="s">
        <v>7086</v>
      </c>
    </row>
    <row r="46" spans="1:2" x14ac:dyDescent="0.25">
      <c r="A46" t="s">
        <v>7087</v>
      </c>
    </row>
    <row r="47" spans="1:2" x14ac:dyDescent="0.25">
      <c r="A47" t="s">
        <v>7088</v>
      </c>
    </row>
    <row r="48" spans="1:2" x14ac:dyDescent="0.25">
      <c r="A48" t="s">
        <v>7089</v>
      </c>
    </row>
    <row r="49" spans="1:1" x14ac:dyDescent="0.25">
      <c r="A49" t="s">
        <v>7090</v>
      </c>
    </row>
    <row r="50" spans="1:1" x14ac:dyDescent="0.25">
      <c r="A50" t="s">
        <v>7168</v>
      </c>
    </row>
    <row r="51" spans="1:1" x14ac:dyDescent="0.25">
      <c r="A51" t="s">
        <v>7091</v>
      </c>
    </row>
    <row r="52" spans="1:1" x14ac:dyDescent="0.25">
      <c r="A52" t="s">
        <v>7092</v>
      </c>
    </row>
    <row r="53" spans="1:1" x14ac:dyDescent="0.25">
      <c r="A53" t="s">
        <v>7169</v>
      </c>
    </row>
    <row r="54" spans="1:1" x14ac:dyDescent="0.25">
      <c r="A54" t="s">
        <v>7170</v>
      </c>
    </row>
    <row r="55" spans="1:1" x14ac:dyDescent="0.25">
      <c r="A55" t="s">
        <v>7171</v>
      </c>
    </row>
    <row r="56" spans="1:1" x14ac:dyDescent="0.25">
      <c r="A56" t="s">
        <v>2004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election activeCell="B17" sqref="B17"/>
    </sheetView>
  </sheetViews>
  <sheetFormatPr defaultRowHeight="15" x14ac:dyDescent="0.25"/>
  <cols>
    <col min="2" max="2" width="19.7109375" customWidth="1"/>
    <col min="3" max="3" width="16.85546875" customWidth="1"/>
  </cols>
  <sheetData>
    <row r="1" spans="1:4" x14ac:dyDescent="0.25">
      <c r="A1" t="s">
        <v>1980</v>
      </c>
    </row>
    <row r="3" spans="1:4" x14ac:dyDescent="0.25">
      <c r="B3" t="s">
        <v>1786</v>
      </c>
      <c r="C3">
        <v>2021</v>
      </c>
      <c r="D3" t="s">
        <v>1987</v>
      </c>
    </row>
    <row r="4" spans="1:4" x14ac:dyDescent="0.25">
      <c r="B4" s="134" t="s">
        <v>1713</v>
      </c>
      <c r="C4" s="63">
        <v>146.4</v>
      </c>
    </row>
    <row r="5" spans="1:4" x14ac:dyDescent="0.25">
      <c r="B5" t="s">
        <v>1981</v>
      </c>
      <c r="C5">
        <v>122.6</v>
      </c>
      <c r="D5" t="s">
        <v>6915</v>
      </c>
    </row>
    <row r="6" spans="1:4" x14ac:dyDescent="0.25">
      <c r="B6" t="s">
        <v>1982</v>
      </c>
      <c r="C6">
        <v>21.1</v>
      </c>
      <c r="D6" t="s">
        <v>7099</v>
      </c>
    </row>
    <row r="7" spans="1:4" x14ac:dyDescent="0.25">
      <c r="B7" t="s">
        <v>1983</v>
      </c>
      <c r="C7">
        <v>2.6</v>
      </c>
      <c r="D7" t="s">
        <v>7100</v>
      </c>
    </row>
    <row r="8" spans="1:4" x14ac:dyDescent="0.25">
      <c r="B8" t="s">
        <v>7094</v>
      </c>
      <c r="C8">
        <v>0.2</v>
      </c>
      <c r="D8" t="s">
        <v>7101</v>
      </c>
    </row>
    <row r="9" spans="1:4" s="1" customFormat="1" x14ac:dyDescent="0.25">
      <c r="B9" s="1" t="s">
        <v>1714</v>
      </c>
      <c r="C9">
        <v>22.7</v>
      </c>
    </row>
    <row r="10" spans="1:4" x14ac:dyDescent="0.25">
      <c r="B10" t="s">
        <v>1982</v>
      </c>
      <c r="C10">
        <v>20.9</v>
      </c>
      <c r="D10" t="s">
        <v>7101</v>
      </c>
    </row>
    <row r="11" spans="1:4" x14ac:dyDescent="0.25">
      <c r="B11" t="s">
        <v>1983</v>
      </c>
      <c r="C11">
        <v>1.8</v>
      </c>
      <c r="D11" t="s">
        <v>7102</v>
      </c>
    </row>
    <row r="12" spans="1:4" x14ac:dyDescent="0.25">
      <c r="B12" t="s">
        <v>1809</v>
      </c>
      <c r="C12">
        <v>169.2</v>
      </c>
    </row>
    <row r="13" spans="1:4" x14ac:dyDescent="0.25">
      <c r="B13" t="s">
        <v>1810</v>
      </c>
    </row>
  </sheetData>
  <phoneticPr fontId="3"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x14ac:dyDescent="0.25"/>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workbookViewId="0"/>
  </sheetViews>
  <sheetFormatPr defaultRowHeight="15" customHeight="1" x14ac:dyDescent="0.25"/>
  <cols>
    <col min="1" max="1" width="37" customWidth="1"/>
    <col min="2" max="2" width="49" customWidth="1"/>
  </cols>
  <sheetData>
    <row r="1" spans="1:33" ht="15" customHeight="1" thickBot="1" x14ac:dyDescent="0.3">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x14ac:dyDescent="0.25"/>
    <row r="3" spans="1:33" ht="15" customHeight="1" x14ac:dyDescent="0.25">
      <c r="C3" s="55" t="s">
        <v>2006</v>
      </c>
      <c r="D3" s="55" t="s">
        <v>7172</v>
      </c>
      <c r="E3" s="55"/>
      <c r="F3" s="55"/>
      <c r="G3" s="55"/>
      <c r="H3" s="55"/>
    </row>
    <row r="4" spans="1:33" ht="15" customHeight="1" x14ac:dyDescent="0.25">
      <c r="C4" s="55" t="s">
        <v>2007</v>
      </c>
      <c r="D4" s="55" t="s">
        <v>7173</v>
      </c>
      <c r="E4" s="55"/>
      <c r="F4" s="55"/>
      <c r="G4" s="55" t="s">
        <v>2008</v>
      </c>
      <c r="H4" s="55"/>
    </row>
    <row r="5" spans="1:33" ht="15" customHeight="1" x14ac:dyDescent="0.25">
      <c r="C5" s="55" t="s">
        <v>2009</v>
      </c>
      <c r="D5" s="55"/>
      <c r="E5" s="55"/>
      <c r="F5" s="55"/>
      <c r="G5" s="55"/>
      <c r="H5" s="55"/>
    </row>
    <row r="6" spans="1:33" ht="15" customHeight="1" x14ac:dyDescent="0.25">
      <c r="C6" s="55" t="s">
        <v>2010</v>
      </c>
      <c r="D6" s="55"/>
      <c r="E6" s="55" t="s">
        <v>7174</v>
      </c>
      <c r="F6" s="55"/>
      <c r="G6" s="55"/>
      <c r="H6" s="55"/>
    </row>
    <row r="10" spans="1:33" ht="15" customHeight="1" x14ac:dyDescent="0.25">
      <c r="A10" s="56" t="s">
        <v>2011</v>
      </c>
      <c r="B10" s="15" t="s">
        <v>2012</v>
      </c>
      <c r="AG10" s="57" t="s">
        <v>6917</v>
      </c>
    </row>
    <row r="11" spans="1:33" ht="15" customHeight="1" x14ac:dyDescent="0.25">
      <c r="B11" s="13" t="s">
        <v>2013</v>
      </c>
      <c r="AG11" s="57" t="s">
        <v>6918</v>
      </c>
    </row>
    <row r="12" spans="1:33" ht="15" customHeight="1" x14ac:dyDescent="0.25">
      <c r="B12" s="13" t="s">
        <v>2014</v>
      </c>
      <c r="C12" s="58" t="s">
        <v>2014</v>
      </c>
      <c r="D12" s="58" t="s">
        <v>2014</v>
      </c>
      <c r="E12" s="58" t="s">
        <v>2014</v>
      </c>
      <c r="F12" s="58" t="s">
        <v>2014</v>
      </c>
      <c r="G12" s="58" t="s">
        <v>2014</v>
      </c>
      <c r="H12" s="58" t="s">
        <v>2014</v>
      </c>
      <c r="I12" s="58" t="s">
        <v>2014</v>
      </c>
      <c r="J12" s="58" t="s">
        <v>2014</v>
      </c>
      <c r="K12" s="58" t="s">
        <v>2014</v>
      </c>
      <c r="L12" s="58" t="s">
        <v>2014</v>
      </c>
      <c r="M12" s="58" t="s">
        <v>2014</v>
      </c>
      <c r="N12" s="58" t="s">
        <v>2014</v>
      </c>
      <c r="O12" s="58" t="s">
        <v>2014</v>
      </c>
      <c r="P12" s="58" t="s">
        <v>2014</v>
      </c>
      <c r="Q12" s="58" t="s">
        <v>2014</v>
      </c>
      <c r="R12" s="58" t="s">
        <v>2014</v>
      </c>
      <c r="S12" s="58" t="s">
        <v>2014</v>
      </c>
      <c r="T12" s="58" t="s">
        <v>2014</v>
      </c>
      <c r="U12" s="58" t="s">
        <v>2014</v>
      </c>
      <c r="V12" s="58" t="s">
        <v>2014</v>
      </c>
      <c r="W12" s="58" t="s">
        <v>2014</v>
      </c>
      <c r="X12" s="58" t="s">
        <v>2014</v>
      </c>
      <c r="Y12" s="58" t="s">
        <v>2014</v>
      </c>
      <c r="Z12" s="58" t="s">
        <v>2014</v>
      </c>
      <c r="AA12" s="58" t="s">
        <v>2014</v>
      </c>
      <c r="AB12" s="58" t="s">
        <v>2014</v>
      </c>
      <c r="AC12" s="58" t="s">
        <v>2014</v>
      </c>
      <c r="AD12" s="58" t="s">
        <v>2014</v>
      </c>
      <c r="AE12" s="58" t="s">
        <v>2014</v>
      </c>
      <c r="AF12" s="58" t="s">
        <v>2014</v>
      </c>
      <c r="AG12" s="57" t="s">
        <v>6919</v>
      </c>
    </row>
    <row r="13" spans="1:33" ht="15" customHeight="1" thickBot="1" x14ac:dyDescent="0.3">
      <c r="B13" s="14" t="s">
        <v>2015</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9" t="s">
        <v>6920</v>
      </c>
    </row>
    <row r="14" spans="1:33" ht="15" customHeight="1" thickTop="1" x14ac:dyDescent="0.25"/>
    <row r="15" spans="1:33" ht="15" customHeight="1" x14ac:dyDescent="0.25">
      <c r="B15" s="16" t="s">
        <v>2016</v>
      </c>
    </row>
    <row r="16" spans="1:33" ht="15" customHeight="1" x14ac:dyDescent="0.25">
      <c r="A16" s="56" t="s">
        <v>2017</v>
      </c>
      <c r="B16" s="17" t="s">
        <v>2018</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x14ac:dyDescent="0.25">
      <c r="A17" s="56" t="s">
        <v>2019</v>
      </c>
      <c r="B17" s="17" t="s">
        <v>2020</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x14ac:dyDescent="0.25">
      <c r="A18" s="56" t="s">
        <v>2021</v>
      </c>
      <c r="B18" s="17" t="s">
        <v>2022</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x14ac:dyDescent="0.25">
      <c r="A19" s="56" t="s">
        <v>2023</v>
      </c>
      <c r="B19" s="16" t="s">
        <v>2024</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x14ac:dyDescent="0.25">
      <c r="B21" s="16" t="s">
        <v>2025</v>
      </c>
    </row>
    <row r="22" spans="1:33" ht="15" customHeight="1" x14ac:dyDescent="0.25">
      <c r="A22" s="56" t="s">
        <v>2026</v>
      </c>
      <c r="B22" s="17" t="s">
        <v>2018</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x14ac:dyDescent="0.25">
      <c r="A23" s="56" t="s">
        <v>2027</v>
      </c>
      <c r="B23" s="17" t="s">
        <v>2020</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x14ac:dyDescent="0.25">
      <c r="A24" s="56" t="s">
        <v>2028</v>
      </c>
      <c r="B24" s="17" t="s">
        <v>2029</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x14ac:dyDescent="0.25">
      <c r="A25" s="56" t="s">
        <v>2030</v>
      </c>
      <c r="B25" s="17" t="s">
        <v>2022</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x14ac:dyDescent="0.25">
      <c r="A26" s="56" t="s">
        <v>2031</v>
      </c>
      <c r="B26" s="16" t="s">
        <v>2032</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x14ac:dyDescent="0.25">
      <c r="B28" s="16" t="s">
        <v>2033</v>
      </c>
    </row>
    <row r="29" spans="1:33" ht="15" customHeight="1" x14ac:dyDescent="0.25">
      <c r="A29" s="56" t="s">
        <v>2034</v>
      </c>
      <c r="B29" s="17" t="s">
        <v>2018</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x14ac:dyDescent="0.25">
      <c r="A30" s="56" t="s">
        <v>2035</v>
      </c>
      <c r="B30" s="17" t="s">
        <v>2036</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x14ac:dyDescent="0.25">
      <c r="A31" s="56" t="s">
        <v>2037</v>
      </c>
      <c r="B31" s="17" t="s">
        <v>2029</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x14ac:dyDescent="0.25">
      <c r="A32" s="56" t="s">
        <v>2038</v>
      </c>
      <c r="B32" s="17" t="s">
        <v>2022</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x14ac:dyDescent="0.25">
      <c r="A33" s="56" t="s">
        <v>2039</v>
      </c>
      <c r="B33" s="16" t="s">
        <v>2040</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x14ac:dyDescent="0.25">
      <c r="B35" s="16" t="s">
        <v>2041</v>
      </c>
    </row>
    <row r="36" spans="1:33" ht="15" customHeight="1" x14ac:dyDescent="0.25">
      <c r="A36" s="56" t="s">
        <v>2042</v>
      </c>
      <c r="B36" s="17" t="s">
        <v>2043</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x14ac:dyDescent="0.25">
      <c r="A37" s="56" t="s">
        <v>2044</v>
      </c>
      <c r="B37" s="17" t="s">
        <v>2045</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x14ac:dyDescent="0.25">
      <c r="A38" s="56" t="s">
        <v>2046</v>
      </c>
      <c r="B38" s="17" t="s">
        <v>2022</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x14ac:dyDescent="0.25">
      <c r="A39" s="56" t="s">
        <v>2047</v>
      </c>
      <c r="B39" s="16" t="s">
        <v>2048</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x14ac:dyDescent="0.25">
      <c r="B41" s="16" t="s">
        <v>2049</v>
      </c>
    </row>
    <row r="42" spans="1:33" ht="15" customHeight="1" x14ac:dyDescent="0.25">
      <c r="A42" s="56" t="s">
        <v>2050</v>
      </c>
      <c r="B42" s="17" t="s">
        <v>2018</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x14ac:dyDescent="0.25">
      <c r="A43" s="56" t="s">
        <v>2051</v>
      </c>
      <c r="B43" s="17" t="s">
        <v>2020</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x14ac:dyDescent="0.25">
      <c r="A44" s="56" t="s">
        <v>2052</v>
      </c>
      <c r="B44" s="17" t="s">
        <v>2029</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x14ac:dyDescent="0.25">
      <c r="A45" s="56" t="s">
        <v>2053</v>
      </c>
      <c r="B45" s="17" t="s">
        <v>2054</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x14ac:dyDescent="0.25">
      <c r="A46" s="56" t="s">
        <v>2055</v>
      </c>
      <c r="B46" s="16" t="s">
        <v>2056</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x14ac:dyDescent="0.25">
      <c r="B48" s="16" t="s">
        <v>2057</v>
      </c>
    </row>
    <row r="49" spans="1:33" ht="15" customHeight="1" x14ac:dyDescent="0.25">
      <c r="A49" s="56" t="s">
        <v>2058</v>
      </c>
      <c r="B49" s="17" t="s">
        <v>2043</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x14ac:dyDescent="0.25">
      <c r="A50" s="56" t="s">
        <v>2059</v>
      </c>
      <c r="B50" s="17" t="s">
        <v>2020</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x14ac:dyDescent="0.25">
      <c r="A51" s="56" t="s">
        <v>2060</v>
      </c>
      <c r="B51" s="17" t="s">
        <v>2029</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x14ac:dyDescent="0.25">
      <c r="A52" s="56" t="s">
        <v>2061</v>
      </c>
      <c r="B52" s="17" t="s">
        <v>2054</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x14ac:dyDescent="0.25">
      <c r="A53" s="56" t="s">
        <v>2062</v>
      </c>
      <c r="B53" s="16" t="s">
        <v>2063</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x14ac:dyDescent="0.25">
      <c r="B55" s="16" t="s">
        <v>2064</v>
      </c>
    </row>
    <row r="56" spans="1:33" ht="15" customHeight="1" x14ac:dyDescent="0.25">
      <c r="A56" s="56" t="s">
        <v>2065</v>
      </c>
      <c r="B56" s="16" t="s">
        <v>2066</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x14ac:dyDescent="0.3"/>
    <row r="58" spans="1:33" ht="15" customHeight="1" x14ac:dyDescent="0.25">
      <c r="B58" s="128" t="s">
        <v>6921</v>
      </c>
      <c r="C58" s="128"/>
      <c r="D58" s="128"/>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c r="AG58" s="128"/>
    </row>
    <row r="59" spans="1:33" ht="15" customHeight="1" x14ac:dyDescent="0.25">
      <c r="B59" s="60" t="s">
        <v>6922</v>
      </c>
    </row>
    <row r="60" spans="1:33" ht="15" customHeight="1" x14ac:dyDescent="0.25">
      <c r="B60" s="60" t="s">
        <v>6923</v>
      </c>
    </row>
    <row r="61" spans="1:33" ht="15" customHeight="1" x14ac:dyDescent="0.25">
      <c r="B61" s="60" t="s">
        <v>6924</v>
      </c>
    </row>
    <row r="62" spans="1:33" ht="15" customHeight="1" x14ac:dyDescent="0.25">
      <c r="B62" s="60" t="s">
        <v>2067</v>
      </c>
    </row>
    <row r="63" spans="1:33" ht="15" customHeight="1" x14ac:dyDescent="0.25">
      <c r="B63" s="60" t="s">
        <v>6925</v>
      </c>
    </row>
    <row r="64" spans="1:33" ht="15" customHeight="1" x14ac:dyDescent="0.25">
      <c r="B64" s="60" t="s">
        <v>6926</v>
      </c>
    </row>
    <row r="65" spans="2:2" ht="15" customHeight="1" x14ac:dyDescent="0.25">
      <c r="B65" s="60" t="s">
        <v>6927</v>
      </c>
    </row>
    <row r="66" spans="2:2" ht="15" customHeight="1" x14ac:dyDescent="0.25">
      <c r="B66" s="60" t="s">
        <v>6928</v>
      </c>
    </row>
    <row r="67" spans="2:2" ht="15" customHeight="1" x14ac:dyDescent="0.25">
      <c r="B67" s="60" t="s">
        <v>2068</v>
      </c>
    </row>
    <row r="68" spans="2:2" ht="15" customHeight="1" x14ac:dyDescent="0.25">
      <c r="B68" s="60" t="s">
        <v>2069</v>
      </c>
    </row>
    <row r="69" spans="2:2" ht="15" customHeight="1" x14ac:dyDescent="0.25">
      <c r="B69" s="60" t="s">
        <v>2070</v>
      </c>
    </row>
    <row r="70" spans="2:2" ht="15" customHeight="1" x14ac:dyDescent="0.25">
      <c r="B70" s="60" t="s">
        <v>2071</v>
      </c>
    </row>
    <row r="71" spans="2:2" ht="15" customHeight="1" x14ac:dyDescent="0.25">
      <c r="B71" s="60" t="s">
        <v>2072</v>
      </c>
    </row>
    <row r="72" spans="2:2" ht="15" customHeight="1" x14ac:dyDescent="0.25">
      <c r="B72" s="60" t="s">
        <v>2073</v>
      </c>
    </row>
    <row r="73" spans="2:2" ht="15" customHeight="1" x14ac:dyDescent="0.25">
      <c r="B73" s="60" t="s">
        <v>6929</v>
      </c>
    </row>
    <row r="74" spans="2:2" ht="15" customHeight="1" x14ac:dyDescent="0.25">
      <c r="B74" s="60" t="s">
        <v>6930</v>
      </c>
    </row>
  </sheetData>
  <mergeCells count="1">
    <mergeCell ref="B58:AG58"/>
  </mergeCells>
  <pageMargins left="0.75" right="0.75" top="1" bottom="1" header="0.5" footer="0.5"/>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x14ac:dyDescent="0.25"/>
  <cols>
    <col min="1" max="1" width="22.42578125" hidden="1" customWidth="1"/>
    <col min="2" max="2" width="49" customWidth="1"/>
  </cols>
  <sheetData>
    <row r="1" spans="1:33" ht="15" customHeight="1" thickBot="1" x14ac:dyDescent="0.3">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x14ac:dyDescent="0.25"/>
    <row r="3" spans="1:33" ht="15" customHeight="1" x14ac:dyDescent="0.25">
      <c r="D3" s="61" t="s">
        <v>2006</v>
      </c>
      <c r="E3" s="61" t="s">
        <v>7172</v>
      </c>
      <c r="F3" s="55"/>
      <c r="G3" s="55"/>
      <c r="H3" s="55"/>
    </row>
    <row r="4" spans="1:33" ht="15" customHeight="1" x14ac:dyDescent="0.25">
      <c r="D4" s="61" t="s">
        <v>2007</v>
      </c>
      <c r="E4" s="61" t="s">
        <v>7173</v>
      </c>
      <c r="F4" s="55"/>
      <c r="G4" s="55"/>
      <c r="H4" s="61" t="s">
        <v>2008</v>
      </c>
    </row>
    <row r="5" spans="1:33" ht="15" customHeight="1" x14ac:dyDescent="0.25">
      <c r="D5" s="61" t="s">
        <v>2009</v>
      </c>
      <c r="E5" s="61"/>
      <c r="F5" s="55"/>
      <c r="G5" s="55"/>
      <c r="H5" s="55"/>
    </row>
    <row r="6" spans="1:33" ht="15" customHeight="1" x14ac:dyDescent="0.25">
      <c r="D6" s="61" t="s">
        <v>2010</v>
      </c>
      <c r="E6" s="55"/>
      <c r="F6" s="61" t="s">
        <v>7174</v>
      </c>
      <c r="G6" s="55"/>
      <c r="H6" s="55"/>
    </row>
    <row r="11" spans="1:33" ht="15" customHeight="1" x14ac:dyDescent="0.25">
      <c r="A11" s="56" t="s">
        <v>2074</v>
      </c>
      <c r="B11" s="15" t="s">
        <v>2075</v>
      </c>
      <c r="AG11" s="57" t="s">
        <v>6917</v>
      </c>
    </row>
    <row r="12" spans="1:33" ht="15" customHeight="1" x14ac:dyDescent="0.25">
      <c r="B12" s="13"/>
      <c r="AG12" s="57" t="s">
        <v>6918</v>
      </c>
    </row>
    <row r="13" spans="1:33" ht="15" customHeight="1" x14ac:dyDescent="0.25">
      <c r="B13" s="13"/>
      <c r="C13" s="58"/>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7" t="s">
        <v>6919</v>
      </c>
    </row>
    <row r="14" spans="1:33" ht="15" customHeight="1" thickBot="1" x14ac:dyDescent="0.3">
      <c r="B14" s="14" t="s">
        <v>2076</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9" t="s">
        <v>6920</v>
      </c>
    </row>
    <row r="15" spans="1:33" ht="15" customHeight="1" thickTop="1" x14ac:dyDescent="0.25"/>
    <row r="16" spans="1:33" ht="15" customHeight="1" x14ac:dyDescent="0.25">
      <c r="B16" s="16" t="s">
        <v>2077</v>
      </c>
    </row>
    <row r="17" spans="1:33" ht="15" customHeight="1" x14ac:dyDescent="0.25">
      <c r="B17" s="16" t="s">
        <v>2078</v>
      </c>
    </row>
    <row r="18" spans="1:33" ht="15" customHeight="1" x14ac:dyDescent="0.25">
      <c r="B18" s="16" t="s">
        <v>2079</v>
      </c>
    </row>
    <row r="19" spans="1:33" ht="15" customHeight="1" x14ac:dyDescent="0.25">
      <c r="A19" s="56" t="s">
        <v>2080</v>
      </c>
      <c r="B19" s="17" t="s">
        <v>2081</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x14ac:dyDescent="0.25">
      <c r="A20" s="56" t="s">
        <v>2082</v>
      </c>
      <c r="B20" s="17" t="s">
        <v>2083</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x14ac:dyDescent="0.25">
      <c r="A21" s="56" t="s">
        <v>2084</v>
      </c>
      <c r="B21" s="17" t="s">
        <v>2085</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x14ac:dyDescent="0.25">
      <c r="A22" s="56" t="s">
        <v>2086</v>
      </c>
      <c r="B22" s="17" t="s">
        <v>2087</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x14ac:dyDescent="0.25">
      <c r="A23" s="56" t="s">
        <v>2088</v>
      </c>
      <c r="B23" s="17" t="s">
        <v>2089</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x14ac:dyDescent="0.25">
      <c r="A24" s="56" t="s">
        <v>2090</v>
      </c>
      <c r="B24" s="17" t="s">
        <v>2091</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x14ac:dyDescent="0.25">
      <c r="A25" s="56" t="s">
        <v>2092</v>
      </c>
      <c r="B25" s="17" t="s">
        <v>2093</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x14ac:dyDescent="0.25">
      <c r="A26" s="56" t="s">
        <v>2094</v>
      </c>
      <c r="B26" s="17" t="s">
        <v>2095</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x14ac:dyDescent="0.25">
      <c r="A27" s="56" t="s">
        <v>2096</v>
      </c>
      <c r="B27" s="17" t="s">
        <v>2097</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x14ac:dyDescent="0.25">
      <c r="A28" s="56" t="s">
        <v>2098</v>
      </c>
      <c r="B28" s="17" t="s">
        <v>2099</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2100</v>
      </c>
    </row>
    <row r="29" spans="1:33" ht="15" customHeight="1" x14ac:dyDescent="0.25">
      <c r="A29" s="56" t="s">
        <v>2101</v>
      </c>
      <c r="B29" s="16" t="s">
        <v>2102</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x14ac:dyDescent="0.25">
      <c r="B31" s="16" t="s">
        <v>2103</v>
      </c>
    </row>
    <row r="32" spans="1:33" ht="15" customHeight="1" x14ac:dyDescent="0.25">
      <c r="A32" s="56" t="s">
        <v>2104</v>
      </c>
      <c r="B32" s="17" t="s">
        <v>2105</v>
      </c>
      <c r="C32" s="23" t="s">
        <v>2100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2100</v>
      </c>
    </row>
    <row r="33" spans="1:33" ht="15" customHeight="1" x14ac:dyDescent="0.25">
      <c r="A33" s="56" t="s">
        <v>2106</v>
      </c>
      <c r="B33" s="17" t="s">
        <v>2107</v>
      </c>
      <c r="C33" s="23" t="s">
        <v>2100</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2100</v>
      </c>
    </row>
    <row r="34" spans="1:33" ht="15" customHeight="1" x14ac:dyDescent="0.25">
      <c r="A34" s="56" t="s">
        <v>2108</v>
      </c>
      <c r="B34" s="17" t="s">
        <v>2109</v>
      </c>
      <c r="C34" s="23" t="s">
        <v>2100</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2100</v>
      </c>
    </row>
    <row r="35" spans="1:33" ht="15" customHeight="1" x14ac:dyDescent="0.25">
      <c r="A35" s="56" t="s">
        <v>2110</v>
      </c>
      <c r="B35" s="17" t="s">
        <v>2111</v>
      </c>
      <c r="C35" s="23" t="s">
        <v>2100</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2100</v>
      </c>
    </row>
    <row r="36" spans="1:33" ht="15" customHeight="1" x14ac:dyDescent="0.25">
      <c r="A36" s="56" t="s">
        <v>2112</v>
      </c>
      <c r="B36" s="17" t="s">
        <v>2113</v>
      </c>
      <c r="C36" s="23" t="s">
        <v>2100</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2100</v>
      </c>
    </row>
    <row r="37" spans="1:33" ht="15" customHeight="1" x14ac:dyDescent="0.25">
      <c r="A37" s="56" t="s">
        <v>2114</v>
      </c>
      <c r="B37" s="17" t="s">
        <v>2115</v>
      </c>
      <c r="C37" s="23" t="s">
        <v>2100</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2100</v>
      </c>
    </row>
    <row r="38" spans="1:33" ht="15" customHeight="1" x14ac:dyDescent="0.25">
      <c r="A38" s="56" t="s">
        <v>2116</v>
      </c>
      <c r="B38" s="17" t="s">
        <v>2117</v>
      </c>
      <c r="C38" s="23" t="s">
        <v>2100</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2100</v>
      </c>
    </row>
    <row r="39" spans="1:33" ht="15" customHeight="1" x14ac:dyDescent="0.25">
      <c r="A39" s="56" t="s">
        <v>2118</v>
      </c>
      <c r="B39" s="17" t="s">
        <v>2119</v>
      </c>
      <c r="C39" s="23" t="s">
        <v>2100</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2100</v>
      </c>
    </row>
    <row r="40" spans="1:33" ht="15" customHeight="1" x14ac:dyDescent="0.25">
      <c r="A40" s="56" t="s">
        <v>2120</v>
      </c>
      <c r="B40" s="17" t="s">
        <v>2121</v>
      </c>
      <c r="C40" s="23" t="s">
        <v>2100</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2100</v>
      </c>
    </row>
    <row r="41" spans="1:33" ht="15" customHeight="1" x14ac:dyDescent="0.25">
      <c r="A41" s="56" t="s">
        <v>2122</v>
      </c>
      <c r="B41" s="17" t="s">
        <v>2123</v>
      </c>
      <c r="C41" s="23" t="s">
        <v>2100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2100</v>
      </c>
    </row>
    <row r="42" spans="1:33" ht="15" customHeight="1" x14ac:dyDescent="0.25">
      <c r="A42" s="56" t="s">
        <v>2124</v>
      </c>
      <c r="B42" s="16" t="s">
        <v>2125</v>
      </c>
      <c r="C42" s="24" t="s">
        <v>2100</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2100</v>
      </c>
    </row>
    <row r="43" spans="1:33" ht="15" customHeight="1" x14ac:dyDescent="0.25">
      <c r="B43" s="16" t="s">
        <v>2126</v>
      </c>
    </row>
    <row r="44" spans="1:33" ht="15" customHeight="1" x14ac:dyDescent="0.25">
      <c r="A44" s="56" t="s">
        <v>2127</v>
      </c>
      <c r="B44" s="17" t="s">
        <v>2105</v>
      </c>
      <c r="C44" s="23" t="s">
        <v>2100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2100</v>
      </c>
    </row>
    <row r="45" spans="1:33" ht="15" customHeight="1" x14ac:dyDescent="0.25">
      <c r="A45" s="56" t="s">
        <v>2128</v>
      </c>
      <c r="B45" s="17" t="s">
        <v>2107</v>
      </c>
      <c r="C45" s="23" t="s">
        <v>2100</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2100</v>
      </c>
    </row>
    <row r="46" spans="1:33" ht="15" customHeight="1" x14ac:dyDescent="0.25">
      <c r="A46" s="56" t="s">
        <v>2129</v>
      </c>
      <c r="B46" s="17" t="s">
        <v>2109</v>
      </c>
      <c r="C46" s="23" t="s">
        <v>2100</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2100</v>
      </c>
    </row>
    <row r="47" spans="1:33" ht="15" customHeight="1" x14ac:dyDescent="0.25">
      <c r="A47" s="56" t="s">
        <v>2130</v>
      </c>
      <c r="B47" s="17" t="s">
        <v>2111</v>
      </c>
      <c r="C47" s="23" t="s">
        <v>2100</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2100</v>
      </c>
    </row>
    <row r="48" spans="1:33" ht="15" customHeight="1" x14ac:dyDescent="0.25">
      <c r="A48" s="56" t="s">
        <v>2131</v>
      </c>
      <c r="B48" s="17" t="s">
        <v>2113</v>
      </c>
      <c r="C48" s="23" t="s">
        <v>2100</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2100</v>
      </c>
    </row>
    <row r="49" spans="1:33" ht="15" customHeight="1" x14ac:dyDescent="0.25">
      <c r="A49" s="56" t="s">
        <v>2132</v>
      </c>
      <c r="B49" s="17" t="s">
        <v>2115</v>
      </c>
      <c r="C49" s="23" t="s">
        <v>2100</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2100</v>
      </c>
    </row>
    <row r="50" spans="1:33" ht="15" customHeight="1" x14ac:dyDescent="0.25">
      <c r="A50" s="56" t="s">
        <v>2133</v>
      </c>
      <c r="B50" s="17" t="s">
        <v>2117</v>
      </c>
      <c r="C50" s="23" t="s">
        <v>2100</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2100</v>
      </c>
    </row>
    <row r="51" spans="1:33" ht="15" customHeight="1" x14ac:dyDescent="0.25">
      <c r="A51" s="56" t="s">
        <v>2134</v>
      </c>
      <c r="B51" s="17" t="s">
        <v>2119</v>
      </c>
      <c r="C51" s="23" t="s">
        <v>2100</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2100</v>
      </c>
    </row>
    <row r="52" spans="1:33" ht="15" customHeight="1" x14ac:dyDescent="0.25">
      <c r="A52" s="56" t="s">
        <v>2135</v>
      </c>
      <c r="B52" s="17" t="s">
        <v>2121</v>
      </c>
      <c r="C52" s="23" t="s">
        <v>2100</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2100</v>
      </c>
    </row>
    <row r="53" spans="1:33" ht="15" customHeight="1" x14ac:dyDescent="0.25">
      <c r="A53" s="56" t="s">
        <v>2136</v>
      </c>
      <c r="B53" s="17" t="s">
        <v>2123</v>
      </c>
      <c r="C53" s="23" t="s">
        <v>2100</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2100</v>
      </c>
    </row>
    <row r="54" spans="1:33" ht="15" customHeight="1" x14ac:dyDescent="0.25">
      <c r="A54" s="56" t="s">
        <v>2137</v>
      </c>
      <c r="B54" s="16" t="s">
        <v>2138</v>
      </c>
      <c r="C54" s="24" t="s">
        <v>2100</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2100</v>
      </c>
    </row>
    <row r="55" spans="1:33" ht="15" customHeight="1" x14ac:dyDescent="0.25">
      <c r="A55" s="56" t="s">
        <v>2139</v>
      </c>
      <c r="B55" s="16" t="s">
        <v>2140</v>
      </c>
      <c r="C55" s="24" t="s">
        <v>2100</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2100</v>
      </c>
    </row>
    <row r="57" spans="1:33" ht="15" customHeight="1" x14ac:dyDescent="0.25">
      <c r="B57" s="16" t="s">
        <v>2141</v>
      </c>
    </row>
    <row r="58" spans="1:33" ht="15" customHeight="1" x14ac:dyDescent="0.25">
      <c r="A58" s="56" t="s">
        <v>2142</v>
      </c>
      <c r="B58" s="17" t="s">
        <v>2105</v>
      </c>
      <c r="C58" s="23" t="s">
        <v>2100</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2100</v>
      </c>
    </row>
    <row r="59" spans="1:33" ht="15" customHeight="1" x14ac:dyDescent="0.25">
      <c r="A59" s="56" t="s">
        <v>2143</v>
      </c>
      <c r="B59" s="17" t="s">
        <v>2107</v>
      </c>
      <c r="C59" s="23" t="s">
        <v>2100</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2100</v>
      </c>
    </row>
    <row r="60" spans="1:33" ht="15" customHeight="1" x14ac:dyDescent="0.25">
      <c r="A60" s="56" t="s">
        <v>2144</v>
      </c>
      <c r="B60" s="17" t="s">
        <v>2109</v>
      </c>
      <c r="C60" s="23" t="s">
        <v>2100</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2100</v>
      </c>
    </row>
    <row r="61" spans="1:33" ht="15" customHeight="1" x14ac:dyDescent="0.25">
      <c r="A61" s="56" t="s">
        <v>2145</v>
      </c>
      <c r="B61" s="17" t="s">
        <v>2111</v>
      </c>
      <c r="C61" s="23" t="s">
        <v>2100</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2100</v>
      </c>
    </row>
    <row r="62" spans="1:33" ht="15" customHeight="1" x14ac:dyDescent="0.25">
      <c r="A62" s="56" t="s">
        <v>2146</v>
      </c>
      <c r="B62" s="17" t="s">
        <v>2113</v>
      </c>
      <c r="C62" s="23" t="s">
        <v>2100</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2100</v>
      </c>
    </row>
    <row r="63" spans="1:33" ht="15" customHeight="1" x14ac:dyDescent="0.25">
      <c r="A63" s="56" t="s">
        <v>2147</v>
      </c>
      <c r="B63" s="17" t="s">
        <v>2115</v>
      </c>
      <c r="C63" s="23" t="s">
        <v>2100</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2100</v>
      </c>
    </row>
    <row r="64" spans="1:33" x14ac:dyDescent="0.25">
      <c r="A64" s="56" t="s">
        <v>2148</v>
      </c>
      <c r="B64" s="17" t="s">
        <v>2117</v>
      </c>
      <c r="C64" s="23" t="s">
        <v>2100</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2100</v>
      </c>
    </row>
    <row r="65" spans="1:33" x14ac:dyDescent="0.25">
      <c r="A65" s="56" t="s">
        <v>2149</v>
      </c>
      <c r="B65" s="17" t="s">
        <v>2119</v>
      </c>
      <c r="C65" s="23" t="s">
        <v>2100</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2100</v>
      </c>
    </row>
    <row r="66" spans="1:33" x14ac:dyDescent="0.25">
      <c r="A66" s="56" t="s">
        <v>2150</v>
      </c>
      <c r="B66" s="17" t="s">
        <v>2121</v>
      </c>
      <c r="C66" s="23" t="s">
        <v>2100</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2100</v>
      </c>
    </row>
    <row r="67" spans="1:33" x14ac:dyDescent="0.25">
      <c r="A67" s="56" t="s">
        <v>2151</v>
      </c>
      <c r="B67" s="16" t="s">
        <v>2152</v>
      </c>
      <c r="C67" s="24" t="s">
        <v>2100</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2100</v>
      </c>
    </row>
    <row r="69" spans="1:33" x14ac:dyDescent="0.25">
      <c r="B69" s="16" t="s">
        <v>2153</v>
      </c>
    </row>
    <row r="70" spans="1:33" x14ac:dyDescent="0.25">
      <c r="A70" s="56" t="s">
        <v>2154</v>
      </c>
      <c r="B70" s="17" t="s">
        <v>2155</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x14ac:dyDescent="0.25">
      <c r="A71" s="56" t="s">
        <v>2156</v>
      </c>
      <c r="B71" s="17" t="s">
        <v>2157</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x14ac:dyDescent="0.25">
      <c r="A72" s="56" t="s">
        <v>2158</v>
      </c>
      <c r="B72" s="17" t="s">
        <v>2159</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x14ac:dyDescent="0.25">
      <c r="A73" s="56" t="s">
        <v>2160</v>
      </c>
      <c r="B73" s="17" t="s">
        <v>2161</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x14ac:dyDescent="0.25">
      <c r="A74" s="56" t="s">
        <v>2162</v>
      </c>
      <c r="B74" s="17" t="s">
        <v>2097</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x14ac:dyDescent="0.25">
      <c r="A75" s="56" t="s">
        <v>2163</v>
      </c>
      <c r="B75" s="17" t="s">
        <v>2164</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x14ac:dyDescent="0.25">
      <c r="A76" s="56" t="s">
        <v>2165</v>
      </c>
      <c r="B76" s="16" t="s">
        <v>2166</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x14ac:dyDescent="0.25">
      <c r="B78" s="16" t="s">
        <v>2167</v>
      </c>
    </row>
    <row r="79" spans="1:33" ht="15" customHeight="1" x14ac:dyDescent="0.25">
      <c r="B79" s="16" t="s">
        <v>2168</v>
      </c>
    </row>
    <row r="80" spans="1:33" ht="15" customHeight="1" x14ac:dyDescent="0.25">
      <c r="A80" s="56" t="s">
        <v>2169</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x14ac:dyDescent="0.25">
      <c r="A81" s="56" t="s">
        <v>2170</v>
      </c>
      <c r="B81" s="17" t="s">
        <v>2171</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x14ac:dyDescent="0.25">
      <c r="A82" s="56" t="s">
        <v>2172</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x14ac:dyDescent="0.25">
      <c r="A83" s="56" t="s">
        <v>2173</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x14ac:dyDescent="0.25">
      <c r="A84" s="56" t="s">
        <v>2174</v>
      </c>
      <c r="B84" s="17" t="s">
        <v>2175</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x14ac:dyDescent="0.25">
      <c r="B86" s="16" t="s">
        <v>2176</v>
      </c>
    </row>
    <row r="87" spans="1:33" ht="15" customHeight="1" x14ac:dyDescent="0.25">
      <c r="A87" s="56" t="s">
        <v>2177</v>
      </c>
      <c r="B87" s="17" t="s">
        <v>2178</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x14ac:dyDescent="0.25">
      <c r="A88" s="56" t="s">
        <v>2179</v>
      </c>
      <c r="B88" s="17" t="s">
        <v>2180</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x14ac:dyDescent="0.25">
      <c r="A89" s="56" t="s">
        <v>2181</v>
      </c>
      <c r="B89" s="17" t="s">
        <v>2182</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x14ac:dyDescent="0.25">
      <c r="A90" s="56" t="s">
        <v>2183</v>
      </c>
      <c r="B90" s="17" t="s">
        <v>2184</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x14ac:dyDescent="0.25">
      <c r="A91" s="56" t="s">
        <v>2185</v>
      </c>
      <c r="B91" s="17" t="s">
        <v>2186</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x14ac:dyDescent="0.25">
      <c r="A92" s="56" t="s">
        <v>2187</v>
      </c>
      <c r="B92" s="17" t="s">
        <v>2188</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x14ac:dyDescent="0.25">
      <c r="A93" s="56" t="s">
        <v>2189</v>
      </c>
      <c r="B93" s="17" t="s">
        <v>2190</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x14ac:dyDescent="0.25">
      <c r="B95" s="16" t="s">
        <v>2191</v>
      </c>
    </row>
    <row r="96" spans="1:33" ht="15" customHeight="1" x14ac:dyDescent="0.25">
      <c r="B96" s="16" t="s">
        <v>2168</v>
      </c>
    </row>
    <row r="97" spans="1:33" ht="15" customHeight="1" x14ac:dyDescent="0.25">
      <c r="B97" s="16" t="s">
        <v>2192</v>
      </c>
    </row>
    <row r="98" spans="1:33" ht="15" customHeight="1" x14ac:dyDescent="0.25">
      <c r="A98" s="56" t="s">
        <v>2193</v>
      </c>
      <c r="B98" s="17" t="s">
        <v>2155</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x14ac:dyDescent="0.25">
      <c r="A99" s="56" t="s">
        <v>2194</v>
      </c>
      <c r="B99" s="17" t="s">
        <v>2157</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x14ac:dyDescent="0.25">
      <c r="A100" s="56" t="s">
        <v>2195</v>
      </c>
      <c r="B100" s="17" t="s">
        <v>2159</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x14ac:dyDescent="0.25">
      <c r="A101" s="56" t="s">
        <v>2196</v>
      </c>
      <c r="B101" s="17" t="s">
        <v>2197</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x14ac:dyDescent="0.25">
      <c r="A102" s="56" t="s">
        <v>2198</v>
      </c>
      <c r="B102" s="17" t="s">
        <v>2199</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2100</v>
      </c>
    </row>
    <row r="103" spans="1:33" ht="15" customHeight="1" x14ac:dyDescent="0.25">
      <c r="A103" s="56" t="s">
        <v>2200</v>
      </c>
      <c r="B103" s="17" t="s">
        <v>2201</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x14ac:dyDescent="0.25">
      <c r="A104" s="56" t="s">
        <v>2202</v>
      </c>
      <c r="B104" s="17" t="s">
        <v>2099</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2100</v>
      </c>
    </row>
    <row r="105" spans="1:33" ht="15" customHeight="1" x14ac:dyDescent="0.25">
      <c r="A105" s="56" t="s">
        <v>2203</v>
      </c>
      <c r="B105" s="16" t="s">
        <v>2204</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x14ac:dyDescent="0.25">
      <c r="A106" s="56" t="s">
        <v>2205</v>
      </c>
      <c r="B106" s="17" t="s">
        <v>2206</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x14ac:dyDescent="0.25">
      <c r="A107" s="56" t="s">
        <v>2207</v>
      </c>
      <c r="B107" s="17" t="s">
        <v>2208</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x14ac:dyDescent="0.25">
      <c r="B109" s="16" t="s">
        <v>2153</v>
      </c>
    </row>
    <row r="110" spans="1:33" ht="15" customHeight="1" x14ac:dyDescent="0.25">
      <c r="A110" s="56" t="s">
        <v>2209</v>
      </c>
      <c r="B110" s="17" t="s">
        <v>2155</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x14ac:dyDescent="0.25">
      <c r="A111" s="56" t="s">
        <v>2210</v>
      </c>
      <c r="B111" s="17" t="s">
        <v>2157</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x14ac:dyDescent="0.25">
      <c r="A112" s="56" t="s">
        <v>2211</v>
      </c>
      <c r="B112" s="17" t="s">
        <v>2159</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x14ac:dyDescent="0.25">
      <c r="A113" s="56" t="s">
        <v>2212</v>
      </c>
      <c r="B113" s="17" t="s">
        <v>2161</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x14ac:dyDescent="0.25">
      <c r="A114" s="56" t="s">
        <v>2213</v>
      </c>
      <c r="B114" s="17" t="s">
        <v>2201</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x14ac:dyDescent="0.25">
      <c r="A115" s="56" t="s">
        <v>2214</v>
      </c>
      <c r="B115" s="17" t="s">
        <v>2215</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x14ac:dyDescent="0.25">
      <c r="A116" s="56" t="s">
        <v>2216</v>
      </c>
      <c r="B116" s="16" t="s">
        <v>2166</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x14ac:dyDescent="0.25">
      <c r="A117" s="56" t="s">
        <v>2217</v>
      </c>
      <c r="B117" s="17" t="s">
        <v>2218</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x14ac:dyDescent="0.25">
      <c r="A118" s="56" t="s">
        <v>2219</v>
      </c>
      <c r="B118" s="17" t="s">
        <v>2208</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x14ac:dyDescent="0.25">
      <c r="A120" s="56" t="s">
        <v>2220</v>
      </c>
      <c r="B120" s="16" t="s">
        <v>2221</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x14ac:dyDescent="0.25">
      <c r="B122" s="16" t="s">
        <v>2222</v>
      </c>
    </row>
    <row r="123" spans="1:33" ht="15" customHeight="1" x14ac:dyDescent="0.25">
      <c r="B123" s="16" t="s">
        <v>6931</v>
      </c>
    </row>
    <row r="124" spans="1:33" ht="15" customHeight="1" x14ac:dyDescent="0.25">
      <c r="A124" s="56" t="s">
        <v>2223</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x14ac:dyDescent="0.25">
      <c r="A125" s="56" t="s">
        <v>2224</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x14ac:dyDescent="0.25">
      <c r="A126" s="56" t="s">
        <v>2225</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x14ac:dyDescent="0.25">
      <c r="A127" s="56" t="s">
        <v>2226</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x14ac:dyDescent="0.25">
      <c r="A128" s="56" t="s">
        <v>2227</v>
      </c>
      <c r="B128" s="17" t="s">
        <v>2228</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x14ac:dyDescent="0.25">
      <c r="B129" s="16" t="s">
        <v>2229</v>
      </c>
    </row>
    <row r="130" spans="1:33" ht="15" customHeight="1" x14ac:dyDescent="0.25">
      <c r="A130" s="56" t="s">
        <v>2230</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x14ac:dyDescent="0.25">
      <c r="A131" s="56" t="s">
        <v>2231</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x14ac:dyDescent="0.25">
      <c r="A132" s="56" t="s">
        <v>2232</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x14ac:dyDescent="0.25">
      <c r="A133" s="56" t="s">
        <v>2233</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x14ac:dyDescent="0.25">
      <c r="A134" s="56" t="s">
        <v>2234</v>
      </c>
      <c r="B134" s="17" t="s">
        <v>2228</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x14ac:dyDescent="0.25">
      <c r="B136" s="16" t="s">
        <v>2235</v>
      </c>
    </row>
    <row r="137" spans="1:33" ht="15" customHeight="1" x14ac:dyDescent="0.25">
      <c r="B137" s="16" t="s">
        <v>6931</v>
      </c>
    </row>
    <row r="138" spans="1:33" ht="15" customHeight="1" x14ac:dyDescent="0.25">
      <c r="A138" s="56" t="s">
        <v>2236</v>
      </c>
      <c r="B138" s="17" t="s">
        <v>2237</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x14ac:dyDescent="0.25">
      <c r="A139" s="56" t="s">
        <v>2238</v>
      </c>
      <c r="B139" s="17" t="s">
        <v>2239</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x14ac:dyDescent="0.25">
      <c r="A140" s="56" t="s">
        <v>2240</v>
      </c>
      <c r="B140" s="17" t="s">
        <v>2241</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x14ac:dyDescent="0.25">
      <c r="B141" s="16" t="s">
        <v>2229</v>
      </c>
    </row>
    <row r="142" spans="1:33" ht="15" customHeight="1" x14ac:dyDescent="0.25">
      <c r="A142" s="56" t="s">
        <v>2242</v>
      </c>
      <c r="B142" s="17" t="s">
        <v>2237</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x14ac:dyDescent="0.25">
      <c r="A143" s="56" t="s">
        <v>2243</v>
      </c>
      <c r="B143" s="17" t="s">
        <v>2239</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x14ac:dyDescent="0.25">
      <c r="A144" s="56" t="s">
        <v>2244</v>
      </c>
      <c r="B144" s="17" t="s">
        <v>2241</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x14ac:dyDescent="0.25">
      <c r="B146" s="16" t="s">
        <v>2245</v>
      </c>
    </row>
    <row r="147" spans="1:33" ht="15" customHeight="1" x14ac:dyDescent="0.25">
      <c r="A147" s="56" t="s">
        <v>2246</v>
      </c>
      <c r="B147" s="17" t="s">
        <v>2247</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x14ac:dyDescent="0.25">
      <c r="A148" s="56" t="s">
        <v>2248</v>
      </c>
      <c r="B148" s="17" t="s">
        <v>2249</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x14ac:dyDescent="0.25">
      <c r="A149" s="56" t="s">
        <v>2250</v>
      </c>
      <c r="B149" s="17" t="s">
        <v>2251</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x14ac:dyDescent="0.25">
      <c r="A150" s="56" t="s">
        <v>2252</v>
      </c>
      <c r="B150" s="16" t="s">
        <v>2253</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x14ac:dyDescent="0.25">
      <c r="B152" s="16" t="s">
        <v>2254</v>
      </c>
    </row>
    <row r="153" spans="1:33" ht="15" customHeight="1" x14ac:dyDescent="0.25">
      <c r="B153" s="16" t="s">
        <v>6932</v>
      </c>
    </row>
    <row r="154" spans="1:33" ht="15" customHeight="1" x14ac:dyDescent="0.25">
      <c r="A154" s="56" t="s">
        <v>2255</v>
      </c>
      <c r="B154" s="17" t="s">
        <v>2247</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x14ac:dyDescent="0.25">
      <c r="A155" s="56" t="s">
        <v>2256</v>
      </c>
      <c r="B155" s="17" t="s">
        <v>2249</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x14ac:dyDescent="0.25">
      <c r="A156" s="56" t="s">
        <v>2257</v>
      </c>
      <c r="B156" s="17" t="s">
        <v>2258</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x14ac:dyDescent="0.25">
      <c r="A157" s="56" t="s">
        <v>2259</v>
      </c>
      <c r="B157" s="17" t="s">
        <v>2260</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x14ac:dyDescent="0.25">
      <c r="B158" s="16" t="s">
        <v>2261</v>
      </c>
    </row>
    <row r="159" spans="1:33" ht="15" customHeight="1" x14ac:dyDescent="0.25">
      <c r="A159" s="56" t="s">
        <v>2262</v>
      </c>
      <c r="B159" s="17" t="s">
        <v>2247</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x14ac:dyDescent="0.25">
      <c r="A160" s="56" t="s">
        <v>2263</v>
      </c>
      <c r="B160" s="17" t="s">
        <v>2249</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x14ac:dyDescent="0.25">
      <c r="A161" s="56" t="s">
        <v>2264</v>
      </c>
      <c r="B161" s="17" t="s">
        <v>2258</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x14ac:dyDescent="0.25">
      <c r="A162" s="56" t="s">
        <v>2265</v>
      </c>
      <c r="B162" s="17" t="s">
        <v>2260</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x14ac:dyDescent="0.25">
      <c r="B164" s="16" t="s">
        <v>2266</v>
      </c>
    </row>
    <row r="165" spans="1:33" ht="15" customHeight="1" x14ac:dyDescent="0.25">
      <c r="A165" s="56" t="s">
        <v>2267</v>
      </c>
      <c r="B165" s="17" t="s">
        <v>2268</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x14ac:dyDescent="0.25">
      <c r="A166" s="56" t="s">
        <v>2269</v>
      </c>
      <c r="B166" s="17" t="s">
        <v>2270</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x14ac:dyDescent="0.25">
      <c r="A167" s="56" t="s">
        <v>2271</v>
      </c>
      <c r="B167" s="17" t="s">
        <v>2272</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x14ac:dyDescent="0.25">
      <c r="A168" s="56" t="s">
        <v>2273</v>
      </c>
      <c r="B168" s="17" t="s">
        <v>2274</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x14ac:dyDescent="0.25">
      <c r="A169" s="56" t="s">
        <v>2275</v>
      </c>
      <c r="B169" s="17" t="s">
        <v>2276</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x14ac:dyDescent="0.3"/>
    <row r="171" spans="1:33" ht="15" customHeight="1" x14ac:dyDescent="0.25">
      <c r="B171" s="130" t="s">
        <v>6933</v>
      </c>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62"/>
    </row>
    <row r="172" spans="1:33" x14ac:dyDescent="0.25">
      <c r="B172" s="60" t="s">
        <v>2277</v>
      </c>
    </row>
    <row r="173" spans="1:33" ht="15" customHeight="1" x14ac:dyDescent="0.25">
      <c r="B173" s="60" t="s">
        <v>6934</v>
      </c>
    </row>
    <row r="174" spans="1:33" ht="15" customHeight="1" x14ac:dyDescent="0.25">
      <c r="B174" s="60" t="s">
        <v>6935</v>
      </c>
    </row>
    <row r="175" spans="1:33" ht="15" customHeight="1" x14ac:dyDescent="0.25">
      <c r="B175" s="60" t="s">
        <v>2278</v>
      </c>
    </row>
    <row r="176" spans="1:33" ht="15" customHeight="1" x14ac:dyDescent="0.25">
      <c r="B176" s="60" t="s">
        <v>2279</v>
      </c>
    </row>
    <row r="177" spans="2:2" ht="15" customHeight="1" x14ac:dyDescent="0.25">
      <c r="B177" s="60" t="s">
        <v>6936</v>
      </c>
    </row>
    <row r="178" spans="2:2" ht="15" customHeight="1" x14ac:dyDescent="0.25">
      <c r="B178" s="60" t="s">
        <v>6937</v>
      </c>
    </row>
    <row r="179" spans="2:2" ht="15" customHeight="1" x14ac:dyDescent="0.25">
      <c r="B179" s="60" t="s">
        <v>6938</v>
      </c>
    </row>
    <row r="180" spans="2:2" ht="15" customHeight="1" x14ac:dyDescent="0.25">
      <c r="B180" s="60" t="s">
        <v>6939</v>
      </c>
    </row>
    <row r="181" spans="2:2" ht="15" customHeight="1" x14ac:dyDescent="0.25">
      <c r="B181" s="60" t="s">
        <v>6940</v>
      </c>
    </row>
    <row r="182" spans="2:2" ht="15" customHeight="1" x14ac:dyDescent="0.25">
      <c r="B182" s="60" t="s">
        <v>6941</v>
      </c>
    </row>
    <row r="183" spans="2:2" x14ac:dyDescent="0.25">
      <c r="B183" s="60" t="s">
        <v>2280</v>
      </c>
    </row>
    <row r="184" spans="2:2" ht="15" customHeight="1" x14ac:dyDescent="0.25">
      <c r="B184" s="60" t="s">
        <v>2281</v>
      </c>
    </row>
    <row r="185" spans="2:2" x14ac:dyDescent="0.25">
      <c r="B185" s="60" t="s">
        <v>6942</v>
      </c>
    </row>
    <row r="186" spans="2:2" ht="15" customHeight="1" x14ac:dyDescent="0.25">
      <c r="B186" s="60" t="s">
        <v>6943</v>
      </c>
    </row>
    <row r="187" spans="2:2" ht="15" customHeight="1" x14ac:dyDescent="0.25">
      <c r="B187" s="60" t="s">
        <v>6944</v>
      </c>
    </row>
    <row r="188" spans="2:2" ht="15" customHeight="1" x14ac:dyDescent="0.25">
      <c r="B188" s="60" t="s">
        <v>6945</v>
      </c>
    </row>
    <row r="189" spans="2:2" ht="15" customHeight="1" x14ac:dyDescent="0.25">
      <c r="B189" s="60" t="s">
        <v>6946</v>
      </c>
    </row>
    <row r="190" spans="2:2" ht="15" customHeight="1" x14ac:dyDescent="0.25">
      <c r="B190" s="60" t="s">
        <v>6947</v>
      </c>
    </row>
    <row r="191" spans="2:2" ht="15" customHeight="1" x14ac:dyDescent="0.25">
      <c r="B191" s="60" t="s">
        <v>6928</v>
      </c>
    </row>
    <row r="192" spans="2:2" ht="15" customHeight="1" x14ac:dyDescent="0.25">
      <c r="B192" s="60" t="s">
        <v>6948</v>
      </c>
    </row>
    <row r="193" spans="2:2" ht="15" customHeight="1" x14ac:dyDescent="0.25">
      <c r="B193" s="60" t="s">
        <v>6929</v>
      </c>
    </row>
    <row r="194" spans="2:2" ht="15" customHeight="1" x14ac:dyDescent="0.25">
      <c r="B194" s="60" t="s">
        <v>6930</v>
      </c>
    </row>
    <row r="211" spans="1:33" ht="15" customHeight="1" x14ac:dyDescent="0.25">
      <c r="B211" s="60" t="s">
        <v>6949</v>
      </c>
    </row>
    <row r="212" spans="1:33" ht="15" customHeight="1" x14ac:dyDescent="0.25">
      <c r="B212" s="60" t="s">
        <v>6950</v>
      </c>
    </row>
    <row r="213" spans="1:33" ht="15" customHeight="1" x14ac:dyDescent="0.25">
      <c r="B213" s="60" t="s">
        <v>6951</v>
      </c>
    </row>
    <row r="222" spans="1:33" ht="15" customHeight="1" x14ac:dyDescent="0.25">
      <c r="A222" s="56" t="s">
        <v>6952</v>
      </c>
      <c r="B222" s="15" t="s">
        <v>6953</v>
      </c>
      <c r="AG222" s="57" t="s">
        <v>6917</v>
      </c>
    </row>
    <row r="223" spans="1:33" ht="15" customHeight="1" x14ac:dyDescent="0.25">
      <c r="B223" s="13" t="s">
        <v>6954</v>
      </c>
      <c r="AG223" s="57" t="s">
        <v>6918</v>
      </c>
    </row>
    <row r="224" spans="1:33" ht="15" customHeight="1" x14ac:dyDescent="0.25">
      <c r="B224" s="13" t="s">
        <v>6955</v>
      </c>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7" t="s">
        <v>6919</v>
      </c>
    </row>
    <row r="225" spans="1:33" ht="15" customHeight="1" thickBot="1" x14ac:dyDescent="0.3">
      <c r="B225" s="14" t="s">
        <v>6956</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9" t="s">
        <v>6920</v>
      </c>
    </row>
    <row r="226" spans="1:33" ht="15" customHeight="1" thickTop="1" x14ac:dyDescent="0.25"/>
    <row r="227" spans="1:33" x14ac:dyDescent="0.25">
      <c r="B227" s="16" t="s">
        <v>1831</v>
      </c>
    </row>
    <row r="228" spans="1:33" ht="15" customHeight="1" x14ac:dyDescent="0.25">
      <c r="A228" s="56" t="s">
        <v>6957</v>
      </c>
      <c r="B228" s="17" t="s">
        <v>6958</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2100</v>
      </c>
    </row>
    <row r="229" spans="1:33" ht="15" customHeight="1" x14ac:dyDescent="0.25">
      <c r="A229" s="56" t="s">
        <v>6959</v>
      </c>
      <c r="B229" s="17" t="s">
        <v>6960</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2100</v>
      </c>
    </row>
    <row r="230" spans="1:33" ht="15" customHeight="1" x14ac:dyDescent="0.25">
      <c r="A230" s="56" t="s">
        <v>6961</v>
      </c>
      <c r="B230" s="17" t="s">
        <v>6962</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2100</v>
      </c>
    </row>
    <row r="231" spans="1:33" ht="15" customHeight="1" x14ac:dyDescent="0.25">
      <c r="B231" s="16" t="s">
        <v>6963</v>
      </c>
    </row>
    <row r="232" spans="1:33" ht="15" customHeight="1" x14ac:dyDescent="0.25">
      <c r="A232" s="56" t="s">
        <v>6964</v>
      </c>
      <c r="B232" s="17" t="s">
        <v>6965</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2100</v>
      </c>
    </row>
    <row r="233" spans="1:33" ht="15" customHeight="1" x14ac:dyDescent="0.25">
      <c r="A233" s="56" t="s">
        <v>6966</v>
      </c>
      <c r="B233" s="17" t="s">
        <v>6967</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2100</v>
      </c>
    </row>
    <row r="234" spans="1:33" ht="15" customHeight="1" x14ac:dyDescent="0.25">
      <c r="A234" s="56" t="s">
        <v>6968</v>
      </c>
      <c r="B234" s="17" t="s">
        <v>6969</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2100</v>
      </c>
    </row>
    <row r="235" spans="1:33" ht="15" customHeight="1" x14ac:dyDescent="0.25">
      <c r="B235" s="132" t="s">
        <v>6970</v>
      </c>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row>
    <row r="236" spans="1:33" ht="15" customHeight="1" x14ac:dyDescent="0.25">
      <c r="A236" s="56" t="s">
        <v>6971</v>
      </c>
      <c r="B236" s="17" t="s">
        <v>6972</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2100</v>
      </c>
    </row>
    <row r="237" spans="1:33" ht="15" customHeight="1" x14ac:dyDescent="0.25">
      <c r="A237" s="56" t="s">
        <v>6973</v>
      </c>
      <c r="B237" s="17" t="s">
        <v>6974</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2100</v>
      </c>
    </row>
    <row r="238" spans="1:33" ht="15" customHeight="1" x14ac:dyDescent="0.25">
      <c r="A238" s="56" t="s">
        <v>6975</v>
      </c>
      <c r="B238" s="17" t="s">
        <v>6976</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2100</v>
      </c>
    </row>
    <row r="239" spans="1:33" ht="15" customHeight="1" x14ac:dyDescent="0.25">
      <c r="B239" s="16" t="s">
        <v>6977</v>
      </c>
    </row>
    <row r="240" spans="1:33" ht="15" customHeight="1" x14ac:dyDescent="0.25">
      <c r="A240" s="56" t="s">
        <v>6978</v>
      </c>
      <c r="B240" s="17" t="s">
        <v>6979</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2100</v>
      </c>
    </row>
    <row r="241" spans="1:33" ht="15" customHeight="1" x14ac:dyDescent="0.25">
      <c r="A241" s="56" t="s">
        <v>6980</v>
      </c>
      <c r="B241" s="17" t="s">
        <v>6981</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2100</v>
      </c>
    </row>
    <row r="242" spans="1:33" ht="15" customHeight="1" x14ac:dyDescent="0.25">
      <c r="A242" s="56" t="s">
        <v>6982</v>
      </c>
      <c r="B242" s="17" t="s">
        <v>6983</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2100</v>
      </c>
    </row>
    <row r="243" spans="1:33" ht="15" customHeight="1" x14ac:dyDescent="0.25">
      <c r="B243" s="16" t="s">
        <v>6984</v>
      </c>
    </row>
    <row r="244" spans="1:33" ht="15" customHeight="1" x14ac:dyDescent="0.25">
      <c r="A244" s="56" t="s">
        <v>6985</v>
      </c>
      <c r="B244" s="17" t="s">
        <v>6986</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2100</v>
      </c>
    </row>
    <row r="245" spans="1:33" ht="15" customHeight="1" x14ac:dyDescent="0.25">
      <c r="A245" s="56" t="s">
        <v>6987</v>
      </c>
      <c r="B245" s="17" t="s">
        <v>6988</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2100</v>
      </c>
    </row>
    <row r="246" spans="1:33" ht="15" customHeight="1" x14ac:dyDescent="0.25">
      <c r="A246" s="56" t="s">
        <v>6989</v>
      </c>
      <c r="B246" s="17" t="s">
        <v>6990</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2100</v>
      </c>
    </row>
    <row r="247" spans="1:33" ht="15" customHeight="1" x14ac:dyDescent="0.25">
      <c r="A247" s="56" t="s">
        <v>6991</v>
      </c>
      <c r="B247" s="17" t="s">
        <v>6992</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2100</v>
      </c>
    </row>
    <row r="248" spans="1:33" ht="15" customHeight="1" x14ac:dyDescent="0.25">
      <c r="A248" s="56" t="s">
        <v>6993</v>
      </c>
      <c r="B248" s="17" t="s">
        <v>6994</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2100</v>
      </c>
    </row>
    <row r="249" spans="1:33" ht="15" customHeight="1" x14ac:dyDescent="0.25">
      <c r="A249" s="56" t="s">
        <v>6995</v>
      </c>
      <c r="B249" s="17" t="s">
        <v>6996</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2100</v>
      </c>
    </row>
    <row r="250" spans="1:33" ht="15" customHeight="1" x14ac:dyDescent="0.25">
      <c r="A250" s="56" t="s">
        <v>6997</v>
      </c>
      <c r="B250" s="17" t="s">
        <v>6998</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2100</v>
      </c>
    </row>
    <row r="251" spans="1:33" ht="15" customHeight="1" x14ac:dyDescent="0.25">
      <c r="A251" s="56" t="s">
        <v>6999</v>
      </c>
      <c r="B251" s="17" t="s">
        <v>7000</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2100</v>
      </c>
    </row>
    <row r="252" spans="1:33" ht="15" customHeight="1" x14ac:dyDescent="0.25">
      <c r="A252" s="56" t="s">
        <v>7001</v>
      </c>
      <c r="B252" s="17" t="s">
        <v>7002</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2100</v>
      </c>
    </row>
    <row r="253" spans="1:33" ht="15" customHeight="1" x14ac:dyDescent="0.25">
      <c r="A253" s="56" t="s">
        <v>7003</v>
      </c>
      <c r="B253" s="17" t="s">
        <v>7004</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2100</v>
      </c>
    </row>
    <row r="254" spans="1:33" ht="15" customHeight="1" x14ac:dyDescent="0.25">
      <c r="B254" s="16" t="s">
        <v>7005</v>
      </c>
    </row>
    <row r="255" spans="1:33" ht="15" customHeight="1" x14ac:dyDescent="0.25">
      <c r="A255" s="56" t="s">
        <v>7006</v>
      </c>
      <c r="B255" s="17" t="s">
        <v>7007</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2100</v>
      </c>
    </row>
    <row r="256" spans="1:33" ht="15" customHeight="1" x14ac:dyDescent="0.25">
      <c r="A256" s="56" t="s">
        <v>7008</v>
      </c>
      <c r="B256" s="17" t="s">
        <v>7009</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2100</v>
      </c>
    </row>
    <row r="257" spans="2:2" ht="15" customHeight="1" thickBot="1" x14ac:dyDescent="0.3"/>
    <row r="258" spans="2:2" ht="15" customHeight="1" x14ac:dyDescent="0.25">
      <c r="B258" s="54" t="s">
        <v>7010</v>
      </c>
    </row>
    <row r="259" spans="2:2" x14ac:dyDescent="0.25">
      <c r="B259" s="60" t="s">
        <v>7011</v>
      </c>
    </row>
    <row r="260" spans="2:2" x14ac:dyDescent="0.25">
      <c r="B260" s="60" t="s">
        <v>7012</v>
      </c>
    </row>
    <row r="261" spans="2:2" x14ac:dyDescent="0.25">
      <c r="B261" s="60" t="s">
        <v>6949</v>
      </c>
    </row>
    <row r="262" spans="2:2" x14ac:dyDescent="0.25">
      <c r="B262" s="60" t="s">
        <v>6950</v>
      </c>
    </row>
    <row r="263" spans="2:2" x14ac:dyDescent="0.25">
      <c r="B263" s="60" t="s">
        <v>6951</v>
      </c>
    </row>
    <row r="311" spans="2:33" ht="15" customHeight="1" x14ac:dyDescent="0.25">
      <c r="B311" s="129"/>
      <c r="C311" s="129"/>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c r="AA311" s="129"/>
      <c r="AB311" s="129"/>
      <c r="AC311" s="129"/>
      <c r="AD311" s="129"/>
      <c r="AE311" s="129"/>
      <c r="AF311" s="129"/>
      <c r="AG311" s="129"/>
    </row>
    <row r="455" spans="2:33" ht="15" customHeight="1" x14ac:dyDescent="0.25">
      <c r="B455" s="129"/>
      <c r="C455" s="129"/>
      <c r="D455" s="129"/>
      <c r="E455" s="129"/>
      <c r="F455" s="129"/>
      <c r="G455" s="129"/>
      <c r="H455" s="129"/>
      <c r="I455" s="129"/>
      <c r="J455" s="129"/>
      <c r="K455" s="129"/>
      <c r="L455" s="129"/>
      <c r="M455" s="129"/>
      <c r="N455" s="129"/>
      <c r="O455" s="129"/>
      <c r="P455" s="129"/>
      <c r="Q455" s="129"/>
      <c r="R455" s="129"/>
      <c r="S455" s="129"/>
      <c r="T455" s="129"/>
      <c r="U455" s="129"/>
      <c r="V455" s="129"/>
      <c r="W455" s="129"/>
      <c r="X455" s="129"/>
      <c r="Y455" s="129"/>
      <c r="Z455" s="129"/>
      <c r="AA455" s="129"/>
      <c r="AB455" s="129"/>
      <c r="AC455" s="129"/>
      <c r="AD455" s="129"/>
      <c r="AE455" s="129"/>
      <c r="AF455" s="129"/>
      <c r="AG455" s="129"/>
    </row>
    <row r="660" spans="2:33" ht="15" customHeight="1" x14ac:dyDescent="0.25">
      <c r="B660" s="129"/>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c r="AA660" s="129"/>
      <c r="AB660" s="129"/>
      <c r="AC660" s="129"/>
      <c r="AD660" s="129"/>
      <c r="AE660" s="129"/>
      <c r="AF660" s="129"/>
      <c r="AG660" s="129"/>
    </row>
    <row r="860" spans="2:33" ht="15" customHeight="1" x14ac:dyDescent="0.25">
      <c r="B860" s="129"/>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c r="AA860" s="129"/>
      <c r="AB860" s="129"/>
      <c r="AC860" s="129"/>
      <c r="AD860" s="129"/>
      <c r="AE860" s="129"/>
      <c r="AF860" s="129"/>
      <c r="AG860" s="129"/>
    </row>
    <row r="1060" spans="2:33" ht="15" customHeight="1" x14ac:dyDescent="0.25">
      <c r="B1060" s="129"/>
      <c r="C1060" s="129"/>
      <c r="D1060" s="129"/>
      <c r="E1060" s="129"/>
      <c r="F1060" s="129"/>
      <c r="G1060" s="129"/>
      <c r="H1060" s="129"/>
      <c r="I1060" s="129"/>
      <c r="J1060" s="129"/>
      <c r="K1060" s="129"/>
      <c r="L1060" s="129"/>
      <c r="M1060" s="129"/>
      <c r="N1060" s="129"/>
      <c r="O1060" s="129"/>
      <c r="P1060" s="129"/>
      <c r="Q1060" s="129"/>
      <c r="R1060" s="129"/>
      <c r="S1060" s="129"/>
      <c r="T1060" s="129"/>
      <c r="U1060" s="129"/>
      <c r="V1060" s="129"/>
      <c r="W1060" s="129"/>
      <c r="X1060" s="129"/>
      <c r="Y1060" s="129"/>
      <c r="Z1060" s="129"/>
      <c r="AA1060" s="129"/>
      <c r="AB1060" s="129"/>
      <c r="AC1060" s="129"/>
      <c r="AD1060" s="129"/>
      <c r="AE1060" s="129"/>
      <c r="AF1060" s="129"/>
      <c r="AG1060" s="129"/>
    </row>
    <row r="1260" spans="2:33" ht="15" customHeight="1" x14ac:dyDescent="0.25">
      <c r="B1260" s="129"/>
      <c r="C1260" s="129"/>
      <c r="D1260" s="129"/>
      <c r="E1260" s="129"/>
      <c r="F1260" s="129"/>
      <c r="G1260" s="129"/>
      <c r="H1260" s="129"/>
      <c r="I1260" s="129"/>
      <c r="J1260" s="129"/>
      <c r="K1260" s="129"/>
      <c r="L1260" s="129"/>
      <c r="M1260" s="129"/>
      <c r="N1260" s="129"/>
      <c r="O1260" s="129"/>
      <c r="P1260" s="129"/>
      <c r="Q1260" s="129"/>
      <c r="R1260" s="129"/>
      <c r="S1260" s="129"/>
      <c r="T1260" s="129"/>
      <c r="U1260" s="129"/>
      <c r="V1260" s="129"/>
      <c r="W1260" s="129"/>
      <c r="X1260" s="129"/>
      <c r="Y1260" s="129"/>
      <c r="Z1260" s="129"/>
      <c r="AA1260" s="129"/>
      <c r="AB1260" s="129"/>
      <c r="AC1260" s="129"/>
      <c r="AD1260" s="129"/>
      <c r="AE1260" s="129"/>
      <c r="AF1260" s="129"/>
      <c r="AG1260" s="129"/>
    </row>
    <row r="1460" spans="2:33" ht="15" customHeight="1" x14ac:dyDescent="0.25">
      <c r="B1460" s="129"/>
      <c r="C1460" s="129"/>
      <c r="D1460" s="129"/>
      <c r="E1460" s="129"/>
      <c r="F1460" s="129"/>
      <c r="G1460" s="129"/>
      <c r="H1460" s="129"/>
      <c r="I1460" s="129"/>
      <c r="J1460" s="129"/>
      <c r="K1460" s="129"/>
      <c r="L1460" s="129"/>
      <c r="M1460" s="129"/>
      <c r="N1460" s="129"/>
      <c r="O1460" s="129"/>
      <c r="P1460" s="129"/>
      <c r="Q1460" s="129"/>
      <c r="R1460" s="129"/>
      <c r="S1460" s="129"/>
      <c r="T1460" s="129"/>
      <c r="U1460" s="129"/>
      <c r="V1460" s="129"/>
      <c r="W1460" s="129"/>
      <c r="X1460" s="129"/>
      <c r="Y1460" s="129"/>
      <c r="Z1460" s="129"/>
      <c r="AA1460" s="129"/>
      <c r="AB1460" s="129"/>
      <c r="AC1460" s="129"/>
      <c r="AD1460" s="129"/>
      <c r="AE1460" s="129"/>
      <c r="AF1460" s="129"/>
      <c r="AG1460" s="129"/>
    </row>
    <row r="1660" spans="2:33" ht="15" customHeight="1" x14ac:dyDescent="0.25">
      <c r="B1660" s="129"/>
      <c r="C1660" s="129"/>
      <c r="D1660" s="129"/>
      <c r="E1660" s="129"/>
      <c r="F1660" s="129"/>
      <c r="G1660" s="129"/>
      <c r="H1660" s="129"/>
      <c r="I1660" s="129"/>
      <c r="J1660" s="129"/>
      <c r="K1660" s="129"/>
      <c r="L1660" s="129"/>
      <c r="M1660" s="129"/>
      <c r="N1660" s="129"/>
      <c r="O1660" s="129"/>
      <c r="P1660" s="129"/>
      <c r="Q1660" s="129"/>
      <c r="R1660" s="129"/>
      <c r="S1660" s="129"/>
      <c r="T1660" s="129"/>
      <c r="U1660" s="129"/>
      <c r="V1660" s="129"/>
      <c r="W1660" s="129"/>
      <c r="X1660" s="129"/>
      <c r="Y1660" s="129"/>
      <c r="Z1660" s="129"/>
      <c r="AA1660" s="129"/>
      <c r="AB1660" s="129"/>
      <c r="AC1660" s="129"/>
      <c r="AD1660" s="129"/>
      <c r="AE1660" s="129"/>
      <c r="AF1660" s="129"/>
      <c r="AG1660" s="129"/>
    </row>
    <row r="1860" spans="2:33" ht="15" customHeight="1" x14ac:dyDescent="0.25">
      <c r="B1860" s="129"/>
      <c r="C1860" s="129"/>
      <c r="D1860" s="129"/>
      <c r="E1860" s="129"/>
      <c r="F1860" s="129"/>
      <c r="G1860" s="129"/>
      <c r="H1860" s="129"/>
      <c r="I1860" s="129"/>
      <c r="J1860" s="129"/>
      <c r="K1860" s="129"/>
      <c r="L1860" s="129"/>
      <c r="M1860" s="129"/>
      <c r="N1860" s="129"/>
      <c r="O1860" s="129"/>
      <c r="P1860" s="129"/>
      <c r="Q1860" s="129"/>
      <c r="R1860" s="129"/>
      <c r="S1860" s="129"/>
      <c r="T1860" s="129"/>
      <c r="U1860" s="129"/>
      <c r="V1860" s="129"/>
      <c r="W1860" s="129"/>
      <c r="X1860" s="129"/>
      <c r="Y1860" s="129"/>
      <c r="Z1860" s="129"/>
      <c r="AA1860" s="129"/>
      <c r="AB1860" s="129"/>
      <c r="AC1860" s="129"/>
      <c r="AD1860" s="129"/>
      <c r="AE1860" s="129"/>
      <c r="AF1860" s="129"/>
      <c r="AG1860" s="129"/>
    </row>
    <row r="2060" spans="2:33" ht="15" customHeight="1" x14ac:dyDescent="0.25">
      <c r="B2060" s="129"/>
      <c r="C2060" s="129"/>
      <c r="D2060" s="129"/>
      <c r="E2060" s="129"/>
      <c r="F2060" s="129"/>
      <c r="G2060" s="129"/>
      <c r="H2060" s="129"/>
      <c r="I2060" s="129"/>
      <c r="J2060" s="129"/>
      <c r="K2060" s="129"/>
      <c r="L2060" s="129"/>
      <c r="M2060" s="129"/>
      <c r="N2060" s="129"/>
      <c r="O2060" s="129"/>
      <c r="P2060" s="129"/>
      <c r="Q2060" s="129"/>
      <c r="R2060" s="129"/>
      <c r="S2060" s="129"/>
      <c r="T2060" s="129"/>
      <c r="U2060" s="129"/>
      <c r="V2060" s="129"/>
      <c r="W2060" s="129"/>
      <c r="X2060" s="129"/>
      <c r="Y2060" s="129"/>
      <c r="Z2060" s="129"/>
      <c r="AA2060" s="129"/>
      <c r="AB2060" s="129"/>
      <c r="AC2060" s="129"/>
      <c r="AD2060" s="129"/>
      <c r="AE2060" s="129"/>
      <c r="AF2060" s="129"/>
      <c r="AG2060" s="129"/>
    </row>
    <row r="2260" spans="2:33" ht="15" customHeight="1" x14ac:dyDescent="0.25">
      <c r="B2260" s="129"/>
      <c r="C2260" s="129"/>
      <c r="D2260" s="129"/>
      <c r="E2260" s="129"/>
      <c r="F2260" s="129"/>
      <c r="G2260" s="129"/>
      <c r="H2260" s="129"/>
      <c r="I2260" s="129"/>
      <c r="J2260" s="129"/>
      <c r="K2260" s="129"/>
      <c r="L2260" s="129"/>
      <c r="M2260" s="129"/>
      <c r="N2260" s="129"/>
      <c r="O2260" s="129"/>
      <c r="P2260" s="129"/>
      <c r="Q2260" s="129"/>
      <c r="R2260" s="129"/>
      <c r="S2260" s="129"/>
      <c r="T2260" s="129"/>
      <c r="U2260" s="129"/>
      <c r="V2260" s="129"/>
      <c r="W2260" s="129"/>
      <c r="X2260" s="129"/>
      <c r="Y2260" s="129"/>
      <c r="Z2260" s="129"/>
      <c r="AA2260" s="129"/>
      <c r="AB2260" s="129"/>
      <c r="AC2260" s="129"/>
      <c r="AD2260" s="129"/>
      <c r="AE2260" s="129"/>
      <c r="AF2260" s="129"/>
      <c r="AG2260" s="129"/>
    </row>
    <row r="2460" spans="2:33" ht="15" customHeight="1" x14ac:dyDescent="0.25">
      <c r="B2460" s="129"/>
      <c r="C2460" s="129"/>
      <c r="D2460" s="129"/>
      <c r="E2460" s="129"/>
      <c r="F2460" s="129"/>
      <c r="G2460" s="129"/>
      <c r="H2460" s="129"/>
      <c r="I2460" s="129"/>
      <c r="J2460" s="129"/>
      <c r="K2460" s="129"/>
      <c r="L2460" s="129"/>
      <c r="M2460" s="129"/>
      <c r="N2460" s="129"/>
      <c r="O2460" s="129"/>
      <c r="P2460" s="129"/>
      <c r="Q2460" s="129"/>
      <c r="R2460" s="129"/>
      <c r="S2460" s="129"/>
      <c r="T2460" s="129"/>
      <c r="U2460" s="129"/>
      <c r="V2460" s="129"/>
      <c r="W2460" s="129"/>
      <c r="X2460" s="129"/>
      <c r="Y2460" s="129"/>
      <c r="Z2460" s="129"/>
      <c r="AA2460" s="129"/>
      <c r="AB2460" s="129"/>
      <c r="AC2460" s="129"/>
      <c r="AD2460" s="129"/>
      <c r="AE2460" s="129"/>
      <c r="AF2460" s="129"/>
      <c r="AG2460" s="129"/>
    </row>
    <row r="2660" spans="2:33" ht="15" customHeight="1" x14ac:dyDescent="0.25">
      <c r="B2660" s="129"/>
      <c r="C2660" s="129"/>
      <c r="D2660" s="129"/>
      <c r="E2660" s="129"/>
      <c r="F2660" s="129"/>
      <c r="G2660" s="129"/>
      <c r="H2660" s="129"/>
      <c r="I2660" s="129"/>
      <c r="J2660" s="129"/>
      <c r="K2660" s="129"/>
      <c r="L2660" s="129"/>
      <c r="M2660" s="129"/>
      <c r="N2660" s="129"/>
      <c r="O2660" s="129"/>
      <c r="P2660" s="129"/>
      <c r="Q2660" s="129"/>
      <c r="R2660" s="129"/>
      <c r="S2660" s="129"/>
      <c r="T2660" s="129"/>
      <c r="U2660" s="129"/>
      <c r="V2660" s="129"/>
      <c r="W2660" s="129"/>
      <c r="X2660" s="129"/>
      <c r="Y2660" s="129"/>
      <c r="Z2660" s="129"/>
      <c r="AA2660" s="129"/>
      <c r="AB2660" s="129"/>
      <c r="AC2660" s="129"/>
      <c r="AD2660" s="129"/>
      <c r="AE2660" s="129"/>
      <c r="AF2660" s="129"/>
      <c r="AG2660" s="129"/>
    </row>
    <row r="2860" spans="2:33" ht="15" customHeight="1" x14ac:dyDescent="0.25">
      <c r="B2860" s="129"/>
      <c r="C2860" s="129"/>
      <c r="D2860" s="129"/>
      <c r="E2860" s="129"/>
      <c r="F2860" s="129"/>
      <c r="G2860" s="129"/>
      <c r="H2860" s="129"/>
      <c r="I2860" s="129"/>
      <c r="J2860" s="129"/>
      <c r="K2860" s="129"/>
      <c r="L2860" s="129"/>
      <c r="M2860" s="129"/>
      <c r="N2860" s="129"/>
      <c r="O2860" s="129"/>
      <c r="P2860" s="129"/>
      <c r="Q2860" s="129"/>
      <c r="R2860" s="129"/>
      <c r="S2860" s="129"/>
      <c r="T2860" s="129"/>
      <c r="U2860" s="129"/>
      <c r="V2860" s="129"/>
      <c r="W2860" s="129"/>
      <c r="X2860" s="129"/>
      <c r="Y2860" s="129"/>
      <c r="Z2860" s="129"/>
      <c r="AA2860" s="129"/>
      <c r="AB2860" s="129"/>
      <c r="AC2860" s="129"/>
      <c r="AD2860" s="129"/>
      <c r="AE2860" s="129"/>
      <c r="AF2860" s="129"/>
      <c r="AG2860" s="129"/>
    </row>
    <row r="3060" spans="2:33" ht="15" customHeight="1" x14ac:dyDescent="0.25">
      <c r="B3060" s="129"/>
      <c r="C3060" s="129"/>
      <c r="D3060" s="129"/>
      <c r="E3060" s="129"/>
      <c r="F3060" s="129"/>
      <c r="G3060" s="129"/>
      <c r="H3060" s="129"/>
      <c r="I3060" s="129"/>
      <c r="J3060" s="129"/>
      <c r="K3060" s="129"/>
      <c r="L3060" s="129"/>
      <c r="M3060" s="129"/>
      <c r="N3060" s="129"/>
      <c r="O3060" s="129"/>
      <c r="P3060" s="129"/>
      <c r="Q3060" s="129"/>
      <c r="R3060" s="129"/>
      <c r="S3060" s="129"/>
      <c r="T3060" s="129"/>
      <c r="U3060" s="129"/>
      <c r="V3060" s="129"/>
      <c r="W3060" s="129"/>
      <c r="X3060" s="129"/>
      <c r="Y3060" s="129"/>
      <c r="Z3060" s="129"/>
      <c r="AA3060" s="129"/>
      <c r="AB3060" s="129"/>
      <c r="AC3060" s="129"/>
      <c r="AD3060" s="129"/>
      <c r="AE3060" s="129"/>
      <c r="AF3060" s="129"/>
      <c r="AG3060" s="129"/>
    </row>
    <row r="3260" spans="2:33" ht="15" customHeight="1" x14ac:dyDescent="0.25">
      <c r="B3260" s="129"/>
      <c r="C3260" s="129"/>
      <c r="D3260" s="129"/>
      <c r="E3260" s="129"/>
      <c r="F3260" s="129"/>
      <c r="G3260" s="129"/>
      <c r="H3260" s="129"/>
      <c r="I3260" s="129"/>
      <c r="J3260" s="129"/>
      <c r="K3260" s="129"/>
      <c r="L3260" s="129"/>
      <c r="M3260" s="129"/>
      <c r="N3260" s="129"/>
      <c r="O3260" s="129"/>
      <c r="P3260" s="129"/>
      <c r="Q3260" s="129"/>
      <c r="R3260" s="129"/>
      <c r="S3260" s="129"/>
      <c r="T3260" s="129"/>
      <c r="U3260" s="129"/>
      <c r="V3260" s="129"/>
      <c r="W3260" s="129"/>
      <c r="X3260" s="129"/>
      <c r="Y3260" s="129"/>
      <c r="Z3260" s="129"/>
      <c r="AA3260" s="129"/>
      <c r="AB3260" s="129"/>
      <c r="AC3260" s="129"/>
      <c r="AD3260" s="129"/>
      <c r="AE3260" s="129"/>
      <c r="AF3260" s="129"/>
      <c r="AG3260" s="129"/>
    </row>
    <row r="3460" spans="2:33" ht="15" customHeight="1" x14ac:dyDescent="0.25">
      <c r="B3460" s="129"/>
      <c r="C3460" s="129"/>
      <c r="D3460" s="129"/>
      <c r="E3460" s="129"/>
      <c r="F3460" s="129"/>
      <c r="G3460" s="129"/>
      <c r="H3460" s="129"/>
      <c r="I3460" s="129"/>
      <c r="J3460" s="129"/>
      <c r="K3460" s="129"/>
      <c r="L3460" s="129"/>
      <c r="M3460" s="129"/>
      <c r="N3460" s="129"/>
      <c r="O3460" s="129"/>
      <c r="P3460" s="129"/>
      <c r="Q3460" s="129"/>
      <c r="R3460" s="129"/>
      <c r="S3460" s="129"/>
      <c r="T3460" s="129"/>
      <c r="U3460" s="129"/>
      <c r="V3460" s="129"/>
      <c r="W3460" s="129"/>
      <c r="X3460" s="129"/>
      <c r="Y3460" s="129"/>
      <c r="Z3460" s="129"/>
      <c r="AA3460" s="129"/>
      <c r="AB3460" s="129"/>
      <c r="AC3460" s="129"/>
      <c r="AD3460" s="129"/>
      <c r="AE3460" s="129"/>
      <c r="AF3460" s="129"/>
      <c r="AG3460" s="129"/>
    </row>
    <row r="3660" spans="2:33" ht="15" customHeight="1" x14ac:dyDescent="0.25">
      <c r="B3660" s="129"/>
      <c r="C3660" s="129"/>
      <c r="D3660" s="129"/>
      <c r="E3660" s="129"/>
      <c r="F3660" s="129"/>
      <c r="G3660" s="129"/>
      <c r="H3660" s="129"/>
      <c r="I3660" s="129"/>
      <c r="J3660" s="129"/>
      <c r="K3660" s="129"/>
      <c r="L3660" s="129"/>
      <c r="M3660" s="129"/>
      <c r="N3660" s="129"/>
      <c r="O3660" s="129"/>
      <c r="P3660" s="129"/>
      <c r="Q3660" s="129"/>
      <c r="R3660" s="129"/>
      <c r="S3660" s="129"/>
      <c r="T3660" s="129"/>
      <c r="U3660" s="129"/>
      <c r="V3660" s="129"/>
      <c r="W3660" s="129"/>
      <c r="X3660" s="129"/>
      <c r="Y3660" s="129"/>
      <c r="Z3660" s="129"/>
      <c r="AA3660" s="129"/>
      <c r="AB3660" s="129"/>
      <c r="AC3660" s="129"/>
      <c r="AD3660" s="129"/>
      <c r="AE3660" s="129"/>
      <c r="AF3660" s="129"/>
      <c r="AG3660" s="129"/>
    </row>
    <row r="3860" spans="2:33" ht="15" customHeight="1" x14ac:dyDescent="0.25">
      <c r="B3860" s="129"/>
      <c r="C3860" s="129"/>
      <c r="D3860" s="129"/>
      <c r="E3860" s="129"/>
      <c r="F3860" s="129"/>
      <c r="G3860" s="129"/>
      <c r="H3860" s="129"/>
      <c r="I3860" s="129"/>
      <c r="J3860" s="129"/>
      <c r="K3860" s="129"/>
      <c r="L3860" s="129"/>
      <c r="M3860" s="129"/>
      <c r="N3860" s="129"/>
      <c r="O3860" s="129"/>
      <c r="P3860" s="129"/>
      <c r="Q3860" s="129"/>
      <c r="R3860" s="129"/>
      <c r="S3860" s="129"/>
      <c r="T3860" s="129"/>
      <c r="U3860" s="129"/>
      <c r="V3860" s="129"/>
      <c r="W3860" s="129"/>
      <c r="X3860" s="129"/>
      <c r="Y3860" s="129"/>
      <c r="Z3860" s="129"/>
      <c r="AA3860" s="129"/>
      <c r="AB3860" s="129"/>
      <c r="AC3860" s="129"/>
      <c r="AD3860" s="129"/>
      <c r="AE3860" s="129"/>
      <c r="AF3860" s="129"/>
      <c r="AG3860" s="129"/>
    </row>
    <row r="4060" spans="2:33" ht="15" customHeight="1" x14ac:dyDescent="0.25">
      <c r="B4060" s="129"/>
      <c r="C4060" s="129"/>
      <c r="D4060" s="129"/>
      <c r="E4060" s="129"/>
      <c r="F4060" s="129"/>
      <c r="G4060" s="129"/>
      <c r="H4060" s="129"/>
      <c r="I4060" s="129"/>
      <c r="J4060" s="129"/>
      <c r="K4060" s="129"/>
      <c r="L4060" s="129"/>
      <c r="M4060" s="129"/>
      <c r="N4060" s="129"/>
      <c r="O4060" s="129"/>
      <c r="P4060" s="129"/>
      <c r="Q4060" s="129"/>
      <c r="R4060" s="129"/>
      <c r="S4060" s="129"/>
      <c r="T4060" s="129"/>
      <c r="U4060" s="129"/>
      <c r="V4060" s="129"/>
      <c r="W4060" s="129"/>
      <c r="X4060" s="129"/>
      <c r="Y4060" s="129"/>
      <c r="Z4060" s="129"/>
      <c r="AA4060" s="129"/>
      <c r="AB4060" s="129"/>
      <c r="AC4060" s="129"/>
      <c r="AD4060" s="129"/>
      <c r="AE4060" s="129"/>
      <c r="AF4060" s="129"/>
      <c r="AG4060" s="129"/>
    </row>
    <row r="4260" spans="2:33" ht="15" customHeight="1" x14ac:dyDescent="0.25">
      <c r="B4260" s="129"/>
      <c r="C4260" s="129"/>
      <c r="D4260" s="129"/>
      <c r="E4260" s="129"/>
      <c r="F4260" s="129"/>
      <c r="G4260" s="129"/>
      <c r="H4260" s="129"/>
      <c r="I4260" s="129"/>
      <c r="J4260" s="129"/>
      <c r="K4260" s="129"/>
      <c r="L4260" s="129"/>
      <c r="M4260" s="129"/>
      <c r="N4260" s="129"/>
      <c r="O4260" s="129"/>
      <c r="P4260" s="129"/>
      <c r="Q4260" s="129"/>
      <c r="R4260" s="129"/>
      <c r="S4260" s="129"/>
      <c r="T4260" s="129"/>
      <c r="U4260" s="129"/>
      <c r="V4260" s="129"/>
      <c r="W4260" s="129"/>
      <c r="X4260" s="129"/>
      <c r="Y4260" s="129"/>
      <c r="Z4260" s="129"/>
      <c r="AA4260" s="129"/>
      <c r="AB4260" s="129"/>
      <c r="AC4260" s="129"/>
      <c r="AD4260" s="129"/>
      <c r="AE4260" s="129"/>
      <c r="AF4260" s="129"/>
      <c r="AG4260" s="129"/>
    </row>
    <row r="4460" spans="2:33" ht="15" customHeight="1" x14ac:dyDescent="0.25">
      <c r="B4460" s="129"/>
      <c r="C4460" s="129"/>
      <c r="D4460" s="129"/>
      <c r="E4460" s="129"/>
      <c r="F4460" s="129"/>
      <c r="G4460" s="129"/>
      <c r="H4460" s="129"/>
      <c r="I4460" s="129"/>
      <c r="J4460" s="129"/>
      <c r="K4460" s="129"/>
      <c r="L4460" s="129"/>
      <c r="M4460" s="129"/>
      <c r="N4460" s="129"/>
      <c r="O4460" s="129"/>
      <c r="P4460" s="129"/>
      <c r="Q4460" s="129"/>
      <c r="R4460" s="129"/>
      <c r="S4460" s="129"/>
      <c r="T4460" s="129"/>
      <c r="U4460" s="129"/>
      <c r="V4460" s="129"/>
      <c r="W4460" s="129"/>
      <c r="X4460" s="129"/>
      <c r="Y4460" s="129"/>
      <c r="Z4460" s="129"/>
      <c r="AA4460" s="129"/>
      <c r="AB4460" s="129"/>
      <c r="AC4460" s="129"/>
      <c r="AD4460" s="129"/>
      <c r="AE4460" s="129"/>
      <c r="AF4460" s="129"/>
      <c r="AG4460" s="129"/>
    </row>
    <row r="4660" spans="2:33" ht="15" customHeight="1" x14ac:dyDescent="0.25">
      <c r="B4660" s="129"/>
      <c r="C4660" s="129"/>
      <c r="D4660" s="129"/>
      <c r="E4660" s="129"/>
      <c r="F4660" s="129"/>
      <c r="G4660" s="129"/>
      <c r="H4660" s="129"/>
      <c r="I4660" s="129"/>
      <c r="J4660" s="129"/>
      <c r="K4660" s="129"/>
      <c r="L4660" s="129"/>
      <c r="M4660" s="129"/>
      <c r="N4660" s="129"/>
      <c r="O4660" s="129"/>
      <c r="P4660" s="129"/>
      <c r="Q4660" s="129"/>
      <c r="R4660" s="129"/>
      <c r="S4660" s="129"/>
      <c r="T4660" s="129"/>
      <c r="U4660" s="129"/>
      <c r="V4660" s="129"/>
      <c r="W4660" s="129"/>
      <c r="X4660" s="129"/>
      <c r="Y4660" s="129"/>
      <c r="Z4660" s="129"/>
      <c r="AA4660" s="129"/>
      <c r="AB4660" s="129"/>
      <c r="AC4660" s="129"/>
      <c r="AD4660" s="129"/>
      <c r="AE4660" s="129"/>
      <c r="AF4660" s="129"/>
      <c r="AG4660" s="129"/>
    </row>
    <row r="4860" spans="2:33" ht="15" customHeight="1" x14ac:dyDescent="0.25">
      <c r="B4860" s="129"/>
      <c r="C4860" s="129"/>
      <c r="D4860" s="129"/>
      <c r="E4860" s="129"/>
      <c r="F4860" s="129"/>
      <c r="G4860" s="129"/>
      <c r="H4860" s="129"/>
      <c r="I4860" s="129"/>
      <c r="J4860" s="129"/>
      <c r="K4860" s="129"/>
      <c r="L4860" s="129"/>
      <c r="M4860" s="129"/>
      <c r="N4860" s="129"/>
      <c r="O4860" s="129"/>
      <c r="P4860" s="129"/>
      <c r="Q4860" s="129"/>
      <c r="R4860" s="129"/>
      <c r="S4860" s="129"/>
      <c r="T4860" s="129"/>
      <c r="U4860" s="129"/>
      <c r="V4860" s="129"/>
      <c r="W4860" s="129"/>
      <c r="X4860" s="129"/>
      <c r="Y4860" s="129"/>
      <c r="Z4860" s="129"/>
      <c r="AA4860" s="129"/>
      <c r="AB4860" s="129"/>
      <c r="AC4860" s="129"/>
      <c r="AD4860" s="129"/>
      <c r="AE4860" s="129"/>
      <c r="AF4860" s="129"/>
      <c r="AG4860" s="129"/>
    </row>
    <row r="5060" spans="2:33" ht="15" customHeight="1" x14ac:dyDescent="0.25">
      <c r="B5060" s="129"/>
      <c r="C5060" s="129"/>
      <c r="D5060" s="129"/>
      <c r="E5060" s="129"/>
      <c r="F5060" s="129"/>
      <c r="G5060" s="129"/>
      <c r="H5060" s="129"/>
      <c r="I5060" s="129"/>
      <c r="J5060" s="129"/>
      <c r="K5060" s="129"/>
      <c r="L5060" s="129"/>
      <c r="M5060" s="129"/>
      <c r="N5060" s="129"/>
      <c r="O5060" s="129"/>
      <c r="P5060" s="129"/>
      <c r="Q5060" s="129"/>
      <c r="R5060" s="129"/>
      <c r="S5060" s="129"/>
      <c r="T5060" s="129"/>
      <c r="U5060" s="129"/>
      <c r="V5060" s="129"/>
      <c r="W5060" s="129"/>
      <c r="X5060" s="129"/>
      <c r="Y5060" s="129"/>
      <c r="Z5060" s="129"/>
      <c r="AA5060" s="129"/>
      <c r="AB5060" s="129"/>
      <c r="AC5060" s="129"/>
      <c r="AD5060" s="129"/>
      <c r="AE5060" s="129"/>
      <c r="AF5060" s="129"/>
      <c r="AG5060" s="129"/>
    </row>
    <row r="5260" spans="2:33" ht="15" customHeight="1" x14ac:dyDescent="0.25">
      <c r="B5260" s="129"/>
      <c r="C5260" s="129"/>
      <c r="D5260" s="129"/>
      <c r="E5260" s="129"/>
      <c r="F5260" s="129"/>
      <c r="G5260" s="129"/>
      <c r="H5260" s="129"/>
      <c r="I5260" s="129"/>
      <c r="J5260" s="129"/>
      <c r="K5260" s="129"/>
      <c r="L5260" s="129"/>
      <c r="M5260" s="129"/>
      <c r="N5260" s="129"/>
      <c r="O5260" s="129"/>
      <c r="P5260" s="129"/>
      <c r="Q5260" s="129"/>
      <c r="R5260" s="129"/>
      <c r="S5260" s="129"/>
      <c r="T5260" s="129"/>
      <c r="U5260" s="129"/>
      <c r="V5260" s="129"/>
      <c r="W5260" s="129"/>
      <c r="X5260" s="129"/>
      <c r="Y5260" s="129"/>
      <c r="Z5260" s="129"/>
      <c r="AA5260" s="129"/>
      <c r="AB5260" s="129"/>
      <c r="AC5260" s="129"/>
      <c r="AD5260" s="129"/>
      <c r="AE5260" s="129"/>
      <c r="AF5260" s="129"/>
      <c r="AG5260" s="129"/>
    </row>
    <row r="5460" spans="2:33" ht="15" customHeight="1" x14ac:dyDescent="0.25">
      <c r="B5460" s="129"/>
      <c r="C5460" s="129"/>
      <c r="D5460" s="129"/>
      <c r="E5460" s="129"/>
      <c r="F5460" s="129"/>
      <c r="G5460" s="129"/>
      <c r="H5460" s="129"/>
      <c r="I5460" s="129"/>
      <c r="J5460" s="129"/>
      <c r="K5460" s="129"/>
      <c r="L5460" s="129"/>
      <c r="M5460" s="129"/>
      <c r="N5460" s="129"/>
      <c r="O5460" s="129"/>
      <c r="P5460" s="129"/>
      <c r="Q5460" s="129"/>
      <c r="R5460" s="129"/>
      <c r="S5460" s="129"/>
      <c r="T5460" s="129"/>
      <c r="U5460" s="129"/>
      <c r="V5460" s="129"/>
      <c r="W5460" s="129"/>
      <c r="X5460" s="129"/>
      <c r="Y5460" s="129"/>
      <c r="Z5460" s="129"/>
      <c r="AA5460" s="129"/>
      <c r="AB5460" s="129"/>
      <c r="AC5460" s="129"/>
      <c r="AD5460" s="129"/>
      <c r="AE5460" s="129"/>
      <c r="AF5460" s="129"/>
      <c r="AG5460" s="129"/>
    </row>
    <row r="5630" spans="2:33" ht="15" customHeight="1" x14ac:dyDescent="0.25">
      <c r="B5630" s="129"/>
      <c r="C5630" s="129"/>
      <c r="D5630" s="129"/>
      <c r="E5630" s="129"/>
      <c r="F5630" s="129"/>
      <c r="G5630" s="129"/>
      <c r="H5630" s="129"/>
      <c r="I5630" s="129"/>
      <c r="J5630" s="129"/>
      <c r="K5630" s="129"/>
      <c r="L5630" s="129"/>
      <c r="M5630" s="129"/>
      <c r="N5630" s="129"/>
      <c r="O5630" s="129"/>
      <c r="P5630" s="129"/>
      <c r="Q5630" s="129"/>
      <c r="R5630" s="129"/>
      <c r="S5630" s="129"/>
      <c r="T5630" s="129"/>
      <c r="U5630" s="129"/>
      <c r="V5630" s="129"/>
      <c r="W5630" s="129"/>
      <c r="X5630" s="129"/>
      <c r="Y5630" s="129"/>
      <c r="Z5630" s="129"/>
      <c r="AA5630" s="129"/>
      <c r="AB5630" s="129"/>
      <c r="AC5630" s="129"/>
      <c r="AD5630" s="129"/>
      <c r="AE5630" s="129"/>
      <c r="AF5630" s="129"/>
      <c r="AG5630" s="129"/>
    </row>
    <row r="5805" spans="2:33" ht="15" customHeight="1" x14ac:dyDescent="0.25">
      <c r="B5805" s="129"/>
      <c r="C5805" s="129"/>
      <c r="D5805" s="129"/>
      <c r="E5805" s="129"/>
      <c r="F5805" s="129"/>
      <c r="G5805" s="129"/>
      <c r="H5805" s="129"/>
      <c r="I5805" s="129"/>
      <c r="J5805" s="129"/>
      <c r="K5805" s="129"/>
      <c r="L5805" s="129"/>
      <c r="M5805" s="129"/>
      <c r="N5805" s="129"/>
      <c r="O5805" s="129"/>
      <c r="P5805" s="129"/>
      <c r="Q5805" s="129"/>
      <c r="R5805" s="129"/>
      <c r="S5805" s="129"/>
      <c r="T5805" s="129"/>
      <c r="U5805" s="129"/>
      <c r="V5805" s="129"/>
      <c r="W5805" s="129"/>
      <c r="X5805" s="129"/>
      <c r="Y5805" s="129"/>
      <c r="Z5805" s="129"/>
      <c r="AA5805" s="129"/>
      <c r="AB5805" s="129"/>
      <c r="AC5805" s="129"/>
      <c r="AD5805" s="129"/>
      <c r="AE5805" s="129"/>
      <c r="AF5805" s="129"/>
      <c r="AG5805" s="129"/>
    </row>
    <row r="5980" spans="2:33" ht="15" customHeight="1" x14ac:dyDescent="0.25">
      <c r="B5980" s="129"/>
      <c r="C5980" s="129"/>
      <c r="D5980" s="129"/>
      <c r="E5980" s="129"/>
      <c r="F5980" s="129"/>
      <c r="G5980" s="129"/>
      <c r="H5980" s="129"/>
      <c r="I5980" s="129"/>
      <c r="J5980" s="129"/>
      <c r="K5980" s="129"/>
      <c r="L5980" s="129"/>
      <c r="M5980" s="129"/>
      <c r="N5980" s="129"/>
      <c r="O5980" s="129"/>
      <c r="P5980" s="129"/>
      <c r="Q5980" s="129"/>
      <c r="R5980" s="129"/>
      <c r="S5980" s="129"/>
      <c r="T5980" s="129"/>
      <c r="U5980" s="129"/>
      <c r="V5980" s="129"/>
      <c r="W5980" s="129"/>
      <c r="X5980" s="129"/>
      <c r="Y5980" s="129"/>
      <c r="Z5980" s="129"/>
      <c r="AA5980" s="129"/>
      <c r="AB5980" s="129"/>
      <c r="AC5980" s="129"/>
      <c r="AD5980" s="129"/>
      <c r="AE5980" s="129"/>
      <c r="AF5980" s="129"/>
      <c r="AG5980" s="129"/>
    </row>
    <row r="6155" spans="2:33" ht="15" customHeight="1" x14ac:dyDescent="0.25">
      <c r="B6155" s="129"/>
      <c r="C6155" s="129"/>
      <c r="D6155" s="129"/>
      <c r="E6155" s="129"/>
      <c r="F6155" s="129"/>
      <c r="G6155" s="129"/>
      <c r="H6155" s="129"/>
      <c r="I6155" s="129"/>
      <c r="J6155" s="129"/>
      <c r="K6155" s="129"/>
      <c r="L6155" s="129"/>
      <c r="M6155" s="129"/>
      <c r="N6155" s="129"/>
      <c r="O6155" s="129"/>
      <c r="P6155" s="129"/>
      <c r="Q6155" s="129"/>
      <c r="R6155" s="129"/>
      <c r="S6155" s="129"/>
      <c r="T6155" s="129"/>
      <c r="U6155" s="129"/>
      <c r="V6155" s="129"/>
      <c r="W6155" s="129"/>
      <c r="X6155" s="129"/>
      <c r="Y6155" s="129"/>
      <c r="Z6155" s="129"/>
      <c r="AA6155" s="129"/>
      <c r="AB6155" s="129"/>
      <c r="AC6155" s="129"/>
      <c r="AD6155" s="129"/>
      <c r="AE6155" s="129"/>
      <c r="AF6155" s="129"/>
      <c r="AG6155" s="129"/>
    </row>
    <row r="6330" spans="2:33" ht="15" customHeight="1" x14ac:dyDescent="0.25">
      <c r="B6330" s="129"/>
      <c r="C6330" s="129"/>
      <c r="D6330" s="129"/>
      <c r="E6330" s="129"/>
      <c r="F6330" s="129"/>
      <c r="G6330" s="129"/>
      <c r="H6330" s="129"/>
      <c r="I6330" s="129"/>
      <c r="J6330" s="129"/>
      <c r="K6330" s="129"/>
      <c r="L6330" s="129"/>
      <c r="M6330" s="129"/>
      <c r="N6330" s="129"/>
      <c r="O6330" s="129"/>
      <c r="P6330" s="129"/>
      <c r="Q6330" s="129"/>
      <c r="R6330" s="129"/>
      <c r="S6330" s="129"/>
      <c r="T6330" s="129"/>
      <c r="U6330" s="129"/>
      <c r="V6330" s="129"/>
      <c r="W6330" s="129"/>
      <c r="X6330" s="129"/>
      <c r="Y6330" s="129"/>
      <c r="Z6330" s="129"/>
      <c r="AA6330" s="129"/>
      <c r="AB6330" s="129"/>
      <c r="AC6330" s="129"/>
      <c r="AD6330" s="129"/>
      <c r="AE6330" s="129"/>
      <c r="AF6330" s="129"/>
      <c r="AG6330" s="129"/>
    </row>
    <row r="6505" spans="2:33" ht="15" customHeight="1" x14ac:dyDescent="0.25">
      <c r="B6505" s="129"/>
      <c r="C6505" s="129"/>
      <c r="D6505" s="129"/>
      <c r="E6505" s="129"/>
      <c r="F6505" s="129"/>
      <c r="G6505" s="129"/>
      <c r="H6505" s="129"/>
      <c r="I6505" s="129"/>
      <c r="J6505" s="129"/>
      <c r="K6505" s="129"/>
      <c r="L6505" s="129"/>
      <c r="M6505" s="129"/>
      <c r="N6505" s="129"/>
      <c r="O6505" s="129"/>
      <c r="P6505" s="129"/>
      <c r="Q6505" s="129"/>
      <c r="R6505" s="129"/>
      <c r="S6505" s="129"/>
      <c r="T6505" s="129"/>
      <c r="U6505" s="129"/>
      <c r="V6505" s="129"/>
      <c r="W6505" s="129"/>
      <c r="X6505" s="129"/>
      <c r="Y6505" s="129"/>
      <c r="Z6505" s="129"/>
      <c r="AA6505" s="129"/>
      <c r="AB6505" s="129"/>
      <c r="AC6505" s="129"/>
      <c r="AD6505" s="129"/>
      <c r="AE6505" s="129"/>
      <c r="AF6505" s="129"/>
      <c r="AG6505" s="129"/>
    </row>
    <row r="6680" spans="2:33" ht="15" customHeight="1" x14ac:dyDescent="0.25">
      <c r="B6680" s="129"/>
      <c r="C6680" s="129"/>
      <c r="D6680" s="129"/>
      <c r="E6680" s="129"/>
      <c r="F6680" s="129"/>
      <c r="G6680" s="129"/>
      <c r="H6680" s="129"/>
      <c r="I6680" s="129"/>
      <c r="J6680" s="129"/>
      <c r="K6680" s="129"/>
      <c r="L6680" s="129"/>
      <c r="M6680" s="129"/>
      <c r="N6680" s="129"/>
      <c r="O6680" s="129"/>
      <c r="P6680" s="129"/>
      <c r="Q6680" s="129"/>
      <c r="R6680" s="129"/>
      <c r="S6680" s="129"/>
      <c r="T6680" s="129"/>
      <c r="U6680" s="129"/>
      <c r="V6680" s="129"/>
      <c r="W6680" s="129"/>
      <c r="X6680" s="129"/>
      <c r="Y6680" s="129"/>
      <c r="Z6680" s="129"/>
      <c r="AA6680" s="129"/>
      <c r="AB6680" s="129"/>
      <c r="AC6680" s="129"/>
      <c r="AD6680" s="129"/>
      <c r="AE6680" s="129"/>
      <c r="AF6680" s="129"/>
      <c r="AG6680" s="129"/>
    </row>
    <row r="6855" spans="2:33" ht="15" customHeight="1" x14ac:dyDescent="0.25">
      <c r="B6855" s="129"/>
      <c r="C6855" s="129"/>
      <c r="D6855" s="129"/>
      <c r="E6855" s="129"/>
      <c r="F6855" s="129"/>
      <c r="G6855" s="129"/>
      <c r="H6855" s="129"/>
      <c r="I6855" s="129"/>
      <c r="J6855" s="129"/>
      <c r="K6855" s="129"/>
      <c r="L6855" s="129"/>
      <c r="M6855" s="129"/>
      <c r="N6855" s="129"/>
      <c r="O6855" s="129"/>
      <c r="P6855" s="129"/>
      <c r="Q6855" s="129"/>
      <c r="R6855" s="129"/>
      <c r="S6855" s="129"/>
      <c r="T6855" s="129"/>
      <c r="U6855" s="129"/>
      <c r="V6855" s="129"/>
      <c r="W6855" s="129"/>
      <c r="X6855" s="129"/>
      <c r="Y6855" s="129"/>
      <c r="Z6855" s="129"/>
      <c r="AA6855" s="129"/>
      <c r="AB6855" s="129"/>
      <c r="AC6855" s="129"/>
      <c r="AD6855" s="129"/>
      <c r="AE6855" s="129"/>
      <c r="AF6855" s="129"/>
      <c r="AG6855" s="129"/>
    </row>
    <row r="7030" spans="2:33" ht="15" customHeight="1" x14ac:dyDescent="0.25">
      <c r="B7030" s="129"/>
      <c r="C7030" s="129"/>
      <c r="D7030" s="129"/>
      <c r="E7030" s="129"/>
      <c r="F7030" s="129"/>
      <c r="G7030" s="129"/>
      <c r="H7030" s="129"/>
      <c r="I7030" s="129"/>
      <c r="J7030" s="129"/>
      <c r="K7030" s="129"/>
      <c r="L7030" s="129"/>
      <c r="M7030" s="129"/>
      <c r="N7030" s="129"/>
      <c r="O7030" s="129"/>
      <c r="P7030" s="129"/>
      <c r="Q7030" s="129"/>
      <c r="R7030" s="129"/>
      <c r="S7030" s="129"/>
      <c r="T7030" s="129"/>
      <c r="U7030" s="129"/>
      <c r="V7030" s="129"/>
      <c r="W7030" s="129"/>
      <c r="X7030" s="129"/>
      <c r="Y7030" s="129"/>
      <c r="Z7030" s="129"/>
      <c r="AA7030" s="129"/>
      <c r="AB7030" s="129"/>
      <c r="AC7030" s="129"/>
      <c r="AD7030" s="129"/>
      <c r="AE7030" s="129"/>
      <c r="AF7030" s="129"/>
      <c r="AG7030" s="129"/>
    </row>
    <row r="7205" spans="2:33" ht="15" customHeight="1" x14ac:dyDescent="0.25">
      <c r="B7205" s="129"/>
      <c r="C7205" s="129"/>
      <c r="D7205" s="129"/>
      <c r="E7205" s="129"/>
      <c r="F7205" s="129"/>
      <c r="G7205" s="129"/>
      <c r="H7205" s="129"/>
      <c r="I7205" s="129"/>
      <c r="J7205" s="129"/>
      <c r="K7205" s="129"/>
      <c r="L7205" s="129"/>
      <c r="M7205" s="129"/>
      <c r="N7205" s="129"/>
      <c r="O7205" s="129"/>
      <c r="P7205" s="129"/>
      <c r="Q7205" s="129"/>
      <c r="R7205" s="129"/>
      <c r="S7205" s="129"/>
      <c r="T7205" s="129"/>
      <c r="U7205" s="129"/>
      <c r="V7205" s="129"/>
      <c r="W7205" s="129"/>
      <c r="X7205" s="129"/>
      <c r="Y7205" s="129"/>
      <c r="Z7205" s="129"/>
      <c r="AA7205" s="129"/>
      <c r="AB7205" s="129"/>
      <c r="AC7205" s="129"/>
      <c r="AD7205" s="129"/>
      <c r="AE7205" s="129"/>
      <c r="AF7205" s="129"/>
      <c r="AG7205" s="129"/>
    </row>
    <row r="7380" spans="2:33" ht="15" customHeight="1" x14ac:dyDescent="0.25">
      <c r="B7380" s="129"/>
      <c r="C7380" s="129"/>
      <c r="D7380" s="129"/>
      <c r="E7380" s="129"/>
      <c r="F7380" s="129"/>
      <c r="G7380" s="129"/>
      <c r="H7380" s="129"/>
      <c r="I7380" s="129"/>
      <c r="J7380" s="129"/>
      <c r="K7380" s="129"/>
      <c r="L7380" s="129"/>
      <c r="M7380" s="129"/>
      <c r="N7380" s="129"/>
      <c r="O7380" s="129"/>
      <c r="P7380" s="129"/>
      <c r="Q7380" s="129"/>
      <c r="R7380" s="129"/>
      <c r="S7380" s="129"/>
      <c r="T7380" s="129"/>
      <c r="U7380" s="129"/>
      <c r="V7380" s="129"/>
      <c r="W7380" s="129"/>
      <c r="X7380" s="129"/>
      <c r="Y7380" s="129"/>
      <c r="Z7380" s="129"/>
      <c r="AA7380" s="129"/>
      <c r="AB7380" s="129"/>
      <c r="AC7380" s="129"/>
      <c r="AD7380" s="129"/>
      <c r="AE7380" s="129"/>
      <c r="AF7380" s="129"/>
      <c r="AG7380" s="129"/>
    </row>
    <row r="7555" spans="2:33" ht="15" customHeight="1" x14ac:dyDescent="0.25">
      <c r="B7555" s="129"/>
      <c r="C7555" s="129"/>
      <c r="D7555" s="129"/>
      <c r="E7555" s="129"/>
      <c r="F7555" s="129"/>
      <c r="G7555" s="129"/>
      <c r="H7555" s="129"/>
      <c r="I7555" s="129"/>
      <c r="J7555" s="129"/>
      <c r="K7555" s="129"/>
      <c r="L7555" s="129"/>
      <c r="M7555" s="129"/>
      <c r="N7555" s="129"/>
      <c r="O7555" s="129"/>
      <c r="P7555" s="129"/>
      <c r="Q7555" s="129"/>
      <c r="R7555" s="129"/>
      <c r="S7555" s="129"/>
      <c r="T7555" s="129"/>
      <c r="U7555" s="129"/>
      <c r="V7555" s="129"/>
      <c r="W7555" s="129"/>
      <c r="X7555" s="129"/>
      <c r="Y7555" s="129"/>
      <c r="Z7555" s="129"/>
      <c r="AA7555" s="129"/>
      <c r="AB7555" s="129"/>
      <c r="AC7555" s="129"/>
      <c r="AD7555" s="129"/>
      <c r="AE7555" s="129"/>
      <c r="AF7555" s="129"/>
      <c r="AG7555" s="129"/>
    </row>
    <row r="7730" spans="2:33" ht="15" customHeight="1" x14ac:dyDescent="0.25">
      <c r="B7730" s="129"/>
      <c r="C7730" s="129"/>
      <c r="D7730" s="129"/>
      <c r="E7730" s="129"/>
      <c r="F7730" s="129"/>
      <c r="G7730" s="129"/>
      <c r="H7730" s="129"/>
      <c r="I7730" s="129"/>
      <c r="J7730" s="129"/>
      <c r="K7730" s="129"/>
      <c r="L7730" s="129"/>
      <c r="M7730" s="129"/>
      <c r="N7730" s="129"/>
      <c r="O7730" s="129"/>
      <c r="P7730" s="129"/>
      <c r="Q7730" s="129"/>
      <c r="R7730" s="129"/>
      <c r="S7730" s="129"/>
      <c r="T7730" s="129"/>
      <c r="U7730" s="129"/>
      <c r="V7730" s="129"/>
      <c r="W7730" s="129"/>
      <c r="X7730" s="129"/>
      <c r="Y7730" s="129"/>
      <c r="Z7730" s="129"/>
      <c r="AA7730" s="129"/>
      <c r="AB7730" s="129"/>
      <c r="AC7730" s="129"/>
      <c r="AD7730" s="129"/>
      <c r="AE7730" s="129"/>
      <c r="AF7730" s="129"/>
      <c r="AG7730" s="129"/>
    </row>
    <row r="7905" spans="2:33" ht="15" customHeight="1" x14ac:dyDescent="0.25">
      <c r="B7905" s="129"/>
      <c r="C7905" s="129"/>
      <c r="D7905" s="129"/>
      <c r="E7905" s="129"/>
      <c r="F7905" s="129"/>
      <c r="G7905" s="129"/>
      <c r="H7905" s="129"/>
      <c r="I7905" s="129"/>
      <c r="J7905" s="129"/>
      <c r="K7905" s="129"/>
      <c r="L7905" s="129"/>
      <c r="M7905" s="129"/>
      <c r="N7905" s="129"/>
      <c r="O7905" s="129"/>
      <c r="P7905" s="129"/>
      <c r="Q7905" s="129"/>
      <c r="R7905" s="129"/>
      <c r="S7905" s="129"/>
      <c r="T7905" s="129"/>
      <c r="U7905" s="129"/>
      <c r="V7905" s="129"/>
      <c r="W7905" s="129"/>
      <c r="X7905" s="129"/>
      <c r="Y7905" s="129"/>
      <c r="Z7905" s="129"/>
      <c r="AA7905" s="129"/>
      <c r="AB7905" s="129"/>
      <c r="AC7905" s="129"/>
      <c r="AD7905" s="129"/>
      <c r="AE7905" s="129"/>
      <c r="AF7905" s="129"/>
      <c r="AG7905" s="129"/>
    </row>
    <row r="8080" spans="2:33" ht="15" customHeight="1" x14ac:dyDescent="0.25">
      <c r="B8080" s="129"/>
      <c r="C8080" s="129"/>
      <c r="D8080" s="129"/>
      <c r="E8080" s="129"/>
      <c r="F8080" s="129"/>
      <c r="G8080" s="129"/>
      <c r="H8080" s="129"/>
      <c r="I8080" s="129"/>
      <c r="J8080" s="129"/>
      <c r="K8080" s="129"/>
      <c r="L8080" s="129"/>
      <c r="M8080" s="129"/>
      <c r="N8080" s="129"/>
      <c r="O8080" s="129"/>
      <c r="P8080" s="129"/>
      <c r="Q8080" s="129"/>
      <c r="R8080" s="129"/>
      <c r="S8080" s="129"/>
      <c r="T8080" s="129"/>
      <c r="U8080" s="129"/>
      <c r="V8080" s="129"/>
      <c r="W8080" s="129"/>
      <c r="X8080" s="129"/>
      <c r="Y8080" s="129"/>
      <c r="Z8080" s="129"/>
      <c r="AA8080" s="129"/>
      <c r="AB8080" s="129"/>
      <c r="AC8080" s="129"/>
      <c r="AD8080" s="129"/>
      <c r="AE8080" s="129"/>
      <c r="AF8080" s="129"/>
      <c r="AG8080" s="129"/>
    </row>
    <row r="8255" spans="2:33" ht="15" customHeight="1" x14ac:dyDescent="0.25">
      <c r="B8255" s="129"/>
      <c r="C8255" s="129"/>
      <c r="D8255" s="129"/>
      <c r="E8255" s="129"/>
      <c r="F8255" s="129"/>
      <c r="G8255" s="129"/>
      <c r="H8255" s="129"/>
      <c r="I8255" s="129"/>
      <c r="J8255" s="129"/>
      <c r="K8255" s="129"/>
      <c r="L8255" s="129"/>
      <c r="M8255" s="129"/>
      <c r="N8255" s="129"/>
      <c r="O8255" s="129"/>
      <c r="P8255" s="129"/>
      <c r="Q8255" s="129"/>
      <c r="R8255" s="129"/>
      <c r="S8255" s="129"/>
      <c r="T8255" s="129"/>
      <c r="U8255" s="129"/>
      <c r="V8255" s="129"/>
      <c r="W8255" s="129"/>
      <c r="X8255" s="129"/>
      <c r="Y8255" s="129"/>
      <c r="Z8255" s="129"/>
      <c r="AA8255" s="129"/>
      <c r="AB8255" s="129"/>
      <c r="AC8255" s="129"/>
      <c r="AD8255" s="129"/>
      <c r="AE8255" s="129"/>
      <c r="AF8255" s="129"/>
      <c r="AG8255" s="129"/>
    </row>
    <row r="8430" spans="2:33" ht="15" customHeight="1" x14ac:dyDescent="0.25">
      <c r="B8430" s="129"/>
      <c r="C8430" s="129"/>
      <c r="D8430" s="129"/>
      <c r="E8430" s="129"/>
      <c r="F8430" s="129"/>
      <c r="G8430" s="129"/>
      <c r="H8430" s="129"/>
      <c r="I8430" s="129"/>
      <c r="J8430" s="129"/>
      <c r="K8430" s="129"/>
      <c r="L8430" s="129"/>
      <c r="M8430" s="129"/>
      <c r="N8430" s="129"/>
      <c r="O8430" s="129"/>
      <c r="P8430" s="129"/>
      <c r="Q8430" s="129"/>
      <c r="R8430" s="129"/>
      <c r="S8430" s="129"/>
      <c r="T8430" s="129"/>
      <c r="U8430" s="129"/>
      <c r="V8430" s="129"/>
      <c r="W8430" s="129"/>
      <c r="X8430" s="129"/>
      <c r="Y8430" s="129"/>
      <c r="Z8430" s="129"/>
      <c r="AA8430" s="129"/>
      <c r="AB8430" s="129"/>
      <c r="AC8430" s="129"/>
      <c r="AD8430" s="129"/>
      <c r="AE8430" s="129"/>
      <c r="AF8430" s="129"/>
      <c r="AG8430" s="129"/>
    </row>
    <row r="8605" spans="2:33" ht="15" customHeight="1" x14ac:dyDescent="0.25">
      <c r="B8605" s="129"/>
      <c r="C8605" s="129"/>
      <c r="D8605" s="129"/>
      <c r="E8605" s="129"/>
      <c r="F8605" s="129"/>
      <c r="G8605" s="129"/>
      <c r="H8605" s="129"/>
      <c r="I8605" s="129"/>
      <c r="J8605" s="129"/>
      <c r="K8605" s="129"/>
      <c r="L8605" s="129"/>
      <c r="M8605" s="129"/>
      <c r="N8605" s="129"/>
      <c r="O8605" s="129"/>
      <c r="P8605" s="129"/>
      <c r="Q8605" s="129"/>
      <c r="R8605" s="129"/>
      <c r="S8605" s="129"/>
      <c r="T8605" s="129"/>
      <c r="U8605" s="129"/>
      <c r="V8605" s="129"/>
      <c r="W8605" s="129"/>
      <c r="X8605" s="129"/>
      <c r="Y8605" s="129"/>
      <c r="Z8605" s="129"/>
      <c r="AA8605" s="129"/>
      <c r="AB8605" s="129"/>
      <c r="AC8605" s="129"/>
      <c r="AD8605" s="129"/>
      <c r="AE8605" s="129"/>
      <c r="AF8605" s="129"/>
      <c r="AG8605" s="129"/>
    </row>
    <row r="8780" spans="2:33" ht="15" customHeight="1" x14ac:dyDescent="0.25">
      <c r="B8780" s="129"/>
      <c r="C8780" s="129"/>
      <c r="D8780" s="129"/>
      <c r="E8780" s="129"/>
      <c r="F8780" s="129"/>
      <c r="G8780" s="129"/>
      <c r="H8780" s="129"/>
      <c r="I8780" s="129"/>
      <c r="J8780" s="129"/>
      <c r="K8780" s="129"/>
      <c r="L8780" s="129"/>
      <c r="M8780" s="129"/>
      <c r="N8780" s="129"/>
      <c r="O8780" s="129"/>
      <c r="P8780" s="129"/>
      <c r="Q8780" s="129"/>
      <c r="R8780" s="129"/>
      <c r="S8780" s="129"/>
      <c r="T8780" s="129"/>
      <c r="U8780" s="129"/>
      <c r="V8780" s="129"/>
      <c r="W8780" s="129"/>
      <c r="X8780" s="129"/>
      <c r="Y8780" s="129"/>
      <c r="Z8780" s="129"/>
      <c r="AA8780" s="129"/>
      <c r="AB8780" s="129"/>
      <c r="AC8780" s="129"/>
      <c r="AD8780" s="129"/>
      <c r="AE8780" s="129"/>
      <c r="AF8780" s="129"/>
      <c r="AG8780" s="129"/>
    </row>
    <row r="8955" spans="2:33" ht="15" customHeight="1" x14ac:dyDescent="0.25">
      <c r="B8955" s="129"/>
      <c r="C8955" s="129"/>
      <c r="D8955" s="129"/>
      <c r="E8955" s="129"/>
      <c r="F8955" s="129"/>
      <c r="G8955" s="129"/>
      <c r="H8955" s="129"/>
      <c r="I8955" s="129"/>
      <c r="J8955" s="129"/>
      <c r="K8955" s="129"/>
      <c r="L8955" s="129"/>
      <c r="M8955" s="129"/>
      <c r="N8955" s="129"/>
      <c r="O8955" s="129"/>
      <c r="P8955" s="129"/>
      <c r="Q8955" s="129"/>
      <c r="R8955" s="129"/>
      <c r="S8955" s="129"/>
      <c r="T8955" s="129"/>
      <c r="U8955" s="129"/>
      <c r="V8955" s="129"/>
      <c r="W8955" s="129"/>
      <c r="X8955" s="129"/>
      <c r="Y8955" s="129"/>
      <c r="Z8955" s="129"/>
      <c r="AA8955" s="129"/>
      <c r="AB8955" s="129"/>
      <c r="AC8955" s="129"/>
      <c r="AD8955" s="129"/>
      <c r="AE8955" s="129"/>
      <c r="AF8955" s="129"/>
      <c r="AG8955" s="129"/>
    </row>
    <row r="9130" spans="2:33" ht="15" customHeight="1" x14ac:dyDescent="0.25">
      <c r="B9130" s="129"/>
      <c r="C9130" s="129"/>
      <c r="D9130" s="129"/>
      <c r="E9130" s="129"/>
      <c r="F9130" s="129"/>
      <c r="G9130" s="129"/>
      <c r="H9130" s="129"/>
      <c r="I9130" s="129"/>
      <c r="J9130" s="129"/>
      <c r="K9130" s="129"/>
      <c r="L9130" s="129"/>
      <c r="M9130" s="129"/>
      <c r="N9130" s="129"/>
      <c r="O9130" s="129"/>
      <c r="P9130" s="129"/>
      <c r="Q9130" s="129"/>
      <c r="R9130" s="129"/>
      <c r="S9130" s="129"/>
      <c r="T9130" s="129"/>
      <c r="U9130" s="129"/>
      <c r="V9130" s="129"/>
      <c r="W9130" s="129"/>
      <c r="X9130" s="129"/>
      <c r="Y9130" s="129"/>
      <c r="Z9130" s="129"/>
      <c r="AA9130" s="129"/>
      <c r="AB9130" s="129"/>
      <c r="AC9130" s="129"/>
      <c r="AD9130" s="129"/>
      <c r="AE9130" s="129"/>
      <c r="AF9130" s="129"/>
      <c r="AG9130" s="129"/>
    </row>
    <row r="9305" spans="2:33" ht="15" customHeight="1" x14ac:dyDescent="0.25">
      <c r="B9305" s="129"/>
      <c r="C9305" s="129"/>
      <c r="D9305" s="129"/>
      <c r="E9305" s="129"/>
      <c r="F9305" s="129"/>
      <c r="G9305" s="129"/>
      <c r="H9305" s="129"/>
      <c r="I9305" s="129"/>
      <c r="J9305" s="129"/>
      <c r="K9305" s="129"/>
      <c r="L9305" s="129"/>
      <c r="M9305" s="129"/>
      <c r="N9305" s="129"/>
      <c r="O9305" s="129"/>
      <c r="P9305" s="129"/>
      <c r="Q9305" s="129"/>
      <c r="R9305" s="129"/>
      <c r="S9305" s="129"/>
      <c r="T9305" s="129"/>
      <c r="U9305" s="129"/>
      <c r="V9305" s="129"/>
      <c r="W9305" s="129"/>
      <c r="X9305" s="129"/>
      <c r="Y9305" s="129"/>
      <c r="Z9305" s="129"/>
      <c r="AA9305" s="129"/>
      <c r="AB9305" s="129"/>
      <c r="AC9305" s="129"/>
      <c r="AD9305" s="129"/>
      <c r="AE9305" s="129"/>
      <c r="AF9305" s="129"/>
      <c r="AG9305" s="129"/>
    </row>
    <row r="9480" spans="2:33" ht="15" customHeight="1" x14ac:dyDescent="0.25">
      <c r="B9480" s="129"/>
      <c r="C9480" s="129"/>
      <c r="D9480" s="129"/>
      <c r="E9480" s="129"/>
      <c r="F9480" s="129"/>
      <c r="G9480" s="129"/>
      <c r="H9480" s="129"/>
      <c r="I9480" s="129"/>
      <c r="J9480" s="129"/>
      <c r="K9480" s="129"/>
      <c r="L9480" s="129"/>
      <c r="M9480" s="129"/>
      <c r="N9480" s="129"/>
      <c r="O9480" s="129"/>
      <c r="P9480" s="129"/>
      <c r="Q9480" s="129"/>
      <c r="R9480" s="129"/>
      <c r="S9480" s="129"/>
      <c r="T9480" s="129"/>
      <c r="U9480" s="129"/>
      <c r="V9480" s="129"/>
      <c r="W9480" s="129"/>
      <c r="X9480" s="129"/>
      <c r="Y9480" s="129"/>
      <c r="Z9480" s="129"/>
      <c r="AA9480" s="129"/>
      <c r="AB9480" s="129"/>
      <c r="AC9480" s="129"/>
      <c r="AD9480" s="129"/>
      <c r="AE9480" s="129"/>
      <c r="AF9480" s="129"/>
      <c r="AG9480" s="129"/>
    </row>
    <row r="9655" spans="2:33" ht="15" customHeight="1" x14ac:dyDescent="0.25">
      <c r="B9655" s="129"/>
      <c r="C9655" s="129"/>
      <c r="D9655" s="129"/>
      <c r="E9655" s="129"/>
      <c r="F9655" s="129"/>
      <c r="G9655" s="129"/>
      <c r="H9655" s="129"/>
      <c r="I9655" s="129"/>
      <c r="J9655" s="129"/>
      <c r="K9655" s="129"/>
      <c r="L9655" s="129"/>
      <c r="M9655" s="129"/>
      <c r="N9655" s="129"/>
      <c r="O9655" s="129"/>
      <c r="P9655" s="129"/>
      <c r="Q9655" s="129"/>
      <c r="R9655" s="129"/>
      <c r="S9655" s="129"/>
      <c r="T9655" s="129"/>
      <c r="U9655" s="129"/>
      <c r="V9655" s="129"/>
      <c r="W9655" s="129"/>
      <c r="X9655" s="129"/>
      <c r="Y9655" s="129"/>
      <c r="Z9655" s="129"/>
      <c r="AA9655" s="129"/>
      <c r="AB9655" s="129"/>
      <c r="AC9655" s="129"/>
      <c r="AD9655" s="129"/>
      <c r="AE9655" s="129"/>
      <c r="AF9655" s="129"/>
      <c r="AG9655" s="129"/>
    </row>
    <row r="9830" spans="2:33" ht="15" customHeight="1" x14ac:dyDescent="0.25">
      <c r="B9830" s="129"/>
      <c r="C9830" s="129"/>
      <c r="D9830" s="129"/>
      <c r="E9830" s="129"/>
      <c r="F9830" s="129"/>
      <c r="G9830" s="129"/>
      <c r="H9830" s="129"/>
      <c r="I9830" s="129"/>
      <c r="J9830" s="129"/>
      <c r="K9830" s="129"/>
      <c r="L9830" s="129"/>
      <c r="M9830" s="129"/>
      <c r="N9830" s="129"/>
      <c r="O9830" s="129"/>
      <c r="P9830" s="129"/>
      <c r="Q9830" s="129"/>
      <c r="R9830" s="129"/>
      <c r="S9830" s="129"/>
      <c r="T9830" s="129"/>
      <c r="U9830" s="129"/>
      <c r="V9830" s="129"/>
      <c r="W9830" s="129"/>
      <c r="X9830" s="129"/>
      <c r="Y9830" s="129"/>
      <c r="Z9830" s="129"/>
      <c r="AA9830" s="129"/>
      <c r="AB9830" s="129"/>
      <c r="AC9830" s="129"/>
      <c r="AD9830" s="129"/>
      <c r="AE9830" s="129"/>
      <c r="AF9830" s="129"/>
      <c r="AG9830" s="129"/>
    </row>
    <row r="9911" spans="2:33" ht="15" customHeight="1" x14ac:dyDescent="0.25">
      <c r="B9911" s="129"/>
      <c r="C9911" s="129"/>
      <c r="D9911" s="129"/>
      <c r="E9911" s="129"/>
      <c r="F9911" s="129"/>
      <c r="G9911" s="129"/>
      <c r="H9911" s="129"/>
      <c r="I9911" s="129"/>
      <c r="J9911" s="129"/>
      <c r="K9911" s="129"/>
      <c r="L9911" s="129"/>
      <c r="M9911" s="129"/>
      <c r="N9911" s="129"/>
      <c r="O9911" s="129"/>
      <c r="P9911" s="129"/>
      <c r="Q9911" s="129"/>
      <c r="R9911" s="129"/>
      <c r="S9911" s="129"/>
      <c r="T9911" s="129"/>
      <c r="U9911" s="129"/>
      <c r="V9911" s="129"/>
      <c r="W9911" s="129"/>
      <c r="X9911" s="129"/>
      <c r="Y9911" s="129"/>
      <c r="Z9911" s="129"/>
      <c r="AA9911" s="129"/>
      <c r="AB9911" s="129"/>
      <c r="AC9911" s="129"/>
      <c r="AD9911" s="129"/>
      <c r="AE9911" s="129"/>
      <c r="AF9911" s="129"/>
      <c r="AG9911" s="129"/>
    </row>
    <row r="9961" spans="2:33" ht="15" customHeight="1" x14ac:dyDescent="0.25">
      <c r="B9961" s="129"/>
      <c r="C9961" s="129"/>
      <c r="D9961" s="129"/>
      <c r="E9961" s="129"/>
      <c r="F9961" s="129"/>
      <c r="G9961" s="129"/>
      <c r="H9961" s="129"/>
      <c r="I9961" s="129"/>
      <c r="J9961" s="129"/>
      <c r="K9961" s="129"/>
      <c r="L9961" s="129"/>
      <c r="M9961" s="129"/>
      <c r="N9961" s="129"/>
      <c r="O9961" s="129"/>
      <c r="P9961" s="129"/>
      <c r="Q9961" s="129"/>
      <c r="R9961" s="129"/>
      <c r="S9961" s="129"/>
      <c r="T9961" s="129"/>
      <c r="U9961" s="129"/>
      <c r="V9961" s="129"/>
      <c r="W9961" s="129"/>
      <c r="X9961" s="129"/>
      <c r="Y9961" s="129"/>
      <c r="Z9961" s="129"/>
      <c r="AA9961" s="129"/>
      <c r="AB9961" s="129"/>
      <c r="AC9961" s="129"/>
      <c r="AD9961" s="129"/>
      <c r="AE9961" s="129"/>
      <c r="AF9961" s="129"/>
      <c r="AG9961" s="129"/>
    </row>
    <row r="10011" spans="2:33" ht="15" customHeight="1" x14ac:dyDescent="0.25">
      <c r="B10011" s="129"/>
      <c r="C10011" s="129"/>
      <c r="D10011" s="129"/>
      <c r="E10011" s="129"/>
      <c r="F10011" s="129"/>
      <c r="G10011" s="129"/>
      <c r="H10011" s="129"/>
      <c r="I10011" s="129"/>
      <c r="J10011" s="129"/>
      <c r="K10011" s="129"/>
      <c r="L10011" s="129"/>
      <c r="M10011" s="129"/>
      <c r="N10011" s="129"/>
      <c r="O10011" s="129"/>
      <c r="P10011" s="129"/>
      <c r="Q10011" s="129"/>
      <c r="R10011" s="129"/>
      <c r="S10011" s="129"/>
      <c r="T10011" s="129"/>
      <c r="U10011" s="129"/>
      <c r="V10011" s="129"/>
      <c r="W10011" s="129"/>
      <c r="X10011" s="129"/>
      <c r="Y10011" s="129"/>
      <c r="Z10011" s="129"/>
      <c r="AA10011" s="129"/>
      <c r="AB10011" s="129"/>
      <c r="AC10011" s="129"/>
      <c r="AD10011" s="129"/>
      <c r="AE10011" s="129"/>
      <c r="AF10011" s="129"/>
      <c r="AG10011" s="129"/>
    </row>
    <row r="10061" spans="2:33" ht="15" customHeight="1" x14ac:dyDescent="0.25">
      <c r="B10061" s="129"/>
      <c r="C10061" s="129"/>
      <c r="D10061" s="129"/>
      <c r="E10061" s="129"/>
      <c r="F10061" s="129"/>
      <c r="G10061" s="129"/>
      <c r="H10061" s="129"/>
      <c r="I10061" s="129"/>
      <c r="J10061" s="129"/>
      <c r="K10061" s="129"/>
      <c r="L10061" s="129"/>
      <c r="M10061" s="129"/>
      <c r="N10061" s="129"/>
      <c r="O10061" s="129"/>
      <c r="P10061" s="129"/>
      <c r="Q10061" s="129"/>
      <c r="R10061" s="129"/>
      <c r="S10061" s="129"/>
      <c r="T10061" s="129"/>
      <c r="U10061" s="129"/>
      <c r="V10061" s="129"/>
      <c r="W10061" s="129"/>
      <c r="X10061" s="129"/>
      <c r="Y10061" s="129"/>
      <c r="Z10061" s="129"/>
      <c r="AA10061" s="129"/>
      <c r="AB10061" s="129"/>
      <c r="AC10061" s="129"/>
      <c r="AD10061" s="129"/>
      <c r="AE10061" s="129"/>
      <c r="AF10061" s="129"/>
      <c r="AG10061" s="129"/>
    </row>
    <row r="10111" spans="2:33" ht="15" customHeight="1" x14ac:dyDescent="0.25">
      <c r="B10111" s="129"/>
      <c r="C10111" s="129"/>
      <c r="D10111" s="129"/>
      <c r="E10111" s="129"/>
      <c r="F10111" s="129"/>
      <c r="G10111" s="129"/>
      <c r="H10111" s="129"/>
      <c r="I10111" s="129"/>
      <c r="J10111" s="129"/>
      <c r="K10111" s="129"/>
      <c r="L10111" s="129"/>
      <c r="M10111" s="129"/>
      <c r="N10111" s="129"/>
      <c r="O10111" s="129"/>
      <c r="P10111" s="129"/>
      <c r="Q10111" s="129"/>
      <c r="R10111" s="129"/>
      <c r="S10111" s="129"/>
      <c r="T10111" s="129"/>
      <c r="U10111" s="129"/>
      <c r="V10111" s="129"/>
      <c r="W10111" s="129"/>
      <c r="X10111" s="129"/>
      <c r="Y10111" s="129"/>
      <c r="Z10111" s="129"/>
      <c r="AA10111" s="129"/>
      <c r="AB10111" s="129"/>
      <c r="AC10111" s="129"/>
      <c r="AD10111" s="129"/>
      <c r="AE10111" s="129"/>
      <c r="AF10111" s="129"/>
      <c r="AG10111" s="129"/>
    </row>
    <row r="10161" spans="2:33" ht="15" customHeight="1" x14ac:dyDescent="0.25">
      <c r="B10161" s="129"/>
      <c r="C10161" s="129"/>
      <c r="D10161" s="129"/>
      <c r="E10161" s="129"/>
      <c r="F10161" s="129"/>
      <c r="G10161" s="129"/>
      <c r="H10161" s="129"/>
      <c r="I10161" s="129"/>
      <c r="J10161" s="129"/>
      <c r="K10161" s="129"/>
      <c r="L10161" s="129"/>
      <c r="M10161" s="129"/>
      <c r="N10161" s="129"/>
      <c r="O10161" s="129"/>
      <c r="P10161" s="129"/>
      <c r="Q10161" s="129"/>
      <c r="R10161" s="129"/>
      <c r="S10161" s="129"/>
      <c r="T10161" s="129"/>
      <c r="U10161" s="129"/>
      <c r="V10161" s="129"/>
      <c r="W10161" s="129"/>
      <c r="X10161" s="129"/>
      <c r="Y10161" s="129"/>
      <c r="Z10161" s="129"/>
      <c r="AA10161" s="129"/>
      <c r="AB10161" s="129"/>
      <c r="AC10161" s="129"/>
      <c r="AD10161" s="129"/>
      <c r="AE10161" s="129"/>
      <c r="AF10161" s="129"/>
      <c r="AG10161" s="129"/>
    </row>
    <row r="10211" spans="2:33" ht="15" customHeight="1" x14ac:dyDescent="0.25">
      <c r="B10211" s="129"/>
      <c r="C10211" s="129"/>
      <c r="D10211" s="129"/>
      <c r="E10211" s="129"/>
      <c r="F10211" s="129"/>
      <c r="G10211" s="129"/>
      <c r="H10211" s="129"/>
      <c r="I10211" s="129"/>
      <c r="J10211" s="129"/>
      <c r="K10211" s="129"/>
      <c r="L10211" s="129"/>
      <c r="M10211" s="129"/>
      <c r="N10211" s="129"/>
      <c r="O10211" s="129"/>
      <c r="P10211" s="129"/>
      <c r="Q10211" s="129"/>
      <c r="R10211" s="129"/>
      <c r="S10211" s="129"/>
      <c r="T10211" s="129"/>
      <c r="U10211" s="129"/>
      <c r="V10211" s="129"/>
      <c r="W10211" s="129"/>
      <c r="X10211" s="129"/>
      <c r="Y10211" s="129"/>
      <c r="Z10211" s="129"/>
      <c r="AA10211" s="129"/>
      <c r="AB10211" s="129"/>
      <c r="AC10211" s="129"/>
      <c r="AD10211" s="129"/>
      <c r="AE10211" s="129"/>
      <c r="AF10211" s="129"/>
      <c r="AG10211" s="129"/>
    </row>
    <row r="10261" spans="2:33" ht="15" customHeight="1" x14ac:dyDescent="0.25">
      <c r="B10261" s="129"/>
      <c r="C10261" s="129"/>
      <c r="D10261" s="129"/>
      <c r="E10261" s="129"/>
      <c r="F10261" s="129"/>
      <c r="G10261" s="129"/>
      <c r="H10261" s="129"/>
      <c r="I10261" s="129"/>
      <c r="J10261" s="129"/>
      <c r="K10261" s="129"/>
      <c r="L10261" s="129"/>
      <c r="M10261" s="129"/>
      <c r="N10261" s="129"/>
      <c r="O10261" s="129"/>
      <c r="P10261" s="129"/>
      <c r="Q10261" s="129"/>
      <c r="R10261" s="129"/>
      <c r="S10261" s="129"/>
      <c r="T10261" s="129"/>
      <c r="U10261" s="129"/>
      <c r="V10261" s="129"/>
      <c r="W10261" s="129"/>
      <c r="X10261" s="129"/>
      <c r="Y10261" s="129"/>
      <c r="Z10261" s="129"/>
      <c r="AA10261" s="129"/>
      <c r="AB10261" s="129"/>
      <c r="AC10261" s="129"/>
      <c r="AD10261" s="129"/>
      <c r="AE10261" s="129"/>
      <c r="AF10261" s="129"/>
      <c r="AG10261" s="129"/>
    </row>
    <row r="10311" spans="2:33" ht="15" customHeight="1" x14ac:dyDescent="0.25">
      <c r="B10311" s="129"/>
      <c r="C10311" s="129"/>
      <c r="D10311" s="129"/>
      <c r="E10311" s="129"/>
      <c r="F10311" s="129"/>
      <c r="G10311" s="129"/>
      <c r="H10311" s="129"/>
      <c r="I10311" s="129"/>
      <c r="J10311" s="129"/>
      <c r="K10311" s="129"/>
      <c r="L10311" s="129"/>
      <c r="M10311" s="129"/>
      <c r="N10311" s="129"/>
      <c r="O10311" s="129"/>
      <c r="P10311" s="129"/>
      <c r="Q10311" s="129"/>
      <c r="R10311" s="129"/>
      <c r="S10311" s="129"/>
      <c r="T10311" s="129"/>
      <c r="U10311" s="129"/>
      <c r="V10311" s="129"/>
      <c r="W10311" s="129"/>
      <c r="X10311" s="129"/>
      <c r="Y10311" s="129"/>
      <c r="Z10311" s="129"/>
      <c r="AA10311" s="129"/>
      <c r="AB10311" s="129"/>
      <c r="AC10311" s="129"/>
      <c r="AD10311" s="129"/>
      <c r="AE10311" s="129"/>
      <c r="AF10311" s="129"/>
      <c r="AG10311" s="129"/>
    </row>
    <row r="10361" spans="2:33" ht="15" customHeight="1" x14ac:dyDescent="0.25">
      <c r="B10361" s="129"/>
      <c r="C10361" s="129"/>
      <c r="D10361" s="129"/>
      <c r="E10361" s="129"/>
      <c r="F10361" s="129"/>
      <c r="G10361" s="129"/>
      <c r="H10361" s="129"/>
      <c r="I10361" s="129"/>
      <c r="J10361" s="129"/>
      <c r="K10361" s="129"/>
      <c r="L10361" s="129"/>
      <c r="M10361" s="129"/>
      <c r="N10361" s="129"/>
      <c r="O10361" s="129"/>
      <c r="P10361" s="129"/>
      <c r="Q10361" s="129"/>
      <c r="R10361" s="129"/>
      <c r="S10361" s="129"/>
      <c r="T10361" s="129"/>
      <c r="U10361" s="129"/>
      <c r="V10361" s="129"/>
      <c r="W10361" s="129"/>
      <c r="X10361" s="129"/>
      <c r="Y10361" s="129"/>
      <c r="Z10361" s="129"/>
      <c r="AA10361" s="129"/>
      <c r="AB10361" s="129"/>
      <c r="AC10361" s="129"/>
      <c r="AD10361" s="129"/>
      <c r="AE10361" s="129"/>
      <c r="AF10361" s="129"/>
      <c r="AG10361" s="129"/>
    </row>
    <row r="10411" spans="2:33" ht="15" customHeight="1" x14ac:dyDescent="0.25">
      <c r="B10411" s="129"/>
      <c r="C10411" s="129"/>
      <c r="D10411" s="129"/>
      <c r="E10411" s="129"/>
      <c r="F10411" s="129"/>
      <c r="G10411" s="129"/>
      <c r="H10411" s="129"/>
      <c r="I10411" s="129"/>
      <c r="J10411" s="129"/>
      <c r="K10411" s="129"/>
      <c r="L10411" s="129"/>
      <c r="M10411" s="129"/>
      <c r="N10411" s="129"/>
      <c r="O10411" s="129"/>
      <c r="P10411" s="129"/>
      <c r="Q10411" s="129"/>
      <c r="R10411" s="129"/>
      <c r="S10411" s="129"/>
      <c r="T10411" s="129"/>
      <c r="U10411" s="129"/>
      <c r="V10411" s="129"/>
      <c r="W10411" s="129"/>
      <c r="X10411" s="129"/>
      <c r="Y10411" s="129"/>
      <c r="Z10411" s="129"/>
      <c r="AA10411" s="129"/>
      <c r="AB10411" s="129"/>
      <c r="AC10411" s="129"/>
      <c r="AD10411" s="129"/>
      <c r="AE10411" s="129"/>
      <c r="AF10411" s="129"/>
      <c r="AG10411" s="129"/>
    </row>
    <row r="10461" spans="2:33" ht="15" customHeight="1" x14ac:dyDescent="0.25">
      <c r="B10461" s="129"/>
      <c r="C10461" s="129"/>
      <c r="D10461" s="129"/>
      <c r="E10461" s="129"/>
      <c r="F10461" s="129"/>
      <c r="G10461" s="129"/>
      <c r="H10461" s="129"/>
      <c r="I10461" s="129"/>
      <c r="J10461" s="129"/>
      <c r="K10461" s="129"/>
      <c r="L10461" s="129"/>
      <c r="M10461" s="129"/>
      <c r="N10461" s="129"/>
      <c r="O10461" s="129"/>
      <c r="P10461" s="129"/>
      <c r="Q10461" s="129"/>
      <c r="R10461" s="129"/>
      <c r="S10461" s="129"/>
      <c r="T10461" s="129"/>
      <c r="U10461" s="129"/>
      <c r="V10461" s="129"/>
      <c r="W10461" s="129"/>
      <c r="X10461" s="129"/>
      <c r="Y10461" s="129"/>
      <c r="Z10461" s="129"/>
      <c r="AA10461" s="129"/>
      <c r="AB10461" s="129"/>
      <c r="AC10461" s="129"/>
      <c r="AD10461" s="129"/>
      <c r="AE10461" s="129"/>
      <c r="AF10461" s="129"/>
      <c r="AG10461" s="129"/>
    </row>
    <row r="10511" spans="2:33" ht="15" customHeight="1" x14ac:dyDescent="0.25">
      <c r="B10511" s="129"/>
      <c r="C10511" s="129"/>
      <c r="D10511" s="129"/>
      <c r="E10511" s="129"/>
      <c r="F10511" s="129"/>
      <c r="G10511" s="129"/>
      <c r="H10511" s="129"/>
      <c r="I10511" s="129"/>
      <c r="J10511" s="129"/>
      <c r="K10511" s="129"/>
      <c r="L10511" s="129"/>
      <c r="M10511" s="129"/>
      <c r="N10511" s="129"/>
      <c r="O10511" s="129"/>
      <c r="P10511" s="129"/>
      <c r="Q10511" s="129"/>
      <c r="R10511" s="129"/>
      <c r="S10511" s="129"/>
      <c r="T10511" s="129"/>
      <c r="U10511" s="129"/>
      <c r="V10511" s="129"/>
      <c r="W10511" s="129"/>
      <c r="X10511" s="129"/>
      <c r="Y10511" s="129"/>
      <c r="Z10511" s="129"/>
      <c r="AA10511" s="129"/>
      <c r="AB10511" s="129"/>
      <c r="AC10511" s="129"/>
      <c r="AD10511" s="129"/>
      <c r="AE10511" s="129"/>
      <c r="AF10511" s="129"/>
      <c r="AG10511" s="129"/>
    </row>
    <row r="10561" spans="2:33" ht="15" customHeight="1" x14ac:dyDescent="0.25">
      <c r="B10561" s="129"/>
      <c r="C10561" s="129"/>
      <c r="D10561" s="129"/>
      <c r="E10561" s="129"/>
      <c r="F10561" s="129"/>
      <c r="G10561" s="129"/>
      <c r="H10561" s="129"/>
      <c r="I10561" s="129"/>
      <c r="J10561" s="129"/>
      <c r="K10561" s="129"/>
      <c r="L10561" s="129"/>
      <c r="M10561" s="129"/>
      <c r="N10561" s="129"/>
      <c r="O10561" s="129"/>
      <c r="P10561" s="129"/>
      <c r="Q10561" s="129"/>
      <c r="R10561" s="129"/>
      <c r="S10561" s="129"/>
      <c r="T10561" s="129"/>
      <c r="U10561" s="129"/>
      <c r="V10561" s="129"/>
      <c r="W10561" s="129"/>
      <c r="X10561" s="129"/>
      <c r="Y10561" s="129"/>
      <c r="Z10561" s="129"/>
      <c r="AA10561" s="129"/>
      <c r="AB10561" s="129"/>
      <c r="AC10561" s="129"/>
      <c r="AD10561" s="129"/>
      <c r="AE10561" s="129"/>
      <c r="AF10561" s="129"/>
      <c r="AG10561" s="129"/>
    </row>
    <row r="10611" spans="2:33" ht="15" customHeight="1" x14ac:dyDescent="0.25">
      <c r="B10611" s="129"/>
      <c r="C10611" s="129"/>
      <c r="D10611" s="129"/>
      <c r="E10611" s="129"/>
      <c r="F10611" s="129"/>
      <c r="G10611" s="129"/>
      <c r="H10611" s="129"/>
      <c r="I10611" s="129"/>
      <c r="J10611" s="129"/>
      <c r="K10611" s="129"/>
      <c r="L10611" s="129"/>
      <c r="M10611" s="129"/>
      <c r="N10611" s="129"/>
      <c r="O10611" s="129"/>
      <c r="P10611" s="129"/>
      <c r="Q10611" s="129"/>
      <c r="R10611" s="129"/>
      <c r="S10611" s="129"/>
      <c r="T10611" s="129"/>
      <c r="U10611" s="129"/>
      <c r="V10611" s="129"/>
      <c r="W10611" s="129"/>
      <c r="X10611" s="129"/>
      <c r="Y10611" s="129"/>
      <c r="Z10611" s="129"/>
      <c r="AA10611" s="129"/>
      <c r="AB10611" s="129"/>
      <c r="AC10611" s="129"/>
      <c r="AD10611" s="129"/>
      <c r="AE10611" s="129"/>
      <c r="AF10611" s="129"/>
      <c r="AG10611" s="129"/>
    </row>
    <row r="10661" spans="2:33" ht="15" customHeight="1" x14ac:dyDescent="0.25">
      <c r="B10661" s="129"/>
      <c r="C10661" s="129"/>
      <c r="D10661" s="129"/>
      <c r="E10661" s="129"/>
      <c r="F10661" s="129"/>
      <c r="G10661" s="129"/>
      <c r="H10661" s="129"/>
      <c r="I10661" s="129"/>
      <c r="J10661" s="129"/>
      <c r="K10661" s="129"/>
      <c r="L10661" s="129"/>
      <c r="M10661" s="129"/>
      <c r="N10661" s="129"/>
      <c r="O10661" s="129"/>
      <c r="P10661" s="129"/>
      <c r="Q10661" s="129"/>
      <c r="R10661" s="129"/>
      <c r="S10661" s="129"/>
      <c r="T10661" s="129"/>
      <c r="U10661" s="129"/>
      <c r="V10661" s="129"/>
      <c r="W10661" s="129"/>
      <c r="X10661" s="129"/>
      <c r="Y10661" s="129"/>
      <c r="Z10661" s="129"/>
      <c r="AA10661" s="129"/>
      <c r="AB10661" s="129"/>
      <c r="AC10661" s="129"/>
      <c r="AD10661" s="129"/>
      <c r="AE10661" s="129"/>
      <c r="AF10661" s="129"/>
      <c r="AG10661" s="129"/>
    </row>
    <row r="10711" spans="2:33" ht="15" customHeight="1" x14ac:dyDescent="0.25">
      <c r="B10711" s="129"/>
      <c r="C10711" s="129"/>
      <c r="D10711" s="129"/>
      <c r="E10711" s="129"/>
      <c r="F10711" s="129"/>
      <c r="G10711" s="129"/>
      <c r="H10711" s="129"/>
      <c r="I10711" s="129"/>
      <c r="J10711" s="129"/>
      <c r="K10711" s="129"/>
      <c r="L10711" s="129"/>
      <c r="M10711" s="129"/>
      <c r="N10711" s="129"/>
      <c r="O10711" s="129"/>
      <c r="P10711" s="129"/>
      <c r="Q10711" s="129"/>
      <c r="R10711" s="129"/>
      <c r="S10711" s="129"/>
      <c r="T10711" s="129"/>
      <c r="U10711" s="129"/>
      <c r="V10711" s="129"/>
      <c r="W10711" s="129"/>
      <c r="X10711" s="129"/>
      <c r="Y10711" s="129"/>
      <c r="Z10711" s="129"/>
      <c r="AA10711" s="129"/>
      <c r="AB10711" s="129"/>
      <c r="AC10711" s="129"/>
      <c r="AD10711" s="129"/>
      <c r="AE10711" s="129"/>
      <c r="AF10711" s="129"/>
      <c r="AG10711" s="129"/>
    </row>
    <row r="10761" spans="2:33" ht="15" customHeight="1" x14ac:dyDescent="0.25">
      <c r="B10761" s="129"/>
      <c r="C10761" s="129"/>
      <c r="D10761" s="129"/>
      <c r="E10761" s="129"/>
      <c r="F10761" s="129"/>
      <c r="G10761" s="129"/>
      <c r="H10761" s="129"/>
      <c r="I10761" s="129"/>
      <c r="J10761" s="129"/>
      <c r="K10761" s="129"/>
      <c r="L10761" s="129"/>
      <c r="M10761" s="129"/>
      <c r="N10761" s="129"/>
      <c r="O10761" s="129"/>
      <c r="P10761" s="129"/>
      <c r="Q10761" s="129"/>
      <c r="R10761" s="129"/>
      <c r="S10761" s="129"/>
      <c r="T10761" s="129"/>
      <c r="U10761" s="129"/>
      <c r="V10761" s="129"/>
      <c r="W10761" s="129"/>
      <c r="X10761" s="129"/>
      <c r="Y10761" s="129"/>
      <c r="Z10761" s="129"/>
      <c r="AA10761" s="129"/>
      <c r="AB10761" s="129"/>
      <c r="AC10761" s="129"/>
      <c r="AD10761" s="129"/>
      <c r="AE10761" s="129"/>
      <c r="AF10761" s="129"/>
      <c r="AG10761" s="129"/>
    </row>
    <row r="10811" spans="2:33" ht="15" customHeight="1" x14ac:dyDescent="0.25">
      <c r="B10811" s="129"/>
      <c r="C10811" s="129"/>
      <c r="D10811" s="129"/>
      <c r="E10811" s="129"/>
      <c r="F10811" s="129"/>
      <c r="G10811" s="129"/>
      <c r="H10811" s="129"/>
      <c r="I10811" s="129"/>
      <c r="J10811" s="129"/>
      <c r="K10811" s="129"/>
      <c r="L10811" s="129"/>
      <c r="M10811" s="129"/>
      <c r="N10811" s="129"/>
      <c r="O10811" s="129"/>
      <c r="P10811" s="129"/>
      <c r="Q10811" s="129"/>
      <c r="R10811" s="129"/>
      <c r="S10811" s="129"/>
      <c r="T10811" s="129"/>
      <c r="U10811" s="129"/>
      <c r="V10811" s="129"/>
      <c r="W10811" s="129"/>
      <c r="X10811" s="129"/>
      <c r="Y10811" s="129"/>
      <c r="Z10811" s="129"/>
      <c r="AA10811" s="129"/>
      <c r="AB10811" s="129"/>
      <c r="AC10811" s="129"/>
      <c r="AD10811" s="129"/>
      <c r="AE10811" s="129"/>
      <c r="AF10811" s="129"/>
      <c r="AG10811" s="129"/>
    </row>
    <row r="10861" spans="2:33" ht="15" customHeight="1" x14ac:dyDescent="0.25">
      <c r="B10861" s="129"/>
      <c r="C10861" s="129"/>
      <c r="D10861" s="129"/>
      <c r="E10861" s="129"/>
      <c r="F10861" s="129"/>
      <c r="G10861" s="129"/>
      <c r="H10861" s="129"/>
      <c r="I10861" s="129"/>
      <c r="J10861" s="129"/>
      <c r="K10861" s="129"/>
      <c r="L10861" s="129"/>
      <c r="M10861" s="129"/>
      <c r="N10861" s="129"/>
      <c r="O10861" s="129"/>
      <c r="P10861" s="129"/>
      <c r="Q10861" s="129"/>
      <c r="R10861" s="129"/>
      <c r="S10861" s="129"/>
      <c r="T10861" s="129"/>
      <c r="U10861" s="129"/>
      <c r="V10861" s="129"/>
      <c r="W10861" s="129"/>
      <c r="X10861" s="129"/>
      <c r="Y10861" s="129"/>
      <c r="Z10861" s="129"/>
      <c r="AA10861" s="129"/>
      <c r="AB10861" s="129"/>
      <c r="AC10861" s="129"/>
      <c r="AD10861" s="129"/>
      <c r="AE10861" s="129"/>
      <c r="AF10861" s="129"/>
      <c r="AG10861" s="129"/>
    </row>
    <row r="10911" spans="2:33" ht="15" customHeight="1" x14ac:dyDescent="0.25">
      <c r="B10911" s="129"/>
      <c r="C10911" s="129"/>
      <c r="D10911" s="129"/>
      <c r="E10911" s="129"/>
      <c r="F10911" s="129"/>
      <c r="G10911" s="129"/>
      <c r="H10911" s="129"/>
      <c r="I10911" s="129"/>
      <c r="J10911" s="129"/>
      <c r="K10911" s="129"/>
      <c r="L10911" s="129"/>
      <c r="M10911" s="129"/>
      <c r="N10911" s="129"/>
      <c r="O10911" s="129"/>
      <c r="P10911" s="129"/>
      <c r="Q10911" s="129"/>
      <c r="R10911" s="129"/>
      <c r="S10911" s="129"/>
      <c r="T10911" s="129"/>
      <c r="U10911" s="129"/>
      <c r="V10911" s="129"/>
      <c r="W10911" s="129"/>
      <c r="X10911" s="129"/>
      <c r="Y10911" s="129"/>
      <c r="Z10911" s="129"/>
      <c r="AA10911" s="129"/>
      <c r="AB10911" s="129"/>
      <c r="AC10911" s="129"/>
      <c r="AD10911" s="129"/>
      <c r="AE10911" s="129"/>
      <c r="AF10911" s="129"/>
      <c r="AG10911" s="129"/>
    </row>
    <row r="10961" spans="2:33" ht="15" customHeight="1" x14ac:dyDescent="0.25">
      <c r="B10961" s="129"/>
      <c r="C10961" s="129"/>
      <c r="D10961" s="129"/>
      <c r="E10961" s="129"/>
      <c r="F10961" s="129"/>
      <c r="G10961" s="129"/>
      <c r="H10961" s="129"/>
      <c r="I10961" s="129"/>
      <c r="J10961" s="129"/>
      <c r="K10961" s="129"/>
      <c r="L10961" s="129"/>
      <c r="M10961" s="129"/>
      <c r="N10961" s="129"/>
      <c r="O10961" s="129"/>
      <c r="P10961" s="129"/>
      <c r="Q10961" s="129"/>
      <c r="R10961" s="129"/>
      <c r="S10961" s="129"/>
      <c r="T10961" s="129"/>
      <c r="U10961" s="129"/>
      <c r="V10961" s="129"/>
      <c r="W10961" s="129"/>
      <c r="X10961" s="129"/>
      <c r="Y10961" s="129"/>
      <c r="Z10961" s="129"/>
      <c r="AA10961" s="129"/>
      <c r="AB10961" s="129"/>
      <c r="AC10961" s="129"/>
      <c r="AD10961" s="129"/>
      <c r="AE10961" s="129"/>
      <c r="AF10961" s="129"/>
      <c r="AG10961" s="129"/>
    </row>
    <row r="11011" spans="2:33" ht="15" customHeight="1" x14ac:dyDescent="0.25">
      <c r="B11011" s="129"/>
      <c r="C11011" s="129"/>
      <c r="D11011" s="129"/>
      <c r="E11011" s="129"/>
      <c r="F11011" s="129"/>
      <c r="G11011" s="129"/>
      <c r="H11011" s="129"/>
      <c r="I11011" s="129"/>
      <c r="J11011" s="129"/>
      <c r="K11011" s="129"/>
      <c r="L11011" s="129"/>
      <c r="M11011" s="129"/>
      <c r="N11011" s="129"/>
      <c r="O11011" s="129"/>
      <c r="P11011" s="129"/>
      <c r="Q11011" s="129"/>
      <c r="R11011" s="129"/>
      <c r="S11011" s="129"/>
      <c r="T11011" s="129"/>
      <c r="U11011" s="129"/>
      <c r="V11011" s="129"/>
      <c r="W11011" s="129"/>
      <c r="X11011" s="129"/>
      <c r="Y11011" s="129"/>
      <c r="Z11011" s="129"/>
      <c r="AA11011" s="129"/>
      <c r="AB11011" s="129"/>
      <c r="AC11011" s="129"/>
      <c r="AD11011" s="129"/>
      <c r="AE11011" s="129"/>
      <c r="AF11011" s="129"/>
      <c r="AG11011" s="129"/>
    </row>
    <row r="11061" spans="2:33" ht="15" customHeight="1" x14ac:dyDescent="0.25">
      <c r="B11061" s="129"/>
      <c r="C11061" s="129"/>
      <c r="D11061" s="129"/>
      <c r="E11061" s="129"/>
      <c r="F11061" s="129"/>
      <c r="G11061" s="129"/>
      <c r="H11061" s="129"/>
      <c r="I11061" s="129"/>
      <c r="J11061" s="129"/>
      <c r="K11061" s="129"/>
      <c r="L11061" s="129"/>
      <c r="M11061" s="129"/>
      <c r="N11061" s="129"/>
      <c r="O11061" s="129"/>
      <c r="P11061" s="129"/>
      <c r="Q11061" s="129"/>
      <c r="R11061" s="129"/>
      <c r="S11061" s="129"/>
      <c r="T11061" s="129"/>
      <c r="U11061" s="129"/>
      <c r="V11061" s="129"/>
      <c r="W11061" s="129"/>
      <c r="X11061" s="129"/>
      <c r="Y11061" s="129"/>
      <c r="Z11061" s="129"/>
      <c r="AA11061" s="129"/>
      <c r="AB11061" s="129"/>
      <c r="AC11061" s="129"/>
      <c r="AD11061" s="129"/>
      <c r="AE11061" s="129"/>
      <c r="AF11061" s="129"/>
      <c r="AG11061" s="129"/>
    </row>
    <row r="11111" spans="2:33" ht="15" customHeight="1" x14ac:dyDescent="0.25">
      <c r="B11111" s="129"/>
      <c r="C11111" s="129"/>
      <c r="D11111" s="129"/>
      <c r="E11111" s="129"/>
      <c r="F11111" s="129"/>
      <c r="G11111" s="129"/>
      <c r="H11111" s="129"/>
      <c r="I11111" s="129"/>
      <c r="J11111" s="129"/>
      <c r="K11111" s="129"/>
      <c r="L11111" s="129"/>
      <c r="M11111" s="129"/>
      <c r="N11111" s="129"/>
      <c r="O11111" s="129"/>
      <c r="P11111" s="129"/>
      <c r="Q11111" s="129"/>
      <c r="R11111" s="129"/>
      <c r="S11111" s="129"/>
      <c r="T11111" s="129"/>
      <c r="U11111" s="129"/>
      <c r="V11111" s="129"/>
      <c r="W11111" s="129"/>
      <c r="X11111" s="129"/>
      <c r="Y11111" s="129"/>
      <c r="Z11111" s="129"/>
      <c r="AA11111" s="129"/>
      <c r="AB11111" s="129"/>
      <c r="AC11111" s="129"/>
      <c r="AD11111" s="129"/>
      <c r="AE11111" s="129"/>
      <c r="AF11111" s="129"/>
      <c r="AG11111" s="129"/>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x14ac:dyDescent="0.2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x14ac:dyDescent="0.25">
      <c r="B1" s="27" t="s">
        <v>1926</v>
      </c>
      <c r="C1" s="27" t="s">
        <v>1930</v>
      </c>
      <c r="D1" s="27" t="s">
        <v>1890</v>
      </c>
      <c r="E1" s="27" t="s">
        <v>2372</v>
      </c>
      <c r="F1" s="27" t="s">
        <v>2373</v>
      </c>
      <c r="G1" s="27" t="s">
        <v>2374</v>
      </c>
      <c r="H1" s="27" t="s">
        <v>2375</v>
      </c>
      <c r="I1" s="27" t="s">
        <v>2376</v>
      </c>
      <c r="J1" s="27" t="s">
        <v>2377</v>
      </c>
      <c r="K1" s="27" t="s">
        <v>2378</v>
      </c>
      <c r="L1" s="27" t="s">
        <v>2379</v>
      </c>
      <c r="M1" s="27" t="s">
        <v>2380</v>
      </c>
      <c r="N1" s="27" t="s">
        <v>1923</v>
      </c>
      <c r="O1" s="27" t="s">
        <v>2381</v>
      </c>
    </row>
    <row r="2" spans="1:15" s="27" customFormat="1" ht="18.75" x14ac:dyDescent="0.3">
      <c r="A2" s="116" t="s">
        <v>2283</v>
      </c>
      <c r="B2" s="115"/>
      <c r="C2" s="115"/>
      <c r="D2" s="115"/>
      <c r="E2" s="115"/>
      <c r="F2" s="115"/>
      <c r="G2" s="115"/>
      <c r="H2" s="115"/>
      <c r="I2" s="115"/>
      <c r="J2" s="115"/>
      <c r="K2" s="115"/>
      <c r="L2" s="115"/>
      <c r="M2" s="115"/>
      <c r="N2" s="115"/>
      <c r="O2" s="115"/>
    </row>
    <row r="3" spans="1:15" ht="18.75" x14ac:dyDescent="0.3">
      <c r="A3" s="117" t="s">
        <v>7175</v>
      </c>
      <c r="B3" s="115"/>
      <c r="C3" s="115"/>
      <c r="D3" s="115"/>
      <c r="E3" s="115"/>
      <c r="F3" s="115"/>
      <c r="G3" s="115"/>
      <c r="H3" s="115"/>
      <c r="I3" s="115"/>
      <c r="J3" s="115"/>
      <c r="K3" s="115"/>
      <c r="L3" s="115"/>
      <c r="M3" s="115"/>
      <c r="N3" s="115"/>
      <c r="O3" s="115"/>
    </row>
    <row r="4" spans="1:15" x14ac:dyDescent="0.25">
      <c r="A4"/>
      <c r="B4"/>
      <c r="C4"/>
      <c r="D4"/>
      <c r="E4"/>
      <c r="F4"/>
      <c r="G4"/>
      <c r="H4"/>
      <c r="I4"/>
      <c r="J4"/>
      <c r="K4"/>
      <c r="L4"/>
      <c r="M4"/>
      <c r="N4"/>
      <c r="O4"/>
    </row>
    <row r="5" spans="1:15" x14ac:dyDescent="0.25">
      <c r="A5" s="118" t="s">
        <v>7176</v>
      </c>
      <c r="B5" s="115"/>
      <c r="C5" s="115"/>
      <c r="D5" s="115"/>
      <c r="E5" s="115"/>
      <c r="F5" s="115"/>
      <c r="G5" s="115"/>
      <c r="H5" s="115"/>
      <c r="I5" s="115"/>
      <c r="J5" s="115"/>
      <c r="K5" s="115"/>
      <c r="L5" s="115"/>
      <c r="M5" s="115"/>
      <c r="N5" s="115"/>
      <c r="O5" s="115"/>
    </row>
    <row r="6" spans="1:15" x14ac:dyDescent="0.25">
      <c r="A6"/>
      <c r="B6"/>
      <c r="C6"/>
      <c r="D6"/>
      <c r="E6"/>
      <c r="F6"/>
      <c r="G6"/>
      <c r="H6"/>
      <c r="I6"/>
      <c r="J6"/>
      <c r="K6"/>
      <c r="L6"/>
      <c r="M6"/>
      <c r="N6"/>
      <c r="O6"/>
    </row>
    <row r="7" spans="1:15" x14ac:dyDescent="0.25">
      <c r="A7" s="115" t="s">
        <v>7177</v>
      </c>
      <c r="B7" s="115"/>
      <c r="C7" s="115"/>
      <c r="D7" s="115"/>
      <c r="E7" s="115"/>
      <c r="F7" s="115"/>
      <c r="G7" s="115"/>
      <c r="H7" s="115"/>
      <c r="I7" s="115"/>
      <c r="J7" s="115"/>
      <c r="K7" s="115"/>
      <c r="L7" s="115"/>
      <c r="M7" s="115"/>
      <c r="N7" s="115"/>
      <c r="O7" s="115"/>
    </row>
    <row r="8" spans="1:15" x14ac:dyDescent="0.25">
      <c r="A8" s="115" t="s">
        <v>7178</v>
      </c>
      <c r="B8" s="115"/>
      <c r="C8" s="115"/>
      <c r="D8" s="115"/>
      <c r="E8" s="115"/>
      <c r="F8" s="115"/>
      <c r="G8" s="115"/>
      <c r="H8" s="115"/>
      <c r="I8" s="115"/>
      <c r="J8" s="115"/>
      <c r="K8" s="115"/>
      <c r="L8" s="115"/>
      <c r="M8" s="115"/>
      <c r="N8" s="115"/>
      <c r="O8" s="115"/>
    </row>
    <row r="9" spans="1:15" x14ac:dyDescent="0.25">
      <c r="A9"/>
      <c r="B9"/>
      <c r="C9"/>
      <c r="D9"/>
      <c r="E9"/>
      <c r="F9"/>
      <c r="G9"/>
      <c r="H9"/>
      <c r="I9"/>
      <c r="J9"/>
      <c r="K9"/>
      <c r="L9"/>
      <c r="M9"/>
      <c r="N9"/>
      <c r="O9"/>
    </row>
    <row r="10" spans="1:15" ht="15.75" x14ac:dyDescent="0.25">
      <c r="A10" s="119" t="s">
        <v>2284</v>
      </c>
      <c r="B10" s="115"/>
      <c r="C10" s="115"/>
      <c r="D10" s="115"/>
      <c r="E10" s="115"/>
      <c r="F10" s="115"/>
      <c r="G10" s="115"/>
      <c r="H10" s="115"/>
      <c r="I10" s="115"/>
      <c r="J10" s="115"/>
      <c r="K10" s="115"/>
      <c r="L10" s="115"/>
      <c r="M10" s="115"/>
      <c r="N10" s="115"/>
      <c r="O10" s="115"/>
    </row>
    <row r="11" spans="1:15" x14ac:dyDescent="0.25">
      <c r="A11"/>
      <c r="B11"/>
      <c r="C11"/>
      <c r="D11"/>
      <c r="E11"/>
      <c r="F11"/>
      <c r="G11"/>
      <c r="H11"/>
      <c r="I11"/>
      <c r="J11"/>
      <c r="K11"/>
      <c r="L11"/>
      <c r="M11"/>
      <c r="N11"/>
      <c r="O11"/>
    </row>
    <row r="12" spans="1:15" x14ac:dyDescent="0.25">
      <c r="A12" s="120" t="s">
        <v>2285</v>
      </c>
      <c r="B12" s="120" t="s">
        <v>2286</v>
      </c>
      <c r="C12" s="120" t="s">
        <v>2287</v>
      </c>
      <c r="D12" s="120" t="s">
        <v>2288</v>
      </c>
      <c r="E12" s="120" t="s">
        <v>2289</v>
      </c>
      <c r="F12" s="120" t="s">
        <v>2290</v>
      </c>
      <c r="G12" s="120" t="s">
        <v>2291</v>
      </c>
      <c r="H12" s="120" t="s">
        <v>2292</v>
      </c>
      <c r="I12" s="120" t="s">
        <v>2293</v>
      </c>
      <c r="J12" s="120" t="s">
        <v>2294</v>
      </c>
      <c r="K12" s="120" t="s">
        <v>2295</v>
      </c>
      <c r="L12" s="120" t="s">
        <v>2296</v>
      </c>
      <c r="M12" s="120" t="s">
        <v>2297</v>
      </c>
      <c r="N12" s="120" t="s">
        <v>2298</v>
      </c>
      <c r="O12" s="120" t="s">
        <v>2299</v>
      </c>
    </row>
    <row r="13" spans="1:15"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c r="N13" s="120" t="s">
        <v>2300</v>
      </c>
      <c r="O13" s="120" t="s">
        <v>2300</v>
      </c>
    </row>
    <row r="14" spans="1:15" x14ac:dyDescent="0.25">
      <c r="A14" s="121">
        <v>1973</v>
      </c>
      <c r="B14" s="115">
        <v>1220.645</v>
      </c>
      <c r="C14" s="115">
        <v>1174.8589999999999</v>
      </c>
      <c r="D14" s="115">
        <v>5.7690000000000001</v>
      </c>
      <c r="E14" s="115">
        <v>485.041</v>
      </c>
      <c r="F14" s="115">
        <v>79.504999999999995</v>
      </c>
      <c r="G14" s="115">
        <v>154.16200000000001</v>
      </c>
      <c r="H14" s="115">
        <v>32.747</v>
      </c>
      <c r="I14" s="115">
        <v>13.29</v>
      </c>
      <c r="J14" s="115">
        <v>911.37300000000005</v>
      </c>
      <c r="K14" s="115">
        <v>55.137</v>
      </c>
      <c r="L14" s="115">
        <v>486.2</v>
      </c>
      <c r="M14" s="115">
        <v>102.15300000000001</v>
      </c>
      <c r="N14" s="115">
        <v>2325.3580000000002</v>
      </c>
      <c r="O14" s="115">
        <v>4720.8620000000001</v>
      </c>
    </row>
    <row r="15" spans="1:15" x14ac:dyDescent="0.25">
      <c r="A15" s="121">
        <v>1974</v>
      </c>
      <c r="B15" s="115">
        <v>1199.2840000000001</v>
      </c>
      <c r="C15" s="115">
        <v>1134.2149999999999</v>
      </c>
      <c r="D15" s="115">
        <v>5.6589999999999998</v>
      </c>
      <c r="E15" s="115">
        <v>462.39699999999999</v>
      </c>
      <c r="F15" s="115">
        <v>76.534000000000006</v>
      </c>
      <c r="G15" s="115">
        <v>144.42699999999999</v>
      </c>
      <c r="H15" s="115">
        <v>26.704000000000001</v>
      </c>
      <c r="I15" s="115">
        <v>12.728</v>
      </c>
      <c r="J15" s="115">
        <v>892.67600000000004</v>
      </c>
      <c r="K15" s="115">
        <v>50.472999999999999</v>
      </c>
      <c r="L15" s="115">
        <v>454.59800000000001</v>
      </c>
      <c r="M15" s="115">
        <v>101.288</v>
      </c>
      <c r="N15" s="115">
        <v>2227.4639999999999</v>
      </c>
      <c r="O15" s="115">
        <v>4560.9629999999997</v>
      </c>
    </row>
    <row r="16" spans="1:15" x14ac:dyDescent="0.25">
      <c r="A16" s="121">
        <v>1975</v>
      </c>
      <c r="B16" s="115">
        <v>1195.0319999999999</v>
      </c>
      <c r="C16" s="115">
        <v>1042.5039999999999</v>
      </c>
      <c r="D16" s="115">
        <v>4.9089999999999998</v>
      </c>
      <c r="E16" s="115">
        <v>447.17599999999999</v>
      </c>
      <c r="F16" s="115">
        <v>72.811000000000007</v>
      </c>
      <c r="G16" s="115">
        <v>145.61600000000001</v>
      </c>
      <c r="H16" s="115">
        <v>24.064</v>
      </c>
      <c r="I16" s="115">
        <v>11.268000000000001</v>
      </c>
      <c r="J16" s="115">
        <v>911.4</v>
      </c>
      <c r="K16" s="115">
        <v>52.101999999999997</v>
      </c>
      <c r="L16" s="115">
        <v>424.09699999999998</v>
      </c>
      <c r="M16" s="115">
        <v>96.927000000000007</v>
      </c>
      <c r="N16" s="115">
        <v>2190.3519999999999</v>
      </c>
      <c r="O16" s="115">
        <v>4427.8879999999999</v>
      </c>
    </row>
    <row r="17" spans="1:15" x14ac:dyDescent="0.25">
      <c r="A17" s="121">
        <v>1976</v>
      </c>
      <c r="B17" s="115">
        <v>1281.173</v>
      </c>
      <c r="C17" s="115">
        <v>1062.8050000000001</v>
      </c>
      <c r="D17" s="115">
        <v>4.6630000000000003</v>
      </c>
      <c r="E17" s="115">
        <v>492.73700000000002</v>
      </c>
      <c r="F17" s="115">
        <v>75.004000000000005</v>
      </c>
      <c r="G17" s="115">
        <v>144.11600000000001</v>
      </c>
      <c r="H17" s="115">
        <v>25.695</v>
      </c>
      <c r="I17" s="115">
        <v>12.518000000000001</v>
      </c>
      <c r="J17" s="115">
        <v>955.39700000000005</v>
      </c>
      <c r="K17" s="115">
        <v>51.548000000000002</v>
      </c>
      <c r="L17" s="115">
        <v>483.82799999999997</v>
      </c>
      <c r="M17" s="115">
        <v>105.093</v>
      </c>
      <c r="N17" s="115">
        <v>2350.5790000000002</v>
      </c>
      <c r="O17" s="115">
        <v>4694.5569999999998</v>
      </c>
    </row>
    <row r="18" spans="1:15" x14ac:dyDescent="0.25">
      <c r="A18" s="121">
        <v>1977</v>
      </c>
      <c r="B18" s="115">
        <v>1315.721</v>
      </c>
      <c r="C18" s="115">
        <v>1041.058</v>
      </c>
      <c r="D18" s="115">
        <v>4.8620000000000001</v>
      </c>
      <c r="E18" s="115">
        <v>525.59500000000003</v>
      </c>
      <c r="F18" s="115">
        <v>73.715999999999994</v>
      </c>
      <c r="G18" s="115">
        <v>151.26400000000001</v>
      </c>
      <c r="H18" s="115">
        <v>26.542000000000002</v>
      </c>
      <c r="I18" s="115">
        <v>13.097</v>
      </c>
      <c r="J18" s="115">
        <v>979.97799999999995</v>
      </c>
      <c r="K18" s="115">
        <v>56.552999999999997</v>
      </c>
      <c r="L18" s="115">
        <v>529.03700000000003</v>
      </c>
      <c r="M18" s="115">
        <v>117.68899999999999</v>
      </c>
      <c r="N18" s="115">
        <v>2478.3110000000001</v>
      </c>
      <c r="O18" s="115">
        <v>4835.09</v>
      </c>
    </row>
    <row r="19" spans="1:15" x14ac:dyDescent="0.25">
      <c r="A19" s="121">
        <v>1978</v>
      </c>
      <c r="B19" s="115">
        <v>1314.183</v>
      </c>
      <c r="C19" s="115">
        <v>1045.2280000000001</v>
      </c>
      <c r="D19" s="115">
        <v>4.9400000000000004</v>
      </c>
      <c r="E19" s="115">
        <v>538.16099999999994</v>
      </c>
      <c r="F19" s="115">
        <v>71.153000000000006</v>
      </c>
      <c r="G19" s="115">
        <v>153.91900000000001</v>
      </c>
      <c r="H19" s="115">
        <v>26.574999999999999</v>
      </c>
      <c r="I19" s="115">
        <v>14.065</v>
      </c>
      <c r="J19" s="115">
        <v>1012.064</v>
      </c>
      <c r="K19" s="115">
        <v>54.057000000000002</v>
      </c>
      <c r="L19" s="115">
        <v>520.702</v>
      </c>
      <c r="M19" s="115">
        <v>129.02799999999999</v>
      </c>
      <c r="N19" s="115">
        <v>2524.6419999999998</v>
      </c>
      <c r="O19" s="115">
        <v>4884.0519999999997</v>
      </c>
    </row>
    <row r="20" spans="1:15" x14ac:dyDescent="0.25">
      <c r="A20" s="121">
        <v>1979</v>
      </c>
      <c r="B20" s="115">
        <v>1427.4580000000001</v>
      </c>
      <c r="C20" s="115">
        <v>1080.4849999999999</v>
      </c>
      <c r="D20" s="115">
        <v>4.8609999999999998</v>
      </c>
      <c r="E20" s="115">
        <v>519.15099999999995</v>
      </c>
      <c r="F20" s="115">
        <v>81.825000000000003</v>
      </c>
      <c r="G20" s="115">
        <v>156.75200000000001</v>
      </c>
      <c r="H20" s="115">
        <v>28.454000000000001</v>
      </c>
      <c r="I20" s="115">
        <v>14.717000000000001</v>
      </c>
      <c r="J20" s="115">
        <v>960.53700000000003</v>
      </c>
      <c r="K20" s="115">
        <v>52.030999999999999</v>
      </c>
      <c r="L20" s="115">
        <v>486.86799999999999</v>
      </c>
      <c r="M20" s="115">
        <v>136.71899999999999</v>
      </c>
      <c r="N20" s="115">
        <v>2441.8919999999998</v>
      </c>
      <c r="O20" s="115">
        <v>4949.835</v>
      </c>
    </row>
    <row r="21" spans="1:15" x14ac:dyDescent="0.25">
      <c r="A21" s="121">
        <v>1980</v>
      </c>
      <c r="B21" s="115">
        <v>1453.7940000000001</v>
      </c>
      <c r="C21" s="115">
        <v>1058.0540000000001</v>
      </c>
      <c r="D21" s="115">
        <v>4.4489999999999998</v>
      </c>
      <c r="E21" s="115">
        <v>450.80900000000003</v>
      </c>
      <c r="F21" s="115">
        <v>77.989000000000004</v>
      </c>
      <c r="G21" s="115">
        <v>155.81100000000001</v>
      </c>
      <c r="H21" s="115">
        <v>24.056000000000001</v>
      </c>
      <c r="I21" s="115">
        <v>13.105</v>
      </c>
      <c r="J21" s="115">
        <v>900.745</v>
      </c>
      <c r="K21" s="115">
        <v>50.116</v>
      </c>
      <c r="L21" s="115">
        <v>433.29500000000002</v>
      </c>
      <c r="M21" s="115">
        <v>134.06899999999999</v>
      </c>
      <c r="N21" s="115">
        <v>2244.444</v>
      </c>
      <c r="O21" s="115">
        <v>4756.2920000000004</v>
      </c>
    </row>
    <row r="22" spans="1:15" x14ac:dyDescent="0.25">
      <c r="A22" s="121">
        <v>1981</v>
      </c>
      <c r="B22" s="115">
        <v>1502.932</v>
      </c>
      <c r="C22" s="115">
        <v>1032.0889999999999</v>
      </c>
      <c r="D22" s="115">
        <v>3.89</v>
      </c>
      <c r="E22" s="115">
        <v>443.64800000000002</v>
      </c>
      <c r="F22" s="115">
        <v>77.888000000000005</v>
      </c>
      <c r="G22" s="115">
        <v>146.691</v>
      </c>
      <c r="H22" s="115">
        <v>19.215</v>
      </c>
      <c r="I22" s="115">
        <v>12.569000000000001</v>
      </c>
      <c r="J22" s="115">
        <v>899.51099999999997</v>
      </c>
      <c r="K22" s="115">
        <v>53.167000000000002</v>
      </c>
      <c r="L22" s="115">
        <v>359.67099999999999</v>
      </c>
      <c r="M22" s="115">
        <v>85.379000000000005</v>
      </c>
      <c r="N22" s="115">
        <v>2101.6109999999999</v>
      </c>
      <c r="O22" s="115">
        <v>4636.6319999999996</v>
      </c>
    </row>
    <row r="23" spans="1:15" x14ac:dyDescent="0.25">
      <c r="A23" s="121">
        <v>1982</v>
      </c>
      <c r="B23" s="115">
        <v>1449.085</v>
      </c>
      <c r="C23" s="115">
        <v>960.90099999999995</v>
      </c>
      <c r="D23" s="115">
        <v>3.2480000000000002</v>
      </c>
      <c r="E23" s="115">
        <v>418.89100000000002</v>
      </c>
      <c r="F23" s="115">
        <v>79.251999999999995</v>
      </c>
      <c r="G23" s="115">
        <v>147.35400000000001</v>
      </c>
      <c r="H23" s="115">
        <v>19.488</v>
      </c>
      <c r="I23" s="115">
        <v>11.461</v>
      </c>
      <c r="J23" s="115">
        <v>892.91800000000001</v>
      </c>
      <c r="K23" s="115">
        <v>52.375</v>
      </c>
      <c r="L23" s="115">
        <v>295.69299999999998</v>
      </c>
      <c r="M23" s="115">
        <v>73.784999999999997</v>
      </c>
      <c r="N23" s="115">
        <v>1994.45</v>
      </c>
      <c r="O23" s="115">
        <v>4404.4359999999997</v>
      </c>
    </row>
    <row r="24" spans="1:15" x14ac:dyDescent="0.25">
      <c r="A24" s="121">
        <v>1983</v>
      </c>
      <c r="B24" s="115">
        <v>1504.796</v>
      </c>
      <c r="C24" s="115">
        <v>901.09400000000005</v>
      </c>
      <c r="D24" s="115">
        <v>3.2959999999999998</v>
      </c>
      <c r="E24" s="115">
        <v>422.07400000000001</v>
      </c>
      <c r="F24" s="115">
        <v>73.555999999999997</v>
      </c>
      <c r="G24" s="115">
        <v>152.29</v>
      </c>
      <c r="H24" s="115">
        <v>19.234999999999999</v>
      </c>
      <c r="I24" s="115">
        <v>12</v>
      </c>
      <c r="J24" s="115">
        <v>904.23800000000006</v>
      </c>
      <c r="K24" s="115">
        <v>48.326999999999998</v>
      </c>
      <c r="L24" s="115">
        <v>244.77099999999999</v>
      </c>
      <c r="M24" s="115">
        <v>98.284999999999997</v>
      </c>
      <c r="N24" s="115">
        <v>1978.0530000000001</v>
      </c>
      <c r="O24" s="115">
        <v>4383.9430000000002</v>
      </c>
    </row>
    <row r="25" spans="1:15" x14ac:dyDescent="0.25">
      <c r="A25" s="121">
        <v>1984</v>
      </c>
      <c r="B25" s="115">
        <v>1616.1030000000001</v>
      </c>
      <c r="C25" s="115">
        <v>962.25199999999995</v>
      </c>
      <c r="D25" s="115">
        <v>3.0339999999999998</v>
      </c>
      <c r="E25" s="115">
        <v>447.56599999999997</v>
      </c>
      <c r="F25" s="115">
        <v>79.813999999999993</v>
      </c>
      <c r="G25" s="115">
        <v>171.696</v>
      </c>
      <c r="H25" s="115">
        <v>17.504999999999999</v>
      </c>
      <c r="I25" s="115">
        <v>12.795999999999999</v>
      </c>
      <c r="J25" s="115">
        <v>916.35</v>
      </c>
      <c r="K25" s="115">
        <v>52.420999999999999</v>
      </c>
      <c r="L25" s="115">
        <v>236.54599999999999</v>
      </c>
      <c r="M25" s="115">
        <v>96.790999999999997</v>
      </c>
      <c r="N25" s="115">
        <v>2034.52</v>
      </c>
      <c r="O25" s="115">
        <v>4612.8739999999998</v>
      </c>
    </row>
    <row r="26" spans="1:15" x14ac:dyDescent="0.25">
      <c r="A26" s="121">
        <v>1985</v>
      </c>
      <c r="B26" s="115">
        <v>1655.0250000000001</v>
      </c>
      <c r="C26" s="115">
        <v>926.51599999999996</v>
      </c>
      <c r="D26" s="115">
        <v>3.4790000000000001</v>
      </c>
      <c r="E26" s="115">
        <v>450.05200000000002</v>
      </c>
      <c r="F26" s="115">
        <v>81.858999999999995</v>
      </c>
      <c r="G26" s="115">
        <v>177.61199999999999</v>
      </c>
      <c r="H26" s="115">
        <v>17.248999999999999</v>
      </c>
      <c r="I26" s="115">
        <v>11.926</v>
      </c>
      <c r="J26" s="115">
        <v>932.774</v>
      </c>
      <c r="K26" s="115">
        <v>55.886000000000003</v>
      </c>
      <c r="L26" s="115">
        <v>207.11799999999999</v>
      </c>
      <c r="M26" s="115">
        <v>85.879000000000005</v>
      </c>
      <c r="N26" s="115">
        <v>2023.8150000000001</v>
      </c>
      <c r="O26" s="115">
        <v>4605.3559999999998</v>
      </c>
    </row>
    <row r="27" spans="1:15" x14ac:dyDescent="0.25">
      <c r="A27" s="121">
        <v>1986</v>
      </c>
      <c r="B27" s="115">
        <v>1635.7329999999999</v>
      </c>
      <c r="C27" s="115">
        <v>867.86599999999999</v>
      </c>
      <c r="D27" s="115">
        <v>4.0739999999999998</v>
      </c>
      <c r="E27" s="115">
        <v>457.30399999999997</v>
      </c>
      <c r="F27" s="115">
        <v>78.983999999999995</v>
      </c>
      <c r="G27" s="115">
        <v>190.80500000000001</v>
      </c>
      <c r="H27" s="115">
        <v>14.881</v>
      </c>
      <c r="I27" s="115">
        <v>11.661</v>
      </c>
      <c r="J27" s="115">
        <v>960.48500000000001</v>
      </c>
      <c r="K27" s="115">
        <v>56.715000000000003</v>
      </c>
      <c r="L27" s="115">
        <v>244.357</v>
      </c>
      <c r="M27" s="115">
        <v>92.816999999999993</v>
      </c>
      <c r="N27" s="115">
        <v>2112.0650000000001</v>
      </c>
      <c r="O27" s="115">
        <v>4615.6639999999998</v>
      </c>
    </row>
    <row r="28" spans="1:15" x14ac:dyDescent="0.25">
      <c r="A28" s="121">
        <v>1987</v>
      </c>
      <c r="B28" s="115">
        <v>1709.4839999999999</v>
      </c>
      <c r="C28" s="115">
        <v>922.97199999999998</v>
      </c>
      <c r="D28" s="115">
        <v>3.1549999999999998</v>
      </c>
      <c r="E28" s="115">
        <v>467.08699999999999</v>
      </c>
      <c r="F28" s="115">
        <v>80.8</v>
      </c>
      <c r="G28" s="115">
        <v>202.21899999999999</v>
      </c>
      <c r="H28" s="115">
        <v>14.321999999999999</v>
      </c>
      <c r="I28" s="115">
        <v>13.183</v>
      </c>
      <c r="J28" s="115">
        <v>983.92399999999998</v>
      </c>
      <c r="K28" s="115">
        <v>63.140999999999998</v>
      </c>
      <c r="L28" s="115">
        <v>217.83199999999999</v>
      </c>
      <c r="M28" s="115">
        <v>97.453999999999994</v>
      </c>
      <c r="N28" s="115">
        <v>2143.098</v>
      </c>
      <c r="O28" s="115">
        <v>4775.5540000000001</v>
      </c>
    </row>
    <row r="29" spans="1:15" x14ac:dyDescent="0.25">
      <c r="A29" s="121">
        <v>1988</v>
      </c>
      <c r="B29" s="115">
        <v>1792.7270000000001</v>
      </c>
      <c r="C29" s="115">
        <v>964.37300000000005</v>
      </c>
      <c r="D29" s="115">
        <v>3.387</v>
      </c>
      <c r="E29" s="115">
        <v>491.93299999999999</v>
      </c>
      <c r="F29" s="115">
        <v>83.968000000000004</v>
      </c>
      <c r="G29" s="115">
        <v>212.10300000000001</v>
      </c>
      <c r="H29" s="115">
        <v>14.606999999999999</v>
      </c>
      <c r="I29" s="115">
        <v>12.712999999999999</v>
      </c>
      <c r="J29" s="115">
        <v>1004.521</v>
      </c>
      <c r="K29" s="115">
        <v>66.058000000000007</v>
      </c>
      <c r="L29" s="115">
        <v>238.02699999999999</v>
      </c>
      <c r="M29" s="115">
        <v>113.82</v>
      </c>
      <c r="N29" s="115">
        <v>2241.1149999999998</v>
      </c>
      <c r="O29" s="115">
        <v>4998.2150000000001</v>
      </c>
    </row>
    <row r="30" spans="1:15" x14ac:dyDescent="0.25">
      <c r="A30" s="121">
        <v>1989</v>
      </c>
      <c r="B30" s="115">
        <v>1813.144</v>
      </c>
      <c r="C30" s="115">
        <v>1026.9549999999999</v>
      </c>
      <c r="D30" s="115">
        <v>3.29</v>
      </c>
      <c r="E30" s="115">
        <v>496.11599999999999</v>
      </c>
      <c r="F30" s="115">
        <v>82.596999999999994</v>
      </c>
      <c r="G30" s="115">
        <v>217.59</v>
      </c>
      <c r="H30" s="115">
        <v>12.762</v>
      </c>
      <c r="I30" s="115">
        <v>13.04</v>
      </c>
      <c r="J30" s="115">
        <v>1000.602</v>
      </c>
      <c r="K30" s="115">
        <v>64.966999999999999</v>
      </c>
      <c r="L30" s="115">
        <v>236.053</v>
      </c>
      <c r="M30" s="115">
        <v>112.738</v>
      </c>
      <c r="N30" s="115">
        <v>2239.7539999999999</v>
      </c>
      <c r="O30" s="115">
        <v>5084.5820000000003</v>
      </c>
    </row>
    <row r="31" spans="1:15" x14ac:dyDescent="0.25">
      <c r="A31" s="121">
        <v>1990</v>
      </c>
      <c r="B31" s="115">
        <v>1820.0229999999999</v>
      </c>
      <c r="C31" s="115">
        <v>1026.2539999999999</v>
      </c>
      <c r="D31" s="115">
        <v>3.11</v>
      </c>
      <c r="E31" s="115">
        <v>474.69299999999998</v>
      </c>
      <c r="F31" s="115">
        <v>74.823999999999998</v>
      </c>
      <c r="G31" s="115">
        <v>222.61099999999999</v>
      </c>
      <c r="H31" s="115">
        <v>6.4420000000000002</v>
      </c>
      <c r="I31" s="115">
        <v>13.419</v>
      </c>
      <c r="J31" s="115">
        <v>987.90899999999999</v>
      </c>
      <c r="K31" s="115">
        <v>71.683999999999997</v>
      </c>
      <c r="L31" s="115">
        <v>211.71700000000001</v>
      </c>
      <c r="M31" s="115">
        <v>119.05800000000001</v>
      </c>
      <c r="N31" s="115">
        <v>2185.4659999999999</v>
      </c>
      <c r="O31" s="115">
        <v>5037.9219999999996</v>
      </c>
    </row>
    <row r="32" spans="1:15" x14ac:dyDescent="0.25">
      <c r="A32" s="121">
        <v>1991</v>
      </c>
      <c r="B32" s="115">
        <v>1805.942</v>
      </c>
      <c r="C32" s="115">
        <v>1047.7560000000001</v>
      </c>
      <c r="D32" s="115">
        <v>2.8839999999999999</v>
      </c>
      <c r="E32" s="115">
        <v>459.00299999999999</v>
      </c>
      <c r="F32" s="115">
        <v>80.254999999999995</v>
      </c>
      <c r="G32" s="115">
        <v>215.179</v>
      </c>
      <c r="H32" s="115">
        <v>7.0119999999999996</v>
      </c>
      <c r="I32" s="115">
        <v>12.005000000000001</v>
      </c>
      <c r="J32" s="115">
        <v>982.255</v>
      </c>
      <c r="K32" s="115">
        <v>69.507000000000005</v>
      </c>
      <c r="L32" s="115">
        <v>199.49700000000001</v>
      </c>
      <c r="M32" s="115">
        <v>103.81100000000001</v>
      </c>
      <c r="N32" s="115">
        <v>2131.4079999999999</v>
      </c>
      <c r="O32" s="115">
        <v>4992.7110000000002</v>
      </c>
    </row>
    <row r="33" spans="1:15" x14ac:dyDescent="0.25">
      <c r="A33" s="121">
        <v>1992</v>
      </c>
      <c r="B33" s="115">
        <v>1821.88</v>
      </c>
      <c r="C33" s="115">
        <v>1083.2619999999999</v>
      </c>
      <c r="D33" s="115">
        <v>2.8380000000000001</v>
      </c>
      <c r="E33" s="115">
        <v>469.41800000000001</v>
      </c>
      <c r="F33" s="115">
        <v>85.611000000000004</v>
      </c>
      <c r="G33" s="115">
        <v>213.38499999999999</v>
      </c>
      <c r="H33" s="115">
        <v>6.2880000000000003</v>
      </c>
      <c r="I33" s="115">
        <v>12.239000000000001</v>
      </c>
      <c r="J33" s="115">
        <v>998.625</v>
      </c>
      <c r="K33" s="115">
        <v>81.203999999999994</v>
      </c>
      <c r="L33" s="115">
        <v>189.06200000000001</v>
      </c>
      <c r="M33" s="115">
        <v>121.223</v>
      </c>
      <c r="N33" s="115">
        <v>2179.8919999999998</v>
      </c>
      <c r="O33" s="115">
        <v>5093.9110000000001</v>
      </c>
    </row>
    <row r="34" spans="1:15" x14ac:dyDescent="0.25">
      <c r="A34" s="121">
        <v>1993</v>
      </c>
      <c r="B34" s="115">
        <v>1881.6780000000001</v>
      </c>
      <c r="C34" s="115">
        <v>1110.7049999999999</v>
      </c>
      <c r="D34" s="115">
        <v>2.6539999999999999</v>
      </c>
      <c r="E34" s="115">
        <v>477.93200000000002</v>
      </c>
      <c r="F34" s="115">
        <v>86.067999999999998</v>
      </c>
      <c r="G34" s="115">
        <v>215.059</v>
      </c>
      <c r="H34" s="115">
        <v>7.5170000000000003</v>
      </c>
      <c r="I34" s="115">
        <v>12.462999999999999</v>
      </c>
      <c r="J34" s="115">
        <v>1007.766</v>
      </c>
      <c r="K34" s="115">
        <v>77.694000000000003</v>
      </c>
      <c r="L34" s="115">
        <v>186.09800000000001</v>
      </c>
      <c r="M34" s="115">
        <v>110.91200000000001</v>
      </c>
      <c r="N34" s="115">
        <v>2184.163</v>
      </c>
      <c r="O34" s="115">
        <v>5185.5540000000001</v>
      </c>
    </row>
    <row r="35" spans="1:15" x14ac:dyDescent="0.25">
      <c r="A35" s="121">
        <v>1994</v>
      </c>
      <c r="B35" s="115">
        <v>1892.2249999999999</v>
      </c>
      <c r="C35" s="115">
        <v>1136.048</v>
      </c>
      <c r="D35" s="115">
        <v>2.637</v>
      </c>
      <c r="E35" s="115">
        <v>496.55399999999997</v>
      </c>
      <c r="F35" s="115">
        <v>90.052999999999997</v>
      </c>
      <c r="G35" s="115">
        <v>223.81200000000001</v>
      </c>
      <c r="H35" s="115">
        <v>7.4130000000000003</v>
      </c>
      <c r="I35" s="115">
        <v>13.026</v>
      </c>
      <c r="J35" s="115">
        <v>1019.346</v>
      </c>
      <c r="K35" s="115">
        <v>76.575000000000003</v>
      </c>
      <c r="L35" s="115">
        <v>175.86699999999999</v>
      </c>
      <c r="M35" s="115">
        <v>119.435</v>
      </c>
      <c r="N35" s="115">
        <v>2224.7170000000001</v>
      </c>
      <c r="O35" s="115">
        <v>5262.6970000000001</v>
      </c>
    </row>
    <row r="36" spans="1:15" x14ac:dyDescent="0.25">
      <c r="A36" s="121">
        <v>1995</v>
      </c>
      <c r="B36" s="115">
        <v>1912.143</v>
      </c>
      <c r="C36" s="115">
        <v>1185.443</v>
      </c>
      <c r="D36" s="115">
        <v>2.7370000000000001</v>
      </c>
      <c r="E36" s="115">
        <v>503.52300000000002</v>
      </c>
      <c r="F36" s="115">
        <v>89.876999999999995</v>
      </c>
      <c r="G36" s="115">
        <v>222.114</v>
      </c>
      <c r="H36" s="115">
        <v>8.1850000000000005</v>
      </c>
      <c r="I36" s="115">
        <v>12.802</v>
      </c>
      <c r="J36" s="115">
        <v>1041.7180000000001</v>
      </c>
      <c r="K36" s="115">
        <v>77.501999999999995</v>
      </c>
      <c r="L36" s="115">
        <v>146.756</v>
      </c>
      <c r="M36" s="115">
        <v>111.2</v>
      </c>
      <c r="N36" s="115">
        <v>2216.4140000000002</v>
      </c>
      <c r="O36" s="115">
        <v>5324.3360000000002</v>
      </c>
    </row>
    <row r="37" spans="1:15" x14ac:dyDescent="0.25">
      <c r="A37" s="121">
        <v>1996</v>
      </c>
      <c r="B37" s="115">
        <v>1994.5319999999999</v>
      </c>
      <c r="C37" s="115">
        <v>1206.7439999999999</v>
      </c>
      <c r="D37" s="115">
        <v>2.5830000000000002</v>
      </c>
      <c r="E37" s="115">
        <v>529.87900000000002</v>
      </c>
      <c r="F37" s="115">
        <v>96.816000000000003</v>
      </c>
      <c r="G37" s="115">
        <v>236.47300000000001</v>
      </c>
      <c r="H37" s="115">
        <v>9.3759999999999994</v>
      </c>
      <c r="I37" s="115">
        <v>12.423999999999999</v>
      </c>
      <c r="J37" s="115">
        <v>1062.0150000000001</v>
      </c>
      <c r="K37" s="115">
        <v>80.813000000000002</v>
      </c>
      <c r="L37" s="115">
        <v>146.56200000000001</v>
      </c>
      <c r="M37" s="115">
        <v>129.559</v>
      </c>
      <c r="N37" s="115">
        <v>2306.4989999999998</v>
      </c>
      <c r="O37" s="115">
        <v>5518.0619999999999</v>
      </c>
    </row>
    <row r="38" spans="1:15" x14ac:dyDescent="0.25">
      <c r="A38" s="121">
        <v>1997</v>
      </c>
      <c r="B38" s="115">
        <v>2038.8489999999999</v>
      </c>
      <c r="C38" s="115">
        <v>1213.7760000000001</v>
      </c>
      <c r="D38" s="115">
        <v>2.7450000000000001</v>
      </c>
      <c r="E38" s="115">
        <v>539.45600000000002</v>
      </c>
      <c r="F38" s="115">
        <v>94.965999999999994</v>
      </c>
      <c r="G38" s="115">
        <v>238.923</v>
      </c>
      <c r="H38" s="115">
        <v>9.9779999999999998</v>
      </c>
      <c r="I38" s="115">
        <v>13.125</v>
      </c>
      <c r="J38" s="115">
        <v>1073.3340000000001</v>
      </c>
      <c r="K38" s="115">
        <v>80.233999999999995</v>
      </c>
      <c r="L38" s="115">
        <v>137.26300000000001</v>
      </c>
      <c r="M38" s="115">
        <v>135.99799999999999</v>
      </c>
      <c r="N38" s="115">
        <v>2326.0210000000002</v>
      </c>
      <c r="O38" s="115">
        <v>5589.3509999999997</v>
      </c>
    </row>
    <row r="39" spans="1:15" x14ac:dyDescent="0.25">
      <c r="A39" s="121">
        <v>1998</v>
      </c>
      <c r="B39" s="115">
        <v>2063.6329999999998</v>
      </c>
      <c r="C39" s="115">
        <v>1191.317</v>
      </c>
      <c r="D39" s="115">
        <v>2.4540000000000002</v>
      </c>
      <c r="E39" s="115">
        <v>543.29</v>
      </c>
      <c r="F39" s="115">
        <v>85.748999999999995</v>
      </c>
      <c r="G39" s="115">
        <v>242.434</v>
      </c>
      <c r="H39" s="115">
        <v>11.821999999999999</v>
      </c>
      <c r="I39" s="115">
        <v>13.74</v>
      </c>
      <c r="J39" s="115">
        <v>1104.672</v>
      </c>
      <c r="K39" s="115">
        <v>93.385000000000005</v>
      </c>
      <c r="L39" s="115">
        <v>152.85</v>
      </c>
      <c r="M39" s="115">
        <v>120.881</v>
      </c>
      <c r="N39" s="115">
        <v>2371.2779999999998</v>
      </c>
      <c r="O39" s="115">
        <v>5636.7669999999998</v>
      </c>
    </row>
    <row r="40" spans="1:15" x14ac:dyDescent="0.25">
      <c r="A40" s="121">
        <v>1999</v>
      </c>
      <c r="B40" s="115">
        <v>2061.623</v>
      </c>
      <c r="C40" s="115">
        <v>1196.9349999999999</v>
      </c>
      <c r="D40" s="115">
        <v>2.7080000000000002</v>
      </c>
      <c r="E40" s="115">
        <v>560.66499999999996</v>
      </c>
      <c r="F40" s="115">
        <v>101.533</v>
      </c>
      <c r="G40" s="115">
        <v>250.017</v>
      </c>
      <c r="H40" s="115">
        <v>11.047000000000001</v>
      </c>
      <c r="I40" s="115">
        <v>13.884</v>
      </c>
      <c r="J40" s="115">
        <v>1125.4159999999999</v>
      </c>
      <c r="K40" s="115">
        <v>99.524000000000001</v>
      </c>
      <c r="L40" s="115">
        <v>143.03100000000001</v>
      </c>
      <c r="M40" s="115">
        <v>123.252</v>
      </c>
      <c r="N40" s="115">
        <v>2431.0790000000002</v>
      </c>
      <c r="O40" s="115">
        <v>5700.2849999999999</v>
      </c>
    </row>
    <row r="41" spans="1:15" x14ac:dyDescent="0.25">
      <c r="A41" s="121">
        <v>2000</v>
      </c>
      <c r="B41" s="115">
        <v>2154.7429999999999</v>
      </c>
      <c r="C41" s="115">
        <v>1246.05</v>
      </c>
      <c r="D41" s="115">
        <v>2.5089999999999999</v>
      </c>
      <c r="E41" s="115">
        <v>592.24099999999999</v>
      </c>
      <c r="F41" s="115">
        <v>105.914</v>
      </c>
      <c r="G41" s="115">
        <v>258.58100000000002</v>
      </c>
      <c r="H41" s="115">
        <v>10.236000000000001</v>
      </c>
      <c r="I41" s="115">
        <v>13.675000000000001</v>
      </c>
      <c r="J41" s="115">
        <v>1141.299</v>
      </c>
      <c r="K41" s="115">
        <v>84.974000000000004</v>
      </c>
      <c r="L41" s="115">
        <v>156.96899999999999</v>
      </c>
      <c r="M41" s="115">
        <v>110.919</v>
      </c>
      <c r="N41" s="115">
        <v>2477.3180000000002</v>
      </c>
      <c r="O41" s="115">
        <v>5888.6180000000004</v>
      </c>
    </row>
    <row r="42" spans="1:15" x14ac:dyDescent="0.25">
      <c r="A42" s="121">
        <v>2001</v>
      </c>
      <c r="B42" s="115">
        <v>2087.2559999999999</v>
      </c>
      <c r="C42" s="115">
        <v>1191.76</v>
      </c>
      <c r="D42" s="115">
        <v>2.415</v>
      </c>
      <c r="E42" s="115">
        <v>609.47799999999995</v>
      </c>
      <c r="F42" s="115">
        <v>95.796999999999997</v>
      </c>
      <c r="G42" s="115">
        <v>247.43199999999999</v>
      </c>
      <c r="H42" s="115">
        <v>10.957000000000001</v>
      </c>
      <c r="I42" s="115">
        <v>12.53</v>
      </c>
      <c r="J42" s="115">
        <v>1148.6020000000001</v>
      </c>
      <c r="K42" s="115">
        <v>91.23</v>
      </c>
      <c r="L42" s="115">
        <v>139.76499999999999</v>
      </c>
      <c r="M42" s="115">
        <v>129.346</v>
      </c>
      <c r="N42" s="115">
        <v>2487.5520000000001</v>
      </c>
      <c r="O42" s="115">
        <v>5777.8180000000002</v>
      </c>
    </row>
    <row r="43" spans="1:15" x14ac:dyDescent="0.25">
      <c r="A43" s="121">
        <v>2002</v>
      </c>
      <c r="B43" s="115">
        <v>2092.877</v>
      </c>
      <c r="C43" s="115">
        <v>1231.527</v>
      </c>
      <c r="D43" s="115">
        <v>2.3319999999999999</v>
      </c>
      <c r="E43" s="115">
        <v>598.26900000000001</v>
      </c>
      <c r="F43" s="115">
        <v>97.385000000000005</v>
      </c>
      <c r="G43" s="115">
        <v>241.245</v>
      </c>
      <c r="H43" s="115">
        <v>6.5640000000000001</v>
      </c>
      <c r="I43" s="115">
        <v>12.381</v>
      </c>
      <c r="J43" s="115">
        <v>1179.376</v>
      </c>
      <c r="K43" s="115">
        <v>98.900999999999996</v>
      </c>
      <c r="L43" s="115">
        <v>120.541</v>
      </c>
      <c r="M43" s="115">
        <v>125.539</v>
      </c>
      <c r="N43" s="115">
        <v>2482.5329999999999</v>
      </c>
      <c r="O43" s="115">
        <v>5820.0590000000002</v>
      </c>
    </row>
    <row r="44" spans="1:15" x14ac:dyDescent="0.25">
      <c r="A44" s="121">
        <v>2003</v>
      </c>
      <c r="B44" s="115">
        <v>2133.9209999999998</v>
      </c>
      <c r="C44" s="115">
        <v>1195.3810000000001</v>
      </c>
      <c r="D44" s="115">
        <v>2.089</v>
      </c>
      <c r="E44" s="115">
        <v>622.55100000000004</v>
      </c>
      <c r="F44" s="115">
        <v>95.234999999999999</v>
      </c>
      <c r="G44" s="115">
        <v>235.839</v>
      </c>
      <c r="H44" s="115">
        <v>8.2739999999999991</v>
      </c>
      <c r="I44" s="115">
        <v>11.446999999999999</v>
      </c>
      <c r="J44" s="115">
        <v>1201.421</v>
      </c>
      <c r="K44" s="115">
        <v>97.185000000000002</v>
      </c>
      <c r="L44" s="115">
        <v>133.035</v>
      </c>
      <c r="M44" s="115">
        <v>138.25700000000001</v>
      </c>
      <c r="N44" s="115">
        <v>2545.3330000000001</v>
      </c>
      <c r="O44" s="115">
        <v>5886.4489999999996</v>
      </c>
    </row>
    <row r="45" spans="1:15" x14ac:dyDescent="0.25">
      <c r="A45" s="121">
        <v>2004</v>
      </c>
      <c r="B45" s="115">
        <v>2158.366</v>
      </c>
      <c r="C45" s="115">
        <v>1200.931</v>
      </c>
      <c r="D45" s="115">
        <v>2.16</v>
      </c>
      <c r="E45" s="115">
        <v>645.63699999999994</v>
      </c>
      <c r="F45" s="115">
        <v>96.019000000000005</v>
      </c>
      <c r="G45" s="115">
        <v>244.29400000000001</v>
      </c>
      <c r="H45" s="115">
        <v>9.7680000000000007</v>
      </c>
      <c r="I45" s="115">
        <v>11.597</v>
      </c>
      <c r="J45" s="115">
        <v>1212.18</v>
      </c>
      <c r="K45" s="115">
        <v>111.667</v>
      </c>
      <c r="L45" s="115">
        <v>149.39400000000001</v>
      </c>
      <c r="M45" s="115">
        <v>140.19399999999999</v>
      </c>
      <c r="N45" s="115">
        <v>2622.9110000000001</v>
      </c>
      <c r="O45" s="115">
        <v>5993.7529999999997</v>
      </c>
    </row>
    <row r="46" spans="1:15" x14ac:dyDescent="0.25">
      <c r="A46" s="121">
        <v>2005</v>
      </c>
      <c r="B46" s="115">
        <v>2180.1460000000002</v>
      </c>
      <c r="C46" s="115">
        <v>1182.4659999999999</v>
      </c>
      <c r="D46" s="115">
        <v>2.4449999999999998</v>
      </c>
      <c r="E46" s="115">
        <v>652.70000000000005</v>
      </c>
      <c r="F46" s="115">
        <v>91.61</v>
      </c>
      <c r="G46" s="115">
        <v>250.95400000000001</v>
      </c>
      <c r="H46" s="115">
        <v>10.573</v>
      </c>
      <c r="I46" s="115">
        <v>11.536</v>
      </c>
      <c r="J46" s="115">
        <v>1205.21</v>
      </c>
      <c r="K46" s="115">
        <v>109.592</v>
      </c>
      <c r="L46" s="115">
        <v>158.50700000000001</v>
      </c>
      <c r="M46" s="115">
        <v>139.661</v>
      </c>
      <c r="N46" s="115">
        <v>2632.7890000000002</v>
      </c>
      <c r="O46" s="115">
        <v>6007.0259999999998</v>
      </c>
    </row>
    <row r="47" spans="1:15" x14ac:dyDescent="0.25">
      <c r="A47" s="121">
        <v>2006</v>
      </c>
      <c r="B47" s="115">
        <v>2146.009</v>
      </c>
      <c r="C47" s="115">
        <v>1169.6959999999999</v>
      </c>
      <c r="D47" s="115">
        <v>2.3119999999999998</v>
      </c>
      <c r="E47" s="115">
        <v>657.61400000000003</v>
      </c>
      <c r="F47" s="115">
        <v>86.007999999999996</v>
      </c>
      <c r="G47" s="115">
        <v>244.066</v>
      </c>
      <c r="H47" s="115">
        <v>8.1310000000000002</v>
      </c>
      <c r="I47" s="115">
        <v>11.239000000000001</v>
      </c>
      <c r="J47" s="115">
        <v>1216.8800000000001</v>
      </c>
      <c r="K47" s="115">
        <v>105.93899999999999</v>
      </c>
      <c r="L47" s="115">
        <v>118.682</v>
      </c>
      <c r="M47" s="115">
        <v>150.881</v>
      </c>
      <c r="N47" s="115">
        <v>2601.7539999999999</v>
      </c>
      <c r="O47" s="115">
        <v>5929.3609999999999</v>
      </c>
    </row>
    <row r="48" spans="1:15" x14ac:dyDescent="0.25">
      <c r="A48" s="121">
        <v>2007</v>
      </c>
      <c r="B48" s="115">
        <v>2171.2950000000001</v>
      </c>
      <c r="C48" s="115">
        <v>1245.1579999999999</v>
      </c>
      <c r="D48" s="115">
        <v>2.1840000000000002</v>
      </c>
      <c r="E48" s="115">
        <v>657.07899999999995</v>
      </c>
      <c r="F48" s="115">
        <v>89.570999999999998</v>
      </c>
      <c r="G48" s="115">
        <v>242.494</v>
      </c>
      <c r="H48" s="115">
        <v>4.8680000000000003</v>
      </c>
      <c r="I48" s="115">
        <v>11.606999999999999</v>
      </c>
      <c r="J48" s="115">
        <v>1208.6210000000001</v>
      </c>
      <c r="K48" s="115">
        <v>99.24</v>
      </c>
      <c r="L48" s="115">
        <v>124.55500000000001</v>
      </c>
      <c r="M48" s="115">
        <v>147.22999999999999</v>
      </c>
      <c r="N48" s="115">
        <v>2587.4490000000001</v>
      </c>
      <c r="O48" s="115">
        <v>6015.5709999999999</v>
      </c>
    </row>
    <row r="49" spans="1:15" x14ac:dyDescent="0.25">
      <c r="A49" s="121">
        <v>2008</v>
      </c>
      <c r="B49" s="115">
        <v>2138.6930000000002</v>
      </c>
      <c r="C49" s="115">
        <v>1254.5219999999999</v>
      </c>
      <c r="D49" s="115">
        <v>1.9550000000000001</v>
      </c>
      <c r="E49" s="115">
        <v>619.03200000000004</v>
      </c>
      <c r="F49" s="115">
        <v>88.540999999999997</v>
      </c>
      <c r="G49" s="115">
        <v>230.59399999999999</v>
      </c>
      <c r="H49" s="115">
        <v>2.161</v>
      </c>
      <c r="I49" s="115">
        <v>10.775</v>
      </c>
      <c r="J49" s="115">
        <v>1133.5920000000001</v>
      </c>
      <c r="K49" s="115">
        <v>93.992999999999995</v>
      </c>
      <c r="L49" s="115">
        <v>107.495</v>
      </c>
      <c r="M49" s="115">
        <v>129.809</v>
      </c>
      <c r="N49" s="115">
        <v>2417.9470000000001</v>
      </c>
      <c r="O49" s="115">
        <v>5823.1580000000004</v>
      </c>
    </row>
    <row r="50" spans="1:15" x14ac:dyDescent="0.25">
      <c r="A50" s="121">
        <v>2009</v>
      </c>
      <c r="B50" s="115">
        <v>1875.16</v>
      </c>
      <c r="C50" s="115">
        <v>1233.3900000000001</v>
      </c>
      <c r="D50" s="115">
        <v>1.8360000000000001</v>
      </c>
      <c r="E50" s="115">
        <v>562.74400000000003</v>
      </c>
      <c r="F50" s="115">
        <v>85.962000000000003</v>
      </c>
      <c r="G50" s="115">
        <v>208.23699999999999</v>
      </c>
      <c r="H50" s="115">
        <v>2.6579999999999999</v>
      </c>
      <c r="I50" s="115">
        <v>9.6880000000000006</v>
      </c>
      <c r="J50" s="115">
        <v>1126.547</v>
      </c>
      <c r="K50" s="115">
        <v>86.600999999999999</v>
      </c>
      <c r="L50" s="115">
        <v>88.064999999999998</v>
      </c>
      <c r="M50" s="115">
        <v>111.176</v>
      </c>
      <c r="N50" s="115">
        <v>2283.5129999999999</v>
      </c>
      <c r="O50" s="115">
        <v>5403.6930000000002</v>
      </c>
    </row>
    <row r="51" spans="1:15" x14ac:dyDescent="0.25">
      <c r="A51" s="121">
        <v>2010</v>
      </c>
      <c r="B51" s="115">
        <v>1985.9390000000001</v>
      </c>
      <c r="C51" s="115">
        <v>1292.4380000000001</v>
      </c>
      <c r="D51" s="115">
        <v>1.87</v>
      </c>
      <c r="E51" s="115">
        <v>590.97400000000005</v>
      </c>
      <c r="F51" s="115">
        <v>84.210999999999999</v>
      </c>
      <c r="G51" s="115">
        <v>214.018</v>
      </c>
      <c r="H51" s="115">
        <v>3.0190000000000001</v>
      </c>
      <c r="I51" s="115">
        <v>10.763999999999999</v>
      </c>
      <c r="J51" s="115">
        <v>1106.9960000000001</v>
      </c>
      <c r="K51" s="115">
        <v>80.950999999999993</v>
      </c>
      <c r="L51" s="115">
        <v>91.972999999999999</v>
      </c>
      <c r="M51" s="115">
        <v>119.10899999999999</v>
      </c>
      <c r="N51" s="115">
        <v>2303.884</v>
      </c>
      <c r="O51" s="115">
        <v>5593.6620000000003</v>
      </c>
    </row>
    <row r="52" spans="1:15" x14ac:dyDescent="0.25">
      <c r="A52" s="121">
        <v>2011</v>
      </c>
      <c r="B52" s="115">
        <v>1875.6010000000001</v>
      </c>
      <c r="C52" s="115">
        <v>1312.328</v>
      </c>
      <c r="D52" s="115">
        <v>1.871</v>
      </c>
      <c r="E52" s="115">
        <v>600.25800000000004</v>
      </c>
      <c r="F52" s="115">
        <v>78.677000000000007</v>
      </c>
      <c r="G52" s="115">
        <v>213.07499999999999</v>
      </c>
      <c r="H52" s="115">
        <v>1.8540000000000001</v>
      </c>
      <c r="I52" s="115">
        <v>10.212999999999999</v>
      </c>
      <c r="J52" s="115">
        <v>1073.7449999999999</v>
      </c>
      <c r="K52" s="115">
        <v>78.106999999999999</v>
      </c>
      <c r="L52" s="115">
        <v>79.188000000000002</v>
      </c>
      <c r="M52" s="115">
        <v>118.056</v>
      </c>
      <c r="N52" s="115">
        <v>2255.0439999999999</v>
      </c>
      <c r="O52" s="115">
        <v>5454.6949999999997</v>
      </c>
    </row>
    <row r="53" spans="1:15" x14ac:dyDescent="0.25">
      <c r="A53" s="121">
        <v>2012</v>
      </c>
      <c r="B53" s="115">
        <v>1657.873</v>
      </c>
      <c r="C53" s="115">
        <v>1371.5609999999999</v>
      </c>
      <c r="D53" s="115">
        <v>1.7370000000000001</v>
      </c>
      <c r="E53" s="115">
        <v>576.76</v>
      </c>
      <c r="F53" s="115">
        <v>75.382999999999996</v>
      </c>
      <c r="G53" s="115">
        <v>209.58</v>
      </c>
      <c r="H53" s="115">
        <v>0.80100000000000005</v>
      </c>
      <c r="I53" s="115">
        <v>9.3960000000000008</v>
      </c>
      <c r="J53" s="115">
        <v>1065.7829999999999</v>
      </c>
      <c r="K53" s="115">
        <v>77.885999999999996</v>
      </c>
      <c r="L53" s="115">
        <v>63.581000000000003</v>
      </c>
      <c r="M53" s="115">
        <v>114.14400000000001</v>
      </c>
      <c r="N53" s="115">
        <v>2195.0509999999999</v>
      </c>
      <c r="O53" s="115">
        <v>5236.3230000000003</v>
      </c>
    </row>
    <row r="54" spans="1:15" x14ac:dyDescent="0.25">
      <c r="A54" s="121">
        <v>2013</v>
      </c>
      <c r="B54" s="115">
        <v>1717.845</v>
      </c>
      <c r="C54" s="115">
        <v>1408.38</v>
      </c>
      <c r="D54" s="115">
        <v>1.546</v>
      </c>
      <c r="E54" s="115">
        <v>581.18100000000004</v>
      </c>
      <c r="F54" s="115">
        <v>84.891999999999996</v>
      </c>
      <c r="G54" s="115">
        <v>214.429</v>
      </c>
      <c r="H54" s="115">
        <v>0.78700000000000003</v>
      </c>
      <c r="I54" s="115">
        <v>9.9420000000000002</v>
      </c>
      <c r="J54" s="115">
        <v>1077.386</v>
      </c>
      <c r="K54" s="115">
        <v>76.567999999999998</v>
      </c>
      <c r="L54" s="115">
        <v>54.798999999999999</v>
      </c>
      <c r="M54" s="115">
        <v>119.629</v>
      </c>
      <c r="N54" s="115">
        <v>2221.1590000000001</v>
      </c>
      <c r="O54" s="115">
        <v>5358.8630000000003</v>
      </c>
    </row>
    <row r="55" spans="1:15" x14ac:dyDescent="0.25">
      <c r="A55" s="121">
        <v>2014</v>
      </c>
      <c r="B55" s="115">
        <v>1713.367</v>
      </c>
      <c r="C55" s="115">
        <v>1437.5360000000001</v>
      </c>
      <c r="D55" s="115">
        <v>1.5</v>
      </c>
      <c r="E55" s="115">
        <v>614.18200000000002</v>
      </c>
      <c r="F55" s="115">
        <v>85.872</v>
      </c>
      <c r="G55" s="115">
        <v>219.74</v>
      </c>
      <c r="H55" s="115">
        <v>1.363</v>
      </c>
      <c r="I55" s="115">
        <v>10.37</v>
      </c>
      <c r="J55" s="115">
        <v>1084.819</v>
      </c>
      <c r="K55" s="115">
        <v>77.108999999999995</v>
      </c>
      <c r="L55" s="115">
        <v>44.24</v>
      </c>
      <c r="M55" s="115">
        <v>112.23099999999999</v>
      </c>
      <c r="N55" s="115">
        <v>2251.4259999999999</v>
      </c>
      <c r="O55" s="115">
        <v>5413.8789999999999</v>
      </c>
    </row>
    <row r="56" spans="1:15" x14ac:dyDescent="0.25">
      <c r="A56" s="121">
        <v>2015</v>
      </c>
      <c r="B56" s="115">
        <v>1481.8979999999999</v>
      </c>
      <c r="C56" s="115">
        <v>1478.884</v>
      </c>
      <c r="D56" s="115">
        <v>1.462</v>
      </c>
      <c r="E56" s="115">
        <v>606.13499999999999</v>
      </c>
      <c r="F56" s="115">
        <v>86.168000000000006</v>
      </c>
      <c r="G56" s="115">
        <v>231.44800000000001</v>
      </c>
      <c r="H56" s="115">
        <v>0.96699999999999997</v>
      </c>
      <c r="I56" s="115">
        <v>11.292999999999999</v>
      </c>
      <c r="J56" s="115">
        <v>1114.4000000000001</v>
      </c>
      <c r="K56" s="115">
        <v>77.421000000000006</v>
      </c>
      <c r="L56" s="115">
        <v>44.621000000000002</v>
      </c>
      <c r="M56" s="115">
        <v>115.867</v>
      </c>
      <c r="N56" s="115">
        <v>2289.7809999999999</v>
      </c>
      <c r="O56" s="115">
        <v>5262.0519999999997</v>
      </c>
    </row>
    <row r="57" spans="1:15" x14ac:dyDescent="0.25">
      <c r="A57" s="121">
        <v>2016</v>
      </c>
      <c r="B57" s="115">
        <v>1355.2</v>
      </c>
      <c r="C57" s="115">
        <v>1489.8510000000001</v>
      </c>
      <c r="D57" s="115">
        <v>1.415</v>
      </c>
      <c r="E57" s="115">
        <v>583.05999999999995</v>
      </c>
      <c r="F57" s="115">
        <v>82.997</v>
      </c>
      <c r="G57" s="115">
        <v>241.97300000000001</v>
      </c>
      <c r="H57" s="115">
        <v>1.3169999999999999</v>
      </c>
      <c r="I57" s="115">
        <v>10.721</v>
      </c>
      <c r="J57" s="115">
        <v>1133.5170000000001</v>
      </c>
      <c r="K57" s="115">
        <v>77.025999999999996</v>
      </c>
      <c r="L57" s="115">
        <v>56.265999999999998</v>
      </c>
      <c r="M57" s="115">
        <v>123.898</v>
      </c>
      <c r="N57" s="115">
        <v>2312.1909999999998</v>
      </c>
      <c r="O57" s="115">
        <v>5168.8919999999998</v>
      </c>
    </row>
    <row r="58" spans="1:15" x14ac:dyDescent="0.25">
      <c r="A58" s="121">
        <v>2017</v>
      </c>
      <c r="B58" s="115">
        <v>1317.952</v>
      </c>
      <c r="C58" s="115">
        <v>1470.9639999999999</v>
      </c>
      <c r="D58" s="115">
        <v>1.4490000000000001</v>
      </c>
      <c r="E58" s="115">
        <v>591.20299999999997</v>
      </c>
      <c r="F58" s="115">
        <v>85.414000000000001</v>
      </c>
      <c r="G58" s="115">
        <v>251.46899999999999</v>
      </c>
      <c r="H58" s="115">
        <v>0.78400000000000003</v>
      </c>
      <c r="I58" s="115">
        <v>9.8829999999999991</v>
      </c>
      <c r="J58" s="115">
        <v>1131.251</v>
      </c>
      <c r="K58" s="115">
        <v>70.659000000000006</v>
      </c>
      <c r="L58" s="115">
        <v>58.786000000000001</v>
      </c>
      <c r="M58" s="115">
        <v>130.46299999999999</v>
      </c>
      <c r="N58" s="115">
        <v>2331.3609999999999</v>
      </c>
      <c r="O58" s="115">
        <v>5131.3739999999998</v>
      </c>
    </row>
    <row r="59" spans="1:15" x14ac:dyDescent="0.25">
      <c r="A59" s="121">
        <v>2018</v>
      </c>
      <c r="B59" s="115">
        <v>1262.5550000000001</v>
      </c>
      <c r="C59" s="115">
        <v>1626.9079999999999</v>
      </c>
      <c r="D59" s="115">
        <v>1.5489999999999999</v>
      </c>
      <c r="E59" s="115">
        <v>626.45600000000002</v>
      </c>
      <c r="F59" s="115">
        <v>97.674000000000007</v>
      </c>
      <c r="G59" s="115">
        <v>255.18299999999999</v>
      </c>
      <c r="H59" s="115">
        <v>0.82</v>
      </c>
      <c r="I59" s="115">
        <v>9.5909999999999993</v>
      </c>
      <c r="J59" s="115">
        <v>1131.4000000000001</v>
      </c>
      <c r="K59" s="115">
        <v>72.712000000000003</v>
      </c>
      <c r="L59" s="115">
        <v>54.637</v>
      </c>
      <c r="M59" s="115">
        <v>127.146</v>
      </c>
      <c r="N59" s="115">
        <v>2377.1669999999999</v>
      </c>
      <c r="O59" s="115">
        <v>5277.7259999999997</v>
      </c>
    </row>
    <row r="60" spans="1:15" x14ac:dyDescent="0.25">
      <c r="A60" s="121">
        <v>2019</v>
      </c>
      <c r="B60" s="115">
        <v>1077.52</v>
      </c>
      <c r="C60" s="115">
        <v>1684.624</v>
      </c>
      <c r="D60" s="115">
        <v>1.617</v>
      </c>
      <c r="E60" s="115">
        <v>620.82500000000005</v>
      </c>
      <c r="F60" s="115">
        <v>107.14100000000001</v>
      </c>
      <c r="G60" s="115">
        <v>260.61900000000003</v>
      </c>
      <c r="H60" s="115">
        <v>1.026</v>
      </c>
      <c r="I60" s="115">
        <v>9.2449999999999992</v>
      </c>
      <c r="J60" s="115">
        <v>1127.6769999999999</v>
      </c>
      <c r="K60" s="115">
        <v>67.477999999999994</v>
      </c>
      <c r="L60" s="115">
        <v>47.314</v>
      </c>
      <c r="M60" s="115">
        <v>130.804</v>
      </c>
      <c r="N60" s="115">
        <v>2373.7469999999998</v>
      </c>
      <c r="O60" s="115">
        <v>5146.8419999999996</v>
      </c>
    </row>
    <row r="61" spans="1:15" x14ac:dyDescent="0.25">
      <c r="A61" s="121">
        <v>2020</v>
      </c>
      <c r="B61" s="115">
        <v>876.19500000000005</v>
      </c>
      <c r="C61" s="115">
        <v>1649.8230000000001</v>
      </c>
      <c r="D61" s="115">
        <v>1.397</v>
      </c>
      <c r="E61" s="115">
        <v>572.245</v>
      </c>
      <c r="F61" s="115">
        <v>104.52800000000001</v>
      </c>
      <c r="G61" s="115">
        <v>161.358</v>
      </c>
      <c r="H61" s="115">
        <v>1.1379999999999999</v>
      </c>
      <c r="I61" s="115">
        <v>8.3960000000000008</v>
      </c>
      <c r="J61" s="115">
        <v>977.44399999999996</v>
      </c>
      <c r="K61" s="115">
        <v>58.027000000000001</v>
      </c>
      <c r="L61" s="115">
        <v>35.866999999999997</v>
      </c>
      <c r="M61" s="115">
        <v>122.979</v>
      </c>
      <c r="N61" s="115">
        <v>2043.3789999999999</v>
      </c>
      <c r="O61" s="115">
        <v>4580.3720000000003</v>
      </c>
    </row>
    <row r="62" spans="1:15" x14ac:dyDescent="0.25">
      <c r="A62" s="121">
        <v>2021</v>
      </c>
      <c r="B62" s="115">
        <v>1002.651</v>
      </c>
      <c r="C62" s="115">
        <v>1655.1220000000001</v>
      </c>
      <c r="D62" s="115">
        <v>1.49</v>
      </c>
      <c r="E62" s="115">
        <v>610.96699999999998</v>
      </c>
      <c r="F62" s="115">
        <v>110.988</v>
      </c>
      <c r="G62" s="115">
        <v>204.785</v>
      </c>
      <c r="H62" s="115">
        <v>0.9</v>
      </c>
      <c r="I62" s="115">
        <v>8.6110000000000007</v>
      </c>
      <c r="J62" s="115">
        <v>1066.5329999999999</v>
      </c>
      <c r="K62" s="115">
        <v>60.045999999999999</v>
      </c>
      <c r="L62" s="115">
        <v>54.064999999999998</v>
      </c>
      <c r="M62" s="115">
        <v>116.05500000000001</v>
      </c>
      <c r="N62" s="115">
        <v>2234.4409999999998</v>
      </c>
      <c r="O62" s="115">
        <v>4903.1880000000001</v>
      </c>
    </row>
    <row r="63" spans="1:15" x14ac:dyDescent="0.25">
      <c r="A63" s="121">
        <v>2022</v>
      </c>
      <c r="B63" s="115">
        <v>934.66</v>
      </c>
      <c r="C63" s="115">
        <v>1745.6289999999999</v>
      </c>
      <c r="D63" s="115">
        <v>1.5389999999999999</v>
      </c>
      <c r="E63" s="115">
        <v>609.67700000000002</v>
      </c>
      <c r="F63" s="115">
        <v>113.264</v>
      </c>
      <c r="G63" s="115">
        <v>232.97</v>
      </c>
      <c r="H63" s="115">
        <v>0.57299999999999995</v>
      </c>
      <c r="I63" s="115">
        <v>9.1639999999999997</v>
      </c>
      <c r="J63" s="115">
        <v>1060.942</v>
      </c>
      <c r="K63" s="115">
        <v>57.012</v>
      </c>
      <c r="L63" s="115">
        <v>59.040999999999997</v>
      </c>
      <c r="M63" s="115">
        <v>128.751</v>
      </c>
      <c r="N63" s="115">
        <v>2272.933</v>
      </c>
      <c r="O63" s="11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x14ac:dyDescent="0.2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x14ac:dyDescent="0.25">
      <c r="B1" s="27" t="s">
        <v>1926</v>
      </c>
      <c r="C1" s="27" t="s">
        <v>1930</v>
      </c>
      <c r="D1" s="27" t="s">
        <v>2372</v>
      </c>
      <c r="E1" s="27" t="s">
        <v>2373</v>
      </c>
      <c r="F1" s="27" t="s">
        <v>2375</v>
      </c>
      <c r="G1" s="27" t="s">
        <v>1923</v>
      </c>
      <c r="H1" s="27" t="s">
        <v>2382</v>
      </c>
      <c r="I1" s="27" t="s">
        <v>2381</v>
      </c>
    </row>
    <row r="2" spans="1:9" s="27" customFormat="1" ht="18.75" x14ac:dyDescent="0.3">
      <c r="A2" s="116" t="s">
        <v>2283</v>
      </c>
      <c r="B2" s="115"/>
      <c r="C2" s="115"/>
      <c r="D2" s="115"/>
      <c r="E2" s="115"/>
      <c r="F2" s="115"/>
      <c r="G2" s="115"/>
      <c r="H2" s="115"/>
      <c r="I2" s="115"/>
    </row>
    <row r="3" spans="1:9" ht="18.75" x14ac:dyDescent="0.3">
      <c r="A3" s="117" t="s">
        <v>7175</v>
      </c>
      <c r="B3" s="115"/>
      <c r="C3" s="115"/>
      <c r="D3" s="115"/>
      <c r="E3" s="115"/>
      <c r="F3" s="115"/>
      <c r="G3" s="115"/>
      <c r="H3" s="115"/>
      <c r="I3" s="115"/>
    </row>
    <row r="4" spans="1:9" x14ac:dyDescent="0.25">
      <c r="A4"/>
      <c r="B4"/>
      <c r="C4"/>
      <c r="D4"/>
      <c r="E4"/>
      <c r="F4"/>
      <c r="G4"/>
      <c r="H4"/>
      <c r="I4"/>
    </row>
    <row r="5" spans="1:9" x14ac:dyDescent="0.25">
      <c r="A5" s="118" t="s">
        <v>7176</v>
      </c>
      <c r="B5" s="115"/>
      <c r="C5" s="115"/>
      <c r="D5" s="115"/>
      <c r="E5" s="115"/>
      <c r="F5" s="115"/>
      <c r="G5" s="115"/>
      <c r="H5" s="115"/>
      <c r="I5" s="115"/>
    </row>
    <row r="6" spans="1:9" x14ac:dyDescent="0.25">
      <c r="A6"/>
      <c r="B6"/>
      <c r="C6"/>
      <c r="D6"/>
      <c r="E6"/>
      <c r="F6"/>
      <c r="G6"/>
      <c r="H6"/>
      <c r="I6"/>
    </row>
    <row r="7" spans="1:9" x14ac:dyDescent="0.25">
      <c r="A7" s="115" t="s">
        <v>7177</v>
      </c>
      <c r="B7" s="115"/>
      <c r="C7" s="115"/>
      <c r="D7" s="115"/>
      <c r="E7" s="115"/>
      <c r="F7" s="115"/>
      <c r="G7" s="115"/>
      <c r="H7" s="115"/>
      <c r="I7" s="115"/>
    </row>
    <row r="8" spans="1:9" x14ac:dyDescent="0.25">
      <c r="A8" s="115" t="s">
        <v>7178</v>
      </c>
      <c r="B8" s="115"/>
      <c r="C8" s="115"/>
      <c r="D8" s="115"/>
      <c r="E8" s="115"/>
      <c r="F8" s="115"/>
      <c r="G8" s="115"/>
      <c r="H8" s="115"/>
      <c r="I8" s="115"/>
    </row>
    <row r="9" spans="1:9" x14ac:dyDescent="0.25">
      <c r="A9"/>
      <c r="B9"/>
      <c r="C9"/>
      <c r="D9"/>
      <c r="E9"/>
      <c r="F9"/>
      <c r="G9"/>
      <c r="H9"/>
      <c r="I9"/>
    </row>
    <row r="10" spans="1:9" ht="15.75" x14ac:dyDescent="0.25">
      <c r="A10" s="119" t="s">
        <v>2310</v>
      </c>
      <c r="B10" s="115"/>
      <c r="C10" s="115"/>
      <c r="D10" s="115"/>
      <c r="E10" s="115"/>
      <c r="F10" s="115"/>
      <c r="G10" s="115"/>
      <c r="H10" s="115"/>
      <c r="I10" s="115"/>
    </row>
    <row r="11" spans="1:9" x14ac:dyDescent="0.25">
      <c r="A11"/>
      <c r="B11"/>
      <c r="C11"/>
      <c r="D11"/>
      <c r="E11"/>
      <c r="F11"/>
      <c r="G11"/>
      <c r="H11"/>
      <c r="I11"/>
    </row>
    <row r="12" spans="1:9" x14ac:dyDescent="0.25">
      <c r="A12" s="120" t="s">
        <v>2285</v>
      </c>
      <c r="B12" s="120" t="s">
        <v>2309</v>
      </c>
      <c r="C12" s="120" t="s">
        <v>2308</v>
      </c>
      <c r="D12" s="120" t="s">
        <v>2307</v>
      </c>
      <c r="E12" s="120" t="s">
        <v>2306</v>
      </c>
      <c r="F12" s="120" t="s">
        <v>2305</v>
      </c>
      <c r="G12" s="120" t="s">
        <v>2304</v>
      </c>
      <c r="H12" s="120" t="s">
        <v>2303</v>
      </c>
      <c r="I12" s="120" t="s">
        <v>2302</v>
      </c>
    </row>
    <row r="13" spans="1:9" x14ac:dyDescent="0.25">
      <c r="A13" s="120"/>
      <c r="B13" s="120" t="s">
        <v>2300</v>
      </c>
      <c r="C13" s="120" t="s">
        <v>2300</v>
      </c>
      <c r="D13" s="120" t="s">
        <v>2300</v>
      </c>
      <c r="E13" s="120" t="s">
        <v>2300</v>
      </c>
      <c r="F13" s="120" t="s">
        <v>2300</v>
      </c>
      <c r="G13" s="120" t="s">
        <v>2300</v>
      </c>
      <c r="H13" s="120" t="s">
        <v>2300</v>
      </c>
      <c r="I13" s="120" t="s">
        <v>2300</v>
      </c>
    </row>
    <row r="14" spans="1:9" x14ac:dyDescent="0.25">
      <c r="A14" s="121">
        <v>1973</v>
      </c>
      <c r="B14" s="115">
        <v>9.0180000000000007</v>
      </c>
      <c r="C14" s="115">
        <v>263.791</v>
      </c>
      <c r="D14" s="115">
        <v>148.161</v>
      </c>
      <c r="E14" s="115">
        <v>35.884</v>
      </c>
      <c r="F14" s="115">
        <v>16.619</v>
      </c>
      <c r="G14" s="115">
        <v>200.66399999999999</v>
      </c>
      <c r="H14" s="115">
        <v>434.88900000000001</v>
      </c>
      <c r="I14" s="115">
        <v>908.36199999999997</v>
      </c>
    </row>
    <row r="15" spans="1:9" x14ac:dyDescent="0.25">
      <c r="A15" s="121">
        <v>1974</v>
      </c>
      <c r="B15" s="115">
        <v>7.8860000000000001</v>
      </c>
      <c r="C15" s="115">
        <v>259.76400000000001</v>
      </c>
      <c r="D15" s="115">
        <v>136.36099999999999</v>
      </c>
      <c r="E15" s="115">
        <v>33.133000000000003</v>
      </c>
      <c r="F15" s="115">
        <v>13.454000000000001</v>
      </c>
      <c r="G15" s="115">
        <v>182.94800000000001</v>
      </c>
      <c r="H15" s="115">
        <v>423.97399999999999</v>
      </c>
      <c r="I15" s="115">
        <v>874.57100000000003</v>
      </c>
    </row>
    <row r="16" spans="1:9" x14ac:dyDescent="0.25">
      <c r="A16" s="121">
        <v>1975</v>
      </c>
      <c r="B16" s="115">
        <v>6.0339999999999998</v>
      </c>
      <c r="C16" s="115">
        <v>266.20999999999998</v>
      </c>
      <c r="D16" s="115">
        <v>133.608</v>
      </c>
      <c r="E16" s="115">
        <v>32.218000000000004</v>
      </c>
      <c r="F16" s="115">
        <v>11.747</v>
      </c>
      <c r="G16" s="115">
        <v>177.57400000000001</v>
      </c>
      <c r="H16" s="115">
        <v>419.04</v>
      </c>
      <c r="I16" s="115">
        <v>868.85799999999995</v>
      </c>
    </row>
    <row r="17" spans="1:9" x14ac:dyDescent="0.25">
      <c r="A17" s="121">
        <v>1976</v>
      </c>
      <c r="B17" s="115">
        <v>5.6539999999999999</v>
      </c>
      <c r="C17" s="115">
        <v>272.82100000000003</v>
      </c>
      <c r="D17" s="115">
        <v>146.92699999999999</v>
      </c>
      <c r="E17" s="115">
        <v>33.505000000000003</v>
      </c>
      <c r="F17" s="115">
        <v>13.503</v>
      </c>
      <c r="G17" s="115">
        <v>193.935</v>
      </c>
      <c r="H17" s="115">
        <v>442.05399999999997</v>
      </c>
      <c r="I17" s="115">
        <v>914.46400000000006</v>
      </c>
    </row>
    <row r="18" spans="1:9" x14ac:dyDescent="0.25">
      <c r="A18" s="121">
        <v>1977</v>
      </c>
      <c r="B18" s="115">
        <v>5.5179999999999998</v>
      </c>
      <c r="C18" s="115">
        <v>260.40499999999997</v>
      </c>
      <c r="D18" s="115">
        <v>147.48500000000001</v>
      </c>
      <c r="E18" s="115">
        <v>32.722999999999999</v>
      </c>
      <c r="F18" s="115">
        <v>12.249000000000001</v>
      </c>
      <c r="G18" s="115">
        <v>192.458</v>
      </c>
      <c r="H18" s="115">
        <v>477.74299999999999</v>
      </c>
      <c r="I18" s="115">
        <v>936.12400000000002</v>
      </c>
    </row>
    <row r="19" spans="1:9" x14ac:dyDescent="0.25">
      <c r="A19" s="121">
        <v>1978</v>
      </c>
      <c r="B19" s="115">
        <v>4.7190000000000003</v>
      </c>
      <c r="C19" s="115">
        <v>264.02800000000002</v>
      </c>
      <c r="D19" s="115">
        <v>144.268</v>
      </c>
      <c r="E19" s="115">
        <v>31.731000000000002</v>
      </c>
      <c r="F19" s="115">
        <v>11.186</v>
      </c>
      <c r="G19" s="115">
        <v>187.185</v>
      </c>
      <c r="H19" s="115">
        <v>483.904</v>
      </c>
      <c r="I19" s="115">
        <v>939.83600000000001</v>
      </c>
    </row>
    <row r="20" spans="1:9" x14ac:dyDescent="0.25">
      <c r="A20" s="121">
        <v>1979</v>
      </c>
      <c r="B20" s="115">
        <v>3.5830000000000002</v>
      </c>
      <c r="C20" s="115">
        <v>267.91300000000001</v>
      </c>
      <c r="D20" s="115">
        <v>120.255</v>
      </c>
      <c r="E20" s="115">
        <v>21.404</v>
      </c>
      <c r="F20" s="115">
        <v>9.7210000000000001</v>
      </c>
      <c r="G20" s="115">
        <v>151.38</v>
      </c>
      <c r="H20" s="115">
        <v>497.46499999999997</v>
      </c>
      <c r="I20" s="115">
        <v>920.34100000000001</v>
      </c>
    </row>
    <row r="21" spans="1:9" x14ac:dyDescent="0.25">
      <c r="A21" s="121">
        <v>1980</v>
      </c>
      <c r="B21" s="115">
        <v>2.9329999999999998</v>
      </c>
      <c r="C21" s="115">
        <v>255.727</v>
      </c>
      <c r="D21" s="115">
        <v>97.335999999999999</v>
      </c>
      <c r="E21" s="115">
        <v>19.599</v>
      </c>
      <c r="F21" s="115">
        <v>7.8040000000000003</v>
      </c>
      <c r="G21" s="115">
        <v>124.739</v>
      </c>
      <c r="H21" s="115">
        <v>531.28300000000002</v>
      </c>
      <c r="I21" s="115">
        <v>914.68200000000002</v>
      </c>
    </row>
    <row r="22" spans="1:9" x14ac:dyDescent="0.25">
      <c r="A22" s="121">
        <v>1981</v>
      </c>
      <c r="B22" s="115">
        <v>2.883</v>
      </c>
      <c r="C22" s="115">
        <v>244.56299999999999</v>
      </c>
      <c r="D22" s="115">
        <v>84.837000000000003</v>
      </c>
      <c r="E22" s="115">
        <v>18.800999999999998</v>
      </c>
      <c r="F22" s="115">
        <v>6.2460000000000004</v>
      </c>
      <c r="G22" s="115">
        <v>109.88500000000001</v>
      </c>
      <c r="H22" s="115">
        <v>524.69399999999996</v>
      </c>
      <c r="I22" s="115">
        <v>882.024</v>
      </c>
    </row>
    <row r="23" spans="1:9" x14ac:dyDescent="0.25">
      <c r="A23" s="121">
        <v>1982</v>
      </c>
      <c r="B23" s="115">
        <v>3.0529999999999999</v>
      </c>
      <c r="C23" s="115">
        <v>249.70699999999999</v>
      </c>
      <c r="D23" s="115">
        <v>77.643000000000001</v>
      </c>
      <c r="E23" s="115">
        <v>18.172000000000001</v>
      </c>
      <c r="F23" s="115">
        <v>6.9589999999999996</v>
      </c>
      <c r="G23" s="115">
        <v>102.77500000000001</v>
      </c>
      <c r="H23" s="115">
        <v>520.94399999999996</v>
      </c>
      <c r="I23" s="115">
        <v>876.47900000000004</v>
      </c>
    </row>
    <row r="24" spans="1:9" x14ac:dyDescent="0.25">
      <c r="A24" s="121">
        <v>1983</v>
      </c>
      <c r="B24" s="115">
        <v>2.956</v>
      </c>
      <c r="C24" s="115">
        <v>237.32499999999999</v>
      </c>
      <c r="D24" s="115">
        <v>68.366</v>
      </c>
      <c r="E24" s="115">
        <v>21.635000000000002</v>
      </c>
      <c r="F24" s="115">
        <v>6.2489999999999997</v>
      </c>
      <c r="G24" s="115">
        <v>96.251000000000005</v>
      </c>
      <c r="H24" s="115">
        <v>534.21500000000003</v>
      </c>
      <c r="I24" s="115">
        <v>870.74699999999996</v>
      </c>
    </row>
    <row r="25" spans="1:9" x14ac:dyDescent="0.25">
      <c r="A25" s="121">
        <v>1984</v>
      </c>
      <c r="B25" s="115">
        <v>3.8050000000000002</v>
      </c>
      <c r="C25" s="115">
        <v>247.02</v>
      </c>
      <c r="D25" s="115">
        <v>80.656999999999996</v>
      </c>
      <c r="E25" s="115">
        <v>17.619</v>
      </c>
      <c r="F25" s="115">
        <v>11.731</v>
      </c>
      <c r="G25" s="115">
        <v>110.00700000000001</v>
      </c>
      <c r="H25" s="115">
        <v>545.89099999999996</v>
      </c>
      <c r="I25" s="115">
        <v>906.72400000000005</v>
      </c>
    </row>
    <row r="26" spans="1:9" x14ac:dyDescent="0.25">
      <c r="A26" s="121">
        <v>1985</v>
      </c>
      <c r="B26" s="115">
        <v>3.722</v>
      </c>
      <c r="C26" s="115">
        <v>240.327</v>
      </c>
      <c r="D26" s="115">
        <v>80.789000000000001</v>
      </c>
      <c r="E26" s="115">
        <v>19.789000000000001</v>
      </c>
      <c r="F26" s="115">
        <v>11.601000000000001</v>
      </c>
      <c r="G26" s="115">
        <v>112.179</v>
      </c>
      <c r="H26" s="115">
        <v>557.25099999999998</v>
      </c>
      <c r="I26" s="115">
        <v>913.47900000000004</v>
      </c>
    </row>
    <row r="27" spans="1:9" x14ac:dyDescent="0.25">
      <c r="A27" s="121">
        <v>1986</v>
      </c>
      <c r="B27" s="115">
        <v>3.8860000000000001</v>
      </c>
      <c r="C27" s="115">
        <v>233.483</v>
      </c>
      <c r="D27" s="115">
        <v>82.198999999999998</v>
      </c>
      <c r="E27" s="115">
        <v>19.381</v>
      </c>
      <c r="F27" s="115">
        <v>8.8789999999999996</v>
      </c>
      <c r="G27" s="115">
        <v>110.459</v>
      </c>
      <c r="H27" s="115">
        <v>561.69899999999996</v>
      </c>
      <c r="I27" s="115">
        <v>909.52700000000004</v>
      </c>
    </row>
    <row r="28" spans="1:9" x14ac:dyDescent="0.25">
      <c r="A28" s="121">
        <v>1987</v>
      </c>
      <c r="B28" s="115">
        <v>3.5739999999999998</v>
      </c>
      <c r="C28" s="115">
        <v>234.24799999999999</v>
      </c>
      <c r="D28" s="115">
        <v>85.465999999999994</v>
      </c>
      <c r="E28" s="115">
        <v>21.548999999999999</v>
      </c>
      <c r="F28" s="115">
        <v>8.6890000000000001</v>
      </c>
      <c r="G28" s="115">
        <v>115.70399999999999</v>
      </c>
      <c r="H28" s="115">
        <v>585.63300000000004</v>
      </c>
      <c r="I28" s="115">
        <v>939.15800000000002</v>
      </c>
    </row>
    <row r="29" spans="1:9" x14ac:dyDescent="0.25">
      <c r="A29" s="121">
        <v>1988</v>
      </c>
      <c r="B29" s="115">
        <v>3.55</v>
      </c>
      <c r="C29" s="115">
        <v>250.97</v>
      </c>
      <c r="D29" s="115">
        <v>88.013999999999996</v>
      </c>
      <c r="E29" s="115">
        <v>21.478999999999999</v>
      </c>
      <c r="F29" s="115">
        <v>10.505000000000001</v>
      </c>
      <c r="G29" s="115">
        <v>119.997</v>
      </c>
      <c r="H29" s="115">
        <v>612.23</v>
      </c>
      <c r="I29" s="115">
        <v>986.74800000000005</v>
      </c>
    </row>
    <row r="30" spans="1:9" x14ac:dyDescent="0.25">
      <c r="A30" s="121">
        <v>1989</v>
      </c>
      <c r="B30" s="115">
        <v>2.9409999999999998</v>
      </c>
      <c r="C30" s="115">
        <v>259.89100000000002</v>
      </c>
      <c r="D30" s="115">
        <v>85.796000000000006</v>
      </c>
      <c r="E30" s="115">
        <v>24.109000000000002</v>
      </c>
      <c r="F30" s="115">
        <v>8.5830000000000002</v>
      </c>
      <c r="G30" s="115">
        <v>118.488</v>
      </c>
      <c r="H30" s="115">
        <v>628.05100000000004</v>
      </c>
      <c r="I30" s="115">
        <v>1009.371</v>
      </c>
    </row>
    <row r="31" spans="1:9" x14ac:dyDescent="0.25">
      <c r="A31" s="121">
        <v>1990</v>
      </c>
      <c r="B31" s="115">
        <v>2.988</v>
      </c>
      <c r="C31" s="115">
        <v>237.798</v>
      </c>
      <c r="D31" s="115">
        <v>72.338999999999999</v>
      </c>
      <c r="E31" s="115">
        <v>22.172000000000001</v>
      </c>
      <c r="F31" s="115">
        <v>4.6769999999999996</v>
      </c>
      <c r="G31" s="115">
        <v>99.188999999999993</v>
      </c>
      <c r="H31" s="115">
        <v>621.87900000000002</v>
      </c>
      <c r="I31" s="115">
        <v>961.85299999999995</v>
      </c>
    </row>
    <row r="32" spans="1:9" x14ac:dyDescent="0.25">
      <c r="A32" s="121">
        <v>1991</v>
      </c>
      <c r="B32" s="115">
        <v>2.4420000000000002</v>
      </c>
      <c r="C32" s="115">
        <v>247.316</v>
      </c>
      <c r="D32" s="115">
        <v>68.807000000000002</v>
      </c>
      <c r="E32" s="115">
        <v>23.81</v>
      </c>
      <c r="F32" s="115">
        <v>5.2939999999999996</v>
      </c>
      <c r="G32" s="115">
        <v>97.911000000000001</v>
      </c>
      <c r="H32" s="115">
        <v>631.09500000000003</v>
      </c>
      <c r="I32" s="115">
        <v>978.76499999999999</v>
      </c>
    </row>
    <row r="33" spans="1:9" x14ac:dyDescent="0.25">
      <c r="A33" s="121">
        <v>1992</v>
      </c>
      <c r="B33" s="115">
        <v>2.4750000000000001</v>
      </c>
      <c r="C33" s="115">
        <v>254.595</v>
      </c>
      <c r="D33" s="115">
        <v>72.453000000000003</v>
      </c>
      <c r="E33" s="115">
        <v>23.26</v>
      </c>
      <c r="F33" s="115">
        <v>4.7569999999999997</v>
      </c>
      <c r="G33" s="115">
        <v>100.47</v>
      </c>
      <c r="H33" s="115">
        <v>622.86800000000005</v>
      </c>
      <c r="I33" s="115">
        <v>980.40800000000002</v>
      </c>
    </row>
    <row r="34" spans="1:9" x14ac:dyDescent="0.25">
      <c r="A34" s="121">
        <v>1993</v>
      </c>
      <c r="B34" s="115">
        <v>2.4700000000000002</v>
      </c>
      <c r="C34" s="115">
        <v>268.22899999999998</v>
      </c>
      <c r="D34" s="115">
        <v>72.019000000000005</v>
      </c>
      <c r="E34" s="115">
        <v>24.53</v>
      </c>
      <c r="F34" s="115">
        <v>5.5339999999999998</v>
      </c>
      <c r="G34" s="115">
        <v>102.083</v>
      </c>
      <c r="H34" s="115">
        <v>665.61500000000001</v>
      </c>
      <c r="I34" s="115">
        <v>1038.3969999999999</v>
      </c>
    </row>
    <row r="35" spans="1:9" x14ac:dyDescent="0.25">
      <c r="A35" s="121">
        <v>1994</v>
      </c>
      <c r="B35" s="115">
        <v>1.994</v>
      </c>
      <c r="C35" s="115">
        <v>262.94400000000002</v>
      </c>
      <c r="D35" s="115">
        <v>70.923000000000002</v>
      </c>
      <c r="E35" s="115">
        <v>24.158000000000001</v>
      </c>
      <c r="F35" s="115">
        <v>4.7519999999999998</v>
      </c>
      <c r="G35" s="115">
        <v>99.832999999999998</v>
      </c>
      <c r="H35" s="115">
        <v>666.577</v>
      </c>
      <c r="I35" s="115">
        <v>1031.348</v>
      </c>
    </row>
    <row r="36" spans="1:9" x14ac:dyDescent="0.25">
      <c r="A36" s="121">
        <v>1995</v>
      </c>
      <c r="B36" s="115">
        <v>1.6719999999999999</v>
      </c>
      <c r="C36" s="115">
        <v>262.76600000000002</v>
      </c>
      <c r="D36" s="115">
        <v>66.855000000000004</v>
      </c>
      <c r="E36" s="115">
        <v>24.859000000000002</v>
      </c>
      <c r="F36" s="115">
        <v>5.4370000000000003</v>
      </c>
      <c r="G36" s="115">
        <v>97.152000000000001</v>
      </c>
      <c r="H36" s="115">
        <v>677.08900000000006</v>
      </c>
      <c r="I36" s="115">
        <v>1038.6780000000001</v>
      </c>
    </row>
    <row r="37" spans="1:9" x14ac:dyDescent="0.25">
      <c r="A37" s="121">
        <v>1996</v>
      </c>
      <c r="B37" s="115">
        <v>1.583</v>
      </c>
      <c r="C37" s="115">
        <v>283.99200000000002</v>
      </c>
      <c r="D37" s="115">
        <v>68.426000000000002</v>
      </c>
      <c r="E37" s="115">
        <v>29.513999999999999</v>
      </c>
      <c r="F37" s="115">
        <v>6.4980000000000002</v>
      </c>
      <c r="G37" s="115">
        <v>104.437</v>
      </c>
      <c r="H37" s="115">
        <v>708.63599999999997</v>
      </c>
      <c r="I37" s="115">
        <v>1098.6479999999999</v>
      </c>
    </row>
    <row r="38" spans="1:9" x14ac:dyDescent="0.25">
      <c r="A38" s="121">
        <v>1997</v>
      </c>
      <c r="B38" s="115">
        <v>1.518</v>
      </c>
      <c r="C38" s="115">
        <v>270.12400000000002</v>
      </c>
      <c r="D38" s="115">
        <v>64.614999999999995</v>
      </c>
      <c r="E38" s="115">
        <v>28.635999999999999</v>
      </c>
      <c r="F38" s="115">
        <v>6.798</v>
      </c>
      <c r="G38" s="115">
        <v>100.05</v>
      </c>
      <c r="H38" s="115">
        <v>717.48299999999995</v>
      </c>
      <c r="I38" s="115">
        <v>1089.175</v>
      </c>
    </row>
    <row r="39" spans="1:9" x14ac:dyDescent="0.25">
      <c r="A39" s="121">
        <v>1998</v>
      </c>
      <c r="B39" s="115">
        <v>1.103</v>
      </c>
      <c r="C39" s="115">
        <v>246.14</v>
      </c>
      <c r="D39" s="115">
        <v>57.029000000000003</v>
      </c>
      <c r="E39" s="115">
        <v>26.69</v>
      </c>
      <c r="F39" s="115">
        <v>7.9269999999999996</v>
      </c>
      <c r="G39" s="115">
        <v>91.646000000000001</v>
      </c>
      <c r="H39" s="115">
        <v>757.02800000000002</v>
      </c>
      <c r="I39" s="115">
        <v>1095.9179999999999</v>
      </c>
    </row>
    <row r="40" spans="1:9" x14ac:dyDescent="0.25">
      <c r="A40" s="121">
        <v>1999</v>
      </c>
      <c r="B40" s="115">
        <v>1.331</v>
      </c>
      <c r="C40" s="115">
        <v>256.37900000000002</v>
      </c>
      <c r="D40" s="115">
        <v>61.155000000000001</v>
      </c>
      <c r="E40" s="115">
        <v>33.119</v>
      </c>
      <c r="F40" s="115">
        <v>8.1359999999999992</v>
      </c>
      <c r="G40" s="115">
        <v>102.40900000000001</v>
      </c>
      <c r="H40" s="115">
        <v>760.43799999999999</v>
      </c>
      <c r="I40" s="115">
        <v>1120.558</v>
      </c>
    </row>
    <row r="41" spans="1:9" x14ac:dyDescent="0.25">
      <c r="A41" s="121">
        <v>2000</v>
      </c>
      <c r="B41" s="115">
        <v>1.083</v>
      </c>
      <c r="C41" s="115">
        <v>270.80599999999998</v>
      </c>
      <c r="D41" s="115">
        <v>67.575999999999993</v>
      </c>
      <c r="E41" s="115">
        <v>34.939</v>
      </c>
      <c r="F41" s="115">
        <v>6.9210000000000003</v>
      </c>
      <c r="G41" s="115">
        <v>109.43600000000001</v>
      </c>
      <c r="H41" s="115">
        <v>803.77300000000002</v>
      </c>
      <c r="I41" s="115">
        <v>1185.098</v>
      </c>
    </row>
    <row r="42" spans="1:9" x14ac:dyDescent="0.25">
      <c r="A42" s="121">
        <v>2001</v>
      </c>
      <c r="B42" s="115">
        <v>1.141</v>
      </c>
      <c r="C42" s="115">
        <v>259.18900000000002</v>
      </c>
      <c r="D42" s="115">
        <v>67.739999999999995</v>
      </c>
      <c r="E42" s="115">
        <v>33.1</v>
      </c>
      <c r="F42" s="115">
        <v>6.9589999999999996</v>
      </c>
      <c r="G42" s="115">
        <v>107.798</v>
      </c>
      <c r="H42" s="115">
        <v>802.85199999999998</v>
      </c>
      <c r="I42" s="115">
        <v>1170.981</v>
      </c>
    </row>
    <row r="43" spans="1:9" x14ac:dyDescent="0.25">
      <c r="A43" s="121">
        <v>2002</v>
      </c>
      <c r="B43" s="115">
        <v>1.1659999999999999</v>
      </c>
      <c r="C43" s="115">
        <v>265.053</v>
      </c>
      <c r="D43" s="115">
        <v>64.123000000000005</v>
      </c>
      <c r="E43" s="115">
        <v>33.822000000000003</v>
      </c>
      <c r="F43" s="115">
        <v>4.3869999999999996</v>
      </c>
      <c r="G43" s="115">
        <v>102.33199999999999</v>
      </c>
      <c r="H43" s="115">
        <v>834.17</v>
      </c>
      <c r="I43" s="115">
        <v>1202.721</v>
      </c>
    </row>
    <row r="44" spans="1:9" x14ac:dyDescent="0.25">
      <c r="A44" s="121">
        <v>2003</v>
      </c>
      <c r="B44" s="115">
        <v>1.169</v>
      </c>
      <c r="C44" s="115">
        <v>276.17500000000001</v>
      </c>
      <c r="D44" s="115">
        <v>69.542000000000002</v>
      </c>
      <c r="E44" s="115">
        <v>34.283000000000001</v>
      </c>
      <c r="F44" s="115">
        <v>5.1449999999999996</v>
      </c>
      <c r="G44" s="115">
        <v>108.971</v>
      </c>
      <c r="H44" s="115">
        <v>845.38900000000001</v>
      </c>
      <c r="I44" s="115">
        <v>1231.704</v>
      </c>
    </row>
    <row r="45" spans="1:9" x14ac:dyDescent="0.25">
      <c r="A45" s="121">
        <v>2004</v>
      </c>
      <c r="B45" s="115">
        <v>1.085</v>
      </c>
      <c r="C45" s="115">
        <v>264.17899999999997</v>
      </c>
      <c r="D45" s="115">
        <v>68.981999999999999</v>
      </c>
      <c r="E45" s="115">
        <v>32.222000000000001</v>
      </c>
      <c r="F45" s="115">
        <v>6.2030000000000003</v>
      </c>
      <c r="G45" s="115">
        <v>107.408</v>
      </c>
      <c r="H45" s="115">
        <v>854.46500000000003</v>
      </c>
      <c r="I45" s="115">
        <v>1227.1369999999999</v>
      </c>
    </row>
    <row r="46" spans="1:9" x14ac:dyDescent="0.25">
      <c r="A46" s="121">
        <v>2005</v>
      </c>
      <c r="B46" s="115">
        <v>0.80500000000000005</v>
      </c>
      <c r="C46" s="115">
        <v>262.22899999999998</v>
      </c>
      <c r="D46" s="115">
        <v>63.722000000000001</v>
      </c>
      <c r="E46" s="115">
        <v>32.292000000000002</v>
      </c>
      <c r="F46" s="115">
        <v>6.133</v>
      </c>
      <c r="G46" s="115">
        <v>102.148</v>
      </c>
      <c r="H46" s="115">
        <v>895.22799999999995</v>
      </c>
      <c r="I46" s="115">
        <v>1260.4090000000001</v>
      </c>
    </row>
    <row r="47" spans="1:9" x14ac:dyDescent="0.25">
      <c r="A47" s="121">
        <v>2006</v>
      </c>
      <c r="B47" s="115">
        <v>0.61699999999999999</v>
      </c>
      <c r="C47" s="115">
        <v>237.28800000000001</v>
      </c>
      <c r="D47" s="115">
        <v>52.881</v>
      </c>
      <c r="E47" s="115">
        <v>28.053000000000001</v>
      </c>
      <c r="F47" s="115">
        <v>4.8559999999999999</v>
      </c>
      <c r="G47" s="115">
        <v>85.789000000000001</v>
      </c>
      <c r="H47" s="115">
        <v>867.58699999999999</v>
      </c>
      <c r="I47" s="115">
        <v>1191.2809999999999</v>
      </c>
    </row>
    <row r="48" spans="1:9" x14ac:dyDescent="0.25">
      <c r="A48" s="121">
        <v>2007</v>
      </c>
      <c r="B48" s="115">
        <v>0.73899999999999999</v>
      </c>
      <c r="C48" s="115">
        <v>256.40800000000002</v>
      </c>
      <c r="D48" s="115">
        <v>53.531999999999996</v>
      </c>
      <c r="E48" s="115">
        <v>30.452999999999999</v>
      </c>
      <c r="F48" s="115">
        <v>3.214</v>
      </c>
      <c r="G48" s="115">
        <v>87.198999999999998</v>
      </c>
      <c r="H48" s="115">
        <v>895.85299999999995</v>
      </c>
      <c r="I48" s="115">
        <v>1240.2</v>
      </c>
    </row>
    <row r="49" spans="1:9" x14ac:dyDescent="0.25">
      <c r="A49" s="121">
        <v>2008</v>
      </c>
      <c r="B49" s="115" t="s">
        <v>2301</v>
      </c>
      <c r="C49" s="115">
        <v>265.66800000000001</v>
      </c>
      <c r="D49" s="115">
        <v>55.673000000000002</v>
      </c>
      <c r="E49" s="115">
        <v>34.802</v>
      </c>
      <c r="F49" s="115">
        <v>1.556</v>
      </c>
      <c r="G49" s="115">
        <v>92.031000000000006</v>
      </c>
      <c r="H49" s="115">
        <v>876.65300000000002</v>
      </c>
      <c r="I49" s="115">
        <v>1234.3520000000001</v>
      </c>
    </row>
    <row r="50" spans="1:9" x14ac:dyDescent="0.25">
      <c r="A50" s="121">
        <v>2009</v>
      </c>
      <c r="B50" s="115" t="s">
        <v>2301</v>
      </c>
      <c r="C50" s="115">
        <v>259.05599999999998</v>
      </c>
      <c r="D50" s="115">
        <v>43.183999999999997</v>
      </c>
      <c r="E50" s="115">
        <v>34.445999999999998</v>
      </c>
      <c r="F50" s="115">
        <v>2.0270000000000001</v>
      </c>
      <c r="G50" s="115">
        <v>79.656999999999996</v>
      </c>
      <c r="H50" s="115">
        <v>818.27300000000002</v>
      </c>
      <c r="I50" s="115">
        <v>1156.9860000000001</v>
      </c>
    </row>
    <row r="51" spans="1:9" x14ac:dyDescent="0.25">
      <c r="A51" s="121">
        <v>2010</v>
      </c>
      <c r="B51" s="115" t="s">
        <v>2301</v>
      </c>
      <c r="C51" s="115">
        <v>258.995</v>
      </c>
      <c r="D51" s="115">
        <v>41.670999999999999</v>
      </c>
      <c r="E51" s="115">
        <v>33.317999999999998</v>
      </c>
      <c r="F51" s="115">
        <v>2.13</v>
      </c>
      <c r="G51" s="115">
        <v>77.119</v>
      </c>
      <c r="H51" s="115">
        <v>874.03099999999995</v>
      </c>
      <c r="I51" s="115">
        <v>1210.145</v>
      </c>
    </row>
    <row r="52" spans="1:9" x14ac:dyDescent="0.25">
      <c r="A52" s="121">
        <v>2011</v>
      </c>
      <c r="B52" s="115" t="s">
        <v>2301</v>
      </c>
      <c r="C52" s="115">
        <v>255.09100000000001</v>
      </c>
      <c r="D52" s="115">
        <v>38.752000000000002</v>
      </c>
      <c r="E52" s="115">
        <v>30.977</v>
      </c>
      <c r="F52" s="115">
        <v>1.3560000000000001</v>
      </c>
      <c r="G52" s="115">
        <v>71.084999999999994</v>
      </c>
      <c r="H52" s="115">
        <v>823.24099999999999</v>
      </c>
      <c r="I52" s="115">
        <v>1149.4169999999999</v>
      </c>
    </row>
    <row r="53" spans="1:9" x14ac:dyDescent="0.25">
      <c r="A53" s="121">
        <v>2012</v>
      </c>
      <c r="B53" s="115" t="s">
        <v>2301</v>
      </c>
      <c r="C53" s="115">
        <v>225.071</v>
      </c>
      <c r="D53" s="115">
        <v>35.76</v>
      </c>
      <c r="E53" s="115">
        <v>24.873999999999999</v>
      </c>
      <c r="F53" s="115">
        <v>0.56599999999999995</v>
      </c>
      <c r="G53" s="115">
        <v>61.2</v>
      </c>
      <c r="H53" s="115">
        <v>756.95500000000004</v>
      </c>
      <c r="I53" s="115">
        <v>1043.2270000000001</v>
      </c>
    </row>
    <row r="54" spans="1:9" x14ac:dyDescent="0.25">
      <c r="A54" s="121">
        <v>2013</v>
      </c>
      <c r="B54" s="115" t="s">
        <v>2301</v>
      </c>
      <c r="C54" s="115">
        <v>266.31599999999997</v>
      </c>
      <c r="D54" s="115">
        <v>36.454000000000001</v>
      </c>
      <c r="E54" s="115">
        <v>29.145</v>
      </c>
      <c r="F54" s="115">
        <v>0.60499999999999998</v>
      </c>
      <c r="G54" s="115">
        <v>66.203000000000003</v>
      </c>
      <c r="H54" s="115">
        <v>767.38400000000001</v>
      </c>
      <c r="I54" s="115">
        <v>1099.904</v>
      </c>
    </row>
    <row r="55" spans="1:9" x14ac:dyDescent="0.25">
      <c r="A55" s="121">
        <v>2014</v>
      </c>
      <c r="B55" s="115" t="s">
        <v>2301</v>
      </c>
      <c r="C55" s="115">
        <v>277.76400000000001</v>
      </c>
      <c r="D55" s="115">
        <v>39.536000000000001</v>
      </c>
      <c r="E55" s="115">
        <v>30.783000000000001</v>
      </c>
      <c r="F55" s="115">
        <v>1.006</v>
      </c>
      <c r="G55" s="115">
        <v>71.323999999999998</v>
      </c>
      <c r="H55" s="115">
        <v>765.66200000000003</v>
      </c>
      <c r="I55" s="115">
        <v>1114.75</v>
      </c>
    </row>
    <row r="56" spans="1:9" x14ac:dyDescent="0.25">
      <c r="A56" s="121">
        <v>2015</v>
      </c>
      <c r="B56" s="115" t="s">
        <v>2301</v>
      </c>
      <c r="C56" s="115">
        <v>252.74700000000001</v>
      </c>
      <c r="D56" s="115">
        <v>40.875</v>
      </c>
      <c r="E56" s="115">
        <v>28.027999999999999</v>
      </c>
      <c r="F56" s="115">
        <v>0.74</v>
      </c>
      <c r="G56" s="115">
        <v>69.643000000000001</v>
      </c>
      <c r="H56" s="115">
        <v>714.13199999999995</v>
      </c>
      <c r="I56" s="115">
        <v>1036.5229999999999</v>
      </c>
    </row>
    <row r="57" spans="1:9" x14ac:dyDescent="0.25">
      <c r="A57" s="121">
        <v>2016</v>
      </c>
      <c r="B57" s="115" t="s">
        <v>2301</v>
      </c>
      <c r="C57" s="115">
        <v>238.404</v>
      </c>
      <c r="D57" s="115">
        <v>32.216000000000001</v>
      </c>
      <c r="E57" s="115">
        <v>27.033000000000001</v>
      </c>
      <c r="F57" s="115">
        <v>0.999</v>
      </c>
      <c r="G57" s="115">
        <v>60.247999999999998</v>
      </c>
      <c r="H57" s="115">
        <v>682.56399999999996</v>
      </c>
      <c r="I57" s="115">
        <v>981.21600000000001</v>
      </c>
    </row>
    <row r="58" spans="1:9" x14ac:dyDescent="0.25">
      <c r="A58" s="121">
        <v>2017</v>
      </c>
      <c r="B58" s="115" t="s">
        <v>2301</v>
      </c>
      <c r="C58" s="115">
        <v>241.453</v>
      </c>
      <c r="D58" s="115">
        <v>32.040999999999997</v>
      </c>
      <c r="E58" s="115">
        <v>27.084</v>
      </c>
      <c r="F58" s="115">
        <v>0.61599999999999999</v>
      </c>
      <c r="G58" s="115">
        <v>59.74</v>
      </c>
      <c r="H58" s="115">
        <v>645.23500000000001</v>
      </c>
      <c r="I58" s="115">
        <v>946.42899999999997</v>
      </c>
    </row>
    <row r="59" spans="1:9" x14ac:dyDescent="0.25">
      <c r="A59" s="121">
        <v>2018</v>
      </c>
      <c r="B59" s="115" t="s">
        <v>2301</v>
      </c>
      <c r="C59" s="115">
        <v>273.77699999999999</v>
      </c>
      <c r="D59" s="115">
        <v>37.631</v>
      </c>
      <c r="E59" s="115">
        <v>31.853000000000002</v>
      </c>
      <c r="F59" s="115">
        <v>0.60299999999999998</v>
      </c>
      <c r="G59" s="115">
        <v>70.087000000000003</v>
      </c>
      <c r="H59" s="115">
        <v>671.58399999999995</v>
      </c>
      <c r="I59" s="115">
        <v>1015.449</v>
      </c>
    </row>
    <row r="60" spans="1:9" x14ac:dyDescent="0.25">
      <c r="A60" s="121">
        <v>2019</v>
      </c>
      <c r="B60" s="115" t="s">
        <v>2301</v>
      </c>
      <c r="C60" s="115">
        <v>275.55700000000002</v>
      </c>
      <c r="D60" s="115">
        <v>34.889000000000003</v>
      </c>
      <c r="E60" s="115">
        <v>35.429000000000002</v>
      </c>
      <c r="F60" s="115">
        <v>0.78700000000000003</v>
      </c>
      <c r="G60" s="115">
        <v>71.105000000000004</v>
      </c>
      <c r="H60" s="115">
        <v>611.29899999999998</v>
      </c>
      <c r="I60" s="115">
        <v>957.96100000000001</v>
      </c>
    </row>
    <row r="61" spans="1:9" x14ac:dyDescent="0.25">
      <c r="A61" s="121">
        <v>2020</v>
      </c>
      <c r="B61" s="115" t="s">
        <v>2301</v>
      </c>
      <c r="C61" s="115">
        <v>256.38400000000001</v>
      </c>
      <c r="D61" s="115">
        <v>30.273</v>
      </c>
      <c r="E61" s="115">
        <v>31.123000000000001</v>
      </c>
      <c r="F61" s="115">
        <v>0.79300000000000004</v>
      </c>
      <c r="G61" s="115">
        <v>62.189</v>
      </c>
      <c r="H61" s="115">
        <v>571.31399999999996</v>
      </c>
      <c r="I61" s="115">
        <v>889.88800000000003</v>
      </c>
    </row>
    <row r="62" spans="1:9" x14ac:dyDescent="0.25">
      <c r="A62" s="121">
        <v>2021</v>
      </c>
      <c r="B62" s="115" t="s">
        <v>2301</v>
      </c>
      <c r="C62" s="115">
        <v>258.64499999999998</v>
      </c>
      <c r="D62" s="115">
        <v>35.137999999999998</v>
      </c>
      <c r="E62" s="115">
        <v>30.443999999999999</v>
      </c>
      <c r="F62" s="115">
        <v>0.68899999999999995</v>
      </c>
      <c r="G62" s="115">
        <v>66.27</v>
      </c>
      <c r="H62" s="115">
        <v>599.32000000000005</v>
      </c>
      <c r="I62" s="115">
        <v>924.23500000000001</v>
      </c>
    </row>
    <row r="63" spans="1:9" x14ac:dyDescent="0.25">
      <c r="A63" s="121">
        <v>2022</v>
      </c>
      <c r="B63" s="115" t="s">
        <v>2301</v>
      </c>
      <c r="C63" s="115">
        <v>273.44299999999998</v>
      </c>
      <c r="D63" s="115">
        <v>34.935000000000002</v>
      </c>
      <c r="E63" s="115">
        <v>30.870999999999999</v>
      </c>
      <c r="F63" s="115">
        <v>0.438</v>
      </c>
      <c r="G63" s="115">
        <v>66.244</v>
      </c>
      <c r="H63" s="115">
        <v>599.26700000000005</v>
      </c>
      <c r="I63" s="11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x14ac:dyDescent="0.2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x14ac:dyDescent="0.25">
      <c r="B1" s="27" t="s">
        <v>1926</v>
      </c>
      <c r="C1" s="27" t="s">
        <v>1930</v>
      </c>
      <c r="D1" s="27" t="s">
        <v>2372</v>
      </c>
      <c r="E1" s="27" t="s">
        <v>2373</v>
      </c>
      <c r="F1" s="27" t="s">
        <v>2375</v>
      </c>
      <c r="G1" s="27" t="s">
        <v>2383</v>
      </c>
      <c r="H1" s="27" t="s">
        <v>2378</v>
      </c>
      <c r="I1" s="27" t="s">
        <v>2379</v>
      </c>
      <c r="J1" s="27" t="s">
        <v>1923</v>
      </c>
      <c r="K1" s="27" t="s">
        <v>2382</v>
      </c>
      <c r="L1" s="27" t="s">
        <v>2381</v>
      </c>
    </row>
    <row r="2" spans="1:12" s="27" customFormat="1" ht="23.25" customHeight="1" x14ac:dyDescent="0.3">
      <c r="A2" s="116" t="s">
        <v>2283</v>
      </c>
      <c r="B2" s="115"/>
      <c r="C2" s="115"/>
      <c r="D2" s="115"/>
      <c r="E2" s="115"/>
      <c r="F2" s="115"/>
      <c r="G2" s="115"/>
      <c r="H2" s="115"/>
      <c r="I2" s="115"/>
      <c r="J2" s="115"/>
      <c r="K2" s="115"/>
      <c r="L2" s="115"/>
    </row>
    <row r="3" spans="1:12" ht="18.75" x14ac:dyDescent="0.3">
      <c r="A3" s="117" t="s">
        <v>7175</v>
      </c>
      <c r="B3" s="115"/>
      <c r="C3" s="115"/>
      <c r="D3" s="115"/>
      <c r="E3" s="115"/>
      <c r="F3" s="115"/>
      <c r="G3" s="115"/>
      <c r="H3" s="115"/>
      <c r="I3" s="115"/>
      <c r="J3" s="115"/>
      <c r="K3" s="115"/>
      <c r="L3" s="115"/>
    </row>
    <row r="4" spans="1:12" x14ac:dyDescent="0.25">
      <c r="A4"/>
      <c r="B4"/>
      <c r="C4"/>
      <c r="D4"/>
      <c r="E4"/>
      <c r="F4"/>
      <c r="G4"/>
      <c r="H4"/>
      <c r="I4"/>
      <c r="J4"/>
      <c r="K4"/>
      <c r="L4"/>
    </row>
    <row r="5" spans="1:12" x14ac:dyDescent="0.25">
      <c r="A5" s="118" t="s">
        <v>7176</v>
      </c>
      <c r="B5" s="115"/>
      <c r="C5" s="115"/>
      <c r="D5" s="115"/>
      <c r="E5" s="115"/>
      <c r="F5" s="115"/>
      <c r="G5" s="115"/>
      <c r="H5" s="115"/>
      <c r="I5" s="115"/>
      <c r="J5" s="115"/>
      <c r="K5" s="115"/>
      <c r="L5" s="115"/>
    </row>
    <row r="6" spans="1:12" x14ac:dyDescent="0.25">
      <c r="A6"/>
      <c r="B6"/>
      <c r="C6"/>
      <c r="D6"/>
      <c r="E6"/>
      <c r="F6"/>
      <c r="G6"/>
      <c r="H6"/>
      <c r="I6"/>
      <c r="J6"/>
      <c r="K6"/>
      <c r="L6"/>
    </row>
    <row r="7" spans="1:12" x14ac:dyDescent="0.25">
      <c r="A7" s="115" t="s">
        <v>7177</v>
      </c>
      <c r="B7" s="115"/>
      <c r="C7" s="115"/>
      <c r="D7" s="115"/>
      <c r="E7" s="115"/>
      <c r="F7" s="115"/>
      <c r="G7" s="115"/>
      <c r="H7" s="115"/>
      <c r="I7" s="115"/>
      <c r="J7" s="115"/>
      <c r="K7" s="115"/>
      <c r="L7" s="115"/>
    </row>
    <row r="8" spans="1:12" x14ac:dyDescent="0.25">
      <c r="A8" s="115" t="s">
        <v>7178</v>
      </c>
      <c r="B8" s="115"/>
      <c r="C8" s="115"/>
      <c r="D8" s="115"/>
      <c r="E8" s="115"/>
      <c r="F8" s="115"/>
      <c r="G8" s="115"/>
      <c r="H8" s="115"/>
      <c r="I8" s="115"/>
      <c r="J8" s="115"/>
      <c r="K8" s="115"/>
      <c r="L8" s="115"/>
    </row>
    <row r="9" spans="1:12" x14ac:dyDescent="0.25">
      <c r="A9"/>
      <c r="B9"/>
      <c r="C9"/>
      <c r="D9"/>
      <c r="E9"/>
      <c r="F9"/>
      <c r="G9"/>
      <c r="H9"/>
      <c r="I9"/>
      <c r="J9"/>
      <c r="K9"/>
      <c r="L9"/>
    </row>
    <row r="10" spans="1:12" ht="15.75" x14ac:dyDescent="0.25">
      <c r="A10" s="119" t="s">
        <v>2311</v>
      </c>
      <c r="B10" s="115"/>
      <c r="C10" s="115"/>
      <c r="D10" s="115"/>
      <c r="E10" s="115"/>
      <c r="F10" s="115"/>
      <c r="G10" s="115"/>
      <c r="H10" s="115"/>
      <c r="I10" s="115"/>
      <c r="J10" s="115"/>
      <c r="K10" s="115"/>
      <c r="L10" s="115"/>
    </row>
    <row r="11" spans="1:12" x14ac:dyDescent="0.25">
      <c r="A11"/>
      <c r="B11"/>
      <c r="C11"/>
      <c r="D11"/>
      <c r="E11"/>
      <c r="F11"/>
      <c r="G11"/>
      <c r="H11"/>
      <c r="I11"/>
      <c r="J11"/>
      <c r="K11"/>
      <c r="L11"/>
    </row>
    <row r="12" spans="1:12" x14ac:dyDescent="0.25">
      <c r="A12" s="120" t="s">
        <v>2285</v>
      </c>
      <c r="B12" s="120" t="s">
        <v>2312</v>
      </c>
      <c r="C12" s="120" t="s">
        <v>2313</v>
      </c>
      <c r="D12" s="120" t="s">
        <v>2314</v>
      </c>
      <c r="E12" s="120" t="s">
        <v>2315</v>
      </c>
      <c r="F12" s="120" t="s">
        <v>2316</v>
      </c>
      <c r="G12" s="120" t="s">
        <v>2317</v>
      </c>
      <c r="H12" s="120" t="s">
        <v>2318</v>
      </c>
      <c r="I12" s="120" t="s">
        <v>2319</v>
      </c>
      <c r="J12" s="120" t="s">
        <v>2320</v>
      </c>
      <c r="K12" s="120" t="s">
        <v>2321</v>
      </c>
      <c r="L12" s="120" t="s">
        <v>2322</v>
      </c>
    </row>
    <row r="13" spans="1:12"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row>
    <row r="14" spans="1:12" x14ac:dyDescent="0.25">
      <c r="A14" s="121">
        <v>1973</v>
      </c>
      <c r="B14" s="115">
        <v>15.353999999999999</v>
      </c>
      <c r="C14" s="115">
        <v>140.40199999999999</v>
      </c>
      <c r="D14" s="115">
        <v>47.597000000000001</v>
      </c>
      <c r="E14" s="115">
        <v>9.2370000000000001</v>
      </c>
      <c r="F14" s="115">
        <v>4.734</v>
      </c>
      <c r="G14" s="115">
        <v>6.1829999999999998</v>
      </c>
      <c r="H14" s="115" t="s">
        <v>2301</v>
      </c>
      <c r="I14" s="115">
        <v>49.968000000000004</v>
      </c>
      <c r="J14" s="115">
        <v>117.72</v>
      </c>
      <c r="K14" s="115">
        <v>333.73599999999999</v>
      </c>
      <c r="L14" s="115">
        <v>607.21299999999997</v>
      </c>
    </row>
    <row r="15" spans="1:12" x14ac:dyDescent="0.25">
      <c r="A15" s="121">
        <v>1974</v>
      </c>
      <c r="B15" s="115">
        <v>16.757999999999999</v>
      </c>
      <c r="C15" s="115">
        <v>138.70400000000001</v>
      </c>
      <c r="D15" s="115">
        <v>44.051000000000002</v>
      </c>
      <c r="E15" s="115">
        <v>8.4510000000000005</v>
      </c>
      <c r="F15" s="115">
        <v>3.9929999999999999</v>
      </c>
      <c r="G15" s="115">
        <v>5.9089999999999998</v>
      </c>
      <c r="H15" s="115" t="s">
        <v>2301</v>
      </c>
      <c r="I15" s="115">
        <v>44.545999999999999</v>
      </c>
      <c r="J15" s="115">
        <v>106.95099999999999</v>
      </c>
      <c r="K15" s="115">
        <v>322.65699999999998</v>
      </c>
      <c r="L15" s="115">
        <v>585.07000000000005</v>
      </c>
    </row>
    <row r="16" spans="1:12" x14ac:dyDescent="0.25">
      <c r="A16" s="121">
        <v>1975</v>
      </c>
      <c r="B16" s="115">
        <v>14.08</v>
      </c>
      <c r="C16" s="115">
        <v>135.60400000000001</v>
      </c>
      <c r="D16" s="115">
        <v>43.386000000000003</v>
      </c>
      <c r="E16" s="115">
        <v>8.1519999999999992</v>
      </c>
      <c r="F16" s="115">
        <v>3.605</v>
      </c>
      <c r="G16" s="115">
        <v>6.3360000000000003</v>
      </c>
      <c r="H16" s="115" t="s">
        <v>2301</v>
      </c>
      <c r="I16" s="115">
        <v>36.921999999999997</v>
      </c>
      <c r="J16" s="115">
        <v>98.402000000000001</v>
      </c>
      <c r="K16" s="115">
        <v>333.65300000000002</v>
      </c>
      <c r="L16" s="115">
        <v>581.73900000000003</v>
      </c>
    </row>
    <row r="17" spans="1:12" x14ac:dyDescent="0.25">
      <c r="A17" s="121">
        <v>1976</v>
      </c>
      <c r="B17" s="115">
        <v>13.843999999999999</v>
      </c>
      <c r="C17" s="115">
        <v>144.083</v>
      </c>
      <c r="D17" s="115">
        <v>48.508000000000003</v>
      </c>
      <c r="E17" s="115">
        <v>8.5510000000000002</v>
      </c>
      <c r="F17" s="115">
        <v>3.2050000000000001</v>
      </c>
      <c r="G17" s="115">
        <v>6.9029999999999996</v>
      </c>
      <c r="H17" s="115" t="s">
        <v>2301</v>
      </c>
      <c r="I17" s="115">
        <v>42.603999999999999</v>
      </c>
      <c r="J17" s="115">
        <v>109.771</v>
      </c>
      <c r="K17" s="115">
        <v>358.46499999999997</v>
      </c>
      <c r="L17" s="115">
        <v>626.16300000000001</v>
      </c>
    </row>
    <row r="18" spans="1:12" x14ac:dyDescent="0.25">
      <c r="A18" s="121">
        <v>1977</v>
      </c>
      <c r="B18" s="115">
        <v>14.188000000000001</v>
      </c>
      <c r="C18" s="115">
        <v>135.066</v>
      </c>
      <c r="D18" s="115">
        <v>50.000999999999998</v>
      </c>
      <c r="E18" s="115">
        <v>8.5020000000000007</v>
      </c>
      <c r="F18" s="115">
        <v>3.8130000000000002</v>
      </c>
      <c r="G18" s="115">
        <v>7.1639999999999997</v>
      </c>
      <c r="H18" s="115" t="s">
        <v>2301</v>
      </c>
      <c r="I18" s="115">
        <v>44.152999999999999</v>
      </c>
      <c r="J18" s="115">
        <v>113.63500000000001</v>
      </c>
      <c r="K18" s="115">
        <v>380.59399999999999</v>
      </c>
      <c r="L18" s="115">
        <v>643.48199999999997</v>
      </c>
    </row>
    <row r="19" spans="1:12" x14ac:dyDescent="0.25">
      <c r="A19" s="121">
        <v>1978</v>
      </c>
      <c r="B19" s="115">
        <v>15.798999999999999</v>
      </c>
      <c r="C19" s="115">
        <v>140.07</v>
      </c>
      <c r="D19" s="115">
        <v>49.228999999999999</v>
      </c>
      <c r="E19" s="115">
        <v>8.2629999999999999</v>
      </c>
      <c r="F19" s="115">
        <v>4.0049999999999999</v>
      </c>
      <c r="G19" s="115">
        <v>7.5919999999999996</v>
      </c>
      <c r="H19" s="115" t="s">
        <v>2301</v>
      </c>
      <c r="I19" s="115">
        <v>39.923999999999999</v>
      </c>
      <c r="J19" s="115">
        <v>109.012</v>
      </c>
      <c r="K19" s="115">
        <v>381.28699999999998</v>
      </c>
      <c r="L19" s="115">
        <v>646.16899999999998</v>
      </c>
    </row>
    <row r="20" spans="1:12" x14ac:dyDescent="0.25">
      <c r="A20" s="121">
        <v>1979</v>
      </c>
      <c r="B20" s="115">
        <v>14.332000000000001</v>
      </c>
      <c r="C20" s="115">
        <v>150.32</v>
      </c>
      <c r="D20" s="115">
        <v>43.155000000000001</v>
      </c>
      <c r="E20" s="115">
        <v>5.9950000000000001</v>
      </c>
      <c r="F20" s="115">
        <v>5.7450000000000001</v>
      </c>
      <c r="G20" s="115">
        <v>7.4379999999999997</v>
      </c>
      <c r="H20" s="115" t="s">
        <v>2301</v>
      </c>
      <c r="I20" s="115">
        <v>37.923000000000002</v>
      </c>
      <c r="J20" s="115">
        <v>100.255</v>
      </c>
      <c r="K20" s="115">
        <v>395.9</v>
      </c>
      <c r="L20" s="115">
        <v>660.80799999999999</v>
      </c>
    </row>
    <row r="21" spans="1:12" x14ac:dyDescent="0.25">
      <c r="A21" s="121">
        <v>1980</v>
      </c>
      <c r="B21" s="115">
        <v>11.034000000000001</v>
      </c>
      <c r="C21" s="115">
        <v>140.50200000000001</v>
      </c>
      <c r="D21" s="115">
        <v>38.289000000000001</v>
      </c>
      <c r="E21" s="115">
        <v>5.5469999999999997</v>
      </c>
      <c r="F21" s="115">
        <v>2.972</v>
      </c>
      <c r="G21" s="115">
        <v>7.625</v>
      </c>
      <c r="H21" s="115" t="s">
        <v>2301</v>
      </c>
      <c r="I21" s="115">
        <v>42.406999999999996</v>
      </c>
      <c r="J21" s="115">
        <v>96.84</v>
      </c>
      <c r="K21" s="115">
        <v>413.65800000000002</v>
      </c>
      <c r="L21" s="115">
        <v>662.03300000000002</v>
      </c>
    </row>
    <row r="22" spans="1:12" x14ac:dyDescent="0.25">
      <c r="A22" s="121">
        <v>1981</v>
      </c>
      <c r="B22" s="115">
        <v>13.132</v>
      </c>
      <c r="C22" s="115">
        <v>135.54499999999999</v>
      </c>
      <c r="D22" s="115">
        <v>33.807000000000002</v>
      </c>
      <c r="E22" s="115">
        <v>5.45</v>
      </c>
      <c r="F22" s="115">
        <v>5.0750000000000002</v>
      </c>
      <c r="G22" s="115">
        <v>6.5220000000000002</v>
      </c>
      <c r="H22" s="115" t="s">
        <v>2301</v>
      </c>
      <c r="I22" s="115">
        <v>31.335999999999999</v>
      </c>
      <c r="J22" s="115">
        <v>82.188999999999993</v>
      </c>
      <c r="K22" s="115">
        <v>432.90100000000001</v>
      </c>
      <c r="L22" s="115">
        <v>663.76700000000005</v>
      </c>
    </row>
    <row r="23" spans="1:12" x14ac:dyDescent="0.25">
      <c r="A23" s="121">
        <v>1982</v>
      </c>
      <c r="B23" s="115">
        <v>14.904</v>
      </c>
      <c r="C23" s="115">
        <v>140.43</v>
      </c>
      <c r="D23" s="115">
        <v>32.515000000000001</v>
      </c>
      <c r="E23" s="115">
        <v>5.1020000000000003</v>
      </c>
      <c r="F23" s="115">
        <v>2.2189999999999999</v>
      </c>
      <c r="G23" s="115">
        <v>6.2370000000000001</v>
      </c>
      <c r="H23" s="115" t="s">
        <v>2301</v>
      </c>
      <c r="I23" s="115">
        <v>29.931000000000001</v>
      </c>
      <c r="J23" s="115">
        <v>76.004000000000005</v>
      </c>
      <c r="K23" s="115">
        <v>434.702</v>
      </c>
      <c r="L23" s="115">
        <v>666.04100000000005</v>
      </c>
    </row>
    <row r="24" spans="1:12" x14ac:dyDescent="0.25">
      <c r="A24" s="121">
        <v>1983</v>
      </c>
      <c r="B24" s="115">
        <v>15.519</v>
      </c>
      <c r="C24" s="115">
        <v>131.786</v>
      </c>
      <c r="D24" s="115">
        <v>48.18</v>
      </c>
      <c r="E24" s="115">
        <v>6.0739999999999998</v>
      </c>
      <c r="F24" s="115">
        <v>8.1460000000000008</v>
      </c>
      <c r="G24" s="115">
        <v>7.2880000000000003</v>
      </c>
      <c r="H24" s="115" t="s">
        <v>2301</v>
      </c>
      <c r="I24" s="115">
        <v>15.648999999999999</v>
      </c>
      <c r="J24" s="115">
        <v>85.337000000000003</v>
      </c>
      <c r="K24" s="115">
        <v>441.26799999999997</v>
      </c>
      <c r="L24" s="115">
        <v>673.91099999999994</v>
      </c>
    </row>
    <row r="25" spans="1:12" x14ac:dyDescent="0.25">
      <c r="A25" s="121">
        <v>1984</v>
      </c>
      <c r="B25" s="115">
        <v>16.222000000000001</v>
      </c>
      <c r="C25" s="115">
        <v>136.87700000000001</v>
      </c>
      <c r="D25" s="115">
        <v>54.371000000000002</v>
      </c>
      <c r="E25" s="115">
        <v>5.2469999999999999</v>
      </c>
      <c r="F25" s="115">
        <v>2.625</v>
      </c>
      <c r="G25" s="115">
        <v>7.6310000000000002</v>
      </c>
      <c r="H25" s="115" t="s">
        <v>2301</v>
      </c>
      <c r="I25" s="115">
        <v>19.937999999999999</v>
      </c>
      <c r="J25" s="115">
        <v>89.811000000000007</v>
      </c>
      <c r="K25" s="115">
        <v>464.42899999999997</v>
      </c>
      <c r="L25" s="115">
        <v>707.33900000000006</v>
      </c>
    </row>
    <row r="26" spans="1:12" x14ac:dyDescent="0.25">
      <c r="A26" s="121">
        <v>1985</v>
      </c>
      <c r="B26" s="115">
        <v>13.195</v>
      </c>
      <c r="C26" s="115">
        <v>131.85599999999999</v>
      </c>
      <c r="D26" s="115">
        <v>46.658000000000001</v>
      </c>
      <c r="E26" s="115">
        <v>5.9880000000000004</v>
      </c>
      <c r="F26" s="115">
        <v>2.403</v>
      </c>
      <c r="G26" s="115">
        <v>6.8449999999999998</v>
      </c>
      <c r="H26" s="115" t="s">
        <v>2301</v>
      </c>
      <c r="I26" s="115">
        <v>17.097999999999999</v>
      </c>
      <c r="J26" s="115">
        <v>78.992000000000004</v>
      </c>
      <c r="K26" s="115">
        <v>483.685</v>
      </c>
      <c r="L26" s="115">
        <v>707.72799999999995</v>
      </c>
    </row>
    <row r="27" spans="1:12" x14ac:dyDescent="0.25">
      <c r="A27" s="121">
        <v>1986</v>
      </c>
      <c r="B27" s="115">
        <v>13.009</v>
      </c>
      <c r="C27" s="115">
        <v>125.474</v>
      </c>
      <c r="D27" s="115">
        <v>46.103000000000002</v>
      </c>
      <c r="E27" s="115">
        <v>5.8609999999999998</v>
      </c>
      <c r="F27" s="115">
        <v>3.6539999999999999</v>
      </c>
      <c r="G27" s="115">
        <v>7.5730000000000004</v>
      </c>
      <c r="H27" s="115" t="s">
        <v>2301</v>
      </c>
      <c r="I27" s="115">
        <v>21.757000000000001</v>
      </c>
      <c r="J27" s="115">
        <v>84.947999999999993</v>
      </c>
      <c r="K27" s="115">
        <v>490.12799999999999</v>
      </c>
      <c r="L27" s="115">
        <v>713.55899999999997</v>
      </c>
    </row>
    <row r="28" spans="1:12" x14ac:dyDescent="0.25">
      <c r="A28" s="121">
        <v>1987</v>
      </c>
      <c r="B28" s="115">
        <v>11.965</v>
      </c>
      <c r="C28" s="115">
        <v>131.92500000000001</v>
      </c>
      <c r="D28" s="115">
        <v>44.927</v>
      </c>
      <c r="E28" s="115">
        <v>6.3920000000000003</v>
      </c>
      <c r="F28" s="115">
        <v>3.5609999999999999</v>
      </c>
      <c r="G28" s="115">
        <v>7.8879999999999999</v>
      </c>
      <c r="H28" s="115" t="s">
        <v>2301</v>
      </c>
      <c r="I28" s="115">
        <v>19.713000000000001</v>
      </c>
      <c r="J28" s="115">
        <v>82.480999999999995</v>
      </c>
      <c r="K28" s="115">
        <v>512.4</v>
      </c>
      <c r="L28" s="115">
        <v>738.77099999999996</v>
      </c>
    </row>
    <row r="29" spans="1:12" x14ac:dyDescent="0.25">
      <c r="A29" s="121">
        <v>1988</v>
      </c>
      <c r="B29" s="115">
        <v>12.587999999999999</v>
      </c>
      <c r="C29" s="115">
        <v>144.74299999999999</v>
      </c>
      <c r="D29" s="115">
        <v>44.366</v>
      </c>
      <c r="E29" s="115">
        <v>6.2489999999999997</v>
      </c>
      <c r="F29" s="115">
        <v>1.9119999999999999</v>
      </c>
      <c r="G29" s="115">
        <v>7.8570000000000002</v>
      </c>
      <c r="H29" s="115" t="s">
        <v>2301</v>
      </c>
      <c r="I29" s="115">
        <v>19.809999999999999</v>
      </c>
      <c r="J29" s="115">
        <v>80.194000000000003</v>
      </c>
      <c r="K29" s="115">
        <v>537.601</v>
      </c>
      <c r="L29" s="115">
        <v>775.12599999999998</v>
      </c>
    </row>
    <row r="30" spans="1:12" x14ac:dyDescent="0.25">
      <c r="A30" s="121">
        <v>1989</v>
      </c>
      <c r="B30" s="115">
        <v>11.065</v>
      </c>
      <c r="C30" s="115">
        <v>147.744</v>
      </c>
      <c r="D30" s="115">
        <v>42.429000000000002</v>
      </c>
      <c r="E30" s="115">
        <v>6.891</v>
      </c>
      <c r="F30" s="115">
        <v>2.0179999999999998</v>
      </c>
      <c r="G30" s="115">
        <v>7.26</v>
      </c>
      <c r="H30" s="115">
        <v>0</v>
      </c>
      <c r="I30" s="115">
        <v>17.129000000000001</v>
      </c>
      <c r="J30" s="115">
        <v>75.727999999999994</v>
      </c>
      <c r="K30" s="115">
        <v>562.39099999999996</v>
      </c>
      <c r="L30" s="115">
        <v>796.928</v>
      </c>
    </row>
    <row r="31" spans="1:12" x14ac:dyDescent="0.25">
      <c r="A31" s="121">
        <v>1990</v>
      </c>
      <c r="B31" s="115">
        <v>11.951000000000001</v>
      </c>
      <c r="C31" s="115">
        <v>142.02500000000001</v>
      </c>
      <c r="D31" s="115">
        <v>39.628</v>
      </c>
      <c r="E31" s="115">
        <v>6.4390000000000001</v>
      </c>
      <c r="F31" s="115">
        <v>0.86599999999999999</v>
      </c>
      <c r="G31" s="115">
        <v>7.9189999999999996</v>
      </c>
      <c r="H31" s="115">
        <v>0</v>
      </c>
      <c r="I31" s="115">
        <v>17.260000000000002</v>
      </c>
      <c r="J31" s="115">
        <v>72.111999999999995</v>
      </c>
      <c r="K31" s="115">
        <v>564.16399999999999</v>
      </c>
      <c r="L31" s="115">
        <v>790.25199999999995</v>
      </c>
    </row>
    <row r="32" spans="1:12" x14ac:dyDescent="0.25">
      <c r="A32" s="121">
        <v>1991</v>
      </c>
      <c r="B32" s="115">
        <v>11.124000000000001</v>
      </c>
      <c r="C32" s="115">
        <v>148.12799999999999</v>
      </c>
      <c r="D32" s="115">
        <v>38.262999999999998</v>
      </c>
      <c r="E32" s="115">
        <v>6.8150000000000004</v>
      </c>
      <c r="F32" s="115">
        <v>0.88500000000000001</v>
      </c>
      <c r="G32" s="115">
        <v>6.0629999999999997</v>
      </c>
      <c r="H32" s="115">
        <v>0</v>
      </c>
      <c r="I32" s="115">
        <v>15.914</v>
      </c>
      <c r="J32" s="115">
        <v>67.94</v>
      </c>
      <c r="K32" s="115">
        <v>564.92600000000004</v>
      </c>
      <c r="L32" s="115">
        <v>792.11800000000005</v>
      </c>
    </row>
    <row r="33" spans="1:12" x14ac:dyDescent="0.25">
      <c r="A33" s="121">
        <v>1992</v>
      </c>
      <c r="B33" s="115">
        <v>11.276999999999999</v>
      </c>
      <c r="C33" s="115">
        <v>152.14400000000001</v>
      </c>
      <c r="D33" s="115">
        <v>37.470999999999997</v>
      </c>
      <c r="E33" s="115">
        <v>6.7309999999999999</v>
      </c>
      <c r="F33" s="115">
        <v>0.81399999999999995</v>
      </c>
      <c r="G33" s="115">
        <v>5.6879999999999997</v>
      </c>
      <c r="H33" s="115">
        <v>7.0000000000000001E-3</v>
      </c>
      <c r="I33" s="115">
        <v>14.199</v>
      </c>
      <c r="J33" s="115">
        <v>64.911000000000001</v>
      </c>
      <c r="K33" s="115">
        <v>565.67999999999995</v>
      </c>
      <c r="L33" s="115">
        <v>794.01199999999994</v>
      </c>
    </row>
    <row r="34" spans="1:12" x14ac:dyDescent="0.25">
      <c r="A34" s="121">
        <v>1993</v>
      </c>
      <c r="B34" s="115">
        <v>11.250999999999999</v>
      </c>
      <c r="C34" s="115">
        <v>154.86000000000001</v>
      </c>
      <c r="D34" s="115">
        <v>36.463000000000001</v>
      </c>
      <c r="E34" s="115">
        <v>6.8789999999999996</v>
      </c>
      <c r="F34" s="115">
        <v>1.0269999999999999</v>
      </c>
      <c r="G34" s="115">
        <v>2.081</v>
      </c>
      <c r="H34" s="115">
        <v>1.6E-2</v>
      </c>
      <c r="I34" s="115">
        <v>12.97</v>
      </c>
      <c r="J34" s="115">
        <v>59.436</v>
      </c>
      <c r="K34" s="115">
        <v>591.99</v>
      </c>
      <c r="L34" s="115">
        <v>817.53800000000001</v>
      </c>
    </row>
    <row r="35" spans="1:12" x14ac:dyDescent="0.25">
      <c r="A35" s="121">
        <v>1994</v>
      </c>
      <c r="B35" s="115">
        <v>11.3</v>
      </c>
      <c r="C35" s="115">
        <v>157.02799999999999</v>
      </c>
      <c r="D35" s="115">
        <v>37.015999999999998</v>
      </c>
      <c r="E35" s="115">
        <v>6.7539999999999996</v>
      </c>
      <c r="F35" s="115">
        <v>1.4239999999999999</v>
      </c>
      <c r="G35" s="115">
        <v>1.772</v>
      </c>
      <c r="H35" s="115">
        <v>1.4E-2</v>
      </c>
      <c r="I35" s="115">
        <v>12.912000000000001</v>
      </c>
      <c r="J35" s="115">
        <v>59.892000000000003</v>
      </c>
      <c r="K35" s="115">
        <v>603.53700000000003</v>
      </c>
      <c r="L35" s="115">
        <v>831.75599999999997</v>
      </c>
    </row>
    <row r="36" spans="1:12" x14ac:dyDescent="0.25">
      <c r="A36" s="121">
        <v>1995</v>
      </c>
      <c r="B36" s="115">
        <v>11.186999999999999</v>
      </c>
      <c r="C36" s="115">
        <v>164.208</v>
      </c>
      <c r="D36" s="115">
        <v>35.386000000000003</v>
      </c>
      <c r="E36" s="115">
        <v>6.8460000000000001</v>
      </c>
      <c r="F36" s="115">
        <v>1.6180000000000001</v>
      </c>
      <c r="G36" s="115">
        <v>1.2729999999999999</v>
      </c>
      <c r="H36" s="115">
        <v>1.2999999999999999E-2</v>
      </c>
      <c r="I36" s="115">
        <v>10.624000000000001</v>
      </c>
      <c r="J36" s="115">
        <v>55.76</v>
      </c>
      <c r="K36" s="115">
        <v>619.03499999999997</v>
      </c>
      <c r="L36" s="115">
        <v>850.19100000000003</v>
      </c>
    </row>
    <row r="37" spans="1:12" x14ac:dyDescent="0.25">
      <c r="A37" s="121">
        <v>1996</v>
      </c>
      <c r="B37" s="115">
        <v>11.605</v>
      </c>
      <c r="C37" s="115">
        <v>171.12100000000001</v>
      </c>
      <c r="D37" s="115">
        <v>35.683999999999997</v>
      </c>
      <c r="E37" s="115">
        <v>7.7069999999999999</v>
      </c>
      <c r="F37" s="115">
        <v>1.5389999999999999</v>
      </c>
      <c r="G37" s="115">
        <v>1.871</v>
      </c>
      <c r="H37" s="115">
        <v>1.2E-2</v>
      </c>
      <c r="I37" s="115">
        <v>10.302</v>
      </c>
      <c r="J37" s="115">
        <v>57.115000000000002</v>
      </c>
      <c r="K37" s="115">
        <v>641.57000000000005</v>
      </c>
      <c r="L37" s="115">
        <v>881.41099999999994</v>
      </c>
    </row>
    <row r="38" spans="1:12" x14ac:dyDescent="0.25">
      <c r="A38" s="121">
        <v>1997</v>
      </c>
      <c r="B38" s="115">
        <v>12.282999999999999</v>
      </c>
      <c r="C38" s="115">
        <v>174.25</v>
      </c>
      <c r="D38" s="115">
        <v>32.795000000000002</v>
      </c>
      <c r="E38" s="115">
        <v>7.5709999999999997</v>
      </c>
      <c r="F38" s="115">
        <v>1.804</v>
      </c>
      <c r="G38" s="115">
        <v>3.0070000000000001</v>
      </c>
      <c r="H38" s="115">
        <v>1.4E-2</v>
      </c>
      <c r="I38" s="115">
        <v>8.3539999999999992</v>
      </c>
      <c r="J38" s="115">
        <v>53.542999999999999</v>
      </c>
      <c r="K38" s="115">
        <v>684.63599999999997</v>
      </c>
      <c r="L38" s="115">
        <v>924.71400000000006</v>
      </c>
    </row>
    <row r="39" spans="1:12" x14ac:dyDescent="0.25">
      <c r="A39" s="121">
        <v>1998</v>
      </c>
      <c r="B39" s="115">
        <v>8.9260000000000002</v>
      </c>
      <c r="C39" s="115">
        <v>163.32900000000001</v>
      </c>
      <c r="D39" s="115">
        <v>31.683</v>
      </c>
      <c r="E39" s="115">
        <v>7.4029999999999996</v>
      </c>
      <c r="F39" s="115">
        <v>2.2799999999999998</v>
      </c>
      <c r="G39" s="115">
        <v>2.742</v>
      </c>
      <c r="H39" s="115">
        <v>1.2999999999999999E-2</v>
      </c>
      <c r="I39" s="115">
        <v>6.399</v>
      </c>
      <c r="J39" s="115">
        <v>50.518999999999998</v>
      </c>
      <c r="K39" s="115">
        <v>722.09299999999996</v>
      </c>
      <c r="L39" s="115">
        <v>944.86800000000005</v>
      </c>
    </row>
    <row r="40" spans="1:12" x14ac:dyDescent="0.25">
      <c r="A40" s="121">
        <v>1999</v>
      </c>
      <c r="B40" s="115">
        <v>9.7639999999999993</v>
      </c>
      <c r="C40" s="115">
        <v>165.18</v>
      </c>
      <c r="D40" s="115">
        <v>32.392000000000003</v>
      </c>
      <c r="E40" s="115">
        <v>8.8249999999999993</v>
      </c>
      <c r="F40" s="115">
        <v>1.972</v>
      </c>
      <c r="G40" s="115">
        <v>1.994</v>
      </c>
      <c r="H40" s="115">
        <v>1.2E-2</v>
      </c>
      <c r="I40" s="115">
        <v>5.5049999999999999</v>
      </c>
      <c r="J40" s="115">
        <v>50.701000000000001</v>
      </c>
      <c r="K40" s="115">
        <v>733.13900000000001</v>
      </c>
      <c r="L40" s="115">
        <v>958.78300000000002</v>
      </c>
    </row>
    <row r="41" spans="1:12" x14ac:dyDescent="0.25">
      <c r="A41" s="121">
        <v>2000</v>
      </c>
      <c r="B41" s="115">
        <v>8.76</v>
      </c>
      <c r="C41" s="115">
        <v>172.49799999999999</v>
      </c>
      <c r="D41" s="115">
        <v>36.667999999999999</v>
      </c>
      <c r="E41" s="115">
        <v>9.4689999999999994</v>
      </c>
      <c r="F41" s="115">
        <v>2.17</v>
      </c>
      <c r="G41" s="115">
        <v>3.1459999999999999</v>
      </c>
      <c r="H41" s="115">
        <v>1.7000000000000001E-2</v>
      </c>
      <c r="I41" s="115">
        <v>6.8769999999999998</v>
      </c>
      <c r="J41" s="115">
        <v>58.348999999999997</v>
      </c>
      <c r="K41" s="115">
        <v>781.46199999999999</v>
      </c>
      <c r="L41" s="115">
        <v>1021.069</v>
      </c>
    </row>
    <row r="42" spans="1:12" x14ac:dyDescent="0.25">
      <c r="A42" s="121">
        <v>2001</v>
      </c>
      <c r="B42" s="115">
        <v>9.2309999999999999</v>
      </c>
      <c r="C42" s="115">
        <v>164.2</v>
      </c>
      <c r="D42" s="115">
        <v>37.911999999999999</v>
      </c>
      <c r="E42" s="115">
        <v>8.984</v>
      </c>
      <c r="F42" s="115">
        <v>2.298</v>
      </c>
      <c r="G42" s="115">
        <v>2.6259999999999999</v>
      </c>
      <c r="H42" s="115">
        <v>1.9E-2</v>
      </c>
      <c r="I42" s="115">
        <v>5.2460000000000004</v>
      </c>
      <c r="J42" s="115">
        <v>57.085000000000001</v>
      </c>
      <c r="K42" s="115">
        <v>795.44399999999996</v>
      </c>
      <c r="L42" s="115">
        <v>1025.9590000000001</v>
      </c>
    </row>
    <row r="43" spans="1:12" x14ac:dyDescent="0.25">
      <c r="A43" s="121">
        <v>2002</v>
      </c>
      <c r="B43" s="115">
        <v>8.5510000000000002</v>
      </c>
      <c r="C43" s="115">
        <v>170.465</v>
      </c>
      <c r="D43" s="115">
        <v>33.118000000000002</v>
      </c>
      <c r="E43" s="115">
        <v>8.8650000000000002</v>
      </c>
      <c r="F43" s="115">
        <v>1.167</v>
      </c>
      <c r="G43" s="115">
        <v>3.1629999999999998</v>
      </c>
      <c r="H43" s="115">
        <v>2.5000000000000001E-2</v>
      </c>
      <c r="I43" s="115">
        <v>5.9930000000000003</v>
      </c>
      <c r="J43" s="115">
        <v>52.332000000000001</v>
      </c>
      <c r="K43" s="115">
        <v>794.18200000000002</v>
      </c>
      <c r="L43" s="115">
        <v>1025.53</v>
      </c>
    </row>
    <row r="44" spans="1:12" x14ac:dyDescent="0.25">
      <c r="A44" s="121">
        <v>2003</v>
      </c>
      <c r="B44" s="115">
        <v>7.8220000000000001</v>
      </c>
      <c r="C44" s="115">
        <v>172.876</v>
      </c>
      <c r="D44" s="115">
        <v>37.01</v>
      </c>
      <c r="E44" s="115">
        <v>9.8759999999999994</v>
      </c>
      <c r="F44" s="115">
        <v>1.3640000000000001</v>
      </c>
      <c r="G44" s="115">
        <v>4.2389999999999999</v>
      </c>
      <c r="H44" s="115">
        <v>3.3000000000000002E-2</v>
      </c>
      <c r="I44" s="115">
        <v>8.3439999999999994</v>
      </c>
      <c r="J44" s="115">
        <v>60.866999999999997</v>
      </c>
      <c r="K44" s="115">
        <v>794.30399999999997</v>
      </c>
      <c r="L44" s="115">
        <v>1035.8679999999999</v>
      </c>
    </row>
    <row r="45" spans="1:12" x14ac:dyDescent="0.25">
      <c r="A45" s="121">
        <v>2004</v>
      </c>
      <c r="B45" s="115">
        <v>9.7669999999999995</v>
      </c>
      <c r="C45" s="115">
        <v>169.77699999999999</v>
      </c>
      <c r="D45" s="115">
        <v>35.119999999999997</v>
      </c>
      <c r="E45" s="115">
        <v>9.5690000000000008</v>
      </c>
      <c r="F45" s="115">
        <v>1.5</v>
      </c>
      <c r="G45" s="115">
        <v>3.1179999999999999</v>
      </c>
      <c r="H45" s="115">
        <v>2.7E-2</v>
      </c>
      <c r="I45" s="115">
        <v>9.1980000000000004</v>
      </c>
      <c r="J45" s="115">
        <v>58.531999999999996</v>
      </c>
      <c r="K45" s="115">
        <v>813.75400000000002</v>
      </c>
      <c r="L45" s="115">
        <v>1051.83</v>
      </c>
    </row>
    <row r="46" spans="1:12" x14ac:dyDescent="0.25">
      <c r="A46" s="121">
        <v>2005</v>
      </c>
      <c r="B46" s="115">
        <v>9.26</v>
      </c>
      <c r="C46" s="115">
        <v>162.92500000000001</v>
      </c>
      <c r="D46" s="115">
        <v>33.383000000000003</v>
      </c>
      <c r="E46" s="115">
        <v>8.2729999999999997</v>
      </c>
      <c r="F46" s="115">
        <v>1.58</v>
      </c>
      <c r="G46" s="115">
        <v>3.161</v>
      </c>
      <c r="H46" s="115">
        <v>2.7E-2</v>
      </c>
      <c r="I46" s="115">
        <v>8.6980000000000004</v>
      </c>
      <c r="J46" s="115">
        <v>55.122</v>
      </c>
      <c r="K46" s="115">
        <v>839.80499999999995</v>
      </c>
      <c r="L46" s="115">
        <v>1067.1130000000001</v>
      </c>
    </row>
    <row r="47" spans="1:12" x14ac:dyDescent="0.25">
      <c r="A47" s="121">
        <v>2006</v>
      </c>
      <c r="B47" s="115">
        <v>6.2389999999999999</v>
      </c>
      <c r="C47" s="115">
        <v>153.83199999999999</v>
      </c>
      <c r="D47" s="115">
        <v>29.797000000000001</v>
      </c>
      <c r="E47" s="115">
        <v>7.7549999999999999</v>
      </c>
      <c r="F47" s="115">
        <v>1.1100000000000001</v>
      </c>
      <c r="G47" s="115">
        <v>3.3620000000000001</v>
      </c>
      <c r="H47" s="115">
        <v>2.9000000000000001E-2</v>
      </c>
      <c r="I47" s="115">
        <v>5.6520000000000001</v>
      </c>
      <c r="J47" s="115">
        <v>47.704999999999998</v>
      </c>
      <c r="K47" s="115">
        <v>834.35</v>
      </c>
      <c r="L47" s="115">
        <v>1042.125</v>
      </c>
    </row>
    <row r="48" spans="1:12" x14ac:dyDescent="0.25">
      <c r="A48" s="121">
        <v>2007</v>
      </c>
      <c r="B48" s="115">
        <v>6.6550000000000002</v>
      </c>
      <c r="C48" s="115">
        <v>163.59</v>
      </c>
      <c r="D48" s="115">
        <v>28.305</v>
      </c>
      <c r="E48" s="115">
        <v>7.6449999999999996</v>
      </c>
      <c r="F48" s="115">
        <v>0.67100000000000004</v>
      </c>
      <c r="G48" s="115">
        <v>4.18</v>
      </c>
      <c r="H48" s="115">
        <v>3.5999999999999997E-2</v>
      </c>
      <c r="I48" s="115">
        <v>5.6609999999999996</v>
      </c>
      <c r="J48" s="115">
        <v>46.497999999999998</v>
      </c>
      <c r="K48" s="115">
        <v>859.86699999999996</v>
      </c>
      <c r="L48" s="115">
        <v>1076.6110000000001</v>
      </c>
    </row>
    <row r="49" spans="1:12" x14ac:dyDescent="0.25">
      <c r="A49" s="121">
        <v>2008</v>
      </c>
      <c r="B49" s="115">
        <v>7.6120000000000001</v>
      </c>
      <c r="C49" s="115">
        <v>171.19300000000001</v>
      </c>
      <c r="D49" s="115">
        <v>28.504999999999999</v>
      </c>
      <c r="E49" s="115">
        <v>9.9469999999999992</v>
      </c>
      <c r="F49" s="115">
        <v>0.32500000000000001</v>
      </c>
      <c r="G49" s="115">
        <v>3.02</v>
      </c>
      <c r="H49" s="115">
        <v>2.9000000000000001E-2</v>
      </c>
      <c r="I49" s="115">
        <v>5.3330000000000002</v>
      </c>
      <c r="J49" s="115">
        <v>47.158999999999999</v>
      </c>
      <c r="K49" s="115">
        <v>848.38</v>
      </c>
      <c r="L49" s="115">
        <v>1074.3430000000001</v>
      </c>
    </row>
    <row r="50" spans="1:12" x14ac:dyDescent="0.25">
      <c r="A50" s="121">
        <v>2009</v>
      </c>
      <c r="B50" s="115">
        <v>6.9210000000000003</v>
      </c>
      <c r="C50" s="115">
        <v>169.053</v>
      </c>
      <c r="D50" s="115">
        <v>29.309000000000001</v>
      </c>
      <c r="E50" s="115">
        <v>8.7430000000000003</v>
      </c>
      <c r="F50" s="115">
        <v>0.309</v>
      </c>
      <c r="G50" s="115">
        <v>3.4940000000000002</v>
      </c>
      <c r="H50" s="115">
        <v>2.5000000000000001E-2</v>
      </c>
      <c r="I50" s="115">
        <v>5.3529999999999998</v>
      </c>
      <c r="J50" s="115">
        <v>47.231999999999999</v>
      </c>
      <c r="K50" s="115">
        <v>783.55399999999997</v>
      </c>
      <c r="L50" s="115">
        <v>1006.761</v>
      </c>
    </row>
    <row r="51" spans="1:12" x14ac:dyDescent="0.25">
      <c r="A51" s="121">
        <v>2010</v>
      </c>
      <c r="B51" s="115">
        <v>6.5759999999999996</v>
      </c>
      <c r="C51" s="115">
        <v>168.023</v>
      </c>
      <c r="D51" s="115">
        <v>29.030999999999999</v>
      </c>
      <c r="E51" s="115">
        <v>8.8040000000000003</v>
      </c>
      <c r="F51" s="115">
        <v>0.35299999999999998</v>
      </c>
      <c r="G51" s="115">
        <v>3.4489999999999998</v>
      </c>
      <c r="H51" s="115">
        <v>3.5000000000000003E-2</v>
      </c>
      <c r="I51" s="115">
        <v>4.6319999999999997</v>
      </c>
      <c r="J51" s="115">
        <v>46.305</v>
      </c>
      <c r="K51" s="115">
        <v>804.19799999999998</v>
      </c>
      <c r="L51" s="115">
        <v>1025.1030000000001</v>
      </c>
    </row>
    <row r="52" spans="1:12" x14ac:dyDescent="0.25">
      <c r="A52" s="121">
        <v>2011</v>
      </c>
      <c r="B52" s="115">
        <v>5.84</v>
      </c>
      <c r="C52" s="115">
        <v>170.75299999999999</v>
      </c>
      <c r="D52" s="115">
        <v>29.021999999999998</v>
      </c>
      <c r="E52" s="115">
        <v>8.9610000000000003</v>
      </c>
      <c r="F52" s="115">
        <v>0.23400000000000001</v>
      </c>
      <c r="G52" s="115">
        <v>2.923</v>
      </c>
      <c r="H52" s="115">
        <v>1.9E-2</v>
      </c>
      <c r="I52" s="115">
        <v>4.0359999999999996</v>
      </c>
      <c r="J52" s="115">
        <v>45.195</v>
      </c>
      <c r="K52" s="115">
        <v>768.42100000000005</v>
      </c>
      <c r="L52" s="115">
        <v>990.21</v>
      </c>
    </row>
    <row r="53" spans="1:12" x14ac:dyDescent="0.25">
      <c r="A53" s="121">
        <v>2012</v>
      </c>
      <c r="B53" s="115">
        <v>4.133</v>
      </c>
      <c r="C53" s="115">
        <v>157.02199999999999</v>
      </c>
      <c r="D53" s="115">
        <v>26.332000000000001</v>
      </c>
      <c r="E53" s="115">
        <v>8.5220000000000002</v>
      </c>
      <c r="F53" s="115">
        <v>8.7999999999999995E-2</v>
      </c>
      <c r="G53" s="115">
        <v>2.5579999999999998</v>
      </c>
      <c r="H53" s="115">
        <v>3.6999999999999998E-2</v>
      </c>
      <c r="I53" s="115">
        <v>2.3580000000000001</v>
      </c>
      <c r="J53" s="115">
        <v>39.893999999999998</v>
      </c>
      <c r="K53" s="115">
        <v>730.84400000000005</v>
      </c>
      <c r="L53" s="115">
        <v>931.89300000000003</v>
      </c>
    </row>
    <row r="54" spans="1:12" x14ac:dyDescent="0.25">
      <c r="A54" s="121">
        <v>2013</v>
      </c>
      <c r="B54" s="115">
        <v>3.9340000000000002</v>
      </c>
      <c r="C54" s="115">
        <v>179.197</v>
      </c>
      <c r="D54" s="115">
        <v>25.483000000000001</v>
      </c>
      <c r="E54" s="115">
        <v>9.5340000000000007</v>
      </c>
      <c r="F54" s="115">
        <v>7.4999999999999997E-2</v>
      </c>
      <c r="G54" s="115">
        <v>2.6309999999999998</v>
      </c>
      <c r="H54" s="115">
        <v>3.5999999999999997E-2</v>
      </c>
      <c r="I54" s="115">
        <v>1.8320000000000001</v>
      </c>
      <c r="J54" s="115">
        <v>39.590000000000003</v>
      </c>
      <c r="K54" s="115">
        <v>735.62099999999998</v>
      </c>
      <c r="L54" s="115">
        <v>958.34199999999998</v>
      </c>
    </row>
    <row r="55" spans="1:12" x14ac:dyDescent="0.25">
      <c r="A55" s="121">
        <v>2014</v>
      </c>
      <c r="B55" s="115">
        <v>3.8149999999999999</v>
      </c>
      <c r="C55" s="115">
        <v>189.25200000000001</v>
      </c>
      <c r="D55" s="115">
        <v>26.446000000000002</v>
      </c>
      <c r="E55" s="115">
        <v>10.090999999999999</v>
      </c>
      <c r="F55" s="115">
        <v>0.14899999999999999</v>
      </c>
      <c r="G55" s="115">
        <v>3.5449999999999999</v>
      </c>
      <c r="H55" s="115">
        <v>5.3999999999999999E-2</v>
      </c>
      <c r="I55" s="115">
        <v>0.59599999999999997</v>
      </c>
      <c r="J55" s="115">
        <v>40.881</v>
      </c>
      <c r="K55" s="115">
        <v>735.70899999999995</v>
      </c>
      <c r="L55" s="115">
        <v>969.65700000000004</v>
      </c>
    </row>
    <row r="56" spans="1:12" x14ac:dyDescent="0.25">
      <c r="A56" s="121">
        <v>2015</v>
      </c>
      <c r="B56" s="115">
        <v>2.964</v>
      </c>
      <c r="C56" s="115">
        <v>175.428</v>
      </c>
      <c r="D56" s="115">
        <v>26.692</v>
      </c>
      <c r="E56" s="115">
        <v>9.3079999999999998</v>
      </c>
      <c r="F56" s="115">
        <v>0.1</v>
      </c>
      <c r="G56" s="115">
        <v>24.731000000000002</v>
      </c>
      <c r="H56" s="115">
        <v>5.2999999999999999E-2</v>
      </c>
      <c r="I56" s="115">
        <v>0.29799999999999999</v>
      </c>
      <c r="J56" s="115">
        <v>61.183</v>
      </c>
      <c r="K56" s="115">
        <v>692.08699999999999</v>
      </c>
      <c r="L56" s="115">
        <v>931.66200000000003</v>
      </c>
    </row>
    <row r="57" spans="1:12" x14ac:dyDescent="0.25">
      <c r="A57" s="121">
        <v>2016</v>
      </c>
      <c r="B57" s="115">
        <v>2.2650000000000001</v>
      </c>
      <c r="C57" s="115">
        <v>170.55600000000001</v>
      </c>
      <c r="D57" s="115">
        <v>24.17</v>
      </c>
      <c r="E57" s="115">
        <v>9.4329999999999998</v>
      </c>
      <c r="F57" s="115">
        <v>0.152</v>
      </c>
      <c r="G57" s="115">
        <v>24.638000000000002</v>
      </c>
      <c r="H57" s="115">
        <v>0.03</v>
      </c>
      <c r="I57" s="115">
        <v>0.33300000000000002</v>
      </c>
      <c r="J57" s="115">
        <v>58.756999999999998</v>
      </c>
      <c r="K57" s="115">
        <v>661.34400000000005</v>
      </c>
      <c r="L57" s="115">
        <v>892.92200000000003</v>
      </c>
    </row>
    <row r="58" spans="1:12" x14ac:dyDescent="0.25">
      <c r="A58" s="121">
        <v>2017</v>
      </c>
      <c r="B58" s="115">
        <v>1.976</v>
      </c>
      <c r="C58" s="115">
        <v>173.167</v>
      </c>
      <c r="D58" s="115">
        <v>23.913</v>
      </c>
      <c r="E58" s="115">
        <v>9.7889999999999997</v>
      </c>
      <c r="F58" s="115">
        <v>8.6999999999999994E-2</v>
      </c>
      <c r="G58" s="115">
        <v>23.725999999999999</v>
      </c>
      <c r="H58" s="115">
        <v>5.0999999999999997E-2</v>
      </c>
      <c r="I58" s="115">
        <v>0.28799999999999998</v>
      </c>
      <c r="J58" s="115">
        <v>57.853999999999999</v>
      </c>
      <c r="K58" s="115">
        <v>633.17899999999997</v>
      </c>
      <c r="L58" s="115">
        <v>866.17600000000004</v>
      </c>
    </row>
    <row r="59" spans="1:12" x14ac:dyDescent="0.25">
      <c r="A59" s="121">
        <v>2018</v>
      </c>
      <c r="B59" s="115">
        <v>1.7909999999999999</v>
      </c>
      <c r="C59" s="115">
        <v>192.50200000000001</v>
      </c>
      <c r="D59" s="115">
        <v>23.952000000000002</v>
      </c>
      <c r="E59" s="115">
        <v>11.065</v>
      </c>
      <c r="F59" s="115">
        <v>9.8000000000000004E-2</v>
      </c>
      <c r="G59" s="115">
        <v>24.088000000000001</v>
      </c>
      <c r="H59" s="115">
        <v>3.5999999999999997E-2</v>
      </c>
      <c r="I59" s="115">
        <v>0.23300000000000001</v>
      </c>
      <c r="J59" s="115">
        <v>59.472000000000001</v>
      </c>
      <c r="K59" s="115">
        <v>631.65800000000002</v>
      </c>
      <c r="L59" s="115">
        <v>885.42399999999998</v>
      </c>
    </row>
    <row r="60" spans="1:12" x14ac:dyDescent="0.25">
      <c r="A60" s="121">
        <v>2019</v>
      </c>
      <c r="B60" s="115">
        <v>1.6</v>
      </c>
      <c r="C60" s="115">
        <v>192.97800000000001</v>
      </c>
      <c r="D60" s="115">
        <v>24.260999999999999</v>
      </c>
      <c r="E60" s="115">
        <v>11.446999999999999</v>
      </c>
      <c r="F60" s="115">
        <v>0.13500000000000001</v>
      </c>
      <c r="G60" s="115">
        <v>24.244</v>
      </c>
      <c r="H60" s="115">
        <v>2.1000000000000001E-2</v>
      </c>
      <c r="I60" s="115">
        <v>0.17499999999999999</v>
      </c>
      <c r="J60" s="115">
        <v>60.283000000000001</v>
      </c>
      <c r="K60" s="115">
        <v>577.59400000000005</v>
      </c>
      <c r="L60" s="115">
        <v>832.45500000000004</v>
      </c>
    </row>
    <row r="61" spans="1:12" x14ac:dyDescent="0.25">
      <c r="A61" s="121">
        <v>2020</v>
      </c>
      <c r="B61" s="115">
        <v>1.395</v>
      </c>
      <c r="C61" s="115">
        <v>173.86500000000001</v>
      </c>
      <c r="D61" s="115">
        <v>20.484999999999999</v>
      </c>
      <c r="E61" s="115">
        <v>12.641999999999999</v>
      </c>
      <c r="F61" s="115">
        <v>0.124</v>
      </c>
      <c r="G61" s="115">
        <v>24.382999999999999</v>
      </c>
      <c r="H61" s="115">
        <v>1.0999999999999999E-2</v>
      </c>
      <c r="I61" s="115">
        <v>0.17599999999999999</v>
      </c>
      <c r="J61" s="115">
        <v>57.820999999999998</v>
      </c>
      <c r="K61" s="115">
        <v>502.20600000000002</v>
      </c>
      <c r="L61" s="115">
        <v>735.28700000000003</v>
      </c>
    </row>
    <row r="62" spans="1:12" x14ac:dyDescent="0.25">
      <c r="A62" s="121">
        <v>2021</v>
      </c>
      <c r="B62" s="115">
        <v>1.4330000000000001</v>
      </c>
      <c r="C62" s="115">
        <v>180.88</v>
      </c>
      <c r="D62" s="115">
        <v>24.344999999999999</v>
      </c>
      <c r="E62" s="115">
        <v>13.644</v>
      </c>
      <c r="F62" s="115">
        <v>0.105</v>
      </c>
      <c r="G62" s="115">
        <v>24.584</v>
      </c>
      <c r="H62" s="115">
        <v>0.02</v>
      </c>
      <c r="I62" s="115">
        <v>0.23799999999999999</v>
      </c>
      <c r="J62" s="115">
        <v>62.936</v>
      </c>
      <c r="K62" s="115">
        <v>541.42700000000002</v>
      </c>
      <c r="L62" s="115">
        <v>786.67600000000004</v>
      </c>
    </row>
    <row r="63" spans="1:12" x14ac:dyDescent="0.25">
      <c r="A63" s="121">
        <v>2022</v>
      </c>
      <c r="B63" s="115">
        <v>1.39</v>
      </c>
      <c r="C63" s="115">
        <v>193.13800000000001</v>
      </c>
      <c r="D63" s="115">
        <v>24.204999999999998</v>
      </c>
      <c r="E63" s="115">
        <v>13.835000000000001</v>
      </c>
      <c r="F63" s="115">
        <v>6.7000000000000004E-2</v>
      </c>
      <c r="G63" s="115">
        <v>24.454999999999998</v>
      </c>
      <c r="H63" s="115">
        <v>4.8000000000000001E-2</v>
      </c>
      <c r="I63" s="115">
        <v>0.25600000000000001</v>
      </c>
      <c r="J63" s="115">
        <v>62.866</v>
      </c>
      <c r="K63" s="115">
        <v>540.65300000000002</v>
      </c>
      <c r="L63" s="11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x14ac:dyDescent="0.2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x14ac:dyDescent="0.25">
      <c r="B1" s="27" t="s">
        <v>1926</v>
      </c>
      <c r="C1" s="27" t="s">
        <v>1926</v>
      </c>
      <c r="D1" s="27" t="s">
        <v>1930</v>
      </c>
      <c r="E1" s="28" t="s">
        <v>2389</v>
      </c>
      <c r="F1" s="27" t="s">
        <v>2387</v>
      </c>
      <c r="G1" s="27" t="s">
        <v>2387</v>
      </c>
      <c r="H1" s="27" t="s">
        <v>2387</v>
      </c>
      <c r="I1" s="27" t="s">
        <v>2387</v>
      </c>
      <c r="J1" s="27" t="s">
        <v>1925</v>
      </c>
      <c r="K1" s="28" t="s">
        <v>2385</v>
      </c>
      <c r="L1" s="27" t="s">
        <v>2387</v>
      </c>
      <c r="M1" s="27" t="s">
        <v>1901</v>
      </c>
      <c r="N1" s="27" t="s">
        <v>2382</v>
      </c>
      <c r="O1" s="27" t="s">
        <v>2381</v>
      </c>
    </row>
    <row r="2" spans="1:15" s="27" customFormat="1" ht="23.25" customHeight="1" x14ac:dyDescent="0.3">
      <c r="A2" s="116" t="s">
        <v>2283</v>
      </c>
      <c r="B2" s="115"/>
      <c r="C2" s="115"/>
      <c r="D2" s="115"/>
      <c r="E2" s="115"/>
      <c r="F2" s="115"/>
      <c r="G2" s="115"/>
      <c r="H2" s="115"/>
      <c r="I2" s="115"/>
      <c r="J2" s="115"/>
      <c r="K2" s="115"/>
      <c r="L2" s="115"/>
      <c r="M2" s="115"/>
      <c r="N2" s="115"/>
      <c r="O2" s="115"/>
    </row>
    <row r="3" spans="1:15" ht="18.75" x14ac:dyDescent="0.3">
      <c r="A3" s="117" t="s">
        <v>7175</v>
      </c>
      <c r="B3" s="115"/>
      <c r="C3" s="115"/>
      <c r="D3" s="115"/>
      <c r="E3" s="115"/>
      <c r="F3" s="115"/>
      <c r="G3" s="115"/>
      <c r="H3" s="115"/>
      <c r="I3" s="115"/>
      <c r="J3" s="115"/>
      <c r="K3" s="115"/>
      <c r="L3" s="115"/>
      <c r="M3" s="115"/>
      <c r="N3" s="115"/>
      <c r="O3" s="115"/>
    </row>
    <row r="4" spans="1:15" x14ac:dyDescent="0.25">
      <c r="A4"/>
      <c r="B4"/>
      <c r="C4"/>
      <c r="D4"/>
      <c r="E4"/>
      <c r="F4"/>
      <c r="G4"/>
      <c r="H4"/>
      <c r="I4"/>
      <c r="J4"/>
      <c r="K4"/>
      <c r="L4"/>
      <c r="M4"/>
      <c r="N4"/>
      <c r="O4"/>
    </row>
    <row r="5" spans="1:15" x14ac:dyDescent="0.25">
      <c r="A5" s="118" t="s">
        <v>7176</v>
      </c>
      <c r="B5" s="115"/>
      <c r="C5" s="115"/>
      <c r="D5" s="115"/>
      <c r="E5" s="115"/>
      <c r="F5" s="115"/>
      <c r="G5" s="115"/>
      <c r="H5" s="115"/>
      <c r="I5" s="115"/>
      <c r="J5" s="115"/>
      <c r="K5" s="115"/>
      <c r="L5" s="115"/>
      <c r="M5" s="115"/>
      <c r="N5" s="115"/>
      <c r="O5" s="115"/>
    </row>
    <row r="6" spans="1:15" x14ac:dyDescent="0.25">
      <c r="A6"/>
      <c r="B6"/>
      <c r="C6"/>
      <c r="D6"/>
      <c r="E6"/>
      <c r="F6"/>
      <c r="G6"/>
      <c r="H6"/>
      <c r="I6"/>
      <c r="J6"/>
      <c r="K6"/>
      <c r="L6"/>
      <c r="M6"/>
      <c r="N6"/>
      <c r="O6"/>
    </row>
    <row r="7" spans="1:15" x14ac:dyDescent="0.25">
      <c r="A7" s="115" t="s">
        <v>7177</v>
      </c>
      <c r="B7" s="115"/>
      <c r="C7" s="115"/>
      <c r="D7" s="115"/>
      <c r="E7" s="115"/>
      <c r="F7" s="115"/>
      <c r="G7" s="115"/>
      <c r="H7" s="115"/>
      <c r="I7" s="115"/>
      <c r="J7" s="115"/>
      <c r="K7" s="115"/>
      <c r="L7" s="115"/>
      <c r="M7" s="115"/>
      <c r="N7" s="115"/>
      <c r="O7" s="115"/>
    </row>
    <row r="8" spans="1:15" x14ac:dyDescent="0.25">
      <c r="A8" s="115" t="s">
        <v>7178</v>
      </c>
      <c r="B8" s="115"/>
      <c r="C8" s="115"/>
      <c r="D8" s="115"/>
      <c r="E8" s="115"/>
      <c r="F8" s="115"/>
      <c r="G8" s="115"/>
      <c r="H8" s="115"/>
      <c r="I8" s="115"/>
      <c r="J8" s="115"/>
      <c r="K8" s="115"/>
      <c r="L8" s="115"/>
      <c r="M8" s="115"/>
      <c r="N8" s="115"/>
      <c r="O8" s="115"/>
    </row>
    <row r="9" spans="1:15" x14ac:dyDescent="0.25">
      <c r="A9"/>
      <c r="B9"/>
      <c r="C9"/>
      <c r="D9"/>
      <c r="E9"/>
      <c r="F9"/>
      <c r="G9"/>
      <c r="H9"/>
      <c r="I9"/>
      <c r="J9"/>
      <c r="K9"/>
      <c r="L9"/>
      <c r="M9"/>
      <c r="N9"/>
      <c r="O9"/>
    </row>
    <row r="10" spans="1:15" ht="15.75" x14ac:dyDescent="0.25">
      <c r="A10" s="119" t="s">
        <v>2323</v>
      </c>
      <c r="B10" s="115"/>
      <c r="C10" s="115"/>
      <c r="D10" s="115"/>
      <c r="E10" s="115"/>
      <c r="F10" s="115"/>
      <c r="G10" s="115"/>
      <c r="H10" s="115"/>
      <c r="I10" s="115"/>
      <c r="J10" s="115"/>
      <c r="K10" s="115"/>
      <c r="L10" s="115"/>
      <c r="M10" s="115"/>
      <c r="N10" s="115"/>
      <c r="O10" s="115"/>
    </row>
    <row r="11" spans="1:15" x14ac:dyDescent="0.25">
      <c r="A11"/>
      <c r="B11"/>
      <c r="C11"/>
      <c r="D11"/>
      <c r="E11"/>
      <c r="F11"/>
      <c r="G11"/>
      <c r="H11"/>
      <c r="I11"/>
      <c r="J11"/>
      <c r="K11"/>
      <c r="L11"/>
      <c r="M11"/>
      <c r="N11"/>
      <c r="O11"/>
    </row>
    <row r="12" spans="1:15" x14ac:dyDescent="0.25">
      <c r="A12" s="120" t="s">
        <v>2285</v>
      </c>
      <c r="B12" s="120" t="s">
        <v>2324</v>
      </c>
      <c r="C12" s="120" t="s">
        <v>2325</v>
      </c>
      <c r="D12" s="120" t="s">
        <v>2326</v>
      </c>
      <c r="E12" s="120" t="s">
        <v>2327</v>
      </c>
      <c r="F12" s="120" t="s">
        <v>2328</v>
      </c>
      <c r="G12" s="120" t="s">
        <v>2329</v>
      </c>
      <c r="H12" s="120" t="s">
        <v>2330</v>
      </c>
      <c r="I12" s="120" t="s">
        <v>2331</v>
      </c>
      <c r="J12" s="120" t="s">
        <v>2332</v>
      </c>
      <c r="K12" s="120" t="s">
        <v>2333</v>
      </c>
      <c r="L12" s="120" t="s">
        <v>2334</v>
      </c>
      <c r="M12" s="120" t="s">
        <v>2335</v>
      </c>
      <c r="N12" s="120" t="s">
        <v>2336</v>
      </c>
      <c r="O12" s="120" t="s">
        <v>2337</v>
      </c>
    </row>
    <row r="13" spans="1:15"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c r="N13" s="120" t="s">
        <v>2300</v>
      </c>
      <c r="O13" s="120" t="s">
        <v>2300</v>
      </c>
    </row>
    <row r="14" spans="1:15" x14ac:dyDescent="0.25">
      <c r="A14" s="121">
        <v>1973</v>
      </c>
      <c r="B14" s="115">
        <v>373.40699999999998</v>
      </c>
      <c r="C14" s="115">
        <v>-0.84799999999999998</v>
      </c>
      <c r="D14" s="115">
        <v>532.64599999999996</v>
      </c>
      <c r="E14" s="115">
        <v>107.41200000000001</v>
      </c>
      <c r="F14" s="115">
        <v>31.271999999999998</v>
      </c>
      <c r="G14" s="115">
        <v>11.394</v>
      </c>
      <c r="H14" s="115">
        <v>7.2389999999999999</v>
      </c>
      <c r="I14" s="115">
        <v>18.178999999999998</v>
      </c>
      <c r="J14" s="115">
        <v>53.578000000000003</v>
      </c>
      <c r="K14" s="115">
        <v>139.33199999999999</v>
      </c>
      <c r="L14" s="115">
        <v>102.15300000000001</v>
      </c>
      <c r="M14" s="115">
        <v>470.56</v>
      </c>
      <c r="N14" s="115">
        <v>515.11500000000001</v>
      </c>
      <c r="O14" s="115">
        <v>1890.8810000000001</v>
      </c>
    </row>
    <row r="15" spans="1:15" x14ac:dyDescent="0.25">
      <c r="A15" s="121">
        <v>1974</v>
      </c>
      <c r="B15" s="115">
        <v>356.45699999999999</v>
      </c>
      <c r="C15" s="115">
        <v>6.3760000000000003</v>
      </c>
      <c r="D15" s="115">
        <v>512.923</v>
      </c>
      <c r="E15" s="115">
        <v>98.445999999999998</v>
      </c>
      <c r="F15" s="115">
        <v>32.08</v>
      </c>
      <c r="G15" s="115">
        <v>9.2569999999999997</v>
      </c>
      <c r="H15" s="115">
        <v>6.9329999999999998</v>
      </c>
      <c r="I15" s="115">
        <v>16.742999999999999</v>
      </c>
      <c r="J15" s="115">
        <v>48.551000000000002</v>
      </c>
      <c r="K15" s="115">
        <v>129.63499999999999</v>
      </c>
      <c r="L15" s="115">
        <v>101.288</v>
      </c>
      <c r="M15" s="115">
        <v>442.93299999999999</v>
      </c>
      <c r="N15" s="115">
        <v>502.209</v>
      </c>
      <c r="O15" s="115">
        <v>1820.8979999999999</v>
      </c>
    </row>
    <row r="16" spans="1:15" x14ac:dyDescent="0.25">
      <c r="A16" s="121">
        <v>1975</v>
      </c>
      <c r="B16" s="115">
        <v>337.74099999999999</v>
      </c>
      <c r="C16" s="115">
        <v>1.5389999999999999</v>
      </c>
      <c r="D16" s="115">
        <v>437.459</v>
      </c>
      <c r="E16" s="115">
        <v>97.926000000000002</v>
      </c>
      <c r="F16" s="115">
        <v>29.725999999999999</v>
      </c>
      <c r="G16" s="115">
        <v>8.7110000000000003</v>
      </c>
      <c r="H16" s="115">
        <v>5.5359999999999996</v>
      </c>
      <c r="I16" s="115">
        <v>15.9</v>
      </c>
      <c r="J16" s="115">
        <v>51.886000000000003</v>
      </c>
      <c r="K16" s="115">
        <v>113.19799999999999</v>
      </c>
      <c r="L16" s="115">
        <v>96.927000000000007</v>
      </c>
      <c r="M16" s="115">
        <v>419.81</v>
      </c>
      <c r="N16" s="115">
        <v>489.96</v>
      </c>
      <c r="O16" s="115">
        <v>1686.509</v>
      </c>
    </row>
    <row r="17" spans="1:15" x14ac:dyDescent="0.25">
      <c r="A17" s="121">
        <v>1976</v>
      </c>
      <c r="B17" s="115">
        <v>337.20800000000003</v>
      </c>
      <c r="C17" s="115">
        <v>-1.0999999999999999E-2</v>
      </c>
      <c r="D17" s="115">
        <v>449.23899999999998</v>
      </c>
      <c r="E17" s="115">
        <v>111.872</v>
      </c>
      <c r="F17" s="115">
        <v>29.988</v>
      </c>
      <c r="G17" s="115">
        <v>8.9870000000000001</v>
      </c>
      <c r="H17" s="115">
        <v>6.15</v>
      </c>
      <c r="I17" s="115">
        <v>15.032999999999999</v>
      </c>
      <c r="J17" s="115">
        <v>51.338999999999999</v>
      </c>
      <c r="K17" s="115">
        <v>136.661</v>
      </c>
      <c r="L17" s="115">
        <v>105.093</v>
      </c>
      <c r="M17" s="115">
        <v>465.12200000000001</v>
      </c>
      <c r="N17" s="115">
        <v>549.654</v>
      </c>
      <c r="O17" s="115">
        <v>1801.212</v>
      </c>
    </row>
    <row r="18" spans="1:15" x14ac:dyDescent="0.25">
      <c r="A18" s="121">
        <v>1977</v>
      </c>
      <c r="B18" s="115">
        <v>318.358</v>
      </c>
      <c r="C18" s="115">
        <v>1.6579999999999999</v>
      </c>
      <c r="D18" s="115">
        <v>442.77199999999999</v>
      </c>
      <c r="E18" s="115">
        <v>125.752</v>
      </c>
      <c r="F18" s="115">
        <v>29.343</v>
      </c>
      <c r="G18" s="115">
        <v>10.478999999999999</v>
      </c>
      <c r="H18" s="115">
        <v>6.7350000000000003</v>
      </c>
      <c r="I18" s="115">
        <v>13.983000000000001</v>
      </c>
      <c r="J18" s="115">
        <v>56.253</v>
      </c>
      <c r="K18" s="115">
        <v>145.26</v>
      </c>
      <c r="L18" s="115">
        <v>117.68899999999999</v>
      </c>
      <c r="M18" s="115">
        <v>505.495</v>
      </c>
      <c r="N18" s="115">
        <v>581.99199999999996</v>
      </c>
      <c r="O18" s="115">
        <v>1850.2750000000001</v>
      </c>
    </row>
    <row r="19" spans="1:15" x14ac:dyDescent="0.25">
      <c r="A19" s="121">
        <v>1978</v>
      </c>
      <c r="B19" s="115">
        <v>305.767</v>
      </c>
      <c r="C19" s="115">
        <v>14.177</v>
      </c>
      <c r="D19" s="115">
        <v>437.82799999999997</v>
      </c>
      <c r="E19" s="115">
        <v>127.979</v>
      </c>
      <c r="F19" s="115">
        <v>27.765999999999998</v>
      </c>
      <c r="G19" s="115">
        <v>11.384</v>
      </c>
      <c r="H19" s="115">
        <v>7.2329999999999997</v>
      </c>
      <c r="I19" s="115">
        <v>12.657999999999999</v>
      </c>
      <c r="J19" s="115">
        <v>52.832000000000001</v>
      </c>
      <c r="K19" s="115">
        <v>128.702</v>
      </c>
      <c r="L19" s="115">
        <v>129.02799999999999</v>
      </c>
      <c r="M19" s="115">
        <v>497.58100000000002</v>
      </c>
      <c r="N19" s="115">
        <v>580.48299999999995</v>
      </c>
      <c r="O19" s="115">
        <v>1835.836</v>
      </c>
    </row>
    <row r="20" spans="1:15" x14ac:dyDescent="0.25">
      <c r="A20" s="121">
        <v>1979</v>
      </c>
      <c r="B20" s="115">
        <v>331.51400000000001</v>
      </c>
      <c r="C20" s="115">
        <v>7.1429999999999998</v>
      </c>
      <c r="D20" s="115">
        <v>438.34500000000003</v>
      </c>
      <c r="E20" s="115">
        <v>129.03100000000001</v>
      </c>
      <c r="F20" s="115">
        <v>53.058</v>
      </c>
      <c r="G20" s="115">
        <v>12.989000000000001</v>
      </c>
      <c r="H20" s="115">
        <v>7.569</v>
      </c>
      <c r="I20" s="115">
        <v>11.507</v>
      </c>
      <c r="J20" s="115">
        <v>51.207000000000001</v>
      </c>
      <c r="K20" s="115">
        <v>124.154</v>
      </c>
      <c r="L20" s="115">
        <v>136.71899999999999</v>
      </c>
      <c r="M20" s="115">
        <v>526.23199999999997</v>
      </c>
      <c r="N20" s="115">
        <v>613.36500000000001</v>
      </c>
      <c r="O20" s="115">
        <v>1916.5989999999999</v>
      </c>
    </row>
    <row r="21" spans="1:15" x14ac:dyDescent="0.25">
      <c r="A21" s="121">
        <v>1980</v>
      </c>
      <c r="B21" s="115">
        <v>290.86900000000003</v>
      </c>
      <c r="C21" s="115">
        <v>-3.9820000000000002</v>
      </c>
      <c r="D21" s="115">
        <v>427.13200000000001</v>
      </c>
      <c r="E21" s="115">
        <v>96.81</v>
      </c>
      <c r="F21" s="115">
        <v>51.731999999999999</v>
      </c>
      <c r="G21" s="115">
        <v>13.28</v>
      </c>
      <c r="H21" s="115">
        <v>6.74</v>
      </c>
      <c r="I21" s="115">
        <v>11.262</v>
      </c>
      <c r="J21" s="115">
        <v>49.564999999999998</v>
      </c>
      <c r="K21" s="115">
        <v>101.199</v>
      </c>
      <c r="L21" s="115">
        <v>134.06899999999999</v>
      </c>
      <c r="M21" s="115">
        <v>464.65699999999998</v>
      </c>
      <c r="N21" s="115">
        <v>603.53200000000004</v>
      </c>
      <c r="O21" s="115">
        <v>1782.2090000000001</v>
      </c>
    </row>
    <row r="22" spans="1:15" x14ac:dyDescent="0.25">
      <c r="A22" s="121">
        <v>1981</v>
      </c>
      <c r="B22" s="115">
        <v>291.96800000000002</v>
      </c>
      <c r="C22" s="115">
        <v>-1.8129999999999999</v>
      </c>
      <c r="D22" s="115">
        <v>419.36399999999998</v>
      </c>
      <c r="E22" s="115">
        <v>101.554</v>
      </c>
      <c r="F22" s="115">
        <v>51.5</v>
      </c>
      <c r="G22" s="115">
        <v>7.8949999999999996</v>
      </c>
      <c r="H22" s="115">
        <v>6.4640000000000004</v>
      </c>
      <c r="I22" s="115">
        <v>11.384</v>
      </c>
      <c r="J22" s="115">
        <v>52.74</v>
      </c>
      <c r="K22" s="115">
        <v>81.097999999999999</v>
      </c>
      <c r="L22" s="115">
        <v>85.379000000000005</v>
      </c>
      <c r="M22" s="115">
        <v>398.01299999999998</v>
      </c>
      <c r="N22" s="115">
        <v>599.86599999999999</v>
      </c>
      <c r="O22" s="115">
        <v>1707.3969999999999</v>
      </c>
    </row>
    <row r="23" spans="1:15" x14ac:dyDescent="0.25">
      <c r="A23" s="121">
        <v>1982</v>
      </c>
      <c r="B23" s="115">
        <v>236.95099999999999</v>
      </c>
      <c r="C23" s="115">
        <v>-2.4620000000000002</v>
      </c>
      <c r="D23" s="115">
        <v>362.791</v>
      </c>
      <c r="E23" s="115">
        <v>96.010999999999996</v>
      </c>
      <c r="F23" s="115">
        <v>53.832999999999998</v>
      </c>
      <c r="G23" s="115">
        <v>10.31</v>
      </c>
      <c r="H23" s="115">
        <v>5.8940000000000001</v>
      </c>
      <c r="I23" s="115">
        <v>9.8420000000000005</v>
      </c>
      <c r="J23" s="115">
        <v>51.914999999999999</v>
      </c>
      <c r="K23" s="115">
        <v>78.5</v>
      </c>
      <c r="L23" s="115">
        <v>73.784999999999997</v>
      </c>
      <c r="M23" s="115">
        <v>380.09100000000001</v>
      </c>
      <c r="N23" s="115">
        <v>531.96199999999999</v>
      </c>
      <c r="O23" s="115">
        <v>1509.3340000000001</v>
      </c>
    </row>
    <row r="24" spans="1:15" x14ac:dyDescent="0.25">
      <c r="A24" s="121">
        <v>1983</v>
      </c>
      <c r="B24" s="115">
        <v>231.501</v>
      </c>
      <c r="C24" s="115">
        <v>-1.7769999999999999</v>
      </c>
      <c r="D24" s="115">
        <v>347.66300000000001</v>
      </c>
      <c r="E24" s="115">
        <v>83.540999999999997</v>
      </c>
      <c r="F24" s="115">
        <v>43.3</v>
      </c>
      <c r="G24" s="115">
        <v>4.8390000000000004</v>
      </c>
      <c r="H24" s="115">
        <v>6.1710000000000003</v>
      </c>
      <c r="I24" s="115">
        <v>7.9960000000000004</v>
      </c>
      <c r="J24" s="115">
        <v>47.523000000000003</v>
      </c>
      <c r="K24" s="115">
        <v>59.363</v>
      </c>
      <c r="L24" s="115">
        <v>98.284999999999997</v>
      </c>
      <c r="M24" s="115">
        <v>351.01799999999997</v>
      </c>
      <c r="N24" s="115">
        <v>552.03599999999994</v>
      </c>
      <c r="O24" s="115">
        <v>1480.441</v>
      </c>
    </row>
    <row r="25" spans="1:15" x14ac:dyDescent="0.25">
      <c r="A25" s="121">
        <v>1984</v>
      </c>
      <c r="B25" s="115">
        <v>264.04399999999998</v>
      </c>
      <c r="C25" s="115">
        <v>-1.306</v>
      </c>
      <c r="D25" s="115">
        <v>379.95699999999999</v>
      </c>
      <c r="E25" s="115">
        <v>87.983000000000004</v>
      </c>
      <c r="F25" s="115">
        <v>54.268000000000001</v>
      </c>
      <c r="G25" s="115">
        <v>3.15</v>
      </c>
      <c r="H25" s="115">
        <v>6.5810000000000004</v>
      </c>
      <c r="I25" s="115">
        <v>11.385999999999999</v>
      </c>
      <c r="J25" s="115">
        <v>51.646999999999998</v>
      </c>
      <c r="K25" s="115">
        <v>66.652000000000001</v>
      </c>
      <c r="L25" s="115">
        <v>96.790999999999997</v>
      </c>
      <c r="M25" s="115">
        <v>378.45699999999999</v>
      </c>
      <c r="N25" s="115">
        <v>586.29999999999995</v>
      </c>
      <c r="O25" s="115">
        <v>1607.452</v>
      </c>
    </row>
    <row r="26" spans="1:15" x14ac:dyDescent="0.25">
      <c r="A26" s="121">
        <v>1985</v>
      </c>
      <c r="B26" s="115">
        <v>256.59100000000001</v>
      </c>
      <c r="C26" s="115">
        <v>-1.534</v>
      </c>
      <c r="D26" s="115">
        <v>360.66899999999998</v>
      </c>
      <c r="E26" s="115">
        <v>81.852000000000004</v>
      </c>
      <c r="F26" s="115">
        <v>54.222999999999999</v>
      </c>
      <c r="G26" s="115">
        <v>3.2450000000000001</v>
      </c>
      <c r="H26" s="115">
        <v>6.133</v>
      </c>
      <c r="I26" s="115">
        <v>15.52</v>
      </c>
      <c r="J26" s="115">
        <v>55.173999999999999</v>
      </c>
      <c r="K26" s="115">
        <v>56.069000000000003</v>
      </c>
      <c r="L26" s="115">
        <v>85.879000000000005</v>
      </c>
      <c r="M26" s="115">
        <v>358.09500000000003</v>
      </c>
      <c r="N26" s="115">
        <v>587.31899999999996</v>
      </c>
      <c r="O26" s="115">
        <v>1561.14</v>
      </c>
    </row>
    <row r="27" spans="1:15" x14ac:dyDescent="0.25">
      <c r="A27" s="121">
        <v>1986</v>
      </c>
      <c r="B27" s="115">
        <v>247.059</v>
      </c>
      <c r="C27" s="115">
        <v>-1.9039999999999999</v>
      </c>
      <c r="D27" s="115">
        <v>340.92399999999998</v>
      </c>
      <c r="E27" s="115">
        <v>84.844999999999999</v>
      </c>
      <c r="F27" s="115">
        <v>52.024999999999999</v>
      </c>
      <c r="G27" s="115">
        <v>2.3490000000000002</v>
      </c>
      <c r="H27" s="115">
        <v>5.9969999999999999</v>
      </c>
      <c r="I27" s="115">
        <v>14.686</v>
      </c>
      <c r="J27" s="115">
        <v>55.753</v>
      </c>
      <c r="K27" s="115">
        <v>55.235999999999997</v>
      </c>
      <c r="L27" s="115">
        <v>92.816999999999993</v>
      </c>
      <c r="M27" s="115">
        <v>363.70699999999999</v>
      </c>
      <c r="N27" s="115">
        <v>569.54600000000005</v>
      </c>
      <c r="O27" s="115">
        <v>1519.3309999999999</v>
      </c>
    </row>
    <row r="28" spans="1:15" x14ac:dyDescent="0.25">
      <c r="A28" s="121">
        <v>1987</v>
      </c>
      <c r="B28" s="115">
        <v>249.88200000000001</v>
      </c>
      <c r="C28" s="115">
        <v>0.98099999999999998</v>
      </c>
      <c r="D28" s="115">
        <v>373.87900000000002</v>
      </c>
      <c r="E28" s="115">
        <v>83.462000000000003</v>
      </c>
      <c r="F28" s="115">
        <v>51.499000000000002</v>
      </c>
      <c r="G28" s="115">
        <v>2.0720000000000001</v>
      </c>
      <c r="H28" s="115">
        <v>6.78</v>
      </c>
      <c r="I28" s="115">
        <v>14.647</v>
      </c>
      <c r="J28" s="115">
        <v>62.072000000000003</v>
      </c>
      <c r="K28" s="115">
        <v>43.624000000000002</v>
      </c>
      <c r="L28" s="115">
        <v>97.453999999999994</v>
      </c>
      <c r="M28" s="115">
        <v>361.61</v>
      </c>
      <c r="N28" s="115">
        <v>591.02</v>
      </c>
      <c r="O28" s="115">
        <v>1577.3720000000001</v>
      </c>
    </row>
    <row r="29" spans="1:15" x14ac:dyDescent="0.25">
      <c r="A29" s="121">
        <v>1988</v>
      </c>
      <c r="B29" s="115">
        <v>264.66699999999997</v>
      </c>
      <c r="C29" s="115">
        <v>4.4960000000000004</v>
      </c>
      <c r="D29" s="115">
        <v>392.46199999999999</v>
      </c>
      <c r="E29" s="115">
        <v>83.292000000000002</v>
      </c>
      <c r="F29" s="115">
        <v>54.773000000000003</v>
      </c>
      <c r="G29" s="115">
        <v>2.19</v>
      </c>
      <c r="H29" s="115">
        <v>6.5380000000000003</v>
      </c>
      <c r="I29" s="115">
        <v>13.743</v>
      </c>
      <c r="J29" s="115">
        <v>64.8</v>
      </c>
      <c r="K29" s="115">
        <v>40.932000000000002</v>
      </c>
      <c r="L29" s="115">
        <v>113.82</v>
      </c>
      <c r="M29" s="115">
        <v>380.08800000000002</v>
      </c>
      <c r="N29" s="115">
        <v>614.72</v>
      </c>
      <c r="O29" s="115">
        <v>1656.433</v>
      </c>
    </row>
    <row r="30" spans="1:15" x14ac:dyDescent="0.25">
      <c r="A30" s="121">
        <v>1989</v>
      </c>
      <c r="B30" s="115">
        <v>260.93599999999998</v>
      </c>
      <c r="C30" s="115">
        <v>3.456</v>
      </c>
      <c r="D30" s="115">
        <v>416.745</v>
      </c>
      <c r="E30" s="115">
        <v>83.980999999999995</v>
      </c>
      <c r="F30" s="115">
        <v>50.164999999999999</v>
      </c>
      <c r="G30" s="115">
        <v>2.161</v>
      </c>
      <c r="H30" s="115">
        <v>6.7060000000000004</v>
      </c>
      <c r="I30" s="115">
        <v>14.156000000000001</v>
      </c>
      <c r="J30" s="115">
        <v>63.375999999999998</v>
      </c>
      <c r="K30" s="115">
        <v>30.718</v>
      </c>
      <c r="L30" s="115">
        <v>112.738</v>
      </c>
      <c r="M30" s="115">
        <v>364.00200000000001</v>
      </c>
      <c r="N30" s="115">
        <v>642.01599999999996</v>
      </c>
      <c r="O30" s="115">
        <v>1687.155</v>
      </c>
    </row>
    <row r="31" spans="1:15" x14ac:dyDescent="0.25">
      <c r="A31" s="121">
        <v>1990</v>
      </c>
      <c r="B31" s="115">
        <v>258.02699999999999</v>
      </c>
      <c r="C31" s="115">
        <v>0.54300000000000004</v>
      </c>
      <c r="D31" s="115">
        <v>435.07100000000003</v>
      </c>
      <c r="E31" s="115">
        <v>84.823999999999998</v>
      </c>
      <c r="F31" s="115">
        <v>44.771000000000001</v>
      </c>
      <c r="G31" s="115">
        <v>0.89800000000000002</v>
      </c>
      <c r="H31" s="115">
        <v>6.9009999999999998</v>
      </c>
      <c r="I31" s="115">
        <v>13.19</v>
      </c>
      <c r="J31" s="115">
        <v>68.582999999999998</v>
      </c>
      <c r="K31" s="115">
        <v>30.861999999999998</v>
      </c>
      <c r="L31" s="115">
        <v>119.05800000000001</v>
      </c>
      <c r="M31" s="115">
        <v>369.08600000000001</v>
      </c>
      <c r="N31" s="115">
        <v>636.351</v>
      </c>
      <c r="O31" s="115">
        <v>1699.079</v>
      </c>
    </row>
    <row r="32" spans="1:15" x14ac:dyDescent="0.25">
      <c r="A32" s="121">
        <v>1991</v>
      </c>
      <c r="B32" s="115">
        <v>244.101</v>
      </c>
      <c r="C32" s="115">
        <v>1.101</v>
      </c>
      <c r="D32" s="115">
        <v>440.47399999999999</v>
      </c>
      <c r="E32" s="115">
        <v>79.457999999999998</v>
      </c>
      <c r="F32" s="115">
        <v>48.3</v>
      </c>
      <c r="G32" s="115">
        <v>0.83299999999999996</v>
      </c>
      <c r="H32" s="115">
        <v>6.1740000000000004</v>
      </c>
      <c r="I32" s="115">
        <v>13.779</v>
      </c>
      <c r="J32" s="115">
        <v>66.512</v>
      </c>
      <c r="K32" s="115">
        <v>25.045000000000002</v>
      </c>
      <c r="L32" s="115">
        <v>103.81100000000001</v>
      </c>
      <c r="M32" s="115">
        <v>343.91199999999998</v>
      </c>
      <c r="N32" s="115">
        <v>625.26</v>
      </c>
      <c r="O32" s="115">
        <v>1654.848</v>
      </c>
    </row>
    <row r="33" spans="1:15" x14ac:dyDescent="0.25">
      <c r="A33" s="121">
        <v>1992</v>
      </c>
      <c r="B33" s="115">
        <v>235.65100000000001</v>
      </c>
      <c r="C33" s="115">
        <v>3.9359999999999999</v>
      </c>
      <c r="D33" s="115">
        <v>458.22399999999999</v>
      </c>
      <c r="E33" s="115">
        <v>81.605999999999995</v>
      </c>
      <c r="F33" s="115">
        <v>54.398000000000003</v>
      </c>
      <c r="G33" s="115">
        <v>0.71599999999999997</v>
      </c>
      <c r="H33" s="115">
        <v>6.2939999999999996</v>
      </c>
      <c r="I33" s="115">
        <v>13.882</v>
      </c>
      <c r="J33" s="115">
        <v>76.599999999999994</v>
      </c>
      <c r="K33" s="115">
        <v>29.021999999999998</v>
      </c>
      <c r="L33" s="115">
        <v>121.223</v>
      </c>
      <c r="M33" s="115">
        <v>383.74200000000002</v>
      </c>
      <c r="N33" s="115">
        <v>647.34199999999998</v>
      </c>
      <c r="O33" s="115">
        <v>1728.894</v>
      </c>
    </row>
    <row r="34" spans="1:15" x14ac:dyDescent="0.25">
      <c r="A34" s="121">
        <v>1993</v>
      </c>
      <c r="B34" s="115">
        <v>233.25700000000001</v>
      </c>
      <c r="C34" s="115">
        <v>3.081</v>
      </c>
      <c r="D34" s="115">
        <v>465.87900000000002</v>
      </c>
      <c r="E34" s="115">
        <v>82.326999999999998</v>
      </c>
      <c r="F34" s="115">
        <v>53.384999999999998</v>
      </c>
      <c r="G34" s="115">
        <v>0.95499999999999996</v>
      </c>
      <c r="H34" s="115">
        <v>6.4089999999999998</v>
      </c>
      <c r="I34" s="115">
        <v>12.619</v>
      </c>
      <c r="J34" s="115">
        <v>69.647000000000006</v>
      </c>
      <c r="K34" s="115">
        <v>33.447000000000003</v>
      </c>
      <c r="L34" s="115">
        <v>110.91200000000001</v>
      </c>
      <c r="M34" s="115">
        <v>369.70100000000002</v>
      </c>
      <c r="N34" s="115">
        <v>653.82799999999997</v>
      </c>
      <c r="O34" s="115">
        <v>1725.7460000000001</v>
      </c>
    </row>
    <row r="35" spans="1:15" x14ac:dyDescent="0.25">
      <c r="A35" s="121">
        <v>1994</v>
      </c>
      <c r="B35" s="115">
        <v>234.44800000000001</v>
      </c>
      <c r="C35" s="115">
        <v>6.63</v>
      </c>
      <c r="D35" s="115">
        <v>467.65899999999999</v>
      </c>
      <c r="E35" s="115">
        <v>81.805999999999997</v>
      </c>
      <c r="F35" s="115">
        <v>57</v>
      </c>
      <c r="G35" s="115">
        <v>1.238</v>
      </c>
      <c r="H35" s="115">
        <v>6.6989999999999998</v>
      </c>
      <c r="I35" s="115">
        <v>13.518000000000001</v>
      </c>
      <c r="J35" s="115">
        <v>69.441999999999993</v>
      </c>
      <c r="K35" s="115">
        <v>31.422000000000001</v>
      </c>
      <c r="L35" s="115">
        <v>119.435</v>
      </c>
      <c r="M35" s="115">
        <v>380.55900000000003</v>
      </c>
      <c r="N35" s="115">
        <v>666.24699999999996</v>
      </c>
      <c r="O35" s="115">
        <v>1755.5429999999999</v>
      </c>
    </row>
    <row r="36" spans="1:15" x14ac:dyDescent="0.25">
      <c r="A36" s="121">
        <v>1995</v>
      </c>
      <c r="B36" s="115">
        <v>232.482</v>
      </c>
      <c r="C36" s="115">
        <v>6.9409999999999998</v>
      </c>
      <c r="D36" s="115">
        <v>491.89800000000002</v>
      </c>
      <c r="E36" s="115">
        <v>83.316000000000003</v>
      </c>
      <c r="F36" s="115">
        <v>57.055</v>
      </c>
      <c r="G36" s="115">
        <v>1.1299999999999999</v>
      </c>
      <c r="H36" s="115">
        <v>6.5839999999999996</v>
      </c>
      <c r="I36" s="115">
        <v>14.061</v>
      </c>
      <c r="J36" s="115">
        <v>69.263000000000005</v>
      </c>
      <c r="K36" s="115">
        <v>25.257000000000001</v>
      </c>
      <c r="L36" s="115">
        <v>111.2</v>
      </c>
      <c r="M36" s="115">
        <v>367.86599999999999</v>
      </c>
      <c r="N36" s="115">
        <v>657.72900000000004</v>
      </c>
      <c r="O36" s="115">
        <v>1756.915</v>
      </c>
    </row>
    <row r="37" spans="1:15" x14ac:dyDescent="0.25">
      <c r="A37" s="121">
        <v>1996</v>
      </c>
      <c r="B37" s="115">
        <v>227.22800000000001</v>
      </c>
      <c r="C37" s="115">
        <v>2.593</v>
      </c>
      <c r="D37" s="115">
        <v>507.68599999999998</v>
      </c>
      <c r="E37" s="115">
        <v>87.432000000000002</v>
      </c>
      <c r="F37" s="115">
        <v>58.610999999999997</v>
      </c>
      <c r="G37" s="115">
        <v>1.339</v>
      </c>
      <c r="H37" s="115">
        <v>6.39</v>
      </c>
      <c r="I37" s="115">
        <v>14.095000000000001</v>
      </c>
      <c r="J37" s="115">
        <v>72.676000000000002</v>
      </c>
      <c r="K37" s="115">
        <v>25.145</v>
      </c>
      <c r="L37" s="115">
        <v>129.559</v>
      </c>
      <c r="M37" s="115">
        <v>395.24599999999998</v>
      </c>
      <c r="N37" s="115">
        <v>676.63800000000003</v>
      </c>
      <c r="O37" s="115">
        <v>1809.3910000000001</v>
      </c>
    </row>
    <row r="38" spans="1:15" x14ac:dyDescent="0.25">
      <c r="A38" s="121">
        <v>1997</v>
      </c>
      <c r="B38" s="115">
        <v>223.75</v>
      </c>
      <c r="C38" s="115">
        <v>5.2789999999999999</v>
      </c>
      <c r="D38" s="115">
        <v>509.20100000000002</v>
      </c>
      <c r="E38" s="115">
        <v>88.623000000000005</v>
      </c>
      <c r="F38" s="115">
        <v>57.863</v>
      </c>
      <c r="G38" s="115">
        <v>1.377</v>
      </c>
      <c r="H38" s="115">
        <v>6.75</v>
      </c>
      <c r="I38" s="115">
        <v>14.906000000000001</v>
      </c>
      <c r="J38" s="115">
        <v>69.849999999999994</v>
      </c>
      <c r="K38" s="115">
        <v>21.8</v>
      </c>
      <c r="L38" s="115">
        <v>135.99799999999999</v>
      </c>
      <c r="M38" s="115">
        <v>397.16699999999997</v>
      </c>
      <c r="N38" s="115">
        <v>692.35299999999995</v>
      </c>
      <c r="O38" s="115">
        <v>1827.75</v>
      </c>
    </row>
    <row r="39" spans="1:15" x14ac:dyDescent="0.25">
      <c r="A39" s="121">
        <v>1998</v>
      </c>
      <c r="B39" s="115">
        <v>218.82900000000001</v>
      </c>
      <c r="C39" s="115">
        <v>7.6260000000000003</v>
      </c>
      <c r="D39" s="115">
        <v>498.89299999999997</v>
      </c>
      <c r="E39" s="115">
        <v>89.072999999999993</v>
      </c>
      <c r="F39" s="115">
        <v>50.545000000000002</v>
      </c>
      <c r="G39" s="115">
        <v>1.615</v>
      </c>
      <c r="H39" s="115">
        <v>7.0659999999999998</v>
      </c>
      <c r="I39" s="115">
        <v>14.032</v>
      </c>
      <c r="J39" s="115">
        <v>80.754999999999995</v>
      </c>
      <c r="K39" s="115">
        <v>17.239999999999998</v>
      </c>
      <c r="L39" s="115">
        <v>120.881</v>
      </c>
      <c r="M39" s="115">
        <v>381.20800000000003</v>
      </c>
      <c r="N39" s="115">
        <v>704.17200000000003</v>
      </c>
      <c r="O39" s="115">
        <v>1810.7280000000001</v>
      </c>
    </row>
    <row r="40" spans="1:15" x14ac:dyDescent="0.25">
      <c r="A40" s="121">
        <v>1999</v>
      </c>
      <c r="B40" s="115">
        <v>208.56800000000001</v>
      </c>
      <c r="C40" s="115">
        <v>6.5579999999999998</v>
      </c>
      <c r="D40" s="115">
        <v>479.62</v>
      </c>
      <c r="E40" s="115">
        <v>87.286000000000001</v>
      </c>
      <c r="F40" s="115">
        <v>58.691000000000003</v>
      </c>
      <c r="G40" s="115">
        <v>0.94</v>
      </c>
      <c r="H40" s="115">
        <v>7.14</v>
      </c>
      <c r="I40" s="115">
        <v>10.645</v>
      </c>
      <c r="J40" s="115">
        <v>88.025000000000006</v>
      </c>
      <c r="K40" s="115">
        <v>15.561999999999999</v>
      </c>
      <c r="L40" s="115">
        <v>123.252</v>
      </c>
      <c r="M40" s="115">
        <v>391.541</v>
      </c>
      <c r="N40" s="115">
        <v>702.84900000000005</v>
      </c>
      <c r="O40" s="115">
        <v>1789.135</v>
      </c>
    </row>
    <row r="41" spans="1:15" x14ac:dyDescent="0.25">
      <c r="A41" s="121">
        <v>2000</v>
      </c>
      <c r="B41" s="115">
        <v>211.10499999999999</v>
      </c>
      <c r="C41" s="115">
        <v>7.43</v>
      </c>
      <c r="D41" s="115">
        <v>486.27499999999998</v>
      </c>
      <c r="E41" s="115">
        <v>89.218000000000004</v>
      </c>
      <c r="F41" s="115">
        <v>60.758000000000003</v>
      </c>
      <c r="G41" s="115">
        <v>1.145</v>
      </c>
      <c r="H41" s="115">
        <v>7.0330000000000004</v>
      </c>
      <c r="I41" s="115">
        <v>10.613</v>
      </c>
      <c r="J41" s="115">
        <v>74.884</v>
      </c>
      <c r="K41" s="115">
        <v>18.05</v>
      </c>
      <c r="L41" s="115">
        <v>110.919</v>
      </c>
      <c r="M41" s="115">
        <v>372.62</v>
      </c>
      <c r="N41" s="115">
        <v>717.35500000000002</v>
      </c>
      <c r="O41" s="115">
        <v>1794.7840000000001</v>
      </c>
    </row>
    <row r="42" spans="1:15" x14ac:dyDescent="0.25">
      <c r="A42" s="121">
        <v>2001</v>
      </c>
      <c r="B42" s="115">
        <v>204.72399999999999</v>
      </c>
      <c r="C42" s="115">
        <v>3.3260000000000001</v>
      </c>
      <c r="D42" s="115">
        <v>444.12599999999998</v>
      </c>
      <c r="E42" s="115">
        <v>96.472999999999999</v>
      </c>
      <c r="F42" s="115">
        <v>52.848999999999997</v>
      </c>
      <c r="G42" s="115">
        <v>1.7</v>
      </c>
      <c r="H42" s="115">
        <v>6.444</v>
      </c>
      <c r="I42" s="115">
        <v>20.696000000000002</v>
      </c>
      <c r="J42" s="115">
        <v>80.67</v>
      </c>
      <c r="K42" s="115">
        <v>15.244999999999999</v>
      </c>
      <c r="L42" s="115">
        <v>129.346</v>
      </c>
      <c r="M42" s="115">
        <v>403.423</v>
      </c>
      <c r="N42" s="115">
        <v>665.88400000000001</v>
      </c>
      <c r="O42" s="115">
        <v>1721.4829999999999</v>
      </c>
    </row>
    <row r="43" spans="1:15" x14ac:dyDescent="0.25">
      <c r="A43" s="121">
        <v>2002</v>
      </c>
      <c r="B43" s="115">
        <v>187.35900000000001</v>
      </c>
      <c r="C43" s="115">
        <v>6.9059999999999997</v>
      </c>
      <c r="D43" s="115">
        <v>452.91300000000001</v>
      </c>
      <c r="E43" s="115">
        <v>89.379000000000005</v>
      </c>
      <c r="F43" s="115">
        <v>53.798999999999999</v>
      </c>
      <c r="G43" s="115">
        <v>1.0109999999999999</v>
      </c>
      <c r="H43" s="115">
        <v>6.367</v>
      </c>
      <c r="I43" s="115">
        <v>21.664999999999999</v>
      </c>
      <c r="J43" s="115">
        <v>80.988</v>
      </c>
      <c r="K43" s="115">
        <v>14.259</v>
      </c>
      <c r="L43" s="115">
        <v>125.539</v>
      </c>
      <c r="M43" s="115">
        <v>393.00700000000001</v>
      </c>
      <c r="N43" s="115">
        <v>652.89200000000005</v>
      </c>
      <c r="O43" s="115">
        <v>1693.077</v>
      </c>
    </row>
    <row r="44" spans="1:15" x14ac:dyDescent="0.25">
      <c r="A44" s="121">
        <v>2003</v>
      </c>
      <c r="B44" s="115">
        <v>189.232</v>
      </c>
      <c r="C44" s="115">
        <v>5.742</v>
      </c>
      <c r="D44" s="115">
        <v>434.93900000000002</v>
      </c>
      <c r="E44" s="115">
        <v>86.924999999999997</v>
      </c>
      <c r="F44" s="115">
        <v>49.95</v>
      </c>
      <c r="G44" s="115">
        <v>1.7649999999999999</v>
      </c>
      <c r="H44" s="115">
        <v>5.8869999999999996</v>
      </c>
      <c r="I44" s="115">
        <v>22.925999999999998</v>
      </c>
      <c r="J44" s="115">
        <v>79.314999999999998</v>
      </c>
      <c r="K44" s="115">
        <v>16.535</v>
      </c>
      <c r="L44" s="115">
        <v>138.25700000000001</v>
      </c>
      <c r="M44" s="115">
        <v>401.55900000000003</v>
      </c>
      <c r="N44" s="115">
        <v>670.82100000000003</v>
      </c>
      <c r="O44" s="115">
        <v>1702.2919999999999</v>
      </c>
    </row>
    <row r="45" spans="1:15" x14ac:dyDescent="0.25">
      <c r="A45" s="121">
        <v>2004</v>
      </c>
      <c r="B45" s="115">
        <v>189.83500000000001</v>
      </c>
      <c r="C45" s="115">
        <v>15.659000000000001</v>
      </c>
      <c r="D45" s="115">
        <v>438.298</v>
      </c>
      <c r="E45" s="115">
        <v>90.245999999999995</v>
      </c>
      <c r="F45" s="115">
        <v>53.026000000000003</v>
      </c>
      <c r="G45" s="115">
        <v>2.0649999999999999</v>
      </c>
      <c r="H45" s="115">
        <v>5.9640000000000004</v>
      </c>
      <c r="I45" s="115">
        <v>25.966999999999999</v>
      </c>
      <c r="J45" s="115">
        <v>90.113</v>
      </c>
      <c r="K45" s="115">
        <v>18.655000000000001</v>
      </c>
      <c r="L45" s="115">
        <v>140.19399999999999</v>
      </c>
      <c r="M45" s="115">
        <v>426.22899999999998</v>
      </c>
      <c r="N45" s="115">
        <v>673.16499999999996</v>
      </c>
      <c r="O45" s="115">
        <v>1743.1859999999999</v>
      </c>
    </row>
    <row r="46" spans="1:15" x14ac:dyDescent="0.25">
      <c r="A46" s="121">
        <v>2005</v>
      </c>
      <c r="B46" s="115">
        <v>182.286</v>
      </c>
      <c r="C46" s="115">
        <v>5.0229999999999997</v>
      </c>
      <c r="D46" s="115">
        <v>405.37799999999999</v>
      </c>
      <c r="E46" s="115">
        <v>93.805999999999997</v>
      </c>
      <c r="F46" s="115">
        <v>49.27</v>
      </c>
      <c r="G46" s="115">
        <v>2.86</v>
      </c>
      <c r="H46" s="115">
        <v>5.9329999999999998</v>
      </c>
      <c r="I46" s="115">
        <v>24.606000000000002</v>
      </c>
      <c r="J46" s="115">
        <v>85.962000000000003</v>
      </c>
      <c r="K46" s="115">
        <v>21.106000000000002</v>
      </c>
      <c r="L46" s="115">
        <v>139.661</v>
      </c>
      <c r="M46" s="115">
        <v>423.20400000000001</v>
      </c>
      <c r="N46" s="115">
        <v>671.24699999999996</v>
      </c>
      <c r="O46" s="115">
        <v>1687.1379999999999</v>
      </c>
    </row>
    <row r="47" spans="1:15" x14ac:dyDescent="0.25">
      <c r="A47" s="121">
        <v>2006</v>
      </c>
      <c r="B47" s="115">
        <v>179.554</v>
      </c>
      <c r="C47" s="115">
        <v>6.9089999999999998</v>
      </c>
      <c r="D47" s="115">
        <v>407.46800000000002</v>
      </c>
      <c r="E47" s="115">
        <v>93.132999999999996</v>
      </c>
      <c r="F47" s="115">
        <v>48.470999999999997</v>
      </c>
      <c r="G47" s="115">
        <v>2.165</v>
      </c>
      <c r="H47" s="115">
        <v>5.78</v>
      </c>
      <c r="I47" s="115">
        <v>25.991</v>
      </c>
      <c r="J47" s="115">
        <v>85.176000000000002</v>
      </c>
      <c r="K47" s="115">
        <v>17.946999999999999</v>
      </c>
      <c r="L47" s="115">
        <v>150.881</v>
      </c>
      <c r="M47" s="115">
        <v>429.54399999999998</v>
      </c>
      <c r="N47" s="115">
        <v>649.18600000000004</v>
      </c>
      <c r="O47" s="115">
        <v>1672.662</v>
      </c>
    </row>
    <row r="48" spans="1:15" x14ac:dyDescent="0.25">
      <c r="A48" s="121">
        <v>2007</v>
      </c>
      <c r="B48" s="115">
        <v>174.78800000000001</v>
      </c>
      <c r="C48" s="115">
        <v>2.863</v>
      </c>
      <c r="D48" s="115">
        <v>418.51299999999998</v>
      </c>
      <c r="E48" s="115">
        <v>92.611999999999995</v>
      </c>
      <c r="F48" s="115">
        <v>50.091000000000001</v>
      </c>
      <c r="G48" s="115">
        <v>0.98199999999999998</v>
      </c>
      <c r="H48" s="115">
        <v>5.9690000000000003</v>
      </c>
      <c r="I48" s="115">
        <v>20.917000000000002</v>
      </c>
      <c r="J48" s="115">
        <v>82.605000000000004</v>
      </c>
      <c r="K48" s="115">
        <v>14.494</v>
      </c>
      <c r="L48" s="115">
        <v>147.22999999999999</v>
      </c>
      <c r="M48" s="115">
        <v>414.90100000000001</v>
      </c>
      <c r="N48" s="115">
        <v>661.37</v>
      </c>
      <c r="O48" s="115">
        <v>1672.4349999999999</v>
      </c>
    </row>
    <row r="49" spans="1:15" x14ac:dyDescent="0.25">
      <c r="A49" s="121">
        <v>2008</v>
      </c>
      <c r="B49" s="115">
        <v>168.06</v>
      </c>
      <c r="C49" s="115">
        <v>4.6340000000000003</v>
      </c>
      <c r="D49" s="115">
        <v>418.84399999999999</v>
      </c>
      <c r="E49" s="115">
        <v>99.403999999999996</v>
      </c>
      <c r="F49" s="115">
        <v>41.264000000000003</v>
      </c>
      <c r="G49" s="115">
        <v>0.28000000000000003</v>
      </c>
      <c r="H49" s="115">
        <v>5.5410000000000004</v>
      </c>
      <c r="I49" s="115">
        <v>16.509</v>
      </c>
      <c r="J49" s="115">
        <v>79.015000000000001</v>
      </c>
      <c r="K49" s="115">
        <v>14.577999999999999</v>
      </c>
      <c r="L49" s="115">
        <v>129.809</v>
      </c>
      <c r="M49" s="115">
        <v>386.4</v>
      </c>
      <c r="N49" s="115">
        <v>640.99400000000003</v>
      </c>
      <c r="O49" s="115">
        <v>1618.932</v>
      </c>
    </row>
    <row r="50" spans="1:15" x14ac:dyDescent="0.25">
      <c r="A50" s="121">
        <v>2009</v>
      </c>
      <c r="B50" s="115">
        <v>130.792</v>
      </c>
      <c r="C50" s="115">
        <v>-2.706</v>
      </c>
      <c r="D50" s="115">
        <v>394.80799999999999</v>
      </c>
      <c r="E50" s="115">
        <v>79.063999999999993</v>
      </c>
      <c r="F50" s="115">
        <v>41.008000000000003</v>
      </c>
      <c r="G50" s="115">
        <v>0.32200000000000001</v>
      </c>
      <c r="H50" s="115">
        <v>4.9820000000000002</v>
      </c>
      <c r="I50" s="115">
        <v>16.015000000000001</v>
      </c>
      <c r="J50" s="115">
        <v>73.111999999999995</v>
      </c>
      <c r="K50" s="115">
        <v>9.7609999999999992</v>
      </c>
      <c r="L50" s="115">
        <v>111.176</v>
      </c>
      <c r="M50" s="115">
        <v>335.44</v>
      </c>
      <c r="N50" s="115">
        <v>550.05899999999997</v>
      </c>
      <c r="O50" s="115">
        <v>1408.393</v>
      </c>
    </row>
    <row r="51" spans="1:15" x14ac:dyDescent="0.25">
      <c r="A51" s="121">
        <v>2010</v>
      </c>
      <c r="B51" s="115">
        <v>152.5</v>
      </c>
      <c r="C51" s="115">
        <v>-0.70099999999999996</v>
      </c>
      <c r="D51" s="115">
        <v>427.58100000000002</v>
      </c>
      <c r="E51" s="115">
        <v>85.378</v>
      </c>
      <c r="F51" s="115">
        <v>41.802</v>
      </c>
      <c r="G51" s="115">
        <v>0.53600000000000003</v>
      </c>
      <c r="H51" s="115">
        <v>5.032</v>
      </c>
      <c r="I51" s="115">
        <v>17.274000000000001</v>
      </c>
      <c r="J51" s="115">
        <v>66.966999999999999</v>
      </c>
      <c r="K51" s="115">
        <v>8.7899999999999991</v>
      </c>
      <c r="L51" s="115">
        <v>119.10899999999999</v>
      </c>
      <c r="M51" s="115">
        <v>344.88799999999998</v>
      </c>
      <c r="N51" s="115">
        <v>587.17100000000005</v>
      </c>
      <c r="O51" s="115">
        <v>1511.4369999999999</v>
      </c>
    </row>
    <row r="52" spans="1:15" x14ac:dyDescent="0.25">
      <c r="A52" s="121">
        <v>2011</v>
      </c>
      <c r="B52" s="115">
        <v>145.839</v>
      </c>
      <c r="C52" s="115">
        <v>1.262</v>
      </c>
      <c r="D52" s="115">
        <v>438.07</v>
      </c>
      <c r="E52" s="115">
        <v>91.408000000000001</v>
      </c>
      <c r="F52" s="115">
        <v>38.448999999999998</v>
      </c>
      <c r="G52" s="115">
        <v>0.26500000000000001</v>
      </c>
      <c r="H52" s="115">
        <v>4.718</v>
      </c>
      <c r="I52" s="115">
        <v>16.88</v>
      </c>
      <c r="J52" s="115">
        <v>63.963999999999999</v>
      </c>
      <c r="K52" s="115">
        <v>9.8670000000000009</v>
      </c>
      <c r="L52" s="115">
        <v>118.056</v>
      </c>
      <c r="M52" s="115">
        <v>343.60599999999999</v>
      </c>
      <c r="N52" s="115">
        <v>573.58100000000002</v>
      </c>
      <c r="O52" s="115">
        <v>1502.3579999999999</v>
      </c>
    </row>
    <row r="53" spans="1:15" x14ac:dyDescent="0.25">
      <c r="A53" s="121">
        <v>2012</v>
      </c>
      <c r="B53" s="115">
        <v>141.51499999999999</v>
      </c>
      <c r="C53" s="115">
        <v>0.45300000000000001</v>
      </c>
      <c r="D53" s="115">
        <v>455.36900000000003</v>
      </c>
      <c r="E53" s="115">
        <v>94.031000000000006</v>
      </c>
      <c r="F53" s="115">
        <v>41.703000000000003</v>
      </c>
      <c r="G53" s="115">
        <v>0.14699999999999999</v>
      </c>
      <c r="H53" s="115">
        <v>4.3819999999999997</v>
      </c>
      <c r="I53" s="115">
        <v>16.719000000000001</v>
      </c>
      <c r="J53" s="115">
        <v>69.162999999999997</v>
      </c>
      <c r="K53" s="115">
        <v>5.1109999999999998</v>
      </c>
      <c r="L53" s="115">
        <v>114.14400000000001</v>
      </c>
      <c r="M53" s="115">
        <v>345.399</v>
      </c>
      <c r="N53" s="115">
        <v>542.84</v>
      </c>
      <c r="O53" s="115">
        <v>1485.576</v>
      </c>
    </row>
    <row r="54" spans="1:15" x14ac:dyDescent="0.25">
      <c r="A54" s="121">
        <v>2013</v>
      </c>
      <c r="B54" s="115">
        <v>144.58799999999999</v>
      </c>
      <c r="C54" s="115">
        <v>-1.98</v>
      </c>
      <c r="D54" s="115">
        <v>471.71499999999997</v>
      </c>
      <c r="E54" s="115">
        <v>93.701999999999998</v>
      </c>
      <c r="F54" s="115">
        <v>45.83</v>
      </c>
      <c r="G54" s="115">
        <v>0.108</v>
      </c>
      <c r="H54" s="115">
        <v>4.633</v>
      </c>
      <c r="I54" s="115">
        <v>17.321000000000002</v>
      </c>
      <c r="J54" s="115">
        <v>64.021000000000001</v>
      </c>
      <c r="K54" s="115">
        <v>3.5270000000000001</v>
      </c>
      <c r="L54" s="115">
        <v>119.629</v>
      </c>
      <c r="M54" s="115">
        <v>348.77</v>
      </c>
      <c r="N54" s="115">
        <v>542.11099999999999</v>
      </c>
      <c r="O54" s="115">
        <v>1505.204</v>
      </c>
    </row>
    <row r="55" spans="1:15" x14ac:dyDescent="0.25">
      <c r="A55" s="121">
        <v>2014</v>
      </c>
      <c r="B55" s="115">
        <v>143.51400000000001</v>
      </c>
      <c r="C55" s="115">
        <v>-2.4510000000000001</v>
      </c>
      <c r="D55" s="115">
        <v>487.238</v>
      </c>
      <c r="E55" s="115">
        <v>101.114</v>
      </c>
      <c r="F55" s="115">
        <v>44.518999999999998</v>
      </c>
      <c r="G55" s="115">
        <v>0.20699999999999999</v>
      </c>
      <c r="H55" s="115">
        <v>4.8390000000000004</v>
      </c>
      <c r="I55" s="115">
        <v>13.83</v>
      </c>
      <c r="J55" s="115">
        <v>64.989999999999995</v>
      </c>
      <c r="K55" s="115">
        <v>2.968</v>
      </c>
      <c r="L55" s="115">
        <v>112.23099999999999</v>
      </c>
      <c r="M55" s="115">
        <v>344.697</v>
      </c>
      <c r="N55" s="115">
        <v>542.78099999999995</v>
      </c>
      <c r="O55" s="115">
        <v>1515.78</v>
      </c>
    </row>
    <row r="56" spans="1:15" x14ac:dyDescent="0.25">
      <c r="A56" s="121">
        <v>2015</v>
      </c>
      <c r="B56" s="115">
        <v>129.47900000000001</v>
      </c>
      <c r="C56" s="115">
        <v>-2.0209999999999999</v>
      </c>
      <c r="D56" s="115">
        <v>486.09100000000001</v>
      </c>
      <c r="E56" s="115">
        <v>86.548000000000002</v>
      </c>
      <c r="F56" s="115">
        <v>48.203000000000003</v>
      </c>
      <c r="G56" s="115">
        <v>0.126</v>
      </c>
      <c r="H56" s="115">
        <v>5.2640000000000002</v>
      </c>
      <c r="I56" s="115">
        <v>16.962</v>
      </c>
      <c r="J56" s="115">
        <v>65.959999999999994</v>
      </c>
      <c r="K56" s="115">
        <v>2.476</v>
      </c>
      <c r="L56" s="115">
        <v>115.867</v>
      </c>
      <c r="M56" s="115">
        <v>341.40699999999998</v>
      </c>
      <c r="N56" s="115">
        <v>501.74400000000003</v>
      </c>
      <c r="O56" s="115">
        <v>1456.7</v>
      </c>
    </row>
    <row r="57" spans="1:15" x14ac:dyDescent="0.25">
      <c r="A57" s="121">
        <v>2016</v>
      </c>
      <c r="B57" s="115">
        <v>113.26600000000001</v>
      </c>
      <c r="C57" s="115">
        <v>-2.1749999999999998</v>
      </c>
      <c r="D57" s="115">
        <v>495.786</v>
      </c>
      <c r="E57" s="115">
        <v>85.558999999999997</v>
      </c>
      <c r="F57" s="115">
        <v>45.786999999999999</v>
      </c>
      <c r="G57" s="115">
        <v>0.16600000000000001</v>
      </c>
      <c r="H57" s="115">
        <v>5.0049999999999999</v>
      </c>
      <c r="I57" s="115">
        <v>17.228000000000002</v>
      </c>
      <c r="J57" s="115">
        <v>64.914000000000001</v>
      </c>
      <c r="K57" s="115">
        <v>3.8330000000000002</v>
      </c>
      <c r="L57" s="115">
        <v>123.898</v>
      </c>
      <c r="M57" s="115">
        <v>346.39100000000002</v>
      </c>
      <c r="N57" s="115">
        <v>472.46100000000001</v>
      </c>
      <c r="O57" s="115">
        <v>1425.7280000000001</v>
      </c>
    </row>
    <row r="58" spans="1:15" x14ac:dyDescent="0.25">
      <c r="A58" s="121">
        <v>2017</v>
      </c>
      <c r="B58" s="115">
        <v>112.20399999999999</v>
      </c>
      <c r="C58" s="115">
        <v>-3.2509999999999999</v>
      </c>
      <c r="D58" s="115">
        <v>508.52699999999999</v>
      </c>
      <c r="E58" s="115">
        <v>89.128</v>
      </c>
      <c r="F58" s="115">
        <v>47.762</v>
      </c>
      <c r="G58" s="115">
        <v>8.2000000000000003E-2</v>
      </c>
      <c r="H58" s="115">
        <v>4.625</v>
      </c>
      <c r="I58" s="115">
        <v>17.382000000000001</v>
      </c>
      <c r="J58" s="115">
        <v>60.682000000000002</v>
      </c>
      <c r="K58" s="115">
        <v>3.6520000000000001</v>
      </c>
      <c r="L58" s="115">
        <v>130.46299999999999</v>
      </c>
      <c r="M58" s="115">
        <v>353.77600000000001</v>
      </c>
      <c r="N58" s="115">
        <v>460.67200000000003</v>
      </c>
      <c r="O58" s="115">
        <v>1431.9280000000001</v>
      </c>
    </row>
    <row r="59" spans="1:15" x14ac:dyDescent="0.25">
      <c r="A59" s="121">
        <v>2018</v>
      </c>
      <c r="B59" s="115">
        <v>110.654</v>
      </c>
      <c r="C59" s="115">
        <v>-2.9159999999999999</v>
      </c>
      <c r="D59" s="115">
        <v>531.86300000000006</v>
      </c>
      <c r="E59" s="115">
        <v>92.727999999999994</v>
      </c>
      <c r="F59" s="115">
        <v>53.962000000000003</v>
      </c>
      <c r="G59" s="115">
        <v>0.11899999999999999</v>
      </c>
      <c r="H59" s="115">
        <v>4.5179999999999998</v>
      </c>
      <c r="I59" s="115">
        <v>17.713000000000001</v>
      </c>
      <c r="J59" s="115">
        <v>62.313000000000002</v>
      </c>
      <c r="K59" s="115">
        <v>3.169</v>
      </c>
      <c r="L59" s="115">
        <v>127.146</v>
      </c>
      <c r="M59" s="115">
        <v>361.66800000000001</v>
      </c>
      <c r="N59" s="115">
        <v>457.44900000000001</v>
      </c>
      <c r="O59" s="115">
        <v>1458.7180000000001</v>
      </c>
    </row>
    <row r="60" spans="1:15" x14ac:dyDescent="0.25">
      <c r="A60" s="121">
        <v>2019</v>
      </c>
      <c r="B60" s="115">
        <v>104.72</v>
      </c>
      <c r="C60" s="115">
        <v>-2.4009999999999998</v>
      </c>
      <c r="D60" s="115">
        <v>540.29499999999996</v>
      </c>
      <c r="E60" s="115">
        <v>89.201999999999998</v>
      </c>
      <c r="F60" s="115">
        <v>59.481000000000002</v>
      </c>
      <c r="G60" s="115">
        <v>0.104</v>
      </c>
      <c r="H60" s="115">
        <v>4.3819999999999997</v>
      </c>
      <c r="I60" s="115">
        <v>17.510000000000002</v>
      </c>
      <c r="J60" s="115">
        <v>59.704999999999998</v>
      </c>
      <c r="K60" s="115">
        <v>2.9910000000000001</v>
      </c>
      <c r="L60" s="115">
        <v>130.804</v>
      </c>
      <c r="M60" s="115">
        <v>364.17700000000002</v>
      </c>
      <c r="N60" s="115">
        <v>425.42700000000002</v>
      </c>
      <c r="O60" s="115">
        <v>1432.2190000000001</v>
      </c>
    </row>
    <row r="61" spans="1:15" x14ac:dyDescent="0.25">
      <c r="A61" s="121">
        <v>2020</v>
      </c>
      <c r="B61" s="115">
        <v>88.126000000000005</v>
      </c>
      <c r="C61" s="115">
        <v>-1.4710000000000001</v>
      </c>
      <c r="D61" s="115">
        <v>526.00900000000001</v>
      </c>
      <c r="E61" s="115">
        <v>79.003</v>
      </c>
      <c r="F61" s="115">
        <v>60.219000000000001</v>
      </c>
      <c r="G61" s="115">
        <v>0.221</v>
      </c>
      <c r="H61" s="115">
        <v>4.1139999999999999</v>
      </c>
      <c r="I61" s="115">
        <v>17.672000000000001</v>
      </c>
      <c r="J61" s="115">
        <v>49.088000000000001</v>
      </c>
      <c r="K61" s="115">
        <v>2.3380000000000001</v>
      </c>
      <c r="L61" s="115">
        <v>122.979</v>
      </c>
      <c r="M61" s="115">
        <v>335.63499999999999</v>
      </c>
      <c r="N61" s="115">
        <v>374.12</v>
      </c>
      <c r="O61" s="115">
        <v>1322.4179999999999</v>
      </c>
    </row>
    <row r="62" spans="1:15" x14ac:dyDescent="0.25">
      <c r="A62" s="121">
        <v>2021</v>
      </c>
      <c r="B62" s="115">
        <v>97.135999999999996</v>
      </c>
      <c r="C62" s="115">
        <v>-5.5419999999999998</v>
      </c>
      <c r="D62" s="115">
        <v>537.67600000000004</v>
      </c>
      <c r="E62" s="115">
        <v>87.748000000000005</v>
      </c>
      <c r="F62" s="115">
        <v>66.286000000000001</v>
      </c>
      <c r="G62" s="115">
        <v>0.106</v>
      </c>
      <c r="H62" s="115">
        <v>4.2030000000000003</v>
      </c>
      <c r="I62" s="115">
        <v>17.344000000000001</v>
      </c>
      <c r="J62" s="115">
        <v>51.046999999999997</v>
      </c>
      <c r="K62" s="115">
        <v>3.3519999999999999</v>
      </c>
      <c r="L62" s="115">
        <v>116.05500000000001</v>
      </c>
      <c r="M62" s="115">
        <v>346.14100000000002</v>
      </c>
      <c r="N62" s="115">
        <v>407.81599999999997</v>
      </c>
      <c r="O62" s="115">
        <v>1383.2270000000001</v>
      </c>
    </row>
    <row r="63" spans="1:15" x14ac:dyDescent="0.25">
      <c r="A63" s="121">
        <v>2022</v>
      </c>
      <c r="B63" s="115">
        <v>92.611999999999995</v>
      </c>
      <c r="C63" s="115">
        <v>-6.383</v>
      </c>
      <c r="D63" s="115">
        <v>549.92399999999998</v>
      </c>
      <c r="E63" s="115">
        <v>87.241</v>
      </c>
      <c r="F63" s="115">
        <v>67.935000000000002</v>
      </c>
      <c r="G63" s="115">
        <v>6.8000000000000005E-2</v>
      </c>
      <c r="H63" s="115">
        <v>4.4729999999999999</v>
      </c>
      <c r="I63" s="115">
        <v>17.253</v>
      </c>
      <c r="J63" s="115">
        <v>48.482999999999997</v>
      </c>
      <c r="K63" s="115">
        <v>3.61</v>
      </c>
      <c r="L63" s="115">
        <v>128.751</v>
      </c>
      <c r="M63" s="115">
        <v>357.81299999999999</v>
      </c>
      <c r="N63" s="115">
        <v>396.73200000000003</v>
      </c>
      <c r="O63" s="11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x14ac:dyDescent="0.2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x14ac:dyDescent="0.25">
      <c r="B1" s="27" t="s">
        <v>2387</v>
      </c>
      <c r="C1" s="27" t="s">
        <v>1930</v>
      </c>
      <c r="D1" s="27" t="s">
        <v>1890</v>
      </c>
      <c r="E1" s="27" t="s">
        <v>2372</v>
      </c>
      <c r="F1" s="27" t="s">
        <v>2373</v>
      </c>
      <c r="G1" s="27" t="s">
        <v>2374</v>
      </c>
      <c r="H1" s="27" t="s">
        <v>2387</v>
      </c>
      <c r="I1" s="27" t="s">
        <v>2383</v>
      </c>
      <c r="J1" s="27" t="s">
        <v>2379</v>
      </c>
      <c r="K1" s="27" t="s">
        <v>1901</v>
      </c>
      <c r="L1" s="27" t="s">
        <v>1901</v>
      </c>
      <c r="M1" s="27" t="s">
        <v>2381</v>
      </c>
    </row>
    <row r="2" spans="1:13" s="27" customFormat="1" ht="23.25" customHeight="1" x14ac:dyDescent="0.3">
      <c r="A2" s="116" t="s">
        <v>2283</v>
      </c>
      <c r="B2" s="115"/>
      <c r="C2" s="115"/>
      <c r="D2" s="115"/>
      <c r="E2" s="115"/>
      <c r="F2" s="115"/>
      <c r="G2" s="115"/>
      <c r="H2" s="115"/>
      <c r="I2" s="115"/>
      <c r="J2" s="115"/>
      <c r="K2" s="115"/>
      <c r="L2" s="115"/>
      <c r="M2" s="115"/>
    </row>
    <row r="3" spans="1:13" ht="18.75" x14ac:dyDescent="0.3">
      <c r="A3" s="117" t="s">
        <v>7175</v>
      </c>
      <c r="B3" s="115"/>
      <c r="C3" s="115"/>
      <c r="D3" s="115"/>
      <c r="E3" s="115"/>
      <c r="F3" s="115"/>
      <c r="G3" s="115"/>
      <c r="H3" s="115"/>
      <c r="I3" s="115"/>
      <c r="J3" s="115"/>
      <c r="K3" s="115"/>
      <c r="L3" s="115"/>
      <c r="M3" s="115"/>
    </row>
    <row r="4" spans="1:13" x14ac:dyDescent="0.25">
      <c r="A4"/>
      <c r="B4"/>
      <c r="C4"/>
      <c r="D4"/>
      <c r="E4"/>
      <c r="F4"/>
      <c r="G4"/>
      <c r="H4"/>
      <c r="I4"/>
      <c r="J4"/>
      <c r="K4"/>
      <c r="L4"/>
      <c r="M4"/>
    </row>
    <row r="5" spans="1:13" x14ac:dyDescent="0.25">
      <c r="A5" s="118" t="s">
        <v>7176</v>
      </c>
      <c r="B5" s="115"/>
      <c r="C5" s="115"/>
      <c r="D5" s="115"/>
      <c r="E5" s="115"/>
      <c r="F5" s="115"/>
      <c r="G5" s="115"/>
      <c r="H5" s="115"/>
      <c r="I5" s="115"/>
      <c r="J5" s="115"/>
      <c r="K5" s="115"/>
      <c r="L5" s="115"/>
      <c r="M5" s="115"/>
    </row>
    <row r="6" spans="1:13" x14ac:dyDescent="0.25">
      <c r="A6"/>
      <c r="B6"/>
      <c r="C6"/>
      <c r="D6"/>
      <c r="E6"/>
      <c r="F6"/>
      <c r="G6"/>
      <c r="H6"/>
      <c r="I6"/>
      <c r="J6"/>
      <c r="K6"/>
      <c r="L6"/>
      <c r="M6"/>
    </row>
    <row r="7" spans="1:13" x14ac:dyDescent="0.25">
      <c r="A7" s="115" t="s">
        <v>7177</v>
      </c>
      <c r="B7" s="115"/>
      <c r="C7" s="115"/>
      <c r="D7" s="115"/>
      <c r="E7" s="115"/>
      <c r="F7" s="115"/>
      <c r="G7" s="115"/>
      <c r="H7" s="115"/>
      <c r="I7" s="115"/>
      <c r="J7" s="115"/>
      <c r="K7" s="115"/>
      <c r="L7" s="115"/>
      <c r="M7" s="115"/>
    </row>
    <row r="8" spans="1:13" x14ac:dyDescent="0.25">
      <c r="A8" s="115" t="s">
        <v>7178</v>
      </c>
      <c r="B8" s="115"/>
      <c r="C8" s="115"/>
      <c r="D8" s="115"/>
      <c r="E8" s="115"/>
      <c r="F8" s="115"/>
      <c r="G8" s="115"/>
      <c r="H8" s="115"/>
      <c r="I8" s="115"/>
      <c r="J8" s="115"/>
      <c r="K8" s="115"/>
      <c r="L8" s="115"/>
      <c r="M8" s="115"/>
    </row>
    <row r="9" spans="1:13" x14ac:dyDescent="0.25">
      <c r="A9"/>
      <c r="B9"/>
      <c r="C9"/>
      <c r="D9"/>
      <c r="E9"/>
      <c r="F9"/>
      <c r="G9"/>
      <c r="H9"/>
      <c r="I9"/>
      <c r="J9"/>
      <c r="K9"/>
      <c r="L9"/>
      <c r="M9"/>
    </row>
    <row r="10" spans="1:13" ht="15.75" x14ac:dyDescent="0.25">
      <c r="A10" s="119" t="s">
        <v>2338</v>
      </c>
      <c r="B10" s="115"/>
      <c r="C10" s="115"/>
      <c r="D10" s="115"/>
      <c r="E10" s="115"/>
      <c r="F10" s="115"/>
      <c r="G10" s="115"/>
      <c r="H10" s="115"/>
      <c r="I10" s="115"/>
      <c r="J10" s="115"/>
      <c r="K10" s="115"/>
      <c r="L10" s="115"/>
      <c r="M10" s="115"/>
    </row>
    <row r="11" spans="1:13" x14ac:dyDescent="0.25">
      <c r="A11"/>
      <c r="B11"/>
      <c r="C11"/>
      <c r="D11"/>
      <c r="E11"/>
      <c r="F11"/>
      <c r="G11"/>
      <c r="H11"/>
      <c r="I11"/>
      <c r="J11"/>
      <c r="K11"/>
      <c r="L11"/>
      <c r="M11"/>
    </row>
    <row r="12" spans="1:13" x14ac:dyDescent="0.25">
      <c r="A12" s="120" t="s">
        <v>2285</v>
      </c>
      <c r="B12" s="120" t="s">
        <v>2339</v>
      </c>
      <c r="C12" s="120" t="s">
        <v>2340</v>
      </c>
      <c r="D12" s="120" t="s">
        <v>2341</v>
      </c>
      <c r="E12" s="120" t="s">
        <v>2342</v>
      </c>
      <c r="F12" s="120" t="s">
        <v>2343</v>
      </c>
      <c r="G12" s="120" t="s">
        <v>2344</v>
      </c>
      <c r="H12" s="120" t="s">
        <v>2345</v>
      </c>
      <c r="I12" s="120" t="s">
        <v>2346</v>
      </c>
      <c r="J12" s="120" t="s">
        <v>2347</v>
      </c>
      <c r="K12" s="120" t="s">
        <v>2348</v>
      </c>
      <c r="L12" s="120" t="s">
        <v>2349</v>
      </c>
      <c r="M12" s="120" t="s">
        <v>2350</v>
      </c>
    </row>
    <row r="13" spans="1:13" x14ac:dyDescent="0.25">
      <c r="A13" s="120"/>
      <c r="B13" s="120" t="s">
        <v>2300</v>
      </c>
      <c r="C13" s="120" t="s">
        <v>2300</v>
      </c>
      <c r="D13" s="120" t="s">
        <v>2300</v>
      </c>
      <c r="E13" s="120" t="s">
        <v>2300</v>
      </c>
      <c r="F13" s="120" t="s">
        <v>2300</v>
      </c>
      <c r="G13" s="120" t="s">
        <v>2300</v>
      </c>
      <c r="H13" s="120" t="s">
        <v>2300</v>
      </c>
      <c r="I13" s="120" t="s">
        <v>2300</v>
      </c>
      <c r="J13" s="120" t="s">
        <v>2300</v>
      </c>
      <c r="K13" s="120" t="s">
        <v>2300</v>
      </c>
      <c r="L13" s="120" t="s">
        <v>2300</v>
      </c>
      <c r="M13" s="120" t="s">
        <v>2300</v>
      </c>
    </row>
    <row r="14" spans="1:13" x14ac:dyDescent="0.25">
      <c r="A14" s="121">
        <v>1973</v>
      </c>
      <c r="B14" s="115">
        <v>0.248</v>
      </c>
      <c r="C14" s="115">
        <v>39.366999999999997</v>
      </c>
      <c r="D14" s="115">
        <v>5.7690000000000001</v>
      </c>
      <c r="E14" s="115">
        <v>164.333</v>
      </c>
      <c r="F14" s="115">
        <v>3.1120000000000001</v>
      </c>
      <c r="G14" s="115">
        <v>151.601</v>
      </c>
      <c r="H14" s="115">
        <v>6.0510000000000002</v>
      </c>
      <c r="I14" s="115">
        <v>887.01099999999997</v>
      </c>
      <c r="J14" s="115">
        <v>54.616999999999997</v>
      </c>
      <c r="K14" s="115">
        <v>1272.4939999999999</v>
      </c>
      <c r="L14" s="115">
        <v>2.3180000000000001</v>
      </c>
      <c r="M14" s="115">
        <v>1314.4259999999999</v>
      </c>
    </row>
    <row r="15" spans="1:13" x14ac:dyDescent="0.25">
      <c r="A15" s="121">
        <v>1974</v>
      </c>
      <c r="B15" s="115">
        <v>0.17</v>
      </c>
      <c r="C15" s="115">
        <v>36.298000000000002</v>
      </c>
      <c r="D15" s="115">
        <v>5.6589999999999998</v>
      </c>
      <c r="E15" s="115">
        <v>162.87799999999999</v>
      </c>
      <c r="F15" s="115">
        <v>2.87</v>
      </c>
      <c r="G15" s="115">
        <v>142.34200000000001</v>
      </c>
      <c r="H15" s="115">
        <v>5.7949999999999999</v>
      </c>
      <c r="I15" s="115">
        <v>870.02300000000002</v>
      </c>
      <c r="J15" s="115">
        <v>52.317999999999998</v>
      </c>
      <c r="K15" s="115">
        <v>1241.886</v>
      </c>
      <c r="L15" s="115">
        <v>2.089</v>
      </c>
      <c r="M15" s="115">
        <v>1280.443</v>
      </c>
    </row>
    <row r="16" spans="1:13" x14ac:dyDescent="0.25">
      <c r="A16" s="121">
        <v>1975</v>
      </c>
      <c r="B16" s="115">
        <v>5.0999999999999997E-2</v>
      </c>
      <c r="C16" s="115">
        <v>31.515999999999998</v>
      </c>
      <c r="D16" s="115">
        <v>4.9089999999999998</v>
      </c>
      <c r="E16" s="115">
        <v>156.863</v>
      </c>
      <c r="F16" s="115">
        <v>2.714</v>
      </c>
      <c r="G16" s="115">
        <v>144.33500000000001</v>
      </c>
      <c r="H16" s="115">
        <v>5.7320000000000002</v>
      </c>
      <c r="I16" s="115">
        <v>889.16399999999999</v>
      </c>
      <c r="J16" s="115">
        <v>53.396999999999998</v>
      </c>
      <c r="K16" s="115">
        <v>1257.114</v>
      </c>
      <c r="L16" s="115">
        <v>2.1190000000000002</v>
      </c>
      <c r="M16" s="115">
        <v>1290.8009999999999</v>
      </c>
    </row>
    <row r="17" spans="1:13" x14ac:dyDescent="0.25">
      <c r="A17" s="121">
        <v>1976</v>
      </c>
      <c r="B17" s="115">
        <v>2.5999999999999999E-2</v>
      </c>
      <c r="C17" s="115">
        <v>29.614999999999998</v>
      </c>
      <c r="D17" s="115">
        <v>4.6630000000000003</v>
      </c>
      <c r="E17" s="115">
        <v>169.22800000000001</v>
      </c>
      <c r="F17" s="115">
        <v>2.96</v>
      </c>
      <c r="G17" s="115">
        <v>142.40799999999999</v>
      </c>
      <c r="H17" s="115">
        <v>6.367</v>
      </c>
      <c r="I17" s="115">
        <v>933.46100000000001</v>
      </c>
      <c r="J17" s="115">
        <v>61.862000000000002</v>
      </c>
      <c r="K17" s="115">
        <v>1320.9490000000001</v>
      </c>
      <c r="L17" s="115">
        <v>2.149</v>
      </c>
      <c r="M17" s="115">
        <v>1352.7380000000001</v>
      </c>
    </row>
    <row r="18" spans="1:13" x14ac:dyDescent="0.25">
      <c r="A18" s="121">
        <v>1977</v>
      </c>
      <c r="B18" s="115">
        <v>1.9E-2</v>
      </c>
      <c r="C18" s="115">
        <v>28.768999999999998</v>
      </c>
      <c r="D18" s="115">
        <v>4.8620000000000001</v>
      </c>
      <c r="E18" s="115">
        <v>184.05699999999999</v>
      </c>
      <c r="F18" s="115">
        <v>3.1469999999999998</v>
      </c>
      <c r="G18" s="115">
        <v>148.69900000000001</v>
      </c>
      <c r="H18" s="115">
        <v>6.3609999999999998</v>
      </c>
      <c r="I18" s="115">
        <v>958.83100000000002</v>
      </c>
      <c r="J18" s="115">
        <v>68.221000000000004</v>
      </c>
      <c r="K18" s="115">
        <v>1374.1790000000001</v>
      </c>
      <c r="L18" s="115">
        <v>2.2629999999999999</v>
      </c>
      <c r="M18" s="115">
        <v>1405.23</v>
      </c>
    </row>
    <row r="19" spans="1:13" x14ac:dyDescent="0.25">
      <c r="A19" s="121">
        <v>1978</v>
      </c>
      <c r="B19" s="115">
        <v>0</v>
      </c>
      <c r="C19" s="115">
        <v>28.565000000000001</v>
      </c>
      <c r="D19" s="115">
        <v>4.9400000000000004</v>
      </c>
      <c r="E19" s="115">
        <v>198.155</v>
      </c>
      <c r="F19" s="115">
        <v>3.3929999999999998</v>
      </c>
      <c r="G19" s="115">
        <v>152.102</v>
      </c>
      <c r="H19" s="115">
        <v>6.8319999999999999</v>
      </c>
      <c r="I19" s="115">
        <v>991.81399999999996</v>
      </c>
      <c r="J19" s="115">
        <v>74.323999999999998</v>
      </c>
      <c r="K19" s="115">
        <v>1431.56</v>
      </c>
      <c r="L19" s="115">
        <v>2.109</v>
      </c>
      <c r="M19" s="115">
        <v>1462.2339999999999</v>
      </c>
    </row>
    <row r="20" spans="1:13" x14ac:dyDescent="0.25">
      <c r="A20" s="121">
        <v>1979</v>
      </c>
      <c r="B20" s="115">
        <v>0</v>
      </c>
      <c r="C20" s="115">
        <v>32.426000000000002</v>
      </c>
      <c r="D20" s="115">
        <v>4.8609999999999998</v>
      </c>
      <c r="E20" s="115">
        <v>214.85599999999999</v>
      </c>
      <c r="F20" s="115">
        <v>1.3680000000000001</v>
      </c>
      <c r="G20" s="115">
        <v>155.47200000000001</v>
      </c>
      <c r="H20" s="115">
        <v>7.149</v>
      </c>
      <c r="I20" s="115">
        <v>941.59199999999998</v>
      </c>
      <c r="J20" s="115">
        <v>92.225999999999999</v>
      </c>
      <c r="K20" s="115">
        <v>1417.5239999999999</v>
      </c>
      <c r="L20" s="115">
        <v>2.16</v>
      </c>
      <c r="M20" s="115">
        <v>1452.11</v>
      </c>
    </row>
    <row r="21" spans="1:13" x14ac:dyDescent="0.25">
      <c r="A21" s="121">
        <v>1980</v>
      </c>
      <c r="B21" s="115">
        <v>0</v>
      </c>
      <c r="C21" s="115">
        <v>34.444000000000003</v>
      </c>
      <c r="D21" s="115">
        <v>4.4489999999999998</v>
      </c>
      <c r="E21" s="115">
        <v>206.697</v>
      </c>
      <c r="F21" s="115">
        <v>1.1100000000000001</v>
      </c>
      <c r="G21" s="115">
        <v>155.02600000000001</v>
      </c>
      <c r="H21" s="115">
        <v>6.3659999999999997</v>
      </c>
      <c r="I21" s="115">
        <v>881.85799999999995</v>
      </c>
      <c r="J21" s="115">
        <v>105.01600000000001</v>
      </c>
      <c r="K21" s="115">
        <v>1360.5219999999999</v>
      </c>
      <c r="L21" s="115">
        <v>2.4020000000000001</v>
      </c>
      <c r="M21" s="115">
        <v>1397.3679999999999</v>
      </c>
    </row>
    <row r="22" spans="1:13" x14ac:dyDescent="0.25">
      <c r="A22" s="121">
        <v>1981</v>
      </c>
      <c r="B22" s="115">
        <v>0</v>
      </c>
      <c r="C22" s="115">
        <v>34.896000000000001</v>
      </c>
      <c r="D22" s="115">
        <v>3.89</v>
      </c>
      <c r="E22" s="115">
        <v>214.57300000000001</v>
      </c>
      <c r="F22" s="115">
        <v>2.137</v>
      </c>
      <c r="G22" s="115">
        <v>146.405</v>
      </c>
      <c r="H22" s="115">
        <v>6.1050000000000004</v>
      </c>
      <c r="I22" s="115">
        <v>881.60500000000002</v>
      </c>
      <c r="J22" s="115">
        <v>91.534999999999997</v>
      </c>
      <c r="K22" s="115">
        <v>1346.251</v>
      </c>
      <c r="L22" s="115">
        <v>2.3140000000000001</v>
      </c>
      <c r="M22" s="115">
        <v>1383.461</v>
      </c>
    </row>
    <row r="23" spans="1:13" x14ac:dyDescent="0.25">
      <c r="A23" s="121">
        <v>1982</v>
      </c>
      <c r="B23" s="115">
        <v>0</v>
      </c>
      <c r="C23" s="115">
        <v>32.433</v>
      </c>
      <c r="D23" s="115">
        <v>3.2480000000000002</v>
      </c>
      <c r="E23" s="115">
        <v>206.304</v>
      </c>
      <c r="F23" s="115">
        <v>2.1440000000000001</v>
      </c>
      <c r="G23" s="115">
        <v>147.17699999999999</v>
      </c>
      <c r="H23" s="115">
        <v>5.5670000000000002</v>
      </c>
      <c r="I23" s="115">
        <v>876.83900000000006</v>
      </c>
      <c r="J23" s="115">
        <v>76.581999999999994</v>
      </c>
      <c r="K23" s="115">
        <v>1317.8620000000001</v>
      </c>
      <c r="L23" s="115">
        <v>2.3029999999999999</v>
      </c>
      <c r="M23" s="115">
        <v>1352.598</v>
      </c>
    </row>
    <row r="24" spans="1:13" x14ac:dyDescent="0.25">
      <c r="A24" s="121">
        <v>1983</v>
      </c>
      <c r="B24" s="115">
        <v>0</v>
      </c>
      <c r="C24" s="115">
        <v>26.779</v>
      </c>
      <c r="D24" s="115">
        <v>3.2959999999999998</v>
      </c>
      <c r="E24" s="115">
        <v>214.87299999999999</v>
      </c>
      <c r="F24" s="115">
        <v>2.5459999999999998</v>
      </c>
      <c r="G24" s="115">
        <v>152.29</v>
      </c>
      <c r="H24" s="115">
        <v>5.8289999999999997</v>
      </c>
      <c r="I24" s="115">
        <v>888.95399999999995</v>
      </c>
      <c r="J24" s="115">
        <v>61.652999999999999</v>
      </c>
      <c r="K24" s="115">
        <v>1329.441</v>
      </c>
      <c r="L24" s="115">
        <v>2.6429999999999998</v>
      </c>
      <c r="M24" s="115">
        <v>1358.8620000000001</v>
      </c>
    </row>
    <row r="25" spans="1:13" x14ac:dyDescent="0.25">
      <c r="A25" s="121">
        <v>1984</v>
      </c>
      <c r="B25" s="115">
        <v>0</v>
      </c>
      <c r="C25" s="115">
        <v>28.866</v>
      </c>
      <c r="D25" s="115">
        <v>3.0339999999999998</v>
      </c>
      <c r="E25" s="115">
        <v>218.012</v>
      </c>
      <c r="F25" s="115">
        <v>2.68</v>
      </c>
      <c r="G25" s="115">
        <v>171.696</v>
      </c>
      <c r="H25" s="115">
        <v>6.2160000000000002</v>
      </c>
      <c r="I25" s="115">
        <v>897.33399999999995</v>
      </c>
      <c r="J25" s="115">
        <v>60.591000000000001</v>
      </c>
      <c r="K25" s="115">
        <v>1359.5619999999999</v>
      </c>
      <c r="L25" s="115">
        <v>2.931</v>
      </c>
      <c r="M25" s="115">
        <v>1391.3589999999999</v>
      </c>
    </row>
    <row r="26" spans="1:13" x14ac:dyDescent="0.25">
      <c r="A26" s="121">
        <v>1985</v>
      </c>
      <c r="B26" s="115">
        <v>0</v>
      </c>
      <c r="C26" s="115">
        <v>27.527999999999999</v>
      </c>
      <c r="D26" s="115">
        <v>3.4790000000000001</v>
      </c>
      <c r="E26" s="115">
        <v>234.44800000000001</v>
      </c>
      <c r="F26" s="115">
        <v>1.859</v>
      </c>
      <c r="G26" s="115">
        <v>177.61199999999999</v>
      </c>
      <c r="H26" s="115">
        <v>5.7930000000000001</v>
      </c>
      <c r="I26" s="115">
        <v>910.40899999999999</v>
      </c>
      <c r="J26" s="115">
        <v>58.988</v>
      </c>
      <c r="K26" s="115">
        <v>1392.588</v>
      </c>
      <c r="L26" s="115">
        <v>2.91</v>
      </c>
      <c r="M26" s="115">
        <v>1423.027</v>
      </c>
    </row>
    <row r="27" spans="1:13" x14ac:dyDescent="0.25">
      <c r="A27" s="121">
        <v>1986</v>
      </c>
      <c r="B27" s="115">
        <v>0</v>
      </c>
      <c r="C27" s="115">
        <v>26.454000000000001</v>
      </c>
      <c r="D27" s="115">
        <v>4.0739999999999998</v>
      </c>
      <c r="E27" s="115">
        <v>237.98599999999999</v>
      </c>
      <c r="F27" s="115">
        <v>1.718</v>
      </c>
      <c r="G27" s="115">
        <v>190.80500000000001</v>
      </c>
      <c r="H27" s="115">
        <v>5.6639999999999997</v>
      </c>
      <c r="I27" s="115">
        <v>938.22699999999998</v>
      </c>
      <c r="J27" s="115">
        <v>65.313999999999993</v>
      </c>
      <c r="K27" s="115">
        <v>1443.787</v>
      </c>
      <c r="L27" s="115">
        <v>3.0259999999999998</v>
      </c>
      <c r="M27" s="115">
        <v>1473.2670000000001</v>
      </c>
    </row>
    <row r="28" spans="1:13" x14ac:dyDescent="0.25">
      <c r="A28" s="121">
        <v>1987</v>
      </c>
      <c r="B28" s="115">
        <v>0</v>
      </c>
      <c r="C28" s="115">
        <v>28.37</v>
      </c>
      <c r="D28" s="115">
        <v>3.1549999999999998</v>
      </c>
      <c r="E28" s="115">
        <v>246.61199999999999</v>
      </c>
      <c r="F28" s="115">
        <v>1.36</v>
      </c>
      <c r="G28" s="115">
        <v>202.21899999999999</v>
      </c>
      <c r="H28" s="115">
        <v>6.4029999999999996</v>
      </c>
      <c r="I28" s="115">
        <v>961.38900000000001</v>
      </c>
      <c r="J28" s="115">
        <v>67.620999999999995</v>
      </c>
      <c r="K28" s="115">
        <v>1488.76</v>
      </c>
      <c r="L28" s="115">
        <v>3.1419999999999999</v>
      </c>
      <c r="M28" s="115">
        <v>1520.2719999999999</v>
      </c>
    </row>
    <row r="29" spans="1:13" x14ac:dyDescent="0.25">
      <c r="A29" s="121">
        <v>1988</v>
      </c>
      <c r="B29" s="115">
        <v>0</v>
      </c>
      <c r="C29" s="115">
        <v>33.481999999999999</v>
      </c>
      <c r="D29" s="115">
        <v>3.387</v>
      </c>
      <c r="E29" s="115">
        <v>268.17599999999999</v>
      </c>
      <c r="F29" s="115">
        <v>1.466</v>
      </c>
      <c r="G29" s="115">
        <v>212.10300000000001</v>
      </c>
      <c r="H29" s="115">
        <v>6.1749999999999998</v>
      </c>
      <c r="I29" s="115">
        <v>982.92100000000005</v>
      </c>
      <c r="J29" s="115">
        <v>69.018000000000001</v>
      </c>
      <c r="K29" s="115">
        <v>1543.2449999999999</v>
      </c>
      <c r="L29" s="115">
        <v>3.2010000000000001</v>
      </c>
      <c r="M29" s="115">
        <v>1579.9290000000001</v>
      </c>
    </row>
    <row r="30" spans="1:13" x14ac:dyDescent="0.25">
      <c r="A30" s="121">
        <v>1989</v>
      </c>
      <c r="B30" s="115">
        <v>0</v>
      </c>
      <c r="C30" s="115">
        <v>34.421999999999997</v>
      </c>
      <c r="D30" s="115">
        <v>3.29</v>
      </c>
      <c r="E30" s="115">
        <v>272.642</v>
      </c>
      <c r="F30" s="115">
        <v>1.431</v>
      </c>
      <c r="G30" s="115">
        <v>217.59</v>
      </c>
      <c r="H30" s="115">
        <v>6.3339999999999996</v>
      </c>
      <c r="I30" s="115">
        <v>979.18600000000004</v>
      </c>
      <c r="J30" s="115">
        <v>72.924999999999997</v>
      </c>
      <c r="K30" s="115">
        <v>1553.3979999999999</v>
      </c>
      <c r="L30" s="115">
        <v>3.3079999999999998</v>
      </c>
      <c r="M30" s="115">
        <v>1591.1279999999999</v>
      </c>
    </row>
    <row r="31" spans="1:13" x14ac:dyDescent="0.25">
      <c r="A31" s="121">
        <v>1990</v>
      </c>
      <c r="B31" s="115">
        <v>0</v>
      </c>
      <c r="C31" s="115">
        <v>36.000999999999998</v>
      </c>
      <c r="D31" s="115">
        <v>3.11</v>
      </c>
      <c r="E31" s="115">
        <v>270.76499999999999</v>
      </c>
      <c r="F31" s="115">
        <v>1.4410000000000001</v>
      </c>
      <c r="G31" s="115">
        <v>222.61099999999999</v>
      </c>
      <c r="H31" s="115">
        <v>6.5179999999999998</v>
      </c>
      <c r="I31" s="115">
        <v>966.8</v>
      </c>
      <c r="J31" s="115">
        <v>76.295000000000002</v>
      </c>
      <c r="K31" s="115">
        <v>1547.54</v>
      </c>
      <c r="L31" s="115">
        <v>3.198</v>
      </c>
      <c r="M31" s="115">
        <v>1586.7380000000001</v>
      </c>
    </row>
    <row r="32" spans="1:13" x14ac:dyDescent="0.25">
      <c r="A32" s="121">
        <v>1991</v>
      </c>
      <c r="B32" s="115">
        <v>0</v>
      </c>
      <c r="C32" s="115">
        <v>32.871000000000002</v>
      </c>
      <c r="D32" s="115">
        <v>2.8839999999999999</v>
      </c>
      <c r="E32" s="115">
        <v>266.29000000000002</v>
      </c>
      <c r="F32" s="115">
        <v>1.331</v>
      </c>
      <c r="G32" s="115">
        <v>215.179</v>
      </c>
      <c r="H32" s="115">
        <v>5.8310000000000004</v>
      </c>
      <c r="I32" s="115">
        <v>962.41200000000003</v>
      </c>
      <c r="J32" s="115">
        <v>77.040000000000006</v>
      </c>
      <c r="K32" s="115">
        <v>1530.9659999999999</v>
      </c>
      <c r="L32" s="115">
        <v>3.1429999999999998</v>
      </c>
      <c r="M32" s="115">
        <v>1566.98</v>
      </c>
    </row>
    <row r="33" spans="1:13" x14ac:dyDescent="0.25">
      <c r="A33" s="121">
        <v>1992</v>
      </c>
      <c r="B33" s="115">
        <v>0</v>
      </c>
      <c r="C33" s="115">
        <v>32.223999999999997</v>
      </c>
      <c r="D33" s="115">
        <v>2.8380000000000001</v>
      </c>
      <c r="E33" s="115">
        <v>272.45</v>
      </c>
      <c r="F33" s="115">
        <v>1.222</v>
      </c>
      <c r="G33" s="115">
        <v>213.38499999999999</v>
      </c>
      <c r="H33" s="115">
        <v>5.9450000000000003</v>
      </c>
      <c r="I33" s="115">
        <v>979.05399999999997</v>
      </c>
      <c r="J33" s="115">
        <v>80.347999999999999</v>
      </c>
      <c r="K33" s="115">
        <v>1555.242</v>
      </c>
      <c r="L33" s="115">
        <v>3.1320000000000001</v>
      </c>
      <c r="M33" s="115">
        <v>1590.597</v>
      </c>
    </row>
    <row r="34" spans="1:13" x14ac:dyDescent="0.25">
      <c r="A34" s="121">
        <v>1993</v>
      </c>
      <c r="B34" s="115">
        <v>0</v>
      </c>
      <c r="C34" s="115">
        <v>34.155000000000001</v>
      </c>
      <c r="D34" s="115">
        <v>2.6539999999999999</v>
      </c>
      <c r="E34" s="115">
        <v>280.726</v>
      </c>
      <c r="F34" s="115">
        <v>1.2749999999999999</v>
      </c>
      <c r="G34" s="115">
        <v>215.059</v>
      </c>
      <c r="H34" s="115">
        <v>6.0529999999999999</v>
      </c>
      <c r="I34" s="115">
        <v>993.06600000000003</v>
      </c>
      <c r="J34" s="115">
        <v>67.692999999999998</v>
      </c>
      <c r="K34" s="115">
        <v>1566.527</v>
      </c>
      <c r="L34" s="115">
        <v>3.1920000000000002</v>
      </c>
      <c r="M34" s="115">
        <v>1603.874</v>
      </c>
    </row>
    <row r="35" spans="1:13" x14ac:dyDescent="0.25">
      <c r="A35" s="121">
        <v>1994</v>
      </c>
      <c r="B35" s="115">
        <v>0</v>
      </c>
      <c r="C35" s="115">
        <v>37.563000000000002</v>
      </c>
      <c r="D35" s="115">
        <v>2.637</v>
      </c>
      <c r="E35" s="115">
        <v>297.93700000000001</v>
      </c>
      <c r="F35" s="115">
        <v>2.141</v>
      </c>
      <c r="G35" s="115">
        <v>223.81200000000001</v>
      </c>
      <c r="H35" s="115">
        <v>6.327</v>
      </c>
      <c r="I35" s="115">
        <v>1004.056</v>
      </c>
      <c r="J35" s="115">
        <v>66.277000000000001</v>
      </c>
      <c r="K35" s="115">
        <v>1603.1859999999999</v>
      </c>
      <c r="L35" s="115">
        <v>3.3010000000000002</v>
      </c>
      <c r="M35" s="115">
        <v>1644.05</v>
      </c>
    </row>
    <row r="36" spans="1:13" x14ac:dyDescent="0.25">
      <c r="A36" s="121">
        <v>1995</v>
      </c>
      <c r="B36" s="115">
        <v>0</v>
      </c>
      <c r="C36" s="115">
        <v>38.398000000000003</v>
      </c>
      <c r="D36" s="115">
        <v>2.7370000000000001</v>
      </c>
      <c r="E36" s="115">
        <v>309.98099999999999</v>
      </c>
      <c r="F36" s="115">
        <v>1.1160000000000001</v>
      </c>
      <c r="G36" s="115">
        <v>222.114</v>
      </c>
      <c r="H36" s="115">
        <v>6.218</v>
      </c>
      <c r="I36" s="115">
        <v>1026.384</v>
      </c>
      <c r="J36" s="115">
        <v>68.373999999999995</v>
      </c>
      <c r="K36" s="115">
        <v>1636.924</v>
      </c>
      <c r="L36" s="115">
        <v>3.2309999999999999</v>
      </c>
      <c r="M36" s="115">
        <v>1678.5519999999999</v>
      </c>
    </row>
    <row r="37" spans="1:13" x14ac:dyDescent="0.25">
      <c r="A37" s="121">
        <v>1996</v>
      </c>
      <c r="B37" s="115">
        <v>0</v>
      </c>
      <c r="C37" s="115">
        <v>39.084000000000003</v>
      </c>
      <c r="D37" s="115">
        <v>2.5830000000000002</v>
      </c>
      <c r="E37" s="115">
        <v>330.25299999999999</v>
      </c>
      <c r="F37" s="115">
        <v>0.98399999999999999</v>
      </c>
      <c r="G37" s="115">
        <v>236.47300000000001</v>
      </c>
      <c r="H37" s="115">
        <v>6.0350000000000001</v>
      </c>
      <c r="I37" s="115">
        <v>1046.05</v>
      </c>
      <c r="J37" s="115">
        <v>63.927</v>
      </c>
      <c r="K37" s="115">
        <v>1686.3040000000001</v>
      </c>
      <c r="L37" s="115">
        <v>3.2229999999999999</v>
      </c>
      <c r="M37" s="115">
        <v>1728.61</v>
      </c>
    </row>
    <row r="38" spans="1:13" x14ac:dyDescent="0.25">
      <c r="A38" s="121">
        <v>1997</v>
      </c>
      <c r="B38" s="115">
        <v>0</v>
      </c>
      <c r="C38" s="115">
        <v>41.387</v>
      </c>
      <c r="D38" s="115">
        <v>2.7450000000000001</v>
      </c>
      <c r="E38" s="115">
        <v>345.24900000000002</v>
      </c>
      <c r="F38" s="115">
        <v>0.89600000000000002</v>
      </c>
      <c r="G38" s="115">
        <v>238.923</v>
      </c>
      <c r="H38" s="115">
        <v>6.375</v>
      </c>
      <c r="I38" s="115">
        <v>1055.42</v>
      </c>
      <c r="J38" s="115">
        <v>53.445</v>
      </c>
      <c r="K38" s="115">
        <v>1703.0519999999999</v>
      </c>
      <c r="L38" s="115">
        <v>3.2730000000000001</v>
      </c>
      <c r="M38" s="115">
        <v>1747.712</v>
      </c>
    </row>
    <row r="39" spans="1:13" x14ac:dyDescent="0.25">
      <c r="A39" s="121">
        <v>1998</v>
      </c>
      <c r="B39" s="115">
        <v>0</v>
      </c>
      <c r="C39" s="115">
        <v>35.287999999999997</v>
      </c>
      <c r="D39" s="115">
        <v>2.4540000000000002</v>
      </c>
      <c r="E39" s="115">
        <v>355.47800000000001</v>
      </c>
      <c r="F39" s="115">
        <v>1.111</v>
      </c>
      <c r="G39" s="115">
        <v>242.434</v>
      </c>
      <c r="H39" s="115">
        <v>6.6740000000000004</v>
      </c>
      <c r="I39" s="115">
        <v>1087.8979999999999</v>
      </c>
      <c r="J39" s="115">
        <v>50.591000000000001</v>
      </c>
      <c r="K39" s="115">
        <v>1746.6410000000001</v>
      </c>
      <c r="L39" s="115">
        <v>3.3239999999999998</v>
      </c>
      <c r="M39" s="115">
        <v>1785.2529999999999</v>
      </c>
    </row>
    <row r="40" spans="1:13" x14ac:dyDescent="0.25">
      <c r="A40" s="121">
        <v>1999</v>
      </c>
      <c r="B40" s="115">
        <v>0</v>
      </c>
      <c r="C40" s="115">
        <v>35.811</v>
      </c>
      <c r="D40" s="115">
        <v>2.7080000000000002</v>
      </c>
      <c r="E40" s="115">
        <v>369.47800000000001</v>
      </c>
      <c r="F40" s="115">
        <v>0.89900000000000002</v>
      </c>
      <c r="G40" s="115">
        <v>250.018</v>
      </c>
      <c r="H40" s="115">
        <v>6.7439999999999998</v>
      </c>
      <c r="I40" s="115">
        <v>1112.777</v>
      </c>
      <c r="J40" s="115">
        <v>49.970999999999997</v>
      </c>
      <c r="K40" s="115">
        <v>1792.5940000000001</v>
      </c>
      <c r="L40" s="115">
        <v>3.4049999999999998</v>
      </c>
      <c r="M40" s="115">
        <v>1831.809</v>
      </c>
    </row>
    <row r="41" spans="1:13" x14ac:dyDescent="0.25">
      <c r="A41" s="121">
        <v>2000</v>
      </c>
      <c r="B41" s="115">
        <v>0</v>
      </c>
      <c r="C41" s="115">
        <v>35.65</v>
      </c>
      <c r="D41" s="115">
        <v>2.5089999999999999</v>
      </c>
      <c r="E41" s="115">
        <v>385.72</v>
      </c>
      <c r="F41" s="115">
        <v>0.748</v>
      </c>
      <c r="G41" s="115">
        <v>258.58100000000002</v>
      </c>
      <c r="H41" s="115">
        <v>6.6429999999999998</v>
      </c>
      <c r="I41" s="115">
        <v>1127.539</v>
      </c>
      <c r="J41" s="115">
        <v>66.647999999999996</v>
      </c>
      <c r="K41" s="115">
        <v>1848.3879999999999</v>
      </c>
      <c r="L41" s="115">
        <v>3.6280000000000001</v>
      </c>
      <c r="M41" s="115">
        <v>1887.6659999999999</v>
      </c>
    </row>
    <row r="42" spans="1:13" x14ac:dyDescent="0.25">
      <c r="A42" s="121">
        <v>2001</v>
      </c>
      <c r="B42" s="115">
        <v>0</v>
      </c>
      <c r="C42" s="115">
        <v>34.886000000000003</v>
      </c>
      <c r="D42" s="115">
        <v>2.415</v>
      </c>
      <c r="E42" s="115">
        <v>394.63600000000002</v>
      </c>
      <c r="F42" s="115">
        <v>0.86399999999999999</v>
      </c>
      <c r="G42" s="115">
        <v>247.43199999999999</v>
      </c>
      <c r="H42" s="115">
        <v>6.0860000000000003</v>
      </c>
      <c r="I42" s="115">
        <v>1125.28</v>
      </c>
      <c r="J42" s="115">
        <v>43.97</v>
      </c>
      <c r="K42" s="115">
        <v>1820.684</v>
      </c>
      <c r="L42" s="115">
        <v>3.8250000000000002</v>
      </c>
      <c r="M42" s="115">
        <v>1859.394</v>
      </c>
    </row>
    <row r="43" spans="1:13" x14ac:dyDescent="0.25">
      <c r="A43" s="121">
        <v>2002</v>
      </c>
      <c r="B43" s="115">
        <v>0</v>
      </c>
      <c r="C43" s="115">
        <v>37.087000000000003</v>
      </c>
      <c r="D43" s="115">
        <v>2.3319999999999999</v>
      </c>
      <c r="E43" s="115">
        <v>402.14499999999998</v>
      </c>
      <c r="F43" s="115">
        <v>0.89900000000000002</v>
      </c>
      <c r="G43" s="115">
        <v>241.245</v>
      </c>
      <c r="H43" s="115">
        <v>6.0140000000000002</v>
      </c>
      <c r="I43" s="115">
        <v>1154.548</v>
      </c>
      <c r="J43" s="115">
        <v>50.823999999999998</v>
      </c>
      <c r="K43" s="115">
        <v>1858.0070000000001</v>
      </c>
      <c r="L43" s="115">
        <v>3.6379999999999999</v>
      </c>
      <c r="M43" s="115">
        <v>1898.731</v>
      </c>
    </row>
    <row r="44" spans="1:13" x14ac:dyDescent="0.25">
      <c r="A44" s="121">
        <v>2003</v>
      </c>
      <c r="B44" s="115">
        <v>0</v>
      </c>
      <c r="C44" s="115">
        <v>33.264000000000003</v>
      </c>
      <c r="D44" s="115">
        <v>2.089</v>
      </c>
      <c r="E44" s="115">
        <v>417.065</v>
      </c>
      <c r="F44" s="115">
        <v>1.125</v>
      </c>
      <c r="G44" s="115">
        <v>235.839</v>
      </c>
      <c r="H44" s="115">
        <v>5.56</v>
      </c>
      <c r="I44" s="115">
        <v>1174.2560000000001</v>
      </c>
      <c r="J44" s="115">
        <v>42.872999999999998</v>
      </c>
      <c r="K44" s="115">
        <v>1878.808</v>
      </c>
      <c r="L44" s="115">
        <v>4.5119999999999996</v>
      </c>
      <c r="M44" s="115">
        <v>1916.5840000000001</v>
      </c>
    </row>
    <row r="45" spans="1:13" x14ac:dyDescent="0.25">
      <c r="A45" s="121">
        <v>2004</v>
      </c>
      <c r="B45" s="115">
        <v>0</v>
      </c>
      <c r="C45" s="115">
        <v>31.927</v>
      </c>
      <c r="D45" s="115">
        <v>2.16</v>
      </c>
      <c r="E45" s="115">
        <v>442.97699999999998</v>
      </c>
      <c r="F45" s="115">
        <v>1.2030000000000001</v>
      </c>
      <c r="G45" s="115">
        <v>244.29400000000001</v>
      </c>
      <c r="H45" s="115">
        <v>5.633</v>
      </c>
      <c r="I45" s="115">
        <v>1183.096</v>
      </c>
      <c r="J45" s="115">
        <v>55.531999999999996</v>
      </c>
      <c r="K45" s="115">
        <v>1934.894</v>
      </c>
      <c r="L45" s="115">
        <v>4.7770000000000001</v>
      </c>
      <c r="M45" s="115">
        <v>1971.5989999999999</v>
      </c>
    </row>
    <row r="46" spans="1:13" x14ac:dyDescent="0.25">
      <c r="A46" s="121">
        <v>2005</v>
      </c>
      <c r="B46" s="115">
        <v>0</v>
      </c>
      <c r="C46" s="115">
        <v>33.076000000000001</v>
      </c>
      <c r="D46" s="115">
        <v>2.4449999999999998</v>
      </c>
      <c r="E46" s="115">
        <v>453.238</v>
      </c>
      <c r="F46" s="115">
        <v>1.776</v>
      </c>
      <c r="G46" s="115">
        <v>250.95400000000001</v>
      </c>
      <c r="H46" s="115">
        <v>5.6029999999999998</v>
      </c>
      <c r="I46" s="115">
        <v>1177.443</v>
      </c>
      <c r="J46" s="115">
        <v>62.886000000000003</v>
      </c>
      <c r="K46" s="115">
        <v>1954.346</v>
      </c>
      <c r="L46" s="115">
        <v>4.944</v>
      </c>
      <c r="M46" s="115">
        <v>1992.366</v>
      </c>
    </row>
    <row r="47" spans="1:13" x14ac:dyDescent="0.25">
      <c r="A47" s="121">
        <v>2006</v>
      </c>
      <c r="B47" s="115">
        <v>0</v>
      </c>
      <c r="C47" s="115">
        <v>33.133000000000003</v>
      </c>
      <c r="D47" s="115">
        <v>2.3119999999999998</v>
      </c>
      <c r="E47" s="115">
        <v>476.33300000000003</v>
      </c>
      <c r="F47" s="115">
        <v>1.7290000000000001</v>
      </c>
      <c r="G47" s="115">
        <v>244.066</v>
      </c>
      <c r="H47" s="115">
        <v>5.4589999999999996</v>
      </c>
      <c r="I47" s="115">
        <v>1187.527</v>
      </c>
      <c r="J47" s="115">
        <v>68.010000000000005</v>
      </c>
      <c r="K47" s="115">
        <v>1985.4369999999999</v>
      </c>
      <c r="L47" s="115">
        <v>4.7229999999999999</v>
      </c>
      <c r="M47" s="115">
        <v>2023.2929999999999</v>
      </c>
    </row>
    <row r="48" spans="1:13" x14ac:dyDescent="0.25">
      <c r="A48" s="121">
        <v>2007</v>
      </c>
      <c r="B48" s="115">
        <v>0</v>
      </c>
      <c r="C48" s="115">
        <v>35.180999999999997</v>
      </c>
      <c r="D48" s="115">
        <v>2.1840000000000002</v>
      </c>
      <c r="E48" s="115">
        <v>476.048</v>
      </c>
      <c r="F48" s="115">
        <v>1.3819999999999999</v>
      </c>
      <c r="G48" s="115">
        <v>242.494</v>
      </c>
      <c r="H48" s="115">
        <v>5.6379999999999999</v>
      </c>
      <c r="I48" s="115">
        <v>1183.5239999999999</v>
      </c>
      <c r="J48" s="115">
        <v>74.616</v>
      </c>
      <c r="K48" s="115">
        <v>1985.885</v>
      </c>
      <c r="L48" s="115">
        <v>5.2590000000000003</v>
      </c>
      <c r="M48" s="115">
        <v>2026.325</v>
      </c>
    </row>
    <row r="49" spans="1:13" x14ac:dyDescent="0.25">
      <c r="A49" s="121">
        <v>2008</v>
      </c>
      <c r="B49" s="115">
        <v>0</v>
      </c>
      <c r="C49" s="115">
        <v>36.701999999999998</v>
      </c>
      <c r="D49" s="115">
        <v>1.9550000000000001</v>
      </c>
      <c r="E49" s="115">
        <v>430.065</v>
      </c>
      <c r="F49" s="115">
        <v>2.528</v>
      </c>
      <c r="G49" s="115">
        <v>230.59399999999999</v>
      </c>
      <c r="H49" s="115">
        <v>5.234</v>
      </c>
      <c r="I49" s="115">
        <v>1114.0630000000001</v>
      </c>
      <c r="J49" s="115">
        <v>69.531000000000006</v>
      </c>
      <c r="K49" s="115">
        <v>1853.97</v>
      </c>
      <c r="L49" s="115">
        <v>4.859</v>
      </c>
      <c r="M49" s="115">
        <v>1895.5309999999999</v>
      </c>
    </row>
    <row r="50" spans="1:13" x14ac:dyDescent="0.25">
      <c r="A50" s="121">
        <v>2009</v>
      </c>
      <c r="B50" s="115">
        <v>0</v>
      </c>
      <c r="C50" s="115">
        <v>37.924999999999997</v>
      </c>
      <c r="D50" s="115">
        <v>1.8360000000000001</v>
      </c>
      <c r="E50" s="115">
        <v>406.02600000000001</v>
      </c>
      <c r="F50" s="115">
        <v>1.7649999999999999</v>
      </c>
      <c r="G50" s="115">
        <v>208.23699999999999</v>
      </c>
      <c r="H50" s="115">
        <v>4.7060000000000004</v>
      </c>
      <c r="I50" s="115">
        <v>1107.038</v>
      </c>
      <c r="J50" s="115">
        <v>59.362000000000002</v>
      </c>
      <c r="K50" s="115">
        <v>1788.97</v>
      </c>
      <c r="L50" s="115">
        <v>4.657</v>
      </c>
      <c r="M50" s="115">
        <v>1831.5530000000001</v>
      </c>
    </row>
    <row r="51" spans="1:13" x14ac:dyDescent="0.25">
      <c r="A51" s="121">
        <v>2010</v>
      </c>
      <c r="B51" s="115">
        <v>0</v>
      </c>
      <c r="C51" s="115">
        <v>38.171999999999997</v>
      </c>
      <c r="D51" s="115">
        <v>1.87</v>
      </c>
      <c r="E51" s="115">
        <v>428.98</v>
      </c>
      <c r="F51" s="115">
        <v>0.28799999999999998</v>
      </c>
      <c r="G51" s="115">
        <v>214.018</v>
      </c>
      <c r="H51" s="115">
        <v>5.7320000000000002</v>
      </c>
      <c r="I51" s="115">
        <v>1086.2729999999999</v>
      </c>
      <c r="J51" s="115">
        <v>66.981999999999999</v>
      </c>
      <c r="K51" s="115">
        <v>1804.1420000000001</v>
      </c>
      <c r="L51" s="115">
        <v>4.6630000000000003</v>
      </c>
      <c r="M51" s="115">
        <v>1846.9760000000001</v>
      </c>
    </row>
    <row r="52" spans="1:13" x14ac:dyDescent="0.25">
      <c r="A52" s="121">
        <v>2011</v>
      </c>
      <c r="B52" s="115">
        <v>0</v>
      </c>
      <c r="C52" s="115">
        <v>38.947000000000003</v>
      </c>
      <c r="D52" s="115">
        <v>1.871</v>
      </c>
      <c r="E52" s="115">
        <v>436.35599999999999</v>
      </c>
      <c r="F52" s="115">
        <v>0.28899999999999998</v>
      </c>
      <c r="G52" s="115">
        <v>213.07499999999999</v>
      </c>
      <c r="H52" s="115">
        <v>5.4950000000000001</v>
      </c>
      <c r="I52" s="115">
        <v>1053.942</v>
      </c>
      <c r="J52" s="115">
        <v>58.296999999999997</v>
      </c>
      <c r="K52" s="115">
        <v>1769.325</v>
      </c>
      <c r="L52" s="115">
        <v>4.4390000000000001</v>
      </c>
      <c r="M52" s="115">
        <v>1812.71</v>
      </c>
    </row>
    <row r="53" spans="1:13" x14ac:dyDescent="0.25">
      <c r="A53" s="121">
        <v>2012</v>
      </c>
      <c r="B53" s="115">
        <v>0</v>
      </c>
      <c r="C53" s="115">
        <v>41.372</v>
      </c>
      <c r="D53" s="115">
        <v>1.7370000000000001</v>
      </c>
      <c r="E53" s="115">
        <v>416.74900000000002</v>
      </c>
      <c r="F53" s="115">
        <v>0.28399999999999997</v>
      </c>
      <c r="G53" s="115">
        <v>209.58</v>
      </c>
      <c r="H53" s="115">
        <v>5.0149999999999997</v>
      </c>
      <c r="I53" s="115">
        <v>1046.5070000000001</v>
      </c>
      <c r="J53" s="115">
        <v>50.351999999999997</v>
      </c>
      <c r="K53" s="115">
        <v>1730.2239999999999</v>
      </c>
      <c r="L53" s="115">
        <v>4.0309999999999997</v>
      </c>
      <c r="M53" s="115">
        <v>1775.627</v>
      </c>
    </row>
    <row r="54" spans="1:13" x14ac:dyDescent="0.25">
      <c r="A54" s="121">
        <v>2013</v>
      </c>
      <c r="B54" s="115">
        <v>0</v>
      </c>
      <c r="C54" s="115">
        <v>47.042999999999999</v>
      </c>
      <c r="D54" s="115">
        <v>1.546</v>
      </c>
      <c r="E54" s="115">
        <v>421.43200000000002</v>
      </c>
      <c r="F54" s="115">
        <v>0.38300000000000001</v>
      </c>
      <c r="G54" s="115">
        <v>214.429</v>
      </c>
      <c r="H54" s="115">
        <v>5.3090000000000002</v>
      </c>
      <c r="I54" s="115">
        <v>1057.4349999999999</v>
      </c>
      <c r="J54" s="115">
        <v>43.640999999999998</v>
      </c>
      <c r="K54" s="115">
        <v>1744.174</v>
      </c>
      <c r="L54" s="115">
        <v>4.1950000000000003</v>
      </c>
      <c r="M54" s="115">
        <v>1795.413</v>
      </c>
    </row>
    <row r="55" spans="1:13" x14ac:dyDescent="0.25">
      <c r="A55" s="121">
        <v>2014</v>
      </c>
      <c r="B55" s="115">
        <v>0</v>
      </c>
      <c r="C55" s="115">
        <v>40.252000000000002</v>
      </c>
      <c r="D55" s="115">
        <v>1.5</v>
      </c>
      <c r="E55" s="115">
        <v>440.99200000000002</v>
      </c>
      <c r="F55" s="115">
        <v>0.47899999999999998</v>
      </c>
      <c r="G55" s="115">
        <v>219.74</v>
      </c>
      <c r="H55" s="115">
        <v>5.5309999999999997</v>
      </c>
      <c r="I55" s="115">
        <v>1067.444</v>
      </c>
      <c r="J55" s="115">
        <v>33.531999999999996</v>
      </c>
      <c r="K55" s="115">
        <v>1769.2190000000001</v>
      </c>
      <c r="L55" s="115">
        <v>4.2210000000000001</v>
      </c>
      <c r="M55" s="115">
        <v>1813.692</v>
      </c>
    </row>
    <row r="56" spans="1:13" x14ac:dyDescent="0.25">
      <c r="A56" s="121">
        <v>2015</v>
      </c>
      <c r="B56" s="115">
        <v>0</v>
      </c>
      <c r="C56" s="115">
        <v>39.409999999999997</v>
      </c>
      <c r="D56" s="115">
        <v>1.462</v>
      </c>
      <c r="E56" s="115">
        <v>446.80099999999999</v>
      </c>
      <c r="F56" s="115">
        <v>0.628</v>
      </c>
      <c r="G56" s="115">
        <v>231.44800000000001</v>
      </c>
      <c r="H56" s="115">
        <v>6.0289999999999999</v>
      </c>
      <c r="I56" s="115">
        <v>1072.7070000000001</v>
      </c>
      <c r="J56" s="115">
        <v>34.798000000000002</v>
      </c>
      <c r="K56" s="115">
        <v>1793.873</v>
      </c>
      <c r="L56" s="115">
        <v>3.8839999999999999</v>
      </c>
      <c r="M56" s="115">
        <v>1837.1669999999999</v>
      </c>
    </row>
    <row r="57" spans="1:13" x14ac:dyDescent="0.25">
      <c r="A57" s="121">
        <v>2016</v>
      </c>
      <c r="B57" s="115">
        <v>0</v>
      </c>
      <c r="C57" s="115">
        <v>40.063000000000002</v>
      </c>
      <c r="D57" s="115">
        <v>1.415</v>
      </c>
      <c r="E57" s="115">
        <v>437.04700000000003</v>
      </c>
      <c r="F57" s="115">
        <v>0.74299999999999999</v>
      </c>
      <c r="G57" s="115">
        <v>241.97300000000001</v>
      </c>
      <c r="H57" s="115">
        <v>5.7160000000000002</v>
      </c>
      <c r="I57" s="115">
        <v>1091.6500000000001</v>
      </c>
      <c r="J57" s="115">
        <v>46.792000000000002</v>
      </c>
      <c r="K57" s="115">
        <v>1825.337</v>
      </c>
      <c r="L57" s="115">
        <v>3.6259999999999999</v>
      </c>
      <c r="M57" s="115">
        <v>1869.0260000000001</v>
      </c>
    </row>
    <row r="58" spans="1:13" x14ac:dyDescent="0.25">
      <c r="A58" s="121">
        <v>2017</v>
      </c>
      <c r="B58" s="115">
        <v>0</v>
      </c>
      <c r="C58" s="115">
        <v>42.252000000000002</v>
      </c>
      <c r="D58" s="115">
        <v>1.4490000000000001</v>
      </c>
      <c r="E58" s="115">
        <v>442.065</v>
      </c>
      <c r="F58" s="115">
        <v>0.77900000000000003</v>
      </c>
      <c r="G58" s="115">
        <v>251.46899999999999</v>
      </c>
      <c r="H58" s="115">
        <v>5.258</v>
      </c>
      <c r="I58" s="115">
        <v>1090.1420000000001</v>
      </c>
      <c r="J58" s="115">
        <v>49.905999999999999</v>
      </c>
      <c r="K58" s="115">
        <v>1841.069</v>
      </c>
      <c r="L58" s="115">
        <v>3.5209999999999999</v>
      </c>
      <c r="M58" s="115">
        <v>1886.8420000000001</v>
      </c>
    </row>
    <row r="59" spans="1:13" x14ac:dyDescent="0.25">
      <c r="A59" s="121">
        <v>2018</v>
      </c>
      <c r="B59" s="115">
        <v>0</v>
      </c>
      <c r="C59" s="115">
        <v>50.908999999999999</v>
      </c>
      <c r="D59" s="115">
        <v>1.5489999999999999</v>
      </c>
      <c r="E59" s="115">
        <v>466.16899999999998</v>
      </c>
      <c r="F59" s="115">
        <v>0.79300000000000004</v>
      </c>
      <c r="G59" s="115">
        <v>255.18299999999999</v>
      </c>
      <c r="H59" s="115">
        <v>5.0730000000000004</v>
      </c>
      <c r="I59" s="115">
        <v>1089.598</v>
      </c>
      <c r="J59" s="115">
        <v>45.359000000000002</v>
      </c>
      <c r="K59" s="115">
        <v>1863.723</v>
      </c>
      <c r="L59" s="115">
        <v>3.504</v>
      </c>
      <c r="M59" s="115">
        <v>1918.136</v>
      </c>
    </row>
    <row r="60" spans="1:13" x14ac:dyDescent="0.25">
      <c r="A60" s="121">
        <v>2019</v>
      </c>
      <c r="B60" s="115">
        <v>0</v>
      </c>
      <c r="C60" s="115">
        <v>58.948</v>
      </c>
      <c r="D60" s="115">
        <v>1.617</v>
      </c>
      <c r="E60" s="115">
        <v>468.47899999999998</v>
      </c>
      <c r="F60" s="115">
        <v>0.78500000000000003</v>
      </c>
      <c r="G60" s="115">
        <v>260.61900000000003</v>
      </c>
      <c r="H60" s="115">
        <v>4.8639999999999999</v>
      </c>
      <c r="I60" s="115">
        <v>1085.924</v>
      </c>
      <c r="J60" s="115">
        <v>39.731999999999999</v>
      </c>
      <c r="K60" s="115">
        <v>1862.02</v>
      </c>
      <c r="L60" s="115">
        <v>3.2389999999999999</v>
      </c>
      <c r="M60" s="115">
        <v>1924.2070000000001</v>
      </c>
    </row>
    <row r="61" spans="1:13" x14ac:dyDescent="0.25">
      <c r="A61" s="121">
        <v>2020</v>
      </c>
      <c r="B61" s="115">
        <v>0</v>
      </c>
      <c r="C61" s="115">
        <v>58.658999999999999</v>
      </c>
      <c r="D61" s="115">
        <v>1.397</v>
      </c>
      <c r="E61" s="115">
        <v>439.20100000000002</v>
      </c>
      <c r="F61" s="115">
        <v>0.54400000000000004</v>
      </c>
      <c r="G61" s="115">
        <v>161.358</v>
      </c>
      <c r="H61" s="115">
        <v>4.282</v>
      </c>
      <c r="I61" s="115">
        <v>935.38900000000001</v>
      </c>
      <c r="J61" s="115">
        <v>29.396000000000001</v>
      </c>
      <c r="K61" s="115">
        <v>1571.566</v>
      </c>
      <c r="L61" s="115">
        <v>2.5539999999999998</v>
      </c>
      <c r="M61" s="115">
        <v>1632.78</v>
      </c>
    </row>
    <row r="62" spans="1:13" x14ac:dyDescent="0.25">
      <c r="A62" s="121">
        <v>2021</v>
      </c>
      <c r="B62" s="115">
        <v>0</v>
      </c>
      <c r="C62" s="115">
        <v>65.090999999999994</v>
      </c>
      <c r="D62" s="115">
        <v>1.49</v>
      </c>
      <c r="E62" s="115">
        <v>459.30399999999997</v>
      </c>
      <c r="F62" s="115">
        <v>0.61399999999999999</v>
      </c>
      <c r="G62" s="115">
        <v>204.785</v>
      </c>
      <c r="H62" s="115">
        <v>4.4080000000000004</v>
      </c>
      <c r="I62" s="115">
        <v>1024.604</v>
      </c>
      <c r="J62" s="115">
        <v>46.171999999999997</v>
      </c>
      <c r="K62" s="115">
        <v>1741.3779999999999</v>
      </c>
      <c r="L62" s="115">
        <v>2.5819999999999999</v>
      </c>
      <c r="M62" s="115">
        <v>1809.05</v>
      </c>
    </row>
    <row r="63" spans="1:13" x14ac:dyDescent="0.25">
      <c r="A63" s="121">
        <v>2022</v>
      </c>
      <c r="B63" s="115">
        <v>0</v>
      </c>
      <c r="C63" s="115">
        <v>68.290999999999997</v>
      </c>
      <c r="D63" s="115">
        <v>1.5389999999999999</v>
      </c>
      <c r="E63" s="115">
        <v>456.82400000000001</v>
      </c>
      <c r="F63" s="115">
        <v>0.622</v>
      </c>
      <c r="G63" s="115">
        <v>232.97</v>
      </c>
      <c r="H63" s="115">
        <v>4.6909999999999998</v>
      </c>
      <c r="I63" s="115">
        <v>1019.2329999999999</v>
      </c>
      <c r="J63" s="115">
        <v>49.725000000000001</v>
      </c>
      <c r="K63" s="115">
        <v>1765.605</v>
      </c>
      <c r="L63" s="115">
        <v>2.6</v>
      </c>
      <c r="M63" s="11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J63"/>
  <sheetViews>
    <sheetView workbookViewId="0"/>
  </sheetViews>
  <sheetFormatPr defaultColWidth="9.140625" defaultRowHeight="15" x14ac:dyDescent="0.2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6384" width="9.140625" style="26"/>
  </cols>
  <sheetData>
    <row r="1" spans="1:10" s="27" customFormat="1" ht="23.25" customHeight="1" x14ac:dyDescent="0.25">
      <c r="B1" s="27" t="s">
        <v>1926</v>
      </c>
      <c r="C1" s="27" t="s">
        <v>1930</v>
      </c>
      <c r="D1" s="28" t="s">
        <v>2387</v>
      </c>
      <c r="E1" s="28" t="s">
        <v>2387</v>
      </c>
      <c r="F1" s="28" t="s">
        <v>2385</v>
      </c>
      <c r="G1" s="28" t="s">
        <v>1901</v>
      </c>
      <c r="H1" s="28" t="s">
        <v>1922</v>
      </c>
      <c r="I1" s="28" t="s">
        <v>2387</v>
      </c>
      <c r="J1" s="28" t="s">
        <v>2381</v>
      </c>
    </row>
    <row r="2" spans="1:10" s="27" customFormat="1" ht="23.25" customHeight="1" x14ac:dyDescent="0.3">
      <c r="A2" s="116" t="s">
        <v>2283</v>
      </c>
      <c r="B2" s="115"/>
      <c r="C2" s="115"/>
      <c r="D2" s="115"/>
      <c r="E2" s="115"/>
      <c r="F2" s="115"/>
      <c r="G2" s="115"/>
      <c r="H2" s="115"/>
      <c r="I2" s="115"/>
      <c r="J2" s="115"/>
    </row>
    <row r="3" spans="1:10" ht="18.75" x14ac:dyDescent="0.3">
      <c r="A3" s="117" t="s">
        <v>7175</v>
      </c>
      <c r="B3" s="115"/>
      <c r="C3" s="115"/>
      <c r="D3" s="115"/>
      <c r="E3" s="115"/>
      <c r="F3" s="115"/>
      <c r="G3" s="115"/>
      <c r="H3" s="115"/>
      <c r="I3" s="115"/>
      <c r="J3" s="115"/>
    </row>
    <row r="4" spans="1:10" x14ac:dyDescent="0.25">
      <c r="A4"/>
      <c r="B4"/>
      <c r="C4"/>
      <c r="D4"/>
      <c r="E4"/>
      <c r="F4"/>
      <c r="G4"/>
      <c r="H4"/>
      <c r="I4"/>
      <c r="J4"/>
    </row>
    <row r="5" spans="1:10" x14ac:dyDescent="0.25">
      <c r="A5" s="118" t="s">
        <v>7176</v>
      </c>
      <c r="B5" s="115"/>
      <c r="C5" s="115"/>
      <c r="D5" s="115"/>
      <c r="E5" s="115"/>
      <c r="F5" s="115"/>
      <c r="G5" s="115"/>
      <c r="H5" s="115"/>
      <c r="I5" s="115"/>
      <c r="J5" s="115"/>
    </row>
    <row r="6" spans="1:10" x14ac:dyDescent="0.25">
      <c r="A6"/>
      <c r="B6"/>
      <c r="C6"/>
      <c r="D6"/>
      <c r="E6"/>
      <c r="F6"/>
      <c r="G6"/>
      <c r="H6"/>
      <c r="I6"/>
      <c r="J6"/>
    </row>
    <row r="7" spans="1:10" x14ac:dyDescent="0.25">
      <c r="A7" s="115" t="s">
        <v>7177</v>
      </c>
      <c r="B7" s="115"/>
      <c r="C7" s="115"/>
      <c r="D7" s="115"/>
      <c r="E7" s="115"/>
      <c r="F7" s="115"/>
      <c r="G7" s="115"/>
      <c r="H7" s="115"/>
      <c r="I7" s="115"/>
      <c r="J7" s="115"/>
    </row>
    <row r="8" spans="1:10" x14ac:dyDescent="0.25">
      <c r="A8" s="115" t="s">
        <v>7178</v>
      </c>
      <c r="B8" s="115"/>
      <c r="C8" s="115"/>
      <c r="D8" s="115"/>
      <c r="E8" s="115"/>
      <c r="F8" s="115"/>
      <c r="G8" s="115"/>
      <c r="H8" s="115"/>
      <c r="I8" s="115"/>
      <c r="J8" s="115"/>
    </row>
    <row r="9" spans="1:10" x14ac:dyDescent="0.25">
      <c r="A9"/>
      <c r="B9"/>
      <c r="C9"/>
      <c r="D9"/>
      <c r="E9"/>
      <c r="F9"/>
      <c r="G9"/>
      <c r="H9"/>
      <c r="I9"/>
      <c r="J9"/>
    </row>
    <row r="10" spans="1:10" ht="15.75" x14ac:dyDescent="0.25">
      <c r="A10" s="119" t="s">
        <v>2351</v>
      </c>
      <c r="B10" s="115"/>
      <c r="C10" s="115"/>
      <c r="D10" s="115"/>
      <c r="E10" s="115"/>
      <c r="F10" s="115"/>
      <c r="G10" s="115"/>
      <c r="H10" s="115"/>
      <c r="I10" s="115"/>
      <c r="J10" s="115"/>
    </row>
    <row r="11" spans="1:10" x14ac:dyDescent="0.25">
      <c r="A11"/>
      <c r="B11"/>
      <c r="C11"/>
      <c r="D11"/>
      <c r="E11"/>
      <c r="F11"/>
      <c r="G11"/>
      <c r="H11"/>
      <c r="I11"/>
      <c r="J11"/>
    </row>
    <row r="12" spans="1:10" x14ac:dyDescent="0.25">
      <c r="A12" s="120" t="s">
        <v>2285</v>
      </c>
      <c r="B12" s="120" t="s">
        <v>2352</v>
      </c>
      <c r="C12" s="120" t="s">
        <v>2353</v>
      </c>
      <c r="D12" s="120" t="s">
        <v>2354</v>
      </c>
      <c r="E12" s="120" t="s">
        <v>2355</v>
      </c>
      <c r="F12" s="120" t="s">
        <v>2356</v>
      </c>
      <c r="G12" s="120" t="s">
        <v>2357</v>
      </c>
      <c r="H12" s="120" t="s">
        <v>2358</v>
      </c>
      <c r="I12" s="120" t="s">
        <v>2359</v>
      </c>
      <c r="J12" s="120" t="s">
        <v>2360</v>
      </c>
    </row>
    <row r="13" spans="1:10" x14ac:dyDescent="0.25">
      <c r="A13" s="120"/>
      <c r="B13" s="120" t="s">
        <v>2300</v>
      </c>
      <c r="C13" s="120" t="s">
        <v>2300</v>
      </c>
      <c r="D13" s="120" t="s">
        <v>2300</v>
      </c>
      <c r="E13" s="120" t="s">
        <v>2300</v>
      </c>
      <c r="F13" s="120" t="s">
        <v>2300</v>
      </c>
      <c r="G13" s="120" t="s">
        <v>2300</v>
      </c>
      <c r="H13" s="120" t="s">
        <v>2300</v>
      </c>
      <c r="I13" s="120" t="s">
        <v>2300</v>
      </c>
      <c r="J13" s="120" t="s">
        <v>2300</v>
      </c>
    </row>
    <row r="14" spans="1:10" x14ac:dyDescent="0.25">
      <c r="A14" s="121">
        <v>1973</v>
      </c>
      <c r="B14" s="115">
        <v>823.46600000000001</v>
      </c>
      <c r="C14" s="115">
        <v>198.65299999999999</v>
      </c>
      <c r="D14" s="115">
        <v>20.097999999999999</v>
      </c>
      <c r="E14" s="115">
        <v>1.5589999999999999</v>
      </c>
      <c r="F14" s="115">
        <v>242.28299999999999</v>
      </c>
      <c r="G14" s="115">
        <v>263.94</v>
      </c>
      <c r="H14" s="115" t="s">
        <v>2301</v>
      </c>
      <c r="I14" s="115" t="s">
        <v>2301</v>
      </c>
      <c r="J14" s="115">
        <v>1286.059</v>
      </c>
    </row>
    <row r="15" spans="1:10" x14ac:dyDescent="0.25">
      <c r="A15" s="121">
        <v>1974</v>
      </c>
      <c r="B15" s="115">
        <v>811.63699999999994</v>
      </c>
      <c r="C15" s="115">
        <v>186.52500000000001</v>
      </c>
      <c r="D15" s="115">
        <v>22.745000000000001</v>
      </c>
      <c r="E15" s="115">
        <v>1.9219999999999999</v>
      </c>
      <c r="F15" s="115">
        <v>228.09899999999999</v>
      </c>
      <c r="G15" s="115">
        <v>252.76599999999999</v>
      </c>
      <c r="H15" s="115" t="s">
        <v>2301</v>
      </c>
      <c r="I15" s="115" t="s">
        <v>2301</v>
      </c>
      <c r="J15" s="115">
        <v>1250.9290000000001</v>
      </c>
    </row>
    <row r="16" spans="1:10" x14ac:dyDescent="0.25">
      <c r="A16" s="121">
        <v>1975</v>
      </c>
      <c r="B16" s="115">
        <v>835.58600000000001</v>
      </c>
      <c r="C16" s="115">
        <v>171.715</v>
      </c>
      <c r="D16" s="115">
        <v>16.673999999999999</v>
      </c>
      <c r="E16" s="115">
        <v>0.216</v>
      </c>
      <c r="F16" s="115">
        <v>220.58099999999999</v>
      </c>
      <c r="G16" s="115">
        <v>237.47</v>
      </c>
      <c r="H16" s="115" t="s">
        <v>2301</v>
      </c>
      <c r="I16" s="115" t="s">
        <v>2301</v>
      </c>
      <c r="J16" s="115">
        <v>1244.771</v>
      </c>
    </row>
    <row r="17" spans="1:10" x14ac:dyDescent="0.25">
      <c r="A17" s="121">
        <v>1976</v>
      </c>
      <c r="B17" s="115">
        <v>924.452</v>
      </c>
      <c r="C17" s="115">
        <v>167.04900000000001</v>
      </c>
      <c r="D17" s="115">
        <v>17.91</v>
      </c>
      <c r="E17" s="115">
        <v>0.20899999999999999</v>
      </c>
      <c r="F17" s="115">
        <v>242.702</v>
      </c>
      <c r="G17" s="115">
        <v>260.82100000000003</v>
      </c>
      <c r="H17" s="115" t="s">
        <v>2301</v>
      </c>
      <c r="I17" s="115" t="s">
        <v>2301</v>
      </c>
      <c r="J17" s="115">
        <v>1352.3219999999999</v>
      </c>
    </row>
    <row r="18" spans="1:10" x14ac:dyDescent="0.25">
      <c r="A18" s="121">
        <v>1977</v>
      </c>
      <c r="B18" s="115">
        <v>975.98</v>
      </c>
      <c r="C18" s="115">
        <v>174.04599999999999</v>
      </c>
      <c r="D18" s="115">
        <v>20.864000000000001</v>
      </c>
      <c r="E18" s="115">
        <v>0.3</v>
      </c>
      <c r="F18" s="115">
        <v>271.40199999999999</v>
      </c>
      <c r="G18" s="115">
        <v>292.56599999999997</v>
      </c>
      <c r="H18" s="115" t="s">
        <v>2301</v>
      </c>
      <c r="I18" s="115" t="s">
        <v>2301</v>
      </c>
      <c r="J18" s="115">
        <v>1442.5920000000001</v>
      </c>
    </row>
    <row r="19" spans="1:10" x14ac:dyDescent="0.25">
      <c r="A19" s="121">
        <v>1978</v>
      </c>
      <c r="B19" s="115">
        <v>973.721</v>
      </c>
      <c r="C19" s="115">
        <v>174.73599999999999</v>
      </c>
      <c r="D19" s="115">
        <v>20.347999999999999</v>
      </c>
      <c r="E19" s="115">
        <v>1.2250000000000001</v>
      </c>
      <c r="F19" s="115">
        <v>277.75200000000001</v>
      </c>
      <c r="G19" s="115">
        <v>299.32499999999999</v>
      </c>
      <c r="H19" s="115" t="s">
        <v>2301</v>
      </c>
      <c r="I19" s="115" t="s">
        <v>2301</v>
      </c>
      <c r="J19" s="115">
        <v>1447.7819999999999</v>
      </c>
    </row>
    <row r="20" spans="1:10" x14ac:dyDescent="0.25">
      <c r="A20" s="121">
        <v>1979</v>
      </c>
      <c r="B20" s="115">
        <v>1070.886</v>
      </c>
      <c r="C20" s="115">
        <v>191.48099999999999</v>
      </c>
      <c r="D20" s="115">
        <v>13.134</v>
      </c>
      <c r="E20" s="115">
        <v>0.82399999999999995</v>
      </c>
      <c r="F20" s="115">
        <v>232.565</v>
      </c>
      <c r="G20" s="115">
        <v>246.524</v>
      </c>
      <c r="H20" s="115" t="s">
        <v>2301</v>
      </c>
      <c r="I20" s="115" t="s">
        <v>2301</v>
      </c>
      <c r="J20" s="115">
        <v>1508.89</v>
      </c>
    </row>
    <row r="21" spans="1:10" x14ac:dyDescent="0.25">
      <c r="A21" s="121">
        <v>1980</v>
      </c>
      <c r="B21" s="115">
        <v>1152.94</v>
      </c>
      <c r="C21" s="115">
        <v>200.249</v>
      </c>
      <c r="D21" s="115">
        <v>12.462</v>
      </c>
      <c r="E21" s="115">
        <v>0.55100000000000005</v>
      </c>
      <c r="F21" s="115">
        <v>184.673</v>
      </c>
      <c r="G21" s="115">
        <v>197.68600000000001</v>
      </c>
      <c r="H21" s="115" t="s">
        <v>2301</v>
      </c>
      <c r="I21" s="115" t="s">
        <v>2301</v>
      </c>
      <c r="J21" s="115">
        <v>1550.874</v>
      </c>
    </row>
    <row r="22" spans="1:10" x14ac:dyDescent="0.25">
      <c r="A22" s="121">
        <v>1981</v>
      </c>
      <c r="B22" s="115">
        <v>1196.7619999999999</v>
      </c>
      <c r="C22" s="115">
        <v>197.72200000000001</v>
      </c>
      <c r="D22" s="115">
        <v>9.1620000000000008</v>
      </c>
      <c r="E22" s="115">
        <v>0.42699999999999999</v>
      </c>
      <c r="F22" s="115">
        <v>155.702</v>
      </c>
      <c r="G22" s="115">
        <v>165.291</v>
      </c>
      <c r="H22" s="115" t="s">
        <v>2301</v>
      </c>
      <c r="I22" s="115" t="s">
        <v>2301</v>
      </c>
      <c r="J22" s="115">
        <v>1559.7750000000001</v>
      </c>
    </row>
    <row r="23" spans="1:10" x14ac:dyDescent="0.25">
      <c r="A23" s="121">
        <v>1982</v>
      </c>
      <c r="B23" s="115">
        <v>1196.6379999999999</v>
      </c>
      <c r="C23" s="115">
        <v>175.54</v>
      </c>
      <c r="D23" s="115">
        <v>6.5949999999999998</v>
      </c>
      <c r="E23" s="115">
        <v>0.45900000000000002</v>
      </c>
      <c r="F23" s="115">
        <v>110.679</v>
      </c>
      <c r="G23" s="115">
        <v>117.733</v>
      </c>
      <c r="H23" s="115" t="s">
        <v>2301</v>
      </c>
      <c r="I23" s="115" t="s">
        <v>2301</v>
      </c>
      <c r="J23" s="115">
        <v>1489.912</v>
      </c>
    </row>
    <row r="24" spans="1:10" x14ac:dyDescent="0.25">
      <c r="A24" s="121">
        <v>1983</v>
      </c>
      <c r="B24" s="115">
        <v>1256.596</v>
      </c>
      <c r="C24" s="115">
        <v>157.542</v>
      </c>
      <c r="D24" s="115">
        <v>7.1130000000000004</v>
      </c>
      <c r="E24" s="115">
        <v>0.80400000000000005</v>
      </c>
      <c r="F24" s="115">
        <v>108.10599999999999</v>
      </c>
      <c r="G24" s="115">
        <v>116.024</v>
      </c>
      <c r="H24" s="115" t="s">
        <v>2301</v>
      </c>
      <c r="I24" s="115" t="s">
        <v>2301</v>
      </c>
      <c r="J24" s="115">
        <v>1530.162</v>
      </c>
    </row>
    <row r="25" spans="1:10" x14ac:dyDescent="0.25">
      <c r="A25" s="121">
        <v>1984</v>
      </c>
      <c r="B25" s="115">
        <v>1333.337</v>
      </c>
      <c r="C25" s="115">
        <v>169.53200000000001</v>
      </c>
      <c r="D25" s="115">
        <v>6.5439999999999996</v>
      </c>
      <c r="E25" s="115">
        <v>0.77400000000000002</v>
      </c>
      <c r="F25" s="115">
        <v>89.364999999999995</v>
      </c>
      <c r="G25" s="115">
        <v>96.683000000000007</v>
      </c>
      <c r="H25" s="115" t="s">
        <v>2301</v>
      </c>
      <c r="I25" s="115" t="s">
        <v>2301</v>
      </c>
      <c r="J25" s="115">
        <v>1599.5509999999999</v>
      </c>
    </row>
    <row r="26" spans="1:10" x14ac:dyDescent="0.25">
      <c r="A26" s="121">
        <v>1985</v>
      </c>
      <c r="B26" s="115">
        <v>1383.0509999999999</v>
      </c>
      <c r="C26" s="115">
        <v>166.136</v>
      </c>
      <c r="D26" s="115">
        <v>6.3049999999999997</v>
      </c>
      <c r="E26" s="115">
        <v>0.71199999999999997</v>
      </c>
      <c r="F26" s="115">
        <v>74.960999999999999</v>
      </c>
      <c r="G26" s="115">
        <v>81.977999999999994</v>
      </c>
      <c r="H26" s="115" t="s">
        <v>2301</v>
      </c>
      <c r="I26" s="115" t="s">
        <v>2301</v>
      </c>
      <c r="J26" s="115">
        <v>1631.165</v>
      </c>
    </row>
    <row r="27" spans="1:10" x14ac:dyDescent="0.25">
      <c r="A27" s="121">
        <v>1986</v>
      </c>
      <c r="B27" s="115">
        <v>1373.684</v>
      </c>
      <c r="C27" s="115">
        <v>141.53100000000001</v>
      </c>
      <c r="D27" s="115">
        <v>6.1719999999999997</v>
      </c>
      <c r="E27" s="115">
        <v>0.96199999999999997</v>
      </c>
      <c r="F27" s="115">
        <v>102.05</v>
      </c>
      <c r="G27" s="115">
        <v>109.18300000000001</v>
      </c>
      <c r="H27" s="115" t="s">
        <v>2301</v>
      </c>
      <c r="I27" s="115" t="s">
        <v>2301</v>
      </c>
      <c r="J27" s="115">
        <v>1624.3989999999999</v>
      </c>
    </row>
    <row r="28" spans="1:10" x14ac:dyDescent="0.25">
      <c r="A28" s="121">
        <v>1987</v>
      </c>
      <c r="B28" s="115">
        <v>1443.0820000000001</v>
      </c>
      <c r="C28" s="115">
        <v>154.55000000000001</v>
      </c>
      <c r="D28" s="115">
        <v>6.62</v>
      </c>
      <c r="E28" s="115">
        <v>1.069</v>
      </c>
      <c r="F28" s="115">
        <v>86.873999999999995</v>
      </c>
      <c r="G28" s="115">
        <v>94.563000000000002</v>
      </c>
      <c r="H28" s="115" t="s">
        <v>2301</v>
      </c>
      <c r="I28" s="115" t="s">
        <v>2301</v>
      </c>
      <c r="J28" s="115">
        <v>1692.1949999999999</v>
      </c>
    </row>
    <row r="29" spans="1:10" x14ac:dyDescent="0.25">
      <c r="A29" s="121">
        <v>1988</v>
      </c>
      <c r="B29" s="115">
        <v>1507.4269999999999</v>
      </c>
      <c r="C29" s="115">
        <v>142.715</v>
      </c>
      <c r="D29" s="115">
        <v>8.0860000000000003</v>
      </c>
      <c r="E29" s="115">
        <v>1.258</v>
      </c>
      <c r="F29" s="115">
        <v>108.268</v>
      </c>
      <c r="G29" s="115">
        <v>117.611</v>
      </c>
      <c r="H29" s="115" t="s">
        <v>2301</v>
      </c>
      <c r="I29" s="115" t="s">
        <v>2301</v>
      </c>
      <c r="J29" s="115">
        <v>1767.7529999999999</v>
      </c>
    </row>
    <row r="30" spans="1:10" x14ac:dyDescent="0.25">
      <c r="A30" s="121">
        <v>1989</v>
      </c>
      <c r="B30" s="115">
        <v>1534.7460000000001</v>
      </c>
      <c r="C30" s="115">
        <v>168.15299999999999</v>
      </c>
      <c r="D30" s="115">
        <v>11.268000000000001</v>
      </c>
      <c r="E30" s="115">
        <v>1.591</v>
      </c>
      <c r="F30" s="115">
        <v>115.28</v>
      </c>
      <c r="G30" s="115">
        <v>128.13900000000001</v>
      </c>
      <c r="H30" s="115">
        <v>0.36299999999999999</v>
      </c>
      <c r="I30" s="115">
        <v>4.3659999999999997</v>
      </c>
      <c r="J30" s="115">
        <v>1835.7670000000001</v>
      </c>
    </row>
    <row r="31" spans="1:10" x14ac:dyDescent="0.25">
      <c r="A31" s="121">
        <v>1990</v>
      </c>
      <c r="B31" s="115">
        <v>1546.5139999999999</v>
      </c>
      <c r="C31" s="115">
        <v>175.36</v>
      </c>
      <c r="D31" s="115">
        <v>7.1369999999999996</v>
      </c>
      <c r="E31" s="115">
        <v>3.101</v>
      </c>
      <c r="F31" s="115">
        <v>87.301000000000002</v>
      </c>
      <c r="G31" s="115">
        <v>97.539000000000001</v>
      </c>
      <c r="H31" s="115">
        <v>0.38400000000000001</v>
      </c>
      <c r="I31" s="115">
        <v>5.7949999999999999</v>
      </c>
      <c r="J31" s="115">
        <v>1825.5920000000001</v>
      </c>
    </row>
    <row r="32" spans="1:10" x14ac:dyDescent="0.25">
      <c r="A32" s="121">
        <v>1991</v>
      </c>
      <c r="B32" s="115">
        <v>1547.174</v>
      </c>
      <c r="C32" s="115">
        <v>178.96600000000001</v>
      </c>
      <c r="D32" s="115">
        <v>6.1859999999999999</v>
      </c>
      <c r="E32" s="115">
        <v>2.9950000000000001</v>
      </c>
      <c r="F32" s="115">
        <v>81.498000000000005</v>
      </c>
      <c r="G32" s="115">
        <v>90.679000000000002</v>
      </c>
      <c r="H32" s="115">
        <v>0.39800000000000002</v>
      </c>
      <c r="I32" s="115">
        <v>7.2069999999999999</v>
      </c>
      <c r="J32" s="115">
        <v>1824.425</v>
      </c>
    </row>
    <row r="33" spans="1:10" x14ac:dyDescent="0.25">
      <c r="A33" s="121">
        <v>1992</v>
      </c>
      <c r="B33" s="115">
        <v>1568.5409999999999</v>
      </c>
      <c r="C33" s="115">
        <v>186.07499999999999</v>
      </c>
      <c r="D33" s="115">
        <v>5.4379999999999997</v>
      </c>
      <c r="E33" s="115">
        <v>4.5960000000000001</v>
      </c>
      <c r="F33" s="115">
        <v>65.494</v>
      </c>
      <c r="G33" s="115">
        <v>75.528000000000006</v>
      </c>
      <c r="H33" s="115">
        <v>0.4</v>
      </c>
      <c r="I33" s="115">
        <v>8.4760000000000009</v>
      </c>
      <c r="J33" s="115">
        <v>1839.021</v>
      </c>
    </row>
    <row r="34" spans="1:10" x14ac:dyDescent="0.25">
      <c r="A34" s="121">
        <v>1993</v>
      </c>
      <c r="B34" s="115">
        <v>1631.6189999999999</v>
      </c>
      <c r="C34" s="115">
        <v>187.58199999999999</v>
      </c>
      <c r="D34" s="115">
        <v>6.3970000000000002</v>
      </c>
      <c r="E34" s="115">
        <v>8.0310000000000006</v>
      </c>
      <c r="F34" s="115">
        <v>71.988</v>
      </c>
      <c r="G34" s="115">
        <v>86.415999999999997</v>
      </c>
      <c r="H34" s="115">
        <v>0.41499999999999998</v>
      </c>
      <c r="I34" s="115">
        <v>8.5920000000000005</v>
      </c>
      <c r="J34" s="115">
        <v>1914.625</v>
      </c>
    </row>
    <row r="35" spans="1:10" x14ac:dyDescent="0.25">
      <c r="A35" s="121">
        <v>1994</v>
      </c>
      <c r="B35" s="115">
        <v>1637.8530000000001</v>
      </c>
      <c r="C35" s="115">
        <v>210.85499999999999</v>
      </c>
      <c r="D35" s="115">
        <v>8.8719999999999999</v>
      </c>
      <c r="E35" s="115">
        <v>7.1189999999999998</v>
      </c>
      <c r="F35" s="115">
        <v>65.256</v>
      </c>
      <c r="G35" s="115">
        <v>81.247</v>
      </c>
      <c r="H35" s="115">
        <v>0.38400000000000001</v>
      </c>
      <c r="I35" s="115">
        <v>9.3230000000000004</v>
      </c>
      <c r="J35" s="115">
        <v>1939.662</v>
      </c>
    </row>
    <row r="36" spans="1:10" x14ac:dyDescent="0.25">
      <c r="A36" s="121">
        <v>1995</v>
      </c>
      <c r="B36" s="115">
        <v>1659.8610000000001</v>
      </c>
      <c r="C36" s="115">
        <v>228.173</v>
      </c>
      <c r="D36" s="115">
        <v>7.9859999999999998</v>
      </c>
      <c r="E36" s="115">
        <v>8.2260000000000009</v>
      </c>
      <c r="F36" s="115">
        <v>42.500999999999998</v>
      </c>
      <c r="G36" s="115">
        <v>58.712000000000003</v>
      </c>
      <c r="H36" s="115">
        <v>0.32900000000000001</v>
      </c>
      <c r="I36" s="115">
        <v>10.007999999999999</v>
      </c>
      <c r="J36" s="115">
        <v>1957.0830000000001</v>
      </c>
    </row>
    <row r="37" spans="1:10" x14ac:dyDescent="0.25">
      <c r="A37" s="121">
        <v>1996</v>
      </c>
      <c r="B37" s="115">
        <v>1751.5229999999999</v>
      </c>
      <c r="C37" s="115">
        <v>204.86099999999999</v>
      </c>
      <c r="D37" s="115">
        <v>8.0830000000000002</v>
      </c>
      <c r="E37" s="115">
        <v>8.1259999999999994</v>
      </c>
      <c r="F37" s="115">
        <v>47.188000000000002</v>
      </c>
      <c r="G37" s="115">
        <v>63.396999999999998</v>
      </c>
      <c r="H37" s="115">
        <v>0.36</v>
      </c>
      <c r="I37" s="115">
        <v>9.9260000000000002</v>
      </c>
      <c r="J37" s="115">
        <v>2030.067</v>
      </c>
    </row>
    <row r="38" spans="1:10" x14ac:dyDescent="0.25">
      <c r="A38" s="121">
        <v>1997</v>
      </c>
      <c r="B38" s="115">
        <v>1796.019</v>
      </c>
      <c r="C38" s="115">
        <v>218.81299999999999</v>
      </c>
      <c r="D38" s="115">
        <v>8.173</v>
      </c>
      <c r="E38" s="115">
        <v>10.371</v>
      </c>
      <c r="F38" s="115">
        <v>53.664000000000001</v>
      </c>
      <c r="G38" s="115">
        <v>72.207999999999998</v>
      </c>
      <c r="H38" s="115">
        <v>0.374</v>
      </c>
      <c r="I38" s="115">
        <v>10.33</v>
      </c>
      <c r="J38" s="115">
        <v>2097.7449999999999</v>
      </c>
    </row>
    <row r="39" spans="1:10" x14ac:dyDescent="0.25">
      <c r="A39" s="121">
        <v>1998</v>
      </c>
      <c r="B39" s="115">
        <v>1827.1479999999999</v>
      </c>
      <c r="C39" s="115">
        <v>247.666</v>
      </c>
      <c r="D39" s="115">
        <v>10.026999999999999</v>
      </c>
      <c r="E39" s="115">
        <v>12.617000000000001</v>
      </c>
      <c r="F39" s="115">
        <v>78.62</v>
      </c>
      <c r="G39" s="115">
        <v>101.264</v>
      </c>
      <c r="H39" s="115">
        <v>0.375</v>
      </c>
      <c r="I39" s="115">
        <v>10.164</v>
      </c>
      <c r="J39" s="115">
        <v>2186.6170000000002</v>
      </c>
    </row>
    <row r="40" spans="1:10" x14ac:dyDescent="0.25">
      <c r="A40" s="121">
        <v>1999</v>
      </c>
      <c r="B40" s="115">
        <v>1835.402</v>
      </c>
      <c r="C40" s="115">
        <v>259.94499999999999</v>
      </c>
      <c r="D40" s="115">
        <v>10.353</v>
      </c>
      <c r="E40" s="115">
        <v>11.487</v>
      </c>
      <c r="F40" s="115">
        <v>71.994</v>
      </c>
      <c r="G40" s="115">
        <v>93.834000000000003</v>
      </c>
      <c r="H40" s="115">
        <v>0.38100000000000001</v>
      </c>
      <c r="I40" s="115">
        <v>10.266999999999999</v>
      </c>
      <c r="J40" s="115">
        <v>2199.83</v>
      </c>
    </row>
    <row r="41" spans="1:10" x14ac:dyDescent="0.25">
      <c r="A41" s="121">
        <v>2000</v>
      </c>
      <c r="B41" s="115">
        <v>1926.365</v>
      </c>
      <c r="C41" s="115">
        <v>280.82100000000003</v>
      </c>
      <c r="D41" s="115">
        <v>13.058999999999999</v>
      </c>
      <c r="E41" s="115">
        <v>10.073</v>
      </c>
      <c r="F41" s="115">
        <v>65.394000000000005</v>
      </c>
      <c r="G41" s="115">
        <v>88.525000000000006</v>
      </c>
      <c r="H41" s="115">
        <v>0.36199999999999999</v>
      </c>
      <c r="I41" s="115">
        <v>10.144</v>
      </c>
      <c r="J41" s="115">
        <v>2306.2179999999998</v>
      </c>
    </row>
    <row r="42" spans="1:10" x14ac:dyDescent="0.25">
      <c r="A42" s="121">
        <v>2001</v>
      </c>
      <c r="B42" s="115">
        <v>1868.8340000000001</v>
      </c>
      <c r="C42" s="115">
        <v>289.35899999999998</v>
      </c>
      <c r="D42" s="115">
        <v>12.717000000000001</v>
      </c>
      <c r="E42" s="115">
        <v>10.541</v>
      </c>
      <c r="F42" s="115">
        <v>75.304000000000002</v>
      </c>
      <c r="G42" s="115">
        <v>98.561999999999998</v>
      </c>
      <c r="H42" s="115">
        <v>0.35299999999999998</v>
      </c>
      <c r="I42" s="115">
        <v>10.896000000000001</v>
      </c>
      <c r="J42" s="115">
        <v>2268.0039999999999</v>
      </c>
    </row>
    <row r="43" spans="1:10" x14ac:dyDescent="0.25">
      <c r="A43" s="121">
        <v>2002</v>
      </c>
      <c r="B43" s="115">
        <v>1888.895</v>
      </c>
      <c r="C43" s="115">
        <v>306.00900000000001</v>
      </c>
      <c r="D43" s="115">
        <v>9.5030000000000001</v>
      </c>
      <c r="E43" s="115">
        <v>17.888000000000002</v>
      </c>
      <c r="F43" s="115">
        <v>49.465000000000003</v>
      </c>
      <c r="G43" s="115">
        <v>76.855999999999995</v>
      </c>
      <c r="H43" s="115">
        <v>0.372</v>
      </c>
      <c r="I43" s="115">
        <v>12.749000000000001</v>
      </c>
      <c r="J43" s="115">
        <v>2284.8820000000001</v>
      </c>
    </row>
    <row r="44" spans="1:10" x14ac:dyDescent="0.25">
      <c r="A44" s="121">
        <v>2003</v>
      </c>
      <c r="B44" s="115">
        <v>1929.9570000000001</v>
      </c>
      <c r="C44" s="115">
        <v>278.12700000000001</v>
      </c>
      <c r="D44" s="115">
        <v>12.009</v>
      </c>
      <c r="E44" s="115">
        <v>17.835999999999999</v>
      </c>
      <c r="F44" s="115">
        <v>65.283000000000001</v>
      </c>
      <c r="G44" s="115">
        <v>95.129000000000005</v>
      </c>
      <c r="H44" s="115">
        <v>0.371</v>
      </c>
      <c r="I44" s="115">
        <v>11.443</v>
      </c>
      <c r="J44" s="115">
        <v>2315.027</v>
      </c>
    </row>
    <row r="45" spans="1:10" x14ac:dyDescent="0.25">
      <c r="A45" s="121">
        <v>2004</v>
      </c>
      <c r="B45" s="115">
        <v>1942.02</v>
      </c>
      <c r="C45" s="115">
        <v>296.75</v>
      </c>
      <c r="D45" s="115">
        <v>8.3109999999999999</v>
      </c>
      <c r="E45" s="115">
        <v>21.527000000000001</v>
      </c>
      <c r="F45" s="115">
        <v>66.009</v>
      </c>
      <c r="G45" s="115">
        <v>95.846999999999994</v>
      </c>
      <c r="H45" s="115">
        <v>0.38100000000000001</v>
      </c>
      <c r="I45" s="115">
        <v>11.164999999999999</v>
      </c>
      <c r="J45" s="115">
        <v>2346.1619999999998</v>
      </c>
    </row>
    <row r="46" spans="1:10" x14ac:dyDescent="0.25">
      <c r="A46" s="121">
        <v>2005</v>
      </c>
      <c r="B46" s="115">
        <v>1982.771</v>
      </c>
      <c r="C46" s="115">
        <v>318.858</v>
      </c>
      <c r="D46" s="115">
        <v>8.5500000000000007</v>
      </c>
      <c r="E46" s="115">
        <v>23.602</v>
      </c>
      <c r="F46" s="115">
        <v>65.816000000000003</v>
      </c>
      <c r="G46" s="115">
        <v>97.968999999999994</v>
      </c>
      <c r="H46" s="115">
        <v>0.377</v>
      </c>
      <c r="I46" s="115">
        <v>11.247999999999999</v>
      </c>
      <c r="J46" s="115">
        <v>2411.2240000000002</v>
      </c>
    </row>
    <row r="47" spans="1:10" x14ac:dyDescent="0.25">
      <c r="A47" s="121">
        <v>2006</v>
      </c>
      <c r="B47" s="115">
        <v>1952.6890000000001</v>
      </c>
      <c r="C47" s="115">
        <v>337.97500000000002</v>
      </c>
      <c r="D47" s="115">
        <v>5.4710000000000001</v>
      </c>
      <c r="E47" s="115">
        <v>20.734000000000002</v>
      </c>
      <c r="F47" s="115">
        <v>27.073</v>
      </c>
      <c r="G47" s="115">
        <v>53.277999999999999</v>
      </c>
      <c r="H47" s="115">
        <v>0.374</v>
      </c>
      <c r="I47" s="115">
        <v>11.529</v>
      </c>
      <c r="J47" s="115">
        <v>2355.8449999999998</v>
      </c>
    </row>
    <row r="48" spans="1:10" x14ac:dyDescent="0.25">
      <c r="A48" s="121">
        <v>2007</v>
      </c>
      <c r="B48" s="115">
        <v>1986.25</v>
      </c>
      <c r="C48" s="115">
        <v>371.46499999999997</v>
      </c>
      <c r="D48" s="115">
        <v>6.5819999999999999</v>
      </c>
      <c r="E48" s="115">
        <v>16.600000000000001</v>
      </c>
      <c r="F48" s="115">
        <v>29.783999999999999</v>
      </c>
      <c r="G48" s="115">
        <v>52.966000000000001</v>
      </c>
      <c r="H48" s="115">
        <v>0.376</v>
      </c>
      <c r="I48" s="115">
        <v>11.292999999999999</v>
      </c>
      <c r="J48" s="115">
        <v>2422.3490000000002</v>
      </c>
    </row>
    <row r="49" spans="1:10" x14ac:dyDescent="0.25">
      <c r="A49" s="121">
        <v>2008</v>
      </c>
      <c r="B49" s="115">
        <v>1958.3879999999999</v>
      </c>
      <c r="C49" s="115">
        <v>362.11599999999999</v>
      </c>
      <c r="D49" s="115">
        <v>5.3849999999999998</v>
      </c>
      <c r="E49" s="115">
        <v>14.949</v>
      </c>
      <c r="F49" s="115">
        <v>18.053999999999998</v>
      </c>
      <c r="G49" s="115">
        <v>38.387999999999998</v>
      </c>
      <c r="H49" s="115">
        <v>0.38100000000000001</v>
      </c>
      <c r="I49" s="115">
        <v>11.614000000000001</v>
      </c>
      <c r="J49" s="115">
        <v>2370.886</v>
      </c>
    </row>
    <row r="50" spans="1:10" x14ac:dyDescent="0.25">
      <c r="A50" s="121">
        <v>2009</v>
      </c>
      <c r="B50" s="115">
        <v>1740.153</v>
      </c>
      <c r="C50" s="115">
        <v>372.548</v>
      </c>
      <c r="D50" s="115">
        <v>5.1609999999999996</v>
      </c>
      <c r="E50" s="115">
        <v>13.462999999999999</v>
      </c>
      <c r="F50" s="115">
        <v>13.589</v>
      </c>
      <c r="G50" s="115">
        <v>32.213000000000001</v>
      </c>
      <c r="H50" s="115">
        <v>0.38600000000000001</v>
      </c>
      <c r="I50" s="115">
        <v>11.244999999999999</v>
      </c>
      <c r="J50" s="115">
        <v>2156.5430000000001</v>
      </c>
    </row>
    <row r="51" spans="1:10" x14ac:dyDescent="0.25">
      <c r="A51" s="121">
        <v>2010</v>
      </c>
      <c r="B51" s="115">
        <v>1827.5640000000001</v>
      </c>
      <c r="C51" s="115">
        <v>399.66800000000001</v>
      </c>
      <c r="D51" s="115">
        <v>5.9130000000000003</v>
      </c>
      <c r="E51" s="115">
        <v>13.949</v>
      </c>
      <c r="F51" s="115">
        <v>11.568</v>
      </c>
      <c r="G51" s="115">
        <v>31.43</v>
      </c>
      <c r="H51" s="115">
        <v>0.39100000000000001</v>
      </c>
      <c r="I51" s="115">
        <v>11.010999999999999</v>
      </c>
      <c r="J51" s="115">
        <v>2270.0630000000001</v>
      </c>
    </row>
    <row r="52" spans="1:10" x14ac:dyDescent="0.25">
      <c r="A52" s="121">
        <v>2011</v>
      </c>
      <c r="B52" s="115">
        <v>1722.66</v>
      </c>
      <c r="C52" s="115">
        <v>409.46699999999998</v>
      </c>
      <c r="D52" s="115">
        <v>4.7190000000000003</v>
      </c>
      <c r="E52" s="115">
        <v>14.125</v>
      </c>
      <c r="F52" s="115">
        <v>6.9889999999999999</v>
      </c>
      <c r="G52" s="115">
        <v>25.832999999999998</v>
      </c>
      <c r="H52" s="115">
        <v>0.39500000000000002</v>
      </c>
      <c r="I52" s="115">
        <v>11.327999999999999</v>
      </c>
      <c r="J52" s="115">
        <v>2169.6819999999998</v>
      </c>
    </row>
    <row r="53" spans="1:10" x14ac:dyDescent="0.25">
      <c r="A53" s="121">
        <v>2012</v>
      </c>
      <c r="B53" s="115">
        <v>1511.7729999999999</v>
      </c>
      <c r="C53" s="115">
        <v>492.726</v>
      </c>
      <c r="D53" s="115">
        <v>3.887</v>
      </c>
      <c r="E53" s="115">
        <v>8.6850000000000005</v>
      </c>
      <c r="F53" s="115">
        <v>5.7610000000000001</v>
      </c>
      <c r="G53" s="115">
        <v>18.334</v>
      </c>
      <c r="H53" s="115">
        <v>0.4</v>
      </c>
      <c r="I53" s="115">
        <v>11.436999999999999</v>
      </c>
      <c r="J53" s="115">
        <v>2034.67</v>
      </c>
    </row>
    <row r="54" spans="1:10" x14ac:dyDescent="0.25">
      <c r="A54" s="121">
        <v>2013</v>
      </c>
      <c r="B54" s="115">
        <v>1571.3030000000001</v>
      </c>
      <c r="C54" s="115">
        <v>444.10899999999998</v>
      </c>
      <c r="D54" s="115">
        <v>4.1109999999999998</v>
      </c>
      <c r="E54" s="115">
        <v>12.510999999999999</v>
      </c>
      <c r="F54" s="115">
        <v>5.7990000000000004</v>
      </c>
      <c r="G54" s="115">
        <v>22.420999999999999</v>
      </c>
      <c r="H54" s="115">
        <v>0.40500000000000003</v>
      </c>
      <c r="I54" s="115">
        <v>11.074</v>
      </c>
      <c r="J54" s="115">
        <v>2049.3119999999999</v>
      </c>
    </row>
    <row r="55" spans="1:10" x14ac:dyDescent="0.25">
      <c r="A55" s="121">
        <v>2014</v>
      </c>
      <c r="B55" s="115">
        <v>1568.4880000000001</v>
      </c>
      <c r="C55" s="115">
        <v>443.03</v>
      </c>
      <c r="D55" s="115">
        <v>6.0960000000000001</v>
      </c>
      <c r="E55" s="115">
        <v>12.066000000000001</v>
      </c>
      <c r="F55" s="115">
        <v>7.1440000000000001</v>
      </c>
      <c r="G55" s="115">
        <v>25.305</v>
      </c>
      <c r="H55" s="115">
        <v>0.41799999999999998</v>
      </c>
      <c r="I55" s="115">
        <v>11.132</v>
      </c>
      <c r="J55" s="115">
        <v>2048.3719999999998</v>
      </c>
    </row>
    <row r="56" spans="1:10" x14ac:dyDescent="0.25">
      <c r="A56" s="121">
        <v>2015</v>
      </c>
      <c r="B56" s="115">
        <v>1351.4749999999999</v>
      </c>
      <c r="C56" s="115">
        <v>525.20899999999995</v>
      </c>
      <c r="D56" s="115">
        <v>5.2190000000000003</v>
      </c>
      <c r="E56" s="115">
        <v>11.407999999999999</v>
      </c>
      <c r="F56" s="115">
        <v>7.048</v>
      </c>
      <c r="G56" s="115">
        <v>23.675000000000001</v>
      </c>
      <c r="H56" s="115">
        <v>0.41899999999999998</v>
      </c>
      <c r="I56" s="115">
        <v>11.07</v>
      </c>
      <c r="J56" s="115">
        <v>1911.848</v>
      </c>
    </row>
    <row r="57" spans="1:10" x14ac:dyDescent="0.25">
      <c r="A57" s="121">
        <v>2016</v>
      </c>
      <c r="B57" s="115">
        <v>1241.845</v>
      </c>
      <c r="C57" s="115">
        <v>545.04200000000003</v>
      </c>
      <c r="D57" s="115">
        <v>4.0679999999999996</v>
      </c>
      <c r="E57" s="115">
        <v>12.082000000000001</v>
      </c>
      <c r="F57" s="115">
        <v>5.3079999999999998</v>
      </c>
      <c r="G57" s="115">
        <v>21.457999999999998</v>
      </c>
      <c r="H57" s="115">
        <v>0.41599999999999998</v>
      </c>
      <c r="I57" s="115">
        <v>11.234</v>
      </c>
      <c r="J57" s="115">
        <v>1819.9949999999999</v>
      </c>
    </row>
    <row r="58" spans="1:10" x14ac:dyDescent="0.25">
      <c r="A58" s="121">
        <v>2017</v>
      </c>
      <c r="B58" s="115">
        <v>1207.0219999999999</v>
      </c>
      <c r="C58" s="115">
        <v>505.56599999999997</v>
      </c>
      <c r="D58" s="115">
        <v>4.0549999999999997</v>
      </c>
      <c r="E58" s="115">
        <v>9.9269999999999996</v>
      </c>
      <c r="F58" s="115">
        <v>4.9400000000000004</v>
      </c>
      <c r="G58" s="115">
        <v>18.922000000000001</v>
      </c>
      <c r="H58" s="115">
        <v>0.41899999999999998</v>
      </c>
      <c r="I58" s="115">
        <v>10.677</v>
      </c>
      <c r="J58" s="115">
        <v>1742.607</v>
      </c>
    </row>
    <row r="59" spans="1:10" x14ac:dyDescent="0.25">
      <c r="A59" s="121">
        <v>2018</v>
      </c>
      <c r="B59" s="115">
        <v>1153.0260000000001</v>
      </c>
      <c r="C59" s="115">
        <v>577.85699999999997</v>
      </c>
      <c r="D59" s="115">
        <v>5.9770000000000003</v>
      </c>
      <c r="E59" s="115">
        <v>10.363</v>
      </c>
      <c r="F59" s="115">
        <v>5.8760000000000003</v>
      </c>
      <c r="G59" s="115">
        <v>22.216000000000001</v>
      </c>
      <c r="H59" s="115">
        <v>0.41899999999999998</v>
      </c>
      <c r="I59" s="115">
        <v>10.677</v>
      </c>
      <c r="J59" s="115">
        <v>1764.1949999999999</v>
      </c>
    </row>
    <row r="60" spans="1:10" x14ac:dyDescent="0.25">
      <c r="A60" s="121">
        <v>2019</v>
      </c>
      <c r="B60" s="115">
        <v>973.6</v>
      </c>
      <c r="C60" s="115">
        <v>616.846</v>
      </c>
      <c r="D60" s="115">
        <v>3.9950000000000001</v>
      </c>
      <c r="E60" s="115">
        <v>7.7519999999999998</v>
      </c>
      <c r="F60" s="115">
        <v>4.415</v>
      </c>
      <c r="G60" s="115">
        <v>16.161999999999999</v>
      </c>
      <c r="H60" s="115">
        <v>0.39500000000000002</v>
      </c>
      <c r="I60" s="115">
        <v>10.557</v>
      </c>
      <c r="J60" s="115">
        <v>1617.56</v>
      </c>
    </row>
    <row r="61" spans="1:10" x14ac:dyDescent="0.25">
      <c r="A61" s="121">
        <v>2020</v>
      </c>
      <c r="B61" s="115">
        <v>788.14599999999996</v>
      </c>
      <c r="C61" s="115">
        <v>634.90499999999997</v>
      </c>
      <c r="D61" s="115">
        <v>3.2829999999999999</v>
      </c>
      <c r="E61" s="115">
        <v>8.9280000000000008</v>
      </c>
      <c r="F61" s="115">
        <v>3.9569999999999999</v>
      </c>
      <c r="G61" s="115">
        <v>16.167000000000002</v>
      </c>
      <c r="H61" s="115">
        <v>0.47</v>
      </c>
      <c r="I61" s="115">
        <v>10.505000000000001</v>
      </c>
      <c r="J61" s="115">
        <v>1450.194</v>
      </c>
    </row>
    <row r="62" spans="1:10" x14ac:dyDescent="0.25">
      <c r="A62" s="121">
        <v>2021</v>
      </c>
      <c r="B62" s="115">
        <v>909.62400000000002</v>
      </c>
      <c r="C62" s="115">
        <v>612.83100000000002</v>
      </c>
      <c r="D62" s="115">
        <v>4.431</v>
      </c>
      <c r="E62" s="115">
        <v>8.98</v>
      </c>
      <c r="F62" s="115">
        <v>4.3029999999999999</v>
      </c>
      <c r="G62" s="115">
        <v>17.715</v>
      </c>
      <c r="H62" s="115">
        <v>0.47</v>
      </c>
      <c r="I62" s="115">
        <v>10.505000000000001</v>
      </c>
      <c r="J62" s="115">
        <v>1551.144</v>
      </c>
    </row>
    <row r="63" spans="1:10" x14ac:dyDescent="0.25">
      <c r="A63" s="121">
        <v>2022</v>
      </c>
      <c r="B63" s="115">
        <v>847.04100000000005</v>
      </c>
      <c r="C63" s="115">
        <v>660.83199999999999</v>
      </c>
      <c r="D63" s="115">
        <v>6.4720000000000004</v>
      </c>
      <c r="E63" s="115">
        <v>8.4809999999999999</v>
      </c>
      <c r="F63" s="115">
        <v>5.45</v>
      </c>
      <c r="G63" s="115">
        <v>20.402999999999999</v>
      </c>
      <c r="H63" s="115">
        <v>0.47</v>
      </c>
      <c r="I63" s="115">
        <v>10.505000000000001</v>
      </c>
      <c r="J63" s="115">
        <v>1539.251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x14ac:dyDescent="0.2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x14ac:dyDescent="0.3">
      <c r="A1" s="116" t="s">
        <v>2283</v>
      </c>
      <c r="B1" s="115"/>
      <c r="C1" s="115"/>
      <c r="D1" s="115"/>
      <c r="E1" s="115"/>
      <c r="F1" s="115"/>
      <c r="G1" s="115"/>
      <c r="H1" s="115"/>
      <c r="I1" s="115"/>
      <c r="J1" s="115"/>
      <c r="K1" s="115"/>
      <c r="L1" s="115"/>
    </row>
    <row r="2" spans="1:12" s="26" customFormat="1" ht="18.75" x14ac:dyDescent="0.3">
      <c r="A2" s="117" t="s">
        <v>7175</v>
      </c>
      <c r="B2" s="115"/>
      <c r="C2" s="115"/>
      <c r="D2" s="115"/>
      <c r="E2" s="115"/>
      <c r="F2" s="115"/>
      <c r="G2" s="115"/>
      <c r="H2" s="115"/>
      <c r="I2" s="115"/>
      <c r="J2" s="115"/>
      <c r="K2" s="115"/>
      <c r="L2" s="115"/>
    </row>
    <row r="3" spans="1:12" s="26" customFormat="1" x14ac:dyDescent="0.25">
      <c r="A3"/>
      <c r="B3"/>
      <c r="C3"/>
      <c r="D3"/>
      <c r="E3"/>
      <c r="F3"/>
      <c r="G3"/>
      <c r="H3"/>
      <c r="I3"/>
      <c r="J3"/>
      <c r="K3"/>
      <c r="L3"/>
    </row>
    <row r="4" spans="1:12" s="26" customFormat="1" x14ac:dyDescent="0.25">
      <c r="A4" s="118" t="s">
        <v>7176</v>
      </c>
      <c r="B4" s="115"/>
      <c r="C4" s="115"/>
      <c r="D4" s="115"/>
      <c r="E4" s="115"/>
      <c r="F4" s="115"/>
      <c r="G4" s="115"/>
      <c r="H4" s="115"/>
      <c r="I4" s="115"/>
      <c r="J4" s="115"/>
      <c r="K4" s="115"/>
      <c r="L4" s="115"/>
    </row>
    <row r="5" spans="1:12" s="26" customFormat="1" x14ac:dyDescent="0.25">
      <c r="A5"/>
      <c r="B5"/>
      <c r="C5"/>
      <c r="D5"/>
      <c r="E5"/>
      <c r="F5"/>
      <c r="G5"/>
      <c r="H5"/>
      <c r="I5"/>
      <c r="J5"/>
      <c r="K5"/>
      <c r="L5"/>
    </row>
    <row r="6" spans="1:12" s="26" customFormat="1" x14ac:dyDescent="0.25">
      <c r="A6" s="115" t="s">
        <v>7177</v>
      </c>
      <c r="B6" s="115"/>
      <c r="C6" s="115"/>
      <c r="D6" s="115"/>
      <c r="E6" s="115"/>
      <c r="F6" s="115"/>
      <c r="G6" s="115"/>
      <c r="H6" s="115"/>
      <c r="I6" s="115"/>
      <c r="J6" s="115"/>
      <c r="K6" s="115"/>
      <c r="L6" s="115"/>
    </row>
    <row r="7" spans="1:12" s="26" customFormat="1" x14ac:dyDescent="0.25">
      <c r="A7" s="115" t="s">
        <v>7178</v>
      </c>
      <c r="B7" s="115"/>
      <c r="C7" s="115"/>
      <c r="D7" s="115"/>
      <c r="E7" s="115"/>
      <c r="F7" s="115"/>
      <c r="G7" s="115"/>
      <c r="H7" s="115"/>
      <c r="I7" s="115"/>
      <c r="J7" s="115"/>
      <c r="K7" s="115"/>
      <c r="L7" s="115"/>
    </row>
    <row r="8" spans="1:12" s="26" customFormat="1" x14ac:dyDescent="0.25">
      <c r="A8"/>
      <c r="B8"/>
      <c r="C8"/>
      <c r="D8"/>
      <c r="E8"/>
      <c r="F8"/>
      <c r="G8"/>
      <c r="H8"/>
      <c r="I8"/>
      <c r="J8"/>
      <c r="K8"/>
      <c r="L8"/>
    </row>
    <row r="9" spans="1:12" s="26" customFormat="1" ht="15.75" x14ac:dyDescent="0.25">
      <c r="A9" s="119" t="s">
        <v>2361</v>
      </c>
      <c r="B9" s="115"/>
      <c r="C9" s="115"/>
      <c r="D9" s="115"/>
      <c r="E9" s="115"/>
      <c r="F9" s="115"/>
      <c r="G9" s="115"/>
      <c r="H9" s="115"/>
      <c r="I9" s="115"/>
      <c r="J9" s="115"/>
      <c r="K9" s="115"/>
      <c r="L9" s="115"/>
    </row>
    <row r="10" spans="1:12" s="26" customFormat="1" x14ac:dyDescent="0.25">
      <c r="A10"/>
      <c r="B10"/>
      <c r="C10"/>
      <c r="D10"/>
      <c r="E10"/>
      <c r="F10"/>
      <c r="G10"/>
      <c r="H10"/>
      <c r="I10"/>
      <c r="J10"/>
      <c r="K10"/>
      <c r="L10"/>
    </row>
    <row r="11" spans="1:12" s="26" customFormat="1" x14ac:dyDescent="0.25">
      <c r="A11" s="120" t="s">
        <v>2285</v>
      </c>
      <c r="B11" s="120" t="s">
        <v>2362</v>
      </c>
      <c r="C11" s="120" t="s">
        <v>2363</v>
      </c>
      <c r="D11" s="120" t="s">
        <v>2364</v>
      </c>
      <c r="E11" s="120" t="s">
        <v>2365</v>
      </c>
      <c r="F11" s="120" t="s">
        <v>2366</v>
      </c>
      <c r="G11" s="120" t="s">
        <v>2367</v>
      </c>
      <c r="H11" s="120" t="s">
        <v>2368</v>
      </c>
      <c r="I11" s="120" t="s">
        <v>2369</v>
      </c>
      <c r="J11" s="120" t="s">
        <v>2370</v>
      </c>
      <c r="K11" s="120" t="s">
        <v>2371</v>
      </c>
      <c r="L11" s="120" t="s">
        <v>2366</v>
      </c>
    </row>
    <row r="12" spans="1:12" s="26" customFormat="1" x14ac:dyDescent="0.25">
      <c r="A12" s="120"/>
      <c r="B12" s="120" t="s">
        <v>2300</v>
      </c>
      <c r="C12" s="120" t="s">
        <v>2300</v>
      </c>
      <c r="D12" s="120" t="s">
        <v>2300</v>
      </c>
      <c r="E12" s="120" t="s">
        <v>2300</v>
      </c>
      <c r="F12" s="120" t="s">
        <v>2300</v>
      </c>
      <c r="G12" s="120" t="s">
        <v>2300</v>
      </c>
      <c r="H12" s="120" t="s">
        <v>2300</v>
      </c>
      <c r="I12" s="120" t="s">
        <v>2300</v>
      </c>
      <c r="J12" s="120" t="s">
        <v>2300</v>
      </c>
      <c r="K12" s="120" t="s">
        <v>2300</v>
      </c>
      <c r="L12" s="120" t="s">
        <v>2300</v>
      </c>
    </row>
    <row r="13" spans="1:12" s="26" customFormat="1" x14ac:dyDescent="0.25">
      <c r="A13" s="121">
        <v>1973</v>
      </c>
      <c r="B13" s="115">
        <v>143.23400000000001</v>
      </c>
      <c r="C13" s="115">
        <v>0.125</v>
      </c>
      <c r="D13" s="115" t="s">
        <v>2301</v>
      </c>
      <c r="E13" s="115" t="s">
        <v>2301</v>
      </c>
      <c r="F13" s="115">
        <v>143.35900000000001</v>
      </c>
      <c r="G13" s="115">
        <v>33.213999999999999</v>
      </c>
      <c r="H13" s="115">
        <v>0.629</v>
      </c>
      <c r="I13" s="115">
        <v>109.26300000000001</v>
      </c>
      <c r="J13" s="115" t="s">
        <v>2301</v>
      </c>
      <c r="K13" s="115">
        <v>0.252</v>
      </c>
      <c r="L13" s="115">
        <v>143.35900000000001</v>
      </c>
    </row>
    <row r="14" spans="1:12" s="26" customFormat="1" x14ac:dyDescent="0.25">
      <c r="A14" s="121">
        <v>1974</v>
      </c>
      <c r="B14" s="115">
        <v>144.24199999999999</v>
      </c>
      <c r="C14" s="115">
        <v>0.11600000000000001</v>
      </c>
      <c r="D14" s="115" t="s">
        <v>2301</v>
      </c>
      <c r="E14" s="115" t="s">
        <v>2301</v>
      </c>
      <c r="F14" s="115">
        <v>144.357</v>
      </c>
      <c r="G14" s="115">
        <v>34.795000000000002</v>
      </c>
      <c r="H14" s="115">
        <v>0.65800000000000003</v>
      </c>
      <c r="I14" s="115">
        <v>108.721</v>
      </c>
      <c r="J14" s="115" t="s">
        <v>2301</v>
      </c>
      <c r="K14" s="115">
        <v>0.183</v>
      </c>
      <c r="L14" s="115">
        <v>144.357</v>
      </c>
    </row>
    <row r="15" spans="1:12" s="26" customFormat="1" x14ac:dyDescent="0.25">
      <c r="A15" s="121">
        <v>1975</v>
      </c>
      <c r="B15" s="115">
        <v>140.41200000000001</v>
      </c>
      <c r="C15" s="115">
        <v>0.11</v>
      </c>
      <c r="D15" s="115" t="s">
        <v>2301</v>
      </c>
      <c r="E15" s="115" t="s">
        <v>2301</v>
      </c>
      <c r="F15" s="115">
        <v>140.52199999999999</v>
      </c>
      <c r="G15" s="115">
        <v>39.902999999999999</v>
      </c>
      <c r="H15" s="115">
        <v>0.75700000000000001</v>
      </c>
      <c r="I15" s="115">
        <v>99.734999999999999</v>
      </c>
      <c r="J15" s="115" t="s">
        <v>2301</v>
      </c>
      <c r="K15" s="115">
        <v>0.127</v>
      </c>
      <c r="L15" s="115">
        <v>140.52199999999999</v>
      </c>
    </row>
    <row r="16" spans="1:12" s="26" customFormat="1" x14ac:dyDescent="0.25">
      <c r="A16" s="121">
        <v>1976</v>
      </c>
      <c r="B16" s="115">
        <v>160.53700000000001</v>
      </c>
      <c r="C16" s="115">
        <v>0.115</v>
      </c>
      <c r="D16" s="115" t="s">
        <v>2301</v>
      </c>
      <c r="E16" s="115" t="s">
        <v>2301</v>
      </c>
      <c r="F16" s="115">
        <v>160.65199999999999</v>
      </c>
      <c r="G16" s="115">
        <v>45.177</v>
      </c>
      <c r="H16" s="115">
        <v>0.85299999999999998</v>
      </c>
      <c r="I16" s="115">
        <v>114.42400000000001</v>
      </c>
      <c r="J16" s="115" t="s">
        <v>2301</v>
      </c>
      <c r="K16" s="115">
        <v>0.19700000000000001</v>
      </c>
      <c r="L16" s="115">
        <v>160.65199999999999</v>
      </c>
    </row>
    <row r="17" spans="1:12" s="26" customFormat="1" x14ac:dyDescent="0.25">
      <c r="A17" s="121">
        <v>1977</v>
      </c>
      <c r="B17" s="115">
        <v>172.26599999999999</v>
      </c>
      <c r="C17" s="115">
        <v>0.11</v>
      </c>
      <c r="D17" s="115" t="s">
        <v>2301</v>
      </c>
      <c r="E17" s="115" t="s">
        <v>2301</v>
      </c>
      <c r="F17" s="115">
        <v>172.376</v>
      </c>
      <c r="G17" s="115">
        <v>50.819000000000003</v>
      </c>
      <c r="H17" s="115">
        <v>0.96499999999999997</v>
      </c>
      <c r="I17" s="115">
        <v>120.181</v>
      </c>
      <c r="J17" s="115" t="s">
        <v>2301</v>
      </c>
      <c r="K17" s="115">
        <v>0.41099999999999998</v>
      </c>
      <c r="L17" s="115">
        <v>172.376</v>
      </c>
    </row>
    <row r="18" spans="1:12" s="26" customFormat="1" x14ac:dyDescent="0.25">
      <c r="A18" s="121">
        <v>1978</v>
      </c>
      <c r="B18" s="115">
        <v>190.99100000000001</v>
      </c>
      <c r="C18" s="115">
        <v>8.7999999999999995E-2</v>
      </c>
      <c r="D18" s="115" t="s">
        <v>2301</v>
      </c>
      <c r="E18" s="115" t="s">
        <v>2301</v>
      </c>
      <c r="F18" s="115">
        <v>191.07900000000001</v>
      </c>
      <c r="G18" s="115">
        <v>58.329000000000001</v>
      </c>
      <c r="H18" s="115">
        <v>1.1100000000000001</v>
      </c>
      <c r="I18" s="115">
        <v>131.36000000000001</v>
      </c>
      <c r="J18" s="115" t="s">
        <v>2301</v>
      </c>
      <c r="K18" s="115">
        <v>0.28000000000000003</v>
      </c>
      <c r="L18" s="115">
        <v>191.07900000000001</v>
      </c>
    </row>
    <row r="19" spans="1:12" s="26" customFormat="1" x14ac:dyDescent="0.25">
      <c r="A19" s="121">
        <v>1979</v>
      </c>
      <c r="B19" s="115">
        <v>201.65600000000001</v>
      </c>
      <c r="C19" s="115">
        <v>0.125</v>
      </c>
      <c r="D19" s="115" t="s">
        <v>2301</v>
      </c>
      <c r="E19" s="115" t="s">
        <v>2301</v>
      </c>
      <c r="F19" s="115">
        <v>201.78100000000001</v>
      </c>
      <c r="G19" s="115">
        <v>68.293999999999997</v>
      </c>
      <c r="H19" s="115">
        <v>1.296</v>
      </c>
      <c r="I19" s="115">
        <v>131.77600000000001</v>
      </c>
      <c r="J19" s="115" t="s">
        <v>2301</v>
      </c>
      <c r="K19" s="115">
        <v>0.41599999999999998</v>
      </c>
      <c r="L19" s="115">
        <v>201.78100000000001</v>
      </c>
    </row>
    <row r="20" spans="1:12" s="26" customFormat="1" x14ac:dyDescent="0.25">
      <c r="A20" s="121">
        <v>1980</v>
      </c>
      <c r="B20" s="115">
        <v>232.048</v>
      </c>
      <c r="C20" s="115">
        <v>0.1</v>
      </c>
      <c r="D20" s="115" t="s">
        <v>2301</v>
      </c>
      <c r="E20" s="115" t="s">
        <v>2301</v>
      </c>
      <c r="F20" s="115">
        <v>232.148</v>
      </c>
      <c r="G20" s="115">
        <v>79.73</v>
      </c>
      <c r="H20" s="115">
        <v>1.97</v>
      </c>
      <c r="I20" s="115">
        <v>150.08000000000001</v>
      </c>
      <c r="J20" s="115" t="s">
        <v>2301</v>
      </c>
      <c r="K20" s="115">
        <v>0.36799999999999999</v>
      </c>
      <c r="L20" s="115">
        <v>232.148</v>
      </c>
    </row>
    <row r="21" spans="1:12" s="26" customFormat="1" x14ac:dyDescent="0.25">
      <c r="A21" s="121">
        <v>1981</v>
      </c>
      <c r="B21" s="115">
        <v>234.084</v>
      </c>
      <c r="C21" s="115">
        <v>5.3479999999999999</v>
      </c>
      <c r="D21" s="115">
        <v>0.46899999999999997</v>
      </c>
      <c r="E21" s="115" t="s">
        <v>2301</v>
      </c>
      <c r="F21" s="115">
        <v>239.90100000000001</v>
      </c>
      <c r="G21" s="115">
        <v>81.605999999999995</v>
      </c>
      <c r="H21" s="115">
        <v>1.9730000000000001</v>
      </c>
      <c r="I21" s="115">
        <v>155.54300000000001</v>
      </c>
      <c r="J21" s="115">
        <v>0.46</v>
      </c>
      <c r="K21" s="115">
        <v>0.318</v>
      </c>
      <c r="L21" s="115">
        <v>239.90100000000001</v>
      </c>
    </row>
    <row r="22" spans="1:12" s="26" customFormat="1" x14ac:dyDescent="0.25">
      <c r="A22" s="121">
        <v>1982</v>
      </c>
      <c r="B22" s="115">
        <v>235.44300000000001</v>
      </c>
      <c r="C22" s="115">
        <v>7.2309999999999999</v>
      </c>
      <c r="D22" s="115">
        <v>1.274</v>
      </c>
      <c r="E22" s="115" t="s">
        <v>2301</v>
      </c>
      <c r="F22" s="115">
        <v>243.94800000000001</v>
      </c>
      <c r="G22" s="115">
        <v>90.986000000000004</v>
      </c>
      <c r="H22" s="115">
        <v>2.073</v>
      </c>
      <c r="I22" s="115">
        <v>149.36699999999999</v>
      </c>
      <c r="J22" s="115">
        <v>1.2509999999999999</v>
      </c>
      <c r="K22" s="115">
        <v>0.27200000000000002</v>
      </c>
      <c r="L22" s="115">
        <v>243.94800000000001</v>
      </c>
    </row>
    <row r="23" spans="1:12" s="26" customFormat="1" x14ac:dyDescent="0.25">
      <c r="A23" s="121">
        <v>1983</v>
      </c>
      <c r="B23" s="115">
        <v>251.785</v>
      </c>
      <c r="C23" s="115">
        <v>9.5410000000000004</v>
      </c>
      <c r="D23" s="115">
        <v>2.347</v>
      </c>
      <c r="E23" s="115" t="s">
        <v>2301</v>
      </c>
      <c r="F23" s="115">
        <v>263.673</v>
      </c>
      <c r="G23" s="115">
        <v>90.986000000000004</v>
      </c>
      <c r="H23" s="115">
        <v>2.0830000000000002</v>
      </c>
      <c r="I23" s="115">
        <v>167.97900000000001</v>
      </c>
      <c r="J23" s="115">
        <v>2.3079999999999998</v>
      </c>
      <c r="K23" s="115">
        <v>0.317</v>
      </c>
      <c r="L23" s="115">
        <v>263.673</v>
      </c>
    </row>
    <row r="24" spans="1:12" s="26" customFormat="1" x14ac:dyDescent="0.25">
      <c r="A24" s="121">
        <v>1984</v>
      </c>
      <c r="B24" s="115">
        <v>251.93</v>
      </c>
      <c r="C24" s="115">
        <v>12.64</v>
      </c>
      <c r="D24" s="115">
        <v>2.8839999999999999</v>
      </c>
      <c r="E24" s="115" t="s">
        <v>2301</v>
      </c>
      <c r="F24" s="115">
        <v>267.45400000000001</v>
      </c>
      <c r="G24" s="115">
        <v>91.924000000000007</v>
      </c>
      <c r="H24" s="115">
        <v>2.0880000000000001</v>
      </c>
      <c r="I24" s="115">
        <v>169.89699999999999</v>
      </c>
      <c r="J24" s="115">
        <v>2.8239999999999998</v>
      </c>
      <c r="K24" s="115">
        <v>0.72099999999999997</v>
      </c>
      <c r="L24" s="115">
        <v>267.45400000000001</v>
      </c>
    </row>
    <row r="25" spans="1:12" s="26" customFormat="1" x14ac:dyDescent="0.25">
      <c r="A25" s="121">
        <v>1985</v>
      </c>
      <c r="B25" s="115">
        <v>252.01900000000001</v>
      </c>
      <c r="C25" s="115">
        <v>14.361000000000001</v>
      </c>
      <c r="D25" s="115">
        <v>3.488</v>
      </c>
      <c r="E25" s="115" t="s">
        <v>2301</v>
      </c>
      <c r="F25" s="115">
        <v>269.86700000000002</v>
      </c>
      <c r="G25" s="115">
        <v>94.738</v>
      </c>
      <c r="H25" s="115">
        <v>2.2770000000000001</v>
      </c>
      <c r="I25" s="115">
        <v>168.31399999999999</v>
      </c>
      <c r="J25" s="115">
        <v>3.4039999999999999</v>
      </c>
      <c r="K25" s="115">
        <v>1.1339999999999999</v>
      </c>
      <c r="L25" s="115">
        <v>269.86700000000002</v>
      </c>
    </row>
    <row r="26" spans="1:12" s="26" customFormat="1" x14ac:dyDescent="0.25">
      <c r="A26" s="121">
        <v>1986</v>
      </c>
      <c r="B26" s="115">
        <v>240.328</v>
      </c>
      <c r="C26" s="115">
        <v>15.974</v>
      </c>
      <c r="D26" s="115">
        <v>4.024</v>
      </c>
      <c r="E26" s="115" t="s">
        <v>2301</v>
      </c>
      <c r="F26" s="115">
        <v>260.32600000000002</v>
      </c>
      <c r="G26" s="115">
        <v>86.296000000000006</v>
      </c>
      <c r="H26" s="115">
        <v>2.5640000000000001</v>
      </c>
      <c r="I26" s="115">
        <v>166.61799999999999</v>
      </c>
      <c r="J26" s="115">
        <v>3.931</v>
      </c>
      <c r="K26" s="115">
        <v>0.91700000000000004</v>
      </c>
      <c r="L26" s="115">
        <v>260.32600000000002</v>
      </c>
    </row>
    <row r="27" spans="1:12" s="26" customFormat="1" x14ac:dyDescent="0.25">
      <c r="A27" s="121">
        <v>1987</v>
      </c>
      <c r="B27" s="115">
        <v>231.04400000000001</v>
      </c>
      <c r="C27" s="115">
        <v>17.562000000000001</v>
      </c>
      <c r="D27" s="115">
        <v>4.6280000000000001</v>
      </c>
      <c r="E27" s="115" t="s">
        <v>2301</v>
      </c>
      <c r="F27" s="115">
        <v>253.23400000000001</v>
      </c>
      <c r="G27" s="115">
        <v>79.73</v>
      </c>
      <c r="H27" s="115">
        <v>2.7570000000000001</v>
      </c>
      <c r="I27" s="115">
        <v>165.02099999999999</v>
      </c>
      <c r="J27" s="115">
        <v>4.5220000000000002</v>
      </c>
      <c r="K27" s="115">
        <v>1.2050000000000001</v>
      </c>
      <c r="L27" s="115">
        <v>253.23400000000001</v>
      </c>
    </row>
    <row r="28" spans="1:12" s="26" customFormat="1" x14ac:dyDescent="0.25">
      <c r="A28" s="121">
        <v>1988</v>
      </c>
      <c r="B28" s="115">
        <v>241.691</v>
      </c>
      <c r="C28" s="115">
        <v>19.161999999999999</v>
      </c>
      <c r="D28" s="115">
        <v>4.6950000000000003</v>
      </c>
      <c r="E28" s="115" t="s">
        <v>2301</v>
      </c>
      <c r="F28" s="115">
        <v>265.548</v>
      </c>
      <c r="G28" s="115">
        <v>85.358000000000004</v>
      </c>
      <c r="H28" s="115">
        <v>3.0379999999999998</v>
      </c>
      <c r="I28" s="115">
        <v>171.18799999999999</v>
      </c>
      <c r="J28" s="115">
        <v>4.5940000000000003</v>
      </c>
      <c r="K28" s="115">
        <v>1.37</v>
      </c>
      <c r="L28" s="115">
        <v>265.548</v>
      </c>
    </row>
    <row r="29" spans="1:12" s="26" customFormat="1" x14ac:dyDescent="0.25">
      <c r="A29" s="121">
        <v>1989</v>
      </c>
      <c r="B29" s="115">
        <v>251.34899999999999</v>
      </c>
      <c r="C29" s="115">
        <v>21.533999999999999</v>
      </c>
      <c r="D29" s="115">
        <v>4.7619999999999996</v>
      </c>
      <c r="E29" s="115" t="s">
        <v>2301</v>
      </c>
      <c r="F29" s="115">
        <v>277.64499999999998</v>
      </c>
      <c r="G29" s="115">
        <v>86.296000000000006</v>
      </c>
      <c r="H29" s="115">
        <v>8.5449999999999999</v>
      </c>
      <c r="I29" s="115">
        <v>160.78399999999999</v>
      </c>
      <c r="J29" s="115">
        <v>4.66</v>
      </c>
      <c r="K29" s="115">
        <v>17.359000000000002</v>
      </c>
      <c r="L29" s="115">
        <v>277.64499999999998</v>
      </c>
    </row>
    <row r="30" spans="1:12" s="26" customFormat="1" x14ac:dyDescent="0.25">
      <c r="A30" s="121">
        <v>1990</v>
      </c>
      <c r="B30" s="115">
        <v>207.876</v>
      </c>
      <c r="C30" s="115">
        <v>24.428000000000001</v>
      </c>
      <c r="D30" s="115">
        <v>4.2249999999999996</v>
      </c>
      <c r="E30" s="115" t="s">
        <v>2301</v>
      </c>
      <c r="F30" s="115">
        <v>236.53</v>
      </c>
      <c r="G30" s="115">
        <v>54.404000000000003</v>
      </c>
      <c r="H30" s="115">
        <v>7.8620000000000001</v>
      </c>
      <c r="I30" s="115">
        <v>146.821</v>
      </c>
      <c r="J30" s="115">
        <v>4.1349999999999998</v>
      </c>
      <c r="K30" s="115">
        <v>23.308</v>
      </c>
      <c r="L30" s="115">
        <v>236.53</v>
      </c>
    </row>
    <row r="31" spans="1:12" s="26" customFormat="1" x14ac:dyDescent="0.25">
      <c r="A31" s="121">
        <v>1991</v>
      </c>
      <c r="B31" s="115">
        <v>207.68100000000001</v>
      </c>
      <c r="C31" s="115">
        <v>25.922999999999998</v>
      </c>
      <c r="D31" s="115">
        <v>4.8959999999999999</v>
      </c>
      <c r="E31" s="115" t="s">
        <v>2301</v>
      </c>
      <c r="F31" s="115">
        <v>238.5</v>
      </c>
      <c r="G31" s="115">
        <v>57.218000000000004</v>
      </c>
      <c r="H31" s="115">
        <v>8.0109999999999992</v>
      </c>
      <c r="I31" s="115">
        <v>143.19999999999999</v>
      </c>
      <c r="J31" s="115">
        <v>4.7969999999999997</v>
      </c>
      <c r="K31" s="115">
        <v>25.274000000000001</v>
      </c>
      <c r="L31" s="115">
        <v>238.5</v>
      </c>
    </row>
    <row r="32" spans="1:12" s="26" customFormat="1" x14ac:dyDescent="0.25">
      <c r="A32" s="121">
        <v>1992</v>
      </c>
      <c r="B32" s="115">
        <v>217.00399999999999</v>
      </c>
      <c r="C32" s="115">
        <v>27.468</v>
      </c>
      <c r="D32" s="115">
        <v>5.5670000000000002</v>
      </c>
      <c r="E32" s="115" t="s">
        <v>2301</v>
      </c>
      <c r="F32" s="115">
        <v>250.03899999999999</v>
      </c>
      <c r="G32" s="115">
        <v>60.031999999999996</v>
      </c>
      <c r="H32" s="115">
        <v>8.6720000000000006</v>
      </c>
      <c r="I32" s="115">
        <v>147.50200000000001</v>
      </c>
      <c r="J32" s="115">
        <v>5.4580000000000002</v>
      </c>
      <c r="K32" s="115">
        <v>28.375</v>
      </c>
      <c r="L32" s="115">
        <v>250.03899999999999</v>
      </c>
    </row>
    <row r="33" spans="1:12" s="26" customFormat="1" x14ac:dyDescent="0.25">
      <c r="A33" s="121">
        <v>1993</v>
      </c>
      <c r="B33" s="115">
        <v>211.96700000000001</v>
      </c>
      <c r="C33" s="115">
        <v>27.824000000000002</v>
      </c>
      <c r="D33" s="115">
        <v>6.5049999999999999</v>
      </c>
      <c r="E33" s="115" t="s">
        <v>2301</v>
      </c>
      <c r="F33" s="115">
        <v>246.29599999999999</v>
      </c>
      <c r="G33" s="115">
        <v>51.59</v>
      </c>
      <c r="H33" s="115">
        <v>9.0429999999999993</v>
      </c>
      <c r="I33" s="115">
        <v>149.82900000000001</v>
      </c>
      <c r="J33" s="115">
        <v>6.41</v>
      </c>
      <c r="K33" s="115">
        <v>29.425000000000001</v>
      </c>
      <c r="L33" s="115">
        <v>246.29599999999999</v>
      </c>
    </row>
    <row r="34" spans="1:12" s="26" customFormat="1" x14ac:dyDescent="0.25">
      <c r="A34" s="121">
        <v>1994</v>
      </c>
      <c r="B34" s="115">
        <v>217.97399999999999</v>
      </c>
      <c r="C34" s="115">
        <v>29.446000000000002</v>
      </c>
      <c r="D34" s="115">
        <v>7.2839999999999998</v>
      </c>
      <c r="E34" s="115" t="s">
        <v>2301</v>
      </c>
      <c r="F34" s="115">
        <v>254.70500000000001</v>
      </c>
      <c r="G34" s="115">
        <v>48.776000000000003</v>
      </c>
      <c r="H34" s="115">
        <v>8.7119999999999997</v>
      </c>
      <c r="I34" s="115">
        <v>159.66399999999999</v>
      </c>
      <c r="J34" s="115">
        <v>7.1749999999999998</v>
      </c>
      <c r="K34" s="115">
        <v>30.376999999999999</v>
      </c>
      <c r="L34" s="115">
        <v>254.70500000000001</v>
      </c>
    </row>
    <row r="35" spans="1:12" s="26" customFormat="1" x14ac:dyDescent="0.25">
      <c r="A35" s="121">
        <v>1995</v>
      </c>
      <c r="B35" s="115">
        <v>222.29400000000001</v>
      </c>
      <c r="C35" s="115">
        <v>29.887</v>
      </c>
      <c r="D35" s="115">
        <v>7.8140000000000001</v>
      </c>
      <c r="E35" s="115" t="s">
        <v>2301</v>
      </c>
      <c r="F35" s="115">
        <v>259.995</v>
      </c>
      <c r="G35" s="115">
        <v>48.776000000000003</v>
      </c>
      <c r="H35" s="115">
        <v>9.0589999999999993</v>
      </c>
      <c r="I35" s="115">
        <v>166.03700000000001</v>
      </c>
      <c r="J35" s="115">
        <v>7.6989999999999998</v>
      </c>
      <c r="K35" s="115">
        <v>28.422999999999998</v>
      </c>
      <c r="L35" s="115">
        <v>259.995</v>
      </c>
    </row>
    <row r="36" spans="1:12" s="26" customFormat="1" x14ac:dyDescent="0.25">
      <c r="A36" s="121">
        <v>1996</v>
      </c>
      <c r="B36" s="115">
        <v>228.59299999999999</v>
      </c>
      <c r="C36" s="115">
        <v>31.922999999999998</v>
      </c>
      <c r="D36" s="115">
        <v>5.6050000000000004</v>
      </c>
      <c r="E36" s="115" t="s">
        <v>2301</v>
      </c>
      <c r="F36" s="115">
        <v>266.12099999999998</v>
      </c>
      <c r="G36" s="115">
        <v>50.652000000000001</v>
      </c>
      <c r="H36" s="115">
        <v>10.041</v>
      </c>
      <c r="I36" s="115">
        <v>170.35499999999999</v>
      </c>
      <c r="J36" s="115">
        <v>5.52</v>
      </c>
      <c r="K36" s="115">
        <v>29.552</v>
      </c>
      <c r="L36" s="115">
        <v>266.12099999999998</v>
      </c>
    </row>
    <row r="37" spans="1:12" s="26" customFormat="1" x14ac:dyDescent="0.25">
      <c r="A37" s="121">
        <v>1997</v>
      </c>
      <c r="B37" s="115">
        <v>222.399</v>
      </c>
      <c r="C37" s="115">
        <v>29.963999999999999</v>
      </c>
      <c r="D37" s="115">
        <v>7.0970000000000004</v>
      </c>
      <c r="E37" s="115" t="s">
        <v>2301</v>
      </c>
      <c r="F37" s="115">
        <v>259.45999999999998</v>
      </c>
      <c r="G37" s="115">
        <v>40.334000000000003</v>
      </c>
      <c r="H37" s="115">
        <v>10.038</v>
      </c>
      <c r="I37" s="115">
        <v>172.44399999999999</v>
      </c>
      <c r="J37" s="115">
        <v>6.9790000000000001</v>
      </c>
      <c r="K37" s="115">
        <v>29.664999999999999</v>
      </c>
      <c r="L37" s="115">
        <v>259.45999999999998</v>
      </c>
    </row>
    <row r="38" spans="1:12" s="26" customFormat="1" x14ac:dyDescent="0.25">
      <c r="A38" s="121">
        <v>1998</v>
      </c>
      <c r="B38" s="115">
        <v>204.874</v>
      </c>
      <c r="C38" s="115">
        <v>29.512</v>
      </c>
      <c r="D38" s="115">
        <v>7.8419999999999996</v>
      </c>
      <c r="E38" s="115" t="s">
        <v>2301</v>
      </c>
      <c r="F38" s="115">
        <v>242.22800000000001</v>
      </c>
      <c r="G38" s="115">
        <v>35.643999999999998</v>
      </c>
      <c r="H38" s="115">
        <v>8.9710000000000001</v>
      </c>
      <c r="I38" s="115">
        <v>160.31700000000001</v>
      </c>
      <c r="J38" s="115">
        <v>7.7229999999999999</v>
      </c>
      <c r="K38" s="115">
        <v>29.573</v>
      </c>
      <c r="L38" s="115">
        <v>242.22800000000001</v>
      </c>
    </row>
    <row r="39" spans="1:12" s="26" customFormat="1" x14ac:dyDescent="0.25">
      <c r="A39" s="121">
        <v>1999</v>
      </c>
      <c r="B39" s="115">
        <v>207.68899999999999</v>
      </c>
      <c r="C39" s="115">
        <v>29.395</v>
      </c>
      <c r="D39" s="115">
        <v>8.1530000000000005</v>
      </c>
      <c r="E39" s="115" t="s">
        <v>2301</v>
      </c>
      <c r="F39" s="115">
        <v>245.238</v>
      </c>
      <c r="G39" s="115">
        <v>36.582000000000001</v>
      </c>
      <c r="H39" s="115">
        <v>9.1980000000000004</v>
      </c>
      <c r="I39" s="115">
        <v>161.29599999999999</v>
      </c>
      <c r="J39" s="115">
        <v>8.0619999999999994</v>
      </c>
      <c r="K39" s="115">
        <v>30.1</v>
      </c>
      <c r="L39" s="115">
        <v>245.238</v>
      </c>
    </row>
    <row r="40" spans="1:12" s="26" customFormat="1" x14ac:dyDescent="0.25">
      <c r="A40" s="121">
        <v>2000</v>
      </c>
      <c r="B40" s="115">
        <v>212.149</v>
      </c>
      <c r="C40" s="115">
        <v>26.870999999999999</v>
      </c>
      <c r="D40" s="115">
        <v>9.3439999999999994</v>
      </c>
      <c r="E40" s="115" t="s">
        <v>2301</v>
      </c>
      <c r="F40" s="115">
        <v>248.364</v>
      </c>
      <c r="G40" s="115">
        <v>39.396000000000001</v>
      </c>
      <c r="H40" s="115">
        <v>9.2159999999999993</v>
      </c>
      <c r="I40" s="115">
        <v>161.16999999999999</v>
      </c>
      <c r="J40" s="115">
        <v>9.2319999999999993</v>
      </c>
      <c r="K40" s="115">
        <v>29.350999999999999</v>
      </c>
      <c r="L40" s="115">
        <v>248.364</v>
      </c>
    </row>
    <row r="41" spans="1:12" s="26" customFormat="1" x14ac:dyDescent="0.25">
      <c r="A41" s="121">
        <v>2001</v>
      </c>
      <c r="B41" s="115">
        <v>188.14699999999999</v>
      </c>
      <c r="C41" s="115">
        <v>33.003</v>
      </c>
      <c r="D41" s="115">
        <v>9.8379999999999992</v>
      </c>
      <c r="E41" s="115">
        <v>9.7000000000000003E-2</v>
      </c>
      <c r="F41" s="115">
        <v>231.08500000000001</v>
      </c>
      <c r="G41" s="115">
        <v>34.706000000000003</v>
      </c>
      <c r="H41" s="115">
        <v>8.5129999999999999</v>
      </c>
      <c r="I41" s="115">
        <v>147.161</v>
      </c>
      <c r="J41" s="115">
        <v>9.7349999999999994</v>
      </c>
      <c r="K41" s="115">
        <v>30.97</v>
      </c>
      <c r="L41" s="115">
        <v>231.08500000000001</v>
      </c>
    </row>
    <row r="42" spans="1:12" s="26" customFormat="1" x14ac:dyDescent="0.25">
      <c r="A42" s="121">
        <v>2002</v>
      </c>
      <c r="B42" s="115">
        <v>187.15799999999999</v>
      </c>
      <c r="C42" s="115">
        <v>36.462000000000003</v>
      </c>
      <c r="D42" s="115">
        <v>11.715999999999999</v>
      </c>
      <c r="E42" s="115">
        <v>0.154</v>
      </c>
      <c r="F42" s="115">
        <v>235.49</v>
      </c>
      <c r="G42" s="115">
        <v>35.643999999999998</v>
      </c>
      <c r="H42" s="115">
        <v>8.8190000000000008</v>
      </c>
      <c r="I42" s="115">
        <v>144.47399999999999</v>
      </c>
      <c r="J42" s="115">
        <v>11.624000000000001</v>
      </c>
      <c r="K42" s="115">
        <v>34.929000000000002</v>
      </c>
      <c r="L42" s="115">
        <v>235.49</v>
      </c>
    </row>
    <row r="43" spans="1:12" s="26" customFormat="1" x14ac:dyDescent="0.25">
      <c r="A43" s="121">
        <v>2003</v>
      </c>
      <c r="B43" s="115">
        <v>187.791</v>
      </c>
      <c r="C43" s="115">
        <v>36.402000000000001</v>
      </c>
      <c r="D43" s="115">
        <v>15.971</v>
      </c>
      <c r="E43" s="115">
        <v>0.127</v>
      </c>
      <c r="F43" s="115">
        <v>240.292</v>
      </c>
      <c r="G43" s="115">
        <v>37.520000000000003</v>
      </c>
      <c r="H43" s="115">
        <v>9.39</v>
      </c>
      <c r="I43" s="115">
        <v>141.10300000000001</v>
      </c>
      <c r="J43" s="115">
        <v>15.737</v>
      </c>
      <c r="K43" s="115">
        <v>36.542000000000002</v>
      </c>
      <c r="L43" s="115">
        <v>240.292</v>
      </c>
    </row>
    <row r="44" spans="1:12" s="26" customFormat="1" x14ac:dyDescent="0.25">
      <c r="A44" s="121">
        <v>2004</v>
      </c>
      <c r="B44" s="115">
        <v>198.97300000000001</v>
      </c>
      <c r="C44" s="115">
        <v>35.286000000000001</v>
      </c>
      <c r="D44" s="115">
        <v>20.074999999999999</v>
      </c>
      <c r="E44" s="115">
        <v>0.253</v>
      </c>
      <c r="F44" s="115">
        <v>254.58799999999999</v>
      </c>
      <c r="G44" s="115">
        <v>38.457999999999998</v>
      </c>
      <c r="H44" s="115">
        <v>9.7539999999999996</v>
      </c>
      <c r="I44" s="115">
        <v>150.82</v>
      </c>
      <c r="J44" s="115">
        <v>19.847000000000001</v>
      </c>
      <c r="K44" s="115">
        <v>35.71</v>
      </c>
      <c r="L44" s="115">
        <v>254.58799999999999</v>
      </c>
    </row>
    <row r="45" spans="1:12" s="26" customFormat="1" x14ac:dyDescent="0.25">
      <c r="A45" s="121">
        <v>2005</v>
      </c>
      <c r="B45" s="115">
        <v>200.422</v>
      </c>
      <c r="C45" s="115">
        <v>36.572000000000003</v>
      </c>
      <c r="D45" s="115">
        <v>22.937999999999999</v>
      </c>
      <c r="E45" s="115">
        <v>0.85599999999999998</v>
      </c>
      <c r="F45" s="115">
        <v>260.78699999999998</v>
      </c>
      <c r="G45" s="115">
        <v>40.334000000000003</v>
      </c>
      <c r="H45" s="115">
        <v>9.7319999999999993</v>
      </c>
      <c r="I45" s="115">
        <v>150.08699999999999</v>
      </c>
      <c r="J45" s="115">
        <v>23.265000000000001</v>
      </c>
      <c r="K45" s="115">
        <v>37.369999999999997</v>
      </c>
      <c r="L45" s="115">
        <v>260.78699999999998</v>
      </c>
    </row>
    <row r="46" spans="1:12" s="26" customFormat="1" x14ac:dyDescent="0.25">
      <c r="A46" s="121">
        <v>2006</v>
      </c>
      <c r="B46" s="115">
        <v>196.916</v>
      </c>
      <c r="C46" s="115">
        <v>35.968000000000004</v>
      </c>
      <c r="D46" s="115">
        <v>30.977</v>
      </c>
      <c r="E46" s="115">
        <v>2.4580000000000002</v>
      </c>
      <c r="F46" s="115">
        <v>266.32</v>
      </c>
      <c r="G46" s="115">
        <v>35.643999999999998</v>
      </c>
      <c r="H46" s="115">
        <v>9.4860000000000007</v>
      </c>
      <c r="I46" s="115">
        <v>150.52600000000001</v>
      </c>
      <c r="J46" s="115">
        <v>32.688000000000002</v>
      </c>
      <c r="K46" s="115">
        <v>37.975999999999999</v>
      </c>
      <c r="L46" s="115">
        <v>266.32</v>
      </c>
    </row>
    <row r="47" spans="1:12" s="26" customFormat="1" x14ac:dyDescent="0.25">
      <c r="A47" s="121">
        <v>2007</v>
      </c>
      <c r="B47" s="115">
        <v>195.92699999999999</v>
      </c>
      <c r="C47" s="115">
        <v>37.479999999999997</v>
      </c>
      <c r="D47" s="115">
        <v>38.914999999999999</v>
      </c>
      <c r="E47" s="115">
        <v>3.3330000000000002</v>
      </c>
      <c r="F47" s="115">
        <v>275.65499999999997</v>
      </c>
      <c r="G47" s="115">
        <v>39.396000000000001</v>
      </c>
      <c r="H47" s="115">
        <v>9.49</v>
      </c>
      <c r="I47" s="115">
        <v>146.34700000000001</v>
      </c>
      <c r="J47" s="115">
        <v>41.439</v>
      </c>
      <c r="K47" s="115">
        <v>38.982999999999997</v>
      </c>
      <c r="L47" s="115">
        <v>275.65499999999997</v>
      </c>
    </row>
    <row r="48" spans="1:12" s="26" customFormat="1" x14ac:dyDescent="0.25">
      <c r="A48" s="121">
        <v>2008</v>
      </c>
      <c r="B48" s="115">
        <v>193.13300000000001</v>
      </c>
      <c r="C48" s="115">
        <v>39.478000000000002</v>
      </c>
      <c r="D48" s="115">
        <v>54.725999999999999</v>
      </c>
      <c r="E48" s="115">
        <v>2.86</v>
      </c>
      <c r="F48" s="115">
        <v>290.197</v>
      </c>
      <c r="G48" s="115">
        <v>44.085999999999999</v>
      </c>
      <c r="H48" s="115">
        <v>10.087</v>
      </c>
      <c r="I48" s="115">
        <v>139.352</v>
      </c>
      <c r="J48" s="115">
        <v>56.643000000000001</v>
      </c>
      <c r="K48" s="115">
        <v>40.029000000000003</v>
      </c>
      <c r="L48" s="115">
        <v>290.197</v>
      </c>
    </row>
    <row r="49" spans="1:12" s="26" customFormat="1" x14ac:dyDescent="0.25">
      <c r="A49" s="121">
        <v>2009</v>
      </c>
      <c r="B49" s="115">
        <v>181.50399999999999</v>
      </c>
      <c r="C49" s="115">
        <v>40.968000000000004</v>
      </c>
      <c r="D49" s="115">
        <v>62.256999999999998</v>
      </c>
      <c r="E49" s="115">
        <v>3.032</v>
      </c>
      <c r="F49" s="115">
        <v>287.76100000000002</v>
      </c>
      <c r="G49" s="115">
        <v>47.274999999999999</v>
      </c>
      <c r="H49" s="115">
        <v>10.3</v>
      </c>
      <c r="I49" s="115">
        <v>125.417</v>
      </c>
      <c r="J49" s="115">
        <v>64.210999999999999</v>
      </c>
      <c r="K49" s="115">
        <v>40.558</v>
      </c>
      <c r="L49" s="115">
        <v>287.76100000000002</v>
      </c>
    </row>
    <row r="50" spans="1:12" s="26" customFormat="1" x14ac:dyDescent="0.25">
      <c r="A50" s="121">
        <v>2010</v>
      </c>
      <c r="B50" s="115">
        <v>207.93</v>
      </c>
      <c r="C50" s="115">
        <v>42.44</v>
      </c>
      <c r="D50" s="115">
        <v>72.63</v>
      </c>
      <c r="E50" s="115">
        <v>2.4500000000000002</v>
      </c>
      <c r="F50" s="115">
        <v>325.45</v>
      </c>
      <c r="G50" s="115">
        <v>50.701000000000001</v>
      </c>
      <c r="H50" s="115">
        <v>10.205</v>
      </c>
      <c r="I50" s="115">
        <v>148.55099999999999</v>
      </c>
      <c r="J50" s="115">
        <v>73.72</v>
      </c>
      <c r="K50" s="115">
        <v>42.271000000000001</v>
      </c>
      <c r="L50" s="115">
        <v>325.45</v>
      </c>
    </row>
    <row r="51" spans="1:12" s="26" customFormat="1" x14ac:dyDescent="0.25">
      <c r="A51" s="121">
        <v>2011</v>
      </c>
      <c r="B51" s="115">
        <v>207.6</v>
      </c>
      <c r="C51" s="115">
        <v>41.884999999999998</v>
      </c>
      <c r="D51" s="115">
        <v>72.864000000000004</v>
      </c>
      <c r="E51" s="115">
        <v>8.3490000000000002</v>
      </c>
      <c r="F51" s="115">
        <v>330.697</v>
      </c>
      <c r="G51" s="115">
        <v>49.176000000000002</v>
      </c>
      <c r="H51" s="115">
        <v>10.544</v>
      </c>
      <c r="I51" s="115">
        <v>150.93299999999999</v>
      </c>
      <c r="J51" s="115">
        <v>79.869</v>
      </c>
      <c r="K51" s="115">
        <v>40.176000000000002</v>
      </c>
      <c r="L51" s="115">
        <v>330.697</v>
      </c>
    </row>
    <row r="52" spans="1:12" s="26" customFormat="1" x14ac:dyDescent="0.25">
      <c r="A52" s="121">
        <v>2012</v>
      </c>
      <c r="B52" s="115">
        <v>201.78399999999999</v>
      </c>
      <c r="C52" s="115">
        <v>42.320999999999998</v>
      </c>
      <c r="D52" s="115">
        <v>72.81</v>
      </c>
      <c r="E52" s="115">
        <v>8.4700000000000006</v>
      </c>
      <c r="F52" s="115">
        <v>325.38499999999999</v>
      </c>
      <c r="G52" s="115">
        <v>41.093000000000004</v>
      </c>
      <c r="H52" s="115">
        <v>9.9710000000000001</v>
      </c>
      <c r="I52" s="115">
        <v>152.71299999999999</v>
      </c>
      <c r="J52" s="115">
        <v>79.962999999999994</v>
      </c>
      <c r="K52" s="115">
        <v>41.643999999999998</v>
      </c>
      <c r="L52" s="115">
        <v>325.38499999999999</v>
      </c>
    </row>
    <row r="53" spans="1:12" s="26" customFormat="1" x14ac:dyDescent="0.25">
      <c r="A53" s="121">
        <v>2013</v>
      </c>
      <c r="B53" s="115">
        <v>219.328</v>
      </c>
      <c r="C53" s="115">
        <v>45.027000000000001</v>
      </c>
      <c r="D53" s="115">
        <v>74.724999999999994</v>
      </c>
      <c r="E53" s="115">
        <v>13.462</v>
      </c>
      <c r="F53" s="115">
        <v>352.54199999999997</v>
      </c>
      <c r="G53" s="115">
        <v>53.621000000000002</v>
      </c>
      <c r="H53" s="115">
        <v>11.034000000000001</v>
      </c>
      <c r="I53" s="115">
        <v>157.84700000000001</v>
      </c>
      <c r="J53" s="115">
        <v>86.802999999999997</v>
      </c>
      <c r="K53" s="115">
        <v>43.237000000000002</v>
      </c>
      <c r="L53" s="115">
        <v>352.54199999999997</v>
      </c>
    </row>
    <row r="54" spans="1:12" s="26" customFormat="1" x14ac:dyDescent="0.25">
      <c r="A54" s="121">
        <v>2014</v>
      </c>
      <c r="B54" s="115">
        <v>225.221</v>
      </c>
      <c r="C54" s="115">
        <v>46.79</v>
      </c>
      <c r="D54" s="115">
        <v>76.057000000000002</v>
      </c>
      <c r="E54" s="115">
        <v>13.349</v>
      </c>
      <c r="F54" s="115">
        <v>361.41699999999997</v>
      </c>
      <c r="G54" s="115">
        <v>54.267000000000003</v>
      </c>
      <c r="H54" s="115">
        <v>11.664</v>
      </c>
      <c r="I54" s="115">
        <v>158.43600000000001</v>
      </c>
      <c r="J54" s="115">
        <v>88.186999999999998</v>
      </c>
      <c r="K54" s="115">
        <v>48.863</v>
      </c>
      <c r="L54" s="115">
        <v>361.41699999999997</v>
      </c>
    </row>
    <row r="55" spans="1:12" s="26" customFormat="1" x14ac:dyDescent="0.25">
      <c r="A55" s="121">
        <v>2015</v>
      </c>
      <c r="B55" s="115">
        <v>216.84399999999999</v>
      </c>
      <c r="C55" s="115">
        <v>47.015999999999998</v>
      </c>
      <c r="D55" s="115">
        <v>78.915000000000006</v>
      </c>
      <c r="E55" s="115">
        <v>14.077</v>
      </c>
      <c r="F55" s="115">
        <v>356.85300000000001</v>
      </c>
      <c r="G55" s="115">
        <v>48.094999999999999</v>
      </c>
      <c r="H55" s="115">
        <v>13.454000000000001</v>
      </c>
      <c r="I55" s="115">
        <v>156.90100000000001</v>
      </c>
      <c r="J55" s="115">
        <v>90.04</v>
      </c>
      <c r="K55" s="115">
        <v>48.362000000000002</v>
      </c>
      <c r="L55" s="115">
        <v>356.85300000000001</v>
      </c>
    </row>
    <row r="56" spans="1:12" s="26" customFormat="1" x14ac:dyDescent="0.25">
      <c r="A56" s="121">
        <v>2016</v>
      </c>
      <c r="B56" s="115">
        <v>208.852</v>
      </c>
      <c r="C56" s="115">
        <v>45.642000000000003</v>
      </c>
      <c r="D56" s="115">
        <v>81.23</v>
      </c>
      <c r="E56" s="115">
        <v>19.648</v>
      </c>
      <c r="F56" s="115">
        <v>355.37200000000001</v>
      </c>
      <c r="G56" s="115">
        <v>41.707000000000001</v>
      </c>
      <c r="H56" s="115">
        <v>13.986000000000001</v>
      </c>
      <c r="I56" s="115">
        <v>155.29499999999999</v>
      </c>
      <c r="J56" s="115">
        <v>97.878</v>
      </c>
      <c r="K56" s="115">
        <v>46.505000000000003</v>
      </c>
      <c r="L56" s="115">
        <v>355.37200000000001</v>
      </c>
    </row>
    <row r="57" spans="1:12" s="26" customFormat="1" x14ac:dyDescent="0.25">
      <c r="A57" s="121">
        <v>2017</v>
      </c>
      <c r="B57" s="115">
        <v>204.94900000000001</v>
      </c>
      <c r="C57" s="115">
        <v>44.92</v>
      </c>
      <c r="D57" s="115">
        <v>82.067999999999998</v>
      </c>
      <c r="E57" s="115">
        <v>18.704999999999998</v>
      </c>
      <c r="F57" s="115">
        <v>350.642</v>
      </c>
      <c r="G57" s="115">
        <v>40.293999999999997</v>
      </c>
      <c r="H57" s="115">
        <v>13.884</v>
      </c>
      <c r="I57" s="115">
        <v>151.74700000000001</v>
      </c>
      <c r="J57" s="115">
        <v>97.79</v>
      </c>
      <c r="K57" s="115">
        <v>46.926000000000002</v>
      </c>
      <c r="L57" s="115">
        <v>350.642</v>
      </c>
    </row>
    <row r="58" spans="1:12" s="26" customFormat="1" x14ac:dyDescent="0.25">
      <c r="A58" s="121">
        <v>2018</v>
      </c>
      <c r="B58" s="115">
        <v>212.17500000000001</v>
      </c>
      <c r="C58" s="115">
        <v>44.201999999999998</v>
      </c>
      <c r="D58" s="115">
        <v>81.897000000000006</v>
      </c>
      <c r="E58" s="115">
        <v>17.936</v>
      </c>
      <c r="F58" s="115">
        <v>356.21100000000001</v>
      </c>
      <c r="G58" s="115">
        <v>49.231999999999999</v>
      </c>
      <c r="H58" s="115">
        <v>13.885999999999999</v>
      </c>
      <c r="I58" s="115">
        <v>150.60599999999999</v>
      </c>
      <c r="J58" s="115">
        <v>96.808000000000007</v>
      </c>
      <c r="K58" s="115">
        <v>45.68</v>
      </c>
      <c r="L58" s="115">
        <v>356.21100000000001</v>
      </c>
    </row>
    <row r="59" spans="1:12" s="26" customFormat="1" x14ac:dyDescent="0.25">
      <c r="A59" s="121">
        <v>2019</v>
      </c>
      <c r="B59" s="115">
        <v>209.86</v>
      </c>
      <c r="C59" s="115">
        <v>40.130000000000003</v>
      </c>
      <c r="D59" s="115">
        <v>82.558000000000007</v>
      </c>
      <c r="E59" s="115">
        <v>17.079999999999998</v>
      </c>
      <c r="F59" s="115">
        <v>349.62799999999999</v>
      </c>
      <c r="G59" s="115">
        <v>51.168999999999997</v>
      </c>
      <c r="H59" s="115">
        <v>13.223000000000001</v>
      </c>
      <c r="I59" s="115">
        <v>147.387</v>
      </c>
      <c r="J59" s="115">
        <v>96.581000000000003</v>
      </c>
      <c r="K59" s="115">
        <v>41.268000000000001</v>
      </c>
      <c r="L59" s="115">
        <v>349.62799999999999</v>
      </c>
    </row>
    <row r="60" spans="1:12" s="26" customFormat="1" x14ac:dyDescent="0.25">
      <c r="A60" s="121">
        <v>2020</v>
      </c>
      <c r="B60" s="115">
        <v>193.67099999999999</v>
      </c>
      <c r="C60" s="115">
        <v>39.884</v>
      </c>
      <c r="D60" s="115">
        <v>71.831000000000003</v>
      </c>
      <c r="E60" s="115">
        <v>17.678000000000001</v>
      </c>
      <c r="F60" s="115">
        <v>323.06400000000002</v>
      </c>
      <c r="G60" s="115">
        <v>41.290999999999997</v>
      </c>
      <c r="H60" s="115">
        <v>13.006</v>
      </c>
      <c r="I60" s="115">
        <v>142.99199999999999</v>
      </c>
      <c r="J60" s="115">
        <v>86.418000000000006</v>
      </c>
      <c r="K60" s="115">
        <v>39.356000000000002</v>
      </c>
      <c r="L60" s="115">
        <v>323.06400000000002</v>
      </c>
    </row>
    <row r="61" spans="1:12" s="26" customFormat="1" x14ac:dyDescent="0.25">
      <c r="A61" s="121">
        <v>2021</v>
      </c>
      <c r="B61" s="115">
        <v>195.505</v>
      </c>
      <c r="C61" s="115">
        <v>39.024999999999999</v>
      </c>
      <c r="D61" s="115">
        <v>79.045000000000002</v>
      </c>
      <c r="E61" s="115">
        <v>16.111999999999998</v>
      </c>
      <c r="F61" s="115">
        <v>329.68700000000001</v>
      </c>
      <c r="G61" s="115">
        <v>41.174999999999997</v>
      </c>
      <c r="H61" s="115">
        <v>13.145</v>
      </c>
      <c r="I61" s="115">
        <v>144.05099999999999</v>
      </c>
      <c r="J61" s="115">
        <v>92.049000000000007</v>
      </c>
      <c r="K61" s="115">
        <v>39.267000000000003</v>
      </c>
      <c r="L61" s="115">
        <v>329.68700000000001</v>
      </c>
    </row>
    <row r="62" spans="1:12" s="26" customFormat="1" x14ac:dyDescent="0.25">
      <c r="A62" s="121">
        <v>2022</v>
      </c>
      <c r="B62" s="115">
        <v>197.017</v>
      </c>
      <c r="C62" s="115">
        <v>37.262</v>
      </c>
      <c r="D62" s="115">
        <v>79.334999999999994</v>
      </c>
      <c r="E62" s="115">
        <v>15.019</v>
      </c>
      <c r="F62" s="115">
        <v>328.63299999999998</v>
      </c>
      <c r="G62" s="115">
        <v>50.552</v>
      </c>
      <c r="H62" s="115">
        <v>12.983000000000001</v>
      </c>
      <c r="I62" s="115">
        <v>135.76</v>
      </c>
      <c r="J62" s="115">
        <v>91.234999999999999</v>
      </c>
      <c r="K62" s="115">
        <v>38.103999999999999</v>
      </c>
      <c r="L62" s="115">
        <v>328.63299999999998</v>
      </c>
    </row>
    <row r="63" spans="1:12" x14ac:dyDescent="0.25">
      <c r="A63" s="65">
        <v>28185</v>
      </c>
      <c r="B63">
        <v>14.64</v>
      </c>
      <c r="C63">
        <v>8.9999999999999993E-3</v>
      </c>
      <c r="D63" t="s">
        <v>2301</v>
      </c>
      <c r="E63" t="s">
        <v>2301</v>
      </c>
      <c r="F63">
        <v>14.648</v>
      </c>
      <c r="G63">
        <v>4.3159999999999998</v>
      </c>
      <c r="H63">
        <v>8.2000000000000003E-2</v>
      </c>
      <c r="I63">
        <v>10.207000000000001</v>
      </c>
      <c r="J63" t="s">
        <v>2301</v>
      </c>
      <c r="K63">
        <v>4.2999999999999997E-2</v>
      </c>
      <c r="L63">
        <v>14.648</v>
      </c>
    </row>
    <row r="64" spans="1:12" x14ac:dyDescent="0.25">
      <c r="A64" s="65">
        <v>28216</v>
      </c>
      <c r="B64">
        <v>14.164999999999999</v>
      </c>
      <c r="C64">
        <v>8.9999999999999993E-3</v>
      </c>
      <c r="D64" t="s">
        <v>2301</v>
      </c>
      <c r="E64" t="s">
        <v>2301</v>
      </c>
      <c r="F64">
        <v>14.173999999999999</v>
      </c>
      <c r="G64">
        <v>4.1769999999999996</v>
      </c>
      <c r="H64">
        <v>7.9000000000000001E-2</v>
      </c>
      <c r="I64">
        <v>9.8780000000000001</v>
      </c>
      <c r="J64" t="s">
        <v>2301</v>
      </c>
      <c r="K64">
        <v>0.04</v>
      </c>
      <c r="L64">
        <v>14.173999999999999</v>
      </c>
    </row>
    <row r="65" spans="1:12" x14ac:dyDescent="0.25">
      <c r="A65" s="65">
        <v>28246</v>
      </c>
      <c r="B65">
        <v>14.635999999999999</v>
      </c>
      <c r="C65">
        <v>8.9999999999999993E-3</v>
      </c>
      <c r="D65" t="s">
        <v>2301</v>
      </c>
      <c r="E65" t="s">
        <v>2301</v>
      </c>
      <c r="F65">
        <v>14.645</v>
      </c>
      <c r="G65">
        <v>4.3159999999999998</v>
      </c>
      <c r="H65">
        <v>8.2000000000000003E-2</v>
      </c>
      <c r="I65">
        <v>10.207000000000001</v>
      </c>
      <c r="J65" t="s">
        <v>2301</v>
      </c>
      <c r="K65">
        <v>0.04</v>
      </c>
      <c r="L65">
        <v>14.645</v>
      </c>
    </row>
    <row r="66" spans="1:12" x14ac:dyDescent="0.25">
      <c r="A66" s="65">
        <v>28277</v>
      </c>
      <c r="B66">
        <v>14.164</v>
      </c>
      <c r="C66">
        <v>8.9999999999999993E-3</v>
      </c>
      <c r="D66" t="s">
        <v>2301</v>
      </c>
      <c r="E66" t="s">
        <v>2301</v>
      </c>
      <c r="F66">
        <v>14.173</v>
      </c>
      <c r="G66">
        <v>4.1769999999999996</v>
      </c>
      <c r="H66">
        <v>7.9000000000000001E-2</v>
      </c>
      <c r="I66">
        <v>9.8780000000000001</v>
      </c>
      <c r="J66" t="s">
        <v>2301</v>
      </c>
      <c r="K66">
        <v>3.9E-2</v>
      </c>
      <c r="L66">
        <v>14.173</v>
      </c>
    </row>
    <row r="67" spans="1:12" x14ac:dyDescent="0.25">
      <c r="A67" s="65">
        <v>28307</v>
      </c>
      <c r="B67">
        <v>14.609</v>
      </c>
      <c r="C67">
        <v>1.0999999999999999E-2</v>
      </c>
      <c r="D67" t="s">
        <v>2301</v>
      </c>
      <c r="E67" t="s">
        <v>2301</v>
      </c>
      <c r="F67">
        <v>14.619</v>
      </c>
      <c r="G67">
        <v>4.3159999999999998</v>
      </c>
      <c r="H67">
        <v>8.2000000000000003E-2</v>
      </c>
      <c r="I67">
        <v>10.207000000000001</v>
      </c>
      <c r="J67" t="s">
        <v>2301</v>
      </c>
      <c r="K67">
        <v>1.4E-2</v>
      </c>
      <c r="L67">
        <v>14.619</v>
      </c>
    </row>
    <row r="68" spans="1:12" x14ac:dyDescent="0.25">
      <c r="A68" s="65">
        <v>28338</v>
      </c>
      <c r="B68">
        <v>14.624000000000001</v>
      </c>
      <c r="C68">
        <v>0.01</v>
      </c>
      <c r="D68" t="s">
        <v>2301</v>
      </c>
      <c r="E68" t="s">
        <v>2301</v>
      </c>
      <c r="F68">
        <v>14.635</v>
      </c>
      <c r="G68">
        <v>4.3159999999999998</v>
      </c>
      <c r="H68">
        <v>8.2000000000000003E-2</v>
      </c>
      <c r="I68">
        <v>10.207000000000001</v>
      </c>
      <c r="J68" t="s">
        <v>2301</v>
      </c>
      <c r="K68">
        <v>2.9000000000000001E-2</v>
      </c>
      <c r="L68">
        <v>14.635</v>
      </c>
    </row>
    <row r="69" spans="1:12" x14ac:dyDescent="0.25">
      <c r="A69" s="65">
        <v>28369</v>
      </c>
      <c r="B69">
        <v>14.157999999999999</v>
      </c>
      <c r="C69">
        <v>0.01</v>
      </c>
      <c r="D69" t="s">
        <v>2301</v>
      </c>
      <c r="E69" t="s">
        <v>2301</v>
      </c>
      <c r="F69">
        <v>14.167999999999999</v>
      </c>
      <c r="G69">
        <v>4.1769999999999996</v>
      </c>
      <c r="H69">
        <v>7.9000000000000001E-2</v>
      </c>
      <c r="I69">
        <v>9.8780000000000001</v>
      </c>
      <c r="J69" t="s">
        <v>2301</v>
      </c>
      <c r="K69">
        <v>3.4000000000000002E-2</v>
      </c>
      <c r="L69">
        <v>14.167999999999999</v>
      </c>
    </row>
    <row r="70" spans="1:12" x14ac:dyDescent="0.25">
      <c r="A70" s="65">
        <v>28399</v>
      </c>
      <c r="B70">
        <v>14.632999999999999</v>
      </c>
      <c r="C70">
        <v>1.0999999999999999E-2</v>
      </c>
      <c r="D70" t="s">
        <v>2301</v>
      </c>
      <c r="E70" t="s">
        <v>2301</v>
      </c>
      <c r="F70">
        <v>14.643000000000001</v>
      </c>
      <c r="G70">
        <v>4.3159999999999998</v>
      </c>
      <c r="H70">
        <v>8.2000000000000003E-2</v>
      </c>
      <c r="I70">
        <v>10.207000000000001</v>
      </c>
      <c r="J70" t="s">
        <v>2301</v>
      </c>
      <c r="K70">
        <v>3.7999999999999999E-2</v>
      </c>
      <c r="L70">
        <v>14.643000000000001</v>
      </c>
    </row>
    <row r="71" spans="1:12" x14ac:dyDescent="0.25">
      <c r="A71" s="65">
        <v>28430</v>
      </c>
      <c r="B71">
        <v>14.153</v>
      </c>
      <c r="C71">
        <v>7.0000000000000001E-3</v>
      </c>
      <c r="D71" t="s">
        <v>2301</v>
      </c>
      <c r="E71" t="s">
        <v>2301</v>
      </c>
      <c r="F71">
        <v>14.16</v>
      </c>
      <c r="G71">
        <v>4.1769999999999996</v>
      </c>
      <c r="H71">
        <v>7.9000000000000001E-2</v>
      </c>
      <c r="I71">
        <v>9.8780000000000001</v>
      </c>
      <c r="J71" t="s">
        <v>2301</v>
      </c>
      <c r="K71">
        <v>2.5999999999999999E-2</v>
      </c>
      <c r="L71">
        <v>14.16</v>
      </c>
    </row>
    <row r="72" spans="1:12" x14ac:dyDescent="0.25">
      <c r="A72" s="65">
        <v>28460</v>
      </c>
      <c r="B72">
        <v>14.616</v>
      </c>
      <c r="C72">
        <v>7.0000000000000001E-3</v>
      </c>
      <c r="D72" t="s">
        <v>2301</v>
      </c>
      <c r="E72" t="s">
        <v>2301</v>
      </c>
      <c r="F72">
        <v>14.622999999999999</v>
      </c>
      <c r="G72">
        <v>4.3159999999999998</v>
      </c>
      <c r="H72">
        <v>8.2000000000000003E-2</v>
      </c>
      <c r="I72">
        <v>10.207000000000001</v>
      </c>
      <c r="J72" t="s">
        <v>2301</v>
      </c>
      <c r="K72">
        <v>1.7999999999999999E-2</v>
      </c>
      <c r="L72">
        <v>14.622999999999999</v>
      </c>
    </row>
    <row r="73" spans="1:12" x14ac:dyDescent="0.25">
      <c r="A73" s="65">
        <v>28491</v>
      </c>
      <c r="B73">
        <v>16.228000000000002</v>
      </c>
      <c r="C73">
        <v>7.0000000000000001E-3</v>
      </c>
      <c r="D73" t="s">
        <v>2301</v>
      </c>
      <c r="E73" t="s">
        <v>2301</v>
      </c>
      <c r="F73">
        <v>16.234999999999999</v>
      </c>
      <c r="G73">
        <v>4.9539999999999997</v>
      </c>
      <c r="H73">
        <v>9.4E-2</v>
      </c>
      <c r="I73">
        <v>11.157</v>
      </c>
      <c r="J73" t="s">
        <v>2301</v>
      </c>
      <c r="K73">
        <v>0.03</v>
      </c>
      <c r="L73">
        <v>16.234999999999999</v>
      </c>
    </row>
    <row r="74" spans="1:12" x14ac:dyDescent="0.25">
      <c r="A74" s="65">
        <v>28522</v>
      </c>
      <c r="B74">
        <v>14.659000000000001</v>
      </c>
      <c r="C74">
        <v>7.0000000000000001E-3</v>
      </c>
      <c r="D74" t="s">
        <v>2301</v>
      </c>
      <c r="E74" t="s">
        <v>2301</v>
      </c>
      <c r="F74">
        <v>14.664999999999999</v>
      </c>
      <c r="G74">
        <v>4.4749999999999996</v>
      </c>
      <c r="H74">
        <v>8.5000000000000006E-2</v>
      </c>
      <c r="I74">
        <v>10.077</v>
      </c>
      <c r="J74" t="s">
        <v>2301</v>
      </c>
      <c r="K74">
        <v>2.9000000000000001E-2</v>
      </c>
      <c r="L74">
        <v>14.664999999999999</v>
      </c>
    </row>
    <row r="75" spans="1:12" x14ac:dyDescent="0.25">
      <c r="A75" s="65">
        <v>28550</v>
      </c>
      <c r="B75">
        <v>16.23</v>
      </c>
      <c r="C75">
        <v>7.0000000000000001E-3</v>
      </c>
      <c r="D75" t="s">
        <v>2301</v>
      </c>
      <c r="E75" t="s">
        <v>2301</v>
      </c>
      <c r="F75">
        <v>16.236999999999998</v>
      </c>
      <c r="G75">
        <v>4.9539999999999997</v>
      </c>
      <c r="H75">
        <v>9.4E-2</v>
      </c>
      <c r="I75">
        <v>11.157</v>
      </c>
      <c r="J75" t="s">
        <v>2301</v>
      </c>
      <c r="K75">
        <v>3.2000000000000001E-2</v>
      </c>
      <c r="L75">
        <v>16.236999999999998</v>
      </c>
    </row>
    <row r="76" spans="1:12" x14ac:dyDescent="0.25">
      <c r="A76" s="65">
        <v>28581</v>
      </c>
      <c r="B76">
        <v>15.686999999999999</v>
      </c>
      <c r="C76">
        <v>6.0000000000000001E-3</v>
      </c>
      <c r="D76" t="s">
        <v>2301</v>
      </c>
      <c r="E76" t="s">
        <v>2301</v>
      </c>
      <c r="F76">
        <v>15.694000000000001</v>
      </c>
      <c r="G76">
        <v>4.7939999999999996</v>
      </c>
      <c r="H76">
        <v>9.0999999999999998E-2</v>
      </c>
      <c r="I76">
        <v>10.797000000000001</v>
      </c>
      <c r="J76" t="s">
        <v>2301</v>
      </c>
      <c r="K76">
        <v>1.2E-2</v>
      </c>
      <c r="L76">
        <v>15.694000000000001</v>
      </c>
    </row>
    <row r="77" spans="1:12" x14ac:dyDescent="0.25">
      <c r="A77" s="65">
        <v>28611</v>
      </c>
      <c r="B77">
        <v>16.209</v>
      </c>
      <c r="C77">
        <v>7.0000000000000001E-3</v>
      </c>
      <c r="D77" t="s">
        <v>2301</v>
      </c>
      <c r="E77" t="s">
        <v>2301</v>
      </c>
      <c r="F77">
        <v>16.216000000000001</v>
      </c>
      <c r="G77">
        <v>4.9539999999999997</v>
      </c>
      <c r="H77">
        <v>9.4E-2</v>
      </c>
      <c r="I77">
        <v>11.157</v>
      </c>
      <c r="J77" t="s">
        <v>2301</v>
      </c>
      <c r="K77">
        <v>1.0999999999999999E-2</v>
      </c>
      <c r="L77">
        <v>16.216000000000001</v>
      </c>
    </row>
    <row r="78" spans="1:12" x14ac:dyDescent="0.25">
      <c r="A78" s="65">
        <v>28642</v>
      </c>
      <c r="B78">
        <v>15.686999999999999</v>
      </c>
      <c r="C78">
        <v>6.0000000000000001E-3</v>
      </c>
      <c r="D78" t="s">
        <v>2301</v>
      </c>
      <c r="E78" t="s">
        <v>2301</v>
      </c>
      <c r="F78">
        <v>15.693</v>
      </c>
      <c r="G78">
        <v>4.7939999999999996</v>
      </c>
      <c r="H78">
        <v>9.0999999999999998E-2</v>
      </c>
      <c r="I78">
        <v>10.797000000000001</v>
      </c>
      <c r="J78" t="s">
        <v>2301</v>
      </c>
      <c r="K78">
        <v>1.0999999999999999E-2</v>
      </c>
      <c r="L78">
        <v>15.693</v>
      </c>
    </row>
    <row r="79" spans="1:12" x14ac:dyDescent="0.25">
      <c r="A79" s="65">
        <v>28672</v>
      </c>
      <c r="B79">
        <v>16.210999999999999</v>
      </c>
      <c r="C79">
        <v>5.0000000000000001E-3</v>
      </c>
      <c r="D79" t="s">
        <v>2301</v>
      </c>
      <c r="E79" t="s">
        <v>2301</v>
      </c>
      <c r="F79">
        <v>16.216000000000001</v>
      </c>
      <c r="G79">
        <v>4.9539999999999997</v>
      </c>
      <c r="H79">
        <v>9.4E-2</v>
      </c>
      <c r="I79">
        <v>11.157</v>
      </c>
      <c r="J79" t="s">
        <v>2301</v>
      </c>
      <c r="K79">
        <v>1.0999999999999999E-2</v>
      </c>
      <c r="L79">
        <v>16.216000000000001</v>
      </c>
    </row>
    <row r="80" spans="1:12" x14ac:dyDescent="0.25">
      <c r="A80" s="65">
        <v>28703</v>
      </c>
      <c r="B80">
        <v>16.228000000000002</v>
      </c>
      <c r="C80">
        <v>1.0999999999999999E-2</v>
      </c>
      <c r="D80" t="s">
        <v>2301</v>
      </c>
      <c r="E80" t="s">
        <v>2301</v>
      </c>
      <c r="F80">
        <v>16.239000000000001</v>
      </c>
      <c r="G80">
        <v>4.9539999999999997</v>
      </c>
      <c r="H80">
        <v>9.4E-2</v>
      </c>
      <c r="I80">
        <v>11.157</v>
      </c>
      <c r="J80" t="s">
        <v>2301</v>
      </c>
      <c r="K80">
        <v>3.4000000000000002E-2</v>
      </c>
      <c r="L80">
        <v>16.239000000000001</v>
      </c>
    </row>
    <row r="81" spans="1:12" x14ac:dyDescent="0.25">
      <c r="A81" s="65">
        <v>28734</v>
      </c>
      <c r="B81">
        <v>15.695</v>
      </c>
      <c r="C81">
        <v>8.0000000000000002E-3</v>
      </c>
      <c r="D81" t="s">
        <v>2301</v>
      </c>
      <c r="E81" t="s">
        <v>2301</v>
      </c>
      <c r="F81">
        <v>15.702999999999999</v>
      </c>
      <c r="G81">
        <v>4.7939999999999996</v>
      </c>
      <c r="H81">
        <v>9.0999999999999998E-2</v>
      </c>
      <c r="I81">
        <v>10.797000000000001</v>
      </c>
      <c r="J81" t="s">
        <v>2301</v>
      </c>
      <c r="K81">
        <v>2.1000000000000001E-2</v>
      </c>
      <c r="L81">
        <v>15.702999999999999</v>
      </c>
    </row>
    <row r="82" spans="1:12" x14ac:dyDescent="0.25">
      <c r="A82" s="65">
        <v>28764</v>
      </c>
      <c r="B82">
        <v>16.23</v>
      </c>
      <c r="C82">
        <v>8.9999999999999993E-3</v>
      </c>
      <c r="D82" t="s">
        <v>2301</v>
      </c>
      <c r="E82" t="s">
        <v>2301</v>
      </c>
      <c r="F82">
        <v>16.239000000000001</v>
      </c>
      <c r="G82">
        <v>4.9539999999999997</v>
      </c>
      <c r="H82">
        <v>9.4E-2</v>
      </c>
      <c r="I82">
        <v>11.157</v>
      </c>
      <c r="J82" t="s">
        <v>2301</v>
      </c>
      <c r="K82">
        <v>3.4000000000000002E-2</v>
      </c>
      <c r="L82">
        <v>16.239000000000001</v>
      </c>
    </row>
    <row r="83" spans="1:12" x14ac:dyDescent="0.25">
      <c r="A83" s="65">
        <v>28795</v>
      </c>
      <c r="B83">
        <v>15.706</v>
      </c>
      <c r="C83">
        <v>7.0000000000000001E-3</v>
      </c>
      <c r="D83" t="s">
        <v>2301</v>
      </c>
      <c r="E83" t="s">
        <v>2301</v>
      </c>
      <c r="F83">
        <v>15.712999999999999</v>
      </c>
      <c r="G83">
        <v>4.7939999999999996</v>
      </c>
      <c r="H83">
        <v>9.0999999999999998E-2</v>
      </c>
      <c r="I83">
        <v>10.797000000000001</v>
      </c>
      <c r="J83" t="s">
        <v>2301</v>
      </c>
      <c r="K83">
        <v>3.1E-2</v>
      </c>
      <c r="L83">
        <v>15.712999999999999</v>
      </c>
    </row>
    <row r="84" spans="1:12" x14ac:dyDescent="0.25">
      <c r="A84" s="65">
        <v>28825</v>
      </c>
      <c r="B84">
        <v>16.221</v>
      </c>
      <c r="C84">
        <v>8.0000000000000002E-3</v>
      </c>
      <c r="D84" t="s">
        <v>2301</v>
      </c>
      <c r="E84" t="s">
        <v>2301</v>
      </c>
      <c r="F84">
        <v>16.228999999999999</v>
      </c>
      <c r="G84">
        <v>4.9539999999999997</v>
      </c>
      <c r="H84">
        <v>9.4E-2</v>
      </c>
      <c r="I84">
        <v>11.157</v>
      </c>
      <c r="J84" t="s">
        <v>2301</v>
      </c>
      <c r="K84">
        <v>2.4E-2</v>
      </c>
      <c r="L84">
        <v>16.228999999999999</v>
      </c>
    </row>
    <row r="85" spans="1:12" x14ac:dyDescent="0.25">
      <c r="A85" s="65">
        <v>28856</v>
      </c>
      <c r="B85">
        <v>17.114000000000001</v>
      </c>
      <c r="C85">
        <v>8.9999999999999993E-3</v>
      </c>
      <c r="D85" t="s">
        <v>2301</v>
      </c>
      <c r="E85" t="s">
        <v>2301</v>
      </c>
      <c r="F85">
        <v>17.123000000000001</v>
      </c>
      <c r="G85">
        <v>5.8</v>
      </c>
      <c r="H85">
        <v>0.11</v>
      </c>
      <c r="I85">
        <v>11.192</v>
      </c>
      <c r="J85" t="s">
        <v>2301</v>
      </c>
      <c r="K85">
        <v>2.1000000000000001E-2</v>
      </c>
      <c r="L85">
        <v>17.123000000000001</v>
      </c>
    </row>
    <row r="86" spans="1:12" x14ac:dyDescent="0.25">
      <c r="A86" s="65">
        <v>28887</v>
      </c>
      <c r="B86">
        <v>15.47</v>
      </c>
      <c r="C86">
        <v>0.01</v>
      </c>
      <c r="D86" t="s">
        <v>2301</v>
      </c>
      <c r="E86" t="s">
        <v>2301</v>
      </c>
      <c r="F86">
        <v>15.48</v>
      </c>
      <c r="G86">
        <v>5.2389999999999999</v>
      </c>
      <c r="H86">
        <v>9.9000000000000005E-2</v>
      </c>
      <c r="I86">
        <v>10.109</v>
      </c>
      <c r="J86" t="s">
        <v>2301</v>
      </c>
      <c r="K86">
        <v>3.3000000000000002E-2</v>
      </c>
      <c r="L86">
        <v>15.48</v>
      </c>
    </row>
    <row r="87" spans="1:12" x14ac:dyDescent="0.25">
      <c r="A87" s="65">
        <v>28915</v>
      </c>
      <c r="B87">
        <v>17.132000000000001</v>
      </c>
      <c r="C87">
        <v>1.4999999999999999E-2</v>
      </c>
      <c r="D87" t="s">
        <v>2301</v>
      </c>
      <c r="E87" t="s">
        <v>2301</v>
      </c>
      <c r="F87">
        <v>17.146000000000001</v>
      </c>
      <c r="G87">
        <v>5.8</v>
      </c>
      <c r="H87">
        <v>0.11</v>
      </c>
      <c r="I87">
        <v>11.192</v>
      </c>
      <c r="J87" t="s">
        <v>2301</v>
      </c>
      <c r="K87">
        <v>4.3999999999999997E-2</v>
      </c>
      <c r="L87">
        <v>17.146000000000001</v>
      </c>
    </row>
    <row r="88" spans="1:12" x14ac:dyDescent="0.25">
      <c r="A88" s="65">
        <v>28946</v>
      </c>
      <c r="B88">
        <v>16.574999999999999</v>
      </c>
      <c r="C88">
        <v>8.0000000000000002E-3</v>
      </c>
      <c r="D88" t="s">
        <v>2301</v>
      </c>
      <c r="E88" t="s">
        <v>2301</v>
      </c>
      <c r="F88">
        <v>16.582999999999998</v>
      </c>
      <c r="G88">
        <v>5.6130000000000004</v>
      </c>
      <c r="H88">
        <v>0.106</v>
      </c>
      <c r="I88">
        <v>10.831</v>
      </c>
      <c r="J88" t="s">
        <v>2301</v>
      </c>
      <c r="K88">
        <v>3.3000000000000002E-2</v>
      </c>
      <c r="L88">
        <v>16.582999999999998</v>
      </c>
    </row>
    <row r="89" spans="1:12" x14ac:dyDescent="0.25">
      <c r="A89" s="65">
        <v>28976</v>
      </c>
      <c r="B89">
        <v>17.123999999999999</v>
      </c>
      <c r="C89">
        <v>1.2999999999999999E-2</v>
      </c>
      <c r="D89" t="s">
        <v>2301</v>
      </c>
      <c r="E89" t="s">
        <v>2301</v>
      </c>
      <c r="F89">
        <v>17.138000000000002</v>
      </c>
      <c r="G89">
        <v>5.8</v>
      </c>
      <c r="H89">
        <v>0.11</v>
      </c>
      <c r="I89">
        <v>11.192</v>
      </c>
      <c r="J89" t="s">
        <v>2301</v>
      </c>
      <c r="K89">
        <v>3.5000000000000003E-2</v>
      </c>
      <c r="L89">
        <v>17.138000000000002</v>
      </c>
    </row>
    <row r="90" spans="1:12" x14ac:dyDescent="0.25">
      <c r="A90" s="65">
        <v>29007</v>
      </c>
      <c r="B90">
        <v>16.571000000000002</v>
      </c>
      <c r="C90">
        <v>0.01</v>
      </c>
      <c r="D90" t="s">
        <v>2301</v>
      </c>
      <c r="E90" t="s">
        <v>2301</v>
      </c>
      <c r="F90">
        <v>16.581</v>
      </c>
      <c r="G90">
        <v>5.6130000000000004</v>
      </c>
      <c r="H90">
        <v>0.106</v>
      </c>
      <c r="I90">
        <v>10.831</v>
      </c>
      <c r="J90" t="s">
        <v>2301</v>
      </c>
      <c r="K90">
        <v>3.1E-2</v>
      </c>
      <c r="L90">
        <v>16.581</v>
      </c>
    </row>
    <row r="91" spans="1:12" x14ac:dyDescent="0.25">
      <c r="A91" s="65">
        <v>29037</v>
      </c>
      <c r="B91">
        <v>17.122</v>
      </c>
      <c r="C91">
        <v>0.01</v>
      </c>
      <c r="D91" t="s">
        <v>2301</v>
      </c>
      <c r="E91" t="s">
        <v>2301</v>
      </c>
      <c r="F91">
        <v>17.132000000000001</v>
      </c>
      <c r="G91">
        <v>5.8</v>
      </c>
      <c r="H91">
        <v>0.11</v>
      </c>
      <c r="I91">
        <v>11.192</v>
      </c>
      <c r="J91" t="s">
        <v>2301</v>
      </c>
      <c r="K91">
        <v>0.03</v>
      </c>
      <c r="L91">
        <v>17.132000000000001</v>
      </c>
    </row>
    <row r="92" spans="1:12" x14ac:dyDescent="0.25">
      <c r="A92" s="65">
        <v>29068</v>
      </c>
      <c r="B92">
        <v>17.131</v>
      </c>
      <c r="C92">
        <v>0.01</v>
      </c>
      <c r="D92" t="s">
        <v>2301</v>
      </c>
      <c r="E92" t="s">
        <v>2301</v>
      </c>
      <c r="F92">
        <v>17.141999999999999</v>
      </c>
      <c r="G92">
        <v>5.8</v>
      </c>
      <c r="H92">
        <v>0.11</v>
      </c>
      <c r="I92">
        <v>11.192</v>
      </c>
      <c r="J92" t="s">
        <v>2301</v>
      </c>
      <c r="K92">
        <v>0.04</v>
      </c>
      <c r="L92">
        <v>17.141999999999999</v>
      </c>
    </row>
    <row r="93" spans="1:12" x14ac:dyDescent="0.25">
      <c r="A93" s="65">
        <v>29099</v>
      </c>
      <c r="B93">
        <v>16.581</v>
      </c>
      <c r="C93">
        <v>8.0000000000000002E-3</v>
      </c>
      <c r="D93" t="s">
        <v>2301</v>
      </c>
      <c r="E93" t="s">
        <v>2301</v>
      </c>
      <c r="F93">
        <v>16.588000000000001</v>
      </c>
      <c r="G93">
        <v>5.6130000000000004</v>
      </c>
      <c r="H93">
        <v>0.106</v>
      </c>
      <c r="I93">
        <v>10.831</v>
      </c>
      <c r="J93" t="s">
        <v>2301</v>
      </c>
      <c r="K93">
        <v>3.7999999999999999E-2</v>
      </c>
      <c r="L93">
        <v>16.588000000000001</v>
      </c>
    </row>
    <row r="94" spans="1:12" x14ac:dyDescent="0.25">
      <c r="A94" s="65">
        <v>29129</v>
      </c>
      <c r="B94">
        <v>17.131</v>
      </c>
      <c r="C94">
        <v>7.0000000000000001E-3</v>
      </c>
      <c r="D94" t="s">
        <v>2301</v>
      </c>
      <c r="E94" t="s">
        <v>2301</v>
      </c>
      <c r="F94">
        <v>17.138000000000002</v>
      </c>
      <c r="G94">
        <v>5.8</v>
      </c>
      <c r="H94">
        <v>0.11</v>
      </c>
      <c r="I94">
        <v>11.192</v>
      </c>
      <c r="J94" t="s">
        <v>2301</v>
      </c>
      <c r="K94">
        <v>3.5999999999999997E-2</v>
      </c>
      <c r="L94">
        <v>17.138000000000002</v>
      </c>
    </row>
    <row r="95" spans="1:12" x14ac:dyDescent="0.25">
      <c r="A95" s="65">
        <v>29160</v>
      </c>
      <c r="B95">
        <v>16.581</v>
      </c>
      <c r="C95">
        <v>1.0999999999999999E-2</v>
      </c>
      <c r="D95" t="s">
        <v>2301</v>
      </c>
      <c r="E95" t="s">
        <v>2301</v>
      </c>
      <c r="F95">
        <v>16.591999999999999</v>
      </c>
      <c r="G95">
        <v>5.6130000000000004</v>
      </c>
      <c r="H95">
        <v>0.106</v>
      </c>
      <c r="I95">
        <v>10.831</v>
      </c>
      <c r="J95" t="s">
        <v>2301</v>
      </c>
      <c r="K95">
        <v>4.1000000000000002E-2</v>
      </c>
      <c r="L95">
        <v>16.591999999999999</v>
      </c>
    </row>
    <row r="96" spans="1:12" x14ac:dyDescent="0.25">
      <c r="A96" s="65">
        <v>29190</v>
      </c>
      <c r="B96">
        <v>17.125</v>
      </c>
      <c r="C96">
        <v>1.2E-2</v>
      </c>
      <c r="D96" t="s">
        <v>2301</v>
      </c>
      <c r="E96" t="s">
        <v>2301</v>
      </c>
      <c r="F96">
        <v>17.137</v>
      </c>
      <c r="G96">
        <v>5.8</v>
      </c>
      <c r="H96">
        <v>0.11</v>
      </c>
      <c r="I96">
        <v>11.192</v>
      </c>
      <c r="J96" t="s">
        <v>2301</v>
      </c>
      <c r="K96">
        <v>3.5000000000000003E-2</v>
      </c>
      <c r="L96">
        <v>17.137</v>
      </c>
    </row>
    <row r="97" spans="1:12" x14ac:dyDescent="0.25">
      <c r="A97" s="65">
        <v>29221</v>
      </c>
      <c r="B97">
        <v>19.661999999999999</v>
      </c>
      <c r="C97">
        <v>1.2999999999999999E-2</v>
      </c>
      <c r="D97" t="s">
        <v>2301</v>
      </c>
      <c r="E97" t="s">
        <v>2301</v>
      </c>
      <c r="F97">
        <v>19.675000000000001</v>
      </c>
      <c r="G97">
        <v>6.7530000000000001</v>
      </c>
      <c r="H97">
        <v>0.16700000000000001</v>
      </c>
      <c r="I97">
        <v>12.712</v>
      </c>
      <c r="J97" t="s">
        <v>2301</v>
      </c>
      <c r="K97">
        <v>4.2999999999999997E-2</v>
      </c>
      <c r="L97">
        <v>19.675000000000001</v>
      </c>
    </row>
    <row r="98" spans="1:12" x14ac:dyDescent="0.25">
      <c r="A98" s="65">
        <v>29252</v>
      </c>
      <c r="B98">
        <v>18.396000000000001</v>
      </c>
      <c r="C98">
        <v>1.2E-2</v>
      </c>
      <c r="D98" t="s">
        <v>2301</v>
      </c>
      <c r="E98" t="s">
        <v>2301</v>
      </c>
      <c r="F98">
        <v>18.407</v>
      </c>
      <c r="G98">
        <v>6.3170000000000002</v>
      </c>
      <c r="H98">
        <v>0.156</v>
      </c>
      <c r="I98">
        <v>11.891999999999999</v>
      </c>
      <c r="J98" t="s">
        <v>2301</v>
      </c>
      <c r="K98">
        <v>4.2000000000000003E-2</v>
      </c>
      <c r="L98">
        <v>18.407</v>
      </c>
    </row>
    <row r="99" spans="1:12" x14ac:dyDescent="0.25">
      <c r="A99" s="65">
        <v>29281</v>
      </c>
      <c r="B99">
        <v>19.66</v>
      </c>
      <c r="C99">
        <v>8.0000000000000002E-3</v>
      </c>
      <c r="D99" t="s">
        <v>2301</v>
      </c>
      <c r="E99" t="s">
        <v>2301</v>
      </c>
      <c r="F99">
        <v>19.667999999999999</v>
      </c>
      <c r="G99">
        <v>6.7530000000000001</v>
      </c>
      <c r="H99">
        <v>0.16700000000000001</v>
      </c>
      <c r="I99">
        <v>12.712</v>
      </c>
      <c r="J99" t="s">
        <v>2301</v>
      </c>
      <c r="K99">
        <v>3.6999999999999998E-2</v>
      </c>
      <c r="L99">
        <v>19.667999999999999</v>
      </c>
    </row>
    <row r="100" spans="1:12" x14ac:dyDescent="0.25">
      <c r="A100" s="65">
        <v>29312</v>
      </c>
      <c r="B100">
        <v>19.02</v>
      </c>
      <c r="C100">
        <v>8.0000000000000002E-3</v>
      </c>
      <c r="D100" t="s">
        <v>2301</v>
      </c>
      <c r="E100" t="s">
        <v>2301</v>
      </c>
      <c r="F100">
        <v>19.027000000000001</v>
      </c>
      <c r="G100">
        <v>6.5350000000000001</v>
      </c>
      <c r="H100">
        <v>0.161</v>
      </c>
      <c r="I100">
        <v>12.302</v>
      </c>
      <c r="J100" t="s">
        <v>2301</v>
      </c>
      <c r="K100">
        <v>2.9000000000000001E-2</v>
      </c>
      <c r="L100">
        <v>19.027000000000001</v>
      </c>
    </row>
    <row r="101" spans="1:12" x14ac:dyDescent="0.25">
      <c r="A101" s="65">
        <v>29342</v>
      </c>
      <c r="B101">
        <v>19.640999999999998</v>
      </c>
      <c r="C101">
        <v>8.9999999999999993E-3</v>
      </c>
      <c r="D101" t="s">
        <v>2301</v>
      </c>
      <c r="E101" t="s">
        <v>2301</v>
      </c>
      <c r="F101">
        <v>19.651</v>
      </c>
      <c r="G101">
        <v>6.7530000000000001</v>
      </c>
      <c r="H101">
        <v>0.16700000000000001</v>
      </c>
      <c r="I101">
        <v>12.712</v>
      </c>
      <c r="J101" t="s">
        <v>2301</v>
      </c>
      <c r="K101">
        <v>1.9E-2</v>
      </c>
      <c r="L101">
        <v>19.651</v>
      </c>
    </row>
    <row r="102" spans="1:12" x14ac:dyDescent="0.25">
      <c r="A102" s="65">
        <v>29373</v>
      </c>
      <c r="B102">
        <v>19.004999999999999</v>
      </c>
      <c r="C102">
        <v>7.0000000000000001E-3</v>
      </c>
      <c r="D102" t="s">
        <v>2301</v>
      </c>
      <c r="E102" t="s">
        <v>2301</v>
      </c>
      <c r="F102">
        <v>19.012</v>
      </c>
      <c r="G102">
        <v>6.5350000000000001</v>
      </c>
      <c r="H102">
        <v>0.161</v>
      </c>
      <c r="I102">
        <v>12.302</v>
      </c>
      <c r="J102" t="s">
        <v>2301</v>
      </c>
      <c r="K102">
        <v>1.2999999999999999E-2</v>
      </c>
      <c r="L102">
        <v>19.012</v>
      </c>
    </row>
    <row r="103" spans="1:12" x14ac:dyDescent="0.25">
      <c r="A103" s="65">
        <v>29403</v>
      </c>
      <c r="B103">
        <v>19.646000000000001</v>
      </c>
      <c r="C103">
        <v>6.0000000000000001E-3</v>
      </c>
      <c r="D103" t="s">
        <v>2301</v>
      </c>
      <c r="E103" t="s">
        <v>2301</v>
      </c>
      <c r="F103">
        <v>19.652999999999999</v>
      </c>
      <c r="G103">
        <v>6.7530000000000001</v>
      </c>
      <c r="H103">
        <v>0.16700000000000001</v>
      </c>
      <c r="I103">
        <v>12.712</v>
      </c>
      <c r="J103" t="s">
        <v>2301</v>
      </c>
      <c r="K103">
        <v>2.1000000000000001E-2</v>
      </c>
      <c r="L103">
        <v>19.652999999999999</v>
      </c>
    </row>
    <row r="104" spans="1:12" x14ac:dyDescent="0.25">
      <c r="A104" s="65">
        <v>29434</v>
      </c>
      <c r="B104">
        <v>19.655000000000001</v>
      </c>
      <c r="C104">
        <v>8.0000000000000002E-3</v>
      </c>
      <c r="D104" t="s">
        <v>2301</v>
      </c>
      <c r="E104" t="s">
        <v>2301</v>
      </c>
      <c r="F104">
        <v>19.663</v>
      </c>
      <c r="G104">
        <v>6.7530000000000001</v>
      </c>
      <c r="H104">
        <v>0.16700000000000001</v>
      </c>
      <c r="I104">
        <v>12.712</v>
      </c>
      <c r="J104" t="s">
        <v>2301</v>
      </c>
      <c r="K104">
        <v>3.2000000000000001E-2</v>
      </c>
      <c r="L104">
        <v>19.663</v>
      </c>
    </row>
    <row r="105" spans="1:12" x14ac:dyDescent="0.25">
      <c r="A105" s="65">
        <v>29465</v>
      </c>
      <c r="B105">
        <v>19.021999999999998</v>
      </c>
      <c r="C105">
        <v>7.0000000000000001E-3</v>
      </c>
      <c r="D105" t="s">
        <v>2301</v>
      </c>
      <c r="E105" t="s">
        <v>2301</v>
      </c>
      <c r="F105">
        <v>19.029</v>
      </c>
      <c r="G105">
        <v>6.5350000000000001</v>
      </c>
      <c r="H105">
        <v>0.161</v>
      </c>
      <c r="I105">
        <v>12.302</v>
      </c>
      <c r="J105" t="s">
        <v>2301</v>
      </c>
      <c r="K105">
        <v>0.03</v>
      </c>
      <c r="L105">
        <v>19.029</v>
      </c>
    </row>
    <row r="106" spans="1:12" x14ac:dyDescent="0.25">
      <c r="A106" s="65">
        <v>29495</v>
      </c>
      <c r="B106">
        <v>19.661000000000001</v>
      </c>
      <c r="C106">
        <v>7.0000000000000001E-3</v>
      </c>
      <c r="D106" t="s">
        <v>2301</v>
      </c>
      <c r="E106" t="s">
        <v>2301</v>
      </c>
      <c r="F106">
        <v>19.667999999999999</v>
      </c>
      <c r="G106">
        <v>6.7530000000000001</v>
      </c>
      <c r="H106">
        <v>0.16700000000000001</v>
      </c>
      <c r="I106">
        <v>12.712</v>
      </c>
      <c r="J106" t="s">
        <v>2301</v>
      </c>
      <c r="K106">
        <v>3.5999999999999997E-2</v>
      </c>
      <c r="L106">
        <v>19.667999999999999</v>
      </c>
    </row>
    <row r="107" spans="1:12" x14ac:dyDescent="0.25">
      <c r="A107" s="65">
        <v>29526</v>
      </c>
      <c r="B107">
        <v>19.026</v>
      </c>
      <c r="C107">
        <v>7.0000000000000001E-3</v>
      </c>
      <c r="D107" t="s">
        <v>2301</v>
      </c>
      <c r="E107" t="s">
        <v>2301</v>
      </c>
      <c r="F107">
        <v>19.032</v>
      </c>
      <c r="G107">
        <v>6.5350000000000001</v>
      </c>
      <c r="H107">
        <v>0.161</v>
      </c>
      <c r="I107">
        <v>12.302</v>
      </c>
      <c r="J107" t="s">
        <v>2301</v>
      </c>
      <c r="K107">
        <v>3.4000000000000002E-2</v>
      </c>
      <c r="L107">
        <v>19.032</v>
      </c>
    </row>
    <row r="108" spans="1:12" x14ac:dyDescent="0.25">
      <c r="A108" s="65">
        <v>29556</v>
      </c>
      <c r="B108">
        <v>19.655000000000001</v>
      </c>
      <c r="C108">
        <v>8.0000000000000002E-3</v>
      </c>
      <c r="D108" t="s">
        <v>2301</v>
      </c>
      <c r="E108" t="s">
        <v>2301</v>
      </c>
      <c r="F108">
        <v>19.663</v>
      </c>
      <c r="G108">
        <v>6.7530000000000001</v>
      </c>
      <c r="H108">
        <v>0.16700000000000001</v>
      </c>
      <c r="I108">
        <v>12.712</v>
      </c>
      <c r="J108" t="s">
        <v>2301</v>
      </c>
      <c r="K108">
        <v>3.1E-2</v>
      </c>
      <c r="L108">
        <v>19.663</v>
      </c>
    </row>
    <row r="109" spans="1:12" x14ac:dyDescent="0.25">
      <c r="A109" s="65">
        <v>29587</v>
      </c>
      <c r="B109">
        <v>19.885000000000002</v>
      </c>
      <c r="C109">
        <v>0.45400000000000001</v>
      </c>
      <c r="D109">
        <v>0.04</v>
      </c>
      <c r="E109" t="s">
        <v>2301</v>
      </c>
      <c r="F109">
        <v>20.379000000000001</v>
      </c>
      <c r="G109">
        <v>6.931</v>
      </c>
      <c r="H109">
        <v>0.16800000000000001</v>
      </c>
      <c r="I109">
        <v>13.211</v>
      </c>
      <c r="J109">
        <v>3.9E-2</v>
      </c>
      <c r="K109">
        <v>3.1E-2</v>
      </c>
      <c r="L109">
        <v>20.379000000000001</v>
      </c>
    </row>
    <row r="110" spans="1:12" x14ac:dyDescent="0.25">
      <c r="A110" s="65">
        <v>29618</v>
      </c>
      <c r="B110">
        <v>17.965</v>
      </c>
      <c r="C110">
        <v>0.41</v>
      </c>
      <c r="D110">
        <v>3.5999999999999997E-2</v>
      </c>
      <c r="E110" t="s">
        <v>2301</v>
      </c>
      <c r="F110">
        <v>18.411000000000001</v>
      </c>
      <c r="G110">
        <v>6.26</v>
      </c>
      <c r="H110">
        <v>0.151</v>
      </c>
      <c r="I110">
        <v>11.932</v>
      </c>
      <c r="J110">
        <v>3.5000000000000003E-2</v>
      </c>
      <c r="K110">
        <v>3.2000000000000001E-2</v>
      </c>
      <c r="L110">
        <v>18.411000000000001</v>
      </c>
    </row>
    <row r="111" spans="1:12" x14ac:dyDescent="0.25">
      <c r="A111" s="65">
        <v>29646</v>
      </c>
      <c r="B111">
        <v>19.89</v>
      </c>
      <c r="C111">
        <v>0.45400000000000001</v>
      </c>
      <c r="D111">
        <v>0.04</v>
      </c>
      <c r="E111" t="s">
        <v>2301</v>
      </c>
      <c r="F111">
        <v>20.382999999999999</v>
      </c>
      <c r="G111">
        <v>6.931</v>
      </c>
      <c r="H111">
        <v>0.16800000000000001</v>
      </c>
      <c r="I111">
        <v>13.211</v>
      </c>
      <c r="J111">
        <v>3.9E-2</v>
      </c>
      <c r="K111">
        <v>3.5000000000000003E-2</v>
      </c>
      <c r="L111">
        <v>20.382999999999999</v>
      </c>
    </row>
    <row r="112" spans="1:12" x14ac:dyDescent="0.25">
      <c r="A112" s="65">
        <v>29677</v>
      </c>
      <c r="B112">
        <v>19.247</v>
      </c>
      <c r="C112">
        <v>0.439</v>
      </c>
      <c r="D112">
        <v>3.9E-2</v>
      </c>
      <c r="E112" t="s">
        <v>2301</v>
      </c>
      <c r="F112">
        <v>19.725000000000001</v>
      </c>
      <c r="G112">
        <v>6.7069999999999999</v>
      </c>
      <c r="H112">
        <v>0.16200000000000001</v>
      </c>
      <c r="I112">
        <v>12.784000000000001</v>
      </c>
      <c r="J112">
        <v>3.7999999999999999E-2</v>
      </c>
      <c r="K112">
        <v>3.3000000000000002E-2</v>
      </c>
      <c r="L112">
        <v>19.725000000000001</v>
      </c>
    </row>
    <row r="113" spans="1:12" x14ac:dyDescent="0.25">
      <c r="A113" s="65">
        <v>29707</v>
      </c>
      <c r="B113">
        <v>19.875</v>
      </c>
      <c r="C113">
        <v>0.45400000000000001</v>
      </c>
      <c r="D113">
        <v>0.04</v>
      </c>
      <c r="E113" t="s">
        <v>2301</v>
      </c>
      <c r="F113">
        <v>20.367999999999999</v>
      </c>
      <c r="G113">
        <v>6.931</v>
      </c>
      <c r="H113">
        <v>0.16800000000000001</v>
      </c>
      <c r="I113">
        <v>13.211</v>
      </c>
      <c r="J113">
        <v>3.9E-2</v>
      </c>
      <c r="K113">
        <v>0.02</v>
      </c>
      <c r="L113">
        <v>20.367999999999999</v>
      </c>
    </row>
    <row r="114" spans="1:12" x14ac:dyDescent="0.25">
      <c r="A114" s="65">
        <v>29738</v>
      </c>
      <c r="B114">
        <v>19.227</v>
      </c>
      <c r="C114">
        <v>0.439</v>
      </c>
      <c r="D114">
        <v>3.9E-2</v>
      </c>
      <c r="E114" t="s">
        <v>2301</v>
      </c>
      <c r="F114">
        <v>19.704000000000001</v>
      </c>
      <c r="G114">
        <v>6.7069999999999999</v>
      </c>
      <c r="H114">
        <v>0.16200000000000001</v>
      </c>
      <c r="I114">
        <v>12.784000000000001</v>
      </c>
      <c r="J114">
        <v>3.7999999999999999E-2</v>
      </c>
      <c r="K114">
        <v>1.2E-2</v>
      </c>
      <c r="L114">
        <v>19.704000000000001</v>
      </c>
    </row>
    <row r="115" spans="1:12" x14ac:dyDescent="0.25">
      <c r="A115" s="65">
        <v>29768</v>
      </c>
      <c r="B115">
        <v>19.87</v>
      </c>
      <c r="C115">
        <v>0.45400000000000001</v>
      </c>
      <c r="D115">
        <v>0.04</v>
      </c>
      <c r="E115" t="s">
        <v>2301</v>
      </c>
      <c r="F115">
        <v>20.364000000000001</v>
      </c>
      <c r="G115">
        <v>6.931</v>
      </c>
      <c r="H115">
        <v>0.16800000000000001</v>
      </c>
      <c r="I115">
        <v>13.211</v>
      </c>
      <c r="J115">
        <v>3.9E-2</v>
      </c>
      <c r="K115">
        <v>1.6E-2</v>
      </c>
      <c r="L115">
        <v>20.364000000000001</v>
      </c>
    </row>
    <row r="116" spans="1:12" x14ac:dyDescent="0.25">
      <c r="A116" s="65">
        <v>29799</v>
      </c>
      <c r="B116">
        <v>19.870999999999999</v>
      </c>
      <c r="C116">
        <v>0.45600000000000002</v>
      </c>
      <c r="D116">
        <v>0.04</v>
      </c>
      <c r="E116" t="s">
        <v>2301</v>
      </c>
      <c r="F116">
        <v>20.367000000000001</v>
      </c>
      <c r="G116">
        <v>6.931</v>
      </c>
      <c r="H116">
        <v>0.16800000000000001</v>
      </c>
      <c r="I116">
        <v>13.211</v>
      </c>
      <c r="J116">
        <v>3.9E-2</v>
      </c>
      <c r="K116">
        <v>1.9E-2</v>
      </c>
      <c r="L116">
        <v>20.367000000000001</v>
      </c>
    </row>
    <row r="117" spans="1:12" x14ac:dyDescent="0.25">
      <c r="A117" s="65">
        <v>29830</v>
      </c>
      <c r="B117">
        <v>19.242999999999999</v>
      </c>
      <c r="C117">
        <v>0.443</v>
      </c>
      <c r="D117">
        <v>3.9E-2</v>
      </c>
      <c r="E117" t="s">
        <v>2301</v>
      </c>
      <c r="F117">
        <v>19.724</v>
      </c>
      <c r="G117">
        <v>6.7069999999999999</v>
      </c>
      <c r="H117">
        <v>0.16200000000000001</v>
      </c>
      <c r="I117">
        <v>12.784000000000001</v>
      </c>
      <c r="J117">
        <v>3.7999999999999999E-2</v>
      </c>
      <c r="K117">
        <v>3.3000000000000002E-2</v>
      </c>
      <c r="L117">
        <v>19.724</v>
      </c>
    </row>
    <row r="118" spans="1:12" x14ac:dyDescent="0.25">
      <c r="A118" s="65">
        <v>29860</v>
      </c>
      <c r="B118">
        <v>19.885999999999999</v>
      </c>
      <c r="C118">
        <v>0.45600000000000002</v>
      </c>
      <c r="D118">
        <v>0.04</v>
      </c>
      <c r="E118" t="s">
        <v>2301</v>
      </c>
      <c r="F118">
        <v>20.381</v>
      </c>
      <c r="G118">
        <v>6.931</v>
      </c>
      <c r="H118">
        <v>0.16800000000000001</v>
      </c>
      <c r="I118">
        <v>13.211</v>
      </c>
      <c r="J118">
        <v>3.9E-2</v>
      </c>
      <c r="K118">
        <v>3.3000000000000002E-2</v>
      </c>
      <c r="L118">
        <v>20.381</v>
      </c>
    </row>
    <row r="119" spans="1:12" x14ac:dyDescent="0.25">
      <c r="A119" s="65">
        <v>29891</v>
      </c>
      <c r="B119">
        <v>19.245000000000001</v>
      </c>
      <c r="C119">
        <v>0.439</v>
      </c>
      <c r="D119">
        <v>3.9E-2</v>
      </c>
      <c r="E119" t="s">
        <v>2301</v>
      </c>
      <c r="F119">
        <v>19.722000000000001</v>
      </c>
      <c r="G119">
        <v>6.7069999999999999</v>
      </c>
      <c r="H119">
        <v>0.16200000000000001</v>
      </c>
      <c r="I119">
        <v>12.784000000000001</v>
      </c>
      <c r="J119">
        <v>3.7999999999999999E-2</v>
      </c>
      <c r="K119">
        <v>3.1E-2</v>
      </c>
      <c r="L119">
        <v>19.722000000000001</v>
      </c>
    </row>
    <row r="120" spans="1:12" x14ac:dyDescent="0.25">
      <c r="A120" s="65">
        <v>29921</v>
      </c>
      <c r="B120">
        <v>19.881</v>
      </c>
      <c r="C120">
        <v>0.45</v>
      </c>
      <c r="D120">
        <v>0.04</v>
      </c>
      <c r="E120" t="s">
        <v>2301</v>
      </c>
      <c r="F120">
        <v>20.370999999999999</v>
      </c>
      <c r="G120">
        <v>6.931</v>
      </c>
      <c r="H120">
        <v>0.16800000000000001</v>
      </c>
      <c r="I120">
        <v>13.211</v>
      </c>
      <c r="J120">
        <v>3.9E-2</v>
      </c>
      <c r="K120">
        <v>2.3E-2</v>
      </c>
      <c r="L120">
        <v>20.370999999999999</v>
      </c>
    </row>
    <row r="121" spans="1:12" x14ac:dyDescent="0.25">
      <c r="A121" s="65">
        <v>29952</v>
      </c>
      <c r="B121">
        <v>19.998999999999999</v>
      </c>
      <c r="C121">
        <v>0.61499999999999999</v>
      </c>
      <c r="D121">
        <v>0.108</v>
      </c>
      <c r="E121" t="s">
        <v>2301</v>
      </c>
      <c r="F121">
        <v>20.722000000000001</v>
      </c>
      <c r="G121">
        <v>7.7279999999999998</v>
      </c>
      <c r="H121">
        <v>0.17599999999999999</v>
      </c>
      <c r="I121">
        <v>12.686</v>
      </c>
      <c r="J121">
        <v>0.106</v>
      </c>
      <c r="K121">
        <v>2.5999999999999999E-2</v>
      </c>
      <c r="L121">
        <v>20.722000000000001</v>
      </c>
    </row>
    <row r="122" spans="1:12" x14ac:dyDescent="0.25">
      <c r="A122" s="65">
        <v>29983</v>
      </c>
      <c r="B122">
        <v>18.065999999999999</v>
      </c>
      <c r="C122">
        <v>0.55500000000000005</v>
      </c>
      <c r="D122">
        <v>9.8000000000000004E-2</v>
      </c>
      <c r="E122" t="s">
        <v>2301</v>
      </c>
      <c r="F122">
        <v>18.719000000000001</v>
      </c>
      <c r="G122">
        <v>6.98</v>
      </c>
      <c r="H122">
        <v>0.159</v>
      </c>
      <c r="I122">
        <v>11.458</v>
      </c>
      <c r="J122">
        <v>9.6000000000000002E-2</v>
      </c>
      <c r="K122">
        <v>2.5999999999999999E-2</v>
      </c>
      <c r="L122">
        <v>18.719000000000001</v>
      </c>
    </row>
    <row r="123" spans="1:12" x14ac:dyDescent="0.25">
      <c r="A123" s="65">
        <v>30011</v>
      </c>
      <c r="B123">
        <v>19.992000000000001</v>
      </c>
      <c r="C123">
        <v>0.61399999999999999</v>
      </c>
      <c r="D123">
        <v>0.108</v>
      </c>
      <c r="E123" t="s">
        <v>2301</v>
      </c>
      <c r="F123">
        <v>20.713999999999999</v>
      </c>
      <c r="G123">
        <v>7.7279999999999998</v>
      </c>
      <c r="H123">
        <v>0.17599999999999999</v>
      </c>
      <c r="I123">
        <v>12.686</v>
      </c>
      <c r="J123">
        <v>0.106</v>
      </c>
      <c r="K123">
        <v>1.7999999999999999E-2</v>
      </c>
      <c r="L123">
        <v>20.713999999999999</v>
      </c>
    </row>
    <row r="124" spans="1:12" x14ac:dyDescent="0.25">
      <c r="A124" s="65">
        <v>30042</v>
      </c>
      <c r="B124">
        <v>19.344999999999999</v>
      </c>
      <c r="C124">
        <v>0.59299999999999997</v>
      </c>
      <c r="D124">
        <v>0.105</v>
      </c>
      <c r="E124" t="s">
        <v>2301</v>
      </c>
      <c r="F124">
        <v>20.042999999999999</v>
      </c>
      <c r="G124">
        <v>7.4779999999999998</v>
      </c>
      <c r="H124">
        <v>0.17</v>
      </c>
      <c r="I124">
        <v>12.276999999999999</v>
      </c>
      <c r="J124">
        <v>0.10299999999999999</v>
      </c>
      <c r="K124">
        <v>1.4E-2</v>
      </c>
      <c r="L124">
        <v>20.042999999999999</v>
      </c>
    </row>
    <row r="125" spans="1:12" x14ac:dyDescent="0.25">
      <c r="A125" s="65">
        <v>30072</v>
      </c>
      <c r="B125">
        <v>19.989000000000001</v>
      </c>
      <c r="C125">
        <v>0.61499999999999999</v>
      </c>
      <c r="D125">
        <v>0.108</v>
      </c>
      <c r="E125" t="s">
        <v>2301</v>
      </c>
      <c r="F125">
        <v>20.712</v>
      </c>
      <c r="G125">
        <v>7.7279999999999998</v>
      </c>
      <c r="H125">
        <v>0.17599999999999999</v>
      </c>
      <c r="I125">
        <v>12.686</v>
      </c>
      <c r="J125">
        <v>0.106</v>
      </c>
      <c r="K125">
        <v>1.6E-2</v>
      </c>
      <c r="L125">
        <v>20.712</v>
      </c>
    </row>
    <row r="126" spans="1:12" x14ac:dyDescent="0.25">
      <c r="A126" s="65">
        <v>30103</v>
      </c>
      <c r="B126">
        <v>19.347000000000001</v>
      </c>
      <c r="C126">
        <v>0.59499999999999997</v>
      </c>
      <c r="D126">
        <v>0.105</v>
      </c>
      <c r="E126" t="s">
        <v>2301</v>
      </c>
      <c r="F126">
        <v>20.045999999999999</v>
      </c>
      <c r="G126">
        <v>7.4779999999999998</v>
      </c>
      <c r="H126">
        <v>0.17</v>
      </c>
      <c r="I126">
        <v>12.276999999999999</v>
      </c>
      <c r="J126">
        <v>0.10299999999999999</v>
      </c>
      <c r="K126">
        <v>1.7999999999999999E-2</v>
      </c>
      <c r="L126">
        <v>20.045999999999999</v>
      </c>
    </row>
    <row r="127" spans="1:12" x14ac:dyDescent="0.25">
      <c r="A127" s="65">
        <v>30133</v>
      </c>
      <c r="B127">
        <v>19.992999999999999</v>
      </c>
      <c r="C127">
        <v>0.61599999999999999</v>
      </c>
      <c r="D127">
        <v>0.108</v>
      </c>
      <c r="E127" t="s">
        <v>2301</v>
      </c>
      <c r="F127">
        <v>20.716999999999999</v>
      </c>
      <c r="G127">
        <v>7.7279999999999998</v>
      </c>
      <c r="H127">
        <v>0.17599999999999999</v>
      </c>
      <c r="I127">
        <v>12.686</v>
      </c>
      <c r="J127">
        <v>0.106</v>
      </c>
      <c r="K127">
        <v>2.1000000000000001E-2</v>
      </c>
      <c r="L127">
        <v>20.716999999999999</v>
      </c>
    </row>
    <row r="128" spans="1:12" x14ac:dyDescent="0.25">
      <c r="A128" s="65">
        <v>30164</v>
      </c>
      <c r="B128">
        <v>19.994</v>
      </c>
      <c r="C128">
        <v>0.61299999999999999</v>
      </c>
      <c r="D128">
        <v>0.108</v>
      </c>
      <c r="E128" t="s">
        <v>2301</v>
      </c>
      <c r="F128">
        <v>20.715</v>
      </c>
      <c r="G128">
        <v>7.7279999999999998</v>
      </c>
      <c r="H128">
        <v>0.17599999999999999</v>
      </c>
      <c r="I128">
        <v>12.686</v>
      </c>
      <c r="J128">
        <v>0.106</v>
      </c>
      <c r="K128">
        <v>0.02</v>
      </c>
      <c r="L128">
        <v>20.715</v>
      </c>
    </row>
    <row r="129" spans="1:12" x14ac:dyDescent="0.25">
      <c r="A129" s="65">
        <v>30195</v>
      </c>
      <c r="B129">
        <v>19.356999999999999</v>
      </c>
      <c r="C129">
        <v>0.59299999999999997</v>
      </c>
      <c r="D129">
        <v>0.105</v>
      </c>
      <c r="E129" t="s">
        <v>2301</v>
      </c>
      <c r="F129">
        <v>20.055</v>
      </c>
      <c r="G129">
        <v>7.4779999999999998</v>
      </c>
      <c r="H129">
        <v>0.17</v>
      </c>
      <c r="I129">
        <v>12.276999999999999</v>
      </c>
      <c r="J129">
        <v>0.10299999999999999</v>
      </c>
      <c r="K129">
        <v>2.5999999999999999E-2</v>
      </c>
      <c r="L129">
        <v>20.055</v>
      </c>
    </row>
    <row r="130" spans="1:12" x14ac:dyDescent="0.25">
      <c r="A130" s="65">
        <v>30225</v>
      </c>
      <c r="B130">
        <v>20.010999999999999</v>
      </c>
      <c r="C130">
        <v>0.61499999999999999</v>
      </c>
      <c r="D130">
        <v>0.108</v>
      </c>
      <c r="E130" t="s">
        <v>2301</v>
      </c>
      <c r="F130">
        <v>20.734000000000002</v>
      </c>
      <c r="G130">
        <v>7.7279999999999998</v>
      </c>
      <c r="H130">
        <v>0.17599999999999999</v>
      </c>
      <c r="I130">
        <v>12.686</v>
      </c>
      <c r="J130">
        <v>0.106</v>
      </c>
      <c r="K130">
        <v>3.7999999999999999E-2</v>
      </c>
      <c r="L130">
        <v>20.734000000000002</v>
      </c>
    </row>
    <row r="131" spans="1:12" x14ac:dyDescent="0.25">
      <c r="A131" s="65">
        <v>30256</v>
      </c>
      <c r="B131">
        <v>19.355</v>
      </c>
      <c r="C131">
        <v>0.59399999999999997</v>
      </c>
      <c r="D131">
        <v>0.105</v>
      </c>
      <c r="E131" t="s">
        <v>2301</v>
      </c>
      <c r="F131">
        <v>20.053999999999998</v>
      </c>
      <c r="G131">
        <v>7.4779999999999998</v>
      </c>
      <c r="H131">
        <v>0.17</v>
      </c>
      <c r="I131">
        <v>12.276999999999999</v>
      </c>
      <c r="J131">
        <v>0.10299999999999999</v>
      </c>
      <c r="K131">
        <v>2.5999999999999999E-2</v>
      </c>
      <c r="L131">
        <v>20.053999999999998</v>
      </c>
    </row>
    <row r="132" spans="1:12" x14ac:dyDescent="0.25">
      <c r="A132" s="65">
        <v>30286</v>
      </c>
      <c r="B132">
        <v>19.995000000000001</v>
      </c>
      <c r="C132">
        <v>0.61499999999999999</v>
      </c>
      <c r="D132">
        <v>0.108</v>
      </c>
      <c r="E132" t="s">
        <v>2301</v>
      </c>
      <c r="F132">
        <v>20.718</v>
      </c>
      <c r="G132">
        <v>7.7279999999999998</v>
      </c>
      <c r="H132">
        <v>0.17599999999999999</v>
      </c>
      <c r="I132">
        <v>12.686</v>
      </c>
      <c r="J132">
        <v>0.106</v>
      </c>
      <c r="K132">
        <v>2.3E-2</v>
      </c>
      <c r="L132">
        <v>20.718</v>
      </c>
    </row>
    <row r="133" spans="1:12" x14ac:dyDescent="0.25">
      <c r="A133" s="65">
        <v>30317</v>
      </c>
      <c r="B133">
        <v>21.379000000000001</v>
      </c>
      <c r="C133">
        <v>0.80700000000000005</v>
      </c>
      <c r="D133">
        <v>0.19900000000000001</v>
      </c>
      <c r="E133" t="s">
        <v>2301</v>
      </c>
      <c r="F133">
        <v>22.385999999999999</v>
      </c>
      <c r="G133">
        <v>7.7279999999999998</v>
      </c>
      <c r="H133">
        <v>0.17699999999999999</v>
      </c>
      <c r="I133">
        <v>14.266999999999999</v>
      </c>
      <c r="J133">
        <v>0.19600000000000001</v>
      </c>
      <c r="K133">
        <v>1.9E-2</v>
      </c>
      <c r="L133">
        <v>22.385999999999999</v>
      </c>
    </row>
    <row r="134" spans="1:12" x14ac:dyDescent="0.25">
      <c r="A134" s="65">
        <v>30348</v>
      </c>
      <c r="B134">
        <v>19.311</v>
      </c>
      <c r="C134">
        <v>0.73099999999999998</v>
      </c>
      <c r="D134">
        <v>0.18</v>
      </c>
      <c r="E134" t="s">
        <v>2301</v>
      </c>
      <c r="F134">
        <v>20.221</v>
      </c>
      <c r="G134">
        <v>6.98</v>
      </c>
      <c r="H134">
        <v>0.16</v>
      </c>
      <c r="I134">
        <v>12.885999999999999</v>
      </c>
      <c r="J134">
        <v>0.17699999999999999</v>
      </c>
      <c r="K134">
        <v>1.9E-2</v>
      </c>
      <c r="L134">
        <v>20.221</v>
      </c>
    </row>
    <row r="135" spans="1:12" x14ac:dyDescent="0.25">
      <c r="A135" s="65">
        <v>30376</v>
      </c>
      <c r="B135">
        <v>21.381</v>
      </c>
      <c r="C135">
        <v>0.80900000000000005</v>
      </c>
      <c r="D135">
        <v>0.19900000000000001</v>
      </c>
      <c r="E135" t="s">
        <v>2301</v>
      </c>
      <c r="F135">
        <v>22.388999999999999</v>
      </c>
      <c r="G135">
        <v>7.7279999999999998</v>
      </c>
      <c r="H135">
        <v>0.17699999999999999</v>
      </c>
      <c r="I135">
        <v>14.266999999999999</v>
      </c>
      <c r="J135">
        <v>0.19600000000000001</v>
      </c>
      <c r="K135">
        <v>2.1999999999999999E-2</v>
      </c>
      <c r="L135">
        <v>22.388999999999999</v>
      </c>
    </row>
    <row r="136" spans="1:12" x14ac:dyDescent="0.25">
      <c r="A136" s="65">
        <v>30407</v>
      </c>
      <c r="B136">
        <v>20.689</v>
      </c>
      <c r="C136">
        <v>0.78200000000000003</v>
      </c>
      <c r="D136">
        <v>0.193</v>
      </c>
      <c r="E136" t="s">
        <v>2301</v>
      </c>
      <c r="F136">
        <v>21.664000000000001</v>
      </c>
      <c r="G136">
        <v>7.4779999999999998</v>
      </c>
      <c r="H136">
        <v>0.17100000000000001</v>
      </c>
      <c r="I136">
        <v>13.807</v>
      </c>
      <c r="J136">
        <v>0.19</v>
      </c>
      <c r="K136">
        <v>1.7999999999999999E-2</v>
      </c>
      <c r="L136">
        <v>21.664000000000001</v>
      </c>
    </row>
    <row r="137" spans="1:12" x14ac:dyDescent="0.25">
      <c r="A137" s="65">
        <v>30437</v>
      </c>
      <c r="B137">
        <v>21.376999999999999</v>
      </c>
      <c r="C137">
        <v>0.81399999999999995</v>
      </c>
      <c r="D137">
        <v>0.19900000000000001</v>
      </c>
      <c r="E137" t="s">
        <v>2301</v>
      </c>
      <c r="F137">
        <v>22.39</v>
      </c>
      <c r="G137">
        <v>7.7279999999999998</v>
      </c>
      <c r="H137">
        <v>0.17699999999999999</v>
      </c>
      <c r="I137">
        <v>14.266999999999999</v>
      </c>
      <c r="J137">
        <v>0.19600000000000001</v>
      </c>
      <c r="K137">
        <v>2.1999999999999999E-2</v>
      </c>
      <c r="L137">
        <v>22.39</v>
      </c>
    </row>
    <row r="138" spans="1:12" x14ac:dyDescent="0.25">
      <c r="A138" s="65">
        <v>30468</v>
      </c>
      <c r="B138">
        <v>20.690999999999999</v>
      </c>
      <c r="C138">
        <v>0.78800000000000003</v>
      </c>
      <c r="D138">
        <v>0.193</v>
      </c>
      <c r="E138" t="s">
        <v>2301</v>
      </c>
      <c r="F138">
        <v>21.670999999999999</v>
      </c>
      <c r="G138">
        <v>7.4779999999999998</v>
      </c>
      <c r="H138">
        <v>0.17100000000000001</v>
      </c>
      <c r="I138">
        <v>13.807</v>
      </c>
      <c r="J138">
        <v>0.19</v>
      </c>
      <c r="K138">
        <v>2.5999999999999999E-2</v>
      </c>
      <c r="L138">
        <v>21.670999999999999</v>
      </c>
    </row>
    <row r="139" spans="1:12" x14ac:dyDescent="0.25">
      <c r="A139" s="65">
        <v>30498</v>
      </c>
      <c r="B139">
        <v>21.38</v>
      </c>
      <c r="C139">
        <v>0.81200000000000006</v>
      </c>
      <c r="D139">
        <v>0.19900000000000001</v>
      </c>
      <c r="E139" t="s">
        <v>2301</v>
      </c>
      <c r="F139">
        <v>22.390999999999998</v>
      </c>
      <c r="G139">
        <v>7.7279999999999998</v>
      </c>
      <c r="H139">
        <v>0.17699999999999999</v>
      </c>
      <c r="I139">
        <v>14.266999999999999</v>
      </c>
      <c r="J139">
        <v>0.19600000000000001</v>
      </c>
      <c r="K139">
        <v>2.4E-2</v>
      </c>
      <c r="L139">
        <v>22.390999999999998</v>
      </c>
    </row>
    <row r="140" spans="1:12" x14ac:dyDescent="0.25">
      <c r="A140" s="65">
        <v>30529</v>
      </c>
      <c r="B140">
        <v>21.384</v>
      </c>
      <c r="C140">
        <v>0.81200000000000006</v>
      </c>
      <c r="D140">
        <v>0.19900000000000001</v>
      </c>
      <c r="E140" t="s">
        <v>2301</v>
      </c>
      <c r="F140">
        <v>22.395</v>
      </c>
      <c r="G140">
        <v>7.7279999999999998</v>
      </c>
      <c r="H140">
        <v>0.17699999999999999</v>
      </c>
      <c r="I140">
        <v>14.266999999999999</v>
      </c>
      <c r="J140">
        <v>0.19600000000000001</v>
      </c>
      <c r="K140">
        <v>2.8000000000000001E-2</v>
      </c>
      <c r="L140">
        <v>22.395</v>
      </c>
    </row>
    <row r="141" spans="1:12" x14ac:dyDescent="0.25">
      <c r="A141" s="65">
        <v>30560</v>
      </c>
      <c r="B141">
        <v>20.696000000000002</v>
      </c>
      <c r="C141">
        <v>0.78500000000000003</v>
      </c>
      <c r="D141">
        <v>0.193</v>
      </c>
      <c r="E141" t="s">
        <v>2301</v>
      </c>
      <c r="F141">
        <v>21.673999999999999</v>
      </c>
      <c r="G141">
        <v>7.4779999999999998</v>
      </c>
      <c r="H141">
        <v>0.17100000000000001</v>
      </c>
      <c r="I141">
        <v>13.807</v>
      </c>
      <c r="J141">
        <v>0.19</v>
      </c>
      <c r="K141">
        <v>2.9000000000000001E-2</v>
      </c>
      <c r="L141">
        <v>21.673999999999999</v>
      </c>
    </row>
    <row r="142" spans="1:12" x14ac:dyDescent="0.25">
      <c r="A142" s="65">
        <v>30590</v>
      </c>
      <c r="B142">
        <v>21.388999999999999</v>
      </c>
      <c r="C142">
        <v>0.81100000000000005</v>
      </c>
      <c r="D142">
        <v>0.19900000000000001</v>
      </c>
      <c r="E142" t="s">
        <v>2301</v>
      </c>
      <c r="F142">
        <v>22.399000000000001</v>
      </c>
      <c r="G142">
        <v>7.7279999999999998</v>
      </c>
      <c r="H142">
        <v>0.17699999999999999</v>
      </c>
      <c r="I142">
        <v>14.266999999999999</v>
      </c>
      <c r="J142">
        <v>0.19600000000000001</v>
      </c>
      <c r="K142">
        <v>3.2000000000000001E-2</v>
      </c>
      <c r="L142">
        <v>22.399000000000001</v>
      </c>
    </row>
    <row r="143" spans="1:12" x14ac:dyDescent="0.25">
      <c r="A143" s="65">
        <v>30621</v>
      </c>
      <c r="B143">
        <v>20.702999999999999</v>
      </c>
      <c r="C143">
        <v>0.78200000000000003</v>
      </c>
      <c r="D143">
        <v>0.193</v>
      </c>
      <c r="E143" t="s">
        <v>2301</v>
      </c>
      <c r="F143">
        <v>21.678999999999998</v>
      </c>
      <c r="G143">
        <v>7.4779999999999998</v>
      </c>
      <c r="H143">
        <v>0.17100000000000001</v>
      </c>
      <c r="I143">
        <v>13.807</v>
      </c>
      <c r="J143">
        <v>0.19</v>
      </c>
      <c r="K143">
        <v>3.3000000000000002E-2</v>
      </c>
      <c r="L143">
        <v>21.678999999999998</v>
      </c>
    </row>
    <row r="144" spans="1:12" x14ac:dyDescent="0.25">
      <c r="A144" s="65">
        <v>30651</v>
      </c>
      <c r="B144">
        <v>21.405000000000001</v>
      </c>
      <c r="C144">
        <v>0.80900000000000005</v>
      </c>
      <c r="D144">
        <v>0.19900000000000001</v>
      </c>
      <c r="E144" t="s">
        <v>2301</v>
      </c>
      <c r="F144">
        <v>22.413</v>
      </c>
      <c r="G144">
        <v>7.7279999999999998</v>
      </c>
      <c r="H144">
        <v>0.17699999999999999</v>
      </c>
      <c r="I144">
        <v>14.266999999999999</v>
      </c>
      <c r="J144">
        <v>0.19600000000000001</v>
      </c>
      <c r="K144">
        <v>4.5999999999999999E-2</v>
      </c>
      <c r="L144">
        <v>22.413</v>
      </c>
    </row>
    <row r="145" spans="1:12" x14ac:dyDescent="0.25">
      <c r="A145" s="65">
        <v>30682</v>
      </c>
      <c r="B145">
        <v>21.344000000000001</v>
      </c>
      <c r="C145">
        <v>1.056</v>
      </c>
      <c r="D145">
        <v>0.24399999999999999</v>
      </c>
      <c r="E145" t="s">
        <v>2301</v>
      </c>
      <c r="F145">
        <v>22.645</v>
      </c>
      <c r="G145">
        <v>7.7859999999999996</v>
      </c>
      <c r="H145">
        <v>0.17699999999999999</v>
      </c>
      <c r="I145">
        <v>14.39</v>
      </c>
      <c r="J145">
        <v>0.23899999999999999</v>
      </c>
      <c r="K145">
        <v>5.2999999999999999E-2</v>
      </c>
      <c r="L145">
        <v>22.645</v>
      </c>
    </row>
    <row r="146" spans="1:12" x14ac:dyDescent="0.25">
      <c r="A146" s="65">
        <v>30713</v>
      </c>
      <c r="B146">
        <v>19.949000000000002</v>
      </c>
      <c r="C146">
        <v>0.995</v>
      </c>
      <c r="D146">
        <v>0.22900000000000001</v>
      </c>
      <c r="E146" t="s">
        <v>2301</v>
      </c>
      <c r="F146">
        <v>21.172000000000001</v>
      </c>
      <c r="G146">
        <v>7.2839999999999998</v>
      </c>
      <c r="H146">
        <v>0.16500000000000001</v>
      </c>
      <c r="I146">
        <v>13.462</v>
      </c>
      <c r="J146">
        <v>0.224</v>
      </c>
      <c r="K146">
        <v>3.7999999999999999E-2</v>
      </c>
      <c r="L146">
        <v>21.172000000000001</v>
      </c>
    </row>
    <row r="147" spans="1:12" x14ac:dyDescent="0.25">
      <c r="A147" s="65">
        <v>30742</v>
      </c>
      <c r="B147">
        <v>21.327999999999999</v>
      </c>
      <c r="C147">
        <v>1.07</v>
      </c>
      <c r="D147">
        <v>0.24399999999999999</v>
      </c>
      <c r="E147" t="s">
        <v>2301</v>
      </c>
      <c r="F147">
        <v>22.641999999999999</v>
      </c>
      <c r="G147">
        <v>7.7859999999999996</v>
      </c>
      <c r="H147">
        <v>0.17699999999999999</v>
      </c>
      <c r="I147">
        <v>14.39</v>
      </c>
      <c r="J147">
        <v>0.23899999999999999</v>
      </c>
      <c r="K147">
        <v>0.05</v>
      </c>
      <c r="L147">
        <v>22.641999999999999</v>
      </c>
    </row>
    <row r="148" spans="1:12" x14ac:dyDescent="0.25">
      <c r="A148" s="65">
        <v>30773</v>
      </c>
      <c r="B148">
        <v>20.626999999999999</v>
      </c>
      <c r="C148">
        <v>1.0349999999999999</v>
      </c>
      <c r="D148">
        <v>0.23599999999999999</v>
      </c>
      <c r="E148" t="s">
        <v>2301</v>
      </c>
      <c r="F148">
        <v>21.899000000000001</v>
      </c>
      <c r="G148">
        <v>7.5350000000000001</v>
      </c>
      <c r="H148">
        <v>0.17100000000000001</v>
      </c>
      <c r="I148">
        <v>13.926</v>
      </c>
      <c r="J148">
        <v>0.23100000000000001</v>
      </c>
      <c r="K148">
        <v>3.5000000000000003E-2</v>
      </c>
      <c r="L148">
        <v>21.899000000000001</v>
      </c>
    </row>
    <row r="149" spans="1:12" x14ac:dyDescent="0.25">
      <c r="A149" s="65">
        <v>30803</v>
      </c>
      <c r="B149">
        <v>21.315000000000001</v>
      </c>
      <c r="C149">
        <v>1.071</v>
      </c>
      <c r="D149">
        <v>0.24399999999999999</v>
      </c>
      <c r="E149" t="s">
        <v>2301</v>
      </c>
      <c r="F149">
        <v>22.63</v>
      </c>
      <c r="G149">
        <v>7.7859999999999996</v>
      </c>
      <c r="H149">
        <v>0.17699999999999999</v>
      </c>
      <c r="I149">
        <v>14.39</v>
      </c>
      <c r="J149">
        <v>0.23899999999999999</v>
      </c>
      <c r="K149">
        <v>3.7999999999999999E-2</v>
      </c>
      <c r="L149">
        <v>22.63</v>
      </c>
    </row>
    <row r="150" spans="1:12" x14ac:dyDescent="0.25">
      <c r="A150" s="65">
        <v>30834</v>
      </c>
      <c r="B150">
        <v>20.628</v>
      </c>
      <c r="C150">
        <v>1.036</v>
      </c>
      <c r="D150">
        <v>0.23599999999999999</v>
      </c>
      <c r="E150" t="s">
        <v>2301</v>
      </c>
      <c r="F150">
        <v>21.901</v>
      </c>
      <c r="G150">
        <v>7.5350000000000001</v>
      </c>
      <c r="H150">
        <v>0.17100000000000001</v>
      </c>
      <c r="I150">
        <v>13.926</v>
      </c>
      <c r="J150">
        <v>0.23100000000000001</v>
      </c>
      <c r="K150">
        <v>3.6999999999999998E-2</v>
      </c>
      <c r="L150">
        <v>21.901</v>
      </c>
    </row>
    <row r="151" spans="1:12" x14ac:dyDescent="0.25">
      <c r="A151" s="65">
        <v>30864</v>
      </c>
      <c r="B151">
        <v>21.335999999999999</v>
      </c>
      <c r="C151">
        <v>1.071</v>
      </c>
      <c r="D151">
        <v>0.24399999999999999</v>
      </c>
      <c r="E151" t="s">
        <v>2301</v>
      </c>
      <c r="F151">
        <v>22.651</v>
      </c>
      <c r="G151">
        <v>7.7859999999999996</v>
      </c>
      <c r="H151">
        <v>0.17699999999999999</v>
      </c>
      <c r="I151">
        <v>14.39</v>
      </c>
      <c r="J151">
        <v>0.23899999999999999</v>
      </c>
      <c r="K151">
        <v>5.8999999999999997E-2</v>
      </c>
      <c r="L151">
        <v>22.651</v>
      </c>
    </row>
    <row r="152" spans="1:12" x14ac:dyDescent="0.25">
      <c r="A152" s="65">
        <v>30895</v>
      </c>
      <c r="B152">
        <v>21.338000000000001</v>
      </c>
      <c r="C152">
        <v>1.07</v>
      </c>
      <c r="D152">
        <v>0.24399999999999999</v>
      </c>
      <c r="E152" t="s">
        <v>2301</v>
      </c>
      <c r="F152">
        <v>22.652000000000001</v>
      </c>
      <c r="G152">
        <v>7.7859999999999996</v>
      </c>
      <c r="H152">
        <v>0.17699999999999999</v>
      </c>
      <c r="I152">
        <v>14.39</v>
      </c>
      <c r="J152">
        <v>0.23899999999999999</v>
      </c>
      <c r="K152">
        <v>0.06</v>
      </c>
      <c r="L152">
        <v>22.652000000000001</v>
      </c>
    </row>
    <row r="153" spans="1:12" x14ac:dyDescent="0.25">
      <c r="A153" s="65">
        <v>30926</v>
      </c>
      <c r="B153">
        <v>20.655999999999999</v>
      </c>
      <c r="C153">
        <v>1.036</v>
      </c>
      <c r="D153">
        <v>0.23599999999999999</v>
      </c>
      <c r="E153" t="s">
        <v>2301</v>
      </c>
      <c r="F153">
        <v>21.928000000000001</v>
      </c>
      <c r="G153">
        <v>7.5350000000000001</v>
      </c>
      <c r="H153">
        <v>0.17100000000000001</v>
      </c>
      <c r="I153">
        <v>13.926</v>
      </c>
      <c r="J153">
        <v>0.23100000000000001</v>
      </c>
      <c r="K153">
        <v>6.5000000000000002E-2</v>
      </c>
      <c r="L153">
        <v>21.928000000000001</v>
      </c>
    </row>
    <row r="154" spans="1:12" x14ac:dyDescent="0.25">
      <c r="A154" s="65">
        <v>30956</v>
      </c>
      <c r="B154">
        <v>21.353000000000002</v>
      </c>
      <c r="C154">
        <v>1.081</v>
      </c>
      <c r="D154">
        <v>0.24399999999999999</v>
      </c>
      <c r="E154" t="s">
        <v>2301</v>
      </c>
      <c r="F154">
        <v>22.678000000000001</v>
      </c>
      <c r="G154">
        <v>7.7859999999999996</v>
      </c>
      <c r="H154">
        <v>0.17699999999999999</v>
      </c>
      <c r="I154">
        <v>14.39</v>
      </c>
      <c r="J154">
        <v>0.23899999999999999</v>
      </c>
      <c r="K154">
        <v>8.5999999999999993E-2</v>
      </c>
      <c r="L154">
        <v>22.678000000000001</v>
      </c>
    </row>
    <row r="155" spans="1:12" x14ac:dyDescent="0.25">
      <c r="A155" s="65">
        <v>30987</v>
      </c>
      <c r="B155">
        <v>20.687999999999999</v>
      </c>
      <c r="C155">
        <v>1.044</v>
      </c>
      <c r="D155">
        <v>0.23599999999999999</v>
      </c>
      <c r="E155" t="s">
        <v>2301</v>
      </c>
      <c r="F155">
        <v>21.968</v>
      </c>
      <c r="G155">
        <v>7.5350000000000001</v>
      </c>
      <c r="H155">
        <v>0.17100000000000001</v>
      </c>
      <c r="I155">
        <v>13.926</v>
      </c>
      <c r="J155">
        <v>0.23100000000000001</v>
      </c>
      <c r="K155">
        <v>0.105</v>
      </c>
      <c r="L155">
        <v>21.968</v>
      </c>
    </row>
    <row r="156" spans="1:12" x14ac:dyDescent="0.25">
      <c r="A156" s="65">
        <v>31017</v>
      </c>
      <c r="B156">
        <v>21.369</v>
      </c>
      <c r="C156">
        <v>1.075</v>
      </c>
      <c r="D156">
        <v>0.24399999999999999</v>
      </c>
      <c r="E156" t="s">
        <v>2301</v>
      </c>
      <c r="F156">
        <v>22.687999999999999</v>
      </c>
      <c r="G156">
        <v>7.7859999999999996</v>
      </c>
      <c r="H156">
        <v>0.17699999999999999</v>
      </c>
      <c r="I156">
        <v>14.39</v>
      </c>
      <c r="J156">
        <v>0.23899999999999999</v>
      </c>
      <c r="K156">
        <v>9.5000000000000001E-2</v>
      </c>
      <c r="L156">
        <v>22.687999999999999</v>
      </c>
    </row>
    <row r="157" spans="1:12" x14ac:dyDescent="0.25">
      <c r="A157" s="65">
        <v>31048</v>
      </c>
      <c r="B157">
        <v>21.422999999999998</v>
      </c>
      <c r="C157">
        <v>1.216</v>
      </c>
      <c r="D157">
        <v>0.29599999999999999</v>
      </c>
      <c r="E157" t="s">
        <v>2301</v>
      </c>
      <c r="F157">
        <v>22.936</v>
      </c>
      <c r="G157">
        <v>8.0459999999999994</v>
      </c>
      <c r="H157">
        <v>0.193</v>
      </c>
      <c r="I157">
        <v>14.295</v>
      </c>
      <c r="J157">
        <v>0.28899999999999998</v>
      </c>
      <c r="K157">
        <v>0.112</v>
      </c>
      <c r="L157">
        <v>22.936</v>
      </c>
    </row>
    <row r="158" spans="1:12" x14ac:dyDescent="0.25">
      <c r="A158" s="65">
        <v>31079</v>
      </c>
      <c r="B158">
        <v>19.350000000000001</v>
      </c>
      <c r="C158">
        <v>1.0980000000000001</v>
      </c>
      <c r="D158">
        <v>0.26800000000000002</v>
      </c>
      <c r="E158" t="s">
        <v>2301</v>
      </c>
      <c r="F158">
        <v>20.716000000000001</v>
      </c>
      <c r="G158">
        <v>7.2679999999999998</v>
      </c>
      <c r="H158">
        <v>0.17499999999999999</v>
      </c>
      <c r="I158">
        <v>12.912000000000001</v>
      </c>
      <c r="J158">
        <v>0.26100000000000001</v>
      </c>
      <c r="K158">
        <v>0.10100000000000001</v>
      </c>
      <c r="L158">
        <v>20.716000000000001</v>
      </c>
    </row>
    <row r="159" spans="1:12" x14ac:dyDescent="0.25">
      <c r="A159" s="65">
        <v>31107</v>
      </c>
      <c r="B159">
        <v>21.420999999999999</v>
      </c>
      <c r="C159">
        <v>1.218</v>
      </c>
      <c r="D159">
        <v>0.29599999999999999</v>
      </c>
      <c r="E159" t="s">
        <v>2301</v>
      </c>
      <c r="F159">
        <v>22.936</v>
      </c>
      <c r="G159">
        <v>8.0459999999999994</v>
      </c>
      <c r="H159">
        <v>0.193</v>
      </c>
      <c r="I159">
        <v>14.295</v>
      </c>
      <c r="J159">
        <v>0.28899999999999998</v>
      </c>
      <c r="K159">
        <v>0.112</v>
      </c>
      <c r="L159">
        <v>22.936</v>
      </c>
    </row>
    <row r="160" spans="1:12" x14ac:dyDescent="0.25">
      <c r="A160" s="65">
        <v>31138</v>
      </c>
      <c r="B160">
        <v>20.678999999999998</v>
      </c>
      <c r="C160">
        <v>1.1839999999999999</v>
      </c>
      <c r="D160">
        <v>0.28699999999999998</v>
      </c>
      <c r="E160" t="s">
        <v>2301</v>
      </c>
      <c r="F160">
        <v>22.15</v>
      </c>
      <c r="G160">
        <v>7.7869999999999999</v>
      </c>
      <c r="H160">
        <v>0.187</v>
      </c>
      <c r="I160">
        <v>13.834</v>
      </c>
      <c r="J160">
        <v>0.28000000000000003</v>
      </c>
      <c r="K160">
        <v>6.2E-2</v>
      </c>
      <c r="L160">
        <v>22.15</v>
      </c>
    </row>
    <row r="161" spans="1:12" x14ac:dyDescent="0.25">
      <c r="A161" s="65">
        <v>31168</v>
      </c>
      <c r="B161">
        <v>21.373000000000001</v>
      </c>
      <c r="C161">
        <v>1.222</v>
      </c>
      <c r="D161">
        <v>0.29599999999999999</v>
      </c>
      <c r="E161" t="s">
        <v>2301</v>
      </c>
      <c r="F161">
        <v>22.890999999999998</v>
      </c>
      <c r="G161">
        <v>8.0459999999999994</v>
      </c>
      <c r="H161">
        <v>0.193</v>
      </c>
      <c r="I161">
        <v>14.295</v>
      </c>
      <c r="J161">
        <v>0.28899999999999998</v>
      </c>
      <c r="K161">
        <v>6.8000000000000005E-2</v>
      </c>
      <c r="L161">
        <v>22.890999999999998</v>
      </c>
    </row>
    <row r="162" spans="1:12" x14ac:dyDescent="0.25">
      <c r="A162" s="65">
        <v>31199</v>
      </c>
      <c r="B162">
        <v>20.68</v>
      </c>
      <c r="C162">
        <v>1.1859999999999999</v>
      </c>
      <c r="D162">
        <v>0.28699999999999998</v>
      </c>
      <c r="E162" t="s">
        <v>2301</v>
      </c>
      <c r="F162">
        <v>22.152999999999999</v>
      </c>
      <c r="G162">
        <v>7.7869999999999999</v>
      </c>
      <c r="H162">
        <v>0.187</v>
      </c>
      <c r="I162">
        <v>13.834</v>
      </c>
      <c r="J162">
        <v>0.28000000000000003</v>
      </c>
      <c r="K162">
        <v>6.5000000000000002E-2</v>
      </c>
      <c r="L162">
        <v>22.152999999999999</v>
      </c>
    </row>
    <row r="163" spans="1:12" x14ac:dyDescent="0.25">
      <c r="A163" s="65">
        <v>31229</v>
      </c>
      <c r="B163">
        <v>21.395</v>
      </c>
      <c r="C163">
        <v>1.2250000000000001</v>
      </c>
      <c r="D163">
        <v>0.29599999999999999</v>
      </c>
      <c r="E163" t="s">
        <v>2301</v>
      </c>
      <c r="F163">
        <v>22.916</v>
      </c>
      <c r="G163">
        <v>8.0459999999999994</v>
      </c>
      <c r="H163">
        <v>0.193</v>
      </c>
      <c r="I163">
        <v>14.295</v>
      </c>
      <c r="J163">
        <v>0.28899999999999998</v>
      </c>
      <c r="K163">
        <v>9.1999999999999998E-2</v>
      </c>
      <c r="L163">
        <v>22.916</v>
      </c>
    </row>
    <row r="164" spans="1:12" x14ac:dyDescent="0.25">
      <c r="A164" s="65">
        <v>31260</v>
      </c>
      <c r="B164">
        <v>21.411999999999999</v>
      </c>
      <c r="C164">
        <v>1.222</v>
      </c>
      <c r="D164">
        <v>0.29599999999999999</v>
      </c>
      <c r="E164" t="s">
        <v>2301</v>
      </c>
      <c r="F164">
        <v>22.931000000000001</v>
      </c>
      <c r="G164">
        <v>8.0459999999999994</v>
      </c>
      <c r="H164">
        <v>0.193</v>
      </c>
      <c r="I164">
        <v>14.295</v>
      </c>
      <c r="J164">
        <v>0.28899999999999998</v>
      </c>
      <c r="K164">
        <v>0.107</v>
      </c>
      <c r="L164">
        <v>22.931000000000001</v>
      </c>
    </row>
    <row r="165" spans="1:12" x14ac:dyDescent="0.25">
      <c r="A165" s="65">
        <v>31291</v>
      </c>
      <c r="B165">
        <v>20.73</v>
      </c>
      <c r="C165">
        <v>1.175</v>
      </c>
      <c r="D165">
        <v>0.28699999999999998</v>
      </c>
      <c r="E165" t="s">
        <v>2301</v>
      </c>
      <c r="F165">
        <v>22.192</v>
      </c>
      <c r="G165">
        <v>7.7869999999999999</v>
      </c>
      <c r="H165">
        <v>0.187</v>
      </c>
      <c r="I165">
        <v>13.834</v>
      </c>
      <c r="J165">
        <v>0.28000000000000003</v>
      </c>
      <c r="K165">
        <v>0.104</v>
      </c>
      <c r="L165">
        <v>22.192</v>
      </c>
    </row>
    <row r="166" spans="1:12" x14ac:dyDescent="0.25">
      <c r="A166" s="65">
        <v>31321</v>
      </c>
      <c r="B166">
        <v>21.413</v>
      </c>
      <c r="C166">
        <v>1.214</v>
      </c>
      <c r="D166">
        <v>0.29599999999999999</v>
      </c>
      <c r="E166" t="s">
        <v>2301</v>
      </c>
      <c r="F166">
        <v>22.923999999999999</v>
      </c>
      <c r="G166">
        <v>8.0459999999999994</v>
      </c>
      <c r="H166">
        <v>0.193</v>
      </c>
      <c r="I166">
        <v>14.295</v>
      </c>
      <c r="J166">
        <v>0.28899999999999998</v>
      </c>
      <c r="K166">
        <v>0.1</v>
      </c>
      <c r="L166">
        <v>22.923999999999999</v>
      </c>
    </row>
    <row r="167" spans="1:12" x14ac:dyDescent="0.25">
      <c r="A167" s="65">
        <v>31352</v>
      </c>
      <c r="B167">
        <v>20.725999999999999</v>
      </c>
      <c r="C167">
        <v>1.1819999999999999</v>
      </c>
      <c r="D167">
        <v>0.28699999999999998</v>
      </c>
      <c r="E167" t="s">
        <v>2301</v>
      </c>
      <c r="F167">
        <v>22.195</v>
      </c>
      <c r="G167">
        <v>7.7869999999999999</v>
      </c>
      <c r="H167">
        <v>0.187</v>
      </c>
      <c r="I167">
        <v>13.834</v>
      </c>
      <c r="J167">
        <v>0.28000000000000003</v>
      </c>
      <c r="K167">
        <v>0.107</v>
      </c>
      <c r="L167">
        <v>22.195</v>
      </c>
    </row>
    <row r="168" spans="1:12" x14ac:dyDescent="0.25">
      <c r="A168" s="65">
        <v>31382</v>
      </c>
      <c r="B168">
        <v>21.414000000000001</v>
      </c>
      <c r="C168">
        <v>1.218</v>
      </c>
      <c r="D168">
        <v>0.29599999999999999</v>
      </c>
      <c r="E168" t="s">
        <v>2301</v>
      </c>
      <c r="F168">
        <v>22.928000000000001</v>
      </c>
      <c r="G168">
        <v>8.0459999999999994</v>
      </c>
      <c r="H168">
        <v>0.193</v>
      </c>
      <c r="I168">
        <v>14.295</v>
      </c>
      <c r="J168">
        <v>0.28899999999999998</v>
      </c>
      <c r="K168">
        <v>0.104</v>
      </c>
      <c r="L168">
        <v>22.928000000000001</v>
      </c>
    </row>
    <row r="169" spans="1:12" x14ac:dyDescent="0.25">
      <c r="A169" s="65">
        <v>31413</v>
      </c>
      <c r="B169">
        <v>20.433</v>
      </c>
      <c r="C169">
        <v>1.3520000000000001</v>
      </c>
      <c r="D169">
        <v>0.34200000000000003</v>
      </c>
      <c r="E169" t="s">
        <v>2301</v>
      </c>
      <c r="F169">
        <v>22.126999999999999</v>
      </c>
      <c r="G169">
        <v>7.3289999999999997</v>
      </c>
      <c r="H169">
        <v>0.218</v>
      </c>
      <c r="I169">
        <v>14.151</v>
      </c>
      <c r="J169">
        <v>0.33400000000000002</v>
      </c>
      <c r="K169">
        <v>9.5000000000000001E-2</v>
      </c>
      <c r="L169">
        <v>22.126999999999999</v>
      </c>
    </row>
    <row r="170" spans="1:12" x14ac:dyDescent="0.25">
      <c r="A170" s="65">
        <v>31444</v>
      </c>
      <c r="B170">
        <v>18.434999999999999</v>
      </c>
      <c r="C170">
        <v>1.226</v>
      </c>
      <c r="D170">
        <v>0.309</v>
      </c>
      <c r="E170" t="s">
        <v>2301</v>
      </c>
      <c r="F170">
        <v>19.97</v>
      </c>
      <c r="G170">
        <v>6.62</v>
      </c>
      <c r="H170">
        <v>0.19700000000000001</v>
      </c>
      <c r="I170">
        <v>12.782</v>
      </c>
      <c r="J170">
        <v>0.30199999999999999</v>
      </c>
      <c r="K170">
        <v>7.0000000000000007E-2</v>
      </c>
      <c r="L170">
        <v>19.97</v>
      </c>
    </row>
    <row r="171" spans="1:12" x14ac:dyDescent="0.25">
      <c r="A171" s="65">
        <v>31472</v>
      </c>
      <c r="B171">
        <v>20.39</v>
      </c>
      <c r="C171">
        <v>1.359</v>
      </c>
      <c r="D171">
        <v>0.34200000000000003</v>
      </c>
      <c r="E171" t="s">
        <v>2301</v>
      </c>
      <c r="F171">
        <v>22.091000000000001</v>
      </c>
      <c r="G171">
        <v>7.3289999999999997</v>
      </c>
      <c r="H171">
        <v>0.218</v>
      </c>
      <c r="I171">
        <v>14.151</v>
      </c>
      <c r="J171">
        <v>0.33400000000000002</v>
      </c>
      <c r="K171">
        <v>5.8999999999999997E-2</v>
      </c>
      <c r="L171">
        <v>22.091000000000001</v>
      </c>
    </row>
    <row r="172" spans="1:12" x14ac:dyDescent="0.25">
      <c r="A172" s="65">
        <v>31503</v>
      </c>
      <c r="B172">
        <v>19.733000000000001</v>
      </c>
      <c r="C172">
        <v>1.3129999999999999</v>
      </c>
      <c r="D172">
        <v>0.33100000000000002</v>
      </c>
      <c r="E172" t="s">
        <v>2301</v>
      </c>
      <c r="F172">
        <v>21.376999999999999</v>
      </c>
      <c r="G172">
        <v>7.093</v>
      </c>
      <c r="H172">
        <v>0.21099999999999999</v>
      </c>
      <c r="I172">
        <v>13.695</v>
      </c>
      <c r="J172">
        <v>0.32300000000000001</v>
      </c>
      <c r="K172">
        <v>5.6000000000000001E-2</v>
      </c>
      <c r="L172">
        <v>21.376999999999999</v>
      </c>
    </row>
    <row r="173" spans="1:12" x14ac:dyDescent="0.25">
      <c r="A173" s="65">
        <v>31533</v>
      </c>
      <c r="B173">
        <v>20.393999999999998</v>
      </c>
      <c r="C173">
        <v>1.355</v>
      </c>
      <c r="D173">
        <v>0.34200000000000003</v>
      </c>
      <c r="E173" t="s">
        <v>2301</v>
      </c>
      <c r="F173">
        <v>22.091000000000001</v>
      </c>
      <c r="G173">
        <v>7.3289999999999997</v>
      </c>
      <c r="H173">
        <v>0.218</v>
      </c>
      <c r="I173">
        <v>14.151</v>
      </c>
      <c r="J173">
        <v>0.33400000000000002</v>
      </c>
      <c r="K173">
        <v>5.8999999999999997E-2</v>
      </c>
      <c r="L173">
        <v>22.091000000000001</v>
      </c>
    </row>
    <row r="174" spans="1:12" x14ac:dyDescent="0.25">
      <c r="A174" s="65">
        <v>31564</v>
      </c>
      <c r="B174">
        <v>19.739999999999998</v>
      </c>
      <c r="C174">
        <v>1.3120000000000001</v>
      </c>
      <c r="D174">
        <v>0.33100000000000002</v>
      </c>
      <c r="E174" t="s">
        <v>2301</v>
      </c>
      <c r="F174">
        <v>21.382000000000001</v>
      </c>
      <c r="G174">
        <v>7.093</v>
      </c>
      <c r="H174">
        <v>0.21099999999999999</v>
      </c>
      <c r="I174">
        <v>13.695</v>
      </c>
      <c r="J174">
        <v>0.32300000000000001</v>
      </c>
      <c r="K174">
        <v>6.0999999999999999E-2</v>
      </c>
      <c r="L174">
        <v>21.382000000000001</v>
      </c>
    </row>
    <row r="175" spans="1:12" x14ac:dyDescent="0.25">
      <c r="A175" s="65">
        <v>31594</v>
      </c>
      <c r="B175">
        <v>20.411000000000001</v>
      </c>
      <c r="C175">
        <v>1.3560000000000001</v>
      </c>
      <c r="D175">
        <v>0.34200000000000003</v>
      </c>
      <c r="E175" t="s">
        <v>2301</v>
      </c>
      <c r="F175">
        <v>22.109000000000002</v>
      </c>
      <c r="G175">
        <v>7.3289999999999997</v>
      </c>
      <c r="H175">
        <v>0.218</v>
      </c>
      <c r="I175">
        <v>14.151</v>
      </c>
      <c r="J175">
        <v>0.33400000000000002</v>
      </c>
      <c r="K175">
        <v>7.6999999999999999E-2</v>
      </c>
      <c r="L175">
        <v>22.109000000000002</v>
      </c>
    </row>
    <row r="176" spans="1:12" x14ac:dyDescent="0.25">
      <c r="A176" s="65">
        <v>31625</v>
      </c>
      <c r="B176">
        <v>20.425999999999998</v>
      </c>
      <c r="C176">
        <v>1.3560000000000001</v>
      </c>
      <c r="D176">
        <v>0.34200000000000003</v>
      </c>
      <c r="E176" t="s">
        <v>2301</v>
      </c>
      <c r="F176">
        <v>22.123999999999999</v>
      </c>
      <c r="G176">
        <v>7.3289999999999997</v>
      </c>
      <c r="H176">
        <v>0.218</v>
      </c>
      <c r="I176">
        <v>14.151</v>
      </c>
      <c r="J176">
        <v>0.33400000000000002</v>
      </c>
      <c r="K176">
        <v>9.1999999999999998E-2</v>
      </c>
      <c r="L176">
        <v>22.123999999999999</v>
      </c>
    </row>
    <row r="177" spans="1:12" x14ac:dyDescent="0.25">
      <c r="A177" s="65">
        <v>31656</v>
      </c>
      <c r="B177">
        <v>19.763999999999999</v>
      </c>
      <c r="C177">
        <v>1.3109999999999999</v>
      </c>
      <c r="D177">
        <v>0.33100000000000002</v>
      </c>
      <c r="E177" t="s">
        <v>2301</v>
      </c>
      <c r="F177">
        <v>21.405000000000001</v>
      </c>
      <c r="G177">
        <v>7.093</v>
      </c>
      <c r="H177">
        <v>0.21099999999999999</v>
      </c>
      <c r="I177">
        <v>13.695</v>
      </c>
      <c r="J177">
        <v>0.32300000000000001</v>
      </c>
      <c r="K177">
        <v>8.4000000000000005E-2</v>
      </c>
      <c r="L177">
        <v>21.405000000000001</v>
      </c>
    </row>
    <row r="178" spans="1:12" x14ac:dyDescent="0.25">
      <c r="A178" s="65">
        <v>31686</v>
      </c>
      <c r="B178">
        <v>20.408000000000001</v>
      </c>
      <c r="C178">
        <v>1.355</v>
      </c>
      <c r="D178">
        <v>0.34200000000000003</v>
      </c>
      <c r="E178" t="s">
        <v>2301</v>
      </c>
      <c r="F178">
        <v>22.106000000000002</v>
      </c>
      <c r="G178">
        <v>7.3289999999999997</v>
      </c>
      <c r="H178">
        <v>0.218</v>
      </c>
      <c r="I178">
        <v>14.151</v>
      </c>
      <c r="J178">
        <v>0.33400000000000002</v>
      </c>
      <c r="K178">
        <v>7.3999999999999996E-2</v>
      </c>
      <c r="L178">
        <v>22.106000000000002</v>
      </c>
    </row>
    <row r="179" spans="1:12" x14ac:dyDescent="0.25">
      <c r="A179" s="65">
        <v>31717</v>
      </c>
      <c r="B179">
        <v>19.759</v>
      </c>
      <c r="C179">
        <v>1.3169999999999999</v>
      </c>
      <c r="D179">
        <v>0.33100000000000002</v>
      </c>
      <c r="E179" t="s">
        <v>2301</v>
      </c>
      <c r="F179">
        <v>21.405999999999999</v>
      </c>
      <c r="G179">
        <v>7.093</v>
      </c>
      <c r="H179">
        <v>0.21099999999999999</v>
      </c>
      <c r="I179">
        <v>13.695</v>
      </c>
      <c r="J179">
        <v>0.32300000000000001</v>
      </c>
      <c r="K179">
        <v>8.5000000000000006E-2</v>
      </c>
      <c r="L179">
        <v>21.405999999999999</v>
      </c>
    </row>
    <row r="180" spans="1:12" x14ac:dyDescent="0.25">
      <c r="A180" s="65">
        <v>31747</v>
      </c>
      <c r="B180">
        <v>20.436</v>
      </c>
      <c r="C180">
        <v>1.361</v>
      </c>
      <c r="D180">
        <v>0.34200000000000003</v>
      </c>
      <c r="E180" t="s">
        <v>2301</v>
      </c>
      <c r="F180">
        <v>22.138000000000002</v>
      </c>
      <c r="G180">
        <v>7.3289999999999997</v>
      </c>
      <c r="H180">
        <v>0.218</v>
      </c>
      <c r="I180">
        <v>14.151</v>
      </c>
      <c r="J180">
        <v>0.33400000000000002</v>
      </c>
      <c r="K180">
        <v>0.106</v>
      </c>
      <c r="L180">
        <v>22.138000000000002</v>
      </c>
    </row>
    <row r="181" spans="1:12" x14ac:dyDescent="0.25">
      <c r="A181" s="65">
        <v>31778</v>
      </c>
      <c r="B181">
        <v>19.620999999999999</v>
      </c>
      <c r="C181">
        <v>1.4910000000000001</v>
      </c>
      <c r="D181">
        <v>0.39300000000000002</v>
      </c>
      <c r="E181" t="s">
        <v>2301</v>
      </c>
      <c r="F181">
        <v>21.504999999999999</v>
      </c>
      <c r="G181">
        <v>6.7720000000000002</v>
      </c>
      <c r="H181">
        <v>0.23400000000000001</v>
      </c>
      <c r="I181">
        <v>14.015000000000001</v>
      </c>
      <c r="J181">
        <v>0.38400000000000001</v>
      </c>
      <c r="K181">
        <v>0.1</v>
      </c>
      <c r="L181">
        <v>21.504999999999999</v>
      </c>
    </row>
    <row r="182" spans="1:12" x14ac:dyDescent="0.25">
      <c r="A182" s="65">
        <v>31809</v>
      </c>
      <c r="B182">
        <v>17.721</v>
      </c>
      <c r="C182">
        <v>1.347</v>
      </c>
      <c r="D182">
        <v>0.35499999999999998</v>
      </c>
      <c r="E182" t="s">
        <v>2301</v>
      </c>
      <c r="F182">
        <v>19.422999999999998</v>
      </c>
      <c r="G182">
        <v>6.1159999999999997</v>
      </c>
      <c r="H182">
        <v>0.21199999999999999</v>
      </c>
      <c r="I182">
        <v>12.659000000000001</v>
      </c>
      <c r="J182">
        <v>0.34699999999999998</v>
      </c>
      <c r="K182">
        <v>0.09</v>
      </c>
      <c r="L182">
        <v>19.422999999999998</v>
      </c>
    </row>
    <row r="183" spans="1:12" x14ac:dyDescent="0.25">
      <c r="A183" s="65">
        <v>31837</v>
      </c>
      <c r="B183">
        <v>19.614999999999998</v>
      </c>
      <c r="C183">
        <v>1.496</v>
      </c>
      <c r="D183">
        <v>0.39300000000000002</v>
      </c>
      <c r="E183" t="s">
        <v>2301</v>
      </c>
      <c r="F183">
        <v>21.504000000000001</v>
      </c>
      <c r="G183">
        <v>6.7720000000000002</v>
      </c>
      <c r="H183">
        <v>0.23400000000000001</v>
      </c>
      <c r="I183">
        <v>14.015000000000001</v>
      </c>
      <c r="J183">
        <v>0.38400000000000001</v>
      </c>
      <c r="K183">
        <v>9.9000000000000005E-2</v>
      </c>
      <c r="L183">
        <v>21.504000000000001</v>
      </c>
    </row>
    <row r="184" spans="1:12" x14ac:dyDescent="0.25">
      <c r="A184" s="65">
        <v>31868</v>
      </c>
      <c r="B184">
        <v>18.971</v>
      </c>
      <c r="C184">
        <v>1.446</v>
      </c>
      <c r="D184">
        <v>0.38</v>
      </c>
      <c r="E184" t="s">
        <v>2301</v>
      </c>
      <c r="F184">
        <v>20.797999999999998</v>
      </c>
      <c r="G184">
        <v>6.5529999999999999</v>
      </c>
      <c r="H184">
        <v>0.22700000000000001</v>
      </c>
      <c r="I184">
        <v>13.563000000000001</v>
      </c>
      <c r="J184">
        <v>0.372</v>
      </c>
      <c r="K184">
        <v>8.3000000000000004E-2</v>
      </c>
      <c r="L184">
        <v>20.797999999999998</v>
      </c>
    </row>
    <row r="185" spans="1:12" x14ac:dyDescent="0.25">
      <c r="A185" s="65">
        <v>31898</v>
      </c>
      <c r="B185">
        <v>19.603000000000002</v>
      </c>
      <c r="C185">
        <v>1.4950000000000001</v>
      </c>
      <c r="D185">
        <v>0.39300000000000002</v>
      </c>
      <c r="E185" t="s">
        <v>2301</v>
      </c>
      <c r="F185">
        <v>21.491</v>
      </c>
      <c r="G185">
        <v>6.7720000000000002</v>
      </c>
      <c r="H185">
        <v>0.23400000000000001</v>
      </c>
      <c r="I185">
        <v>14.015000000000001</v>
      </c>
      <c r="J185">
        <v>0.38400000000000001</v>
      </c>
      <c r="K185">
        <v>8.5999999999999993E-2</v>
      </c>
      <c r="L185">
        <v>21.491</v>
      </c>
    </row>
    <row r="186" spans="1:12" x14ac:dyDescent="0.25">
      <c r="A186" s="65">
        <v>31929</v>
      </c>
      <c r="B186">
        <v>19.003</v>
      </c>
      <c r="C186">
        <v>1.4490000000000001</v>
      </c>
      <c r="D186">
        <v>0.38</v>
      </c>
      <c r="E186" t="s">
        <v>2301</v>
      </c>
      <c r="F186">
        <v>20.832999999999998</v>
      </c>
      <c r="G186">
        <v>6.5529999999999999</v>
      </c>
      <c r="H186">
        <v>0.22700000000000001</v>
      </c>
      <c r="I186">
        <v>13.563000000000001</v>
      </c>
      <c r="J186">
        <v>0.372</v>
      </c>
      <c r="K186">
        <v>0.11799999999999999</v>
      </c>
      <c r="L186">
        <v>20.832999999999998</v>
      </c>
    </row>
    <row r="187" spans="1:12" x14ac:dyDescent="0.25">
      <c r="A187" s="65">
        <v>31959</v>
      </c>
      <c r="B187">
        <v>19.635999999999999</v>
      </c>
      <c r="C187">
        <v>1.4950000000000001</v>
      </c>
      <c r="D187">
        <v>0.39300000000000002</v>
      </c>
      <c r="E187" t="s">
        <v>2301</v>
      </c>
      <c r="F187">
        <v>21.524000000000001</v>
      </c>
      <c r="G187">
        <v>6.7720000000000002</v>
      </c>
      <c r="H187">
        <v>0.23400000000000001</v>
      </c>
      <c r="I187">
        <v>14.015000000000001</v>
      </c>
      <c r="J187">
        <v>0.38400000000000001</v>
      </c>
      <c r="K187">
        <v>0.11799999999999999</v>
      </c>
      <c r="L187">
        <v>21.524000000000001</v>
      </c>
    </row>
    <row r="188" spans="1:12" x14ac:dyDescent="0.25">
      <c r="A188" s="65">
        <v>31990</v>
      </c>
      <c r="B188">
        <v>19.638000000000002</v>
      </c>
      <c r="C188">
        <v>1.4950000000000001</v>
      </c>
      <c r="D188">
        <v>0.39300000000000002</v>
      </c>
      <c r="E188" t="s">
        <v>2301</v>
      </c>
      <c r="F188">
        <v>21.527000000000001</v>
      </c>
      <c r="G188">
        <v>6.7720000000000002</v>
      </c>
      <c r="H188">
        <v>0.23400000000000001</v>
      </c>
      <c r="I188">
        <v>14.015000000000001</v>
      </c>
      <c r="J188">
        <v>0.38400000000000001</v>
      </c>
      <c r="K188">
        <v>0.122</v>
      </c>
      <c r="L188">
        <v>21.527000000000001</v>
      </c>
    </row>
    <row r="189" spans="1:12" x14ac:dyDescent="0.25">
      <c r="A189" s="65">
        <v>32021</v>
      </c>
      <c r="B189">
        <v>18.995999999999999</v>
      </c>
      <c r="C189">
        <v>1.44</v>
      </c>
      <c r="D189">
        <v>0.38</v>
      </c>
      <c r="E189" t="s">
        <v>2301</v>
      </c>
      <c r="F189">
        <v>20.815999999999999</v>
      </c>
      <c r="G189">
        <v>6.5529999999999999</v>
      </c>
      <c r="H189">
        <v>0.22700000000000001</v>
      </c>
      <c r="I189">
        <v>13.563000000000001</v>
      </c>
      <c r="J189">
        <v>0.372</v>
      </c>
      <c r="K189">
        <v>0.10199999999999999</v>
      </c>
      <c r="L189">
        <v>20.815999999999999</v>
      </c>
    </row>
    <row r="190" spans="1:12" x14ac:dyDescent="0.25">
      <c r="A190" s="65">
        <v>32051</v>
      </c>
      <c r="B190">
        <v>19.614999999999998</v>
      </c>
      <c r="C190">
        <v>1.49</v>
      </c>
      <c r="D190">
        <v>0.39300000000000002</v>
      </c>
      <c r="E190" t="s">
        <v>2301</v>
      </c>
      <c r="F190">
        <v>21.498000000000001</v>
      </c>
      <c r="G190">
        <v>6.7720000000000002</v>
      </c>
      <c r="H190">
        <v>0.23400000000000001</v>
      </c>
      <c r="I190">
        <v>14.015000000000001</v>
      </c>
      <c r="J190">
        <v>0.38400000000000001</v>
      </c>
      <c r="K190">
        <v>9.2999999999999999E-2</v>
      </c>
      <c r="L190">
        <v>21.498000000000001</v>
      </c>
    </row>
    <row r="191" spans="1:12" x14ac:dyDescent="0.25">
      <c r="A191" s="65">
        <v>32082</v>
      </c>
      <c r="B191">
        <v>18.991</v>
      </c>
      <c r="C191">
        <v>1.4370000000000001</v>
      </c>
      <c r="D191">
        <v>0.38</v>
      </c>
      <c r="E191" t="s">
        <v>2301</v>
      </c>
      <c r="F191">
        <v>20.808</v>
      </c>
      <c r="G191">
        <v>6.5529999999999999</v>
      </c>
      <c r="H191">
        <v>0.22700000000000001</v>
      </c>
      <c r="I191">
        <v>13.563000000000001</v>
      </c>
      <c r="J191">
        <v>0.372</v>
      </c>
      <c r="K191">
        <v>9.4E-2</v>
      </c>
      <c r="L191">
        <v>20.808</v>
      </c>
    </row>
    <row r="192" spans="1:12" x14ac:dyDescent="0.25">
      <c r="A192" s="65">
        <v>32112</v>
      </c>
      <c r="B192">
        <v>19.632999999999999</v>
      </c>
      <c r="C192">
        <v>1.4810000000000001</v>
      </c>
      <c r="D192">
        <v>0.39300000000000002</v>
      </c>
      <c r="E192" t="s">
        <v>2301</v>
      </c>
      <c r="F192">
        <v>21.507000000000001</v>
      </c>
      <c r="G192">
        <v>6.7720000000000002</v>
      </c>
      <c r="H192">
        <v>0.23400000000000001</v>
      </c>
      <c r="I192">
        <v>14.015000000000001</v>
      </c>
      <c r="J192">
        <v>0.38400000000000001</v>
      </c>
      <c r="K192">
        <v>0.10199999999999999</v>
      </c>
      <c r="L192">
        <v>21.507000000000001</v>
      </c>
    </row>
    <row r="193" spans="1:12" x14ac:dyDescent="0.25">
      <c r="A193" s="65">
        <v>32143</v>
      </c>
      <c r="B193">
        <v>20.483000000000001</v>
      </c>
      <c r="C193">
        <v>1.6080000000000001</v>
      </c>
      <c r="D193">
        <v>0.39800000000000002</v>
      </c>
      <c r="E193" t="s">
        <v>2301</v>
      </c>
      <c r="F193">
        <v>22.488</v>
      </c>
      <c r="G193">
        <v>7.23</v>
      </c>
      <c r="H193">
        <v>0.25700000000000001</v>
      </c>
      <c r="I193">
        <v>14.5</v>
      </c>
      <c r="J193">
        <v>0.38900000000000001</v>
      </c>
      <c r="K193">
        <v>0.112</v>
      </c>
      <c r="L193">
        <v>22.488</v>
      </c>
    </row>
    <row r="194" spans="1:12" x14ac:dyDescent="0.25">
      <c r="A194" s="65">
        <v>32174</v>
      </c>
      <c r="B194">
        <v>19.158000000000001</v>
      </c>
      <c r="C194">
        <v>1.506</v>
      </c>
      <c r="D194">
        <v>0.372</v>
      </c>
      <c r="E194" t="s">
        <v>2301</v>
      </c>
      <c r="F194">
        <v>21.036000000000001</v>
      </c>
      <c r="G194">
        <v>6.7629999999999999</v>
      </c>
      <c r="H194">
        <v>0.24099999999999999</v>
      </c>
      <c r="I194">
        <v>13.564</v>
      </c>
      <c r="J194">
        <v>0.36399999999999999</v>
      </c>
      <c r="K194">
        <v>0.104</v>
      </c>
      <c r="L194">
        <v>21.036000000000001</v>
      </c>
    </row>
    <row r="195" spans="1:12" x14ac:dyDescent="0.25">
      <c r="A195" s="65">
        <v>32203</v>
      </c>
      <c r="B195">
        <v>20.481000000000002</v>
      </c>
      <c r="C195">
        <v>1.6120000000000001</v>
      </c>
      <c r="D195">
        <v>0.39800000000000002</v>
      </c>
      <c r="E195" t="s">
        <v>2301</v>
      </c>
      <c r="F195">
        <v>22.491</v>
      </c>
      <c r="G195">
        <v>7.23</v>
      </c>
      <c r="H195">
        <v>0.25700000000000001</v>
      </c>
      <c r="I195">
        <v>14.5</v>
      </c>
      <c r="J195">
        <v>0.38900000000000001</v>
      </c>
      <c r="K195">
        <v>0.115</v>
      </c>
      <c r="L195">
        <v>22.491</v>
      </c>
    </row>
    <row r="196" spans="1:12" x14ac:dyDescent="0.25">
      <c r="A196" s="65">
        <v>32234</v>
      </c>
      <c r="B196">
        <v>19.803000000000001</v>
      </c>
      <c r="C196">
        <v>1.577</v>
      </c>
      <c r="D196">
        <v>0.38500000000000001</v>
      </c>
      <c r="E196" t="s">
        <v>2301</v>
      </c>
      <c r="F196">
        <v>21.765000000000001</v>
      </c>
      <c r="G196">
        <v>6.9969999999999999</v>
      </c>
      <c r="H196">
        <v>0.249</v>
      </c>
      <c r="I196">
        <v>14.032</v>
      </c>
      <c r="J196">
        <v>0.377</v>
      </c>
      <c r="K196">
        <v>0.111</v>
      </c>
      <c r="L196">
        <v>21.765000000000001</v>
      </c>
    </row>
    <row r="197" spans="1:12" x14ac:dyDescent="0.25">
      <c r="A197" s="65">
        <v>32264</v>
      </c>
      <c r="B197">
        <v>20.431999999999999</v>
      </c>
      <c r="C197">
        <v>1.6319999999999999</v>
      </c>
      <c r="D197">
        <v>0.39800000000000002</v>
      </c>
      <c r="E197" t="s">
        <v>2301</v>
      </c>
      <c r="F197">
        <v>22.462</v>
      </c>
      <c r="G197">
        <v>7.23</v>
      </c>
      <c r="H197">
        <v>0.25700000000000001</v>
      </c>
      <c r="I197">
        <v>14.5</v>
      </c>
      <c r="J197">
        <v>0.38900000000000001</v>
      </c>
      <c r="K197">
        <v>8.5999999999999993E-2</v>
      </c>
      <c r="L197">
        <v>22.462</v>
      </c>
    </row>
    <row r="198" spans="1:12" x14ac:dyDescent="0.25">
      <c r="A198" s="65">
        <v>32295</v>
      </c>
      <c r="B198">
        <v>19.815000000000001</v>
      </c>
      <c r="C198">
        <v>1.5760000000000001</v>
      </c>
      <c r="D198">
        <v>0.38500000000000001</v>
      </c>
      <c r="E198" t="s">
        <v>2301</v>
      </c>
      <c r="F198">
        <v>21.774999999999999</v>
      </c>
      <c r="G198">
        <v>6.9969999999999999</v>
      </c>
      <c r="H198">
        <v>0.249</v>
      </c>
      <c r="I198">
        <v>14.032</v>
      </c>
      <c r="J198">
        <v>0.377</v>
      </c>
      <c r="K198">
        <v>0.121</v>
      </c>
      <c r="L198">
        <v>21.774999999999999</v>
      </c>
    </row>
    <row r="199" spans="1:12" x14ac:dyDescent="0.25">
      <c r="A199" s="65">
        <v>32325</v>
      </c>
      <c r="B199">
        <v>20.474</v>
      </c>
      <c r="C199">
        <v>1.629</v>
      </c>
      <c r="D199">
        <v>0.39800000000000002</v>
      </c>
      <c r="E199" t="s">
        <v>2301</v>
      </c>
      <c r="F199">
        <v>22.5</v>
      </c>
      <c r="G199">
        <v>7.23</v>
      </c>
      <c r="H199">
        <v>0.25700000000000001</v>
      </c>
      <c r="I199">
        <v>14.5</v>
      </c>
      <c r="J199">
        <v>0.38900000000000001</v>
      </c>
      <c r="K199">
        <v>0.125</v>
      </c>
      <c r="L199">
        <v>22.5</v>
      </c>
    </row>
    <row r="200" spans="1:12" x14ac:dyDescent="0.25">
      <c r="A200" s="65">
        <v>32356</v>
      </c>
      <c r="B200">
        <v>20.486999999999998</v>
      </c>
      <c r="C200">
        <v>1.6339999999999999</v>
      </c>
      <c r="D200">
        <v>0.39800000000000002</v>
      </c>
      <c r="E200" t="s">
        <v>2301</v>
      </c>
      <c r="F200">
        <v>22.518999999999998</v>
      </c>
      <c r="G200">
        <v>7.23</v>
      </c>
      <c r="H200">
        <v>0.25700000000000001</v>
      </c>
      <c r="I200">
        <v>14.5</v>
      </c>
      <c r="J200">
        <v>0.38900000000000001</v>
      </c>
      <c r="K200">
        <v>0.14299999999999999</v>
      </c>
      <c r="L200">
        <v>22.518999999999998</v>
      </c>
    </row>
    <row r="201" spans="1:12" x14ac:dyDescent="0.25">
      <c r="A201" s="65">
        <v>32387</v>
      </c>
      <c r="B201">
        <v>19.812000000000001</v>
      </c>
      <c r="C201">
        <v>1.5780000000000001</v>
      </c>
      <c r="D201">
        <v>0.38500000000000001</v>
      </c>
      <c r="E201" t="s">
        <v>2301</v>
      </c>
      <c r="F201">
        <v>21.774999999999999</v>
      </c>
      <c r="G201">
        <v>6.9969999999999999</v>
      </c>
      <c r="H201">
        <v>0.249</v>
      </c>
      <c r="I201">
        <v>14.032</v>
      </c>
      <c r="J201">
        <v>0.377</v>
      </c>
      <c r="K201">
        <v>0.121</v>
      </c>
      <c r="L201">
        <v>21.774999999999999</v>
      </c>
    </row>
    <row r="202" spans="1:12" x14ac:dyDescent="0.25">
      <c r="A202" s="65">
        <v>32417</v>
      </c>
      <c r="B202">
        <v>20.466999999999999</v>
      </c>
      <c r="C202">
        <v>1.629</v>
      </c>
      <c r="D202">
        <v>0.39800000000000002</v>
      </c>
      <c r="E202" t="s">
        <v>2301</v>
      </c>
      <c r="F202">
        <v>22.494</v>
      </c>
      <c r="G202">
        <v>7.23</v>
      </c>
      <c r="H202">
        <v>0.25700000000000001</v>
      </c>
      <c r="I202">
        <v>14.5</v>
      </c>
      <c r="J202">
        <v>0.38900000000000001</v>
      </c>
      <c r="K202">
        <v>0.11799999999999999</v>
      </c>
      <c r="L202">
        <v>22.494</v>
      </c>
    </row>
    <row r="203" spans="1:12" x14ac:dyDescent="0.25">
      <c r="A203" s="65">
        <v>32448</v>
      </c>
      <c r="B203">
        <v>19.809999999999999</v>
      </c>
      <c r="C203">
        <v>1.5640000000000001</v>
      </c>
      <c r="D203">
        <v>0.38500000000000001</v>
      </c>
      <c r="E203" t="s">
        <v>2301</v>
      </c>
      <c r="F203">
        <v>21.759</v>
      </c>
      <c r="G203">
        <v>6.9969999999999999</v>
      </c>
      <c r="H203">
        <v>0.249</v>
      </c>
      <c r="I203">
        <v>14.032</v>
      </c>
      <c r="J203">
        <v>0.377</v>
      </c>
      <c r="K203">
        <v>0.105</v>
      </c>
      <c r="L203">
        <v>21.759</v>
      </c>
    </row>
    <row r="204" spans="1:12" x14ac:dyDescent="0.25">
      <c r="A204" s="65">
        <v>32478</v>
      </c>
      <c r="B204">
        <v>20.469000000000001</v>
      </c>
      <c r="C204">
        <v>1.6180000000000001</v>
      </c>
      <c r="D204">
        <v>0.39800000000000002</v>
      </c>
      <c r="E204" t="s">
        <v>2301</v>
      </c>
      <c r="F204">
        <v>22.484000000000002</v>
      </c>
      <c r="G204">
        <v>7.23</v>
      </c>
      <c r="H204">
        <v>0.25700000000000001</v>
      </c>
      <c r="I204">
        <v>14.5</v>
      </c>
      <c r="J204">
        <v>0.38900000000000001</v>
      </c>
      <c r="K204">
        <v>0.108</v>
      </c>
      <c r="L204">
        <v>22.484000000000002</v>
      </c>
    </row>
    <row r="205" spans="1:12" x14ac:dyDescent="0.25">
      <c r="A205" s="65">
        <v>32509</v>
      </c>
      <c r="B205">
        <v>21.684000000000001</v>
      </c>
      <c r="C205">
        <v>1.504</v>
      </c>
      <c r="D205">
        <v>0.40400000000000003</v>
      </c>
      <c r="E205" t="s">
        <v>2301</v>
      </c>
      <c r="F205">
        <v>23.591999999999999</v>
      </c>
      <c r="G205">
        <v>7.3289999999999997</v>
      </c>
      <c r="H205">
        <v>0.68899999999999995</v>
      </c>
      <c r="I205">
        <v>13.898999999999999</v>
      </c>
      <c r="J205">
        <v>0.39600000000000002</v>
      </c>
      <c r="K205">
        <v>1.28</v>
      </c>
      <c r="L205">
        <v>23.591999999999999</v>
      </c>
    </row>
    <row r="206" spans="1:12" x14ac:dyDescent="0.25">
      <c r="A206" s="65">
        <v>32540</v>
      </c>
      <c r="B206">
        <v>19.817</v>
      </c>
      <c r="C206">
        <v>1.4</v>
      </c>
      <c r="D206">
        <v>0.36499999999999999</v>
      </c>
      <c r="E206" t="s">
        <v>2301</v>
      </c>
      <c r="F206">
        <v>21.582999999999998</v>
      </c>
      <c r="G206">
        <v>6.62</v>
      </c>
      <c r="H206">
        <v>0.627</v>
      </c>
      <c r="I206">
        <v>12.771000000000001</v>
      </c>
      <c r="J206">
        <v>0.35699999999999998</v>
      </c>
      <c r="K206">
        <v>1.2070000000000001</v>
      </c>
      <c r="L206">
        <v>21.582999999999998</v>
      </c>
    </row>
    <row r="207" spans="1:12" x14ac:dyDescent="0.25">
      <c r="A207" s="65">
        <v>32568</v>
      </c>
      <c r="B207">
        <v>22.193000000000001</v>
      </c>
      <c r="C207">
        <v>1.28</v>
      </c>
      <c r="D207">
        <v>0.40400000000000003</v>
      </c>
      <c r="E207" t="s">
        <v>2301</v>
      </c>
      <c r="F207">
        <v>23.878</v>
      </c>
      <c r="G207">
        <v>7.3289999999999997</v>
      </c>
      <c r="H207">
        <v>0.66300000000000003</v>
      </c>
      <c r="I207">
        <v>14.317</v>
      </c>
      <c r="J207">
        <v>0.39600000000000002</v>
      </c>
      <c r="K207">
        <v>1.1719999999999999</v>
      </c>
      <c r="L207">
        <v>23.878</v>
      </c>
    </row>
    <row r="208" spans="1:12" x14ac:dyDescent="0.25">
      <c r="A208" s="65">
        <v>32599</v>
      </c>
      <c r="B208">
        <v>20.475999999999999</v>
      </c>
      <c r="C208">
        <v>1.419</v>
      </c>
      <c r="D208">
        <v>0.39100000000000001</v>
      </c>
      <c r="E208" t="s">
        <v>2301</v>
      </c>
      <c r="F208">
        <v>22.286000000000001</v>
      </c>
      <c r="G208">
        <v>7.093</v>
      </c>
      <c r="H208">
        <v>0.66100000000000003</v>
      </c>
      <c r="I208">
        <v>12.986000000000001</v>
      </c>
      <c r="J208">
        <v>0.38300000000000001</v>
      </c>
      <c r="K208">
        <v>1.163</v>
      </c>
      <c r="L208">
        <v>22.286000000000001</v>
      </c>
    </row>
    <row r="209" spans="1:12" x14ac:dyDescent="0.25">
      <c r="A209" s="65">
        <v>32629</v>
      </c>
      <c r="B209">
        <v>18.827000000000002</v>
      </c>
      <c r="C209">
        <v>1.8160000000000001</v>
      </c>
      <c r="D209">
        <v>0.40400000000000003</v>
      </c>
      <c r="E209" t="s">
        <v>2301</v>
      </c>
      <c r="F209">
        <v>21.047000000000001</v>
      </c>
      <c r="G209">
        <v>7.3289999999999997</v>
      </c>
      <c r="H209">
        <v>0.71899999999999997</v>
      </c>
      <c r="I209">
        <v>11.382</v>
      </c>
      <c r="J209">
        <v>0.39600000000000002</v>
      </c>
      <c r="K209">
        <v>1.2210000000000001</v>
      </c>
      <c r="L209">
        <v>21.047000000000001</v>
      </c>
    </row>
    <row r="210" spans="1:12" x14ac:dyDescent="0.25">
      <c r="A210" s="65">
        <v>32660</v>
      </c>
      <c r="B210">
        <v>19.552</v>
      </c>
      <c r="C210">
        <v>1.8049999999999999</v>
      </c>
      <c r="D210">
        <v>0.39100000000000001</v>
      </c>
      <c r="E210" t="s">
        <v>2301</v>
      </c>
      <c r="F210">
        <v>21.748000000000001</v>
      </c>
      <c r="G210">
        <v>7.093</v>
      </c>
      <c r="H210">
        <v>0.70399999999999996</v>
      </c>
      <c r="I210">
        <v>12.224</v>
      </c>
      <c r="J210">
        <v>0.38300000000000001</v>
      </c>
      <c r="K210">
        <v>1.3440000000000001</v>
      </c>
      <c r="L210">
        <v>21.748000000000001</v>
      </c>
    </row>
    <row r="211" spans="1:12" x14ac:dyDescent="0.25">
      <c r="A211" s="65">
        <v>32690</v>
      </c>
      <c r="B211">
        <v>20.393000000000001</v>
      </c>
      <c r="C211">
        <v>2.0209999999999999</v>
      </c>
      <c r="D211">
        <v>0.40400000000000003</v>
      </c>
      <c r="E211" t="s">
        <v>2301</v>
      </c>
      <c r="F211">
        <v>22.818000000000001</v>
      </c>
      <c r="G211">
        <v>7.3289999999999997</v>
      </c>
      <c r="H211">
        <v>0.746</v>
      </c>
      <c r="I211">
        <v>12.83</v>
      </c>
      <c r="J211">
        <v>0.39600000000000002</v>
      </c>
      <c r="K211">
        <v>1.5169999999999999</v>
      </c>
      <c r="L211">
        <v>22.818000000000001</v>
      </c>
    </row>
    <row r="212" spans="1:12" x14ac:dyDescent="0.25">
      <c r="A212" s="65">
        <v>32721</v>
      </c>
      <c r="B212">
        <v>21.957000000000001</v>
      </c>
      <c r="C212">
        <v>1.96</v>
      </c>
      <c r="D212">
        <v>0.40400000000000003</v>
      </c>
      <c r="E212" t="s">
        <v>2301</v>
      </c>
      <c r="F212">
        <v>24.321999999999999</v>
      </c>
      <c r="G212">
        <v>7.3289999999999997</v>
      </c>
      <c r="H212">
        <v>0.74199999999999999</v>
      </c>
      <c r="I212">
        <v>14.228999999999999</v>
      </c>
      <c r="J212">
        <v>0.39600000000000002</v>
      </c>
      <c r="K212">
        <v>1.625</v>
      </c>
      <c r="L212">
        <v>24.321999999999999</v>
      </c>
    </row>
    <row r="213" spans="1:12" x14ac:dyDescent="0.25">
      <c r="A213" s="65">
        <v>32752</v>
      </c>
      <c r="B213">
        <v>20.681000000000001</v>
      </c>
      <c r="C213">
        <v>2.0680000000000001</v>
      </c>
      <c r="D213">
        <v>0.39100000000000001</v>
      </c>
      <c r="E213" t="s">
        <v>2301</v>
      </c>
      <c r="F213">
        <v>23.14</v>
      </c>
      <c r="G213">
        <v>7.093</v>
      </c>
      <c r="H213">
        <v>0.73699999999999999</v>
      </c>
      <c r="I213">
        <v>13.29</v>
      </c>
      <c r="J213">
        <v>0.38300000000000001</v>
      </c>
      <c r="K213">
        <v>1.637</v>
      </c>
      <c r="L213">
        <v>23.14</v>
      </c>
    </row>
    <row r="214" spans="1:12" x14ac:dyDescent="0.25">
      <c r="A214" s="65">
        <v>32782</v>
      </c>
      <c r="B214">
        <v>21.62</v>
      </c>
      <c r="C214">
        <v>2.1459999999999999</v>
      </c>
      <c r="D214">
        <v>0.40400000000000003</v>
      </c>
      <c r="E214" t="s">
        <v>2301</v>
      </c>
      <c r="F214">
        <v>24.170999999999999</v>
      </c>
      <c r="G214">
        <v>7.3289999999999997</v>
      </c>
      <c r="H214">
        <v>0.76300000000000001</v>
      </c>
      <c r="I214">
        <v>13.96</v>
      </c>
      <c r="J214">
        <v>0.39600000000000002</v>
      </c>
      <c r="K214">
        <v>1.7230000000000001</v>
      </c>
      <c r="L214">
        <v>24.170999999999999</v>
      </c>
    </row>
    <row r="215" spans="1:12" x14ac:dyDescent="0.25">
      <c r="A215" s="65">
        <v>32813</v>
      </c>
      <c r="B215">
        <v>21.725000000000001</v>
      </c>
      <c r="C215">
        <v>2.121</v>
      </c>
      <c r="D215">
        <v>0.39100000000000001</v>
      </c>
      <c r="E215" t="s">
        <v>2301</v>
      </c>
      <c r="F215">
        <v>24.238</v>
      </c>
      <c r="G215">
        <v>7.093</v>
      </c>
      <c r="H215">
        <v>0.745</v>
      </c>
      <c r="I215">
        <v>14.241</v>
      </c>
      <c r="J215">
        <v>0.38300000000000001</v>
      </c>
      <c r="K215">
        <v>1.776</v>
      </c>
      <c r="L215">
        <v>24.238</v>
      </c>
    </row>
    <row r="216" spans="1:12" x14ac:dyDescent="0.25">
      <c r="A216" s="65">
        <v>32843</v>
      </c>
      <c r="B216">
        <v>22.423999999999999</v>
      </c>
      <c r="C216">
        <v>1.994</v>
      </c>
      <c r="D216">
        <v>0.40400000000000003</v>
      </c>
      <c r="E216" t="s">
        <v>2301</v>
      </c>
      <c r="F216">
        <v>24.821999999999999</v>
      </c>
      <c r="G216">
        <v>7.3289999999999997</v>
      </c>
      <c r="H216">
        <v>0.747</v>
      </c>
      <c r="I216">
        <v>14.656000000000001</v>
      </c>
      <c r="J216">
        <v>0.39600000000000002</v>
      </c>
      <c r="K216">
        <v>1.694</v>
      </c>
      <c r="L216">
        <v>24.821999999999999</v>
      </c>
    </row>
    <row r="217" spans="1:12" x14ac:dyDescent="0.25">
      <c r="A217" s="65">
        <v>32874</v>
      </c>
      <c r="B217">
        <v>18.141999999999999</v>
      </c>
      <c r="C217">
        <v>2.0270000000000001</v>
      </c>
      <c r="D217">
        <v>0.35899999999999999</v>
      </c>
      <c r="E217" t="s">
        <v>2301</v>
      </c>
      <c r="F217">
        <v>20.527999999999999</v>
      </c>
      <c r="G217">
        <v>4.6210000000000004</v>
      </c>
      <c r="H217">
        <v>0.66300000000000003</v>
      </c>
      <c r="I217">
        <v>12.898</v>
      </c>
      <c r="J217">
        <v>0.35099999999999998</v>
      </c>
      <c r="K217">
        <v>1.9950000000000001</v>
      </c>
      <c r="L217">
        <v>20.527999999999999</v>
      </c>
    </row>
    <row r="218" spans="1:12" x14ac:dyDescent="0.25">
      <c r="A218" s="65">
        <v>32905</v>
      </c>
      <c r="B218">
        <v>17.515000000000001</v>
      </c>
      <c r="C218">
        <v>1.8580000000000001</v>
      </c>
      <c r="D218">
        <v>0.32400000000000001</v>
      </c>
      <c r="E218" t="s">
        <v>2301</v>
      </c>
      <c r="F218">
        <v>19.696999999999999</v>
      </c>
      <c r="G218">
        <v>4.173</v>
      </c>
      <c r="H218">
        <v>0.60399999999999998</v>
      </c>
      <c r="I218">
        <v>12.664999999999999</v>
      </c>
      <c r="J218">
        <v>0.317</v>
      </c>
      <c r="K218">
        <v>1.9370000000000001</v>
      </c>
      <c r="L218">
        <v>19.696999999999999</v>
      </c>
    </row>
    <row r="219" spans="1:12" x14ac:dyDescent="0.25">
      <c r="A219" s="65">
        <v>32933</v>
      </c>
      <c r="B219">
        <v>18.719000000000001</v>
      </c>
      <c r="C219">
        <v>2.1110000000000002</v>
      </c>
      <c r="D219">
        <v>0.35899999999999999</v>
      </c>
      <c r="E219" t="s">
        <v>2301</v>
      </c>
      <c r="F219">
        <v>21.189</v>
      </c>
      <c r="G219">
        <v>4.6210000000000004</v>
      </c>
      <c r="H219">
        <v>0.67400000000000004</v>
      </c>
      <c r="I219">
        <v>13.429</v>
      </c>
      <c r="J219">
        <v>0.35099999999999998</v>
      </c>
      <c r="K219">
        <v>2.1150000000000002</v>
      </c>
      <c r="L219">
        <v>21.189</v>
      </c>
    </row>
    <row r="220" spans="1:12" x14ac:dyDescent="0.25">
      <c r="A220" s="65">
        <v>32964</v>
      </c>
      <c r="B220">
        <v>17.837</v>
      </c>
      <c r="C220">
        <v>1.998</v>
      </c>
      <c r="D220">
        <v>0.34699999999999998</v>
      </c>
      <c r="E220" t="s">
        <v>2301</v>
      </c>
      <c r="F220">
        <v>20.181999999999999</v>
      </c>
      <c r="G220">
        <v>4.4720000000000004</v>
      </c>
      <c r="H220">
        <v>0.64600000000000002</v>
      </c>
      <c r="I220">
        <v>12.739000000000001</v>
      </c>
      <c r="J220">
        <v>0.34</v>
      </c>
      <c r="K220">
        <v>1.9850000000000001</v>
      </c>
      <c r="L220">
        <v>20.181999999999999</v>
      </c>
    </row>
    <row r="221" spans="1:12" x14ac:dyDescent="0.25">
      <c r="A221" s="65">
        <v>32994</v>
      </c>
      <c r="B221">
        <v>15.646000000000001</v>
      </c>
      <c r="C221">
        <v>2.0289999999999999</v>
      </c>
      <c r="D221">
        <v>0.35899999999999999</v>
      </c>
      <c r="E221" t="s">
        <v>2301</v>
      </c>
      <c r="F221">
        <v>18.033999999999999</v>
      </c>
      <c r="G221">
        <v>4.6210000000000004</v>
      </c>
      <c r="H221">
        <v>0.65900000000000003</v>
      </c>
      <c r="I221">
        <v>10.662000000000001</v>
      </c>
      <c r="J221">
        <v>0.35099999999999998</v>
      </c>
      <c r="K221">
        <v>1.74</v>
      </c>
      <c r="L221">
        <v>18.033999999999999</v>
      </c>
    </row>
    <row r="222" spans="1:12" x14ac:dyDescent="0.25">
      <c r="A222" s="65">
        <v>33025</v>
      </c>
      <c r="B222">
        <v>12.657</v>
      </c>
      <c r="C222">
        <v>2.0649999999999999</v>
      </c>
      <c r="D222">
        <v>0.34699999999999998</v>
      </c>
      <c r="E222" t="s">
        <v>2301</v>
      </c>
      <c r="F222">
        <v>15.069000000000001</v>
      </c>
      <c r="G222">
        <v>4.4720000000000004</v>
      </c>
      <c r="H222">
        <v>0.64500000000000002</v>
      </c>
      <c r="I222">
        <v>8.109</v>
      </c>
      <c r="J222">
        <v>0.34</v>
      </c>
      <c r="K222">
        <v>1.504</v>
      </c>
      <c r="L222">
        <v>15.069000000000001</v>
      </c>
    </row>
    <row r="223" spans="1:12" x14ac:dyDescent="0.25">
      <c r="A223" s="65">
        <v>33055</v>
      </c>
      <c r="B223">
        <v>16.567</v>
      </c>
      <c r="C223">
        <v>2.016</v>
      </c>
      <c r="D223">
        <v>0.35899999999999999</v>
      </c>
      <c r="E223" t="s">
        <v>2301</v>
      </c>
      <c r="F223">
        <v>18.942</v>
      </c>
      <c r="G223">
        <v>4.6210000000000004</v>
      </c>
      <c r="H223">
        <v>0.66</v>
      </c>
      <c r="I223">
        <v>11.484999999999999</v>
      </c>
      <c r="J223">
        <v>0.35099999999999998</v>
      </c>
      <c r="K223">
        <v>1.825</v>
      </c>
      <c r="L223">
        <v>18.942</v>
      </c>
    </row>
    <row r="224" spans="1:12" x14ac:dyDescent="0.25">
      <c r="A224" s="65">
        <v>33086</v>
      </c>
      <c r="B224">
        <v>18.896000000000001</v>
      </c>
      <c r="C224">
        <v>2.081</v>
      </c>
      <c r="D224">
        <v>0.35899999999999999</v>
      </c>
      <c r="E224" t="s">
        <v>2301</v>
      </c>
      <c r="F224">
        <v>21.335999999999999</v>
      </c>
      <c r="G224">
        <v>4.6210000000000004</v>
      </c>
      <c r="H224">
        <v>0.67100000000000004</v>
      </c>
      <c r="I224">
        <v>13.582000000000001</v>
      </c>
      <c r="J224">
        <v>0.35099999999999998</v>
      </c>
      <c r="K224">
        <v>2.1110000000000002</v>
      </c>
      <c r="L224">
        <v>21.335999999999999</v>
      </c>
    </row>
    <row r="225" spans="1:12" x14ac:dyDescent="0.25">
      <c r="A225" s="65">
        <v>33117</v>
      </c>
      <c r="B225">
        <v>18.393999999999998</v>
      </c>
      <c r="C225">
        <v>2.0779999999999998</v>
      </c>
      <c r="D225">
        <v>0.34699999999999998</v>
      </c>
      <c r="E225" t="s">
        <v>2301</v>
      </c>
      <c r="F225">
        <v>20.82</v>
      </c>
      <c r="G225">
        <v>4.4720000000000004</v>
      </c>
      <c r="H225">
        <v>0.65600000000000003</v>
      </c>
      <c r="I225">
        <v>13.250999999999999</v>
      </c>
      <c r="J225">
        <v>0.34</v>
      </c>
      <c r="K225">
        <v>2.101</v>
      </c>
      <c r="L225">
        <v>20.82</v>
      </c>
    </row>
    <row r="226" spans="1:12" x14ac:dyDescent="0.25">
      <c r="A226" s="65">
        <v>33147</v>
      </c>
      <c r="B226">
        <v>17.861000000000001</v>
      </c>
      <c r="C226">
        <v>2.1320000000000001</v>
      </c>
      <c r="D226">
        <v>0.35899999999999999</v>
      </c>
      <c r="E226" t="s">
        <v>2301</v>
      </c>
      <c r="F226">
        <v>20.350999999999999</v>
      </c>
      <c r="G226">
        <v>4.6210000000000004</v>
      </c>
      <c r="H226">
        <v>0.67400000000000004</v>
      </c>
      <c r="I226">
        <v>12.663</v>
      </c>
      <c r="J226">
        <v>0.35099999999999998</v>
      </c>
      <c r="K226">
        <v>2.0419999999999998</v>
      </c>
      <c r="L226">
        <v>20.350999999999999</v>
      </c>
    </row>
    <row r="227" spans="1:12" x14ac:dyDescent="0.25">
      <c r="A227" s="65">
        <v>33178</v>
      </c>
      <c r="B227">
        <v>16.661999999999999</v>
      </c>
      <c r="C227">
        <v>2.0059999999999998</v>
      </c>
      <c r="D227">
        <v>0.34699999999999998</v>
      </c>
      <c r="E227" t="s">
        <v>2301</v>
      </c>
      <c r="F227">
        <v>19.015000000000001</v>
      </c>
      <c r="G227">
        <v>4.4720000000000004</v>
      </c>
      <c r="H227">
        <v>0.64500000000000002</v>
      </c>
      <c r="I227">
        <v>11.686999999999999</v>
      </c>
      <c r="J227">
        <v>0.34</v>
      </c>
      <c r="K227">
        <v>1.871</v>
      </c>
      <c r="L227">
        <v>19.015000000000001</v>
      </c>
    </row>
    <row r="228" spans="1:12" x14ac:dyDescent="0.25">
      <c r="A228" s="65">
        <v>33208</v>
      </c>
      <c r="B228">
        <v>18.981999999999999</v>
      </c>
      <c r="C228">
        <v>2.0270000000000001</v>
      </c>
      <c r="D228">
        <v>0.35899999999999999</v>
      </c>
      <c r="E228" t="s">
        <v>2301</v>
      </c>
      <c r="F228">
        <v>21.367999999999999</v>
      </c>
      <c r="G228">
        <v>4.6210000000000004</v>
      </c>
      <c r="H228">
        <v>0.66500000000000004</v>
      </c>
      <c r="I228">
        <v>13.65</v>
      </c>
      <c r="J228">
        <v>0.35099999999999998</v>
      </c>
      <c r="K228">
        <v>2.081</v>
      </c>
      <c r="L228">
        <v>21.367999999999999</v>
      </c>
    </row>
    <row r="229" spans="1:12" x14ac:dyDescent="0.25">
      <c r="A229" s="65">
        <v>33239</v>
      </c>
      <c r="B229">
        <v>20.802</v>
      </c>
      <c r="C229">
        <v>2.1749999999999998</v>
      </c>
      <c r="D229">
        <v>0.41599999999999998</v>
      </c>
      <c r="E229" t="s">
        <v>2301</v>
      </c>
      <c r="F229">
        <v>23.393000000000001</v>
      </c>
      <c r="G229">
        <v>4.8600000000000003</v>
      </c>
      <c r="H229">
        <v>0.68300000000000005</v>
      </c>
      <c r="I229">
        <v>14.986000000000001</v>
      </c>
      <c r="J229">
        <v>0.40699999999999997</v>
      </c>
      <c r="K229">
        <v>2.456</v>
      </c>
      <c r="L229">
        <v>23.393000000000001</v>
      </c>
    </row>
    <row r="230" spans="1:12" x14ac:dyDescent="0.25">
      <c r="A230" s="65">
        <v>33270</v>
      </c>
      <c r="B230">
        <v>15.157</v>
      </c>
      <c r="C230">
        <v>1.9530000000000001</v>
      </c>
      <c r="D230">
        <v>0.376</v>
      </c>
      <c r="E230" t="s">
        <v>2301</v>
      </c>
      <c r="F230">
        <v>17.486000000000001</v>
      </c>
      <c r="G230">
        <v>4.3890000000000002</v>
      </c>
      <c r="H230">
        <v>0.61</v>
      </c>
      <c r="I230">
        <v>10.288</v>
      </c>
      <c r="J230">
        <v>0.36799999999999999</v>
      </c>
      <c r="K230">
        <v>1.83</v>
      </c>
      <c r="L230">
        <v>17.486000000000001</v>
      </c>
    </row>
    <row r="231" spans="1:12" x14ac:dyDescent="0.25">
      <c r="A231" s="65">
        <v>33298</v>
      </c>
      <c r="B231">
        <v>15.553000000000001</v>
      </c>
      <c r="C231">
        <v>2.222</v>
      </c>
      <c r="D231">
        <v>0.41599999999999998</v>
      </c>
      <c r="E231" t="s">
        <v>2301</v>
      </c>
      <c r="F231">
        <v>18.190999999999999</v>
      </c>
      <c r="G231">
        <v>4.8600000000000003</v>
      </c>
      <c r="H231">
        <v>0.67900000000000005</v>
      </c>
      <c r="I231">
        <v>10.301</v>
      </c>
      <c r="J231">
        <v>0.40699999999999997</v>
      </c>
      <c r="K231">
        <v>1.944</v>
      </c>
      <c r="L231">
        <v>18.190999999999999</v>
      </c>
    </row>
    <row r="232" spans="1:12" x14ac:dyDescent="0.25">
      <c r="A232" s="65">
        <v>33329</v>
      </c>
      <c r="B232">
        <v>13.352</v>
      </c>
      <c r="C232">
        <v>2.2160000000000002</v>
      </c>
      <c r="D232">
        <v>0.40200000000000002</v>
      </c>
      <c r="E232" t="s">
        <v>2301</v>
      </c>
      <c r="F232">
        <v>15.97</v>
      </c>
      <c r="G232">
        <v>4.7030000000000003</v>
      </c>
      <c r="H232">
        <v>0.66</v>
      </c>
      <c r="I232">
        <v>8.4580000000000002</v>
      </c>
      <c r="J232">
        <v>0.39400000000000002</v>
      </c>
      <c r="K232">
        <v>1.7549999999999999</v>
      </c>
      <c r="L232">
        <v>15.97</v>
      </c>
    </row>
    <row r="233" spans="1:12" x14ac:dyDescent="0.25">
      <c r="A233" s="65">
        <v>33359</v>
      </c>
      <c r="B233">
        <v>14.661</v>
      </c>
      <c r="C233">
        <v>2.323</v>
      </c>
      <c r="D233">
        <v>0.41599999999999998</v>
      </c>
      <c r="E233" t="s">
        <v>2301</v>
      </c>
      <c r="F233">
        <v>17.399999999999999</v>
      </c>
      <c r="G233">
        <v>4.8600000000000003</v>
      </c>
      <c r="H233">
        <v>0.68600000000000005</v>
      </c>
      <c r="I233">
        <v>9.516</v>
      </c>
      <c r="J233">
        <v>0.40699999999999997</v>
      </c>
      <c r="K233">
        <v>1.931</v>
      </c>
      <c r="L233">
        <v>17.399999999999999</v>
      </c>
    </row>
    <row r="234" spans="1:12" x14ac:dyDescent="0.25">
      <c r="A234" s="65">
        <v>33390</v>
      </c>
      <c r="B234">
        <v>15.18</v>
      </c>
      <c r="C234">
        <v>2.2029999999999998</v>
      </c>
      <c r="D234">
        <v>0.40200000000000002</v>
      </c>
      <c r="E234" t="s">
        <v>2301</v>
      </c>
      <c r="F234">
        <v>17.785</v>
      </c>
      <c r="G234">
        <v>4.7030000000000003</v>
      </c>
      <c r="H234">
        <v>0.66200000000000003</v>
      </c>
      <c r="I234">
        <v>10.09</v>
      </c>
      <c r="J234">
        <v>0.39400000000000002</v>
      </c>
      <c r="K234">
        <v>1.9359999999999999</v>
      </c>
      <c r="L234">
        <v>17.785</v>
      </c>
    </row>
    <row r="235" spans="1:12" x14ac:dyDescent="0.25">
      <c r="A235" s="65">
        <v>33420</v>
      </c>
      <c r="B235">
        <v>15.308999999999999</v>
      </c>
      <c r="C235">
        <v>2.121</v>
      </c>
      <c r="D235">
        <v>0.41599999999999998</v>
      </c>
      <c r="E235" t="s">
        <v>2301</v>
      </c>
      <c r="F235">
        <v>17.846</v>
      </c>
      <c r="G235">
        <v>4.8600000000000003</v>
      </c>
      <c r="H235">
        <v>0.66900000000000004</v>
      </c>
      <c r="I235">
        <v>10.07</v>
      </c>
      <c r="J235">
        <v>0.40699999999999997</v>
      </c>
      <c r="K235">
        <v>1.84</v>
      </c>
      <c r="L235">
        <v>17.846</v>
      </c>
    </row>
    <row r="236" spans="1:12" x14ac:dyDescent="0.25">
      <c r="A236" s="65">
        <v>33451</v>
      </c>
      <c r="B236">
        <v>18.937000000000001</v>
      </c>
      <c r="C236">
        <v>2.2450000000000001</v>
      </c>
      <c r="D236">
        <v>0.41599999999999998</v>
      </c>
      <c r="E236" t="s">
        <v>2301</v>
      </c>
      <c r="F236">
        <v>21.597999999999999</v>
      </c>
      <c r="G236">
        <v>4.8600000000000003</v>
      </c>
      <c r="H236">
        <v>0.68700000000000006</v>
      </c>
      <c r="I236">
        <v>13.327999999999999</v>
      </c>
      <c r="J236">
        <v>0.40699999999999997</v>
      </c>
      <c r="K236">
        <v>2.3159999999999998</v>
      </c>
      <c r="L236">
        <v>21.597999999999999</v>
      </c>
    </row>
    <row r="237" spans="1:12" x14ac:dyDescent="0.25">
      <c r="A237" s="65">
        <v>33482</v>
      </c>
      <c r="B237">
        <v>20.715</v>
      </c>
      <c r="C237">
        <v>2.1440000000000001</v>
      </c>
      <c r="D237">
        <v>0.40200000000000002</v>
      </c>
      <c r="E237" t="s">
        <v>2301</v>
      </c>
      <c r="F237">
        <v>23.262</v>
      </c>
      <c r="G237">
        <v>4.7030000000000003</v>
      </c>
      <c r="H237">
        <v>0.66600000000000004</v>
      </c>
      <c r="I237">
        <v>15.03</v>
      </c>
      <c r="J237">
        <v>0.39400000000000002</v>
      </c>
      <c r="K237">
        <v>2.4689999999999999</v>
      </c>
      <c r="L237">
        <v>23.262</v>
      </c>
    </row>
    <row r="238" spans="1:12" x14ac:dyDescent="0.25">
      <c r="A238" s="65">
        <v>33512</v>
      </c>
      <c r="B238">
        <v>19.151</v>
      </c>
      <c r="C238">
        <v>2.0259999999999998</v>
      </c>
      <c r="D238">
        <v>0.41599999999999998</v>
      </c>
      <c r="E238" t="s">
        <v>2301</v>
      </c>
      <c r="F238">
        <v>21.593</v>
      </c>
      <c r="G238">
        <v>4.8600000000000003</v>
      </c>
      <c r="H238">
        <v>0.66700000000000004</v>
      </c>
      <c r="I238">
        <v>13.492000000000001</v>
      </c>
      <c r="J238">
        <v>0.40699999999999997</v>
      </c>
      <c r="K238">
        <v>2.1669999999999998</v>
      </c>
      <c r="L238">
        <v>21.593</v>
      </c>
    </row>
    <row r="239" spans="1:12" x14ac:dyDescent="0.25">
      <c r="A239" s="65">
        <v>33543</v>
      </c>
      <c r="B239">
        <v>18.206</v>
      </c>
      <c r="C239">
        <v>2.177</v>
      </c>
      <c r="D239">
        <v>0.40200000000000002</v>
      </c>
      <c r="E239" t="s">
        <v>2301</v>
      </c>
      <c r="F239">
        <v>20.785</v>
      </c>
      <c r="G239">
        <v>4.7030000000000003</v>
      </c>
      <c r="H239">
        <v>0.66500000000000004</v>
      </c>
      <c r="I239">
        <v>12.791</v>
      </c>
      <c r="J239">
        <v>0.39400000000000002</v>
      </c>
      <c r="K239">
        <v>2.2320000000000002</v>
      </c>
      <c r="L239">
        <v>20.785</v>
      </c>
    </row>
    <row r="240" spans="1:12" x14ac:dyDescent="0.25">
      <c r="A240" s="65">
        <v>33573</v>
      </c>
      <c r="B240">
        <v>20.657</v>
      </c>
      <c r="C240">
        <v>2.1190000000000002</v>
      </c>
      <c r="D240">
        <v>0.41599999999999998</v>
      </c>
      <c r="E240" t="s">
        <v>2301</v>
      </c>
      <c r="F240">
        <v>23.190999999999999</v>
      </c>
      <c r="G240">
        <v>4.8600000000000003</v>
      </c>
      <c r="H240">
        <v>0.67800000000000005</v>
      </c>
      <c r="I240">
        <v>14.849</v>
      </c>
      <c r="J240">
        <v>0.40699999999999997</v>
      </c>
      <c r="K240">
        <v>2.3969999999999998</v>
      </c>
      <c r="L240">
        <v>23.190999999999999</v>
      </c>
    </row>
    <row r="241" spans="1:12" x14ac:dyDescent="0.25">
      <c r="A241" s="65">
        <v>33604</v>
      </c>
      <c r="B241">
        <v>21.126000000000001</v>
      </c>
      <c r="C241">
        <v>2.42</v>
      </c>
      <c r="D241">
        <v>0.47199999999999998</v>
      </c>
      <c r="E241" t="s">
        <v>2301</v>
      </c>
      <c r="F241">
        <v>24.018000000000001</v>
      </c>
      <c r="G241">
        <v>5.085</v>
      </c>
      <c r="H241">
        <v>0.748</v>
      </c>
      <c r="I241">
        <v>14.95</v>
      </c>
      <c r="J241">
        <v>0.46200000000000002</v>
      </c>
      <c r="K241">
        <v>2.7719999999999998</v>
      </c>
      <c r="L241">
        <v>24.018000000000001</v>
      </c>
    </row>
    <row r="242" spans="1:12" x14ac:dyDescent="0.25">
      <c r="A242" s="65">
        <v>33635</v>
      </c>
      <c r="B242">
        <v>16.8</v>
      </c>
      <c r="C242">
        <v>2.3140000000000001</v>
      </c>
      <c r="D242">
        <v>0.441</v>
      </c>
      <c r="E242" t="s">
        <v>2301</v>
      </c>
      <c r="F242">
        <v>19.556000000000001</v>
      </c>
      <c r="G242">
        <v>4.7569999999999997</v>
      </c>
      <c r="H242">
        <v>0.7</v>
      </c>
      <c r="I242">
        <v>11.352</v>
      </c>
      <c r="J242">
        <v>0.432</v>
      </c>
      <c r="K242">
        <v>2.3140000000000001</v>
      </c>
      <c r="L242">
        <v>19.556000000000001</v>
      </c>
    </row>
    <row r="243" spans="1:12" x14ac:dyDescent="0.25">
      <c r="A243" s="65">
        <v>33664</v>
      </c>
      <c r="B243">
        <v>15.907</v>
      </c>
      <c r="C243">
        <v>2.282</v>
      </c>
      <c r="D243">
        <v>0.47199999999999998</v>
      </c>
      <c r="E243" t="s">
        <v>2301</v>
      </c>
      <c r="F243">
        <v>18.66</v>
      </c>
      <c r="G243">
        <v>5.085</v>
      </c>
      <c r="H243">
        <v>0.72599999999999998</v>
      </c>
      <c r="I243">
        <v>10.285</v>
      </c>
      <c r="J243">
        <v>0.46200000000000002</v>
      </c>
      <c r="K243">
        <v>2.1019999999999999</v>
      </c>
      <c r="L243">
        <v>18.66</v>
      </c>
    </row>
    <row r="244" spans="1:12" x14ac:dyDescent="0.25">
      <c r="A244" s="65">
        <v>33695</v>
      </c>
      <c r="B244">
        <v>15.243</v>
      </c>
      <c r="C244">
        <v>2.077</v>
      </c>
      <c r="D244">
        <v>0.45600000000000002</v>
      </c>
      <c r="E244" t="s">
        <v>2301</v>
      </c>
      <c r="F244">
        <v>17.776</v>
      </c>
      <c r="G244">
        <v>4.9210000000000003</v>
      </c>
      <c r="H244">
        <v>0.69</v>
      </c>
      <c r="I244">
        <v>9.8030000000000008</v>
      </c>
      <c r="J244">
        <v>0.44700000000000001</v>
      </c>
      <c r="K244">
        <v>1.915</v>
      </c>
      <c r="L244">
        <v>17.776</v>
      </c>
    </row>
    <row r="245" spans="1:12" x14ac:dyDescent="0.25">
      <c r="A245" s="65">
        <v>33725</v>
      </c>
      <c r="B245">
        <v>12.805</v>
      </c>
      <c r="C245">
        <v>2.423</v>
      </c>
      <c r="D245">
        <v>0.47199999999999998</v>
      </c>
      <c r="E245" t="s">
        <v>2301</v>
      </c>
      <c r="F245">
        <v>15.699</v>
      </c>
      <c r="G245">
        <v>5.085</v>
      </c>
      <c r="H245">
        <v>0.73499999999999999</v>
      </c>
      <c r="I245">
        <v>7.5380000000000003</v>
      </c>
      <c r="J245">
        <v>0.46200000000000002</v>
      </c>
      <c r="K245">
        <v>1.879</v>
      </c>
      <c r="L245">
        <v>15.699</v>
      </c>
    </row>
    <row r="246" spans="1:12" x14ac:dyDescent="0.25">
      <c r="A246" s="65">
        <v>33756</v>
      </c>
      <c r="B246">
        <v>16.783999999999999</v>
      </c>
      <c r="C246">
        <v>2.331</v>
      </c>
      <c r="D246">
        <v>0.45600000000000002</v>
      </c>
      <c r="E246" t="s">
        <v>2301</v>
      </c>
      <c r="F246">
        <v>19.571999999999999</v>
      </c>
      <c r="G246">
        <v>4.9210000000000003</v>
      </c>
      <c r="H246">
        <v>0.71699999999999997</v>
      </c>
      <c r="I246">
        <v>11.206</v>
      </c>
      <c r="J246">
        <v>0.44700000000000001</v>
      </c>
      <c r="K246">
        <v>2.2810000000000001</v>
      </c>
      <c r="L246">
        <v>19.571999999999999</v>
      </c>
    </row>
    <row r="247" spans="1:12" x14ac:dyDescent="0.25">
      <c r="A247" s="65">
        <v>33786</v>
      </c>
      <c r="B247">
        <v>18.405000000000001</v>
      </c>
      <c r="C247">
        <v>2.4180000000000001</v>
      </c>
      <c r="D247">
        <v>0.47199999999999998</v>
      </c>
      <c r="E247" t="s">
        <v>2301</v>
      </c>
      <c r="F247">
        <v>21.294</v>
      </c>
      <c r="G247">
        <v>5.085</v>
      </c>
      <c r="H247">
        <v>0.74299999999999999</v>
      </c>
      <c r="I247">
        <v>12.526</v>
      </c>
      <c r="J247">
        <v>0.46200000000000002</v>
      </c>
      <c r="K247">
        <v>2.4780000000000002</v>
      </c>
      <c r="L247">
        <v>21.294</v>
      </c>
    </row>
    <row r="248" spans="1:12" x14ac:dyDescent="0.25">
      <c r="A248" s="65">
        <v>33817</v>
      </c>
      <c r="B248">
        <v>20.283999999999999</v>
      </c>
      <c r="C248">
        <v>2.3879999999999999</v>
      </c>
      <c r="D248">
        <v>0.47199999999999998</v>
      </c>
      <c r="E248" t="s">
        <v>2301</v>
      </c>
      <c r="F248">
        <v>23.143000000000001</v>
      </c>
      <c r="G248">
        <v>5.085</v>
      </c>
      <c r="H248">
        <v>0.74299999999999999</v>
      </c>
      <c r="I248">
        <v>14.196999999999999</v>
      </c>
      <c r="J248">
        <v>0.46200000000000002</v>
      </c>
      <c r="K248">
        <v>2.6560000000000001</v>
      </c>
      <c r="L248">
        <v>23.143000000000001</v>
      </c>
    </row>
    <row r="249" spans="1:12" x14ac:dyDescent="0.25">
      <c r="A249" s="65">
        <v>33848</v>
      </c>
      <c r="B249">
        <v>18.713000000000001</v>
      </c>
      <c r="C249">
        <v>2.3290000000000002</v>
      </c>
      <c r="D249">
        <v>0.45600000000000002</v>
      </c>
      <c r="E249" t="s">
        <v>2301</v>
      </c>
      <c r="F249">
        <v>21.498999999999999</v>
      </c>
      <c r="G249">
        <v>4.9210000000000003</v>
      </c>
      <c r="H249">
        <v>0.72</v>
      </c>
      <c r="I249">
        <v>12.923999999999999</v>
      </c>
      <c r="J249">
        <v>0.44700000000000001</v>
      </c>
      <c r="K249">
        <v>2.4870000000000001</v>
      </c>
      <c r="L249">
        <v>21.498999999999999</v>
      </c>
    </row>
    <row r="250" spans="1:12" x14ac:dyDescent="0.25">
      <c r="A250" s="65">
        <v>33878</v>
      </c>
      <c r="B250">
        <v>20.547000000000001</v>
      </c>
      <c r="C250">
        <v>2.218</v>
      </c>
      <c r="D250">
        <v>0.47199999999999998</v>
      </c>
      <c r="E250" t="s">
        <v>2301</v>
      </c>
      <c r="F250">
        <v>23.236999999999998</v>
      </c>
      <c r="G250">
        <v>5.085</v>
      </c>
      <c r="H250">
        <v>0.72699999999999998</v>
      </c>
      <c r="I250">
        <v>14.411</v>
      </c>
      <c r="J250">
        <v>0.46200000000000002</v>
      </c>
      <c r="K250">
        <v>2.5510000000000002</v>
      </c>
      <c r="L250">
        <v>23.236999999999998</v>
      </c>
    </row>
    <row r="251" spans="1:12" x14ac:dyDescent="0.25">
      <c r="A251" s="65">
        <v>33909</v>
      </c>
      <c r="B251">
        <v>20.692</v>
      </c>
      <c r="C251">
        <v>1.8520000000000001</v>
      </c>
      <c r="D251">
        <v>0.45600000000000002</v>
      </c>
      <c r="E251" t="s">
        <v>2301</v>
      </c>
      <c r="F251">
        <v>23</v>
      </c>
      <c r="G251">
        <v>4.9210000000000003</v>
      </c>
      <c r="H251">
        <v>0.67600000000000005</v>
      </c>
      <c r="I251">
        <v>14.631</v>
      </c>
      <c r="J251">
        <v>0.44700000000000001</v>
      </c>
      <c r="K251">
        <v>2.3239999999999998</v>
      </c>
      <c r="L251">
        <v>23</v>
      </c>
    </row>
    <row r="252" spans="1:12" x14ac:dyDescent="0.25">
      <c r="A252" s="65">
        <v>33939</v>
      </c>
      <c r="B252">
        <v>19.696999999999999</v>
      </c>
      <c r="C252">
        <v>2.4159999999999999</v>
      </c>
      <c r="D252">
        <v>0.47199999999999998</v>
      </c>
      <c r="E252" t="s">
        <v>2301</v>
      </c>
      <c r="F252">
        <v>22.585000000000001</v>
      </c>
      <c r="G252">
        <v>5.085</v>
      </c>
      <c r="H252">
        <v>0.745</v>
      </c>
      <c r="I252">
        <v>13.677</v>
      </c>
      <c r="J252">
        <v>0.46200000000000002</v>
      </c>
      <c r="K252">
        <v>2.6150000000000002</v>
      </c>
      <c r="L252">
        <v>22.585000000000001</v>
      </c>
    </row>
    <row r="253" spans="1:12" x14ac:dyDescent="0.25">
      <c r="A253" s="65">
        <v>33970</v>
      </c>
      <c r="B253">
        <v>19.972000000000001</v>
      </c>
      <c r="C253">
        <v>2.7069999999999999</v>
      </c>
      <c r="D253">
        <v>0.51400000000000001</v>
      </c>
      <c r="E253" t="s">
        <v>2301</v>
      </c>
      <c r="F253">
        <v>23.193000000000001</v>
      </c>
      <c r="G253">
        <v>4.3819999999999997</v>
      </c>
      <c r="H253">
        <v>0.80400000000000005</v>
      </c>
      <c r="I253">
        <v>14.513</v>
      </c>
      <c r="J253">
        <v>0.50600000000000001</v>
      </c>
      <c r="K253">
        <v>2.9870000000000001</v>
      </c>
      <c r="L253">
        <v>23.193000000000001</v>
      </c>
    </row>
    <row r="254" spans="1:12" x14ac:dyDescent="0.25">
      <c r="A254" s="65">
        <v>34001</v>
      </c>
      <c r="B254">
        <v>17.896999999999998</v>
      </c>
      <c r="C254">
        <v>2.181</v>
      </c>
      <c r="D254">
        <v>0.51200000000000001</v>
      </c>
      <c r="E254" t="s">
        <v>2301</v>
      </c>
      <c r="F254">
        <v>20.59</v>
      </c>
      <c r="G254">
        <v>3.9580000000000002</v>
      </c>
      <c r="H254">
        <v>0.70099999999999996</v>
      </c>
      <c r="I254">
        <v>12.949</v>
      </c>
      <c r="J254">
        <v>0.504</v>
      </c>
      <c r="K254">
        <v>2.4790000000000001</v>
      </c>
      <c r="L254">
        <v>20.59</v>
      </c>
    </row>
    <row r="255" spans="1:12" x14ac:dyDescent="0.25">
      <c r="A255" s="65">
        <v>34029</v>
      </c>
      <c r="B255">
        <v>18.991</v>
      </c>
      <c r="C255">
        <v>2.665</v>
      </c>
      <c r="D255">
        <v>0.58699999999999997</v>
      </c>
      <c r="E255" t="s">
        <v>2301</v>
      </c>
      <c r="F255">
        <v>22.242999999999999</v>
      </c>
      <c r="G255">
        <v>4.3819999999999997</v>
      </c>
      <c r="H255">
        <v>0.79900000000000004</v>
      </c>
      <c r="I255">
        <v>13.641</v>
      </c>
      <c r="J255">
        <v>0.57799999999999996</v>
      </c>
      <c r="K255">
        <v>2.8439999999999999</v>
      </c>
      <c r="L255">
        <v>22.242999999999999</v>
      </c>
    </row>
    <row r="256" spans="1:12" x14ac:dyDescent="0.25">
      <c r="A256" s="65">
        <v>34060</v>
      </c>
      <c r="B256">
        <v>16.550999999999998</v>
      </c>
      <c r="C256">
        <v>2.1019999999999999</v>
      </c>
      <c r="D256">
        <v>0.49399999999999999</v>
      </c>
      <c r="E256" t="s">
        <v>2301</v>
      </c>
      <c r="F256">
        <v>19.146999999999998</v>
      </c>
      <c r="G256">
        <v>4.24</v>
      </c>
      <c r="H256">
        <v>0.72399999999999998</v>
      </c>
      <c r="I256">
        <v>11.518000000000001</v>
      </c>
      <c r="J256">
        <v>0.48699999999999999</v>
      </c>
      <c r="K256">
        <v>2.177</v>
      </c>
      <c r="L256">
        <v>19.146999999999998</v>
      </c>
    </row>
    <row r="257" spans="1:12" x14ac:dyDescent="0.25">
      <c r="A257" s="65">
        <v>34090</v>
      </c>
      <c r="B257">
        <v>13.231</v>
      </c>
      <c r="C257">
        <v>2.351</v>
      </c>
      <c r="D257">
        <v>0.48799999999999999</v>
      </c>
      <c r="E257" t="s">
        <v>2301</v>
      </c>
      <c r="F257">
        <v>16.07</v>
      </c>
      <c r="G257">
        <v>4.3819999999999997</v>
      </c>
      <c r="H257">
        <v>0.76</v>
      </c>
      <c r="I257">
        <v>8.4990000000000006</v>
      </c>
      <c r="J257">
        <v>0.48099999999999998</v>
      </c>
      <c r="K257">
        <v>1.948</v>
      </c>
      <c r="L257">
        <v>16.07</v>
      </c>
    </row>
    <row r="258" spans="1:12" x14ac:dyDescent="0.25">
      <c r="A258" s="65">
        <v>34121</v>
      </c>
      <c r="B258">
        <v>13.401999999999999</v>
      </c>
      <c r="C258">
        <v>2.355</v>
      </c>
      <c r="D258">
        <v>0.50600000000000001</v>
      </c>
      <c r="E258" t="s">
        <v>2301</v>
      </c>
      <c r="F258">
        <v>16.263000000000002</v>
      </c>
      <c r="G258">
        <v>4.24</v>
      </c>
      <c r="H258">
        <v>0.74399999999999999</v>
      </c>
      <c r="I258">
        <v>8.7650000000000006</v>
      </c>
      <c r="J258">
        <v>0.499</v>
      </c>
      <c r="K258">
        <v>2.0150000000000001</v>
      </c>
      <c r="L258">
        <v>16.263000000000002</v>
      </c>
    </row>
    <row r="259" spans="1:12" x14ac:dyDescent="0.25">
      <c r="A259" s="65">
        <v>34151</v>
      </c>
      <c r="B259">
        <v>14.920999999999999</v>
      </c>
      <c r="C259">
        <v>2.3079999999999998</v>
      </c>
      <c r="D259">
        <v>0.52100000000000002</v>
      </c>
      <c r="E259" t="s">
        <v>2301</v>
      </c>
      <c r="F259">
        <v>17.751000000000001</v>
      </c>
      <c r="G259">
        <v>4.3819999999999997</v>
      </c>
      <c r="H259">
        <v>0.75800000000000001</v>
      </c>
      <c r="I259">
        <v>9.99</v>
      </c>
      <c r="J259">
        <v>0.51400000000000001</v>
      </c>
      <c r="K259">
        <v>2.1070000000000002</v>
      </c>
      <c r="L259">
        <v>17.751000000000001</v>
      </c>
    </row>
    <row r="260" spans="1:12" x14ac:dyDescent="0.25">
      <c r="A260" s="65">
        <v>34182</v>
      </c>
      <c r="B260">
        <v>20.190000000000001</v>
      </c>
      <c r="C260">
        <v>2.0310000000000001</v>
      </c>
      <c r="D260">
        <v>0.41</v>
      </c>
      <c r="E260" t="s">
        <v>2301</v>
      </c>
      <c r="F260">
        <v>22.631</v>
      </c>
      <c r="G260">
        <v>4.3819999999999997</v>
      </c>
      <c r="H260">
        <v>0.73899999999999999</v>
      </c>
      <c r="I260">
        <v>14.616</v>
      </c>
      <c r="J260">
        <v>0.40400000000000003</v>
      </c>
      <c r="K260">
        <v>2.4910000000000001</v>
      </c>
      <c r="L260">
        <v>22.631</v>
      </c>
    </row>
    <row r="261" spans="1:12" x14ac:dyDescent="0.25">
      <c r="A261" s="65">
        <v>34213</v>
      </c>
      <c r="B261">
        <v>18.524999999999999</v>
      </c>
      <c r="C261">
        <v>2.3130000000000002</v>
      </c>
      <c r="D261">
        <v>0.54500000000000004</v>
      </c>
      <c r="E261" t="s">
        <v>2301</v>
      </c>
      <c r="F261">
        <v>21.382999999999999</v>
      </c>
      <c r="G261">
        <v>4.24</v>
      </c>
      <c r="H261">
        <v>0.747</v>
      </c>
      <c r="I261">
        <v>13.294</v>
      </c>
      <c r="J261">
        <v>0.53800000000000003</v>
      </c>
      <c r="K261">
        <v>2.5640000000000001</v>
      </c>
      <c r="L261">
        <v>21.382999999999999</v>
      </c>
    </row>
    <row r="262" spans="1:12" x14ac:dyDescent="0.25">
      <c r="A262" s="65">
        <v>34243</v>
      </c>
      <c r="B262">
        <v>19.044</v>
      </c>
      <c r="C262">
        <v>2.3159999999999998</v>
      </c>
      <c r="D262">
        <v>0.56799999999999995</v>
      </c>
      <c r="E262" t="s">
        <v>2301</v>
      </c>
      <c r="F262">
        <v>21.928000000000001</v>
      </c>
      <c r="G262">
        <v>4.3819999999999997</v>
      </c>
      <c r="H262">
        <v>0.76500000000000001</v>
      </c>
      <c r="I262">
        <v>13.641</v>
      </c>
      <c r="J262">
        <v>0.55900000000000005</v>
      </c>
      <c r="K262">
        <v>2.581</v>
      </c>
      <c r="L262">
        <v>21.928000000000001</v>
      </c>
    </row>
    <row r="263" spans="1:12" x14ac:dyDescent="0.25">
      <c r="A263" s="65">
        <v>34274</v>
      </c>
      <c r="B263">
        <v>19.66</v>
      </c>
      <c r="C263">
        <v>2.1840000000000002</v>
      </c>
      <c r="D263">
        <v>0.68899999999999995</v>
      </c>
      <c r="E263" t="s">
        <v>2301</v>
      </c>
      <c r="F263">
        <v>22.533000000000001</v>
      </c>
      <c r="G263">
        <v>4.24</v>
      </c>
      <c r="H263">
        <v>0.73699999999999999</v>
      </c>
      <c r="I263">
        <v>14.284000000000001</v>
      </c>
      <c r="J263">
        <v>0.67900000000000005</v>
      </c>
      <c r="K263">
        <v>2.593</v>
      </c>
      <c r="L263">
        <v>22.533000000000001</v>
      </c>
    </row>
    <row r="264" spans="1:12" x14ac:dyDescent="0.25">
      <c r="A264" s="65">
        <v>34304</v>
      </c>
      <c r="B264">
        <v>19.582000000000001</v>
      </c>
      <c r="C264">
        <v>2.3119999999999998</v>
      </c>
      <c r="D264">
        <v>0.67100000000000004</v>
      </c>
      <c r="E264" t="s">
        <v>2301</v>
      </c>
      <c r="F264">
        <v>22.564</v>
      </c>
      <c r="G264">
        <v>4.3819999999999997</v>
      </c>
      <c r="H264">
        <v>0.76500000000000001</v>
      </c>
      <c r="I264">
        <v>14.118</v>
      </c>
      <c r="J264">
        <v>0.66100000000000003</v>
      </c>
      <c r="K264">
        <v>2.6389999999999998</v>
      </c>
      <c r="L264">
        <v>22.564</v>
      </c>
    </row>
    <row r="265" spans="1:12" x14ac:dyDescent="0.25">
      <c r="A265" s="65">
        <v>34335</v>
      </c>
      <c r="B265">
        <v>23.722000000000001</v>
      </c>
      <c r="C265">
        <v>2.1259999999999999</v>
      </c>
      <c r="D265">
        <v>0.70599999999999996</v>
      </c>
      <c r="E265" t="s">
        <v>2301</v>
      </c>
      <c r="F265">
        <v>26.553999999999998</v>
      </c>
      <c r="G265">
        <v>4.1429999999999998</v>
      </c>
      <c r="H265">
        <v>0.70799999999999996</v>
      </c>
      <c r="I265">
        <v>18.157</v>
      </c>
      <c r="J265">
        <v>0.69499999999999995</v>
      </c>
      <c r="K265">
        <v>2.851</v>
      </c>
      <c r="L265">
        <v>26.553999999999998</v>
      </c>
    </row>
    <row r="266" spans="1:12" x14ac:dyDescent="0.25">
      <c r="A266" s="65">
        <v>34366</v>
      </c>
      <c r="B266">
        <v>18.202999999999999</v>
      </c>
      <c r="C266">
        <v>2.129</v>
      </c>
      <c r="D266">
        <v>0.55400000000000005</v>
      </c>
      <c r="E266" t="s">
        <v>2301</v>
      </c>
      <c r="F266">
        <v>20.887</v>
      </c>
      <c r="G266">
        <v>3.742</v>
      </c>
      <c r="H266">
        <v>0.65700000000000003</v>
      </c>
      <c r="I266">
        <v>13.553000000000001</v>
      </c>
      <c r="J266">
        <v>0.54600000000000004</v>
      </c>
      <c r="K266">
        <v>2.3889999999999998</v>
      </c>
      <c r="L266">
        <v>20.887</v>
      </c>
    </row>
    <row r="267" spans="1:12" x14ac:dyDescent="0.25">
      <c r="A267" s="65">
        <v>34394</v>
      </c>
      <c r="B267">
        <v>19.004000000000001</v>
      </c>
      <c r="C267">
        <v>2.4609999999999999</v>
      </c>
      <c r="D267">
        <v>0.63</v>
      </c>
      <c r="E267" t="s">
        <v>2301</v>
      </c>
      <c r="F267">
        <v>22.094999999999999</v>
      </c>
      <c r="G267">
        <v>4.1429999999999998</v>
      </c>
      <c r="H267">
        <v>0.73599999999999999</v>
      </c>
      <c r="I267">
        <v>13.993</v>
      </c>
      <c r="J267">
        <v>0.621</v>
      </c>
      <c r="K267">
        <v>2.6019999999999999</v>
      </c>
      <c r="L267">
        <v>22.094999999999999</v>
      </c>
    </row>
    <row r="268" spans="1:12" x14ac:dyDescent="0.25">
      <c r="A268" s="65">
        <v>34425</v>
      </c>
      <c r="B268">
        <v>17.181000000000001</v>
      </c>
      <c r="C268">
        <v>2.2599999999999998</v>
      </c>
      <c r="D268">
        <v>0.56000000000000005</v>
      </c>
      <c r="E268" t="s">
        <v>2301</v>
      </c>
      <c r="F268">
        <v>20.001000000000001</v>
      </c>
      <c r="G268">
        <v>4.0090000000000003</v>
      </c>
      <c r="H268">
        <v>0.7</v>
      </c>
      <c r="I268">
        <v>12.45</v>
      </c>
      <c r="J268">
        <v>0.55200000000000005</v>
      </c>
      <c r="K268">
        <v>2.2909999999999999</v>
      </c>
      <c r="L268">
        <v>20.001000000000001</v>
      </c>
    </row>
    <row r="269" spans="1:12" x14ac:dyDescent="0.25">
      <c r="A269" s="65">
        <v>34455</v>
      </c>
      <c r="B269">
        <v>13.249000000000001</v>
      </c>
      <c r="C269">
        <v>2.6349999999999998</v>
      </c>
      <c r="D269">
        <v>0.57299999999999995</v>
      </c>
      <c r="E269" t="s">
        <v>2301</v>
      </c>
      <c r="F269">
        <v>16.457000000000001</v>
      </c>
      <c r="G269">
        <v>4.1429999999999998</v>
      </c>
      <c r="H269">
        <v>0.749</v>
      </c>
      <c r="I269">
        <v>8.8879999999999999</v>
      </c>
      <c r="J269">
        <v>0.56499999999999995</v>
      </c>
      <c r="K269">
        <v>2.113</v>
      </c>
      <c r="L269">
        <v>16.457000000000001</v>
      </c>
    </row>
    <row r="270" spans="1:12" x14ac:dyDescent="0.25">
      <c r="A270" s="65">
        <v>34486</v>
      </c>
      <c r="B270">
        <v>14.683</v>
      </c>
      <c r="C270">
        <v>2.5680000000000001</v>
      </c>
      <c r="D270">
        <v>0.51</v>
      </c>
      <c r="E270" t="s">
        <v>2301</v>
      </c>
      <c r="F270">
        <v>17.760999999999999</v>
      </c>
      <c r="G270">
        <v>4.0090000000000003</v>
      </c>
      <c r="H270">
        <v>0.72799999999999998</v>
      </c>
      <c r="I270">
        <v>10.26</v>
      </c>
      <c r="J270">
        <v>0.502</v>
      </c>
      <c r="K270">
        <v>2.262</v>
      </c>
      <c r="L270">
        <v>17.760999999999999</v>
      </c>
    </row>
    <row r="271" spans="1:12" x14ac:dyDescent="0.25">
      <c r="A271" s="65">
        <v>34516</v>
      </c>
      <c r="B271">
        <v>20.292000000000002</v>
      </c>
      <c r="C271">
        <v>2.4849999999999999</v>
      </c>
      <c r="D271">
        <v>0.54300000000000004</v>
      </c>
      <c r="E271" t="s">
        <v>2301</v>
      </c>
      <c r="F271">
        <v>23.32</v>
      </c>
      <c r="G271">
        <v>4.1429999999999998</v>
      </c>
      <c r="H271">
        <v>0.74</v>
      </c>
      <c r="I271">
        <v>15.141999999999999</v>
      </c>
      <c r="J271">
        <v>0.53500000000000003</v>
      </c>
      <c r="K271">
        <v>2.7610000000000001</v>
      </c>
      <c r="L271">
        <v>23.32</v>
      </c>
    </row>
    <row r="272" spans="1:12" x14ac:dyDescent="0.25">
      <c r="A272" s="65">
        <v>34547</v>
      </c>
      <c r="B272">
        <v>18.138000000000002</v>
      </c>
      <c r="C272">
        <v>2.4580000000000002</v>
      </c>
      <c r="D272">
        <v>0.60399999999999998</v>
      </c>
      <c r="E272" t="s">
        <v>2301</v>
      </c>
      <c r="F272">
        <v>21.2</v>
      </c>
      <c r="G272">
        <v>4.1429999999999998</v>
      </c>
      <c r="H272">
        <v>0.73499999999999999</v>
      </c>
      <c r="I272">
        <v>13.222</v>
      </c>
      <c r="J272">
        <v>0.59499999999999997</v>
      </c>
      <c r="K272">
        <v>2.5049999999999999</v>
      </c>
      <c r="L272">
        <v>21.2</v>
      </c>
    </row>
    <row r="273" spans="1:12" x14ac:dyDescent="0.25">
      <c r="A273" s="65">
        <v>34578</v>
      </c>
      <c r="B273">
        <v>16.971</v>
      </c>
      <c r="C273">
        <v>2.3010000000000002</v>
      </c>
      <c r="D273">
        <v>0.48099999999999998</v>
      </c>
      <c r="E273" t="s">
        <v>2301</v>
      </c>
      <c r="F273">
        <v>19.753</v>
      </c>
      <c r="G273">
        <v>4.0090000000000003</v>
      </c>
      <c r="H273">
        <v>0.70399999999999996</v>
      </c>
      <c r="I273">
        <v>12.266999999999999</v>
      </c>
      <c r="J273">
        <v>0.47299999999999998</v>
      </c>
      <c r="K273">
        <v>2.2999999999999998</v>
      </c>
      <c r="L273">
        <v>19.753</v>
      </c>
    </row>
    <row r="274" spans="1:12" x14ac:dyDescent="0.25">
      <c r="A274" s="65">
        <v>34608</v>
      </c>
      <c r="B274">
        <v>19.649999999999999</v>
      </c>
      <c r="C274">
        <v>2.6280000000000001</v>
      </c>
      <c r="D274">
        <v>0.72599999999999998</v>
      </c>
      <c r="E274" t="s">
        <v>2301</v>
      </c>
      <c r="F274">
        <v>23.004000000000001</v>
      </c>
      <c r="G274">
        <v>4.1429999999999998</v>
      </c>
      <c r="H274">
        <v>0.753</v>
      </c>
      <c r="I274">
        <v>14.589</v>
      </c>
      <c r="J274">
        <v>0.71499999999999997</v>
      </c>
      <c r="K274">
        <v>2.8039999999999998</v>
      </c>
      <c r="L274">
        <v>23.004000000000001</v>
      </c>
    </row>
    <row r="275" spans="1:12" x14ac:dyDescent="0.25">
      <c r="A275" s="65">
        <v>34639</v>
      </c>
      <c r="B275">
        <v>18.64</v>
      </c>
      <c r="C275">
        <v>2.569</v>
      </c>
      <c r="D275">
        <v>0.66300000000000003</v>
      </c>
      <c r="E275" t="s">
        <v>2301</v>
      </c>
      <c r="F275">
        <v>21.872</v>
      </c>
      <c r="G275">
        <v>4.0090000000000003</v>
      </c>
      <c r="H275">
        <v>0.73099999999999998</v>
      </c>
      <c r="I275">
        <v>13.786</v>
      </c>
      <c r="J275">
        <v>0.65300000000000002</v>
      </c>
      <c r="K275">
        <v>2.6930000000000001</v>
      </c>
      <c r="L275">
        <v>21.872</v>
      </c>
    </row>
    <row r="276" spans="1:12" x14ac:dyDescent="0.25">
      <c r="A276" s="65">
        <v>34669</v>
      </c>
      <c r="B276">
        <v>18.241</v>
      </c>
      <c r="C276">
        <v>2.8250000000000002</v>
      </c>
      <c r="D276">
        <v>0.73399999999999999</v>
      </c>
      <c r="E276" t="s">
        <v>2301</v>
      </c>
      <c r="F276">
        <v>21.8</v>
      </c>
      <c r="G276">
        <v>4.1429999999999998</v>
      </c>
      <c r="H276">
        <v>0.77100000000000002</v>
      </c>
      <c r="I276">
        <v>13.356999999999999</v>
      </c>
      <c r="J276">
        <v>0.72299999999999998</v>
      </c>
      <c r="K276">
        <v>2.806</v>
      </c>
      <c r="L276">
        <v>21.8</v>
      </c>
    </row>
    <row r="277" spans="1:12" x14ac:dyDescent="0.25">
      <c r="A277" s="65">
        <v>34700</v>
      </c>
      <c r="B277">
        <v>17.04</v>
      </c>
      <c r="C277">
        <v>2.4369999999999998</v>
      </c>
      <c r="D277">
        <v>0.64200000000000002</v>
      </c>
      <c r="E277" t="s">
        <v>2301</v>
      </c>
      <c r="F277">
        <v>20.119</v>
      </c>
      <c r="G277">
        <v>4.1429999999999998</v>
      </c>
      <c r="H277">
        <v>0.75700000000000001</v>
      </c>
      <c r="I277">
        <v>12.42</v>
      </c>
      <c r="J277">
        <v>0.63200000000000001</v>
      </c>
      <c r="K277">
        <v>2.1669999999999998</v>
      </c>
      <c r="L277">
        <v>20.119</v>
      </c>
    </row>
    <row r="278" spans="1:12" x14ac:dyDescent="0.25">
      <c r="A278" s="65">
        <v>34731</v>
      </c>
      <c r="B278">
        <v>14.242000000000001</v>
      </c>
      <c r="C278">
        <v>2.1389999999999998</v>
      </c>
      <c r="D278">
        <v>0.58499999999999996</v>
      </c>
      <c r="E278" t="s">
        <v>2301</v>
      </c>
      <c r="F278">
        <v>16.966999999999999</v>
      </c>
      <c r="G278">
        <v>3.742</v>
      </c>
      <c r="H278">
        <v>0.67600000000000005</v>
      </c>
      <c r="I278">
        <v>10.169</v>
      </c>
      <c r="J278">
        <v>0.57599999999999996</v>
      </c>
      <c r="K278">
        <v>1.804</v>
      </c>
      <c r="L278">
        <v>16.966999999999999</v>
      </c>
    </row>
    <row r="279" spans="1:12" x14ac:dyDescent="0.25">
      <c r="A279" s="65">
        <v>34759</v>
      </c>
      <c r="B279">
        <v>17.068000000000001</v>
      </c>
      <c r="C279">
        <v>2.2320000000000002</v>
      </c>
      <c r="D279">
        <v>0.71899999999999997</v>
      </c>
      <c r="E279" t="s">
        <v>2301</v>
      </c>
      <c r="F279">
        <v>20.018999999999998</v>
      </c>
      <c r="G279">
        <v>4.1429999999999998</v>
      </c>
      <c r="H279">
        <v>0.73499999999999999</v>
      </c>
      <c r="I279">
        <v>12.426</v>
      </c>
      <c r="J279">
        <v>0.70799999999999996</v>
      </c>
      <c r="K279">
        <v>2.0070000000000001</v>
      </c>
      <c r="L279">
        <v>20.018999999999998</v>
      </c>
    </row>
    <row r="280" spans="1:12" x14ac:dyDescent="0.25">
      <c r="A280" s="65">
        <v>34790</v>
      </c>
      <c r="B280">
        <v>18.960999999999999</v>
      </c>
      <c r="C280">
        <v>2.69</v>
      </c>
      <c r="D280">
        <v>0.66400000000000003</v>
      </c>
      <c r="E280" t="s">
        <v>2301</v>
      </c>
      <c r="F280">
        <v>22.314</v>
      </c>
      <c r="G280">
        <v>4.0090000000000003</v>
      </c>
      <c r="H280">
        <v>0.77</v>
      </c>
      <c r="I280">
        <v>14.298</v>
      </c>
      <c r="J280">
        <v>0.65400000000000003</v>
      </c>
      <c r="K280">
        <v>2.5830000000000002</v>
      </c>
      <c r="L280">
        <v>22.314</v>
      </c>
    </row>
    <row r="281" spans="1:12" x14ac:dyDescent="0.25">
      <c r="A281" s="65">
        <v>34820</v>
      </c>
      <c r="B281">
        <v>16.388999999999999</v>
      </c>
      <c r="C281">
        <v>1.9990000000000001</v>
      </c>
      <c r="D281">
        <v>0.55600000000000005</v>
      </c>
      <c r="E281" t="s">
        <v>2301</v>
      </c>
      <c r="F281">
        <v>18.943999999999999</v>
      </c>
      <c r="G281">
        <v>4.1429999999999998</v>
      </c>
      <c r="H281">
        <v>0.70899999999999996</v>
      </c>
      <c r="I281">
        <v>11.782999999999999</v>
      </c>
      <c r="J281">
        <v>0.54800000000000004</v>
      </c>
      <c r="K281">
        <v>1.7609999999999999</v>
      </c>
      <c r="L281">
        <v>18.943999999999999</v>
      </c>
    </row>
    <row r="282" spans="1:12" x14ac:dyDescent="0.25">
      <c r="A282" s="65">
        <v>34851</v>
      </c>
      <c r="B282">
        <v>15.474</v>
      </c>
      <c r="C282">
        <v>2.5630000000000002</v>
      </c>
      <c r="D282">
        <v>0.70599999999999996</v>
      </c>
      <c r="E282" t="s">
        <v>2301</v>
      </c>
      <c r="F282">
        <v>18.742999999999999</v>
      </c>
      <c r="G282">
        <v>4.0090000000000003</v>
      </c>
      <c r="H282">
        <v>0.754</v>
      </c>
      <c r="I282">
        <v>11.118</v>
      </c>
      <c r="J282">
        <v>0.69599999999999995</v>
      </c>
      <c r="K282">
        <v>2.1669999999999998</v>
      </c>
      <c r="L282">
        <v>18.742999999999999</v>
      </c>
    </row>
    <row r="283" spans="1:12" x14ac:dyDescent="0.25">
      <c r="A283" s="65">
        <v>34881</v>
      </c>
      <c r="B283">
        <v>21.952999999999999</v>
      </c>
      <c r="C283">
        <v>2.5230000000000001</v>
      </c>
      <c r="D283">
        <v>0.52600000000000002</v>
      </c>
      <c r="E283" t="s">
        <v>2301</v>
      </c>
      <c r="F283">
        <v>25.001999999999999</v>
      </c>
      <c r="G283">
        <v>4.1429999999999998</v>
      </c>
      <c r="H283">
        <v>0.77</v>
      </c>
      <c r="I283">
        <v>16.89</v>
      </c>
      <c r="J283">
        <v>0.51900000000000002</v>
      </c>
      <c r="K283">
        <v>2.681</v>
      </c>
      <c r="L283">
        <v>25.001999999999999</v>
      </c>
    </row>
    <row r="284" spans="1:12" x14ac:dyDescent="0.25">
      <c r="A284" s="65">
        <v>34912</v>
      </c>
      <c r="B284">
        <v>22.533999999999999</v>
      </c>
      <c r="C284">
        <v>2.6280000000000001</v>
      </c>
      <c r="D284">
        <v>0.435</v>
      </c>
      <c r="E284" t="s">
        <v>2301</v>
      </c>
      <c r="F284">
        <v>25.597000000000001</v>
      </c>
      <c r="G284">
        <v>4.1429999999999998</v>
      </c>
      <c r="H284">
        <v>0.78200000000000003</v>
      </c>
      <c r="I284">
        <v>17.428000000000001</v>
      </c>
      <c r="J284">
        <v>0.42899999999999999</v>
      </c>
      <c r="K284">
        <v>2.8159999999999998</v>
      </c>
      <c r="L284">
        <v>25.597000000000001</v>
      </c>
    </row>
    <row r="285" spans="1:12" x14ac:dyDescent="0.25">
      <c r="A285" s="65">
        <v>34943</v>
      </c>
      <c r="B285">
        <v>19.530999999999999</v>
      </c>
      <c r="C285">
        <v>2.5590000000000002</v>
      </c>
      <c r="D285">
        <v>0.58799999999999997</v>
      </c>
      <c r="E285" t="s">
        <v>2301</v>
      </c>
      <c r="F285">
        <v>22.677</v>
      </c>
      <c r="G285">
        <v>4.0090000000000003</v>
      </c>
      <c r="H285">
        <v>0.75700000000000001</v>
      </c>
      <c r="I285">
        <v>14.801</v>
      </c>
      <c r="J285">
        <v>0.57899999999999996</v>
      </c>
      <c r="K285">
        <v>2.5310000000000001</v>
      </c>
      <c r="L285">
        <v>22.677</v>
      </c>
    </row>
    <row r="286" spans="1:12" x14ac:dyDescent="0.25">
      <c r="A286" s="65">
        <v>34973</v>
      </c>
      <c r="B286">
        <v>21.334</v>
      </c>
      <c r="C286">
        <v>2.746</v>
      </c>
      <c r="D286">
        <v>0.78100000000000003</v>
      </c>
      <c r="E286" t="s">
        <v>2301</v>
      </c>
      <c r="F286">
        <v>24.86</v>
      </c>
      <c r="G286">
        <v>4.1429999999999998</v>
      </c>
      <c r="H286">
        <v>0.79400000000000004</v>
      </c>
      <c r="I286">
        <v>16.353999999999999</v>
      </c>
      <c r="J286">
        <v>0.76900000000000002</v>
      </c>
      <c r="K286">
        <v>2.8010000000000002</v>
      </c>
      <c r="L286">
        <v>24.86</v>
      </c>
    </row>
    <row r="287" spans="1:12" x14ac:dyDescent="0.25">
      <c r="A287" s="65">
        <v>35004</v>
      </c>
      <c r="B287">
        <v>19.097999999999999</v>
      </c>
      <c r="C287">
        <v>2.7589999999999999</v>
      </c>
      <c r="D287">
        <v>0.91300000000000003</v>
      </c>
      <c r="E287" t="s">
        <v>2301</v>
      </c>
      <c r="F287">
        <v>22.77</v>
      </c>
      <c r="G287">
        <v>4.0090000000000003</v>
      </c>
      <c r="H287">
        <v>0.77800000000000002</v>
      </c>
      <c r="I287">
        <v>14.433</v>
      </c>
      <c r="J287">
        <v>0.89900000000000002</v>
      </c>
      <c r="K287">
        <v>2.6509999999999998</v>
      </c>
      <c r="L287">
        <v>22.77</v>
      </c>
    </row>
    <row r="288" spans="1:12" x14ac:dyDescent="0.25">
      <c r="A288" s="65">
        <v>35034</v>
      </c>
      <c r="B288">
        <v>18.670999999999999</v>
      </c>
      <c r="C288">
        <v>2.6120000000000001</v>
      </c>
      <c r="D288">
        <v>0.7</v>
      </c>
      <c r="E288" t="s">
        <v>2301</v>
      </c>
      <c r="F288">
        <v>21.983000000000001</v>
      </c>
      <c r="G288">
        <v>4.1429999999999998</v>
      </c>
      <c r="H288">
        <v>0.77700000000000002</v>
      </c>
      <c r="I288">
        <v>13.92</v>
      </c>
      <c r="J288">
        <v>0.69</v>
      </c>
      <c r="K288">
        <v>2.4529999999999998</v>
      </c>
      <c r="L288">
        <v>21.983000000000001</v>
      </c>
    </row>
    <row r="289" spans="1:12" x14ac:dyDescent="0.25">
      <c r="A289" s="65">
        <v>35065</v>
      </c>
      <c r="B289">
        <v>20.199000000000002</v>
      </c>
      <c r="C289">
        <v>2.2770000000000001</v>
      </c>
      <c r="D289">
        <v>0.69499999999999995</v>
      </c>
      <c r="E289" t="s">
        <v>2301</v>
      </c>
      <c r="F289">
        <v>23.170999999999999</v>
      </c>
      <c r="G289">
        <v>4.29</v>
      </c>
      <c r="H289">
        <v>0.79400000000000004</v>
      </c>
      <c r="I289">
        <v>15.141999999999999</v>
      </c>
      <c r="J289">
        <v>0.68500000000000005</v>
      </c>
      <c r="K289">
        <v>2.2589999999999999</v>
      </c>
      <c r="L289">
        <v>23.170999999999999</v>
      </c>
    </row>
    <row r="290" spans="1:12" x14ac:dyDescent="0.25">
      <c r="A290" s="65">
        <v>35096</v>
      </c>
      <c r="B290">
        <v>15.898</v>
      </c>
      <c r="C290">
        <v>2.419</v>
      </c>
      <c r="D290">
        <v>0.60899999999999999</v>
      </c>
      <c r="E290" t="s">
        <v>2301</v>
      </c>
      <c r="F290">
        <v>18.925999999999998</v>
      </c>
      <c r="G290">
        <v>4.0129999999999999</v>
      </c>
      <c r="H290">
        <v>0.77800000000000002</v>
      </c>
      <c r="I290">
        <v>11.497</v>
      </c>
      <c r="J290">
        <v>0.6</v>
      </c>
      <c r="K290">
        <v>2.0369999999999999</v>
      </c>
      <c r="L290">
        <v>18.925999999999998</v>
      </c>
    </row>
    <row r="291" spans="1:12" x14ac:dyDescent="0.25">
      <c r="A291" s="65">
        <v>35125</v>
      </c>
      <c r="B291">
        <v>18.437000000000001</v>
      </c>
      <c r="C291">
        <v>2.6749999999999998</v>
      </c>
      <c r="D291">
        <v>0.59699999999999998</v>
      </c>
      <c r="E291" t="s">
        <v>2301</v>
      </c>
      <c r="F291">
        <v>21.71</v>
      </c>
      <c r="G291">
        <v>4.29</v>
      </c>
      <c r="H291">
        <v>0.84599999999999997</v>
      </c>
      <c r="I291">
        <v>13.596</v>
      </c>
      <c r="J291">
        <v>0.58799999999999997</v>
      </c>
      <c r="K291">
        <v>2.3889999999999998</v>
      </c>
      <c r="L291">
        <v>21.71</v>
      </c>
    </row>
    <row r="292" spans="1:12" x14ac:dyDescent="0.25">
      <c r="A292" s="65">
        <v>35156</v>
      </c>
      <c r="B292">
        <v>14.039</v>
      </c>
      <c r="C292">
        <v>2.4350000000000001</v>
      </c>
      <c r="D292">
        <v>0.47299999999999998</v>
      </c>
      <c r="E292" t="s">
        <v>2301</v>
      </c>
      <c r="F292">
        <v>16.946999999999999</v>
      </c>
      <c r="G292">
        <v>4.1520000000000001</v>
      </c>
      <c r="H292">
        <v>0.79300000000000004</v>
      </c>
      <c r="I292">
        <v>9.7189999999999994</v>
      </c>
      <c r="J292">
        <v>0.46600000000000003</v>
      </c>
      <c r="K292">
        <v>1.8169999999999999</v>
      </c>
      <c r="L292">
        <v>16.946999999999999</v>
      </c>
    </row>
    <row r="293" spans="1:12" x14ac:dyDescent="0.25">
      <c r="A293" s="65">
        <v>35186</v>
      </c>
      <c r="B293">
        <v>16.582999999999998</v>
      </c>
      <c r="C293">
        <v>2.5129999999999999</v>
      </c>
      <c r="D293">
        <v>0.41</v>
      </c>
      <c r="E293" t="s">
        <v>2301</v>
      </c>
      <c r="F293">
        <v>19.506</v>
      </c>
      <c r="G293">
        <v>4.29</v>
      </c>
      <c r="H293">
        <v>0.82099999999999995</v>
      </c>
      <c r="I293">
        <v>11.909000000000001</v>
      </c>
      <c r="J293">
        <v>0.40400000000000003</v>
      </c>
      <c r="K293">
        <v>2.081</v>
      </c>
      <c r="L293">
        <v>19.506</v>
      </c>
    </row>
    <row r="294" spans="1:12" x14ac:dyDescent="0.25">
      <c r="A294" s="65">
        <v>35217</v>
      </c>
      <c r="B294">
        <v>18.504999999999999</v>
      </c>
      <c r="C294">
        <v>2.7770000000000001</v>
      </c>
      <c r="D294">
        <v>0.29899999999999999</v>
      </c>
      <c r="E294" t="s">
        <v>2301</v>
      </c>
      <c r="F294">
        <v>21.58</v>
      </c>
      <c r="G294">
        <v>4.1520000000000001</v>
      </c>
      <c r="H294">
        <v>0.84399999999999997</v>
      </c>
      <c r="I294">
        <v>13.768000000000001</v>
      </c>
      <c r="J294">
        <v>0.29399999999999998</v>
      </c>
      <c r="K294">
        <v>2.5219999999999998</v>
      </c>
      <c r="L294">
        <v>21.58</v>
      </c>
    </row>
    <row r="295" spans="1:12" x14ac:dyDescent="0.25">
      <c r="A295" s="65">
        <v>35247</v>
      </c>
      <c r="B295">
        <v>20.733000000000001</v>
      </c>
      <c r="C295">
        <v>2.9380000000000002</v>
      </c>
      <c r="D295">
        <v>0.28699999999999998</v>
      </c>
      <c r="E295" t="s">
        <v>2301</v>
      </c>
      <c r="F295">
        <v>23.957000000000001</v>
      </c>
      <c r="G295">
        <v>4.29</v>
      </c>
      <c r="H295">
        <v>0.88300000000000001</v>
      </c>
      <c r="I295">
        <v>15.683</v>
      </c>
      <c r="J295">
        <v>0.28199999999999997</v>
      </c>
      <c r="K295">
        <v>2.8180000000000001</v>
      </c>
      <c r="L295">
        <v>23.957000000000001</v>
      </c>
    </row>
    <row r="296" spans="1:12" x14ac:dyDescent="0.25">
      <c r="A296" s="65">
        <v>35278</v>
      </c>
      <c r="B296">
        <v>22.658000000000001</v>
      </c>
      <c r="C296">
        <v>2.4329999999999998</v>
      </c>
      <c r="D296">
        <v>0.35799999999999998</v>
      </c>
      <c r="E296" t="s">
        <v>2301</v>
      </c>
      <c r="F296">
        <v>25.449000000000002</v>
      </c>
      <c r="G296">
        <v>4.29</v>
      </c>
      <c r="H296">
        <v>0.81799999999999995</v>
      </c>
      <c r="I296">
        <v>17.366</v>
      </c>
      <c r="J296">
        <v>0.35299999999999998</v>
      </c>
      <c r="K296">
        <v>2.6230000000000002</v>
      </c>
      <c r="L296">
        <v>25.449000000000002</v>
      </c>
    </row>
    <row r="297" spans="1:12" x14ac:dyDescent="0.25">
      <c r="A297" s="65">
        <v>35309</v>
      </c>
      <c r="B297">
        <v>18.867999999999999</v>
      </c>
      <c r="C297">
        <v>2.68</v>
      </c>
      <c r="D297">
        <v>0.33200000000000002</v>
      </c>
      <c r="E297" t="s">
        <v>2301</v>
      </c>
      <c r="F297">
        <v>21.88</v>
      </c>
      <c r="G297">
        <v>4.1520000000000001</v>
      </c>
      <c r="H297">
        <v>0.83199999999999996</v>
      </c>
      <c r="I297">
        <v>14.085000000000001</v>
      </c>
      <c r="J297">
        <v>0.32700000000000001</v>
      </c>
      <c r="K297">
        <v>2.484</v>
      </c>
      <c r="L297">
        <v>21.88</v>
      </c>
    </row>
    <row r="298" spans="1:12" x14ac:dyDescent="0.25">
      <c r="A298" s="65">
        <v>35339</v>
      </c>
      <c r="B298">
        <v>22.606999999999999</v>
      </c>
      <c r="C298">
        <v>3.0129999999999999</v>
      </c>
      <c r="D298">
        <v>0.47899999999999998</v>
      </c>
      <c r="E298" t="s">
        <v>2301</v>
      </c>
      <c r="F298">
        <v>26.1</v>
      </c>
      <c r="G298">
        <v>4.29</v>
      </c>
      <c r="H298">
        <v>0.89600000000000002</v>
      </c>
      <c r="I298">
        <v>17.379000000000001</v>
      </c>
      <c r="J298">
        <v>0.47199999999999998</v>
      </c>
      <c r="K298">
        <v>3.0619999999999998</v>
      </c>
      <c r="L298">
        <v>26.1</v>
      </c>
    </row>
    <row r="299" spans="1:12" x14ac:dyDescent="0.25">
      <c r="A299" s="65">
        <v>35370</v>
      </c>
      <c r="B299">
        <v>21.602</v>
      </c>
      <c r="C299">
        <v>2.827</v>
      </c>
      <c r="D299">
        <v>0.54500000000000004</v>
      </c>
      <c r="E299" t="s">
        <v>2301</v>
      </c>
      <c r="F299">
        <v>24.974</v>
      </c>
      <c r="G299">
        <v>4.1520000000000001</v>
      </c>
      <c r="H299">
        <v>0.85499999999999998</v>
      </c>
      <c r="I299">
        <v>16.562999999999999</v>
      </c>
      <c r="J299">
        <v>0.53700000000000003</v>
      </c>
      <c r="K299">
        <v>2.8679999999999999</v>
      </c>
      <c r="L299">
        <v>24.974</v>
      </c>
    </row>
    <row r="300" spans="1:12" x14ac:dyDescent="0.25">
      <c r="A300" s="65">
        <v>35400</v>
      </c>
      <c r="B300">
        <v>18.465</v>
      </c>
      <c r="C300">
        <v>2.9369999999999998</v>
      </c>
      <c r="D300">
        <v>0.52100000000000002</v>
      </c>
      <c r="E300" t="s">
        <v>2301</v>
      </c>
      <c r="F300">
        <v>21.922000000000001</v>
      </c>
      <c r="G300">
        <v>4.29</v>
      </c>
      <c r="H300">
        <v>0.88100000000000001</v>
      </c>
      <c r="I300">
        <v>13.646000000000001</v>
      </c>
      <c r="J300">
        <v>0.51300000000000001</v>
      </c>
      <c r="K300">
        <v>2.5920000000000001</v>
      </c>
      <c r="L300">
        <v>21.922000000000001</v>
      </c>
    </row>
    <row r="301" spans="1:12" x14ac:dyDescent="0.25">
      <c r="A301" s="65">
        <v>35431</v>
      </c>
      <c r="B301">
        <v>20.591999999999999</v>
      </c>
      <c r="C301">
        <v>2.2610000000000001</v>
      </c>
      <c r="D301">
        <v>0.52300000000000002</v>
      </c>
      <c r="E301" t="s">
        <v>2301</v>
      </c>
      <c r="F301">
        <v>23.376000000000001</v>
      </c>
      <c r="G301">
        <v>3.4260000000000002</v>
      </c>
      <c r="H301">
        <v>0.81499999999999995</v>
      </c>
      <c r="I301">
        <v>16.149999999999999</v>
      </c>
      <c r="J301">
        <v>0.51400000000000001</v>
      </c>
      <c r="K301">
        <v>2.472</v>
      </c>
      <c r="L301">
        <v>23.376000000000001</v>
      </c>
    </row>
    <row r="302" spans="1:12" x14ac:dyDescent="0.25">
      <c r="A302" s="65">
        <v>35462</v>
      </c>
      <c r="B302">
        <v>15.930999999999999</v>
      </c>
      <c r="C302">
        <v>2.33</v>
      </c>
      <c r="D302">
        <v>0.55200000000000005</v>
      </c>
      <c r="E302" t="s">
        <v>2301</v>
      </c>
      <c r="F302">
        <v>18.812999999999999</v>
      </c>
      <c r="G302">
        <v>3.0939999999999999</v>
      </c>
      <c r="H302">
        <v>0.77300000000000002</v>
      </c>
      <c r="I302">
        <v>12.215</v>
      </c>
      <c r="J302">
        <v>0.54300000000000004</v>
      </c>
      <c r="K302">
        <v>2.1890000000000001</v>
      </c>
      <c r="L302">
        <v>18.812999999999999</v>
      </c>
    </row>
    <row r="303" spans="1:12" x14ac:dyDescent="0.25">
      <c r="A303" s="65">
        <v>35490</v>
      </c>
      <c r="B303">
        <v>17.934999999999999</v>
      </c>
      <c r="C303">
        <v>2.3929999999999998</v>
      </c>
      <c r="D303">
        <v>0.60499999999999998</v>
      </c>
      <c r="E303" t="s">
        <v>2301</v>
      </c>
      <c r="F303">
        <v>20.933</v>
      </c>
      <c r="G303">
        <v>3.4260000000000002</v>
      </c>
      <c r="H303">
        <v>0.83</v>
      </c>
      <c r="I303">
        <v>13.772</v>
      </c>
      <c r="J303">
        <v>0.59499999999999997</v>
      </c>
      <c r="K303">
        <v>2.3109999999999999</v>
      </c>
      <c r="L303">
        <v>20.933</v>
      </c>
    </row>
    <row r="304" spans="1:12" x14ac:dyDescent="0.25">
      <c r="A304" s="65">
        <v>35521</v>
      </c>
      <c r="B304">
        <v>17.809000000000001</v>
      </c>
      <c r="C304">
        <v>2.609</v>
      </c>
      <c r="D304">
        <v>0.54600000000000004</v>
      </c>
      <c r="E304" t="s">
        <v>2301</v>
      </c>
      <c r="F304">
        <v>20.963999999999999</v>
      </c>
      <c r="G304">
        <v>3.3149999999999999</v>
      </c>
      <c r="H304">
        <v>0.84499999999999997</v>
      </c>
      <c r="I304">
        <v>13.763999999999999</v>
      </c>
      <c r="J304">
        <v>0.53700000000000003</v>
      </c>
      <c r="K304">
        <v>2.5030000000000001</v>
      </c>
      <c r="L304">
        <v>20.963999999999999</v>
      </c>
    </row>
    <row r="305" spans="1:12" x14ac:dyDescent="0.25">
      <c r="A305" s="65">
        <v>35551</v>
      </c>
      <c r="B305">
        <v>18.841999999999999</v>
      </c>
      <c r="C305">
        <v>2.7010000000000001</v>
      </c>
      <c r="D305">
        <v>0.56499999999999995</v>
      </c>
      <c r="E305" t="s">
        <v>2301</v>
      </c>
      <c r="F305">
        <v>22.108000000000001</v>
      </c>
      <c r="G305">
        <v>3.4260000000000002</v>
      </c>
      <c r="H305">
        <v>0.875</v>
      </c>
      <c r="I305">
        <v>14.619</v>
      </c>
      <c r="J305">
        <v>0.55600000000000005</v>
      </c>
      <c r="K305">
        <v>2.633</v>
      </c>
      <c r="L305">
        <v>22.108000000000001</v>
      </c>
    </row>
    <row r="306" spans="1:12" x14ac:dyDescent="0.25">
      <c r="A306" s="65">
        <v>35582</v>
      </c>
      <c r="B306">
        <v>16.202999999999999</v>
      </c>
      <c r="C306">
        <v>2.4790000000000001</v>
      </c>
      <c r="D306">
        <v>0.47399999999999998</v>
      </c>
      <c r="E306" t="s">
        <v>2301</v>
      </c>
      <c r="F306">
        <v>19.155999999999999</v>
      </c>
      <c r="G306">
        <v>3.3149999999999999</v>
      </c>
      <c r="H306">
        <v>0.82399999999999995</v>
      </c>
      <c r="I306">
        <v>12.304</v>
      </c>
      <c r="J306">
        <v>0.46600000000000003</v>
      </c>
      <c r="K306">
        <v>2.2469999999999999</v>
      </c>
      <c r="L306">
        <v>19.155999999999999</v>
      </c>
    </row>
    <row r="307" spans="1:12" x14ac:dyDescent="0.25">
      <c r="A307" s="65">
        <v>35612</v>
      </c>
      <c r="B307">
        <v>18.370999999999999</v>
      </c>
      <c r="C307">
        <v>2.5760000000000001</v>
      </c>
      <c r="D307">
        <v>0.64600000000000002</v>
      </c>
      <c r="E307" t="s">
        <v>2301</v>
      </c>
      <c r="F307">
        <v>21.593</v>
      </c>
      <c r="G307">
        <v>3.4260000000000002</v>
      </c>
      <c r="H307">
        <v>0.85599999999999998</v>
      </c>
      <c r="I307">
        <v>14.183</v>
      </c>
      <c r="J307">
        <v>0.63500000000000001</v>
      </c>
      <c r="K307">
        <v>2.4929999999999999</v>
      </c>
      <c r="L307">
        <v>21.593</v>
      </c>
    </row>
    <row r="308" spans="1:12" x14ac:dyDescent="0.25">
      <c r="A308" s="65">
        <v>35643</v>
      </c>
      <c r="B308">
        <v>19.163</v>
      </c>
      <c r="C308">
        <v>2.5960000000000001</v>
      </c>
      <c r="D308">
        <v>0.49099999999999999</v>
      </c>
      <c r="E308" t="s">
        <v>2301</v>
      </c>
      <c r="F308">
        <v>22.25</v>
      </c>
      <c r="G308">
        <v>3.4260000000000002</v>
      </c>
      <c r="H308">
        <v>0.86</v>
      </c>
      <c r="I308">
        <v>14.897</v>
      </c>
      <c r="J308">
        <v>0.48199999999999998</v>
      </c>
      <c r="K308">
        <v>2.585</v>
      </c>
      <c r="L308">
        <v>22.25</v>
      </c>
    </row>
    <row r="309" spans="1:12" x14ac:dyDescent="0.25">
      <c r="A309" s="65">
        <v>35674</v>
      </c>
      <c r="B309">
        <v>18.123000000000001</v>
      </c>
      <c r="C309">
        <v>2.2930000000000001</v>
      </c>
      <c r="D309">
        <v>0.55100000000000005</v>
      </c>
      <c r="E309" t="s">
        <v>2301</v>
      </c>
      <c r="F309">
        <v>20.966999999999999</v>
      </c>
      <c r="G309">
        <v>3.3149999999999999</v>
      </c>
      <c r="H309">
        <v>0.80100000000000005</v>
      </c>
      <c r="I309">
        <v>14.016</v>
      </c>
      <c r="J309">
        <v>0.54100000000000004</v>
      </c>
      <c r="K309">
        <v>2.294</v>
      </c>
      <c r="L309">
        <v>20.966999999999999</v>
      </c>
    </row>
    <row r="310" spans="1:12" x14ac:dyDescent="0.25">
      <c r="A310" s="65">
        <v>35704</v>
      </c>
      <c r="B310">
        <v>22.477</v>
      </c>
      <c r="C310">
        <v>2.625</v>
      </c>
      <c r="D310">
        <v>0.76600000000000001</v>
      </c>
      <c r="E310" t="s">
        <v>2301</v>
      </c>
      <c r="F310">
        <v>25.867999999999999</v>
      </c>
      <c r="G310">
        <v>3.4260000000000002</v>
      </c>
      <c r="H310">
        <v>0.86899999999999999</v>
      </c>
      <c r="I310">
        <v>17.888000000000002</v>
      </c>
      <c r="J310">
        <v>0.754</v>
      </c>
      <c r="K310">
        <v>2.9319999999999999</v>
      </c>
      <c r="L310">
        <v>25.867999999999999</v>
      </c>
    </row>
    <row r="311" spans="1:12" x14ac:dyDescent="0.25">
      <c r="A311" s="65">
        <v>35735</v>
      </c>
      <c r="B311">
        <v>19.113</v>
      </c>
      <c r="C311">
        <v>2.4980000000000002</v>
      </c>
      <c r="D311">
        <v>0.6</v>
      </c>
      <c r="E311" t="s">
        <v>2301</v>
      </c>
      <c r="F311">
        <v>22.210999999999999</v>
      </c>
      <c r="G311">
        <v>3.3149999999999999</v>
      </c>
      <c r="H311">
        <v>0.83099999999999996</v>
      </c>
      <c r="I311">
        <v>14.928000000000001</v>
      </c>
      <c r="J311">
        <v>0.59</v>
      </c>
      <c r="K311">
        <v>2.5470000000000002</v>
      </c>
      <c r="L311">
        <v>22.210999999999999</v>
      </c>
    </row>
    <row r="312" spans="1:12" x14ac:dyDescent="0.25">
      <c r="A312" s="65">
        <v>35765</v>
      </c>
      <c r="B312">
        <v>17.838999999999999</v>
      </c>
      <c r="C312">
        <v>2.601</v>
      </c>
      <c r="D312">
        <v>0.78</v>
      </c>
      <c r="E312" t="s">
        <v>2301</v>
      </c>
      <c r="F312">
        <v>21.22</v>
      </c>
      <c r="G312">
        <v>3.4260000000000002</v>
      </c>
      <c r="H312">
        <v>0.86</v>
      </c>
      <c r="I312">
        <v>13.709</v>
      </c>
      <c r="J312">
        <v>0.76700000000000002</v>
      </c>
      <c r="K312">
        <v>2.4590000000000001</v>
      </c>
      <c r="L312">
        <v>21.22</v>
      </c>
    </row>
    <row r="313" spans="1:12" x14ac:dyDescent="0.25">
      <c r="A313" s="65">
        <v>35796</v>
      </c>
      <c r="B313">
        <v>20.457000000000001</v>
      </c>
      <c r="C313">
        <v>2.2120000000000002</v>
      </c>
      <c r="D313">
        <v>0.73399999999999999</v>
      </c>
      <c r="E313" t="s">
        <v>2301</v>
      </c>
      <c r="F313">
        <v>23.402999999999999</v>
      </c>
      <c r="G313">
        <v>3.0270000000000001</v>
      </c>
      <c r="H313">
        <v>0.72599999999999998</v>
      </c>
      <c r="I313">
        <v>16.329999999999998</v>
      </c>
      <c r="J313">
        <v>0.72299999999999998</v>
      </c>
      <c r="K313">
        <v>2.597</v>
      </c>
      <c r="L313">
        <v>23.402999999999999</v>
      </c>
    </row>
    <row r="314" spans="1:12" x14ac:dyDescent="0.25">
      <c r="A314" s="65">
        <v>35827</v>
      </c>
      <c r="B314">
        <v>14.853</v>
      </c>
      <c r="C314">
        <v>2.1669999999999998</v>
      </c>
      <c r="D314">
        <v>0.59299999999999997</v>
      </c>
      <c r="E314" t="s">
        <v>2301</v>
      </c>
      <c r="F314">
        <v>17.611999999999998</v>
      </c>
      <c r="G314">
        <v>2.734</v>
      </c>
      <c r="H314">
        <v>0.67400000000000004</v>
      </c>
      <c r="I314">
        <v>11.513</v>
      </c>
      <c r="J314">
        <v>0.58399999999999996</v>
      </c>
      <c r="K314">
        <v>2.1070000000000002</v>
      </c>
      <c r="L314">
        <v>17.611999999999998</v>
      </c>
    </row>
    <row r="315" spans="1:12" x14ac:dyDescent="0.25">
      <c r="A315" s="65">
        <v>35855</v>
      </c>
      <c r="B315">
        <v>16.837</v>
      </c>
      <c r="C315">
        <v>2.512</v>
      </c>
      <c r="D315">
        <v>0.67900000000000005</v>
      </c>
      <c r="E315" t="s">
        <v>2301</v>
      </c>
      <c r="F315">
        <v>20.027999999999999</v>
      </c>
      <c r="G315">
        <v>3.0270000000000001</v>
      </c>
      <c r="H315">
        <v>0.76200000000000001</v>
      </c>
      <c r="I315">
        <v>13.111000000000001</v>
      </c>
      <c r="J315">
        <v>0.66900000000000004</v>
      </c>
      <c r="K315">
        <v>2.4590000000000001</v>
      </c>
      <c r="L315">
        <v>20.027999999999999</v>
      </c>
    </row>
    <row r="316" spans="1:12" x14ac:dyDescent="0.25">
      <c r="A316" s="65">
        <v>35886</v>
      </c>
      <c r="B316">
        <v>16.702000000000002</v>
      </c>
      <c r="C316">
        <v>2.4529999999999998</v>
      </c>
      <c r="D316">
        <v>0.58899999999999997</v>
      </c>
      <c r="E316" t="s">
        <v>2301</v>
      </c>
      <c r="F316">
        <v>19.745000000000001</v>
      </c>
      <c r="G316">
        <v>2.93</v>
      </c>
      <c r="H316">
        <v>0.74099999999999999</v>
      </c>
      <c r="I316">
        <v>13.055999999999999</v>
      </c>
      <c r="J316">
        <v>0.57999999999999996</v>
      </c>
      <c r="K316">
        <v>2.4380000000000002</v>
      </c>
      <c r="L316">
        <v>19.745000000000001</v>
      </c>
    </row>
    <row r="317" spans="1:12" x14ac:dyDescent="0.25">
      <c r="A317" s="65">
        <v>35916</v>
      </c>
      <c r="B317">
        <v>17.504999999999999</v>
      </c>
      <c r="C317">
        <v>2.6589999999999998</v>
      </c>
      <c r="D317">
        <v>0.52600000000000002</v>
      </c>
      <c r="E317" t="s">
        <v>2301</v>
      </c>
      <c r="F317">
        <v>20.69</v>
      </c>
      <c r="G317">
        <v>3.0270000000000001</v>
      </c>
      <c r="H317">
        <v>0.78200000000000003</v>
      </c>
      <c r="I317">
        <v>13.724</v>
      </c>
      <c r="J317">
        <v>0.51800000000000002</v>
      </c>
      <c r="K317">
        <v>2.6389999999999998</v>
      </c>
      <c r="L317">
        <v>20.69</v>
      </c>
    </row>
    <row r="318" spans="1:12" x14ac:dyDescent="0.25">
      <c r="A318" s="65">
        <v>35947</v>
      </c>
      <c r="B318">
        <v>12.071999999999999</v>
      </c>
      <c r="C318">
        <v>2.2509999999999999</v>
      </c>
      <c r="D318">
        <v>0.56699999999999995</v>
      </c>
      <c r="E318" t="s">
        <v>2301</v>
      </c>
      <c r="F318">
        <v>14.89</v>
      </c>
      <c r="G318">
        <v>2.93</v>
      </c>
      <c r="H318">
        <v>0.70799999999999996</v>
      </c>
      <c r="I318">
        <v>8.8789999999999996</v>
      </c>
      <c r="J318">
        <v>0.55900000000000005</v>
      </c>
      <c r="K318">
        <v>1.8140000000000001</v>
      </c>
      <c r="L318">
        <v>14.89</v>
      </c>
    </row>
    <row r="319" spans="1:12" x14ac:dyDescent="0.25">
      <c r="A319" s="65">
        <v>35977</v>
      </c>
      <c r="B319">
        <v>17.311</v>
      </c>
      <c r="C319">
        <v>2.5110000000000001</v>
      </c>
      <c r="D319">
        <v>0.59499999999999997</v>
      </c>
      <c r="E319" t="s">
        <v>2301</v>
      </c>
      <c r="F319">
        <v>20.417000000000002</v>
      </c>
      <c r="G319">
        <v>3.0270000000000001</v>
      </c>
      <c r="H319">
        <v>0.76200000000000001</v>
      </c>
      <c r="I319">
        <v>13.535</v>
      </c>
      <c r="J319">
        <v>0.58599999999999997</v>
      </c>
      <c r="K319">
        <v>2.5059999999999998</v>
      </c>
      <c r="L319">
        <v>20.417000000000002</v>
      </c>
    </row>
    <row r="320" spans="1:12" x14ac:dyDescent="0.25">
      <c r="A320" s="65">
        <v>36008</v>
      </c>
      <c r="B320">
        <v>17.986999999999998</v>
      </c>
      <c r="C320">
        <v>2.5150000000000001</v>
      </c>
      <c r="D320">
        <v>0.63500000000000001</v>
      </c>
      <c r="E320" t="s">
        <v>2301</v>
      </c>
      <c r="F320">
        <v>21.135999999999999</v>
      </c>
      <c r="G320">
        <v>3.0270000000000001</v>
      </c>
      <c r="H320">
        <v>0.76400000000000001</v>
      </c>
      <c r="I320">
        <v>14.143000000000001</v>
      </c>
      <c r="J320">
        <v>0.625</v>
      </c>
      <c r="K320">
        <v>2.577</v>
      </c>
      <c r="L320">
        <v>21.135999999999999</v>
      </c>
    </row>
    <row r="321" spans="1:12" x14ac:dyDescent="0.25">
      <c r="A321" s="65">
        <v>36039</v>
      </c>
      <c r="B321">
        <v>17.492000000000001</v>
      </c>
      <c r="C321">
        <v>2.423</v>
      </c>
      <c r="D321">
        <v>0.65300000000000002</v>
      </c>
      <c r="E321" t="s">
        <v>2301</v>
      </c>
      <c r="F321">
        <v>20.568000000000001</v>
      </c>
      <c r="G321">
        <v>2.93</v>
      </c>
      <c r="H321">
        <v>0.73799999999999999</v>
      </c>
      <c r="I321">
        <v>13.762</v>
      </c>
      <c r="J321">
        <v>0.64300000000000002</v>
      </c>
      <c r="K321">
        <v>2.4950000000000001</v>
      </c>
      <c r="L321">
        <v>20.568000000000001</v>
      </c>
    </row>
    <row r="322" spans="1:12" x14ac:dyDescent="0.25">
      <c r="A322" s="65">
        <v>36069</v>
      </c>
      <c r="B322">
        <v>18.948</v>
      </c>
      <c r="C322">
        <v>2.6259999999999999</v>
      </c>
      <c r="D322">
        <v>0.749</v>
      </c>
      <c r="E322" t="s">
        <v>2301</v>
      </c>
      <c r="F322">
        <v>22.324000000000002</v>
      </c>
      <c r="G322">
        <v>3.0270000000000001</v>
      </c>
      <c r="H322">
        <v>0.78</v>
      </c>
      <c r="I322">
        <v>15.019</v>
      </c>
      <c r="J322">
        <v>0.73799999999999999</v>
      </c>
      <c r="K322">
        <v>2.76</v>
      </c>
      <c r="L322">
        <v>22.324000000000002</v>
      </c>
    </row>
    <row r="323" spans="1:12" x14ac:dyDescent="0.25">
      <c r="A323" s="65">
        <v>36100</v>
      </c>
      <c r="B323">
        <v>16.068999999999999</v>
      </c>
      <c r="C323">
        <v>2.2519999999999998</v>
      </c>
      <c r="D323">
        <v>0.66700000000000004</v>
      </c>
      <c r="E323" t="s">
        <v>2301</v>
      </c>
      <c r="F323">
        <v>18.988</v>
      </c>
      <c r="G323">
        <v>2.93</v>
      </c>
      <c r="H323">
        <v>0.71299999999999997</v>
      </c>
      <c r="I323">
        <v>12.468</v>
      </c>
      <c r="J323">
        <v>0.65700000000000003</v>
      </c>
      <c r="K323">
        <v>2.2200000000000002</v>
      </c>
      <c r="L323">
        <v>18.988</v>
      </c>
    </row>
    <row r="324" spans="1:12" x14ac:dyDescent="0.25">
      <c r="A324" s="65">
        <v>36130</v>
      </c>
      <c r="B324">
        <v>18.641999999999999</v>
      </c>
      <c r="C324">
        <v>2.93</v>
      </c>
      <c r="D324">
        <v>0.85399999999999998</v>
      </c>
      <c r="E324" t="s">
        <v>2301</v>
      </c>
      <c r="F324">
        <v>22.427</v>
      </c>
      <c r="G324">
        <v>3.0270000000000001</v>
      </c>
      <c r="H324">
        <v>0.82099999999999995</v>
      </c>
      <c r="I324">
        <v>14.776999999999999</v>
      </c>
      <c r="J324">
        <v>0.84099999999999997</v>
      </c>
      <c r="K324">
        <v>2.9609999999999999</v>
      </c>
      <c r="L324">
        <v>22.427</v>
      </c>
    </row>
    <row r="325" spans="1:12" x14ac:dyDescent="0.25">
      <c r="A325" s="65">
        <v>36161</v>
      </c>
      <c r="B325">
        <v>19.791</v>
      </c>
      <c r="C325">
        <v>2.2909999999999999</v>
      </c>
      <c r="D325">
        <v>0.71299999999999997</v>
      </c>
      <c r="E325" t="s">
        <v>2301</v>
      </c>
      <c r="F325">
        <v>22.795999999999999</v>
      </c>
      <c r="G325">
        <v>3.1070000000000002</v>
      </c>
      <c r="H325">
        <v>0.755</v>
      </c>
      <c r="I325">
        <v>15.614000000000001</v>
      </c>
      <c r="J325">
        <v>0.70499999999999996</v>
      </c>
      <c r="K325">
        <v>2.6139999999999999</v>
      </c>
      <c r="L325">
        <v>22.795999999999999</v>
      </c>
    </row>
    <row r="326" spans="1:12" x14ac:dyDescent="0.25">
      <c r="A326" s="65">
        <v>36192</v>
      </c>
      <c r="B326">
        <v>15.228999999999999</v>
      </c>
      <c r="C326">
        <v>2.3279999999999998</v>
      </c>
      <c r="D326">
        <v>0.59799999999999998</v>
      </c>
      <c r="E326" t="s">
        <v>2301</v>
      </c>
      <c r="F326">
        <v>18.155000000000001</v>
      </c>
      <c r="G326">
        <v>2.806</v>
      </c>
      <c r="H326">
        <v>0.71499999999999997</v>
      </c>
      <c r="I326">
        <v>11.747</v>
      </c>
      <c r="J326">
        <v>0.59199999999999997</v>
      </c>
      <c r="K326">
        <v>2.294</v>
      </c>
      <c r="L326">
        <v>18.155000000000001</v>
      </c>
    </row>
    <row r="327" spans="1:12" x14ac:dyDescent="0.25">
      <c r="A327" s="65">
        <v>36220</v>
      </c>
      <c r="B327">
        <v>14.061999999999999</v>
      </c>
      <c r="C327">
        <v>2.4249999999999998</v>
      </c>
      <c r="D327">
        <v>0.63800000000000001</v>
      </c>
      <c r="E327" t="s">
        <v>2301</v>
      </c>
      <c r="F327">
        <v>17.126000000000001</v>
      </c>
      <c r="G327">
        <v>3.1070000000000002</v>
      </c>
      <c r="H327">
        <v>0.76900000000000002</v>
      </c>
      <c r="I327">
        <v>10.483000000000001</v>
      </c>
      <c r="J327">
        <v>0.63100000000000001</v>
      </c>
      <c r="K327">
        <v>2.1349999999999998</v>
      </c>
      <c r="L327">
        <v>17.126000000000001</v>
      </c>
    </row>
    <row r="328" spans="1:12" x14ac:dyDescent="0.25">
      <c r="A328" s="65">
        <v>36251</v>
      </c>
      <c r="B328">
        <v>17.215</v>
      </c>
      <c r="C328">
        <v>2.57</v>
      </c>
      <c r="D328">
        <v>0.58899999999999997</v>
      </c>
      <c r="E328" t="s">
        <v>2301</v>
      </c>
      <c r="F328">
        <v>20.375</v>
      </c>
      <c r="G328">
        <v>3.0070000000000001</v>
      </c>
      <c r="H328">
        <v>0.77700000000000002</v>
      </c>
      <c r="I328">
        <v>13.398999999999999</v>
      </c>
      <c r="J328">
        <v>0.58299999999999996</v>
      </c>
      <c r="K328">
        <v>2.61</v>
      </c>
      <c r="L328">
        <v>20.375</v>
      </c>
    </row>
    <row r="329" spans="1:12" x14ac:dyDescent="0.25">
      <c r="A329" s="65">
        <v>36281</v>
      </c>
      <c r="B329">
        <v>20.838999999999999</v>
      </c>
      <c r="C329">
        <v>2.7050000000000001</v>
      </c>
      <c r="D329">
        <v>0.59299999999999997</v>
      </c>
      <c r="E329" t="s">
        <v>2301</v>
      </c>
      <c r="F329">
        <v>24.138000000000002</v>
      </c>
      <c r="G329">
        <v>3.1070000000000002</v>
      </c>
      <c r="H329">
        <v>0.81100000000000005</v>
      </c>
      <c r="I329">
        <v>16.585000000000001</v>
      </c>
      <c r="J329">
        <v>0.58699999999999997</v>
      </c>
      <c r="K329">
        <v>3.0470000000000002</v>
      </c>
      <c r="L329">
        <v>24.138000000000002</v>
      </c>
    </row>
    <row r="330" spans="1:12" x14ac:dyDescent="0.25">
      <c r="A330" s="65">
        <v>36312</v>
      </c>
      <c r="B330">
        <v>16.312000000000001</v>
      </c>
      <c r="C330">
        <v>2.6040000000000001</v>
      </c>
      <c r="D330">
        <v>0.65200000000000002</v>
      </c>
      <c r="E330" t="s">
        <v>2301</v>
      </c>
      <c r="F330">
        <v>19.568000000000001</v>
      </c>
      <c r="G330">
        <v>3.0070000000000001</v>
      </c>
      <c r="H330">
        <v>0.78100000000000003</v>
      </c>
      <c r="I330">
        <v>12.590999999999999</v>
      </c>
      <c r="J330">
        <v>0.64500000000000002</v>
      </c>
      <c r="K330">
        <v>2.5449999999999999</v>
      </c>
      <c r="L330">
        <v>19.568000000000001</v>
      </c>
    </row>
    <row r="331" spans="1:12" x14ac:dyDescent="0.25">
      <c r="A331" s="65">
        <v>36342</v>
      </c>
      <c r="B331">
        <v>19.131</v>
      </c>
      <c r="C331">
        <v>2.5070000000000001</v>
      </c>
      <c r="D331">
        <v>0.55800000000000005</v>
      </c>
      <c r="E331" t="s">
        <v>2301</v>
      </c>
      <c r="F331">
        <v>22.195</v>
      </c>
      <c r="G331">
        <v>3.1070000000000002</v>
      </c>
      <c r="H331">
        <v>0.78300000000000003</v>
      </c>
      <c r="I331">
        <v>15.037000000000001</v>
      </c>
      <c r="J331">
        <v>0.55100000000000005</v>
      </c>
      <c r="K331">
        <v>2.7170000000000001</v>
      </c>
      <c r="L331">
        <v>22.195</v>
      </c>
    </row>
    <row r="332" spans="1:12" x14ac:dyDescent="0.25">
      <c r="A332" s="65">
        <v>36373</v>
      </c>
      <c r="B332">
        <v>18.55</v>
      </c>
      <c r="C332">
        <v>2.3929999999999998</v>
      </c>
      <c r="D332">
        <v>0.63900000000000001</v>
      </c>
      <c r="E332" t="s">
        <v>2301</v>
      </c>
      <c r="F332">
        <v>21.582000000000001</v>
      </c>
      <c r="G332">
        <v>3.1070000000000002</v>
      </c>
      <c r="H332">
        <v>0.76800000000000002</v>
      </c>
      <c r="I332">
        <v>14.507999999999999</v>
      </c>
      <c r="J332">
        <v>0.63200000000000001</v>
      </c>
      <c r="K332">
        <v>2.5680000000000001</v>
      </c>
      <c r="L332">
        <v>21.582000000000001</v>
      </c>
    </row>
    <row r="333" spans="1:12" x14ac:dyDescent="0.25">
      <c r="A333" s="65">
        <v>36404</v>
      </c>
      <c r="B333">
        <v>17.062000000000001</v>
      </c>
      <c r="C333">
        <v>2.4140000000000001</v>
      </c>
      <c r="D333">
        <v>0.64</v>
      </c>
      <c r="E333" t="s">
        <v>2301</v>
      </c>
      <c r="F333">
        <v>20.117000000000001</v>
      </c>
      <c r="G333">
        <v>3.0070000000000001</v>
      </c>
      <c r="H333">
        <v>0.75600000000000001</v>
      </c>
      <c r="I333">
        <v>13.249000000000001</v>
      </c>
      <c r="J333">
        <v>0.63300000000000001</v>
      </c>
      <c r="K333">
        <v>2.472</v>
      </c>
      <c r="L333">
        <v>20.117000000000001</v>
      </c>
    </row>
    <row r="334" spans="1:12" x14ac:dyDescent="0.25">
      <c r="A334" s="65">
        <v>36434</v>
      </c>
      <c r="B334">
        <v>15.422000000000001</v>
      </c>
      <c r="C334">
        <v>2.4239999999999999</v>
      </c>
      <c r="D334">
        <v>0.79500000000000004</v>
      </c>
      <c r="E334" t="s">
        <v>2301</v>
      </c>
      <c r="F334">
        <v>18.64</v>
      </c>
      <c r="G334">
        <v>3.1070000000000002</v>
      </c>
      <c r="H334">
        <v>0.77</v>
      </c>
      <c r="I334">
        <v>11.705</v>
      </c>
      <c r="J334">
        <v>0.78600000000000003</v>
      </c>
      <c r="K334">
        <v>2.2730000000000001</v>
      </c>
      <c r="L334">
        <v>18.64</v>
      </c>
    </row>
    <row r="335" spans="1:12" x14ac:dyDescent="0.25">
      <c r="A335" s="65">
        <v>36465</v>
      </c>
      <c r="B335">
        <v>18.03</v>
      </c>
      <c r="C335">
        <v>2.3839999999999999</v>
      </c>
      <c r="D335">
        <v>0.81699999999999995</v>
      </c>
      <c r="E335" t="s">
        <v>2301</v>
      </c>
      <c r="F335">
        <v>21.231000000000002</v>
      </c>
      <c r="G335">
        <v>3.0070000000000001</v>
      </c>
      <c r="H335">
        <v>0.753</v>
      </c>
      <c r="I335">
        <v>14.117000000000001</v>
      </c>
      <c r="J335">
        <v>0.80800000000000005</v>
      </c>
      <c r="K335">
        <v>2.5470000000000002</v>
      </c>
      <c r="L335">
        <v>21.231000000000002</v>
      </c>
    </row>
    <row r="336" spans="1:12" x14ac:dyDescent="0.25">
      <c r="A336" s="65">
        <v>36495</v>
      </c>
      <c r="B336">
        <v>16.045000000000002</v>
      </c>
      <c r="C336">
        <v>2.3490000000000002</v>
      </c>
      <c r="D336">
        <v>0.92100000000000004</v>
      </c>
      <c r="E336" t="s">
        <v>2301</v>
      </c>
      <c r="F336">
        <v>19.315000000000001</v>
      </c>
      <c r="G336">
        <v>3.1070000000000002</v>
      </c>
      <c r="H336">
        <v>0.76100000000000001</v>
      </c>
      <c r="I336">
        <v>12.259</v>
      </c>
      <c r="J336">
        <v>0.91</v>
      </c>
      <c r="K336">
        <v>2.278</v>
      </c>
      <c r="L336">
        <v>19.315000000000001</v>
      </c>
    </row>
    <row r="337" spans="1:12" x14ac:dyDescent="0.25">
      <c r="A337" s="65">
        <v>36526</v>
      </c>
      <c r="B337">
        <v>15.074</v>
      </c>
      <c r="C337">
        <v>2.2109999999999999</v>
      </c>
      <c r="D337">
        <v>0.78600000000000003</v>
      </c>
      <c r="E337" t="s">
        <v>2301</v>
      </c>
      <c r="F337">
        <v>18.071000000000002</v>
      </c>
      <c r="G337">
        <v>3.3370000000000002</v>
      </c>
      <c r="H337">
        <v>0.77</v>
      </c>
      <c r="I337">
        <v>11.035</v>
      </c>
      <c r="J337">
        <v>0.77700000000000002</v>
      </c>
      <c r="K337">
        <v>2.1520000000000001</v>
      </c>
      <c r="L337">
        <v>18.071000000000002</v>
      </c>
    </row>
    <row r="338" spans="1:12" x14ac:dyDescent="0.25">
      <c r="A338" s="65">
        <v>36557</v>
      </c>
      <c r="B338">
        <v>17.376999999999999</v>
      </c>
      <c r="C338">
        <v>2.2440000000000002</v>
      </c>
      <c r="D338">
        <v>0.65200000000000002</v>
      </c>
      <c r="E338" t="s">
        <v>2301</v>
      </c>
      <c r="F338">
        <v>20.273</v>
      </c>
      <c r="G338">
        <v>3.1219999999999999</v>
      </c>
      <c r="H338">
        <v>0.74399999999999999</v>
      </c>
      <c r="I338">
        <v>13.291</v>
      </c>
      <c r="J338">
        <v>0.64400000000000002</v>
      </c>
      <c r="K338">
        <v>2.472</v>
      </c>
      <c r="L338">
        <v>20.273</v>
      </c>
    </row>
    <row r="339" spans="1:12" x14ac:dyDescent="0.25">
      <c r="A339" s="65">
        <v>36586</v>
      </c>
      <c r="B339">
        <v>18.358000000000001</v>
      </c>
      <c r="C339">
        <v>2.5249999999999999</v>
      </c>
      <c r="D339">
        <v>0.79900000000000004</v>
      </c>
      <c r="E339" t="s">
        <v>2301</v>
      </c>
      <c r="F339">
        <v>21.681999999999999</v>
      </c>
      <c r="G339">
        <v>3.3370000000000002</v>
      </c>
      <c r="H339">
        <v>0.81</v>
      </c>
      <c r="I339">
        <v>14.023999999999999</v>
      </c>
      <c r="J339">
        <v>0.79</v>
      </c>
      <c r="K339">
        <v>2.722</v>
      </c>
      <c r="L339">
        <v>21.681999999999999</v>
      </c>
    </row>
    <row r="340" spans="1:12" x14ac:dyDescent="0.25">
      <c r="A340" s="65">
        <v>36617</v>
      </c>
      <c r="B340">
        <v>17.547000000000001</v>
      </c>
      <c r="C340">
        <v>2.5019999999999998</v>
      </c>
      <c r="D340">
        <v>0.69199999999999995</v>
      </c>
      <c r="E340" t="s">
        <v>2301</v>
      </c>
      <c r="F340">
        <v>20.741</v>
      </c>
      <c r="G340">
        <v>3.2290000000000001</v>
      </c>
      <c r="H340">
        <v>0.79100000000000004</v>
      </c>
      <c r="I340">
        <v>13.378</v>
      </c>
      <c r="J340">
        <v>0.68400000000000005</v>
      </c>
      <c r="K340">
        <v>2.6589999999999998</v>
      </c>
      <c r="L340">
        <v>20.741</v>
      </c>
    </row>
    <row r="341" spans="1:12" x14ac:dyDescent="0.25">
      <c r="A341" s="65">
        <v>36647</v>
      </c>
      <c r="B341">
        <v>17.260000000000002</v>
      </c>
      <c r="C341">
        <v>2.6669999999999998</v>
      </c>
      <c r="D341">
        <v>0.79300000000000004</v>
      </c>
      <c r="E341" t="s">
        <v>2301</v>
      </c>
      <c r="F341">
        <v>20.72</v>
      </c>
      <c r="G341">
        <v>3.3370000000000002</v>
      </c>
      <c r="H341">
        <v>0.82599999999999996</v>
      </c>
      <c r="I341">
        <v>13.045999999999999</v>
      </c>
      <c r="J341">
        <v>0.78300000000000003</v>
      </c>
      <c r="K341">
        <v>2.7280000000000002</v>
      </c>
      <c r="L341">
        <v>20.72</v>
      </c>
    </row>
    <row r="342" spans="1:12" x14ac:dyDescent="0.25">
      <c r="A342" s="65">
        <v>36678</v>
      </c>
      <c r="B342">
        <v>15.733000000000001</v>
      </c>
      <c r="C342">
        <v>2.226</v>
      </c>
      <c r="D342">
        <v>0.60099999999999998</v>
      </c>
      <c r="E342" t="s">
        <v>2301</v>
      </c>
      <c r="F342">
        <v>18.559999999999999</v>
      </c>
      <c r="G342">
        <v>3.2290000000000001</v>
      </c>
      <c r="H342">
        <v>0.75600000000000001</v>
      </c>
      <c r="I342">
        <v>11.717000000000001</v>
      </c>
      <c r="J342">
        <v>0.59399999999999997</v>
      </c>
      <c r="K342">
        <v>2.2629999999999999</v>
      </c>
      <c r="L342">
        <v>18.559999999999999</v>
      </c>
    </row>
    <row r="343" spans="1:12" x14ac:dyDescent="0.25">
      <c r="A343" s="65">
        <v>36708</v>
      </c>
      <c r="B343">
        <v>17.943999999999999</v>
      </c>
      <c r="C343">
        <v>2.3220000000000001</v>
      </c>
      <c r="D343">
        <v>0.73699999999999999</v>
      </c>
      <c r="E343" t="s">
        <v>2301</v>
      </c>
      <c r="F343">
        <v>21.003</v>
      </c>
      <c r="G343">
        <v>3.3370000000000002</v>
      </c>
      <c r="H343">
        <v>0.78600000000000003</v>
      </c>
      <c r="I343">
        <v>13.632</v>
      </c>
      <c r="J343">
        <v>0.72899999999999998</v>
      </c>
      <c r="K343">
        <v>2.52</v>
      </c>
      <c r="L343">
        <v>21.003</v>
      </c>
    </row>
    <row r="344" spans="1:12" x14ac:dyDescent="0.25">
      <c r="A344" s="65">
        <v>36739</v>
      </c>
      <c r="B344">
        <v>18.257000000000001</v>
      </c>
      <c r="C344">
        <v>2.2440000000000002</v>
      </c>
      <c r="D344">
        <v>0.81399999999999995</v>
      </c>
      <c r="E344" t="s">
        <v>2301</v>
      </c>
      <c r="F344">
        <v>21.314</v>
      </c>
      <c r="G344">
        <v>3.3370000000000002</v>
      </c>
      <c r="H344">
        <v>0.77700000000000002</v>
      </c>
      <c r="I344">
        <v>13.907999999999999</v>
      </c>
      <c r="J344">
        <v>0.80400000000000005</v>
      </c>
      <c r="K344">
        <v>2.488</v>
      </c>
      <c r="L344">
        <v>21.314</v>
      </c>
    </row>
    <row r="345" spans="1:12" x14ac:dyDescent="0.25">
      <c r="A345" s="65">
        <v>36770</v>
      </c>
      <c r="B345">
        <v>16.956</v>
      </c>
      <c r="C345">
        <v>2.1480000000000001</v>
      </c>
      <c r="D345">
        <v>0.749</v>
      </c>
      <c r="E345" t="s">
        <v>2301</v>
      </c>
      <c r="F345">
        <v>19.853000000000002</v>
      </c>
      <c r="G345">
        <v>3.2290000000000001</v>
      </c>
      <c r="H345">
        <v>0.749</v>
      </c>
      <c r="I345">
        <v>12.815</v>
      </c>
      <c r="J345">
        <v>0.74</v>
      </c>
      <c r="K345">
        <v>2.3199999999999998</v>
      </c>
      <c r="L345">
        <v>19.853000000000002</v>
      </c>
    </row>
    <row r="346" spans="1:12" x14ac:dyDescent="0.25">
      <c r="A346" s="65">
        <v>36800</v>
      </c>
      <c r="B346">
        <v>19.335999999999999</v>
      </c>
      <c r="C346">
        <v>2.2949999999999999</v>
      </c>
      <c r="D346">
        <v>0.89700000000000002</v>
      </c>
      <c r="E346" t="s">
        <v>2301</v>
      </c>
      <c r="F346">
        <v>22.529</v>
      </c>
      <c r="G346">
        <v>3.3370000000000002</v>
      </c>
      <c r="H346">
        <v>0.78400000000000003</v>
      </c>
      <c r="I346">
        <v>14.887</v>
      </c>
      <c r="J346">
        <v>0.88700000000000001</v>
      </c>
      <c r="K346">
        <v>2.6349999999999998</v>
      </c>
      <c r="L346">
        <v>22.529</v>
      </c>
    </row>
    <row r="347" spans="1:12" x14ac:dyDescent="0.25">
      <c r="A347" s="65">
        <v>36831</v>
      </c>
      <c r="B347">
        <v>18.835000000000001</v>
      </c>
      <c r="C347">
        <v>2.137</v>
      </c>
      <c r="D347">
        <v>0.89</v>
      </c>
      <c r="E347" t="s">
        <v>2301</v>
      </c>
      <c r="F347">
        <v>21.861999999999998</v>
      </c>
      <c r="G347">
        <v>3.2290000000000001</v>
      </c>
      <c r="H347">
        <v>0.749</v>
      </c>
      <c r="I347">
        <v>14.51</v>
      </c>
      <c r="J347">
        <v>0.879</v>
      </c>
      <c r="K347">
        <v>2.4950000000000001</v>
      </c>
      <c r="L347">
        <v>21.861999999999998</v>
      </c>
    </row>
    <row r="348" spans="1:12" x14ac:dyDescent="0.25">
      <c r="A348" s="65">
        <v>36861</v>
      </c>
      <c r="B348">
        <v>19.471</v>
      </c>
      <c r="C348">
        <v>1.351</v>
      </c>
      <c r="D348">
        <v>0.93400000000000005</v>
      </c>
      <c r="E348" t="s">
        <v>2301</v>
      </c>
      <c r="F348">
        <v>21.757000000000001</v>
      </c>
      <c r="G348">
        <v>3.3370000000000002</v>
      </c>
      <c r="H348">
        <v>0.67300000000000004</v>
      </c>
      <c r="I348">
        <v>14.926</v>
      </c>
      <c r="J348">
        <v>0.92300000000000004</v>
      </c>
      <c r="K348">
        <v>1.897</v>
      </c>
      <c r="L348">
        <v>21.757000000000001</v>
      </c>
    </row>
    <row r="349" spans="1:12" x14ac:dyDescent="0.25">
      <c r="A349" s="65">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x14ac:dyDescent="0.25">
      <c r="A350" s="65">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x14ac:dyDescent="0.25">
      <c r="A351" s="65">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x14ac:dyDescent="0.25">
      <c r="A352" s="65">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x14ac:dyDescent="0.25">
      <c r="A353" s="65">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x14ac:dyDescent="0.25">
      <c r="A354" s="65">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x14ac:dyDescent="0.25">
      <c r="A355" s="65">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x14ac:dyDescent="0.25">
      <c r="A356" s="65">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x14ac:dyDescent="0.25">
      <c r="A357" s="65">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x14ac:dyDescent="0.25">
      <c r="A358" s="65">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x14ac:dyDescent="0.25">
      <c r="A359" s="65">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x14ac:dyDescent="0.25">
      <c r="A360" s="65">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x14ac:dyDescent="0.25">
      <c r="A361" s="65">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x14ac:dyDescent="0.25">
      <c r="A362" s="65">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x14ac:dyDescent="0.25">
      <c r="A363" s="65">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x14ac:dyDescent="0.25">
      <c r="A364" s="65">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x14ac:dyDescent="0.25">
      <c r="A365" s="65">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x14ac:dyDescent="0.25">
      <c r="A366" s="65">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x14ac:dyDescent="0.25">
      <c r="A367" s="65">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x14ac:dyDescent="0.25">
      <c r="A368" s="65">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x14ac:dyDescent="0.25">
      <c r="A369" s="65">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x14ac:dyDescent="0.25">
      <c r="A370" s="65">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x14ac:dyDescent="0.25">
      <c r="A371" s="65">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x14ac:dyDescent="0.25">
      <c r="A372" s="65">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x14ac:dyDescent="0.25">
      <c r="A373" s="65">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x14ac:dyDescent="0.25">
      <c r="A374" s="65">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x14ac:dyDescent="0.25">
      <c r="A375" s="65">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x14ac:dyDescent="0.25">
      <c r="A376" s="65">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x14ac:dyDescent="0.25">
      <c r="A377" s="65">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x14ac:dyDescent="0.25">
      <c r="A378" s="65">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x14ac:dyDescent="0.25">
      <c r="A379" s="65">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x14ac:dyDescent="0.25">
      <c r="A380" s="65">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x14ac:dyDescent="0.25">
      <c r="A381" s="65">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x14ac:dyDescent="0.25">
      <c r="A382" s="65">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x14ac:dyDescent="0.25">
      <c r="A383" s="65">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x14ac:dyDescent="0.25">
      <c r="A384" s="65">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x14ac:dyDescent="0.25">
      <c r="A385" s="65">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x14ac:dyDescent="0.25">
      <c r="A386" s="65">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x14ac:dyDescent="0.25">
      <c r="A387" s="65">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x14ac:dyDescent="0.25">
      <c r="A388" s="65">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x14ac:dyDescent="0.25">
      <c r="A389" s="65">
        <v>38108</v>
      </c>
      <c r="B389">
        <v>15.925000000000001</v>
      </c>
      <c r="C389">
        <v>3.04</v>
      </c>
      <c r="D389">
        <v>1.671</v>
      </c>
      <c r="E389">
        <v>1.9E-2</v>
      </c>
      <c r="F389">
        <v>20.654</v>
      </c>
      <c r="G389">
        <v>3.2570000000000001</v>
      </c>
      <c r="H389">
        <v>0.82899999999999996</v>
      </c>
      <c r="I389">
        <v>12.035</v>
      </c>
      <c r="J389">
        <v>1.649</v>
      </c>
      <c r="K389">
        <v>2.8839999999999999</v>
      </c>
      <c r="L389">
        <v>20.654</v>
      </c>
    </row>
    <row r="390" spans="1:12" x14ac:dyDescent="0.25">
      <c r="A390" s="65">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x14ac:dyDescent="0.25">
      <c r="A391" s="65">
        <v>38169</v>
      </c>
      <c r="B391">
        <v>17.221</v>
      </c>
      <c r="C391">
        <v>2.9929999999999999</v>
      </c>
      <c r="D391">
        <v>1.615</v>
      </c>
      <c r="E391">
        <v>1.9E-2</v>
      </c>
      <c r="F391">
        <v>21.849</v>
      </c>
      <c r="G391">
        <v>3.2570000000000001</v>
      </c>
      <c r="H391">
        <v>0.83</v>
      </c>
      <c r="I391">
        <v>12.946</v>
      </c>
      <c r="J391">
        <v>1.5960000000000001</v>
      </c>
      <c r="K391">
        <v>3.2189999999999999</v>
      </c>
      <c r="L391">
        <v>21.849</v>
      </c>
    </row>
    <row r="392" spans="1:12" x14ac:dyDescent="0.25">
      <c r="A392" s="65">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x14ac:dyDescent="0.25">
      <c r="A393" s="65">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x14ac:dyDescent="0.25">
      <c r="A394" s="65">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x14ac:dyDescent="0.25">
      <c r="A395" s="65">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x14ac:dyDescent="0.25">
      <c r="A396" s="65">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x14ac:dyDescent="0.25">
      <c r="A397" s="65">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x14ac:dyDescent="0.25">
      <c r="A398" s="65">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x14ac:dyDescent="0.25">
      <c r="A399" s="65">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x14ac:dyDescent="0.25">
      <c r="A400" s="65">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x14ac:dyDescent="0.25">
      <c r="A401" s="65">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x14ac:dyDescent="0.25">
      <c r="A402" s="65">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x14ac:dyDescent="0.25">
      <c r="A403" s="65">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x14ac:dyDescent="0.25">
      <c r="A404" s="65">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x14ac:dyDescent="0.25">
      <c r="A405" s="65">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x14ac:dyDescent="0.25">
      <c r="A406" s="65">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x14ac:dyDescent="0.25">
      <c r="A407" s="65">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x14ac:dyDescent="0.25">
      <c r="A408" s="65">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x14ac:dyDescent="0.25">
      <c r="A409" s="65">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x14ac:dyDescent="0.25">
      <c r="A410" s="65">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x14ac:dyDescent="0.25">
      <c r="A411" s="65">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x14ac:dyDescent="0.25">
      <c r="A412" s="65">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x14ac:dyDescent="0.25">
      <c r="A413" s="65">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x14ac:dyDescent="0.25">
      <c r="A414" s="65">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x14ac:dyDescent="0.25">
      <c r="A415" s="65">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x14ac:dyDescent="0.25">
      <c r="A416" s="65">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x14ac:dyDescent="0.25">
      <c r="A417" s="65">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x14ac:dyDescent="0.25">
      <c r="A418" s="65">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x14ac:dyDescent="0.25">
      <c r="A419" s="65">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x14ac:dyDescent="0.25">
      <c r="A420" s="65">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x14ac:dyDescent="0.25">
      <c r="A421" s="65">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x14ac:dyDescent="0.25">
      <c r="A422" s="65">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x14ac:dyDescent="0.25">
      <c r="A423" s="65">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x14ac:dyDescent="0.25">
      <c r="A424" s="65">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x14ac:dyDescent="0.25">
      <c r="A425" s="65">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x14ac:dyDescent="0.25">
      <c r="A426" s="65">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x14ac:dyDescent="0.25">
      <c r="A427" s="65">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x14ac:dyDescent="0.25">
      <c r="A428" s="65">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x14ac:dyDescent="0.25">
      <c r="A429" s="65">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x14ac:dyDescent="0.25">
      <c r="A430" s="65">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x14ac:dyDescent="0.25">
      <c r="A431" s="65">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x14ac:dyDescent="0.25">
      <c r="A432" s="65">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x14ac:dyDescent="0.25">
      <c r="A433" s="65">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x14ac:dyDescent="0.25">
      <c r="A434" s="65">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x14ac:dyDescent="0.25">
      <c r="A435" s="65">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x14ac:dyDescent="0.25">
      <c r="A436" s="65">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x14ac:dyDescent="0.25">
      <c r="A437" s="65">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x14ac:dyDescent="0.25">
      <c r="A438" s="65">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x14ac:dyDescent="0.25">
      <c r="A439" s="65">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x14ac:dyDescent="0.25">
      <c r="A440" s="65">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x14ac:dyDescent="0.25">
      <c r="A441" s="65">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x14ac:dyDescent="0.25">
      <c r="A442" s="65">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x14ac:dyDescent="0.25">
      <c r="A443" s="65">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x14ac:dyDescent="0.25">
      <c r="A444" s="65">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x14ac:dyDescent="0.25">
      <c r="A445" s="65">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x14ac:dyDescent="0.25">
      <c r="A446" s="65">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x14ac:dyDescent="0.25">
      <c r="A447" s="65">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x14ac:dyDescent="0.25">
      <c r="A448" s="65">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x14ac:dyDescent="0.25">
      <c r="A449" s="65">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x14ac:dyDescent="0.25">
      <c r="A450" s="65">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x14ac:dyDescent="0.25">
      <c r="A451" s="65">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x14ac:dyDescent="0.25">
      <c r="A452" s="65">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x14ac:dyDescent="0.25">
      <c r="A453" s="65">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x14ac:dyDescent="0.25">
      <c r="A454" s="65">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x14ac:dyDescent="0.25">
      <c r="A455" s="65">
        <v>40118</v>
      </c>
      <c r="B455">
        <v>15.209</v>
      </c>
      <c r="C455">
        <v>3.51</v>
      </c>
      <c r="D455">
        <v>5.6310000000000002</v>
      </c>
      <c r="E455">
        <v>0.316</v>
      </c>
      <c r="F455">
        <v>24.666</v>
      </c>
      <c r="G455">
        <v>3.8860000000000001</v>
      </c>
      <c r="H455">
        <v>0.85</v>
      </c>
      <c r="I455">
        <v>10.694000000000001</v>
      </c>
      <c r="J455">
        <v>5.85</v>
      </c>
      <c r="K455">
        <v>3.3860000000000001</v>
      </c>
      <c r="L455">
        <v>24.666</v>
      </c>
    </row>
    <row r="456" spans="1:12" x14ac:dyDescent="0.25">
      <c r="A456" s="65">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x14ac:dyDescent="0.25">
      <c r="A457" s="65">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x14ac:dyDescent="0.25">
      <c r="A458" s="65">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x14ac:dyDescent="0.25">
      <c r="A459" s="65">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x14ac:dyDescent="0.25">
      <c r="A460" s="65">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x14ac:dyDescent="0.25">
      <c r="A461" s="65">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x14ac:dyDescent="0.25">
      <c r="A462" s="65">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x14ac:dyDescent="0.25">
      <c r="A463" s="65">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x14ac:dyDescent="0.25">
      <c r="A464" s="65">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x14ac:dyDescent="0.25">
      <c r="A465" s="65">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x14ac:dyDescent="0.25">
      <c r="A466" s="65">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x14ac:dyDescent="0.25">
      <c r="A467" s="65">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x14ac:dyDescent="0.25">
      <c r="A468" s="65">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x14ac:dyDescent="0.25">
      <c r="A469" s="65">
        <v>40544</v>
      </c>
      <c r="B469">
        <v>18.163</v>
      </c>
      <c r="C469">
        <v>3.4950000000000001</v>
      </c>
      <c r="D469">
        <v>5.7469999999999999</v>
      </c>
      <c r="E469">
        <v>0.249</v>
      </c>
      <c r="F469">
        <v>27.654</v>
      </c>
      <c r="G469">
        <v>4.1769999999999996</v>
      </c>
      <c r="H469">
        <v>0.871</v>
      </c>
      <c r="I469">
        <v>13.269</v>
      </c>
      <c r="J469">
        <v>5.89</v>
      </c>
      <c r="K469">
        <v>3.448</v>
      </c>
      <c r="L469">
        <v>27.654</v>
      </c>
    </row>
    <row r="470" spans="1:12" x14ac:dyDescent="0.25">
      <c r="A470" s="65">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x14ac:dyDescent="0.25">
      <c r="A471" s="65">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x14ac:dyDescent="0.25">
      <c r="A472" s="65">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x14ac:dyDescent="0.25">
      <c r="A473" s="65">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x14ac:dyDescent="0.25">
      <c r="A474" s="65">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x14ac:dyDescent="0.25">
      <c r="A475" s="65">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x14ac:dyDescent="0.25">
      <c r="A476" s="65">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x14ac:dyDescent="0.25">
      <c r="A477" s="65">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x14ac:dyDescent="0.25">
      <c r="A478" s="65">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x14ac:dyDescent="0.25">
      <c r="A479" s="65">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x14ac:dyDescent="0.25">
      <c r="A480" s="65">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x14ac:dyDescent="0.25">
      <c r="A481" s="65">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x14ac:dyDescent="0.25">
      <c r="A482" s="65">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x14ac:dyDescent="0.25">
      <c r="A483" s="65">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x14ac:dyDescent="0.25">
      <c r="A484" s="65">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x14ac:dyDescent="0.25">
      <c r="A485" s="65">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x14ac:dyDescent="0.25">
      <c r="A486" s="65">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x14ac:dyDescent="0.25">
      <c r="A487" s="65">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x14ac:dyDescent="0.25">
      <c r="A488" s="65">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x14ac:dyDescent="0.25">
      <c r="A489" s="65">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x14ac:dyDescent="0.25">
      <c r="A490" s="65">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x14ac:dyDescent="0.25">
      <c r="A491" s="65">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x14ac:dyDescent="0.25">
      <c r="A492" s="65">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x14ac:dyDescent="0.25">
      <c r="A493" s="65">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x14ac:dyDescent="0.25">
      <c r="A494" s="65">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x14ac:dyDescent="0.25">
      <c r="A495" s="65">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x14ac:dyDescent="0.25">
      <c r="A496" s="65">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x14ac:dyDescent="0.25">
      <c r="A497" s="65">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x14ac:dyDescent="0.25">
      <c r="A498" s="65">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x14ac:dyDescent="0.25">
      <c r="A499" s="65">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x14ac:dyDescent="0.25">
      <c r="A500" s="65">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x14ac:dyDescent="0.25">
      <c r="A501" s="65">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x14ac:dyDescent="0.25">
      <c r="A502" s="65">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x14ac:dyDescent="0.25">
      <c r="A503" s="65">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x14ac:dyDescent="0.25">
      <c r="A504" s="65">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x14ac:dyDescent="0.25">
      <c r="A505" s="65">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x14ac:dyDescent="0.25">
      <c r="A506" s="65">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x14ac:dyDescent="0.25">
      <c r="A507" s="65">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x14ac:dyDescent="0.25">
      <c r="A508" s="65">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x14ac:dyDescent="0.25">
      <c r="A509" s="65">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x14ac:dyDescent="0.25">
      <c r="A510" s="65">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x14ac:dyDescent="0.25">
      <c r="A511" s="65">
        <v>41821</v>
      </c>
      <c r="B511">
        <v>19.387</v>
      </c>
      <c r="C511">
        <v>4.0810000000000004</v>
      </c>
      <c r="D511">
        <v>6.6580000000000004</v>
      </c>
      <c r="E511">
        <v>1.111</v>
      </c>
      <c r="F511">
        <v>31.238</v>
      </c>
      <c r="G511">
        <v>4.609</v>
      </c>
      <c r="H511">
        <v>1.014</v>
      </c>
      <c r="I511">
        <v>13.565</v>
      </c>
      <c r="J511">
        <v>7.6630000000000003</v>
      </c>
      <c r="K511">
        <v>4.3869999999999996</v>
      </c>
      <c r="L511">
        <v>31.238</v>
      </c>
    </row>
    <row r="512" spans="1:12" x14ac:dyDescent="0.25">
      <c r="A512" s="65">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x14ac:dyDescent="0.25">
      <c r="A513" s="65">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x14ac:dyDescent="0.25">
      <c r="A514" s="65">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x14ac:dyDescent="0.25">
      <c r="A515" s="65">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x14ac:dyDescent="0.25">
      <c r="A516" s="65">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x14ac:dyDescent="0.25">
      <c r="A517" s="65">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x14ac:dyDescent="0.25">
      <c r="A518" s="65">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x14ac:dyDescent="0.25">
      <c r="A519" s="65">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x14ac:dyDescent="0.25">
      <c r="A520" s="65">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x14ac:dyDescent="0.25">
      <c r="A521" s="65">
        <v>42125</v>
      </c>
      <c r="B521">
        <v>18.117999999999999</v>
      </c>
      <c r="C521">
        <v>3.84</v>
      </c>
      <c r="D521">
        <v>6.8659999999999997</v>
      </c>
      <c r="E521">
        <v>1.32</v>
      </c>
      <c r="F521">
        <v>30.145</v>
      </c>
      <c r="G521">
        <v>4.085</v>
      </c>
      <c r="H521">
        <v>1.133</v>
      </c>
      <c r="I521">
        <v>13.186</v>
      </c>
      <c r="J521">
        <v>7.9290000000000003</v>
      </c>
      <c r="K521">
        <v>3.8119999999999998</v>
      </c>
      <c r="L521">
        <v>30.145</v>
      </c>
    </row>
    <row r="522" spans="1:12" x14ac:dyDescent="0.25">
      <c r="A522" s="65">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x14ac:dyDescent="0.25">
      <c r="A523" s="65">
        <v>42186</v>
      </c>
      <c r="B523">
        <v>18.673999999999999</v>
      </c>
      <c r="C523">
        <v>4.1369999999999996</v>
      </c>
      <c r="D523">
        <v>6.899</v>
      </c>
      <c r="E523">
        <v>1.363</v>
      </c>
      <c r="F523">
        <v>31.073</v>
      </c>
      <c r="G523">
        <v>4.085</v>
      </c>
      <c r="H523">
        <v>1.18</v>
      </c>
      <c r="I523">
        <v>13.385</v>
      </c>
      <c r="J523">
        <v>8.0039999999999996</v>
      </c>
      <c r="K523">
        <v>4.4189999999999996</v>
      </c>
      <c r="L523">
        <v>31.073</v>
      </c>
    </row>
    <row r="524" spans="1:12" x14ac:dyDescent="0.25">
      <c r="A524" s="65">
        <v>42217</v>
      </c>
      <c r="B524">
        <v>18.753</v>
      </c>
      <c r="C524">
        <v>3.9969999999999999</v>
      </c>
      <c r="D524">
        <v>6.94</v>
      </c>
      <c r="E524">
        <v>1.46</v>
      </c>
      <c r="F524">
        <v>31.15</v>
      </c>
      <c r="G524">
        <v>4.085</v>
      </c>
      <c r="H524">
        <v>1.153</v>
      </c>
      <c r="I524">
        <v>13.371</v>
      </c>
      <c r="J524">
        <v>8.141</v>
      </c>
      <c r="K524">
        <v>4.4009999999999998</v>
      </c>
      <c r="L524">
        <v>31.15</v>
      </c>
    </row>
    <row r="525" spans="1:12" x14ac:dyDescent="0.25">
      <c r="A525" s="65">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x14ac:dyDescent="0.25">
      <c r="A526" s="65">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x14ac:dyDescent="0.25">
      <c r="A527" s="65">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x14ac:dyDescent="0.25">
      <c r="A528" s="65">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x14ac:dyDescent="0.25">
      <c r="A529" s="65">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x14ac:dyDescent="0.25">
      <c r="A530" s="65">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x14ac:dyDescent="0.25">
      <c r="A531" s="65">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x14ac:dyDescent="0.25">
      <c r="A532" s="65">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x14ac:dyDescent="0.25">
      <c r="A533" s="65">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x14ac:dyDescent="0.25">
      <c r="A534" s="65">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x14ac:dyDescent="0.25">
      <c r="A535" s="65">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x14ac:dyDescent="0.25">
      <c r="A536" s="65">
        <v>42583</v>
      </c>
      <c r="B536">
        <v>17.882000000000001</v>
      </c>
      <c r="C536">
        <v>3.806</v>
      </c>
      <c r="D536">
        <v>7.165</v>
      </c>
      <c r="E536">
        <v>2.0579999999999998</v>
      </c>
      <c r="F536">
        <v>30.91</v>
      </c>
      <c r="G536">
        <v>3.532</v>
      </c>
      <c r="H536">
        <v>1.208</v>
      </c>
      <c r="I536">
        <v>13.023</v>
      </c>
      <c r="J536">
        <v>8.9580000000000002</v>
      </c>
      <c r="K536">
        <v>4.1890000000000001</v>
      </c>
      <c r="L536">
        <v>30.91</v>
      </c>
    </row>
    <row r="537" spans="1:12" x14ac:dyDescent="0.25">
      <c r="A537" s="65">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x14ac:dyDescent="0.25">
      <c r="A538" s="65">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x14ac:dyDescent="0.25">
      <c r="A539" s="65">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x14ac:dyDescent="0.25">
      <c r="A540" s="65">
        <v>42705</v>
      </c>
      <c r="B540">
        <v>19.541</v>
      </c>
      <c r="C540">
        <v>4.0460000000000003</v>
      </c>
      <c r="D540">
        <v>7.085</v>
      </c>
      <c r="E540">
        <v>1.9510000000000001</v>
      </c>
      <c r="F540">
        <v>32.622</v>
      </c>
      <c r="G540">
        <v>3.532</v>
      </c>
      <c r="H540">
        <v>1.196</v>
      </c>
      <c r="I540">
        <v>14.927</v>
      </c>
      <c r="J540">
        <v>8.7729999999999997</v>
      </c>
      <c r="K540">
        <v>4.1929999999999996</v>
      </c>
      <c r="L540">
        <v>32.622</v>
      </c>
    </row>
    <row r="541" spans="1:12" x14ac:dyDescent="0.25">
      <c r="A541" s="65">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x14ac:dyDescent="0.25">
      <c r="A542" s="65">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x14ac:dyDescent="0.25">
      <c r="A543" s="65">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x14ac:dyDescent="0.25">
      <c r="A544" s="65">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x14ac:dyDescent="0.25">
      <c r="A545" s="65">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x14ac:dyDescent="0.25">
      <c r="A546" s="65">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x14ac:dyDescent="0.25">
      <c r="A547" s="65">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x14ac:dyDescent="0.25">
      <c r="A548" s="65">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x14ac:dyDescent="0.25">
      <c r="A549" s="65">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x14ac:dyDescent="0.25">
      <c r="A550" s="65">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x14ac:dyDescent="0.25">
      <c r="A551" s="65">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x14ac:dyDescent="0.25">
      <c r="A552" s="65">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x14ac:dyDescent="0.25">
      <c r="A553" s="65">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x14ac:dyDescent="0.25">
      <c r="A554" s="65">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x14ac:dyDescent="0.25">
      <c r="A555" s="65">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x14ac:dyDescent="0.25">
      <c r="A556" s="65">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x14ac:dyDescent="0.25">
      <c r="A557" s="65">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x14ac:dyDescent="0.25">
      <c r="A558" s="65">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x14ac:dyDescent="0.25">
      <c r="A559" s="65">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x14ac:dyDescent="0.25">
      <c r="A560" s="65">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x14ac:dyDescent="0.25">
      <c r="A561" s="65">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x14ac:dyDescent="0.25">
      <c r="A562" s="65">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x14ac:dyDescent="0.25">
      <c r="A563" s="65">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x14ac:dyDescent="0.25">
      <c r="A564" s="65">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x14ac:dyDescent="0.25">
      <c r="A565" s="65">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x14ac:dyDescent="0.25">
      <c r="A566" s="65">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x14ac:dyDescent="0.25">
      <c r="A567" s="65">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x14ac:dyDescent="0.25">
      <c r="A568" s="65">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x14ac:dyDescent="0.25">
      <c r="A569" s="65">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x14ac:dyDescent="0.25">
      <c r="A570" s="65">
        <v>43617</v>
      </c>
      <c r="B570">
        <v>17.103000000000002</v>
      </c>
      <c r="C570">
        <v>3.282</v>
      </c>
      <c r="D570">
        <v>7.1079999999999997</v>
      </c>
      <c r="E570">
        <v>1.498</v>
      </c>
      <c r="F570">
        <v>28.991</v>
      </c>
      <c r="G570">
        <v>4.1970000000000001</v>
      </c>
      <c r="H570">
        <v>1.093</v>
      </c>
      <c r="I570">
        <v>11.98</v>
      </c>
      <c r="J570">
        <v>8.343</v>
      </c>
      <c r="K570">
        <v>3.379</v>
      </c>
      <c r="L570">
        <v>28.991</v>
      </c>
    </row>
    <row r="571" spans="1:12" x14ac:dyDescent="0.25">
      <c r="A571" s="65">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x14ac:dyDescent="0.25">
      <c r="A572" s="65">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x14ac:dyDescent="0.25">
      <c r="A573" s="65">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x14ac:dyDescent="0.25">
      <c r="A574" s="65">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x14ac:dyDescent="0.25">
      <c r="A575" s="65">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x14ac:dyDescent="0.25">
      <c r="A576" s="65">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x14ac:dyDescent="0.25">
      <c r="A577" s="65">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x14ac:dyDescent="0.25">
      <c r="A578" s="65">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x14ac:dyDescent="0.25">
      <c r="A579" s="65">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x14ac:dyDescent="0.25">
      <c r="A580" s="65">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x14ac:dyDescent="0.25">
      <c r="A581" s="65">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x14ac:dyDescent="0.25">
      <c r="A582" s="65">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x14ac:dyDescent="0.25">
      <c r="A583" s="65">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x14ac:dyDescent="0.25">
      <c r="A584" s="65">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x14ac:dyDescent="0.25">
      <c r="A585" s="65">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x14ac:dyDescent="0.25">
      <c r="A586" s="65">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x14ac:dyDescent="0.25">
      <c r="A587" s="65">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x14ac:dyDescent="0.25">
      <c r="A588" s="65">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x14ac:dyDescent="0.2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x14ac:dyDescent="0.25"/>
  <cols>
    <col min="1" max="1" width="54" style="31" customWidth="1"/>
    <col min="2" max="2" width="36.85546875" style="31" customWidth="1"/>
    <col min="3" max="3" width="8.140625" style="31" customWidth="1"/>
    <col min="4" max="4" width="18.28515625" style="41" customWidth="1"/>
    <col min="5" max="5" width="6.140625" style="31" customWidth="1"/>
    <col min="6" max="6" width="35.7109375" style="35" customWidth="1"/>
    <col min="7" max="7" width="24.7109375" style="39" customWidth="1"/>
    <col min="8" max="8" width="20.85546875" style="50" customWidth="1"/>
    <col min="9" max="16384" width="9.140625" style="31"/>
  </cols>
  <sheetData>
    <row r="1" spans="1:8" x14ac:dyDescent="0.25">
      <c r="A1" s="30" t="s">
        <v>2399</v>
      </c>
    </row>
    <row r="2" spans="1:8" x14ac:dyDescent="0.25">
      <c r="A2" s="31" t="s">
        <v>2400</v>
      </c>
      <c r="D2" s="42">
        <f>SUBTOTAL(9,D248:D966)/metricton_to_shortton</f>
        <v>4654480.4287641849</v>
      </c>
    </row>
    <row r="3" spans="1:8" x14ac:dyDescent="0.25">
      <c r="A3" s="32" t="s">
        <v>2401</v>
      </c>
      <c r="B3" s="32" t="s">
        <v>2402</v>
      </c>
      <c r="C3" s="32" t="s">
        <v>2403</v>
      </c>
      <c r="D3" s="43" t="s">
        <v>2404</v>
      </c>
      <c r="E3" s="32" t="s">
        <v>2405</v>
      </c>
      <c r="F3" s="36" t="s">
        <v>1987</v>
      </c>
      <c r="G3" s="40" t="s">
        <v>2883</v>
      </c>
      <c r="H3" s="51" t="s">
        <v>3278</v>
      </c>
    </row>
    <row r="4" spans="1:8" hidden="1" x14ac:dyDescent="0.25">
      <c r="A4" s="31" t="s">
        <v>2406</v>
      </c>
      <c r="B4" s="31" t="s">
        <v>2407</v>
      </c>
      <c r="C4" s="31" t="s">
        <v>2408</v>
      </c>
      <c r="D4" s="41">
        <v>4035328489.5488</v>
      </c>
      <c r="E4" s="31" t="s">
        <v>2409</v>
      </c>
      <c r="F4" s="35" t="str">
        <f>INDEX('Crosswalk Particulates'!$B:$B,MATCH('2017 EPA Data'!A4,'Crosswalk Particulates'!$A:$A,0))</f>
        <v>Other-EPA</v>
      </c>
      <c r="G4" s="39">
        <f>INDEX('Crosswalk Particulates'!$E:$E,MATCH('2017 EPA Data'!$B4,'Crosswalk Particulates'!$D:$D,0))</f>
        <v>0</v>
      </c>
      <c r="H4" s="50">
        <f t="shared" ref="H4:H67" si="0">IF(E4="TON",D4/metricton_to_shortton,0)*10^6</f>
        <v>0</v>
      </c>
    </row>
    <row r="5" spans="1:8" hidden="1" x14ac:dyDescent="0.25">
      <c r="A5" s="31" t="s">
        <v>2410</v>
      </c>
      <c r="B5" s="31" t="s">
        <v>2411</v>
      </c>
      <c r="C5" s="31" t="s">
        <v>2412</v>
      </c>
      <c r="D5" s="41">
        <v>2843121146.5027699</v>
      </c>
      <c r="E5" s="31" t="s">
        <v>2413</v>
      </c>
      <c r="F5" s="35" t="str">
        <f>INDEX('Crosswalk Particulates'!$B:$B,MATCH('2017 EPA Data'!A5,'Crosswalk Particulates'!$A:$A,0))</f>
        <v>process-other-industry</v>
      </c>
      <c r="G5" s="39">
        <f>INDEX('Crosswalk Particulates'!$E:$E,MATCH('2017 EPA Data'!$B5,'Crosswalk Particulates'!$D:$D,0))</f>
        <v>0</v>
      </c>
      <c r="H5" s="50">
        <f t="shared" si="0"/>
        <v>2579239185440366.5</v>
      </c>
    </row>
    <row r="6" spans="1:8" hidden="1" x14ac:dyDescent="0.25">
      <c r="A6" s="31" t="s">
        <v>2414</v>
      </c>
      <c r="B6" s="31" t="s">
        <v>2411</v>
      </c>
      <c r="C6" s="31" t="s">
        <v>2412</v>
      </c>
      <c r="D6" s="41">
        <v>1308433989.6621001</v>
      </c>
      <c r="E6" s="31" t="s">
        <v>2413</v>
      </c>
      <c r="F6" s="35" t="str">
        <f>INDEX('Crosswalk Particulates'!$B:$B,MATCH('2017 EPA Data'!A6,'Crosswalk Particulates'!$A:$A,0))</f>
        <v>Transportation Sector</v>
      </c>
      <c r="G6" s="39">
        <f>INDEX('Crosswalk Particulates'!$E:$E,MATCH('2017 EPA Data'!$B6,'Crosswalk Particulates'!$D:$D,0))</f>
        <v>0</v>
      </c>
      <c r="H6" s="50">
        <f t="shared" si="0"/>
        <v>1186992760350627.5</v>
      </c>
    </row>
    <row r="7" spans="1:8" hidden="1" x14ac:dyDescent="0.25">
      <c r="A7" s="31" t="s">
        <v>2406</v>
      </c>
      <c r="B7" s="31" t="s">
        <v>2415</v>
      </c>
      <c r="C7" s="31" t="s">
        <v>2408</v>
      </c>
      <c r="D7" s="41">
        <v>1165685403.01</v>
      </c>
      <c r="E7" s="31" t="s">
        <v>2409</v>
      </c>
      <c r="F7" s="35" t="str">
        <f>INDEX('Crosswalk Particulates'!$B:$B,MATCH('2017 EPA Data'!A7,'Crosswalk Particulates'!$A:$A,0))</f>
        <v>Other-EPA</v>
      </c>
      <c r="G7" s="39">
        <f>INDEX('Crosswalk Particulates'!$E:$E,MATCH('2017 EPA Data'!$B7,'Crosswalk Particulates'!$D:$D,0))</f>
        <v>0</v>
      </c>
      <c r="H7" s="50">
        <f t="shared" si="0"/>
        <v>0</v>
      </c>
    </row>
    <row r="8" spans="1:8" hidden="1" x14ac:dyDescent="0.25">
      <c r="A8" s="31" t="s">
        <v>2406</v>
      </c>
      <c r="B8" s="31" t="s">
        <v>2416</v>
      </c>
      <c r="C8" s="31" t="s">
        <v>2408</v>
      </c>
      <c r="D8" s="41">
        <v>854820594.4756</v>
      </c>
      <c r="E8" s="31" t="s">
        <v>2409</v>
      </c>
      <c r="F8" s="35" t="str">
        <f>INDEX('Crosswalk Particulates'!$B:$B,MATCH('2017 EPA Data'!A8,'Crosswalk Particulates'!$A:$A,0))</f>
        <v>Other-EPA</v>
      </c>
      <c r="G8" s="39">
        <f>INDEX('Crosswalk Particulates'!$E:$E,MATCH('2017 EPA Data'!$B8,'Crosswalk Particulates'!$D:$D,0))</f>
        <v>0</v>
      </c>
      <c r="H8" s="50">
        <f t="shared" si="0"/>
        <v>0</v>
      </c>
    </row>
    <row r="9" spans="1:8" hidden="1" x14ac:dyDescent="0.25">
      <c r="A9" s="31" t="s">
        <v>2417</v>
      </c>
      <c r="B9" s="31" t="s">
        <v>2415</v>
      </c>
      <c r="C9" s="31" t="s">
        <v>2408</v>
      </c>
      <c r="D9" s="41">
        <v>557177180.39079177</v>
      </c>
      <c r="E9" s="31" t="s">
        <v>2409</v>
      </c>
      <c r="F9" s="35" t="str">
        <f>INDEX('Crosswalk Particulates'!$B:$B,MATCH('2017 EPA Data'!A9,'Crosswalk Particulates'!$A:$A,0))</f>
        <v>Other-EPA</v>
      </c>
      <c r="G9" s="39">
        <f>INDEX('Crosswalk Particulates'!$E:$E,MATCH('2017 EPA Data'!$B9,'Crosswalk Particulates'!$D:$D,0))</f>
        <v>0</v>
      </c>
      <c r="H9" s="50">
        <f t="shared" si="0"/>
        <v>0</v>
      </c>
    </row>
    <row r="10" spans="1:8" hidden="1" x14ac:dyDescent="0.25">
      <c r="A10" s="31" t="s">
        <v>2417</v>
      </c>
      <c r="B10" s="31" t="s">
        <v>2407</v>
      </c>
      <c r="C10" s="31" t="s">
        <v>2408</v>
      </c>
      <c r="D10" s="41">
        <v>542855909.75431395</v>
      </c>
      <c r="E10" s="31" t="s">
        <v>2409</v>
      </c>
      <c r="F10" s="35" t="str">
        <f>INDEX('Crosswalk Particulates'!$B:$B,MATCH('2017 EPA Data'!A10,'Crosswalk Particulates'!$A:$A,0))</f>
        <v>Other-EPA</v>
      </c>
      <c r="G10" s="39">
        <f>INDEX('Crosswalk Particulates'!$E:$E,MATCH('2017 EPA Data'!$B10,'Crosswalk Particulates'!$D:$D,0))</f>
        <v>0</v>
      </c>
      <c r="H10" s="50">
        <f t="shared" si="0"/>
        <v>0</v>
      </c>
    </row>
    <row r="11" spans="1:8" hidden="1" x14ac:dyDescent="0.25">
      <c r="A11" s="31" t="s">
        <v>2418</v>
      </c>
      <c r="B11" s="31" t="s">
        <v>2411</v>
      </c>
      <c r="C11" s="31" t="s">
        <v>2412</v>
      </c>
      <c r="D11" s="41">
        <v>455472097.2557767</v>
      </c>
      <c r="E11" s="31" t="s">
        <v>2413</v>
      </c>
      <c r="F11" s="35" t="str">
        <f>INDEX('Crosswalk Particulates'!$B:$B,MATCH('2017 EPA Data'!A11,'Crosswalk Particulates'!$A:$A,0))</f>
        <v>Transportation Sector</v>
      </c>
      <c r="G11" s="39">
        <f>INDEX('Crosswalk Particulates'!$E:$E,MATCH('2017 EPA Data'!$B11,'Crosswalk Particulates'!$D:$D,0))</f>
        <v>0</v>
      </c>
      <c r="H11" s="50">
        <f t="shared" si="0"/>
        <v>413197827522000.88</v>
      </c>
    </row>
    <row r="12" spans="1:8" hidden="1" x14ac:dyDescent="0.25">
      <c r="A12" s="31" t="s">
        <v>2414</v>
      </c>
      <c r="B12" s="31" t="s">
        <v>2419</v>
      </c>
      <c r="C12" s="31" t="s">
        <v>2408</v>
      </c>
      <c r="D12" s="41">
        <v>299663582.44956052</v>
      </c>
      <c r="E12" s="31" t="s">
        <v>2409</v>
      </c>
      <c r="F12" s="35" t="str">
        <f>INDEX('Crosswalk Particulates'!$B:$B,MATCH('2017 EPA Data'!A12,'Crosswalk Particulates'!$A:$A,0))</f>
        <v>Transportation Sector</v>
      </c>
      <c r="G12" s="39">
        <f>INDEX('Crosswalk Particulates'!$E:$E,MATCH('2017 EPA Data'!$B12,'Crosswalk Particulates'!$D:$D,0))</f>
        <v>0</v>
      </c>
      <c r="H12" s="50">
        <f t="shared" si="0"/>
        <v>0</v>
      </c>
    </row>
    <row r="13" spans="1:8" hidden="1" x14ac:dyDescent="0.25">
      <c r="A13" s="31" t="s">
        <v>2417</v>
      </c>
      <c r="B13" s="31" t="s">
        <v>2416</v>
      </c>
      <c r="C13" s="31" t="s">
        <v>2408</v>
      </c>
      <c r="D13" s="41">
        <v>295046617.05210495</v>
      </c>
      <c r="E13" s="31" t="s">
        <v>2409</v>
      </c>
      <c r="F13" s="35" t="str">
        <f>INDEX('Crosswalk Particulates'!$B:$B,MATCH('2017 EPA Data'!A13,'Crosswalk Particulates'!$A:$A,0))</f>
        <v>Other-EPA</v>
      </c>
      <c r="G13" s="39">
        <f>INDEX('Crosswalk Particulates'!$E:$E,MATCH('2017 EPA Data'!$B13,'Crosswalk Particulates'!$D:$D,0))</f>
        <v>0</v>
      </c>
      <c r="H13" s="50">
        <f t="shared" si="0"/>
        <v>0</v>
      </c>
    </row>
    <row r="14" spans="1:8" hidden="1" x14ac:dyDescent="0.25">
      <c r="A14" s="31" t="s">
        <v>2420</v>
      </c>
      <c r="B14" s="31" t="s">
        <v>2415</v>
      </c>
      <c r="C14" s="31" t="s">
        <v>2408</v>
      </c>
      <c r="D14" s="41">
        <v>248371514.21885005</v>
      </c>
      <c r="E14" s="31" t="s">
        <v>2409</v>
      </c>
      <c r="F14" s="35" t="str">
        <f>INDEX('Crosswalk Particulates'!$B:$B,MATCH('2017 EPA Data'!A14,'Crosswalk Particulates'!$A:$A,0))</f>
        <v>Other-EPA</v>
      </c>
      <c r="G14" s="39">
        <f>INDEX('Crosswalk Particulates'!$E:$E,MATCH('2017 EPA Data'!$B14,'Crosswalk Particulates'!$D:$D,0))</f>
        <v>0</v>
      </c>
      <c r="H14" s="50">
        <f t="shared" si="0"/>
        <v>0</v>
      </c>
    </row>
    <row r="15" spans="1:8" hidden="1" x14ac:dyDescent="0.25">
      <c r="A15" s="31" t="s">
        <v>2421</v>
      </c>
      <c r="B15" s="31" t="s">
        <v>2407</v>
      </c>
      <c r="C15" s="31" t="s">
        <v>2408</v>
      </c>
      <c r="D15" s="41">
        <v>232051410.95150945</v>
      </c>
      <c r="E15" s="31" t="s">
        <v>2409</v>
      </c>
      <c r="F15" s="35" t="str">
        <f>INDEX('Crosswalk Particulates'!$B:$B,MATCH('2017 EPA Data'!A15,'Crosswalk Particulates'!$A:$A,0))</f>
        <v>process-other-industry</v>
      </c>
      <c r="G15" s="39">
        <f>INDEX('Crosswalk Particulates'!$E:$E,MATCH('2017 EPA Data'!$B15,'Crosswalk Particulates'!$D:$D,0))</f>
        <v>0</v>
      </c>
      <c r="H15" s="50">
        <f t="shared" si="0"/>
        <v>0</v>
      </c>
    </row>
    <row r="16" spans="1:8" hidden="1" x14ac:dyDescent="0.25">
      <c r="A16" s="31" t="s">
        <v>2417</v>
      </c>
      <c r="B16" s="31" t="s">
        <v>2411</v>
      </c>
      <c r="C16" s="31" t="s">
        <v>2412</v>
      </c>
      <c r="D16" s="41">
        <v>208941082.62319696</v>
      </c>
      <c r="E16" s="31" t="s">
        <v>2413</v>
      </c>
      <c r="F16" s="35" t="str">
        <f>INDEX('Crosswalk Particulates'!$B:$B,MATCH('2017 EPA Data'!A16,'Crosswalk Particulates'!$A:$A,0))</f>
        <v>Other-EPA</v>
      </c>
      <c r="G16" s="39">
        <f>INDEX('Crosswalk Particulates'!$E:$E,MATCH('2017 EPA Data'!$B16,'Crosswalk Particulates'!$D:$D,0))</f>
        <v>0</v>
      </c>
      <c r="H16" s="50">
        <f t="shared" si="0"/>
        <v>189548387135376.59</v>
      </c>
    </row>
    <row r="17" spans="1:8" hidden="1" x14ac:dyDescent="0.25">
      <c r="A17" s="31" t="s">
        <v>2420</v>
      </c>
      <c r="B17" s="31" t="s">
        <v>2407</v>
      </c>
      <c r="C17" s="31" t="s">
        <v>2408</v>
      </c>
      <c r="D17" s="41">
        <v>196562024.44225216</v>
      </c>
      <c r="E17" s="31" t="s">
        <v>2409</v>
      </c>
      <c r="F17" s="35" t="str">
        <f>INDEX('Crosswalk Particulates'!$B:$B,MATCH('2017 EPA Data'!A17,'Crosswalk Particulates'!$A:$A,0))</f>
        <v>Other-EPA</v>
      </c>
      <c r="G17" s="39">
        <f>INDEX('Crosswalk Particulates'!$E:$E,MATCH('2017 EPA Data'!$B17,'Crosswalk Particulates'!$D:$D,0))</f>
        <v>0</v>
      </c>
      <c r="H17" s="50">
        <f t="shared" si="0"/>
        <v>0</v>
      </c>
    </row>
    <row r="18" spans="1:8" hidden="1" x14ac:dyDescent="0.25">
      <c r="A18" s="31" t="s">
        <v>2414</v>
      </c>
      <c r="B18" s="31" t="s">
        <v>2422</v>
      </c>
      <c r="C18" s="31" t="s">
        <v>2408</v>
      </c>
      <c r="D18" s="41">
        <v>189743987.33494347</v>
      </c>
      <c r="E18" s="31" t="s">
        <v>2409</v>
      </c>
      <c r="F18" s="35" t="str">
        <f>INDEX('Crosswalk Particulates'!$B:$B,MATCH('2017 EPA Data'!A18,'Crosswalk Particulates'!$A:$A,0))</f>
        <v>Transportation Sector</v>
      </c>
      <c r="G18" s="39">
        <f>INDEX('Crosswalk Particulates'!$E:$E,MATCH('2017 EPA Data'!$B18,'Crosswalk Particulates'!$D:$D,0))</f>
        <v>0</v>
      </c>
      <c r="H18" s="50">
        <f t="shared" si="0"/>
        <v>0</v>
      </c>
    </row>
    <row r="19" spans="1:8" hidden="1" x14ac:dyDescent="0.25">
      <c r="A19" s="31" t="s">
        <v>2423</v>
      </c>
      <c r="B19" s="31" t="s">
        <v>2419</v>
      </c>
      <c r="C19" s="31" t="s">
        <v>2408</v>
      </c>
      <c r="D19" s="41">
        <v>185372375.94829273</v>
      </c>
      <c r="E19" s="31" t="s">
        <v>2409</v>
      </c>
      <c r="F19" s="35" t="str">
        <f>INDEX('Crosswalk Particulates'!$B:$B,MATCH('2017 EPA Data'!A19,'Crosswalk Particulates'!$A:$A,0))</f>
        <v>Other-EPA</v>
      </c>
      <c r="G19" s="39">
        <f>INDEX('Crosswalk Particulates'!$E:$E,MATCH('2017 EPA Data'!$B19,'Crosswalk Particulates'!$D:$D,0))</f>
        <v>0</v>
      </c>
      <c r="H19" s="50">
        <f t="shared" si="0"/>
        <v>0</v>
      </c>
    </row>
    <row r="20" spans="1:8" hidden="1" x14ac:dyDescent="0.25">
      <c r="A20" s="31" t="s">
        <v>2423</v>
      </c>
      <c r="B20" s="31" t="s">
        <v>2424</v>
      </c>
      <c r="C20" s="31" t="s">
        <v>2408</v>
      </c>
      <c r="D20" s="41">
        <v>174794811.4647271</v>
      </c>
      <c r="E20" s="31" t="s">
        <v>2409</v>
      </c>
      <c r="F20" s="35" t="str">
        <f>INDEX('Crosswalk Particulates'!$B:$B,MATCH('2017 EPA Data'!A20,'Crosswalk Particulates'!$A:$A,0))</f>
        <v>Other-EPA</v>
      </c>
      <c r="G20" s="39">
        <f>INDEX('Crosswalk Particulates'!$E:$E,MATCH('2017 EPA Data'!$B20,'Crosswalk Particulates'!$D:$D,0))</f>
        <v>0</v>
      </c>
      <c r="H20" s="50">
        <f t="shared" si="0"/>
        <v>0</v>
      </c>
    </row>
    <row r="21" spans="1:8" hidden="1" x14ac:dyDescent="0.25">
      <c r="A21" s="31" t="s">
        <v>2425</v>
      </c>
      <c r="B21" s="31" t="s">
        <v>2411</v>
      </c>
      <c r="C21" s="31" t="s">
        <v>2412</v>
      </c>
      <c r="D21" s="41">
        <v>150416850.31314328</v>
      </c>
      <c r="E21" s="31" t="s">
        <v>2413</v>
      </c>
      <c r="F21" s="35" t="str">
        <f>INDEX('Crosswalk Particulates'!$B:$B,MATCH('2017 EPA Data'!A21,'Crosswalk Particulates'!$A:$A,0))</f>
        <v>Other-EPA</v>
      </c>
      <c r="G21" s="39">
        <f>INDEX('Crosswalk Particulates'!$E:$E,MATCH('2017 EPA Data'!$B21,'Crosswalk Particulates'!$D:$D,0))</f>
        <v>0</v>
      </c>
      <c r="H21" s="50">
        <f t="shared" si="0"/>
        <v>136456033523367.55</v>
      </c>
    </row>
    <row r="22" spans="1:8" hidden="1" x14ac:dyDescent="0.25">
      <c r="A22" s="31" t="s">
        <v>2423</v>
      </c>
      <c r="B22" s="31" t="s">
        <v>2422</v>
      </c>
      <c r="C22" s="31" t="s">
        <v>2408</v>
      </c>
      <c r="D22" s="41">
        <v>132401893.93586494</v>
      </c>
      <c r="E22" s="31" t="s">
        <v>2409</v>
      </c>
      <c r="F22" s="35" t="str">
        <f>INDEX('Crosswalk Particulates'!$B:$B,MATCH('2017 EPA Data'!A22,'Crosswalk Particulates'!$A:$A,0))</f>
        <v>Other-EPA</v>
      </c>
      <c r="G22" s="39">
        <f>INDEX('Crosswalk Particulates'!$E:$E,MATCH('2017 EPA Data'!$B22,'Crosswalk Particulates'!$D:$D,0))</f>
        <v>0</v>
      </c>
      <c r="H22" s="50">
        <f t="shared" si="0"/>
        <v>0</v>
      </c>
    </row>
    <row r="23" spans="1:8" hidden="1" x14ac:dyDescent="0.25">
      <c r="A23" s="31" t="s">
        <v>2420</v>
      </c>
      <c r="B23" s="31" t="s">
        <v>2416</v>
      </c>
      <c r="C23" s="31" t="s">
        <v>2408</v>
      </c>
      <c r="D23" s="41">
        <v>125693914.3737248</v>
      </c>
      <c r="E23" s="31" t="s">
        <v>2409</v>
      </c>
      <c r="F23" s="35" t="str">
        <f>INDEX('Crosswalk Particulates'!$B:$B,MATCH('2017 EPA Data'!A23,'Crosswalk Particulates'!$A:$A,0))</f>
        <v>Other-EPA</v>
      </c>
      <c r="G23" s="39">
        <f>INDEX('Crosswalk Particulates'!$E:$E,MATCH('2017 EPA Data'!$B23,'Crosswalk Particulates'!$D:$D,0))</f>
        <v>0</v>
      </c>
      <c r="H23" s="50">
        <f t="shared" si="0"/>
        <v>0</v>
      </c>
    </row>
    <row r="24" spans="1:8" hidden="1" x14ac:dyDescent="0.25">
      <c r="A24" s="31" t="s">
        <v>2420</v>
      </c>
      <c r="B24" s="31" t="s">
        <v>2411</v>
      </c>
      <c r="C24" s="31" t="s">
        <v>2412</v>
      </c>
      <c r="D24" s="41">
        <v>120709650.75168329</v>
      </c>
      <c r="E24" s="31" t="s">
        <v>2413</v>
      </c>
      <c r="F24" s="35" t="str">
        <f>INDEX('Crosswalk Particulates'!$B:$B,MATCH('2017 EPA Data'!A24,'Crosswalk Particulates'!$A:$A,0))</f>
        <v>Other-EPA</v>
      </c>
      <c r="G24" s="39">
        <f>INDEX('Crosswalk Particulates'!$E:$E,MATCH('2017 EPA Data'!$B24,'Crosswalk Particulates'!$D:$D,0))</f>
        <v>0</v>
      </c>
      <c r="H24" s="50">
        <f t="shared" si="0"/>
        <v>109506083362831.97</v>
      </c>
    </row>
    <row r="25" spans="1:8" hidden="1" x14ac:dyDescent="0.25">
      <c r="A25" s="31" t="s">
        <v>2417</v>
      </c>
      <c r="B25" s="31" t="s">
        <v>2426</v>
      </c>
      <c r="C25" s="31" t="s">
        <v>2408</v>
      </c>
      <c r="D25" s="41">
        <v>98727509.619388506</v>
      </c>
      <c r="E25" s="31" t="s">
        <v>2409</v>
      </c>
      <c r="F25" s="35" t="str">
        <f>INDEX('Crosswalk Particulates'!$B:$B,MATCH('2017 EPA Data'!A25,'Crosswalk Particulates'!$A:$A,0))</f>
        <v>Other-EPA</v>
      </c>
      <c r="G25" s="39">
        <f>INDEX('Crosswalk Particulates'!$E:$E,MATCH('2017 EPA Data'!$B25,'Crosswalk Particulates'!$D:$D,0))</f>
        <v>0</v>
      </c>
      <c r="H25" s="50">
        <f t="shared" si="0"/>
        <v>0</v>
      </c>
    </row>
    <row r="26" spans="1:8" hidden="1" x14ac:dyDescent="0.25">
      <c r="A26" s="31" t="s">
        <v>2417</v>
      </c>
      <c r="B26" s="31" t="s">
        <v>2427</v>
      </c>
      <c r="C26" s="31" t="s">
        <v>2408</v>
      </c>
      <c r="D26" s="41">
        <v>90147027.5880014</v>
      </c>
      <c r="E26" s="31" t="s">
        <v>2409</v>
      </c>
      <c r="F26" s="35" t="str">
        <f>INDEX('Crosswalk Particulates'!$B:$B,MATCH('2017 EPA Data'!A26,'Crosswalk Particulates'!$A:$A,0))</f>
        <v>Other-EPA</v>
      </c>
      <c r="G26" s="39">
        <f>INDEX('Crosswalk Particulates'!$E:$E,MATCH('2017 EPA Data'!$B26,'Crosswalk Particulates'!$D:$D,0))</f>
        <v>0</v>
      </c>
      <c r="H26" s="50">
        <f t="shared" si="0"/>
        <v>0</v>
      </c>
    </row>
    <row r="27" spans="1:8" hidden="1" x14ac:dyDescent="0.25">
      <c r="A27" s="31" t="s">
        <v>2417</v>
      </c>
      <c r="B27" s="31" t="s">
        <v>2428</v>
      </c>
      <c r="C27" s="31" t="s">
        <v>2408</v>
      </c>
      <c r="D27" s="41">
        <v>85672702.656993255</v>
      </c>
      <c r="E27" s="31" t="s">
        <v>2409</v>
      </c>
      <c r="F27" s="35" t="str">
        <f>INDEX('Crosswalk Particulates'!$B:$B,MATCH('2017 EPA Data'!A27,'Crosswalk Particulates'!$A:$A,0))</f>
        <v>Other-EPA</v>
      </c>
      <c r="G27" s="39">
        <f>INDEX('Crosswalk Particulates'!$E:$E,MATCH('2017 EPA Data'!$B27,'Crosswalk Particulates'!$D:$D,0))</f>
        <v>0</v>
      </c>
      <c r="H27" s="50">
        <f t="shared" si="0"/>
        <v>0</v>
      </c>
    </row>
    <row r="28" spans="1:8" hidden="1" x14ac:dyDescent="0.25">
      <c r="A28" s="31" t="s">
        <v>2414</v>
      </c>
      <c r="B28" s="31" t="s">
        <v>2426</v>
      </c>
      <c r="C28" s="31" t="s">
        <v>2408</v>
      </c>
      <c r="D28" s="41">
        <v>82061017.605821595</v>
      </c>
      <c r="E28" s="31" t="s">
        <v>2409</v>
      </c>
      <c r="F28" s="35" t="str">
        <f>INDEX('Crosswalk Particulates'!$B:$B,MATCH('2017 EPA Data'!A28,'Crosswalk Particulates'!$A:$A,0))</f>
        <v>Transportation Sector</v>
      </c>
      <c r="G28" s="39">
        <f>INDEX('Crosswalk Particulates'!$E:$E,MATCH('2017 EPA Data'!$B28,'Crosswalk Particulates'!$D:$D,0))</f>
        <v>0</v>
      </c>
      <c r="H28" s="50">
        <f t="shared" si="0"/>
        <v>0</v>
      </c>
    </row>
    <row r="29" spans="1:8" hidden="1" x14ac:dyDescent="0.25">
      <c r="A29" s="31" t="s">
        <v>2429</v>
      </c>
      <c r="B29" s="31" t="s">
        <v>2407</v>
      </c>
      <c r="C29" s="31" t="s">
        <v>2408</v>
      </c>
      <c r="D29" s="41">
        <v>77818889.356446803</v>
      </c>
      <c r="E29" s="31" t="s">
        <v>2409</v>
      </c>
      <c r="F29" s="35" t="str">
        <f>INDEX('Crosswalk Particulates'!$B:$B,MATCH('2017 EPA Data'!A29,'Crosswalk Particulates'!$A:$A,0))</f>
        <v>process-other-industry</v>
      </c>
      <c r="G29" s="39">
        <f>INDEX('Crosswalk Particulates'!$E:$E,MATCH('2017 EPA Data'!$B29,'Crosswalk Particulates'!$D:$D,0))</f>
        <v>0</v>
      </c>
      <c r="H29" s="50">
        <f t="shared" si="0"/>
        <v>0</v>
      </c>
    </row>
    <row r="30" spans="1:8" hidden="1" x14ac:dyDescent="0.25">
      <c r="A30" s="31" t="s">
        <v>2414</v>
      </c>
      <c r="B30" s="31" t="s">
        <v>2430</v>
      </c>
      <c r="C30" s="31" t="s">
        <v>2408</v>
      </c>
      <c r="D30" s="41">
        <v>72224387.432866514</v>
      </c>
      <c r="E30" s="31" t="s">
        <v>2409</v>
      </c>
      <c r="F30" s="35" t="str">
        <f>INDEX('Crosswalk Particulates'!$B:$B,MATCH('2017 EPA Data'!A30,'Crosswalk Particulates'!$A:$A,0))</f>
        <v>Transportation Sector</v>
      </c>
      <c r="G30" s="39">
        <f>INDEX('Crosswalk Particulates'!$E:$E,MATCH('2017 EPA Data'!$B30,'Crosswalk Particulates'!$D:$D,0))</f>
        <v>0</v>
      </c>
      <c r="H30" s="50">
        <f t="shared" si="0"/>
        <v>0</v>
      </c>
    </row>
    <row r="31" spans="1:8" hidden="1" x14ac:dyDescent="0.25">
      <c r="A31" s="31" t="s">
        <v>2414</v>
      </c>
      <c r="B31" s="31" t="s">
        <v>2424</v>
      </c>
      <c r="C31" s="31" t="s">
        <v>2408</v>
      </c>
      <c r="D31" s="41">
        <v>64682375.388292246</v>
      </c>
      <c r="E31" s="31" t="s">
        <v>2409</v>
      </c>
      <c r="F31" s="35" t="str">
        <f>INDEX('Crosswalk Particulates'!$B:$B,MATCH('2017 EPA Data'!A31,'Crosswalk Particulates'!$A:$A,0))</f>
        <v>Transportation Sector</v>
      </c>
      <c r="G31" s="39">
        <f>INDEX('Crosswalk Particulates'!$E:$E,MATCH('2017 EPA Data'!$B31,'Crosswalk Particulates'!$D:$D,0))</f>
        <v>0</v>
      </c>
      <c r="H31" s="50">
        <f t="shared" si="0"/>
        <v>0</v>
      </c>
    </row>
    <row r="32" spans="1:8" hidden="1" x14ac:dyDescent="0.25">
      <c r="A32" s="31" t="s">
        <v>2417</v>
      </c>
      <c r="B32" s="31" t="s">
        <v>2431</v>
      </c>
      <c r="C32" s="31" t="s">
        <v>2408</v>
      </c>
      <c r="D32" s="41">
        <v>64466582.6559228</v>
      </c>
      <c r="E32" s="31" t="s">
        <v>2409</v>
      </c>
      <c r="F32" s="35" t="str">
        <f>INDEX('Crosswalk Particulates'!$B:$B,MATCH('2017 EPA Data'!A32,'Crosswalk Particulates'!$A:$A,0))</f>
        <v>Other-EPA</v>
      </c>
      <c r="G32" s="39">
        <f>INDEX('Crosswalk Particulates'!$E:$E,MATCH('2017 EPA Data'!$B32,'Crosswalk Particulates'!$D:$D,0))</f>
        <v>0</v>
      </c>
      <c r="H32" s="50">
        <f t="shared" si="0"/>
        <v>0</v>
      </c>
    </row>
    <row r="33" spans="1:8" hidden="1" x14ac:dyDescent="0.25">
      <c r="A33" s="31" t="s">
        <v>2417</v>
      </c>
      <c r="B33" s="31" t="s">
        <v>2419</v>
      </c>
      <c r="C33" s="31" t="s">
        <v>2408</v>
      </c>
      <c r="D33" s="41">
        <v>63417564.858831979</v>
      </c>
      <c r="E33" s="31" t="s">
        <v>2409</v>
      </c>
      <c r="F33" s="35" t="str">
        <f>INDEX('Crosswalk Particulates'!$B:$B,MATCH('2017 EPA Data'!A33,'Crosswalk Particulates'!$A:$A,0))</f>
        <v>Other-EPA</v>
      </c>
      <c r="G33" s="39">
        <f>INDEX('Crosswalk Particulates'!$E:$E,MATCH('2017 EPA Data'!$B33,'Crosswalk Particulates'!$D:$D,0))</f>
        <v>0</v>
      </c>
      <c r="H33" s="50">
        <f t="shared" si="0"/>
        <v>0</v>
      </c>
    </row>
    <row r="34" spans="1:8" hidden="1" x14ac:dyDescent="0.25">
      <c r="A34" s="31" t="s">
        <v>2423</v>
      </c>
      <c r="B34" s="31" t="s">
        <v>2411</v>
      </c>
      <c r="C34" s="31" t="s">
        <v>2412</v>
      </c>
      <c r="D34" s="41">
        <v>59062942.205071695</v>
      </c>
      <c r="E34" s="31" t="s">
        <v>2413</v>
      </c>
      <c r="F34" s="35" t="str">
        <f>INDEX('Crosswalk Particulates'!$B:$B,MATCH('2017 EPA Data'!A34,'Crosswalk Particulates'!$A:$A,0))</f>
        <v>Other-EPA</v>
      </c>
      <c r="G34" s="39">
        <f>INDEX('Crosswalk Particulates'!$E:$E,MATCH('2017 EPA Data'!$B34,'Crosswalk Particulates'!$D:$D,0))</f>
        <v>0</v>
      </c>
      <c r="H34" s="50">
        <f t="shared" si="0"/>
        <v>53581063589255.023</v>
      </c>
    </row>
    <row r="35" spans="1:8" hidden="1" x14ac:dyDescent="0.25">
      <c r="A35" s="31" t="s">
        <v>2432</v>
      </c>
      <c r="B35" s="31" t="s">
        <v>2411</v>
      </c>
      <c r="C35" s="31" t="s">
        <v>2412</v>
      </c>
      <c r="D35" s="41">
        <v>56288751.443703473</v>
      </c>
      <c r="E35" s="31" t="s">
        <v>2413</v>
      </c>
      <c r="F35" s="35" t="str">
        <f>INDEX('Crosswalk Particulates'!$B:$B,MATCH('2017 EPA Data'!A35,'Crosswalk Particulates'!$A:$A,0))</f>
        <v>Transportation Sector</v>
      </c>
      <c r="G35" s="39">
        <f>INDEX('Crosswalk Particulates'!$E:$E,MATCH('2017 EPA Data'!$B35,'Crosswalk Particulates'!$D:$D,0))</f>
        <v>0</v>
      </c>
      <c r="H35" s="50">
        <f t="shared" si="0"/>
        <v>51064357071698.047</v>
      </c>
    </row>
    <row r="36" spans="1:8" hidden="1" x14ac:dyDescent="0.25">
      <c r="A36" s="31" t="s">
        <v>2433</v>
      </c>
      <c r="B36" s="31" t="s">
        <v>2426</v>
      </c>
      <c r="C36" s="31" t="s">
        <v>2408</v>
      </c>
      <c r="D36" s="41">
        <v>54741629.849955224</v>
      </c>
      <c r="E36" s="31" t="s">
        <v>2409</v>
      </c>
      <c r="F36" s="35" t="str">
        <f>INDEX('Crosswalk Particulates'!$B:$B,MATCH('2017 EPA Data'!A36,'Crosswalk Particulates'!$A:$A,0))</f>
        <v>process-ngps-industry</v>
      </c>
      <c r="G36" s="39">
        <f>INDEX('Crosswalk Particulates'!$E:$E,MATCH('2017 EPA Data'!$B36,'Crosswalk Particulates'!$D:$D,0))</f>
        <v>0</v>
      </c>
      <c r="H36" s="50">
        <f t="shared" si="0"/>
        <v>0</v>
      </c>
    </row>
    <row r="37" spans="1:8" hidden="1" x14ac:dyDescent="0.25">
      <c r="A37" s="31" t="s">
        <v>2421</v>
      </c>
      <c r="B37" s="31" t="s">
        <v>2434</v>
      </c>
      <c r="C37" s="31" t="s">
        <v>2408</v>
      </c>
      <c r="D37" s="41">
        <v>52001620.804361202</v>
      </c>
      <c r="E37" s="31" t="s">
        <v>2409</v>
      </c>
      <c r="F37" s="35" t="str">
        <f>INDEX('Crosswalk Particulates'!$B:$B,MATCH('2017 EPA Data'!A37,'Crosswalk Particulates'!$A:$A,0))</f>
        <v>process-other-industry</v>
      </c>
      <c r="G37" s="39">
        <f>INDEX('Crosswalk Particulates'!$E:$E,MATCH('2017 EPA Data'!$B37,'Crosswalk Particulates'!$D:$D,0))</f>
        <v>0</v>
      </c>
      <c r="H37" s="50">
        <f t="shared" si="0"/>
        <v>0</v>
      </c>
    </row>
    <row r="38" spans="1:8" hidden="1" x14ac:dyDescent="0.25">
      <c r="A38" s="31" t="s">
        <v>2433</v>
      </c>
      <c r="B38" s="31" t="s">
        <v>2422</v>
      </c>
      <c r="C38" s="31" t="s">
        <v>2408</v>
      </c>
      <c r="D38" s="41">
        <v>51831502.296228126</v>
      </c>
      <c r="E38" s="31" t="s">
        <v>2409</v>
      </c>
      <c r="F38" s="35" t="str">
        <f>INDEX('Crosswalk Particulates'!$B:$B,MATCH('2017 EPA Data'!A38,'Crosswalk Particulates'!$A:$A,0))</f>
        <v>process-ngps-industry</v>
      </c>
      <c r="G38" s="39">
        <f>INDEX('Crosswalk Particulates'!$E:$E,MATCH('2017 EPA Data'!$B38,'Crosswalk Particulates'!$D:$D,0))</f>
        <v>0</v>
      </c>
      <c r="H38" s="50">
        <f t="shared" si="0"/>
        <v>0</v>
      </c>
    </row>
    <row r="39" spans="1:8" hidden="1" x14ac:dyDescent="0.25">
      <c r="A39" s="31" t="s">
        <v>2414</v>
      </c>
      <c r="B39" s="31" t="s">
        <v>2435</v>
      </c>
      <c r="C39" s="31" t="s">
        <v>2408</v>
      </c>
      <c r="D39" s="41">
        <v>51393694.718206085</v>
      </c>
      <c r="E39" s="31" t="s">
        <v>2409</v>
      </c>
      <c r="F39" s="35" t="str">
        <f>INDEX('Crosswalk Particulates'!$B:$B,MATCH('2017 EPA Data'!A39,'Crosswalk Particulates'!$A:$A,0))</f>
        <v>Transportation Sector</v>
      </c>
      <c r="G39" s="39">
        <f>INDEX('Crosswalk Particulates'!$E:$E,MATCH('2017 EPA Data'!$B39,'Crosswalk Particulates'!$D:$D,0))</f>
        <v>0</v>
      </c>
      <c r="H39" s="50">
        <f t="shared" si="0"/>
        <v>0</v>
      </c>
    </row>
    <row r="40" spans="1:8" hidden="1" x14ac:dyDescent="0.25">
      <c r="A40" s="31" t="s">
        <v>2423</v>
      </c>
      <c r="B40" s="31" t="s">
        <v>2426</v>
      </c>
      <c r="C40" s="31" t="s">
        <v>2408</v>
      </c>
      <c r="D40" s="41">
        <v>49993539.484806798</v>
      </c>
      <c r="E40" s="31" t="s">
        <v>2409</v>
      </c>
      <c r="F40" s="35" t="str">
        <f>INDEX('Crosswalk Particulates'!$B:$B,MATCH('2017 EPA Data'!A40,'Crosswalk Particulates'!$A:$A,0))</f>
        <v>Other-EPA</v>
      </c>
      <c r="G40" s="39">
        <f>INDEX('Crosswalk Particulates'!$E:$E,MATCH('2017 EPA Data'!$B40,'Crosswalk Particulates'!$D:$D,0))</f>
        <v>0</v>
      </c>
      <c r="H40" s="50">
        <f t="shared" si="0"/>
        <v>0</v>
      </c>
    </row>
    <row r="41" spans="1:8" hidden="1" x14ac:dyDescent="0.25">
      <c r="A41" s="31" t="s">
        <v>2420</v>
      </c>
      <c r="B41" s="31" t="s">
        <v>2427</v>
      </c>
      <c r="C41" s="31" t="s">
        <v>2408</v>
      </c>
      <c r="D41" s="41">
        <v>47288354.806647383</v>
      </c>
      <c r="E41" s="31" t="s">
        <v>2409</v>
      </c>
      <c r="F41" s="35" t="str">
        <f>INDEX('Crosswalk Particulates'!$B:$B,MATCH('2017 EPA Data'!A41,'Crosswalk Particulates'!$A:$A,0))</f>
        <v>Other-EPA</v>
      </c>
      <c r="G41" s="39">
        <f>INDEX('Crosswalk Particulates'!$E:$E,MATCH('2017 EPA Data'!$B41,'Crosswalk Particulates'!$D:$D,0))</f>
        <v>0</v>
      </c>
      <c r="H41" s="50">
        <f t="shared" si="0"/>
        <v>0</v>
      </c>
    </row>
    <row r="42" spans="1:8" hidden="1" x14ac:dyDescent="0.25">
      <c r="A42" s="31" t="s">
        <v>2433</v>
      </c>
      <c r="B42" s="31" t="s">
        <v>2415</v>
      </c>
      <c r="C42" s="31" t="s">
        <v>2408</v>
      </c>
      <c r="D42" s="41">
        <v>47263706.212890834</v>
      </c>
      <c r="E42" s="31" t="s">
        <v>2409</v>
      </c>
      <c r="F42" s="35" t="str">
        <f>INDEX('Crosswalk Particulates'!$B:$B,MATCH('2017 EPA Data'!A42,'Crosswalk Particulates'!$A:$A,0))</f>
        <v>process-ngps-industry</v>
      </c>
      <c r="G42" s="39">
        <f>INDEX('Crosswalk Particulates'!$E:$E,MATCH('2017 EPA Data'!$B42,'Crosswalk Particulates'!$D:$D,0))</f>
        <v>0</v>
      </c>
      <c r="H42" s="50">
        <f t="shared" si="0"/>
        <v>0</v>
      </c>
    </row>
    <row r="43" spans="1:8" hidden="1" x14ac:dyDescent="0.25">
      <c r="A43" s="31" t="s">
        <v>2436</v>
      </c>
      <c r="B43" s="31" t="s">
        <v>2411</v>
      </c>
      <c r="C43" s="31" t="s">
        <v>2412</v>
      </c>
      <c r="D43" s="41">
        <v>46036898.620712101</v>
      </c>
      <c r="E43" s="31" t="s">
        <v>2413</v>
      </c>
      <c r="F43" s="35" t="str">
        <f>INDEX('Crosswalk Particulates'!$B:$B,MATCH('2017 EPA Data'!A43,'Crosswalk Particulates'!$A:$A,0))</f>
        <v>Transportation Sector</v>
      </c>
      <c r="G43" s="39">
        <f>INDEX('Crosswalk Particulates'!$E:$E,MATCH('2017 EPA Data'!$B43,'Crosswalk Particulates'!$D:$D,0))</f>
        <v>0</v>
      </c>
      <c r="H43" s="50">
        <f t="shared" si="0"/>
        <v>41764021573524.789</v>
      </c>
    </row>
    <row r="44" spans="1:8" hidden="1" x14ac:dyDescent="0.25">
      <c r="A44" s="31" t="s">
        <v>2437</v>
      </c>
      <c r="B44" s="31" t="s">
        <v>2419</v>
      </c>
      <c r="C44" s="31" t="s">
        <v>2408</v>
      </c>
      <c r="D44" s="41">
        <v>44680525.144529544</v>
      </c>
      <c r="E44" s="31" t="s">
        <v>2409</v>
      </c>
      <c r="F44" s="35" t="str">
        <f>INDEX('Crosswalk Particulates'!$B:$B,MATCH('2017 EPA Data'!A44,'Crosswalk Particulates'!$A:$A,0))</f>
        <v>process-other-industry</v>
      </c>
      <c r="G44" s="39">
        <f>INDEX('Crosswalk Particulates'!$E:$E,MATCH('2017 EPA Data'!$B44,'Crosswalk Particulates'!$D:$D,0))</f>
        <v>0</v>
      </c>
      <c r="H44" s="50">
        <f t="shared" si="0"/>
        <v>0</v>
      </c>
    </row>
    <row r="45" spans="1:8" hidden="1" x14ac:dyDescent="0.25">
      <c r="A45" s="31" t="s">
        <v>2438</v>
      </c>
      <c r="B45" s="31" t="s">
        <v>2419</v>
      </c>
      <c r="C45" s="31" t="s">
        <v>2408</v>
      </c>
      <c r="D45" s="41">
        <v>43071989.514479272</v>
      </c>
      <c r="E45" s="31" t="s">
        <v>2409</v>
      </c>
      <c r="F45" s="35" t="str">
        <f>INDEX('Crosswalk Particulates'!$B:$B,MATCH('2017 EPA Data'!A45,'Crosswalk Particulates'!$A:$A,0))</f>
        <v>process-other-industry</v>
      </c>
      <c r="G45" s="39">
        <f>INDEX('Crosswalk Particulates'!$E:$E,MATCH('2017 EPA Data'!$B45,'Crosswalk Particulates'!$D:$D,0))</f>
        <v>0</v>
      </c>
      <c r="H45" s="50">
        <f t="shared" si="0"/>
        <v>0</v>
      </c>
    </row>
    <row r="46" spans="1:8" hidden="1" x14ac:dyDescent="0.25">
      <c r="A46" s="31" t="s">
        <v>2417</v>
      </c>
      <c r="B46" s="31" t="s">
        <v>2439</v>
      </c>
      <c r="C46" s="31" t="s">
        <v>2408</v>
      </c>
      <c r="D46" s="41">
        <v>42164701.776038274</v>
      </c>
      <c r="E46" s="31" t="s">
        <v>2409</v>
      </c>
      <c r="F46" s="35" t="str">
        <f>INDEX('Crosswalk Particulates'!$B:$B,MATCH('2017 EPA Data'!A46,'Crosswalk Particulates'!$A:$A,0))</f>
        <v>Other-EPA</v>
      </c>
      <c r="G46" s="39">
        <f>INDEX('Crosswalk Particulates'!$E:$E,MATCH('2017 EPA Data'!$B46,'Crosswalk Particulates'!$D:$D,0))</f>
        <v>0</v>
      </c>
      <c r="H46" s="50">
        <f t="shared" si="0"/>
        <v>0</v>
      </c>
    </row>
    <row r="47" spans="1:8" hidden="1" x14ac:dyDescent="0.25">
      <c r="A47" s="31" t="s">
        <v>2420</v>
      </c>
      <c r="B47" s="31" t="s">
        <v>2426</v>
      </c>
      <c r="C47" s="31" t="s">
        <v>2408</v>
      </c>
      <c r="D47" s="41">
        <v>41626580.321728878</v>
      </c>
      <c r="E47" s="31" t="s">
        <v>2409</v>
      </c>
      <c r="F47" s="35" t="str">
        <f>INDEX('Crosswalk Particulates'!$B:$B,MATCH('2017 EPA Data'!A47,'Crosswalk Particulates'!$A:$A,0))</f>
        <v>Other-EPA</v>
      </c>
      <c r="G47" s="39">
        <f>INDEX('Crosswalk Particulates'!$E:$E,MATCH('2017 EPA Data'!$B47,'Crosswalk Particulates'!$D:$D,0))</f>
        <v>0</v>
      </c>
      <c r="H47" s="50">
        <f t="shared" si="0"/>
        <v>0</v>
      </c>
    </row>
    <row r="48" spans="1:8" hidden="1" x14ac:dyDescent="0.25">
      <c r="A48" s="31" t="s">
        <v>2440</v>
      </c>
      <c r="B48" s="31" t="s">
        <v>2415</v>
      </c>
      <c r="C48" s="31" t="s">
        <v>2408</v>
      </c>
      <c r="D48" s="41">
        <v>39196449.842600055</v>
      </c>
      <c r="E48" s="31" t="s">
        <v>2409</v>
      </c>
      <c r="F48" s="35" t="str">
        <f>INDEX('Crosswalk Particulates'!$B:$B,MATCH('2017 EPA Data'!A48,'Crosswalk Particulates'!$A:$A,0))</f>
        <v>Residential Buildings Sector</v>
      </c>
      <c r="G48" s="39">
        <f>INDEX('Crosswalk Particulates'!$E:$E,MATCH('2017 EPA Data'!$B48,'Crosswalk Particulates'!$D:$D,0))</f>
        <v>0</v>
      </c>
      <c r="H48" s="50">
        <f t="shared" si="0"/>
        <v>0</v>
      </c>
    </row>
    <row r="49" spans="1:8" hidden="1" x14ac:dyDescent="0.25">
      <c r="A49" s="31" t="s">
        <v>2425</v>
      </c>
      <c r="B49" s="31" t="s">
        <v>2415</v>
      </c>
      <c r="C49" s="31" t="s">
        <v>2408</v>
      </c>
      <c r="D49" s="41">
        <v>38088092.404377259</v>
      </c>
      <c r="E49" s="31" t="s">
        <v>2409</v>
      </c>
      <c r="F49" s="35" t="str">
        <f>INDEX('Crosswalk Particulates'!$B:$B,MATCH('2017 EPA Data'!A49,'Crosswalk Particulates'!$A:$A,0))</f>
        <v>Other-EPA</v>
      </c>
      <c r="G49" s="39">
        <f>INDEX('Crosswalk Particulates'!$E:$E,MATCH('2017 EPA Data'!$B49,'Crosswalk Particulates'!$D:$D,0))</f>
        <v>0</v>
      </c>
      <c r="H49" s="50">
        <f t="shared" si="0"/>
        <v>0</v>
      </c>
    </row>
    <row r="50" spans="1:8" hidden="1" x14ac:dyDescent="0.25">
      <c r="A50" s="31" t="s">
        <v>2433</v>
      </c>
      <c r="B50" s="31" t="s">
        <v>2419</v>
      </c>
      <c r="C50" s="31" t="s">
        <v>2408</v>
      </c>
      <c r="D50" s="41">
        <v>37756091.444871344</v>
      </c>
      <c r="E50" s="31" t="s">
        <v>2409</v>
      </c>
      <c r="F50" s="35" t="str">
        <f>INDEX('Crosswalk Particulates'!$B:$B,MATCH('2017 EPA Data'!A50,'Crosswalk Particulates'!$A:$A,0))</f>
        <v>process-ngps-industry</v>
      </c>
      <c r="G50" s="39">
        <f>INDEX('Crosswalk Particulates'!$E:$E,MATCH('2017 EPA Data'!$B50,'Crosswalk Particulates'!$D:$D,0))</f>
        <v>0</v>
      </c>
      <c r="H50" s="50">
        <f t="shared" si="0"/>
        <v>0</v>
      </c>
    </row>
    <row r="51" spans="1:8" hidden="1" x14ac:dyDescent="0.25">
      <c r="A51" s="31" t="s">
        <v>2420</v>
      </c>
      <c r="B51" s="31" t="s">
        <v>2428</v>
      </c>
      <c r="C51" s="31" t="s">
        <v>2408</v>
      </c>
      <c r="D51" s="41">
        <v>37374454.719114833</v>
      </c>
      <c r="E51" s="31" t="s">
        <v>2409</v>
      </c>
      <c r="F51" s="35" t="str">
        <f>INDEX('Crosswalk Particulates'!$B:$B,MATCH('2017 EPA Data'!A51,'Crosswalk Particulates'!$A:$A,0))</f>
        <v>Other-EPA</v>
      </c>
      <c r="G51" s="39">
        <f>INDEX('Crosswalk Particulates'!$E:$E,MATCH('2017 EPA Data'!$B51,'Crosswalk Particulates'!$D:$D,0))</f>
        <v>0</v>
      </c>
      <c r="H51" s="50">
        <f t="shared" si="0"/>
        <v>0</v>
      </c>
    </row>
    <row r="52" spans="1:8" hidden="1" x14ac:dyDescent="0.25">
      <c r="A52" s="31" t="s">
        <v>2423</v>
      </c>
      <c r="B52" s="31" t="s">
        <v>2435</v>
      </c>
      <c r="C52" s="31" t="s">
        <v>2408</v>
      </c>
      <c r="D52" s="41">
        <v>37160153.644610539</v>
      </c>
      <c r="E52" s="31" t="s">
        <v>2409</v>
      </c>
      <c r="F52" s="35" t="str">
        <f>INDEX('Crosswalk Particulates'!$B:$B,MATCH('2017 EPA Data'!A52,'Crosswalk Particulates'!$A:$A,0))</f>
        <v>Other-EPA</v>
      </c>
      <c r="G52" s="39">
        <f>INDEX('Crosswalk Particulates'!$E:$E,MATCH('2017 EPA Data'!$B52,'Crosswalk Particulates'!$D:$D,0))</f>
        <v>0</v>
      </c>
      <c r="H52" s="50">
        <f t="shared" si="0"/>
        <v>0</v>
      </c>
    </row>
    <row r="53" spans="1:8" hidden="1" x14ac:dyDescent="0.25">
      <c r="A53" s="31" t="s">
        <v>2440</v>
      </c>
      <c r="B53" s="31" t="s">
        <v>2426</v>
      </c>
      <c r="C53" s="31" t="s">
        <v>2408</v>
      </c>
      <c r="D53" s="41">
        <v>35806286.794007808</v>
      </c>
      <c r="E53" s="31" t="s">
        <v>2409</v>
      </c>
      <c r="F53" s="35" t="str">
        <f>INDEX('Crosswalk Particulates'!$B:$B,MATCH('2017 EPA Data'!A53,'Crosswalk Particulates'!$A:$A,0))</f>
        <v>Residential Buildings Sector</v>
      </c>
      <c r="G53" s="39">
        <f>INDEX('Crosswalk Particulates'!$E:$E,MATCH('2017 EPA Data'!$B53,'Crosswalk Particulates'!$D:$D,0))</f>
        <v>0</v>
      </c>
      <c r="H53" s="50">
        <f t="shared" si="0"/>
        <v>0</v>
      </c>
    </row>
    <row r="54" spans="1:8" hidden="1" x14ac:dyDescent="0.25">
      <c r="A54" s="31" t="s">
        <v>2441</v>
      </c>
      <c r="B54" s="31" t="s">
        <v>2434</v>
      </c>
      <c r="C54" s="31" t="s">
        <v>2408</v>
      </c>
      <c r="D54" s="41">
        <v>33904125.75125245</v>
      </c>
      <c r="E54" s="31" t="s">
        <v>2409</v>
      </c>
      <c r="F54" s="35" t="str">
        <f>INDEX('Crosswalk Particulates'!$B:$B,MATCH('2017 EPA Data'!A54,'Crosswalk Particulates'!$A:$A,0))</f>
        <v>process-other-industry</v>
      </c>
      <c r="G54" s="39">
        <f>INDEX('Crosswalk Particulates'!$E:$E,MATCH('2017 EPA Data'!$B54,'Crosswalk Particulates'!$D:$D,0))</f>
        <v>0</v>
      </c>
      <c r="H54" s="50">
        <f t="shared" si="0"/>
        <v>0</v>
      </c>
    </row>
    <row r="55" spans="1:8" hidden="1" x14ac:dyDescent="0.25">
      <c r="A55" s="31" t="s">
        <v>2417</v>
      </c>
      <c r="B55" s="31" t="s">
        <v>2422</v>
      </c>
      <c r="C55" s="31" t="s">
        <v>2408</v>
      </c>
      <c r="D55" s="41">
        <v>33814592.823322885</v>
      </c>
      <c r="E55" s="31" t="s">
        <v>2409</v>
      </c>
      <c r="F55" s="35" t="str">
        <f>INDEX('Crosswalk Particulates'!$B:$B,MATCH('2017 EPA Data'!A55,'Crosswalk Particulates'!$A:$A,0))</f>
        <v>Other-EPA</v>
      </c>
      <c r="G55" s="39">
        <f>INDEX('Crosswalk Particulates'!$E:$E,MATCH('2017 EPA Data'!$B55,'Crosswalk Particulates'!$D:$D,0))</f>
        <v>0</v>
      </c>
      <c r="H55" s="50">
        <f t="shared" si="0"/>
        <v>0</v>
      </c>
    </row>
    <row r="56" spans="1:8" hidden="1" x14ac:dyDescent="0.25">
      <c r="A56" s="31" t="s">
        <v>2442</v>
      </c>
      <c r="B56" s="31" t="s">
        <v>2411</v>
      </c>
      <c r="C56" s="31" t="s">
        <v>2412</v>
      </c>
      <c r="D56" s="41">
        <v>33574536.164925985</v>
      </c>
      <c r="E56" s="31" t="s">
        <v>2413</v>
      </c>
      <c r="F56" s="35" t="str">
        <f>INDEX('Crosswalk Particulates'!$B:$B,MATCH('2017 EPA Data'!A56,'Crosswalk Particulates'!$A:$A,0))</f>
        <v>industry-fuel-natural gas</v>
      </c>
      <c r="G56" s="39">
        <f>INDEX('Crosswalk Particulates'!$E:$E,MATCH('2017 EPA Data'!$B56,'Crosswalk Particulates'!$D:$D,0))</f>
        <v>0</v>
      </c>
      <c r="H56" s="50">
        <f t="shared" si="0"/>
        <v>30458343084001.77</v>
      </c>
    </row>
    <row r="57" spans="1:8" hidden="1" x14ac:dyDescent="0.25">
      <c r="A57" s="31" t="s">
        <v>2443</v>
      </c>
      <c r="B57" s="31" t="s">
        <v>2407</v>
      </c>
      <c r="C57" s="31" t="s">
        <v>2408</v>
      </c>
      <c r="D57" s="41">
        <v>32322016.570058584</v>
      </c>
      <c r="E57" s="31" t="s">
        <v>2409</v>
      </c>
      <c r="F57" s="35" t="str">
        <f>INDEX('Crosswalk Particulates'!$B:$B,MATCH('2017 EPA Data'!A57,'Crosswalk Particulates'!$A:$A,0))</f>
        <v>process-agriculture-industry</v>
      </c>
      <c r="G57" s="39">
        <f>INDEX('Crosswalk Particulates'!$E:$E,MATCH('2017 EPA Data'!$B57,'Crosswalk Particulates'!$D:$D,0))</f>
        <v>0</v>
      </c>
      <c r="H57" s="50">
        <f t="shared" si="0"/>
        <v>0</v>
      </c>
    </row>
    <row r="58" spans="1:8" hidden="1" x14ac:dyDescent="0.25">
      <c r="A58" s="31" t="s">
        <v>2420</v>
      </c>
      <c r="B58" s="31" t="s">
        <v>2439</v>
      </c>
      <c r="C58" s="31" t="s">
        <v>2408</v>
      </c>
      <c r="D58" s="41">
        <v>31109345.680750918</v>
      </c>
      <c r="E58" s="31" t="s">
        <v>2409</v>
      </c>
      <c r="F58" s="35" t="str">
        <f>INDEX('Crosswalk Particulates'!$B:$B,MATCH('2017 EPA Data'!A58,'Crosswalk Particulates'!$A:$A,0))</f>
        <v>Other-EPA</v>
      </c>
      <c r="G58" s="39">
        <f>INDEX('Crosswalk Particulates'!$E:$E,MATCH('2017 EPA Data'!$B58,'Crosswalk Particulates'!$D:$D,0))</f>
        <v>0</v>
      </c>
      <c r="H58" s="50">
        <f t="shared" si="0"/>
        <v>0</v>
      </c>
    </row>
    <row r="59" spans="1:8" hidden="1" x14ac:dyDescent="0.25">
      <c r="A59" s="31" t="s">
        <v>2444</v>
      </c>
      <c r="B59" s="31" t="s">
        <v>2422</v>
      </c>
      <c r="C59" s="31" t="s">
        <v>2408</v>
      </c>
      <c r="D59" s="41">
        <v>30656772.244376291</v>
      </c>
      <c r="E59" s="31" t="s">
        <v>2409</v>
      </c>
      <c r="F59" s="35" t="str">
        <f>INDEX('Crosswalk Particulates'!$B:$B,MATCH('2017 EPA Data'!A59,'Crosswalk Particulates'!$A:$A,0))</f>
        <v>process-other-industry</v>
      </c>
      <c r="G59" s="39">
        <f>INDEX('Crosswalk Particulates'!$E:$E,MATCH('2017 EPA Data'!$B59,'Crosswalk Particulates'!$D:$D,0))</f>
        <v>0</v>
      </c>
      <c r="H59" s="50">
        <f t="shared" si="0"/>
        <v>0</v>
      </c>
    </row>
    <row r="60" spans="1:8" hidden="1" x14ac:dyDescent="0.25">
      <c r="A60" s="31" t="s">
        <v>2420</v>
      </c>
      <c r="B60" s="31" t="s">
        <v>2419</v>
      </c>
      <c r="C60" s="31" t="s">
        <v>2408</v>
      </c>
      <c r="D60" s="41">
        <v>30520367.357696813</v>
      </c>
      <c r="E60" s="31" t="s">
        <v>2409</v>
      </c>
      <c r="F60" s="35" t="str">
        <f>INDEX('Crosswalk Particulates'!$B:$B,MATCH('2017 EPA Data'!A60,'Crosswalk Particulates'!$A:$A,0))</f>
        <v>Other-EPA</v>
      </c>
      <c r="G60" s="39">
        <f>INDEX('Crosswalk Particulates'!$E:$E,MATCH('2017 EPA Data'!$B60,'Crosswalk Particulates'!$D:$D,0))</f>
        <v>0</v>
      </c>
      <c r="H60" s="50">
        <f t="shared" si="0"/>
        <v>0</v>
      </c>
    </row>
    <row r="61" spans="1:8" hidden="1" x14ac:dyDescent="0.25">
      <c r="A61" s="31" t="s">
        <v>2445</v>
      </c>
      <c r="B61" s="31" t="s">
        <v>2411</v>
      </c>
      <c r="C61" s="31" t="s">
        <v>2412</v>
      </c>
      <c r="D61" s="41">
        <v>29858457.14055454</v>
      </c>
      <c r="E61" s="31" t="s">
        <v>2413</v>
      </c>
      <c r="F61" s="35" t="str">
        <f>INDEX('Crosswalk Particulates'!$B:$B,MATCH('2017 EPA Data'!A61,'Crosswalk Particulates'!$A:$A,0))</f>
        <v>Transportation Sector</v>
      </c>
      <c r="G61" s="39">
        <f>INDEX('Crosswalk Particulates'!$E:$E,MATCH('2017 EPA Data'!$B61,'Crosswalk Particulates'!$D:$D,0))</f>
        <v>0</v>
      </c>
      <c r="H61" s="50">
        <f t="shared" si="0"/>
        <v>27087168891286.973</v>
      </c>
    </row>
    <row r="62" spans="1:8" hidden="1" x14ac:dyDescent="0.25">
      <c r="A62" s="31" t="s">
        <v>2423</v>
      </c>
      <c r="B62" s="31" t="s">
        <v>2430</v>
      </c>
      <c r="C62" s="31" t="s">
        <v>2408</v>
      </c>
      <c r="D62" s="41">
        <v>29235222.610456701</v>
      </c>
      <c r="E62" s="31" t="s">
        <v>2409</v>
      </c>
      <c r="F62" s="35" t="str">
        <f>INDEX('Crosswalk Particulates'!$B:$B,MATCH('2017 EPA Data'!A62,'Crosswalk Particulates'!$A:$A,0))</f>
        <v>Other-EPA</v>
      </c>
      <c r="G62" s="39">
        <f>INDEX('Crosswalk Particulates'!$E:$E,MATCH('2017 EPA Data'!$B62,'Crosswalk Particulates'!$D:$D,0))</f>
        <v>0</v>
      </c>
      <c r="H62" s="50">
        <f t="shared" si="0"/>
        <v>0</v>
      </c>
    </row>
    <row r="63" spans="1:8" hidden="1" x14ac:dyDescent="0.25">
      <c r="A63" s="31" t="s">
        <v>2414</v>
      </c>
      <c r="B63" s="31" t="s">
        <v>2416</v>
      </c>
      <c r="C63" s="31" t="s">
        <v>2408</v>
      </c>
      <c r="D63" s="41">
        <v>29198938.278792076</v>
      </c>
      <c r="E63" s="31" t="s">
        <v>2409</v>
      </c>
      <c r="F63" s="35" t="str">
        <f>INDEX('Crosswalk Particulates'!$B:$B,MATCH('2017 EPA Data'!A63,'Crosswalk Particulates'!$A:$A,0))</f>
        <v>Transportation Sector</v>
      </c>
      <c r="G63" s="39">
        <f>INDEX('Crosswalk Particulates'!$E:$E,MATCH('2017 EPA Data'!$B63,'Crosswalk Particulates'!$D:$D,0))</f>
        <v>0</v>
      </c>
      <c r="H63" s="50">
        <f t="shared" si="0"/>
        <v>0</v>
      </c>
    </row>
    <row r="64" spans="1:8" hidden="1" x14ac:dyDescent="0.25">
      <c r="A64" s="31" t="s">
        <v>2441</v>
      </c>
      <c r="B64" s="31" t="s">
        <v>2419</v>
      </c>
      <c r="C64" s="31" t="s">
        <v>2408</v>
      </c>
      <c r="D64" s="41">
        <v>28927226.62734938</v>
      </c>
      <c r="E64" s="31" t="s">
        <v>2409</v>
      </c>
      <c r="F64" s="35" t="str">
        <f>INDEX('Crosswalk Particulates'!$B:$B,MATCH('2017 EPA Data'!A64,'Crosswalk Particulates'!$A:$A,0))</f>
        <v>process-other-industry</v>
      </c>
      <c r="G64" s="39">
        <f>INDEX('Crosswalk Particulates'!$E:$E,MATCH('2017 EPA Data'!$B64,'Crosswalk Particulates'!$D:$D,0))</f>
        <v>0</v>
      </c>
      <c r="H64" s="50">
        <f t="shared" si="0"/>
        <v>0</v>
      </c>
    </row>
    <row r="65" spans="1:8" hidden="1" x14ac:dyDescent="0.25">
      <c r="A65" s="31" t="s">
        <v>2446</v>
      </c>
      <c r="B65" s="31" t="s">
        <v>2419</v>
      </c>
      <c r="C65" s="31" t="s">
        <v>2408</v>
      </c>
      <c r="D65" s="41">
        <v>27840864.850412026</v>
      </c>
      <c r="E65" s="31" t="s">
        <v>2409</v>
      </c>
      <c r="F65" s="35" t="str">
        <f>INDEX('Crosswalk Particulates'!$B:$B,MATCH('2017 EPA Data'!A65,'Crosswalk Particulates'!$A:$A,0))</f>
        <v>process-other-industry</v>
      </c>
      <c r="G65" s="39">
        <f>INDEX('Crosswalk Particulates'!$E:$E,MATCH('2017 EPA Data'!$B65,'Crosswalk Particulates'!$D:$D,0))</f>
        <v>0</v>
      </c>
      <c r="H65" s="50">
        <f t="shared" si="0"/>
        <v>0</v>
      </c>
    </row>
    <row r="66" spans="1:8" hidden="1" x14ac:dyDescent="0.25">
      <c r="A66" s="31" t="s">
        <v>2444</v>
      </c>
      <c r="B66" s="31" t="s">
        <v>2419</v>
      </c>
      <c r="C66" s="31" t="s">
        <v>2408</v>
      </c>
      <c r="D66" s="41">
        <v>27216593.927025344</v>
      </c>
      <c r="E66" s="31" t="s">
        <v>2409</v>
      </c>
      <c r="F66" s="35" t="str">
        <f>INDEX('Crosswalk Particulates'!$B:$B,MATCH('2017 EPA Data'!A66,'Crosswalk Particulates'!$A:$A,0))</f>
        <v>process-other-industry</v>
      </c>
      <c r="G66" s="39">
        <f>INDEX('Crosswalk Particulates'!$E:$E,MATCH('2017 EPA Data'!$B66,'Crosswalk Particulates'!$D:$D,0))</f>
        <v>0</v>
      </c>
      <c r="H66" s="50">
        <f t="shared" si="0"/>
        <v>0</v>
      </c>
    </row>
    <row r="67" spans="1:8" hidden="1" x14ac:dyDescent="0.25">
      <c r="A67" s="31" t="s">
        <v>2406</v>
      </c>
      <c r="B67" s="31" t="s">
        <v>2447</v>
      </c>
      <c r="C67" s="31" t="s">
        <v>2448</v>
      </c>
      <c r="D67" s="41">
        <v>25823487.798769999</v>
      </c>
      <c r="E67" s="31" t="s">
        <v>2413</v>
      </c>
      <c r="F67" s="35" t="str">
        <f>INDEX('Crosswalk Particulates'!$B:$B,MATCH('2017 EPA Data'!A67,'Crosswalk Particulates'!$A:$A,0))</f>
        <v>Other-EPA</v>
      </c>
      <c r="G67" s="39" t="str">
        <f>INDEX('Crosswalk Particulates'!$E:$E,MATCH('2017 EPA Data'!$B67,'Crosswalk Particulates'!$D:$D,0))</f>
        <v>VOC</v>
      </c>
      <c r="H67" s="50">
        <f t="shared" si="0"/>
        <v>23426701924839.656</v>
      </c>
    </row>
    <row r="68" spans="1:8" hidden="1" x14ac:dyDescent="0.25">
      <c r="A68" s="31" t="s">
        <v>2442</v>
      </c>
      <c r="B68" s="31" t="s">
        <v>2415</v>
      </c>
      <c r="C68" s="31" t="s">
        <v>2408</v>
      </c>
      <c r="D68" s="41">
        <v>25462699.121412534</v>
      </c>
      <c r="E68" s="31" t="s">
        <v>2409</v>
      </c>
      <c r="F68" s="35" t="str">
        <f>INDEX('Crosswalk Particulates'!$B:$B,MATCH('2017 EPA Data'!A68,'Crosswalk Particulates'!$A:$A,0))</f>
        <v>industry-fuel-natural gas</v>
      </c>
      <c r="G68" s="39">
        <f>INDEX('Crosswalk Particulates'!$E:$E,MATCH('2017 EPA Data'!$B68,'Crosswalk Particulates'!$D:$D,0))</f>
        <v>0</v>
      </c>
      <c r="H68" s="50">
        <f t="shared" ref="H68:H131" si="1">IF(E68="TON",D68/metricton_to_shortton,0)*10^6</f>
        <v>0</v>
      </c>
    </row>
    <row r="69" spans="1:8" hidden="1" x14ac:dyDescent="0.25">
      <c r="A69" s="31" t="s">
        <v>2410</v>
      </c>
      <c r="B69" s="31" t="s">
        <v>2430</v>
      </c>
      <c r="C69" s="31" t="s">
        <v>2408</v>
      </c>
      <c r="D69" s="41">
        <v>25262942.778996896</v>
      </c>
      <c r="E69" s="31" t="s">
        <v>2409</v>
      </c>
      <c r="F69" s="35" t="str">
        <f>INDEX('Crosswalk Particulates'!$B:$B,MATCH('2017 EPA Data'!A69,'Crosswalk Particulates'!$A:$A,0))</f>
        <v>process-other-industry</v>
      </c>
      <c r="G69" s="39">
        <f>INDEX('Crosswalk Particulates'!$E:$E,MATCH('2017 EPA Data'!$B69,'Crosswalk Particulates'!$D:$D,0))</f>
        <v>0</v>
      </c>
      <c r="H69" s="50">
        <f t="shared" si="1"/>
        <v>0</v>
      </c>
    </row>
    <row r="70" spans="1:8" hidden="1" x14ac:dyDescent="0.25">
      <c r="A70" s="31" t="s">
        <v>2410</v>
      </c>
      <c r="B70" s="31" t="s">
        <v>2449</v>
      </c>
      <c r="C70" s="31" t="s">
        <v>2408</v>
      </c>
      <c r="D70" s="41">
        <v>24968703.593934689</v>
      </c>
      <c r="E70" s="31" t="s">
        <v>2409</v>
      </c>
      <c r="F70" s="35" t="str">
        <f>INDEX('Crosswalk Particulates'!$B:$B,MATCH('2017 EPA Data'!A70,'Crosswalk Particulates'!$A:$A,0))</f>
        <v>process-other-industry</v>
      </c>
      <c r="G70" s="39">
        <f>INDEX('Crosswalk Particulates'!$E:$E,MATCH('2017 EPA Data'!$B70,'Crosswalk Particulates'!$D:$D,0))</f>
        <v>0</v>
      </c>
      <c r="H70" s="50">
        <f t="shared" si="1"/>
        <v>0</v>
      </c>
    </row>
    <row r="71" spans="1:8" hidden="1" x14ac:dyDescent="0.25">
      <c r="A71" s="31" t="s">
        <v>2414</v>
      </c>
      <c r="B71" s="31" t="s">
        <v>2415</v>
      </c>
      <c r="C71" s="31" t="s">
        <v>2408</v>
      </c>
      <c r="D71" s="41">
        <v>24553405.320878815</v>
      </c>
      <c r="E71" s="31" t="s">
        <v>2409</v>
      </c>
      <c r="F71" s="35" t="str">
        <f>INDEX('Crosswalk Particulates'!$B:$B,MATCH('2017 EPA Data'!A71,'Crosswalk Particulates'!$A:$A,0))</f>
        <v>Transportation Sector</v>
      </c>
      <c r="G71" s="39">
        <f>INDEX('Crosswalk Particulates'!$E:$E,MATCH('2017 EPA Data'!$B71,'Crosswalk Particulates'!$D:$D,0))</f>
        <v>0</v>
      </c>
      <c r="H71" s="50">
        <f t="shared" si="1"/>
        <v>0</v>
      </c>
    </row>
    <row r="72" spans="1:8" hidden="1" x14ac:dyDescent="0.25">
      <c r="A72" s="31" t="s">
        <v>2450</v>
      </c>
      <c r="B72" s="31" t="s">
        <v>2407</v>
      </c>
      <c r="C72" s="31" t="s">
        <v>2408</v>
      </c>
      <c r="D72" s="41">
        <v>22016555.35956376</v>
      </c>
      <c r="E72" s="31" t="s">
        <v>2409</v>
      </c>
      <c r="F72" s="35" t="str">
        <f>INDEX('Crosswalk Particulates'!$B:$B,MATCH('2017 EPA Data'!A72,'Crosswalk Particulates'!$A:$A,0))</f>
        <v>process-waste-industry</v>
      </c>
      <c r="G72" s="39">
        <f>INDEX('Crosswalk Particulates'!$E:$E,MATCH('2017 EPA Data'!$B72,'Crosswalk Particulates'!$D:$D,0))</f>
        <v>0</v>
      </c>
      <c r="H72" s="50">
        <f t="shared" si="1"/>
        <v>0</v>
      </c>
    </row>
    <row r="73" spans="1:8" hidden="1" x14ac:dyDescent="0.25">
      <c r="A73" s="31" t="s">
        <v>2418</v>
      </c>
      <c r="B73" s="31" t="s">
        <v>2415</v>
      </c>
      <c r="C73" s="31" t="s">
        <v>2408</v>
      </c>
      <c r="D73" s="41">
        <v>21542677.042533003</v>
      </c>
      <c r="E73" s="31" t="s">
        <v>2409</v>
      </c>
      <c r="F73" s="35" t="str">
        <f>INDEX('Crosswalk Particulates'!$B:$B,MATCH('2017 EPA Data'!A73,'Crosswalk Particulates'!$A:$A,0))</f>
        <v>Transportation Sector</v>
      </c>
      <c r="G73" s="39">
        <f>INDEX('Crosswalk Particulates'!$E:$E,MATCH('2017 EPA Data'!$B73,'Crosswalk Particulates'!$D:$D,0))</f>
        <v>0</v>
      </c>
      <c r="H73" s="50">
        <f t="shared" si="1"/>
        <v>0</v>
      </c>
    </row>
    <row r="74" spans="1:8" hidden="1" x14ac:dyDescent="0.25">
      <c r="A74" s="31" t="s">
        <v>2437</v>
      </c>
      <c r="B74" s="31" t="s">
        <v>2422</v>
      </c>
      <c r="C74" s="31" t="s">
        <v>2408</v>
      </c>
      <c r="D74" s="41">
        <v>19781989.96712821</v>
      </c>
      <c r="E74" s="31" t="s">
        <v>2409</v>
      </c>
      <c r="F74" s="35" t="str">
        <f>INDEX('Crosswalk Particulates'!$B:$B,MATCH('2017 EPA Data'!A74,'Crosswalk Particulates'!$A:$A,0))</f>
        <v>process-other-industry</v>
      </c>
      <c r="G74" s="39">
        <f>INDEX('Crosswalk Particulates'!$E:$E,MATCH('2017 EPA Data'!$B74,'Crosswalk Particulates'!$D:$D,0))</f>
        <v>0</v>
      </c>
      <c r="H74" s="50">
        <f t="shared" si="1"/>
        <v>0</v>
      </c>
    </row>
    <row r="75" spans="1:8" hidden="1" x14ac:dyDescent="0.25">
      <c r="A75" s="31" t="s">
        <v>2432</v>
      </c>
      <c r="B75" s="31" t="s">
        <v>2415</v>
      </c>
      <c r="C75" s="31" t="s">
        <v>2408</v>
      </c>
      <c r="D75" s="41">
        <v>19700154.249254867</v>
      </c>
      <c r="E75" s="31" t="s">
        <v>2409</v>
      </c>
      <c r="F75" s="35" t="str">
        <f>INDEX('Crosswalk Particulates'!$B:$B,MATCH('2017 EPA Data'!A75,'Crosswalk Particulates'!$A:$A,0))</f>
        <v>Transportation Sector</v>
      </c>
      <c r="G75" s="39">
        <f>INDEX('Crosswalk Particulates'!$E:$E,MATCH('2017 EPA Data'!$B75,'Crosswalk Particulates'!$D:$D,0))</f>
        <v>0</v>
      </c>
      <c r="H75" s="50">
        <f t="shared" si="1"/>
        <v>0</v>
      </c>
    </row>
    <row r="76" spans="1:8" hidden="1" x14ac:dyDescent="0.25">
      <c r="A76" s="31" t="s">
        <v>2417</v>
      </c>
      <c r="B76" s="31" t="s">
        <v>2451</v>
      </c>
      <c r="C76" s="31" t="s">
        <v>2448</v>
      </c>
      <c r="D76" s="41">
        <v>19487071.795969751</v>
      </c>
      <c r="E76" s="31" t="s">
        <v>2413</v>
      </c>
      <c r="F76" s="35" t="str">
        <f>INDEX('Crosswalk Particulates'!$B:$B,MATCH('2017 EPA Data'!A76,'Crosswalk Particulates'!$A:$A,0))</f>
        <v>Other-EPA</v>
      </c>
      <c r="G76" s="39" t="str">
        <f>INDEX('Crosswalk Particulates'!$E:$E,MATCH('2017 EPA Data'!$B76,'Crosswalk Particulates'!$D:$D,0))</f>
        <v>CO</v>
      </c>
      <c r="H76" s="50">
        <f t="shared" si="1"/>
        <v>17678395184630.234</v>
      </c>
    </row>
    <row r="77" spans="1:8" hidden="1" x14ac:dyDescent="0.25">
      <c r="A77" s="31" t="s">
        <v>2417</v>
      </c>
      <c r="B77" s="31" t="s">
        <v>2452</v>
      </c>
      <c r="C77" s="31" t="s">
        <v>2408</v>
      </c>
      <c r="D77" s="41">
        <v>18950991.385659393</v>
      </c>
      <c r="E77" s="31" t="s">
        <v>2409</v>
      </c>
      <c r="F77" s="35" t="str">
        <f>INDEX('Crosswalk Particulates'!$B:$B,MATCH('2017 EPA Data'!A77,'Crosswalk Particulates'!$A:$A,0))</f>
        <v>Other-EPA</v>
      </c>
      <c r="G77" s="39">
        <f>INDEX('Crosswalk Particulates'!$E:$E,MATCH('2017 EPA Data'!$B77,'Crosswalk Particulates'!$D:$D,0))</f>
        <v>0</v>
      </c>
      <c r="H77" s="50">
        <f t="shared" si="1"/>
        <v>0</v>
      </c>
    </row>
    <row r="78" spans="1:8" hidden="1" x14ac:dyDescent="0.25">
      <c r="A78" s="31" t="s">
        <v>2440</v>
      </c>
      <c r="B78" s="31" t="s">
        <v>2416</v>
      </c>
      <c r="C78" s="31" t="s">
        <v>2408</v>
      </c>
      <c r="D78" s="41">
        <v>18713350.277910288</v>
      </c>
      <c r="E78" s="31" t="s">
        <v>2409</v>
      </c>
      <c r="F78" s="35" t="str">
        <f>INDEX('Crosswalk Particulates'!$B:$B,MATCH('2017 EPA Data'!A78,'Crosswalk Particulates'!$A:$A,0))</f>
        <v>Residential Buildings Sector</v>
      </c>
      <c r="G78" s="39">
        <f>INDEX('Crosswalk Particulates'!$E:$E,MATCH('2017 EPA Data'!$B78,'Crosswalk Particulates'!$D:$D,0))</f>
        <v>0</v>
      </c>
      <c r="H78" s="50">
        <f t="shared" si="1"/>
        <v>0</v>
      </c>
    </row>
    <row r="79" spans="1:8" hidden="1" x14ac:dyDescent="0.25">
      <c r="A79" s="31" t="s">
        <v>2444</v>
      </c>
      <c r="B79" s="31" t="s">
        <v>2453</v>
      </c>
      <c r="C79" s="31" t="s">
        <v>2408</v>
      </c>
      <c r="D79" s="41">
        <v>18364685.846163549</v>
      </c>
      <c r="E79" s="31" t="s">
        <v>2409</v>
      </c>
      <c r="F79" s="35" t="str">
        <f>INDEX('Crosswalk Particulates'!$B:$B,MATCH('2017 EPA Data'!A79,'Crosswalk Particulates'!$A:$A,0))</f>
        <v>process-other-industry</v>
      </c>
      <c r="G79" s="39">
        <f>INDEX('Crosswalk Particulates'!$E:$E,MATCH('2017 EPA Data'!$B79,'Crosswalk Particulates'!$D:$D,0))</f>
        <v>0</v>
      </c>
      <c r="H79" s="50">
        <f t="shared" si="1"/>
        <v>0</v>
      </c>
    </row>
    <row r="80" spans="1:8" hidden="1" x14ac:dyDescent="0.25">
      <c r="A80" s="31" t="s">
        <v>2417</v>
      </c>
      <c r="B80" s="31" t="s">
        <v>2449</v>
      </c>
      <c r="C80" s="31" t="s">
        <v>2408</v>
      </c>
      <c r="D80" s="41">
        <v>18237801.963489179</v>
      </c>
      <c r="E80" s="31" t="s">
        <v>2409</v>
      </c>
      <c r="F80" s="35" t="str">
        <f>INDEX('Crosswalk Particulates'!$B:$B,MATCH('2017 EPA Data'!A80,'Crosswalk Particulates'!$A:$A,0))</f>
        <v>Other-EPA</v>
      </c>
      <c r="G80" s="39">
        <f>INDEX('Crosswalk Particulates'!$E:$E,MATCH('2017 EPA Data'!$B80,'Crosswalk Particulates'!$D:$D,0))</f>
        <v>0</v>
      </c>
      <c r="H80" s="50">
        <f t="shared" si="1"/>
        <v>0</v>
      </c>
    </row>
    <row r="81" spans="1:8" hidden="1" x14ac:dyDescent="0.25">
      <c r="A81" s="31" t="s">
        <v>2414</v>
      </c>
      <c r="B81" s="31" t="s">
        <v>2451</v>
      </c>
      <c r="C81" s="31" t="s">
        <v>2448</v>
      </c>
      <c r="D81" s="41">
        <v>18078053.122212298</v>
      </c>
      <c r="E81" s="31" t="s">
        <v>2413</v>
      </c>
      <c r="F81" s="35" t="str">
        <f>INDEX('Crosswalk Particulates'!$B:$B,MATCH('2017 EPA Data'!A81,'Crosswalk Particulates'!$A:$A,0))</f>
        <v>Transportation Sector</v>
      </c>
      <c r="G81" s="39" t="str">
        <f>INDEX('Crosswalk Particulates'!$E:$E,MATCH('2017 EPA Data'!$B81,'Crosswalk Particulates'!$D:$D,0))</f>
        <v>CO</v>
      </c>
      <c r="H81" s="50">
        <f t="shared" si="1"/>
        <v>16400153425272.654</v>
      </c>
    </row>
    <row r="82" spans="1:8" hidden="1" x14ac:dyDescent="0.25">
      <c r="A82" s="31" t="s">
        <v>2420</v>
      </c>
      <c r="B82" s="31" t="s">
        <v>2431</v>
      </c>
      <c r="C82" s="31" t="s">
        <v>2408</v>
      </c>
      <c r="D82" s="41">
        <v>17833435.626582619</v>
      </c>
      <c r="E82" s="31" t="s">
        <v>2409</v>
      </c>
      <c r="F82" s="35" t="str">
        <f>INDEX('Crosswalk Particulates'!$B:$B,MATCH('2017 EPA Data'!A82,'Crosswalk Particulates'!$A:$A,0))</f>
        <v>Other-EPA</v>
      </c>
      <c r="G82" s="39">
        <f>INDEX('Crosswalk Particulates'!$E:$E,MATCH('2017 EPA Data'!$B82,'Crosswalk Particulates'!$D:$D,0))</f>
        <v>0</v>
      </c>
      <c r="H82" s="50">
        <f t="shared" si="1"/>
        <v>0</v>
      </c>
    </row>
    <row r="83" spans="1:8" hidden="1" x14ac:dyDescent="0.25">
      <c r="A83" s="31" t="s">
        <v>2444</v>
      </c>
      <c r="B83" s="31" t="s">
        <v>2407</v>
      </c>
      <c r="C83" s="31" t="s">
        <v>2408</v>
      </c>
      <c r="D83" s="41">
        <v>17562403.292848013</v>
      </c>
      <c r="E83" s="31" t="s">
        <v>2409</v>
      </c>
      <c r="F83" s="35" t="str">
        <f>INDEX('Crosswalk Particulates'!$B:$B,MATCH('2017 EPA Data'!A83,'Crosswalk Particulates'!$A:$A,0))</f>
        <v>process-other-industry</v>
      </c>
      <c r="G83" s="39">
        <f>INDEX('Crosswalk Particulates'!$E:$E,MATCH('2017 EPA Data'!$B83,'Crosswalk Particulates'!$D:$D,0))</f>
        <v>0</v>
      </c>
      <c r="H83" s="50">
        <f t="shared" si="1"/>
        <v>0</v>
      </c>
    </row>
    <row r="84" spans="1:8" hidden="1" x14ac:dyDescent="0.25">
      <c r="A84" s="31" t="s">
        <v>2454</v>
      </c>
      <c r="B84" s="31" t="s">
        <v>2411</v>
      </c>
      <c r="C84" s="31" t="s">
        <v>2412</v>
      </c>
      <c r="D84" s="41">
        <v>17506669.55212893</v>
      </c>
      <c r="E84" s="31" t="s">
        <v>2413</v>
      </c>
      <c r="F84" s="35" t="str">
        <f>INDEX('Crosswalk Particulates'!$B:$B,MATCH('2017 EPA Data'!A84,'Crosswalk Particulates'!$A:$A,0))</f>
        <v>Other-EPA</v>
      </c>
      <c r="G84" s="39">
        <f>INDEX('Crosswalk Particulates'!$E:$E,MATCH('2017 EPA Data'!$B84,'Crosswalk Particulates'!$D:$D,0))</f>
        <v>0</v>
      </c>
      <c r="H84" s="50">
        <f t="shared" si="1"/>
        <v>15881802353356.979</v>
      </c>
    </row>
    <row r="85" spans="1:8" hidden="1" x14ac:dyDescent="0.25">
      <c r="A85" s="31" t="s">
        <v>2421</v>
      </c>
      <c r="B85" s="31" t="s">
        <v>2455</v>
      </c>
      <c r="C85" s="31" t="s">
        <v>2408</v>
      </c>
      <c r="D85" s="41">
        <v>17393570.333976101</v>
      </c>
      <c r="E85" s="31" t="s">
        <v>2409</v>
      </c>
      <c r="F85" s="35" t="str">
        <f>INDEX('Crosswalk Particulates'!$B:$B,MATCH('2017 EPA Data'!A85,'Crosswalk Particulates'!$A:$A,0))</f>
        <v>process-other-industry</v>
      </c>
      <c r="G85" s="39">
        <f>INDEX('Crosswalk Particulates'!$E:$E,MATCH('2017 EPA Data'!$B85,'Crosswalk Particulates'!$D:$D,0))</f>
        <v>0</v>
      </c>
      <c r="H85" s="50">
        <f t="shared" si="1"/>
        <v>0</v>
      </c>
    </row>
    <row r="86" spans="1:8" hidden="1" x14ac:dyDescent="0.25">
      <c r="A86" s="31" t="s">
        <v>2446</v>
      </c>
      <c r="B86" s="31" t="s">
        <v>2407</v>
      </c>
      <c r="C86" s="31" t="s">
        <v>2408</v>
      </c>
      <c r="D86" s="41">
        <v>17082281.990612257</v>
      </c>
      <c r="E86" s="31" t="s">
        <v>2409</v>
      </c>
      <c r="F86" s="35" t="str">
        <f>INDEX('Crosswalk Particulates'!$B:$B,MATCH('2017 EPA Data'!A86,'Crosswalk Particulates'!$A:$A,0))</f>
        <v>process-other-industry</v>
      </c>
      <c r="G86" s="39">
        <f>INDEX('Crosswalk Particulates'!$E:$E,MATCH('2017 EPA Data'!$B86,'Crosswalk Particulates'!$D:$D,0))</f>
        <v>0</v>
      </c>
      <c r="H86" s="50">
        <f t="shared" si="1"/>
        <v>0</v>
      </c>
    </row>
    <row r="87" spans="1:8" hidden="1" x14ac:dyDescent="0.25">
      <c r="A87" s="31" t="s">
        <v>2437</v>
      </c>
      <c r="B87" s="31" t="s">
        <v>2430</v>
      </c>
      <c r="C87" s="31" t="s">
        <v>2408</v>
      </c>
      <c r="D87" s="41">
        <v>16912825.873939097</v>
      </c>
      <c r="E87" s="31" t="s">
        <v>2409</v>
      </c>
      <c r="F87" s="35" t="str">
        <f>INDEX('Crosswalk Particulates'!$B:$B,MATCH('2017 EPA Data'!A87,'Crosswalk Particulates'!$A:$A,0))</f>
        <v>process-other-industry</v>
      </c>
      <c r="G87" s="39">
        <f>INDEX('Crosswalk Particulates'!$E:$E,MATCH('2017 EPA Data'!$B87,'Crosswalk Particulates'!$D:$D,0))</f>
        <v>0</v>
      </c>
      <c r="H87" s="50">
        <f t="shared" si="1"/>
        <v>0</v>
      </c>
    </row>
    <row r="88" spans="1:8" hidden="1" x14ac:dyDescent="0.25">
      <c r="A88" s="31" t="s">
        <v>2421</v>
      </c>
      <c r="B88" s="31" t="s">
        <v>2419</v>
      </c>
      <c r="C88" s="31" t="s">
        <v>2408</v>
      </c>
      <c r="D88" s="41">
        <v>16032228.30291317</v>
      </c>
      <c r="E88" s="31" t="s">
        <v>2409</v>
      </c>
      <c r="F88" s="35" t="str">
        <f>INDEX('Crosswalk Particulates'!$B:$B,MATCH('2017 EPA Data'!A88,'Crosswalk Particulates'!$A:$A,0))</f>
        <v>process-other-industry</v>
      </c>
      <c r="G88" s="39">
        <f>INDEX('Crosswalk Particulates'!$E:$E,MATCH('2017 EPA Data'!$B88,'Crosswalk Particulates'!$D:$D,0))</f>
        <v>0</v>
      </c>
      <c r="H88" s="50">
        <f t="shared" si="1"/>
        <v>0</v>
      </c>
    </row>
    <row r="89" spans="1:8" hidden="1" x14ac:dyDescent="0.25">
      <c r="A89" s="31" t="s">
        <v>2420</v>
      </c>
      <c r="B89" s="31" t="s">
        <v>2422</v>
      </c>
      <c r="C89" s="31" t="s">
        <v>2408</v>
      </c>
      <c r="D89" s="41">
        <v>15984021.098973585</v>
      </c>
      <c r="E89" s="31" t="s">
        <v>2409</v>
      </c>
      <c r="F89" s="35" t="str">
        <f>INDEX('Crosswalk Particulates'!$B:$B,MATCH('2017 EPA Data'!A89,'Crosswalk Particulates'!$A:$A,0))</f>
        <v>Other-EPA</v>
      </c>
      <c r="G89" s="39">
        <f>INDEX('Crosswalk Particulates'!$E:$E,MATCH('2017 EPA Data'!$B89,'Crosswalk Particulates'!$D:$D,0))</f>
        <v>0</v>
      </c>
      <c r="H89" s="50">
        <f t="shared" si="1"/>
        <v>0</v>
      </c>
    </row>
    <row r="90" spans="1:8" hidden="1" x14ac:dyDescent="0.25">
      <c r="A90" s="31" t="s">
        <v>2456</v>
      </c>
      <c r="B90" s="31" t="s">
        <v>2411</v>
      </c>
      <c r="C90" s="31" t="s">
        <v>2412</v>
      </c>
      <c r="D90" s="41">
        <v>14033923.4</v>
      </c>
      <c r="E90" s="31" t="s">
        <v>2413</v>
      </c>
      <c r="F90" s="35" t="str">
        <f>INDEX('Crosswalk Particulates'!$B:$B,MATCH('2017 EPA Data'!A90,'Crosswalk Particulates'!$A:$A,0))</f>
        <v>Electricity Sector</v>
      </c>
      <c r="G90" s="39">
        <f>INDEX('Crosswalk Particulates'!$E:$E,MATCH('2017 EPA Data'!$B90,'Crosswalk Particulates'!$D:$D,0))</f>
        <v>0</v>
      </c>
      <c r="H90" s="50">
        <f t="shared" si="1"/>
        <v>12731376291605.813</v>
      </c>
    </row>
    <row r="91" spans="1:8" hidden="1" x14ac:dyDescent="0.25">
      <c r="A91" s="31" t="s">
        <v>2441</v>
      </c>
      <c r="B91" s="31" t="s">
        <v>2457</v>
      </c>
      <c r="C91" s="31" t="s">
        <v>2408</v>
      </c>
      <c r="D91" s="41">
        <v>13866512.20256762</v>
      </c>
      <c r="E91" s="31" t="s">
        <v>2409</v>
      </c>
      <c r="F91" s="35" t="str">
        <f>INDEX('Crosswalk Particulates'!$B:$B,MATCH('2017 EPA Data'!A91,'Crosswalk Particulates'!$A:$A,0))</f>
        <v>process-other-industry</v>
      </c>
      <c r="G91" s="39">
        <f>INDEX('Crosswalk Particulates'!$E:$E,MATCH('2017 EPA Data'!$B91,'Crosswalk Particulates'!$D:$D,0))</f>
        <v>0</v>
      </c>
      <c r="H91" s="50">
        <f t="shared" si="1"/>
        <v>0</v>
      </c>
    </row>
    <row r="92" spans="1:8" hidden="1" x14ac:dyDescent="0.25">
      <c r="A92" s="31" t="s">
        <v>2425</v>
      </c>
      <c r="B92" s="31" t="s">
        <v>2416</v>
      </c>
      <c r="C92" s="31" t="s">
        <v>2408</v>
      </c>
      <c r="D92" s="41">
        <v>13568883.522700096</v>
      </c>
      <c r="E92" s="31" t="s">
        <v>2409</v>
      </c>
      <c r="F92" s="35" t="str">
        <f>INDEX('Crosswalk Particulates'!$B:$B,MATCH('2017 EPA Data'!A92,'Crosswalk Particulates'!$A:$A,0))</f>
        <v>Other-EPA</v>
      </c>
      <c r="G92" s="39">
        <f>INDEX('Crosswalk Particulates'!$E:$E,MATCH('2017 EPA Data'!$B92,'Crosswalk Particulates'!$D:$D,0))</f>
        <v>0</v>
      </c>
      <c r="H92" s="50">
        <f t="shared" si="1"/>
        <v>0</v>
      </c>
    </row>
    <row r="93" spans="1:8" hidden="1" x14ac:dyDescent="0.25">
      <c r="A93" s="31" t="s">
        <v>2423</v>
      </c>
      <c r="B93" s="31" t="s">
        <v>2415</v>
      </c>
      <c r="C93" s="31" t="s">
        <v>2408</v>
      </c>
      <c r="D93" s="41">
        <v>13272042.919774696</v>
      </c>
      <c r="E93" s="31" t="s">
        <v>2409</v>
      </c>
      <c r="F93" s="35" t="str">
        <f>INDEX('Crosswalk Particulates'!$B:$B,MATCH('2017 EPA Data'!A93,'Crosswalk Particulates'!$A:$A,0))</f>
        <v>Other-EPA</v>
      </c>
      <c r="G93" s="39">
        <f>INDEX('Crosswalk Particulates'!$E:$E,MATCH('2017 EPA Data'!$B93,'Crosswalk Particulates'!$D:$D,0))</f>
        <v>0</v>
      </c>
      <c r="H93" s="50">
        <f t="shared" si="1"/>
        <v>0</v>
      </c>
    </row>
    <row r="94" spans="1:8" hidden="1" x14ac:dyDescent="0.25">
      <c r="A94" s="31" t="s">
        <v>2438</v>
      </c>
      <c r="B94" s="31" t="s">
        <v>2422</v>
      </c>
      <c r="C94" s="31" t="s">
        <v>2408</v>
      </c>
      <c r="D94" s="41">
        <v>13071792.181228632</v>
      </c>
      <c r="E94" s="31" t="s">
        <v>2409</v>
      </c>
      <c r="F94" s="35" t="str">
        <f>INDEX('Crosswalk Particulates'!$B:$B,MATCH('2017 EPA Data'!A94,'Crosswalk Particulates'!$A:$A,0))</f>
        <v>process-other-industry</v>
      </c>
      <c r="G94" s="39">
        <f>INDEX('Crosswalk Particulates'!$E:$E,MATCH('2017 EPA Data'!$B94,'Crosswalk Particulates'!$D:$D,0))</f>
        <v>0</v>
      </c>
      <c r="H94" s="50">
        <f t="shared" si="1"/>
        <v>0</v>
      </c>
    </row>
    <row r="95" spans="1:8" hidden="1" x14ac:dyDescent="0.25">
      <c r="A95" s="31" t="s">
        <v>2437</v>
      </c>
      <c r="B95" s="31" t="s">
        <v>2424</v>
      </c>
      <c r="C95" s="31" t="s">
        <v>2408</v>
      </c>
      <c r="D95" s="41">
        <v>13051627.967017483</v>
      </c>
      <c r="E95" s="31" t="s">
        <v>2409</v>
      </c>
      <c r="F95" s="35" t="str">
        <f>INDEX('Crosswalk Particulates'!$B:$B,MATCH('2017 EPA Data'!A95,'Crosswalk Particulates'!$A:$A,0))</f>
        <v>process-other-industry</v>
      </c>
      <c r="G95" s="39">
        <f>INDEX('Crosswalk Particulates'!$E:$E,MATCH('2017 EPA Data'!$B95,'Crosswalk Particulates'!$D:$D,0))</f>
        <v>0</v>
      </c>
      <c r="H95" s="50">
        <f t="shared" si="1"/>
        <v>0</v>
      </c>
    </row>
    <row r="96" spans="1:8" hidden="1" x14ac:dyDescent="0.25">
      <c r="A96" s="31" t="s">
        <v>2417</v>
      </c>
      <c r="B96" s="31" t="s">
        <v>2458</v>
      </c>
      <c r="C96" s="31" t="s">
        <v>2408</v>
      </c>
      <c r="D96" s="41">
        <v>12373203.317015225</v>
      </c>
      <c r="E96" s="31" t="s">
        <v>2409</v>
      </c>
      <c r="F96" s="35" t="str">
        <f>INDEX('Crosswalk Particulates'!$B:$B,MATCH('2017 EPA Data'!A96,'Crosswalk Particulates'!$A:$A,0))</f>
        <v>Other-EPA</v>
      </c>
      <c r="G96" s="39">
        <f>INDEX('Crosswalk Particulates'!$E:$E,MATCH('2017 EPA Data'!$B96,'Crosswalk Particulates'!$D:$D,0))</f>
        <v>0</v>
      </c>
      <c r="H96" s="50">
        <f t="shared" si="1"/>
        <v>0</v>
      </c>
    </row>
    <row r="97" spans="1:8" hidden="1" x14ac:dyDescent="0.25">
      <c r="A97" s="31" t="s">
        <v>2417</v>
      </c>
      <c r="B97" s="31" t="s">
        <v>2459</v>
      </c>
      <c r="C97" s="31" t="s">
        <v>2408</v>
      </c>
      <c r="D97" s="41">
        <v>12157896.80896385</v>
      </c>
      <c r="E97" s="31" t="s">
        <v>2409</v>
      </c>
      <c r="F97" s="35" t="str">
        <f>INDEX('Crosswalk Particulates'!$B:$B,MATCH('2017 EPA Data'!A97,'Crosswalk Particulates'!$A:$A,0))</f>
        <v>Other-EPA</v>
      </c>
      <c r="G97" s="39">
        <f>INDEX('Crosswalk Particulates'!$E:$E,MATCH('2017 EPA Data'!$B97,'Crosswalk Particulates'!$D:$D,0))</f>
        <v>0</v>
      </c>
      <c r="H97" s="50">
        <f t="shared" si="1"/>
        <v>0</v>
      </c>
    </row>
    <row r="98" spans="1:8" hidden="1" x14ac:dyDescent="0.25">
      <c r="A98" s="31" t="s">
        <v>2414</v>
      </c>
      <c r="B98" s="31" t="s">
        <v>2439</v>
      </c>
      <c r="C98" s="31" t="s">
        <v>2408</v>
      </c>
      <c r="D98" s="41">
        <v>12145247.99411946</v>
      </c>
      <c r="E98" s="31" t="s">
        <v>2409</v>
      </c>
      <c r="F98" s="35" t="str">
        <f>INDEX('Crosswalk Particulates'!$B:$B,MATCH('2017 EPA Data'!A98,'Crosswalk Particulates'!$A:$A,0))</f>
        <v>Transportation Sector</v>
      </c>
      <c r="G98" s="39">
        <f>INDEX('Crosswalk Particulates'!$E:$E,MATCH('2017 EPA Data'!$B98,'Crosswalk Particulates'!$D:$D,0))</f>
        <v>0</v>
      </c>
      <c r="H98" s="50">
        <f t="shared" si="1"/>
        <v>0</v>
      </c>
    </row>
    <row r="99" spans="1:8" hidden="1" x14ac:dyDescent="0.25">
      <c r="A99" s="31" t="s">
        <v>2438</v>
      </c>
      <c r="B99" s="31" t="s">
        <v>2430</v>
      </c>
      <c r="C99" s="31" t="s">
        <v>2408</v>
      </c>
      <c r="D99" s="41">
        <v>11777549.920410095</v>
      </c>
      <c r="E99" s="31" t="s">
        <v>2409</v>
      </c>
      <c r="F99" s="35" t="str">
        <f>INDEX('Crosswalk Particulates'!$B:$B,MATCH('2017 EPA Data'!A99,'Crosswalk Particulates'!$A:$A,0))</f>
        <v>process-other-industry</v>
      </c>
      <c r="G99" s="39">
        <f>INDEX('Crosswalk Particulates'!$E:$E,MATCH('2017 EPA Data'!$B99,'Crosswalk Particulates'!$D:$D,0))</f>
        <v>0</v>
      </c>
      <c r="H99" s="50">
        <f t="shared" si="1"/>
        <v>0</v>
      </c>
    </row>
    <row r="100" spans="1:8" hidden="1" x14ac:dyDescent="0.25">
      <c r="A100" s="31" t="s">
        <v>2460</v>
      </c>
      <c r="B100" s="31" t="s">
        <v>2415</v>
      </c>
      <c r="C100" s="31" t="s">
        <v>2408</v>
      </c>
      <c r="D100" s="41">
        <v>11711180.72568744</v>
      </c>
      <c r="E100" s="31" t="s">
        <v>2409</v>
      </c>
      <c r="F100" s="35" t="str">
        <f>INDEX('Crosswalk Particulates'!$B:$B,MATCH('2017 EPA Data'!A100,'Crosswalk Particulates'!$A:$A,0))</f>
        <v>Transportation Sector</v>
      </c>
      <c r="G100" s="39">
        <f>INDEX('Crosswalk Particulates'!$E:$E,MATCH('2017 EPA Data'!$B100,'Crosswalk Particulates'!$D:$D,0))</f>
        <v>0</v>
      </c>
      <c r="H100" s="50">
        <f t="shared" si="1"/>
        <v>0</v>
      </c>
    </row>
    <row r="101" spans="1:8" hidden="1" x14ac:dyDescent="0.25">
      <c r="A101" s="31" t="s">
        <v>2444</v>
      </c>
      <c r="B101" s="31" t="s">
        <v>2461</v>
      </c>
      <c r="C101" s="31" t="s">
        <v>2408</v>
      </c>
      <c r="D101" s="41">
        <v>11528869.248679897</v>
      </c>
      <c r="E101" s="31" t="s">
        <v>2409</v>
      </c>
      <c r="F101" s="35" t="str">
        <f>INDEX('Crosswalk Particulates'!$B:$B,MATCH('2017 EPA Data'!A101,'Crosswalk Particulates'!$A:$A,0))</f>
        <v>process-other-industry</v>
      </c>
      <c r="G101" s="39">
        <f>INDEX('Crosswalk Particulates'!$E:$E,MATCH('2017 EPA Data'!$B101,'Crosswalk Particulates'!$D:$D,0))</f>
        <v>0</v>
      </c>
      <c r="H101" s="50">
        <f t="shared" si="1"/>
        <v>0</v>
      </c>
    </row>
    <row r="102" spans="1:8" hidden="1" x14ac:dyDescent="0.25">
      <c r="A102" s="31" t="s">
        <v>2438</v>
      </c>
      <c r="B102" s="31" t="s">
        <v>2462</v>
      </c>
      <c r="C102" s="31" t="s">
        <v>2408</v>
      </c>
      <c r="D102" s="41">
        <v>11078646.525234139</v>
      </c>
      <c r="E102" s="31" t="s">
        <v>2409</v>
      </c>
      <c r="F102" s="35" t="str">
        <f>INDEX('Crosswalk Particulates'!$B:$B,MATCH('2017 EPA Data'!A102,'Crosswalk Particulates'!$A:$A,0))</f>
        <v>process-other-industry</v>
      </c>
      <c r="G102" s="39">
        <f>INDEX('Crosswalk Particulates'!$E:$E,MATCH('2017 EPA Data'!$B102,'Crosswalk Particulates'!$D:$D,0))</f>
        <v>0</v>
      </c>
      <c r="H102" s="50">
        <f t="shared" si="1"/>
        <v>0</v>
      </c>
    </row>
    <row r="103" spans="1:8" hidden="1" x14ac:dyDescent="0.25">
      <c r="A103" s="31" t="s">
        <v>2463</v>
      </c>
      <c r="B103" s="31" t="s">
        <v>2464</v>
      </c>
      <c r="C103" s="31" t="s">
        <v>2408</v>
      </c>
      <c r="D103" s="41">
        <v>10993699.242666001</v>
      </c>
      <c r="E103" s="31" t="s">
        <v>2409</v>
      </c>
      <c r="F103" s="35" t="str">
        <f>INDEX('Crosswalk Particulates'!$B:$B,MATCH('2017 EPA Data'!A103,'Crosswalk Particulates'!$A:$A,0))</f>
        <v>process-other-industry</v>
      </c>
      <c r="G103" s="39">
        <f>INDEX('Crosswalk Particulates'!$E:$E,MATCH('2017 EPA Data'!$B103,'Crosswalk Particulates'!$D:$D,0))</f>
        <v>0</v>
      </c>
      <c r="H103" s="50">
        <f t="shared" si="1"/>
        <v>0</v>
      </c>
    </row>
    <row r="104" spans="1:8" hidden="1" x14ac:dyDescent="0.25">
      <c r="A104" s="31" t="s">
        <v>2420</v>
      </c>
      <c r="B104" s="31" t="s">
        <v>2452</v>
      </c>
      <c r="C104" s="31" t="s">
        <v>2408</v>
      </c>
      <c r="D104" s="41">
        <v>10299194.089140652</v>
      </c>
      <c r="E104" s="31" t="s">
        <v>2409</v>
      </c>
      <c r="F104" s="35" t="str">
        <f>INDEX('Crosswalk Particulates'!$B:$B,MATCH('2017 EPA Data'!A104,'Crosswalk Particulates'!$A:$A,0))</f>
        <v>Other-EPA</v>
      </c>
      <c r="G104" s="39">
        <f>INDEX('Crosswalk Particulates'!$E:$E,MATCH('2017 EPA Data'!$B104,'Crosswalk Particulates'!$D:$D,0))</f>
        <v>0</v>
      </c>
      <c r="H104" s="50">
        <f t="shared" si="1"/>
        <v>0</v>
      </c>
    </row>
    <row r="105" spans="1:8" hidden="1" x14ac:dyDescent="0.25">
      <c r="A105" s="31" t="s">
        <v>2423</v>
      </c>
      <c r="B105" s="31" t="s">
        <v>2451</v>
      </c>
      <c r="C105" s="31" t="s">
        <v>2448</v>
      </c>
      <c r="D105" s="41">
        <v>10099893.620280875</v>
      </c>
      <c r="E105" s="31" t="s">
        <v>2413</v>
      </c>
      <c r="F105" s="35" t="str">
        <f>INDEX('Crosswalk Particulates'!$B:$B,MATCH('2017 EPA Data'!A105,'Crosswalk Particulates'!$A:$A,0))</f>
        <v>Other-EPA</v>
      </c>
      <c r="G105" s="39" t="str">
        <f>INDEX('Crosswalk Particulates'!$E:$E,MATCH('2017 EPA Data'!$B105,'Crosswalk Particulates'!$D:$D,0))</f>
        <v>CO</v>
      </c>
      <c r="H105" s="50">
        <f t="shared" si="1"/>
        <v>9162480264427.3164</v>
      </c>
    </row>
    <row r="106" spans="1:8" hidden="1" x14ac:dyDescent="0.25">
      <c r="A106" s="31" t="s">
        <v>2444</v>
      </c>
      <c r="B106" s="31" t="s">
        <v>2465</v>
      </c>
      <c r="C106" s="31" t="s">
        <v>2408</v>
      </c>
      <c r="D106" s="41">
        <v>10079393.128130369</v>
      </c>
      <c r="E106" s="31" t="s">
        <v>2409</v>
      </c>
      <c r="F106" s="35" t="str">
        <f>INDEX('Crosswalk Particulates'!$B:$B,MATCH('2017 EPA Data'!A106,'Crosswalk Particulates'!$A:$A,0))</f>
        <v>process-other-industry</v>
      </c>
      <c r="G106" s="39">
        <f>INDEX('Crosswalk Particulates'!$E:$E,MATCH('2017 EPA Data'!$B106,'Crosswalk Particulates'!$D:$D,0))</f>
        <v>0</v>
      </c>
      <c r="H106" s="50">
        <f t="shared" si="1"/>
        <v>0</v>
      </c>
    </row>
    <row r="107" spans="1:8" hidden="1" x14ac:dyDescent="0.25">
      <c r="A107" s="31" t="s">
        <v>2442</v>
      </c>
      <c r="B107" s="31" t="s">
        <v>2466</v>
      </c>
      <c r="C107" s="31" t="s">
        <v>2408</v>
      </c>
      <c r="D107" s="41">
        <v>10043566.3178</v>
      </c>
      <c r="E107" s="31" t="s">
        <v>2409</v>
      </c>
      <c r="F107" s="35" t="str">
        <f>INDEX('Crosswalk Particulates'!$B:$B,MATCH('2017 EPA Data'!A107,'Crosswalk Particulates'!$A:$A,0))</f>
        <v>industry-fuel-natural gas</v>
      </c>
      <c r="G107" s="39">
        <f>INDEX('Crosswalk Particulates'!$E:$E,MATCH('2017 EPA Data'!$B107,'Crosswalk Particulates'!$D:$D,0))</f>
        <v>0</v>
      </c>
      <c r="H107" s="50">
        <f t="shared" si="1"/>
        <v>0</v>
      </c>
    </row>
    <row r="108" spans="1:8" hidden="1" x14ac:dyDescent="0.25">
      <c r="A108" s="31" t="s">
        <v>2440</v>
      </c>
      <c r="B108" s="31" t="s">
        <v>2467</v>
      </c>
      <c r="C108" s="31" t="s">
        <v>2408</v>
      </c>
      <c r="D108" s="41">
        <v>9876948.7167508379</v>
      </c>
      <c r="E108" s="31" t="s">
        <v>2409</v>
      </c>
      <c r="F108" s="35" t="str">
        <f>INDEX('Crosswalk Particulates'!$B:$B,MATCH('2017 EPA Data'!A108,'Crosswalk Particulates'!$A:$A,0))</f>
        <v>Residential Buildings Sector</v>
      </c>
      <c r="G108" s="39">
        <f>INDEX('Crosswalk Particulates'!$E:$E,MATCH('2017 EPA Data'!$B108,'Crosswalk Particulates'!$D:$D,0))</f>
        <v>0</v>
      </c>
      <c r="H108" s="50">
        <f t="shared" si="1"/>
        <v>0</v>
      </c>
    </row>
    <row r="109" spans="1:8" hidden="1" x14ac:dyDescent="0.25">
      <c r="A109" s="31" t="s">
        <v>2450</v>
      </c>
      <c r="B109" s="31" t="s">
        <v>2426</v>
      </c>
      <c r="C109" s="31" t="s">
        <v>2408</v>
      </c>
      <c r="D109" s="41">
        <v>9447382.9274198469</v>
      </c>
      <c r="E109" s="31" t="s">
        <v>2409</v>
      </c>
      <c r="F109" s="35" t="str">
        <f>INDEX('Crosswalk Particulates'!$B:$B,MATCH('2017 EPA Data'!A109,'Crosswalk Particulates'!$A:$A,0))</f>
        <v>process-waste-industry</v>
      </c>
      <c r="G109" s="39">
        <f>INDEX('Crosswalk Particulates'!$E:$E,MATCH('2017 EPA Data'!$B109,'Crosswalk Particulates'!$D:$D,0))</f>
        <v>0</v>
      </c>
      <c r="H109" s="50">
        <f t="shared" si="1"/>
        <v>0</v>
      </c>
    </row>
    <row r="110" spans="1:8" hidden="1" x14ac:dyDescent="0.25">
      <c r="A110" s="31" t="s">
        <v>2420</v>
      </c>
      <c r="B110" s="31" t="s">
        <v>2451</v>
      </c>
      <c r="C110" s="31" t="s">
        <v>2448</v>
      </c>
      <c r="D110" s="41">
        <v>8870309.3565991558</v>
      </c>
      <c r="E110" s="31" t="s">
        <v>2413</v>
      </c>
      <c r="F110" s="35" t="str">
        <f>INDEX('Crosswalk Particulates'!$B:$B,MATCH('2017 EPA Data'!A110,'Crosswalk Particulates'!$A:$A,0))</f>
        <v>Other-EPA</v>
      </c>
      <c r="G110" s="39" t="str">
        <f>INDEX('Crosswalk Particulates'!$E:$E,MATCH('2017 EPA Data'!$B110,'Crosswalk Particulates'!$D:$D,0))</f>
        <v>CO</v>
      </c>
      <c r="H110" s="50">
        <f t="shared" si="1"/>
        <v>8047018857307.9766</v>
      </c>
    </row>
    <row r="111" spans="1:8" hidden="1" x14ac:dyDescent="0.25">
      <c r="A111" s="31" t="s">
        <v>2438</v>
      </c>
      <c r="B111" s="31" t="s">
        <v>2407</v>
      </c>
      <c r="C111" s="31" t="s">
        <v>2408</v>
      </c>
      <c r="D111" s="41">
        <v>8689180.7786578443</v>
      </c>
      <c r="E111" s="31" t="s">
        <v>2409</v>
      </c>
      <c r="F111" s="35" t="str">
        <f>INDEX('Crosswalk Particulates'!$B:$B,MATCH('2017 EPA Data'!A111,'Crosswalk Particulates'!$A:$A,0))</f>
        <v>process-other-industry</v>
      </c>
      <c r="G111" s="39">
        <f>INDEX('Crosswalk Particulates'!$E:$E,MATCH('2017 EPA Data'!$B111,'Crosswalk Particulates'!$D:$D,0))</f>
        <v>0</v>
      </c>
      <c r="H111" s="50">
        <f t="shared" si="1"/>
        <v>0</v>
      </c>
    </row>
    <row r="112" spans="1:8" hidden="1" x14ac:dyDescent="0.25">
      <c r="A112" s="31" t="s">
        <v>2423</v>
      </c>
      <c r="B112" s="31" t="s">
        <v>2439</v>
      </c>
      <c r="C112" s="31" t="s">
        <v>2408</v>
      </c>
      <c r="D112" s="41">
        <v>8553197.3847017437</v>
      </c>
      <c r="E112" s="31" t="s">
        <v>2409</v>
      </c>
      <c r="F112" s="35" t="str">
        <f>INDEX('Crosswalk Particulates'!$B:$B,MATCH('2017 EPA Data'!A112,'Crosswalk Particulates'!$A:$A,0))</f>
        <v>Other-EPA</v>
      </c>
      <c r="G112" s="39">
        <f>INDEX('Crosswalk Particulates'!$E:$E,MATCH('2017 EPA Data'!$B112,'Crosswalk Particulates'!$D:$D,0))</f>
        <v>0</v>
      </c>
      <c r="H112" s="50">
        <f t="shared" si="1"/>
        <v>0</v>
      </c>
    </row>
    <row r="113" spans="1:8" hidden="1" x14ac:dyDescent="0.25">
      <c r="A113" s="31" t="s">
        <v>2418</v>
      </c>
      <c r="B113" s="31" t="s">
        <v>2416</v>
      </c>
      <c r="C113" s="31" t="s">
        <v>2408</v>
      </c>
      <c r="D113" s="41">
        <v>8526553.8829883467</v>
      </c>
      <c r="E113" s="31" t="s">
        <v>2409</v>
      </c>
      <c r="F113" s="35" t="str">
        <f>INDEX('Crosswalk Particulates'!$B:$B,MATCH('2017 EPA Data'!A113,'Crosswalk Particulates'!$A:$A,0))</f>
        <v>Transportation Sector</v>
      </c>
      <c r="G113" s="39">
        <f>INDEX('Crosswalk Particulates'!$E:$E,MATCH('2017 EPA Data'!$B113,'Crosswalk Particulates'!$D:$D,0))</f>
        <v>0</v>
      </c>
      <c r="H113" s="50">
        <f t="shared" si="1"/>
        <v>0</v>
      </c>
    </row>
    <row r="114" spans="1:8" hidden="1" x14ac:dyDescent="0.25">
      <c r="A114" s="31" t="s">
        <v>2417</v>
      </c>
      <c r="B114" s="31" t="s">
        <v>2430</v>
      </c>
      <c r="C114" s="31" t="s">
        <v>2408</v>
      </c>
      <c r="D114" s="41">
        <v>8423764.256490577</v>
      </c>
      <c r="E114" s="31" t="s">
        <v>2409</v>
      </c>
      <c r="F114" s="35" t="str">
        <f>INDEX('Crosswalk Particulates'!$B:$B,MATCH('2017 EPA Data'!A114,'Crosswalk Particulates'!$A:$A,0))</f>
        <v>Other-EPA</v>
      </c>
      <c r="G114" s="39">
        <f>INDEX('Crosswalk Particulates'!$E:$E,MATCH('2017 EPA Data'!$B114,'Crosswalk Particulates'!$D:$D,0))</f>
        <v>0</v>
      </c>
      <c r="H114" s="50">
        <f t="shared" si="1"/>
        <v>0</v>
      </c>
    </row>
    <row r="115" spans="1:8" hidden="1" x14ac:dyDescent="0.25">
      <c r="A115" s="31" t="s">
        <v>2410</v>
      </c>
      <c r="B115" s="31" t="s">
        <v>2407</v>
      </c>
      <c r="C115" s="31" t="s">
        <v>2408</v>
      </c>
      <c r="D115" s="41">
        <v>8410855.961496776</v>
      </c>
      <c r="E115" s="31" t="s">
        <v>2409</v>
      </c>
      <c r="F115" s="35" t="str">
        <f>INDEX('Crosswalk Particulates'!$B:$B,MATCH('2017 EPA Data'!A115,'Crosswalk Particulates'!$A:$A,0))</f>
        <v>process-other-industry</v>
      </c>
      <c r="G115" s="39">
        <f>INDEX('Crosswalk Particulates'!$E:$E,MATCH('2017 EPA Data'!$B115,'Crosswalk Particulates'!$D:$D,0))</f>
        <v>0</v>
      </c>
      <c r="H115" s="50">
        <f t="shared" si="1"/>
        <v>0</v>
      </c>
    </row>
    <row r="116" spans="1:8" hidden="1" x14ac:dyDescent="0.25">
      <c r="A116" s="31" t="s">
        <v>2440</v>
      </c>
      <c r="B116" s="31" t="s">
        <v>2468</v>
      </c>
      <c r="C116" s="31" t="s">
        <v>2408</v>
      </c>
      <c r="D116" s="41">
        <v>8233023.779053553</v>
      </c>
      <c r="E116" s="31" t="s">
        <v>2409</v>
      </c>
      <c r="F116" s="35" t="str">
        <f>INDEX('Crosswalk Particulates'!$B:$B,MATCH('2017 EPA Data'!A116,'Crosswalk Particulates'!$A:$A,0))</f>
        <v>Residential Buildings Sector</v>
      </c>
      <c r="G116" s="39">
        <f>INDEX('Crosswalk Particulates'!$E:$E,MATCH('2017 EPA Data'!$B116,'Crosswalk Particulates'!$D:$D,0))</f>
        <v>0</v>
      </c>
      <c r="H116" s="50">
        <f t="shared" si="1"/>
        <v>0</v>
      </c>
    </row>
    <row r="117" spans="1:8" hidden="1" x14ac:dyDescent="0.25">
      <c r="A117" s="31" t="s">
        <v>2469</v>
      </c>
      <c r="B117" s="31" t="s">
        <v>2470</v>
      </c>
      <c r="C117" s="31" t="s">
        <v>2408</v>
      </c>
      <c r="D117" s="41">
        <v>8225041.7692010002</v>
      </c>
      <c r="E117" s="31" t="s">
        <v>2409</v>
      </c>
      <c r="F117" s="35" t="str">
        <f>INDEX('Crosswalk Particulates'!$B:$B,MATCH('2017 EPA Data'!A117,'Crosswalk Particulates'!$A:$A,0))</f>
        <v>process-chemicals-industry</v>
      </c>
      <c r="G117" s="39">
        <f>INDEX('Crosswalk Particulates'!$E:$E,MATCH('2017 EPA Data'!$B117,'Crosswalk Particulates'!$D:$D,0))</f>
        <v>0</v>
      </c>
      <c r="H117" s="50">
        <f t="shared" si="1"/>
        <v>0</v>
      </c>
    </row>
    <row r="118" spans="1:8" hidden="1" x14ac:dyDescent="0.25">
      <c r="A118" s="31" t="s">
        <v>2441</v>
      </c>
      <c r="B118" s="31" t="s">
        <v>2407</v>
      </c>
      <c r="C118" s="31" t="s">
        <v>2408</v>
      </c>
      <c r="D118" s="41">
        <v>8085583.0742694922</v>
      </c>
      <c r="E118" s="31" t="s">
        <v>2409</v>
      </c>
      <c r="F118" s="35" t="str">
        <f>INDEX('Crosswalk Particulates'!$B:$B,MATCH('2017 EPA Data'!A118,'Crosswalk Particulates'!$A:$A,0))</f>
        <v>process-other-industry</v>
      </c>
      <c r="G118" s="39">
        <f>INDEX('Crosswalk Particulates'!$E:$E,MATCH('2017 EPA Data'!$B118,'Crosswalk Particulates'!$D:$D,0))</f>
        <v>0</v>
      </c>
      <c r="H118" s="50">
        <f t="shared" si="1"/>
        <v>0</v>
      </c>
    </row>
    <row r="119" spans="1:8" hidden="1" x14ac:dyDescent="0.25">
      <c r="A119" s="31" t="s">
        <v>2410</v>
      </c>
      <c r="B119" s="31" t="s">
        <v>2471</v>
      </c>
      <c r="C119" s="31" t="s">
        <v>2408</v>
      </c>
      <c r="D119" s="41">
        <v>8007190.7026380319</v>
      </c>
      <c r="E119" s="31" t="s">
        <v>2409</v>
      </c>
      <c r="F119" s="35" t="str">
        <f>INDEX('Crosswalk Particulates'!$B:$B,MATCH('2017 EPA Data'!A119,'Crosswalk Particulates'!$A:$A,0))</f>
        <v>process-other-industry</v>
      </c>
      <c r="G119" s="39">
        <f>INDEX('Crosswalk Particulates'!$E:$E,MATCH('2017 EPA Data'!$B119,'Crosswalk Particulates'!$D:$D,0))</f>
        <v>0</v>
      </c>
      <c r="H119" s="50">
        <f t="shared" si="1"/>
        <v>0</v>
      </c>
    </row>
    <row r="120" spans="1:8" hidden="1" x14ac:dyDescent="0.25">
      <c r="A120" s="31" t="s">
        <v>2421</v>
      </c>
      <c r="B120" s="31" t="s">
        <v>2428</v>
      </c>
      <c r="C120" s="31" t="s">
        <v>2408</v>
      </c>
      <c r="D120" s="41">
        <v>7901059.6590593485</v>
      </c>
      <c r="E120" s="31" t="s">
        <v>2409</v>
      </c>
      <c r="F120" s="35" t="str">
        <f>INDEX('Crosswalk Particulates'!$B:$B,MATCH('2017 EPA Data'!A120,'Crosswalk Particulates'!$A:$A,0))</f>
        <v>process-other-industry</v>
      </c>
      <c r="G120" s="39">
        <f>INDEX('Crosswalk Particulates'!$E:$E,MATCH('2017 EPA Data'!$B120,'Crosswalk Particulates'!$D:$D,0))</f>
        <v>0</v>
      </c>
      <c r="H120" s="50">
        <f t="shared" si="1"/>
        <v>0</v>
      </c>
    </row>
    <row r="121" spans="1:8" hidden="1" x14ac:dyDescent="0.25">
      <c r="A121" s="31" t="s">
        <v>2438</v>
      </c>
      <c r="B121" s="31" t="s">
        <v>2457</v>
      </c>
      <c r="C121" s="31" t="s">
        <v>2408</v>
      </c>
      <c r="D121" s="41">
        <v>7808763.4828972183</v>
      </c>
      <c r="E121" s="31" t="s">
        <v>2409</v>
      </c>
      <c r="F121" s="35" t="str">
        <f>INDEX('Crosswalk Particulates'!$B:$B,MATCH('2017 EPA Data'!A121,'Crosswalk Particulates'!$A:$A,0))</f>
        <v>process-other-industry</v>
      </c>
      <c r="G121" s="39">
        <f>INDEX('Crosswalk Particulates'!$E:$E,MATCH('2017 EPA Data'!$B121,'Crosswalk Particulates'!$D:$D,0))</f>
        <v>0</v>
      </c>
      <c r="H121" s="50">
        <f t="shared" si="1"/>
        <v>0</v>
      </c>
    </row>
    <row r="122" spans="1:8" hidden="1" x14ac:dyDescent="0.25">
      <c r="A122" s="31" t="s">
        <v>2420</v>
      </c>
      <c r="B122" s="31" t="s">
        <v>2449</v>
      </c>
      <c r="C122" s="31" t="s">
        <v>2408</v>
      </c>
      <c r="D122" s="41">
        <v>7807881.7218195545</v>
      </c>
      <c r="E122" s="31" t="s">
        <v>2409</v>
      </c>
      <c r="F122" s="35" t="str">
        <f>INDEX('Crosswalk Particulates'!$B:$B,MATCH('2017 EPA Data'!A122,'Crosswalk Particulates'!$A:$A,0))</f>
        <v>Other-EPA</v>
      </c>
      <c r="G122" s="39">
        <f>INDEX('Crosswalk Particulates'!$E:$E,MATCH('2017 EPA Data'!$B122,'Crosswalk Particulates'!$D:$D,0))</f>
        <v>0</v>
      </c>
      <c r="H122" s="50">
        <f t="shared" si="1"/>
        <v>0</v>
      </c>
    </row>
    <row r="123" spans="1:8" hidden="1" x14ac:dyDescent="0.25">
      <c r="A123" s="31" t="s">
        <v>2423</v>
      </c>
      <c r="B123" s="31" t="s">
        <v>2416</v>
      </c>
      <c r="C123" s="31" t="s">
        <v>2408</v>
      </c>
      <c r="D123" s="41">
        <v>7595415.0139808496</v>
      </c>
      <c r="E123" s="31" t="s">
        <v>2409</v>
      </c>
      <c r="F123" s="35" t="str">
        <f>INDEX('Crosswalk Particulates'!$B:$B,MATCH('2017 EPA Data'!A123,'Crosswalk Particulates'!$A:$A,0))</f>
        <v>Other-EPA</v>
      </c>
      <c r="G123" s="39">
        <f>INDEX('Crosswalk Particulates'!$E:$E,MATCH('2017 EPA Data'!$B123,'Crosswalk Particulates'!$D:$D,0))</f>
        <v>0</v>
      </c>
      <c r="H123" s="50">
        <f t="shared" si="1"/>
        <v>0</v>
      </c>
    </row>
    <row r="124" spans="1:8" hidden="1" x14ac:dyDescent="0.25">
      <c r="A124" s="31" t="s">
        <v>2472</v>
      </c>
      <c r="B124" s="31" t="s">
        <v>2411</v>
      </c>
      <c r="C124" s="31" t="s">
        <v>2412</v>
      </c>
      <c r="D124" s="41">
        <v>7462354.1087705148</v>
      </c>
      <c r="E124" s="31" t="s">
        <v>2413</v>
      </c>
      <c r="F124" s="35" t="str">
        <f>INDEX('Crosswalk Particulates'!$B:$B,MATCH('2017 EPA Data'!A124,'Crosswalk Particulates'!$A:$A,0))</f>
        <v>Electricity Sector</v>
      </c>
      <c r="G124" s="39">
        <f>INDEX('Crosswalk Particulates'!$E:$E,MATCH('2017 EPA Data'!$B124,'Crosswalk Particulates'!$D:$D,0))</f>
        <v>0</v>
      </c>
      <c r="H124" s="50">
        <f t="shared" si="1"/>
        <v>6769741822872.4365</v>
      </c>
    </row>
    <row r="125" spans="1:8" hidden="1" x14ac:dyDescent="0.25">
      <c r="A125" s="31" t="s">
        <v>2473</v>
      </c>
      <c r="B125" s="31" t="s">
        <v>2411</v>
      </c>
      <c r="C125" s="31" t="s">
        <v>2412</v>
      </c>
      <c r="D125" s="41">
        <v>7445616.1477089003</v>
      </c>
      <c r="E125" s="31" t="s">
        <v>2413</v>
      </c>
      <c r="F125" s="35" t="str">
        <f>INDEX('Crosswalk Particulates'!$B:$B,MATCH('2017 EPA Data'!A125,'Crosswalk Particulates'!$A:$A,0))</f>
        <v>Commercial Buildings Sector</v>
      </c>
      <c r="G125" s="39">
        <f>INDEX('Crosswalk Particulates'!$E:$E,MATCH('2017 EPA Data'!$B125,'Crosswalk Particulates'!$D:$D,0))</f>
        <v>0</v>
      </c>
      <c r="H125" s="50">
        <f t="shared" si="1"/>
        <v>6754557381960.5205</v>
      </c>
    </row>
    <row r="126" spans="1:8" hidden="1" x14ac:dyDescent="0.25">
      <c r="A126" s="31" t="s">
        <v>2429</v>
      </c>
      <c r="B126" s="31" t="s">
        <v>2474</v>
      </c>
      <c r="D126" s="41">
        <v>7301262.6499300003</v>
      </c>
      <c r="E126" s="31" t="s">
        <v>2409</v>
      </c>
      <c r="F126" s="35" t="str">
        <f>INDEX('Crosswalk Particulates'!$B:$B,MATCH('2017 EPA Data'!A126,'Crosswalk Particulates'!$A:$A,0))</f>
        <v>process-other-industry</v>
      </c>
      <c r="G126" s="39">
        <f>INDEX('Crosswalk Particulates'!$E:$E,MATCH('2017 EPA Data'!$B126,'Crosswalk Particulates'!$D:$D,0))</f>
        <v>0</v>
      </c>
      <c r="H126" s="50">
        <f t="shared" si="1"/>
        <v>0</v>
      </c>
    </row>
    <row r="127" spans="1:8" hidden="1" x14ac:dyDescent="0.25">
      <c r="A127" s="31" t="s">
        <v>2456</v>
      </c>
      <c r="B127" s="31" t="s">
        <v>2471</v>
      </c>
      <c r="C127" s="31" t="s">
        <v>2408</v>
      </c>
      <c r="D127" s="41">
        <v>7154106.7479999997</v>
      </c>
      <c r="E127" s="31" t="s">
        <v>2409</v>
      </c>
      <c r="F127" s="35" t="str">
        <f>INDEX('Crosswalk Particulates'!$B:$B,MATCH('2017 EPA Data'!A127,'Crosswalk Particulates'!$A:$A,0))</f>
        <v>Electricity Sector</v>
      </c>
      <c r="G127" s="39">
        <f>INDEX('Crosswalk Particulates'!$E:$E,MATCH('2017 EPA Data'!$B127,'Crosswalk Particulates'!$D:$D,0))</f>
        <v>0</v>
      </c>
      <c r="H127" s="50">
        <f t="shared" si="1"/>
        <v>0</v>
      </c>
    </row>
    <row r="128" spans="1:8" hidden="1" x14ac:dyDescent="0.25">
      <c r="A128" s="31" t="s">
        <v>2433</v>
      </c>
      <c r="B128" s="31" t="s">
        <v>2430</v>
      </c>
      <c r="C128" s="31" t="s">
        <v>2408</v>
      </c>
      <c r="D128" s="41">
        <v>7122697.5984230693</v>
      </c>
      <c r="E128" s="31" t="s">
        <v>2409</v>
      </c>
      <c r="F128" s="35" t="str">
        <f>INDEX('Crosswalk Particulates'!$B:$B,MATCH('2017 EPA Data'!A128,'Crosswalk Particulates'!$A:$A,0))</f>
        <v>process-ngps-industry</v>
      </c>
      <c r="G128" s="39">
        <f>INDEX('Crosswalk Particulates'!$E:$E,MATCH('2017 EPA Data'!$B128,'Crosswalk Particulates'!$D:$D,0))</f>
        <v>0</v>
      </c>
      <c r="H128" s="50">
        <f t="shared" si="1"/>
        <v>0</v>
      </c>
    </row>
    <row r="129" spans="1:8" hidden="1" x14ac:dyDescent="0.25">
      <c r="A129" s="31" t="s">
        <v>2475</v>
      </c>
      <c r="B129" s="31" t="s">
        <v>2411</v>
      </c>
      <c r="C129" s="31" t="s">
        <v>2412</v>
      </c>
      <c r="D129" s="41">
        <v>6887205.5494999997</v>
      </c>
      <c r="E129" s="31" t="s">
        <v>2413</v>
      </c>
      <c r="F129" s="35" t="str">
        <f>INDEX('Crosswalk Particulates'!$B:$B,MATCH('2017 EPA Data'!A129,'Crosswalk Particulates'!$A:$A,0))</f>
        <v>Electricity Sector</v>
      </c>
      <c r="G129" s="39">
        <f>INDEX('Crosswalk Particulates'!$E:$E,MATCH('2017 EPA Data'!$B129,'Crosswalk Particulates'!$D:$D,0))</f>
        <v>0</v>
      </c>
      <c r="H129" s="50">
        <f t="shared" si="1"/>
        <v>6247975206157.9775</v>
      </c>
    </row>
    <row r="130" spans="1:8" hidden="1" x14ac:dyDescent="0.25">
      <c r="A130" s="31" t="s">
        <v>2469</v>
      </c>
      <c r="B130" s="31" t="s">
        <v>2430</v>
      </c>
      <c r="C130" s="31" t="s">
        <v>2408</v>
      </c>
      <c r="D130" s="41">
        <v>6869756.8686564993</v>
      </c>
      <c r="E130" s="31" t="s">
        <v>2409</v>
      </c>
      <c r="F130" s="35" t="str">
        <f>INDEX('Crosswalk Particulates'!$B:$B,MATCH('2017 EPA Data'!A130,'Crosswalk Particulates'!$A:$A,0))</f>
        <v>process-chemicals-industry</v>
      </c>
      <c r="G130" s="39">
        <f>INDEX('Crosswalk Particulates'!$E:$E,MATCH('2017 EPA Data'!$B130,'Crosswalk Particulates'!$D:$D,0))</f>
        <v>0</v>
      </c>
      <c r="H130" s="50">
        <f t="shared" si="1"/>
        <v>0</v>
      </c>
    </row>
    <row r="131" spans="1:8" hidden="1" x14ac:dyDescent="0.25">
      <c r="A131" s="31" t="s">
        <v>2436</v>
      </c>
      <c r="B131" s="31" t="s">
        <v>2415</v>
      </c>
      <c r="C131" s="31" t="s">
        <v>2408</v>
      </c>
      <c r="D131" s="41">
        <v>6840076.3254800262</v>
      </c>
      <c r="E131" s="31" t="s">
        <v>2409</v>
      </c>
      <c r="F131" s="35" t="str">
        <f>INDEX('Crosswalk Particulates'!$B:$B,MATCH('2017 EPA Data'!A131,'Crosswalk Particulates'!$A:$A,0))</f>
        <v>Transportation Sector</v>
      </c>
      <c r="G131" s="39">
        <f>INDEX('Crosswalk Particulates'!$E:$E,MATCH('2017 EPA Data'!$B131,'Crosswalk Particulates'!$D:$D,0))</f>
        <v>0</v>
      </c>
      <c r="H131" s="50">
        <f t="shared" si="1"/>
        <v>0</v>
      </c>
    </row>
    <row r="132" spans="1:8" hidden="1" x14ac:dyDescent="0.25">
      <c r="A132" s="31" t="s">
        <v>2432</v>
      </c>
      <c r="B132" s="31" t="s">
        <v>2416</v>
      </c>
      <c r="C132" s="31" t="s">
        <v>2408</v>
      </c>
      <c r="D132" s="41">
        <v>6819244.150181043</v>
      </c>
      <c r="E132" s="31" t="s">
        <v>2409</v>
      </c>
      <c r="F132" s="35" t="str">
        <f>INDEX('Crosswalk Particulates'!$B:$B,MATCH('2017 EPA Data'!A132,'Crosswalk Particulates'!$A:$A,0))</f>
        <v>Transportation Sector</v>
      </c>
      <c r="G132" s="39">
        <f>INDEX('Crosswalk Particulates'!$E:$E,MATCH('2017 EPA Data'!$B132,'Crosswalk Particulates'!$D:$D,0))</f>
        <v>0</v>
      </c>
      <c r="H132" s="50">
        <f t="shared" ref="H132:H195" si="2">IF(E132="TON",D132/metricton_to_shortton,0)*10^6</f>
        <v>0</v>
      </c>
    </row>
    <row r="133" spans="1:8" hidden="1" x14ac:dyDescent="0.25">
      <c r="A133" s="31" t="s">
        <v>2476</v>
      </c>
      <c r="B133" s="31" t="s">
        <v>2430</v>
      </c>
      <c r="C133" s="31" t="s">
        <v>2408</v>
      </c>
      <c r="D133" s="41">
        <v>6754985.4442236349</v>
      </c>
      <c r="E133" s="31" t="s">
        <v>2409</v>
      </c>
      <c r="F133" s="35" t="str">
        <f>INDEX('Crosswalk Particulates'!$B:$B,MATCH('2017 EPA Data'!A133,'Crosswalk Particulates'!$A:$A,0))</f>
        <v>process-other-industry</v>
      </c>
      <c r="G133" s="39">
        <f>INDEX('Crosswalk Particulates'!$E:$E,MATCH('2017 EPA Data'!$B133,'Crosswalk Particulates'!$D:$D,0))</f>
        <v>0</v>
      </c>
      <c r="H133" s="50">
        <f t="shared" si="2"/>
        <v>0</v>
      </c>
    </row>
    <row r="134" spans="1:8" hidden="1" x14ac:dyDescent="0.25">
      <c r="A134" s="31" t="s">
        <v>2477</v>
      </c>
      <c r="B134" s="31" t="s">
        <v>2430</v>
      </c>
      <c r="C134" s="31" t="s">
        <v>2408</v>
      </c>
      <c r="D134" s="41">
        <v>6749426.7554591661</v>
      </c>
      <c r="E134" s="31" t="s">
        <v>2409</v>
      </c>
      <c r="F134" s="35" t="str">
        <f>INDEX('Crosswalk Particulates'!$B:$B,MATCH('2017 EPA Data'!A134,'Crosswalk Particulates'!$A:$A,0))</f>
        <v>process-other-industry</v>
      </c>
      <c r="G134" s="39">
        <f>INDEX('Crosswalk Particulates'!$E:$E,MATCH('2017 EPA Data'!$B134,'Crosswalk Particulates'!$D:$D,0))</f>
        <v>0</v>
      </c>
      <c r="H134" s="50">
        <f t="shared" si="2"/>
        <v>0</v>
      </c>
    </row>
    <row r="135" spans="1:8" hidden="1" x14ac:dyDescent="0.25">
      <c r="A135" s="31" t="s">
        <v>2444</v>
      </c>
      <c r="B135" s="31" t="s">
        <v>2478</v>
      </c>
      <c r="C135" s="31" t="s">
        <v>2408</v>
      </c>
      <c r="D135" s="41">
        <v>6696172.9886068217</v>
      </c>
      <c r="E135" s="31" t="s">
        <v>2409</v>
      </c>
      <c r="F135" s="35" t="str">
        <f>INDEX('Crosswalk Particulates'!$B:$B,MATCH('2017 EPA Data'!A135,'Crosswalk Particulates'!$A:$A,0))</f>
        <v>process-other-industry</v>
      </c>
      <c r="G135" s="39">
        <f>INDEX('Crosswalk Particulates'!$E:$E,MATCH('2017 EPA Data'!$B135,'Crosswalk Particulates'!$D:$D,0))</f>
        <v>0</v>
      </c>
      <c r="H135" s="50">
        <f t="shared" si="2"/>
        <v>0</v>
      </c>
    </row>
    <row r="136" spans="1:8" hidden="1" x14ac:dyDescent="0.25">
      <c r="A136" s="31" t="s">
        <v>2469</v>
      </c>
      <c r="B136" s="31" t="s">
        <v>2407</v>
      </c>
      <c r="C136" s="31" t="s">
        <v>2408</v>
      </c>
      <c r="D136" s="41">
        <v>6513436.6209743526</v>
      </c>
      <c r="E136" s="31" t="s">
        <v>2409</v>
      </c>
      <c r="F136" s="35" t="str">
        <f>INDEX('Crosswalk Particulates'!$B:$B,MATCH('2017 EPA Data'!A136,'Crosswalk Particulates'!$A:$A,0))</f>
        <v>process-chemicals-industry</v>
      </c>
      <c r="G136" s="39">
        <f>INDEX('Crosswalk Particulates'!$E:$E,MATCH('2017 EPA Data'!$B136,'Crosswalk Particulates'!$D:$D,0))</f>
        <v>0</v>
      </c>
      <c r="H136" s="50">
        <f t="shared" si="2"/>
        <v>0</v>
      </c>
    </row>
    <row r="137" spans="1:8" hidden="1" x14ac:dyDescent="0.25">
      <c r="A137" s="31" t="s">
        <v>2476</v>
      </c>
      <c r="B137" s="31" t="s">
        <v>2419</v>
      </c>
      <c r="C137" s="31" t="s">
        <v>2408</v>
      </c>
      <c r="D137" s="41">
        <v>6443394.1613294547</v>
      </c>
      <c r="E137" s="31" t="s">
        <v>2409</v>
      </c>
      <c r="F137" s="35" t="str">
        <f>INDEX('Crosswalk Particulates'!$B:$B,MATCH('2017 EPA Data'!A137,'Crosswalk Particulates'!$A:$A,0))</f>
        <v>process-other-industry</v>
      </c>
      <c r="G137" s="39">
        <f>INDEX('Crosswalk Particulates'!$E:$E,MATCH('2017 EPA Data'!$B137,'Crosswalk Particulates'!$D:$D,0))</f>
        <v>0</v>
      </c>
      <c r="H137" s="50">
        <f t="shared" si="2"/>
        <v>0</v>
      </c>
    </row>
    <row r="138" spans="1:8" hidden="1" x14ac:dyDescent="0.25">
      <c r="A138" s="31" t="s">
        <v>2450</v>
      </c>
      <c r="B138" s="31" t="s">
        <v>2419</v>
      </c>
      <c r="C138" s="31" t="s">
        <v>2408</v>
      </c>
      <c r="D138" s="41">
        <v>6340195.9073980954</v>
      </c>
      <c r="E138" s="31" t="s">
        <v>2409</v>
      </c>
      <c r="F138" s="35" t="str">
        <f>INDEX('Crosswalk Particulates'!$B:$B,MATCH('2017 EPA Data'!A138,'Crosswalk Particulates'!$A:$A,0))</f>
        <v>process-waste-industry</v>
      </c>
      <c r="G138" s="39">
        <f>INDEX('Crosswalk Particulates'!$E:$E,MATCH('2017 EPA Data'!$B138,'Crosswalk Particulates'!$D:$D,0))</f>
        <v>0</v>
      </c>
      <c r="H138" s="50">
        <f t="shared" si="2"/>
        <v>0</v>
      </c>
    </row>
    <row r="139" spans="1:8" hidden="1" x14ac:dyDescent="0.25">
      <c r="A139" s="31" t="s">
        <v>2450</v>
      </c>
      <c r="B139" s="31" t="s">
        <v>2449</v>
      </c>
      <c r="C139" s="31" t="s">
        <v>2408</v>
      </c>
      <c r="D139" s="41">
        <v>6326070.3035320239</v>
      </c>
      <c r="E139" s="31" t="s">
        <v>2409</v>
      </c>
      <c r="F139" s="35" t="str">
        <f>INDEX('Crosswalk Particulates'!$B:$B,MATCH('2017 EPA Data'!A139,'Crosswalk Particulates'!$A:$A,0))</f>
        <v>process-waste-industry</v>
      </c>
      <c r="G139" s="39">
        <f>INDEX('Crosswalk Particulates'!$E:$E,MATCH('2017 EPA Data'!$B139,'Crosswalk Particulates'!$D:$D,0))</f>
        <v>0</v>
      </c>
      <c r="H139" s="50">
        <f t="shared" si="2"/>
        <v>0</v>
      </c>
    </row>
    <row r="140" spans="1:8" hidden="1" x14ac:dyDescent="0.25">
      <c r="A140" s="31" t="s">
        <v>2421</v>
      </c>
      <c r="B140" s="31" t="s">
        <v>2479</v>
      </c>
      <c r="C140" s="31" t="s">
        <v>2408</v>
      </c>
      <c r="D140" s="41">
        <v>6200724.8226357959</v>
      </c>
      <c r="E140" s="31" t="s">
        <v>2409</v>
      </c>
      <c r="F140" s="35" t="str">
        <f>INDEX('Crosswalk Particulates'!$B:$B,MATCH('2017 EPA Data'!A140,'Crosswalk Particulates'!$A:$A,0))</f>
        <v>process-other-industry</v>
      </c>
      <c r="G140" s="39">
        <f>INDEX('Crosswalk Particulates'!$E:$E,MATCH('2017 EPA Data'!$B140,'Crosswalk Particulates'!$D:$D,0))</f>
        <v>0</v>
      </c>
      <c r="H140" s="50">
        <f t="shared" si="2"/>
        <v>0</v>
      </c>
    </row>
    <row r="141" spans="1:8" hidden="1" x14ac:dyDescent="0.25">
      <c r="A141" s="31" t="s">
        <v>2476</v>
      </c>
      <c r="B141" s="31" t="s">
        <v>2424</v>
      </c>
      <c r="C141" s="31" t="s">
        <v>2408</v>
      </c>
      <c r="D141" s="41">
        <v>6085138.2790566813</v>
      </c>
      <c r="E141" s="31" t="s">
        <v>2409</v>
      </c>
      <c r="F141" s="35" t="str">
        <f>INDEX('Crosswalk Particulates'!$B:$B,MATCH('2017 EPA Data'!A141,'Crosswalk Particulates'!$A:$A,0))</f>
        <v>process-other-industry</v>
      </c>
      <c r="G141" s="39">
        <f>INDEX('Crosswalk Particulates'!$E:$E,MATCH('2017 EPA Data'!$B141,'Crosswalk Particulates'!$D:$D,0))</f>
        <v>0</v>
      </c>
      <c r="H141" s="50">
        <f t="shared" si="2"/>
        <v>0</v>
      </c>
    </row>
    <row r="142" spans="1:8" hidden="1" x14ac:dyDescent="0.25">
      <c r="A142" s="31" t="s">
        <v>2445</v>
      </c>
      <c r="B142" s="31" t="s">
        <v>2419</v>
      </c>
      <c r="C142" s="31" t="s">
        <v>2408</v>
      </c>
      <c r="D142" s="41">
        <v>5941765.279761795</v>
      </c>
      <c r="E142" s="31" t="s">
        <v>2409</v>
      </c>
      <c r="F142" s="35" t="str">
        <f>INDEX('Crosswalk Particulates'!$B:$B,MATCH('2017 EPA Data'!A142,'Crosswalk Particulates'!$A:$A,0))</f>
        <v>Transportation Sector</v>
      </c>
      <c r="G142" s="39">
        <f>INDEX('Crosswalk Particulates'!$E:$E,MATCH('2017 EPA Data'!$B142,'Crosswalk Particulates'!$D:$D,0))</f>
        <v>0</v>
      </c>
      <c r="H142" s="50">
        <f t="shared" si="2"/>
        <v>0</v>
      </c>
    </row>
    <row r="143" spans="1:8" hidden="1" x14ac:dyDescent="0.25">
      <c r="A143" s="31" t="s">
        <v>2480</v>
      </c>
      <c r="B143" s="31" t="s">
        <v>2481</v>
      </c>
      <c r="C143" s="31" t="s">
        <v>2448</v>
      </c>
      <c r="D143" s="41">
        <v>5767265.4430713002</v>
      </c>
      <c r="E143" s="31" t="s">
        <v>2413</v>
      </c>
      <c r="F143" s="35" t="str">
        <f>INDEX('Crosswalk Particulates'!$B:$B,MATCH('2017 EPA Data'!A143,'Crosswalk Particulates'!$A:$A,0))</f>
        <v>Other-EPA</v>
      </c>
      <c r="G143" s="39" t="str">
        <f>INDEX('Crosswalk Particulates'!$E:$E,MATCH('2017 EPA Data'!$B143,'Crosswalk Particulates'!$D:$D,0))</f>
        <v>PM10</v>
      </c>
      <c r="H143" s="50">
        <f t="shared" si="2"/>
        <v>5231981423620.6699</v>
      </c>
    </row>
    <row r="144" spans="1:8" hidden="1" x14ac:dyDescent="0.25">
      <c r="A144" s="31" t="s">
        <v>2421</v>
      </c>
      <c r="B144" s="31" t="s">
        <v>2422</v>
      </c>
      <c r="C144" s="31" t="s">
        <v>2408</v>
      </c>
      <c r="D144" s="41">
        <v>5651338.6424050685</v>
      </c>
      <c r="E144" s="31" t="s">
        <v>2409</v>
      </c>
      <c r="F144" s="35" t="str">
        <f>INDEX('Crosswalk Particulates'!$B:$B,MATCH('2017 EPA Data'!A144,'Crosswalk Particulates'!$A:$A,0))</f>
        <v>process-other-industry</v>
      </c>
      <c r="G144" s="39">
        <f>INDEX('Crosswalk Particulates'!$E:$E,MATCH('2017 EPA Data'!$B144,'Crosswalk Particulates'!$D:$D,0))</f>
        <v>0</v>
      </c>
      <c r="H144" s="50">
        <f t="shared" si="2"/>
        <v>0</v>
      </c>
    </row>
    <row r="145" spans="1:8" hidden="1" x14ac:dyDescent="0.25">
      <c r="A145" s="31" t="s">
        <v>2425</v>
      </c>
      <c r="B145" s="31" t="s">
        <v>2426</v>
      </c>
      <c r="C145" s="31" t="s">
        <v>2408</v>
      </c>
      <c r="D145" s="41">
        <v>5570035.2955202973</v>
      </c>
      <c r="E145" s="31" t="s">
        <v>2409</v>
      </c>
      <c r="F145" s="35" t="str">
        <f>INDEX('Crosswalk Particulates'!$B:$B,MATCH('2017 EPA Data'!A145,'Crosswalk Particulates'!$A:$A,0))</f>
        <v>Other-EPA</v>
      </c>
      <c r="G145" s="39">
        <f>INDEX('Crosswalk Particulates'!$E:$E,MATCH('2017 EPA Data'!$B145,'Crosswalk Particulates'!$D:$D,0))</f>
        <v>0</v>
      </c>
      <c r="H145" s="50">
        <f t="shared" si="2"/>
        <v>0</v>
      </c>
    </row>
    <row r="146" spans="1:8" hidden="1" x14ac:dyDescent="0.25">
      <c r="A146" s="31" t="s">
        <v>2433</v>
      </c>
      <c r="B146" s="31" t="s">
        <v>2416</v>
      </c>
      <c r="C146" s="31" t="s">
        <v>2408</v>
      </c>
      <c r="D146" s="41">
        <v>5497442.3622808475</v>
      </c>
      <c r="E146" s="31" t="s">
        <v>2409</v>
      </c>
      <c r="F146" s="35" t="str">
        <f>INDEX('Crosswalk Particulates'!$B:$B,MATCH('2017 EPA Data'!A146,'Crosswalk Particulates'!$A:$A,0))</f>
        <v>process-ngps-industry</v>
      </c>
      <c r="G146" s="39">
        <f>INDEX('Crosswalk Particulates'!$E:$E,MATCH('2017 EPA Data'!$B146,'Crosswalk Particulates'!$D:$D,0))</f>
        <v>0</v>
      </c>
      <c r="H146" s="50">
        <f t="shared" si="2"/>
        <v>0</v>
      </c>
    </row>
    <row r="147" spans="1:8" hidden="1" x14ac:dyDescent="0.25">
      <c r="A147" s="31" t="s">
        <v>2440</v>
      </c>
      <c r="B147" s="31" t="s">
        <v>2419</v>
      </c>
      <c r="C147" s="31" t="s">
        <v>2408</v>
      </c>
      <c r="D147" s="41">
        <v>5437318.2785786213</v>
      </c>
      <c r="E147" s="31" t="s">
        <v>2409</v>
      </c>
      <c r="F147" s="35" t="str">
        <f>INDEX('Crosswalk Particulates'!$B:$B,MATCH('2017 EPA Data'!A147,'Crosswalk Particulates'!$A:$A,0))</f>
        <v>Residential Buildings Sector</v>
      </c>
      <c r="G147" s="39">
        <f>INDEX('Crosswalk Particulates'!$E:$E,MATCH('2017 EPA Data'!$B147,'Crosswalk Particulates'!$D:$D,0))</f>
        <v>0</v>
      </c>
      <c r="H147" s="50">
        <f t="shared" si="2"/>
        <v>0</v>
      </c>
    </row>
    <row r="148" spans="1:8" hidden="1" x14ac:dyDescent="0.25">
      <c r="A148" s="31" t="s">
        <v>2429</v>
      </c>
      <c r="B148" s="31" t="s">
        <v>2416</v>
      </c>
      <c r="C148" s="31" t="s">
        <v>2408</v>
      </c>
      <c r="D148" s="41">
        <v>5431202.5576082775</v>
      </c>
      <c r="E148" s="31" t="s">
        <v>2409</v>
      </c>
      <c r="F148" s="35" t="str">
        <f>INDEX('Crosswalk Particulates'!$B:$B,MATCH('2017 EPA Data'!A148,'Crosswalk Particulates'!$A:$A,0))</f>
        <v>process-other-industry</v>
      </c>
      <c r="G148" s="39">
        <f>INDEX('Crosswalk Particulates'!$E:$E,MATCH('2017 EPA Data'!$B148,'Crosswalk Particulates'!$D:$D,0))</f>
        <v>0</v>
      </c>
      <c r="H148" s="50">
        <f t="shared" si="2"/>
        <v>0</v>
      </c>
    </row>
    <row r="149" spans="1:8" hidden="1" x14ac:dyDescent="0.25">
      <c r="A149" s="31" t="s">
        <v>2482</v>
      </c>
      <c r="B149" s="31" t="s">
        <v>2416</v>
      </c>
      <c r="C149" s="31" t="s">
        <v>2408</v>
      </c>
      <c r="D149" s="41">
        <v>5411336.7741752472</v>
      </c>
      <c r="E149" s="31" t="s">
        <v>2409</v>
      </c>
      <c r="F149" s="35" t="str">
        <f>INDEX('Crosswalk Particulates'!$B:$B,MATCH('2017 EPA Data'!A149,'Crosswalk Particulates'!$A:$A,0))</f>
        <v>Other-EPA</v>
      </c>
      <c r="G149" s="39">
        <f>INDEX('Crosswalk Particulates'!$E:$E,MATCH('2017 EPA Data'!$B149,'Crosswalk Particulates'!$D:$D,0))</f>
        <v>0</v>
      </c>
      <c r="H149" s="50">
        <f t="shared" si="2"/>
        <v>0</v>
      </c>
    </row>
    <row r="150" spans="1:8" hidden="1" x14ac:dyDescent="0.25">
      <c r="A150" s="31" t="s">
        <v>2420</v>
      </c>
      <c r="B150" s="31" t="s">
        <v>2458</v>
      </c>
      <c r="C150" s="31" t="s">
        <v>2408</v>
      </c>
      <c r="D150" s="41">
        <v>5409968.9185239868</v>
      </c>
      <c r="E150" s="31" t="s">
        <v>2409</v>
      </c>
      <c r="F150" s="35" t="str">
        <f>INDEX('Crosswalk Particulates'!$B:$B,MATCH('2017 EPA Data'!A150,'Crosswalk Particulates'!$A:$A,0))</f>
        <v>Other-EPA</v>
      </c>
      <c r="G150" s="39">
        <f>INDEX('Crosswalk Particulates'!$E:$E,MATCH('2017 EPA Data'!$B150,'Crosswalk Particulates'!$D:$D,0))</f>
        <v>0</v>
      </c>
      <c r="H150" s="50">
        <f t="shared" si="2"/>
        <v>0</v>
      </c>
    </row>
    <row r="151" spans="1:8" hidden="1" x14ac:dyDescent="0.25">
      <c r="A151" s="31" t="s">
        <v>2450</v>
      </c>
      <c r="B151" s="31" t="s">
        <v>2471</v>
      </c>
      <c r="C151" s="31" t="s">
        <v>2408</v>
      </c>
      <c r="D151" s="41">
        <v>5387957.6414595218</v>
      </c>
      <c r="E151" s="31" t="s">
        <v>2409</v>
      </c>
      <c r="F151" s="35" t="str">
        <f>INDEX('Crosswalk Particulates'!$B:$B,MATCH('2017 EPA Data'!A151,'Crosswalk Particulates'!$A:$A,0))</f>
        <v>process-waste-industry</v>
      </c>
      <c r="G151" s="39">
        <f>INDEX('Crosswalk Particulates'!$E:$E,MATCH('2017 EPA Data'!$B151,'Crosswalk Particulates'!$D:$D,0))</f>
        <v>0</v>
      </c>
      <c r="H151" s="50">
        <f t="shared" si="2"/>
        <v>0</v>
      </c>
    </row>
    <row r="152" spans="1:8" hidden="1" x14ac:dyDescent="0.25">
      <c r="A152" s="31" t="s">
        <v>2421</v>
      </c>
      <c r="B152" s="31" t="s">
        <v>2435</v>
      </c>
      <c r="C152" s="31" t="s">
        <v>2408</v>
      </c>
      <c r="D152" s="41">
        <v>5340494.7980197109</v>
      </c>
      <c r="E152" s="31" t="s">
        <v>2409</v>
      </c>
      <c r="F152" s="35" t="str">
        <f>INDEX('Crosswalk Particulates'!$B:$B,MATCH('2017 EPA Data'!A152,'Crosswalk Particulates'!$A:$A,0))</f>
        <v>process-other-industry</v>
      </c>
      <c r="G152" s="39">
        <f>INDEX('Crosswalk Particulates'!$E:$E,MATCH('2017 EPA Data'!$B152,'Crosswalk Particulates'!$D:$D,0))</f>
        <v>0</v>
      </c>
      <c r="H152" s="50">
        <f t="shared" si="2"/>
        <v>0</v>
      </c>
    </row>
    <row r="153" spans="1:8" hidden="1" x14ac:dyDescent="0.25">
      <c r="A153" s="31" t="s">
        <v>2483</v>
      </c>
      <c r="B153" s="31" t="s">
        <v>2470</v>
      </c>
      <c r="C153" s="31" t="s">
        <v>2408</v>
      </c>
      <c r="D153" s="41">
        <v>5238886.3593049999</v>
      </c>
      <c r="E153" s="31" t="s">
        <v>2409</v>
      </c>
      <c r="F153" s="35" t="str">
        <f>INDEX('Crosswalk Particulates'!$B:$B,MATCH('2017 EPA Data'!A153,'Crosswalk Particulates'!$A:$A,0))</f>
        <v>process-ngps-industry</v>
      </c>
      <c r="G153" s="39">
        <f>INDEX('Crosswalk Particulates'!$E:$E,MATCH('2017 EPA Data'!$B153,'Crosswalk Particulates'!$D:$D,0))</f>
        <v>0</v>
      </c>
      <c r="H153" s="50">
        <f t="shared" si="2"/>
        <v>0</v>
      </c>
    </row>
    <row r="154" spans="1:8" hidden="1" x14ac:dyDescent="0.25">
      <c r="A154" s="31" t="s">
        <v>2420</v>
      </c>
      <c r="B154" s="31" t="s">
        <v>2459</v>
      </c>
      <c r="C154" s="31" t="s">
        <v>2408</v>
      </c>
      <c r="D154" s="41">
        <v>5217279.2435400505</v>
      </c>
      <c r="E154" s="31" t="s">
        <v>2409</v>
      </c>
      <c r="F154" s="35" t="str">
        <f>INDEX('Crosswalk Particulates'!$B:$B,MATCH('2017 EPA Data'!A154,'Crosswalk Particulates'!$A:$A,0))</f>
        <v>Other-EPA</v>
      </c>
      <c r="G154" s="39">
        <f>INDEX('Crosswalk Particulates'!$E:$E,MATCH('2017 EPA Data'!$B154,'Crosswalk Particulates'!$D:$D,0))</f>
        <v>0</v>
      </c>
      <c r="H154" s="50">
        <f t="shared" si="2"/>
        <v>0</v>
      </c>
    </row>
    <row r="155" spans="1:8" hidden="1" x14ac:dyDescent="0.25">
      <c r="A155" s="31" t="s">
        <v>2482</v>
      </c>
      <c r="B155" s="31" t="s">
        <v>2415</v>
      </c>
      <c r="C155" s="31" t="s">
        <v>2408</v>
      </c>
      <c r="D155" s="41">
        <v>5195775.9901621006</v>
      </c>
      <c r="E155" s="31" t="s">
        <v>2409</v>
      </c>
      <c r="F155" s="35" t="str">
        <f>INDEX('Crosswalk Particulates'!$B:$B,MATCH('2017 EPA Data'!A155,'Crosswalk Particulates'!$A:$A,0))</f>
        <v>Other-EPA</v>
      </c>
      <c r="G155" s="39">
        <f>INDEX('Crosswalk Particulates'!$E:$E,MATCH('2017 EPA Data'!$B155,'Crosswalk Particulates'!$D:$D,0))</f>
        <v>0</v>
      </c>
      <c r="H155" s="50">
        <f t="shared" si="2"/>
        <v>0</v>
      </c>
    </row>
    <row r="156" spans="1:8" hidden="1" x14ac:dyDescent="0.25">
      <c r="A156" s="31" t="s">
        <v>2440</v>
      </c>
      <c r="B156" s="31" t="s">
        <v>2428</v>
      </c>
      <c r="C156" s="31" t="s">
        <v>2408</v>
      </c>
      <c r="D156" s="41">
        <v>5172159.6238793302</v>
      </c>
      <c r="E156" s="31" t="s">
        <v>2409</v>
      </c>
      <c r="F156" s="35" t="str">
        <f>INDEX('Crosswalk Particulates'!$B:$B,MATCH('2017 EPA Data'!A156,'Crosswalk Particulates'!$A:$A,0))</f>
        <v>Residential Buildings Sector</v>
      </c>
      <c r="G156" s="39">
        <f>INDEX('Crosswalk Particulates'!$E:$E,MATCH('2017 EPA Data'!$B156,'Crosswalk Particulates'!$D:$D,0))</f>
        <v>0</v>
      </c>
      <c r="H156" s="50">
        <f t="shared" si="2"/>
        <v>0</v>
      </c>
    </row>
    <row r="157" spans="1:8" hidden="1" x14ac:dyDescent="0.25">
      <c r="A157" s="31" t="s">
        <v>2423</v>
      </c>
      <c r="B157" s="31" t="s">
        <v>2449</v>
      </c>
      <c r="C157" s="31" t="s">
        <v>2408</v>
      </c>
      <c r="D157" s="41">
        <v>5135778.1654773643</v>
      </c>
      <c r="E157" s="31" t="s">
        <v>2409</v>
      </c>
      <c r="F157" s="35" t="str">
        <f>INDEX('Crosswalk Particulates'!$B:$B,MATCH('2017 EPA Data'!A157,'Crosswalk Particulates'!$A:$A,0))</f>
        <v>Other-EPA</v>
      </c>
      <c r="G157" s="39">
        <f>INDEX('Crosswalk Particulates'!$E:$E,MATCH('2017 EPA Data'!$B157,'Crosswalk Particulates'!$D:$D,0))</f>
        <v>0</v>
      </c>
      <c r="H157" s="50">
        <f t="shared" si="2"/>
        <v>0</v>
      </c>
    </row>
    <row r="158" spans="1:8" hidden="1" x14ac:dyDescent="0.25">
      <c r="A158" s="31" t="s">
        <v>2429</v>
      </c>
      <c r="B158" s="31" t="s">
        <v>2471</v>
      </c>
      <c r="C158" s="31" t="s">
        <v>2408</v>
      </c>
      <c r="D158" s="41">
        <v>5084725.5464361003</v>
      </c>
      <c r="E158" s="31" t="s">
        <v>2409</v>
      </c>
      <c r="F158" s="35" t="str">
        <f>INDEX('Crosswalk Particulates'!$B:$B,MATCH('2017 EPA Data'!A158,'Crosswalk Particulates'!$A:$A,0))</f>
        <v>process-other-industry</v>
      </c>
      <c r="G158" s="39">
        <f>INDEX('Crosswalk Particulates'!$E:$E,MATCH('2017 EPA Data'!$B158,'Crosswalk Particulates'!$D:$D,0))</f>
        <v>0</v>
      </c>
      <c r="H158" s="50">
        <f t="shared" si="2"/>
        <v>0</v>
      </c>
    </row>
    <row r="159" spans="1:8" hidden="1" x14ac:dyDescent="0.25">
      <c r="A159" s="31" t="s">
        <v>2442</v>
      </c>
      <c r="B159" s="31" t="s">
        <v>2416</v>
      </c>
      <c r="C159" s="31" t="s">
        <v>2408</v>
      </c>
      <c r="D159" s="41">
        <v>5047189.4315787004</v>
      </c>
      <c r="E159" s="31" t="s">
        <v>2409</v>
      </c>
      <c r="F159" s="35" t="str">
        <f>INDEX('Crosswalk Particulates'!$B:$B,MATCH('2017 EPA Data'!A159,'Crosswalk Particulates'!$A:$A,0))</f>
        <v>industry-fuel-natural gas</v>
      </c>
      <c r="G159" s="39">
        <f>INDEX('Crosswalk Particulates'!$E:$E,MATCH('2017 EPA Data'!$B159,'Crosswalk Particulates'!$D:$D,0))</f>
        <v>0</v>
      </c>
      <c r="H159" s="50">
        <f t="shared" si="2"/>
        <v>0</v>
      </c>
    </row>
    <row r="160" spans="1:8" hidden="1" x14ac:dyDescent="0.25">
      <c r="A160" s="31" t="s">
        <v>2456</v>
      </c>
      <c r="B160" s="31" t="s">
        <v>2484</v>
      </c>
      <c r="C160" s="31" t="s">
        <v>2408</v>
      </c>
      <c r="D160" s="41">
        <v>4982270.7257500999</v>
      </c>
      <c r="E160" s="31" t="s">
        <v>2409</v>
      </c>
      <c r="F160" s="35" t="str">
        <f>INDEX('Crosswalk Particulates'!$B:$B,MATCH('2017 EPA Data'!A160,'Crosswalk Particulates'!$A:$A,0))</f>
        <v>Electricity Sector</v>
      </c>
      <c r="G160" s="39">
        <f>INDEX('Crosswalk Particulates'!$E:$E,MATCH('2017 EPA Data'!$B160,'Crosswalk Particulates'!$D:$D,0))</f>
        <v>0</v>
      </c>
      <c r="H160" s="50">
        <f t="shared" si="2"/>
        <v>0</v>
      </c>
    </row>
    <row r="161" spans="1:8" hidden="1" x14ac:dyDescent="0.25">
      <c r="A161" s="31" t="s">
        <v>2440</v>
      </c>
      <c r="B161" s="31" t="s">
        <v>2439</v>
      </c>
      <c r="C161" s="31" t="s">
        <v>2408</v>
      </c>
      <c r="D161" s="41">
        <v>4827568.9284417378</v>
      </c>
      <c r="E161" s="31" t="s">
        <v>2409</v>
      </c>
      <c r="F161" s="35" t="str">
        <f>INDEX('Crosswalk Particulates'!$B:$B,MATCH('2017 EPA Data'!A161,'Crosswalk Particulates'!$A:$A,0))</f>
        <v>Residential Buildings Sector</v>
      </c>
      <c r="G161" s="39">
        <f>INDEX('Crosswalk Particulates'!$E:$E,MATCH('2017 EPA Data'!$B161,'Crosswalk Particulates'!$D:$D,0))</f>
        <v>0</v>
      </c>
      <c r="H161" s="50">
        <f t="shared" si="2"/>
        <v>0</v>
      </c>
    </row>
    <row r="162" spans="1:8" hidden="1" x14ac:dyDescent="0.25">
      <c r="A162" s="31" t="s">
        <v>2437</v>
      </c>
      <c r="B162" s="31" t="s">
        <v>2435</v>
      </c>
      <c r="C162" s="31" t="s">
        <v>2408</v>
      </c>
      <c r="D162" s="41">
        <v>4768470.1125640487</v>
      </c>
      <c r="E162" s="31" t="s">
        <v>2409</v>
      </c>
      <c r="F162" s="35" t="str">
        <f>INDEX('Crosswalk Particulates'!$B:$B,MATCH('2017 EPA Data'!A162,'Crosswalk Particulates'!$A:$A,0))</f>
        <v>process-other-industry</v>
      </c>
      <c r="G162" s="39">
        <f>INDEX('Crosswalk Particulates'!$E:$E,MATCH('2017 EPA Data'!$B162,'Crosswalk Particulates'!$D:$D,0))</f>
        <v>0</v>
      </c>
      <c r="H162" s="50">
        <f t="shared" si="2"/>
        <v>0</v>
      </c>
    </row>
    <row r="163" spans="1:8" hidden="1" x14ac:dyDescent="0.25">
      <c r="A163" s="31" t="s">
        <v>2483</v>
      </c>
      <c r="B163" s="31" t="s">
        <v>2485</v>
      </c>
      <c r="C163" s="31" t="s">
        <v>2408</v>
      </c>
      <c r="D163" s="41">
        <v>4671270.9152800003</v>
      </c>
      <c r="E163" s="31" t="s">
        <v>2409</v>
      </c>
      <c r="F163" s="35" t="str">
        <f>INDEX('Crosswalk Particulates'!$B:$B,MATCH('2017 EPA Data'!A163,'Crosswalk Particulates'!$A:$A,0))</f>
        <v>process-ngps-industry</v>
      </c>
      <c r="G163" s="39">
        <f>INDEX('Crosswalk Particulates'!$E:$E,MATCH('2017 EPA Data'!$B163,'Crosswalk Particulates'!$D:$D,0))</f>
        <v>0</v>
      </c>
      <c r="H163" s="50">
        <f t="shared" si="2"/>
        <v>0</v>
      </c>
    </row>
    <row r="164" spans="1:8" hidden="1" x14ac:dyDescent="0.25">
      <c r="A164" s="31" t="s">
        <v>2417</v>
      </c>
      <c r="B164" s="31" t="s">
        <v>2447</v>
      </c>
      <c r="C164" s="31" t="s">
        <v>2448</v>
      </c>
      <c r="D164" s="41">
        <v>4577921.7780738436</v>
      </c>
      <c r="E164" s="31" t="s">
        <v>2413</v>
      </c>
      <c r="F164" s="35" t="str">
        <f>INDEX('Crosswalk Particulates'!$B:$B,MATCH('2017 EPA Data'!A164,'Crosswalk Particulates'!$A:$A,0))</f>
        <v>Other-EPA</v>
      </c>
      <c r="G164" s="39" t="str">
        <f>INDEX('Crosswalk Particulates'!$E:$E,MATCH('2017 EPA Data'!$B164,'Crosswalk Particulates'!$D:$D,0))</f>
        <v>VOC</v>
      </c>
      <c r="H164" s="50">
        <f t="shared" si="2"/>
        <v>4153025716970.5835</v>
      </c>
    </row>
    <row r="165" spans="1:8" hidden="1" x14ac:dyDescent="0.25">
      <c r="A165" s="31" t="s">
        <v>2450</v>
      </c>
      <c r="B165" s="31" t="s">
        <v>2415</v>
      </c>
      <c r="C165" s="31" t="s">
        <v>2408</v>
      </c>
      <c r="D165" s="41">
        <v>4505132.1778759249</v>
      </c>
      <c r="E165" s="31" t="s">
        <v>2409</v>
      </c>
      <c r="F165" s="35" t="str">
        <f>INDEX('Crosswalk Particulates'!$B:$B,MATCH('2017 EPA Data'!A165,'Crosswalk Particulates'!$A:$A,0))</f>
        <v>process-waste-industry</v>
      </c>
      <c r="G165" s="39">
        <f>INDEX('Crosswalk Particulates'!$E:$E,MATCH('2017 EPA Data'!$B165,'Crosswalk Particulates'!$D:$D,0))</f>
        <v>0</v>
      </c>
      <c r="H165" s="50">
        <f t="shared" si="2"/>
        <v>0</v>
      </c>
    </row>
    <row r="166" spans="1:8" hidden="1" x14ac:dyDescent="0.25">
      <c r="A166" s="31" t="s">
        <v>2477</v>
      </c>
      <c r="B166" s="31" t="s">
        <v>2419</v>
      </c>
      <c r="C166" s="31" t="s">
        <v>2408</v>
      </c>
      <c r="D166" s="41">
        <v>4458194.0971292919</v>
      </c>
      <c r="E166" s="31" t="s">
        <v>2409</v>
      </c>
      <c r="F166" s="35" t="str">
        <f>INDEX('Crosswalk Particulates'!$B:$B,MATCH('2017 EPA Data'!A166,'Crosswalk Particulates'!$A:$A,0))</f>
        <v>process-other-industry</v>
      </c>
      <c r="G166" s="39">
        <f>INDEX('Crosswalk Particulates'!$E:$E,MATCH('2017 EPA Data'!$B166,'Crosswalk Particulates'!$D:$D,0))</f>
        <v>0</v>
      </c>
      <c r="H166" s="50">
        <f t="shared" si="2"/>
        <v>0</v>
      </c>
    </row>
    <row r="167" spans="1:8" hidden="1" x14ac:dyDescent="0.25">
      <c r="A167" s="31" t="s">
        <v>2486</v>
      </c>
      <c r="B167" s="31" t="s">
        <v>2430</v>
      </c>
      <c r="C167" s="31" t="s">
        <v>2408</v>
      </c>
      <c r="D167" s="41">
        <v>4377871.0032027774</v>
      </c>
      <c r="E167" s="31" t="s">
        <v>2409</v>
      </c>
      <c r="F167" s="35" t="str">
        <f>INDEX('Crosswalk Particulates'!$B:$B,MATCH('2017 EPA Data'!A167,'Crosswalk Particulates'!$A:$A,0))</f>
        <v>process-other-industry</v>
      </c>
      <c r="G167" s="39">
        <f>INDEX('Crosswalk Particulates'!$E:$E,MATCH('2017 EPA Data'!$B167,'Crosswalk Particulates'!$D:$D,0))</f>
        <v>0</v>
      </c>
      <c r="H167" s="50">
        <f t="shared" si="2"/>
        <v>0</v>
      </c>
    </row>
    <row r="168" spans="1:8" hidden="1" x14ac:dyDescent="0.25">
      <c r="A168" s="31" t="s">
        <v>2487</v>
      </c>
      <c r="B168" s="31" t="s">
        <v>2471</v>
      </c>
      <c r="C168" s="31" t="s">
        <v>2408</v>
      </c>
      <c r="D168" s="41">
        <v>4369400.3433320001</v>
      </c>
      <c r="E168" s="31" t="s">
        <v>2409</v>
      </c>
      <c r="F168" s="35" t="str">
        <f>INDEX('Crosswalk Particulates'!$B:$B,MATCH('2017 EPA Data'!A168,'Crosswalk Particulates'!$A:$A,0))</f>
        <v>industry-fuel-coal</v>
      </c>
      <c r="G168" s="39">
        <f>INDEX('Crosswalk Particulates'!$E:$E,MATCH('2017 EPA Data'!$B168,'Crosswalk Particulates'!$D:$D,0))</f>
        <v>0</v>
      </c>
      <c r="H168" s="50">
        <f t="shared" si="2"/>
        <v>0</v>
      </c>
    </row>
    <row r="169" spans="1:8" hidden="1" x14ac:dyDescent="0.25">
      <c r="A169" s="31" t="s">
        <v>2410</v>
      </c>
      <c r="B169" s="31" t="s">
        <v>2488</v>
      </c>
      <c r="C169" s="31" t="s">
        <v>2412</v>
      </c>
      <c r="D169" s="41">
        <v>4316230.7295754114</v>
      </c>
      <c r="E169" s="31" t="s">
        <v>2413</v>
      </c>
      <c r="F169" s="35" t="str">
        <f>INDEX('Crosswalk Particulates'!$B:$B,MATCH('2017 EPA Data'!A169,'Crosswalk Particulates'!$A:$A,0))</f>
        <v>process-other-industry</v>
      </c>
      <c r="G169" s="39" t="str">
        <f>INDEX('Crosswalk Particulates'!$E:$E,MATCH('2017 EPA Data'!$B169,'Crosswalk Particulates'!$D:$D,0))</f>
        <v>CH4</v>
      </c>
      <c r="H169" s="50">
        <f t="shared" si="2"/>
        <v>3915623308847.2495</v>
      </c>
    </row>
    <row r="170" spans="1:8" hidden="1" x14ac:dyDescent="0.25">
      <c r="A170" s="31" t="s">
        <v>2469</v>
      </c>
      <c r="B170" s="31" t="s">
        <v>2489</v>
      </c>
      <c r="C170" s="31" t="s">
        <v>2408</v>
      </c>
      <c r="D170" s="41">
        <v>4285453.7679030988</v>
      </c>
      <c r="E170" s="31" t="s">
        <v>2409</v>
      </c>
      <c r="F170" s="35" t="str">
        <f>INDEX('Crosswalk Particulates'!$B:$B,MATCH('2017 EPA Data'!A170,'Crosswalk Particulates'!$A:$A,0))</f>
        <v>process-chemicals-industry</v>
      </c>
      <c r="G170" s="39">
        <f>INDEX('Crosswalk Particulates'!$E:$E,MATCH('2017 EPA Data'!$B170,'Crosswalk Particulates'!$D:$D,0))</f>
        <v>0</v>
      </c>
      <c r="H170" s="50">
        <f t="shared" si="2"/>
        <v>0</v>
      </c>
    </row>
    <row r="171" spans="1:8" hidden="1" x14ac:dyDescent="0.25">
      <c r="A171" s="31" t="s">
        <v>2433</v>
      </c>
      <c r="B171" s="31" t="s">
        <v>2435</v>
      </c>
      <c r="C171" s="31" t="s">
        <v>2408</v>
      </c>
      <c r="D171" s="41">
        <v>4267184.2318981318</v>
      </c>
      <c r="E171" s="31" t="s">
        <v>2409</v>
      </c>
      <c r="F171" s="35" t="str">
        <f>INDEX('Crosswalk Particulates'!$B:$B,MATCH('2017 EPA Data'!A171,'Crosswalk Particulates'!$A:$A,0))</f>
        <v>process-ngps-industry</v>
      </c>
      <c r="G171" s="39">
        <f>INDEX('Crosswalk Particulates'!$E:$E,MATCH('2017 EPA Data'!$B171,'Crosswalk Particulates'!$D:$D,0))</f>
        <v>0</v>
      </c>
      <c r="H171" s="50">
        <f t="shared" si="2"/>
        <v>0</v>
      </c>
    </row>
    <row r="172" spans="1:8" hidden="1" x14ac:dyDescent="0.25">
      <c r="A172" s="31" t="s">
        <v>2414</v>
      </c>
      <c r="B172" s="31" t="s">
        <v>2428</v>
      </c>
      <c r="C172" s="31" t="s">
        <v>2408</v>
      </c>
      <c r="D172" s="41">
        <v>4249210.6466060523</v>
      </c>
      <c r="E172" s="31" t="s">
        <v>2409</v>
      </c>
      <c r="F172" s="35" t="str">
        <f>INDEX('Crosswalk Particulates'!$B:$B,MATCH('2017 EPA Data'!A172,'Crosswalk Particulates'!$A:$A,0))</f>
        <v>Transportation Sector</v>
      </c>
      <c r="G172" s="39">
        <f>INDEX('Crosswalk Particulates'!$E:$E,MATCH('2017 EPA Data'!$B172,'Crosswalk Particulates'!$D:$D,0))</f>
        <v>0</v>
      </c>
      <c r="H172" s="50">
        <f t="shared" si="2"/>
        <v>0</v>
      </c>
    </row>
    <row r="173" spans="1:8" hidden="1" x14ac:dyDescent="0.25">
      <c r="A173" s="31" t="s">
        <v>2450</v>
      </c>
      <c r="B173" s="31" t="s">
        <v>2416</v>
      </c>
      <c r="C173" s="31" t="s">
        <v>2408</v>
      </c>
      <c r="D173" s="41">
        <v>4247544.9138526553</v>
      </c>
      <c r="E173" s="31" t="s">
        <v>2409</v>
      </c>
      <c r="F173" s="35" t="str">
        <f>INDEX('Crosswalk Particulates'!$B:$B,MATCH('2017 EPA Data'!A173,'Crosswalk Particulates'!$A:$A,0))</f>
        <v>process-waste-industry</v>
      </c>
      <c r="G173" s="39">
        <f>INDEX('Crosswalk Particulates'!$E:$E,MATCH('2017 EPA Data'!$B173,'Crosswalk Particulates'!$D:$D,0))</f>
        <v>0</v>
      </c>
      <c r="H173" s="50">
        <f t="shared" si="2"/>
        <v>0</v>
      </c>
    </row>
    <row r="174" spans="1:8" hidden="1" x14ac:dyDescent="0.25">
      <c r="A174" s="31" t="s">
        <v>2410</v>
      </c>
      <c r="B174" s="31" t="s">
        <v>2419</v>
      </c>
      <c r="C174" s="31" t="s">
        <v>2408</v>
      </c>
      <c r="D174" s="41">
        <v>4207343.4168042224</v>
      </c>
      <c r="E174" s="31" t="s">
        <v>2409</v>
      </c>
      <c r="F174" s="35" t="str">
        <f>INDEX('Crosswalk Particulates'!$B:$B,MATCH('2017 EPA Data'!A174,'Crosswalk Particulates'!$A:$A,0))</f>
        <v>process-other-industry</v>
      </c>
      <c r="G174" s="39">
        <f>INDEX('Crosswalk Particulates'!$E:$E,MATCH('2017 EPA Data'!$B174,'Crosswalk Particulates'!$D:$D,0))</f>
        <v>0</v>
      </c>
      <c r="H174" s="50">
        <f t="shared" si="2"/>
        <v>0</v>
      </c>
    </row>
    <row r="175" spans="1:8" hidden="1" x14ac:dyDescent="0.25">
      <c r="A175" s="31" t="s">
        <v>2410</v>
      </c>
      <c r="B175" s="31" t="s">
        <v>2474</v>
      </c>
      <c r="D175" s="41">
        <v>4130528.0207257862</v>
      </c>
      <c r="E175" s="31" t="s">
        <v>2409</v>
      </c>
      <c r="F175" s="35" t="str">
        <f>INDEX('Crosswalk Particulates'!$B:$B,MATCH('2017 EPA Data'!A175,'Crosswalk Particulates'!$A:$A,0))</f>
        <v>process-other-industry</v>
      </c>
      <c r="G175" s="39">
        <f>INDEX('Crosswalk Particulates'!$E:$E,MATCH('2017 EPA Data'!$B175,'Crosswalk Particulates'!$D:$D,0))</f>
        <v>0</v>
      </c>
      <c r="H175" s="50">
        <f t="shared" si="2"/>
        <v>0</v>
      </c>
    </row>
    <row r="176" spans="1:8" hidden="1" x14ac:dyDescent="0.25">
      <c r="A176" s="31" t="s">
        <v>2460</v>
      </c>
      <c r="B176" s="31" t="s">
        <v>2416</v>
      </c>
      <c r="C176" s="31" t="s">
        <v>2408</v>
      </c>
      <c r="D176" s="41">
        <v>4112038.9567761645</v>
      </c>
      <c r="E176" s="31" t="s">
        <v>2409</v>
      </c>
      <c r="F176" s="35" t="str">
        <f>INDEX('Crosswalk Particulates'!$B:$B,MATCH('2017 EPA Data'!A176,'Crosswalk Particulates'!$A:$A,0))</f>
        <v>Transportation Sector</v>
      </c>
      <c r="G176" s="39">
        <f>INDEX('Crosswalk Particulates'!$E:$E,MATCH('2017 EPA Data'!$B176,'Crosswalk Particulates'!$D:$D,0))</f>
        <v>0</v>
      </c>
      <c r="H176" s="50">
        <f t="shared" si="2"/>
        <v>0</v>
      </c>
    </row>
    <row r="177" spans="1:8" hidden="1" x14ac:dyDescent="0.25">
      <c r="A177" s="31" t="s">
        <v>2406</v>
      </c>
      <c r="B177" s="31" t="s">
        <v>2451</v>
      </c>
      <c r="C177" s="31" t="s">
        <v>2448</v>
      </c>
      <c r="D177" s="41">
        <v>4083199.3925589998</v>
      </c>
      <c r="E177" s="31" t="s">
        <v>2413</v>
      </c>
      <c r="F177" s="35" t="str">
        <f>INDEX('Crosswalk Particulates'!$B:$B,MATCH('2017 EPA Data'!A177,'Crosswalk Particulates'!$A:$A,0))</f>
        <v>Other-EPA</v>
      </c>
      <c r="G177" s="39" t="str">
        <f>INDEX('Crosswalk Particulates'!$E:$E,MATCH('2017 EPA Data'!$B177,'Crosswalk Particulates'!$D:$D,0))</f>
        <v>CO</v>
      </c>
      <c r="H177" s="50">
        <f t="shared" si="2"/>
        <v>3704220584553.3477</v>
      </c>
    </row>
    <row r="178" spans="1:8" hidden="1" x14ac:dyDescent="0.25">
      <c r="A178" s="31" t="s">
        <v>2450</v>
      </c>
      <c r="B178" s="31" t="s">
        <v>2485</v>
      </c>
      <c r="C178" s="31" t="s">
        <v>2408</v>
      </c>
      <c r="D178" s="41">
        <v>4081334.5017477898</v>
      </c>
      <c r="E178" s="31" t="s">
        <v>2409</v>
      </c>
      <c r="F178" s="35" t="str">
        <f>INDEX('Crosswalk Particulates'!$B:$B,MATCH('2017 EPA Data'!A178,'Crosswalk Particulates'!$A:$A,0))</f>
        <v>process-waste-industry</v>
      </c>
      <c r="G178" s="39">
        <f>INDEX('Crosswalk Particulates'!$E:$E,MATCH('2017 EPA Data'!$B178,'Crosswalk Particulates'!$D:$D,0))</f>
        <v>0</v>
      </c>
      <c r="H178" s="50">
        <f t="shared" si="2"/>
        <v>0</v>
      </c>
    </row>
    <row r="179" spans="1:8" hidden="1" x14ac:dyDescent="0.25">
      <c r="A179" s="31" t="s">
        <v>2425</v>
      </c>
      <c r="B179" s="31" t="s">
        <v>2419</v>
      </c>
      <c r="C179" s="31" t="s">
        <v>2408</v>
      </c>
      <c r="D179" s="41">
        <v>4055802.5119442106</v>
      </c>
      <c r="E179" s="31" t="s">
        <v>2409</v>
      </c>
      <c r="F179" s="35" t="str">
        <f>INDEX('Crosswalk Particulates'!$B:$B,MATCH('2017 EPA Data'!A179,'Crosswalk Particulates'!$A:$A,0))</f>
        <v>Other-EPA</v>
      </c>
      <c r="G179" s="39">
        <f>INDEX('Crosswalk Particulates'!$E:$E,MATCH('2017 EPA Data'!$B179,'Crosswalk Particulates'!$D:$D,0))</f>
        <v>0</v>
      </c>
      <c r="H179" s="50">
        <f t="shared" si="2"/>
        <v>0</v>
      </c>
    </row>
    <row r="180" spans="1:8" hidden="1" x14ac:dyDescent="0.25">
      <c r="A180" s="31" t="s">
        <v>2490</v>
      </c>
      <c r="B180" s="31" t="s">
        <v>2481</v>
      </c>
      <c r="C180" s="31" t="s">
        <v>2448</v>
      </c>
      <c r="D180" s="41">
        <v>4033615.9503776617</v>
      </c>
      <c r="E180" s="31" t="s">
        <v>2413</v>
      </c>
      <c r="F180" s="35" t="str">
        <f>INDEX('Crosswalk Particulates'!$B:$B,MATCH('2017 EPA Data'!A180,'Crosswalk Particulates'!$A:$A,0))</f>
        <v>Other-EPA</v>
      </c>
      <c r="G180" s="39" t="str">
        <f>INDEX('Crosswalk Particulates'!$E:$E,MATCH('2017 EPA Data'!$B180,'Crosswalk Particulates'!$D:$D,0))</f>
        <v>PM10</v>
      </c>
      <c r="H180" s="50">
        <f t="shared" si="2"/>
        <v>3659239188955.6133</v>
      </c>
    </row>
    <row r="181" spans="1:8" hidden="1" x14ac:dyDescent="0.25">
      <c r="A181" s="31" t="s">
        <v>2410</v>
      </c>
      <c r="B181" s="31" t="s">
        <v>2489</v>
      </c>
      <c r="C181" s="31" t="s">
        <v>2408</v>
      </c>
      <c r="D181" s="41">
        <v>4017873.0182428905</v>
      </c>
      <c r="E181" s="31" t="s">
        <v>2409</v>
      </c>
      <c r="F181" s="35" t="str">
        <f>INDEX('Crosswalk Particulates'!$B:$B,MATCH('2017 EPA Data'!A181,'Crosswalk Particulates'!$A:$A,0))</f>
        <v>process-other-industry</v>
      </c>
      <c r="G181" s="39">
        <f>INDEX('Crosswalk Particulates'!$E:$E,MATCH('2017 EPA Data'!$B181,'Crosswalk Particulates'!$D:$D,0))</f>
        <v>0</v>
      </c>
      <c r="H181" s="50">
        <f t="shared" si="2"/>
        <v>0</v>
      </c>
    </row>
    <row r="182" spans="1:8" hidden="1" x14ac:dyDescent="0.25">
      <c r="A182" s="31" t="s">
        <v>2491</v>
      </c>
      <c r="B182" s="31" t="s">
        <v>2411</v>
      </c>
      <c r="C182" s="31" t="s">
        <v>2412</v>
      </c>
      <c r="D182" s="41">
        <v>3957848.6043405002</v>
      </c>
      <c r="E182" s="31" t="s">
        <v>2413</v>
      </c>
      <c r="F182" s="35" t="str">
        <f>INDEX('Crosswalk Particulates'!$B:$B,MATCH('2017 EPA Data'!A182,'Crosswalk Particulates'!$A:$A,0))</f>
        <v>industry-fuel-biomass</v>
      </c>
      <c r="G182" s="39">
        <f>INDEX('Crosswalk Particulates'!$E:$E,MATCH('2017 EPA Data'!$B182,'Crosswalk Particulates'!$D:$D,0))</f>
        <v>0</v>
      </c>
      <c r="H182" s="50">
        <f t="shared" si="2"/>
        <v>3590504127097.187</v>
      </c>
    </row>
    <row r="183" spans="1:8" hidden="1" x14ac:dyDescent="0.25">
      <c r="A183" s="31" t="s">
        <v>2410</v>
      </c>
      <c r="B183" s="31" t="s">
        <v>2422</v>
      </c>
      <c r="C183" s="31" t="s">
        <v>2408</v>
      </c>
      <c r="D183" s="41">
        <v>3948900.7038653931</v>
      </c>
      <c r="E183" s="31" t="s">
        <v>2409</v>
      </c>
      <c r="F183" s="35" t="str">
        <f>INDEX('Crosswalk Particulates'!$B:$B,MATCH('2017 EPA Data'!A183,'Crosswalk Particulates'!$A:$A,0))</f>
        <v>process-other-industry</v>
      </c>
      <c r="G183" s="39">
        <f>INDEX('Crosswalk Particulates'!$E:$E,MATCH('2017 EPA Data'!$B183,'Crosswalk Particulates'!$D:$D,0))</f>
        <v>0</v>
      </c>
      <c r="H183" s="50">
        <f t="shared" si="2"/>
        <v>0</v>
      </c>
    </row>
    <row r="184" spans="1:8" hidden="1" x14ac:dyDescent="0.25">
      <c r="A184" s="31" t="s">
        <v>2469</v>
      </c>
      <c r="B184" s="31" t="s">
        <v>2474</v>
      </c>
      <c r="D184" s="41">
        <v>3941730.2054077792</v>
      </c>
      <c r="E184" s="31" t="s">
        <v>2409</v>
      </c>
      <c r="F184" s="35" t="str">
        <f>INDEX('Crosswalk Particulates'!$B:$B,MATCH('2017 EPA Data'!A184,'Crosswalk Particulates'!$A:$A,0))</f>
        <v>process-chemicals-industry</v>
      </c>
      <c r="G184" s="39">
        <f>INDEX('Crosswalk Particulates'!$E:$E,MATCH('2017 EPA Data'!$B184,'Crosswalk Particulates'!$D:$D,0))</f>
        <v>0</v>
      </c>
      <c r="H184" s="50">
        <f t="shared" si="2"/>
        <v>0</v>
      </c>
    </row>
    <row r="185" spans="1:8" hidden="1" x14ac:dyDescent="0.25">
      <c r="A185" s="31" t="s">
        <v>2444</v>
      </c>
      <c r="B185" s="31" t="s">
        <v>2464</v>
      </c>
      <c r="C185" s="31" t="s">
        <v>2408</v>
      </c>
      <c r="D185" s="41">
        <v>3908277.5524558742</v>
      </c>
      <c r="E185" s="31" t="s">
        <v>2409</v>
      </c>
      <c r="F185" s="35" t="str">
        <f>INDEX('Crosswalk Particulates'!$B:$B,MATCH('2017 EPA Data'!A185,'Crosswalk Particulates'!$A:$A,0))</f>
        <v>process-other-industry</v>
      </c>
      <c r="G185" s="39">
        <f>INDEX('Crosswalk Particulates'!$E:$E,MATCH('2017 EPA Data'!$B185,'Crosswalk Particulates'!$D:$D,0))</f>
        <v>0</v>
      </c>
      <c r="H185" s="50">
        <f t="shared" si="2"/>
        <v>0</v>
      </c>
    </row>
    <row r="186" spans="1:8" hidden="1" x14ac:dyDescent="0.25">
      <c r="A186" s="31" t="s">
        <v>2432</v>
      </c>
      <c r="B186" s="31" t="s">
        <v>2427</v>
      </c>
      <c r="C186" s="31" t="s">
        <v>2408</v>
      </c>
      <c r="D186" s="41">
        <v>3892879.6920538605</v>
      </c>
      <c r="E186" s="31" t="s">
        <v>2409</v>
      </c>
      <c r="F186" s="35" t="str">
        <f>INDEX('Crosswalk Particulates'!$B:$B,MATCH('2017 EPA Data'!A186,'Crosswalk Particulates'!$A:$A,0))</f>
        <v>Transportation Sector</v>
      </c>
      <c r="G186" s="39">
        <f>INDEX('Crosswalk Particulates'!$E:$E,MATCH('2017 EPA Data'!$B186,'Crosswalk Particulates'!$D:$D,0))</f>
        <v>0</v>
      </c>
      <c r="H186" s="50">
        <f t="shared" si="2"/>
        <v>0</v>
      </c>
    </row>
    <row r="187" spans="1:8" hidden="1" x14ac:dyDescent="0.25">
      <c r="A187" s="31" t="s">
        <v>2492</v>
      </c>
      <c r="B187" s="31" t="s">
        <v>2415</v>
      </c>
      <c r="C187" s="31" t="s">
        <v>2408</v>
      </c>
      <c r="D187" s="41">
        <v>3875027.6604020838</v>
      </c>
      <c r="E187" s="31" t="s">
        <v>2409</v>
      </c>
      <c r="F187" s="35" t="str">
        <f>INDEX('Crosswalk Particulates'!$B:$B,MATCH('2017 EPA Data'!A187,'Crosswalk Particulates'!$A:$A,0))</f>
        <v>Commercial Buildings Sector</v>
      </c>
      <c r="G187" s="39">
        <f>INDEX('Crosswalk Particulates'!$E:$E,MATCH('2017 EPA Data'!$B187,'Crosswalk Particulates'!$D:$D,0))</f>
        <v>0</v>
      </c>
      <c r="H187" s="50">
        <f t="shared" si="2"/>
        <v>0</v>
      </c>
    </row>
    <row r="188" spans="1:8" hidden="1" x14ac:dyDescent="0.25">
      <c r="A188" s="31" t="s">
        <v>2493</v>
      </c>
      <c r="B188" s="31" t="s">
        <v>2471</v>
      </c>
      <c r="C188" s="31" t="s">
        <v>2408</v>
      </c>
      <c r="D188" s="41">
        <v>3847234.0130933002</v>
      </c>
      <c r="E188" s="31" t="s">
        <v>2409</v>
      </c>
      <c r="F188" s="35" t="str">
        <f>INDEX('Crosswalk Particulates'!$B:$B,MATCH('2017 EPA Data'!A188,'Crosswalk Particulates'!$A:$A,0))</f>
        <v>process-other-industry</v>
      </c>
      <c r="G188" s="39">
        <f>INDEX('Crosswalk Particulates'!$E:$E,MATCH('2017 EPA Data'!$B188,'Crosswalk Particulates'!$D:$D,0))</f>
        <v>0</v>
      </c>
      <c r="H188" s="50">
        <f t="shared" si="2"/>
        <v>0</v>
      </c>
    </row>
    <row r="189" spans="1:8" hidden="1" x14ac:dyDescent="0.25">
      <c r="A189" s="31" t="s">
        <v>2433</v>
      </c>
      <c r="B189" s="31" t="s">
        <v>2407</v>
      </c>
      <c r="C189" s="31" t="s">
        <v>2408</v>
      </c>
      <c r="D189" s="41">
        <v>3838730.0416260767</v>
      </c>
      <c r="E189" s="31" t="s">
        <v>2409</v>
      </c>
      <c r="F189" s="35" t="str">
        <f>INDEX('Crosswalk Particulates'!$B:$B,MATCH('2017 EPA Data'!A189,'Crosswalk Particulates'!$A:$A,0))</f>
        <v>process-ngps-industry</v>
      </c>
      <c r="G189" s="39">
        <f>INDEX('Crosswalk Particulates'!$E:$E,MATCH('2017 EPA Data'!$B189,'Crosswalk Particulates'!$D:$D,0))</f>
        <v>0</v>
      </c>
      <c r="H189" s="50">
        <f t="shared" si="2"/>
        <v>0</v>
      </c>
    </row>
    <row r="190" spans="1:8" hidden="1" x14ac:dyDescent="0.25">
      <c r="A190" s="31" t="s">
        <v>2472</v>
      </c>
      <c r="B190" s="31" t="s">
        <v>2415</v>
      </c>
      <c r="C190" s="31" t="s">
        <v>2408</v>
      </c>
      <c r="D190" s="41">
        <v>3804550.195792533</v>
      </c>
      <c r="E190" s="31" t="s">
        <v>2409</v>
      </c>
      <c r="F190" s="35" t="str">
        <f>INDEX('Crosswalk Particulates'!$B:$B,MATCH('2017 EPA Data'!A190,'Crosswalk Particulates'!$A:$A,0))</f>
        <v>Electricity Sector</v>
      </c>
      <c r="G190" s="39">
        <f>INDEX('Crosswalk Particulates'!$E:$E,MATCH('2017 EPA Data'!$B190,'Crosswalk Particulates'!$D:$D,0))</f>
        <v>0</v>
      </c>
      <c r="H190" s="50">
        <f t="shared" si="2"/>
        <v>0</v>
      </c>
    </row>
    <row r="191" spans="1:8" hidden="1" x14ac:dyDescent="0.25">
      <c r="A191" s="31" t="s">
        <v>2437</v>
      </c>
      <c r="B191" s="31" t="s">
        <v>2426</v>
      </c>
      <c r="C191" s="31" t="s">
        <v>2408</v>
      </c>
      <c r="D191" s="41">
        <v>3726202.0391282137</v>
      </c>
      <c r="E191" s="31" t="s">
        <v>2409</v>
      </c>
      <c r="F191" s="35" t="str">
        <f>INDEX('Crosswalk Particulates'!$B:$B,MATCH('2017 EPA Data'!A191,'Crosswalk Particulates'!$A:$A,0))</f>
        <v>process-other-industry</v>
      </c>
      <c r="G191" s="39">
        <f>INDEX('Crosswalk Particulates'!$E:$E,MATCH('2017 EPA Data'!$B191,'Crosswalk Particulates'!$D:$D,0))</f>
        <v>0</v>
      </c>
      <c r="H191" s="50">
        <f t="shared" si="2"/>
        <v>0</v>
      </c>
    </row>
    <row r="192" spans="1:8" hidden="1" x14ac:dyDescent="0.25">
      <c r="A192" s="31" t="s">
        <v>2442</v>
      </c>
      <c r="B192" s="31" t="s">
        <v>2427</v>
      </c>
      <c r="C192" s="31" t="s">
        <v>2408</v>
      </c>
      <c r="D192" s="41">
        <v>3701902.0838314453</v>
      </c>
      <c r="E192" s="31" t="s">
        <v>2409</v>
      </c>
      <c r="F192" s="35" t="str">
        <f>INDEX('Crosswalk Particulates'!$B:$B,MATCH('2017 EPA Data'!A192,'Crosswalk Particulates'!$A:$A,0))</f>
        <v>industry-fuel-natural gas</v>
      </c>
      <c r="G192" s="39">
        <f>INDEX('Crosswalk Particulates'!$E:$E,MATCH('2017 EPA Data'!$B192,'Crosswalk Particulates'!$D:$D,0))</f>
        <v>0</v>
      </c>
      <c r="H192" s="50">
        <f t="shared" si="2"/>
        <v>0</v>
      </c>
    </row>
    <row r="193" spans="1:8" hidden="1" x14ac:dyDescent="0.25">
      <c r="A193" s="31" t="s">
        <v>2494</v>
      </c>
      <c r="B193" s="31" t="s">
        <v>2415</v>
      </c>
      <c r="C193" s="31" t="s">
        <v>2408</v>
      </c>
      <c r="D193" s="41">
        <v>3692360.9464502539</v>
      </c>
      <c r="E193" s="31" t="s">
        <v>2409</v>
      </c>
      <c r="F193" s="35" t="str">
        <f>INDEX('Crosswalk Particulates'!$B:$B,MATCH('2017 EPA Data'!A193,'Crosswalk Particulates'!$A:$A,0))</f>
        <v>Transportation Sector</v>
      </c>
      <c r="G193" s="39">
        <f>INDEX('Crosswalk Particulates'!$E:$E,MATCH('2017 EPA Data'!$B193,'Crosswalk Particulates'!$D:$D,0))</f>
        <v>0</v>
      </c>
      <c r="H193" s="50">
        <f t="shared" si="2"/>
        <v>0</v>
      </c>
    </row>
    <row r="194" spans="1:8" hidden="1" x14ac:dyDescent="0.25">
      <c r="A194" s="31" t="s">
        <v>2476</v>
      </c>
      <c r="B194" s="31" t="s">
        <v>2422</v>
      </c>
      <c r="C194" s="31" t="s">
        <v>2408</v>
      </c>
      <c r="D194" s="41">
        <v>3677027.0822117105</v>
      </c>
      <c r="E194" s="31" t="s">
        <v>2409</v>
      </c>
      <c r="F194" s="35" t="str">
        <f>INDEX('Crosswalk Particulates'!$B:$B,MATCH('2017 EPA Data'!A194,'Crosswalk Particulates'!$A:$A,0))</f>
        <v>process-other-industry</v>
      </c>
      <c r="G194" s="39">
        <f>INDEX('Crosswalk Particulates'!$E:$E,MATCH('2017 EPA Data'!$B194,'Crosswalk Particulates'!$D:$D,0))</f>
        <v>0</v>
      </c>
      <c r="H194" s="50">
        <f t="shared" si="2"/>
        <v>0</v>
      </c>
    </row>
    <row r="195" spans="1:8" hidden="1" x14ac:dyDescent="0.25">
      <c r="A195" s="31" t="s">
        <v>2445</v>
      </c>
      <c r="B195" s="31" t="s">
        <v>2422</v>
      </c>
      <c r="C195" s="31" t="s">
        <v>2408</v>
      </c>
      <c r="D195" s="41">
        <v>3644478.4948798949</v>
      </c>
      <c r="E195" s="31" t="s">
        <v>2409</v>
      </c>
      <c r="F195" s="35" t="str">
        <f>INDEX('Crosswalk Particulates'!$B:$B,MATCH('2017 EPA Data'!A195,'Crosswalk Particulates'!$A:$A,0))</f>
        <v>Transportation Sector</v>
      </c>
      <c r="G195" s="39">
        <f>INDEX('Crosswalk Particulates'!$E:$E,MATCH('2017 EPA Data'!$B195,'Crosswalk Particulates'!$D:$D,0))</f>
        <v>0</v>
      </c>
      <c r="H195" s="50">
        <f t="shared" si="2"/>
        <v>0</v>
      </c>
    </row>
    <row r="196" spans="1:8" hidden="1" x14ac:dyDescent="0.25">
      <c r="A196" s="31" t="s">
        <v>2425</v>
      </c>
      <c r="B196" s="31" t="s">
        <v>2495</v>
      </c>
      <c r="C196" s="31" t="s">
        <v>2408</v>
      </c>
      <c r="D196" s="41">
        <v>3608103.6581392442</v>
      </c>
      <c r="E196" s="31" t="s">
        <v>2409</v>
      </c>
      <c r="F196" s="35" t="str">
        <f>INDEX('Crosswalk Particulates'!$B:$B,MATCH('2017 EPA Data'!A196,'Crosswalk Particulates'!$A:$A,0))</f>
        <v>Other-EPA</v>
      </c>
      <c r="G196" s="39">
        <f>INDEX('Crosswalk Particulates'!$E:$E,MATCH('2017 EPA Data'!$B196,'Crosswalk Particulates'!$D:$D,0))</f>
        <v>0</v>
      </c>
      <c r="H196" s="50">
        <f t="shared" ref="H196:H259" si="3">IF(E196="TON",D196/metricton_to_shortton,0)*10^6</f>
        <v>0</v>
      </c>
    </row>
    <row r="197" spans="1:8" hidden="1" x14ac:dyDescent="0.25">
      <c r="A197" s="31" t="s">
        <v>2492</v>
      </c>
      <c r="B197" s="31" t="s">
        <v>2416</v>
      </c>
      <c r="C197" s="31" t="s">
        <v>2408</v>
      </c>
      <c r="D197" s="41">
        <v>3485797.7194791259</v>
      </c>
      <c r="E197" s="31" t="s">
        <v>2409</v>
      </c>
      <c r="F197" s="35" t="str">
        <f>INDEX('Crosswalk Particulates'!$B:$B,MATCH('2017 EPA Data'!A197,'Crosswalk Particulates'!$A:$A,0))</f>
        <v>Commercial Buildings Sector</v>
      </c>
      <c r="G197" s="39">
        <f>INDEX('Crosswalk Particulates'!$E:$E,MATCH('2017 EPA Data'!$B197,'Crosswalk Particulates'!$D:$D,0))</f>
        <v>0</v>
      </c>
      <c r="H197" s="50">
        <f t="shared" si="3"/>
        <v>0</v>
      </c>
    </row>
    <row r="198" spans="1:8" hidden="1" x14ac:dyDescent="0.25">
      <c r="A198" s="31" t="s">
        <v>2486</v>
      </c>
      <c r="B198" s="31" t="s">
        <v>2419</v>
      </c>
      <c r="C198" s="31" t="s">
        <v>2408</v>
      </c>
      <c r="D198" s="41">
        <v>3461310.6945118699</v>
      </c>
      <c r="E198" s="31" t="s">
        <v>2409</v>
      </c>
      <c r="F198" s="35" t="str">
        <f>INDEX('Crosswalk Particulates'!$B:$B,MATCH('2017 EPA Data'!A198,'Crosswalk Particulates'!$A:$A,0))</f>
        <v>process-other-industry</v>
      </c>
      <c r="G198" s="39">
        <f>INDEX('Crosswalk Particulates'!$E:$E,MATCH('2017 EPA Data'!$B198,'Crosswalk Particulates'!$D:$D,0))</f>
        <v>0</v>
      </c>
      <c r="H198" s="50">
        <f t="shared" si="3"/>
        <v>0</v>
      </c>
    </row>
    <row r="199" spans="1:8" hidden="1" x14ac:dyDescent="0.25">
      <c r="A199" s="31" t="s">
        <v>2429</v>
      </c>
      <c r="B199" s="31" t="s">
        <v>2415</v>
      </c>
      <c r="C199" s="31" t="s">
        <v>2408</v>
      </c>
      <c r="D199" s="41">
        <v>3442684.6116140438</v>
      </c>
      <c r="E199" s="31" t="s">
        <v>2409</v>
      </c>
      <c r="F199" s="35" t="str">
        <f>INDEX('Crosswalk Particulates'!$B:$B,MATCH('2017 EPA Data'!A199,'Crosswalk Particulates'!$A:$A,0))</f>
        <v>process-other-industry</v>
      </c>
      <c r="G199" s="39">
        <f>INDEX('Crosswalk Particulates'!$E:$E,MATCH('2017 EPA Data'!$B199,'Crosswalk Particulates'!$D:$D,0))</f>
        <v>0</v>
      </c>
      <c r="H199" s="50">
        <f t="shared" si="3"/>
        <v>0</v>
      </c>
    </row>
    <row r="200" spans="1:8" hidden="1" x14ac:dyDescent="0.25">
      <c r="A200" s="31" t="s">
        <v>2487</v>
      </c>
      <c r="B200" s="31" t="s">
        <v>2407</v>
      </c>
      <c r="C200" s="31" t="s">
        <v>2408</v>
      </c>
      <c r="D200" s="41">
        <v>3315597.4829600002</v>
      </c>
      <c r="E200" s="31" t="s">
        <v>2409</v>
      </c>
      <c r="F200" s="35" t="str">
        <f>INDEX('Crosswalk Particulates'!$B:$B,MATCH('2017 EPA Data'!A200,'Crosswalk Particulates'!$A:$A,0))</f>
        <v>industry-fuel-coal</v>
      </c>
      <c r="G200" s="39">
        <f>INDEX('Crosswalk Particulates'!$E:$E,MATCH('2017 EPA Data'!$B200,'Crosswalk Particulates'!$D:$D,0))</f>
        <v>0</v>
      </c>
      <c r="H200" s="50">
        <f t="shared" si="3"/>
        <v>0</v>
      </c>
    </row>
    <row r="201" spans="1:8" hidden="1" x14ac:dyDescent="0.25">
      <c r="A201" s="31" t="s">
        <v>2442</v>
      </c>
      <c r="B201" s="31" t="s">
        <v>2430</v>
      </c>
      <c r="C201" s="31" t="s">
        <v>2408</v>
      </c>
      <c r="D201" s="41">
        <v>3276250.8890020065</v>
      </c>
      <c r="E201" s="31" t="s">
        <v>2409</v>
      </c>
      <c r="F201" s="35" t="str">
        <f>INDEX('Crosswalk Particulates'!$B:$B,MATCH('2017 EPA Data'!A201,'Crosswalk Particulates'!$A:$A,0))</f>
        <v>industry-fuel-natural gas</v>
      </c>
      <c r="G201" s="39">
        <f>INDEX('Crosswalk Particulates'!$E:$E,MATCH('2017 EPA Data'!$B201,'Crosswalk Particulates'!$D:$D,0))</f>
        <v>0</v>
      </c>
      <c r="H201" s="50">
        <f t="shared" si="3"/>
        <v>0</v>
      </c>
    </row>
    <row r="202" spans="1:8" hidden="1" x14ac:dyDescent="0.25">
      <c r="A202" s="31" t="s">
        <v>2433</v>
      </c>
      <c r="B202" s="31" t="s">
        <v>2427</v>
      </c>
      <c r="C202" s="31" t="s">
        <v>2408</v>
      </c>
      <c r="D202" s="41">
        <v>3237641.4383881954</v>
      </c>
      <c r="E202" s="31" t="s">
        <v>2409</v>
      </c>
      <c r="F202" s="35" t="str">
        <f>INDEX('Crosswalk Particulates'!$B:$B,MATCH('2017 EPA Data'!A202,'Crosswalk Particulates'!$A:$A,0))</f>
        <v>process-ngps-industry</v>
      </c>
      <c r="G202" s="39">
        <f>INDEX('Crosswalk Particulates'!$E:$E,MATCH('2017 EPA Data'!$B202,'Crosswalk Particulates'!$D:$D,0))</f>
        <v>0</v>
      </c>
      <c r="H202" s="50">
        <f t="shared" si="3"/>
        <v>0</v>
      </c>
    </row>
    <row r="203" spans="1:8" hidden="1" x14ac:dyDescent="0.25">
      <c r="A203" s="31" t="s">
        <v>2425</v>
      </c>
      <c r="B203" s="31" t="s">
        <v>2427</v>
      </c>
      <c r="C203" s="31" t="s">
        <v>2408</v>
      </c>
      <c r="D203" s="41">
        <v>3194541.972929331</v>
      </c>
      <c r="E203" s="31" t="s">
        <v>2409</v>
      </c>
      <c r="F203" s="35" t="str">
        <f>INDEX('Crosswalk Particulates'!$B:$B,MATCH('2017 EPA Data'!A203,'Crosswalk Particulates'!$A:$A,0))</f>
        <v>Other-EPA</v>
      </c>
      <c r="G203" s="39">
        <f>INDEX('Crosswalk Particulates'!$E:$E,MATCH('2017 EPA Data'!$B203,'Crosswalk Particulates'!$D:$D,0))</f>
        <v>0</v>
      </c>
      <c r="H203" s="50">
        <f t="shared" si="3"/>
        <v>0</v>
      </c>
    </row>
    <row r="204" spans="1:8" hidden="1" x14ac:dyDescent="0.25">
      <c r="A204" s="31" t="s">
        <v>2443</v>
      </c>
      <c r="B204" s="31" t="s">
        <v>2416</v>
      </c>
      <c r="C204" s="31" t="s">
        <v>2408</v>
      </c>
      <c r="D204" s="41">
        <v>3157902.8837488294</v>
      </c>
      <c r="E204" s="31" t="s">
        <v>2409</v>
      </c>
      <c r="F204" s="35" t="str">
        <f>INDEX('Crosswalk Particulates'!$B:$B,MATCH('2017 EPA Data'!A204,'Crosswalk Particulates'!$A:$A,0))</f>
        <v>process-agriculture-industry</v>
      </c>
      <c r="G204" s="39">
        <f>INDEX('Crosswalk Particulates'!$E:$E,MATCH('2017 EPA Data'!$B204,'Crosswalk Particulates'!$D:$D,0))</f>
        <v>0</v>
      </c>
      <c r="H204" s="50">
        <f t="shared" si="3"/>
        <v>0</v>
      </c>
    </row>
    <row r="205" spans="1:8" hidden="1" x14ac:dyDescent="0.25">
      <c r="A205" s="31" t="s">
        <v>2420</v>
      </c>
      <c r="B205" s="31" t="s">
        <v>2430</v>
      </c>
      <c r="C205" s="31" t="s">
        <v>2408</v>
      </c>
      <c r="D205" s="41">
        <v>3154579.8067465024</v>
      </c>
      <c r="E205" s="31" t="s">
        <v>2409</v>
      </c>
      <c r="F205" s="35" t="str">
        <f>INDEX('Crosswalk Particulates'!$B:$B,MATCH('2017 EPA Data'!A205,'Crosswalk Particulates'!$A:$A,0))</f>
        <v>Other-EPA</v>
      </c>
      <c r="G205" s="39">
        <f>INDEX('Crosswalk Particulates'!$E:$E,MATCH('2017 EPA Data'!$B205,'Crosswalk Particulates'!$D:$D,0))</f>
        <v>0</v>
      </c>
      <c r="H205" s="50">
        <f t="shared" si="3"/>
        <v>0</v>
      </c>
    </row>
    <row r="206" spans="1:8" hidden="1" x14ac:dyDescent="0.25">
      <c r="A206" s="31" t="s">
        <v>2492</v>
      </c>
      <c r="B206" s="31" t="s">
        <v>2426</v>
      </c>
      <c r="C206" s="31" t="s">
        <v>2408</v>
      </c>
      <c r="D206" s="41">
        <v>3111096.0416661701</v>
      </c>
      <c r="E206" s="31" t="s">
        <v>2409</v>
      </c>
      <c r="F206" s="35" t="str">
        <f>INDEX('Crosswalk Particulates'!$B:$B,MATCH('2017 EPA Data'!A206,'Crosswalk Particulates'!$A:$A,0))</f>
        <v>Commercial Buildings Sector</v>
      </c>
      <c r="G206" s="39">
        <f>INDEX('Crosswalk Particulates'!$E:$E,MATCH('2017 EPA Data'!$B206,'Crosswalk Particulates'!$D:$D,0))</f>
        <v>0</v>
      </c>
      <c r="H206" s="50">
        <f t="shared" si="3"/>
        <v>0</v>
      </c>
    </row>
    <row r="207" spans="1:8" hidden="1" x14ac:dyDescent="0.25">
      <c r="A207" s="31" t="s">
        <v>2423</v>
      </c>
      <c r="B207" s="31" t="s">
        <v>2428</v>
      </c>
      <c r="C207" s="31" t="s">
        <v>2408</v>
      </c>
      <c r="D207" s="41">
        <v>3065367.0866000033</v>
      </c>
      <c r="E207" s="31" t="s">
        <v>2409</v>
      </c>
      <c r="F207" s="35" t="str">
        <f>INDEX('Crosswalk Particulates'!$B:$B,MATCH('2017 EPA Data'!A207,'Crosswalk Particulates'!$A:$A,0))</f>
        <v>Other-EPA</v>
      </c>
      <c r="G207" s="39">
        <f>INDEX('Crosswalk Particulates'!$E:$E,MATCH('2017 EPA Data'!$B207,'Crosswalk Particulates'!$D:$D,0))</f>
        <v>0</v>
      </c>
      <c r="H207" s="50">
        <f t="shared" si="3"/>
        <v>0</v>
      </c>
    </row>
    <row r="208" spans="1:8" hidden="1" x14ac:dyDescent="0.25">
      <c r="A208" s="31" t="s">
        <v>2441</v>
      </c>
      <c r="B208" s="31" t="s">
        <v>2422</v>
      </c>
      <c r="C208" s="31" t="s">
        <v>2408</v>
      </c>
      <c r="D208" s="41">
        <v>2989405.5064803539</v>
      </c>
      <c r="E208" s="31" t="s">
        <v>2409</v>
      </c>
      <c r="F208" s="35" t="str">
        <f>INDEX('Crosswalk Particulates'!$B:$B,MATCH('2017 EPA Data'!A208,'Crosswalk Particulates'!$A:$A,0))</f>
        <v>process-other-industry</v>
      </c>
      <c r="G208" s="39">
        <f>INDEX('Crosswalk Particulates'!$E:$E,MATCH('2017 EPA Data'!$B208,'Crosswalk Particulates'!$D:$D,0))</f>
        <v>0</v>
      </c>
      <c r="H208" s="50">
        <f t="shared" si="3"/>
        <v>0</v>
      </c>
    </row>
    <row r="209" spans="1:8" hidden="1" x14ac:dyDescent="0.25">
      <c r="A209" s="31" t="s">
        <v>2436</v>
      </c>
      <c r="B209" s="31" t="s">
        <v>2416</v>
      </c>
      <c r="C209" s="31" t="s">
        <v>2408</v>
      </c>
      <c r="D209" s="41">
        <v>2947567.6938560382</v>
      </c>
      <c r="E209" s="31" t="s">
        <v>2409</v>
      </c>
      <c r="F209" s="35" t="str">
        <f>INDEX('Crosswalk Particulates'!$B:$B,MATCH('2017 EPA Data'!A209,'Crosswalk Particulates'!$A:$A,0))</f>
        <v>Transportation Sector</v>
      </c>
      <c r="G209" s="39">
        <f>INDEX('Crosswalk Particulates'!$E:$E,MATCH('2017 EPA Data'!$B209,'Crosswalk Particulates'!$D:$D,0))</f>
        <v>0</v>
      </c>
      <c r="H209" s="50">
        <f t="shared" si="3"/>
        <v>0</v>
      </c>
    </row>
    <row r="210" spans="1:8" hidden="1" x14ac:dyDescent="0.25">
      <c r="A210" s="31" t="s">
        <v>2438</v>
      </c>
      <c r="B210" s="31" t="s">
        <v>2434</v>
      </c>
      <c r="C210" s="31" t="s">
        <v>2408</v>
      </c>
      <c r="D210" s="41">
        <v>2935316.1806155895</v>
      </c>
      <c r="E210" s="31" t="s">
        <v>2409</v>
      </c>
      <c r="F210" s="35" t="str">
        <f>INDEX('Crosswalk Particulates'!$B:$B,MATCH('2017 EPA Data'!A210,'Crosswalk Particulates'!$A:$A,0))</f>
        <v>process-other-industry</v>
      </c>
      <c r="G210" s="39">
        <f>INDEX('Crosswalk Particulates'!$E:$E,MATCH('2017 EPA Data'!$B210,'Crosswalk Particulates'!$D:$D,0))</f>
        <v>0</v>
      </c>
      <c r="H210" s="50">
        <f t="shared" si="3"/>
        <v>0</v>
      </c>
    </row>
    <row r="211" spans="1:8" hidden="1" x14ac:dyDescent="0.25">
      <c r="A211" s="31" t="s">
        <v>2432</v>
      </c>
      <c r="B211" s="31" t="s">
        <v>2426</v>
      </c>
      <c r="C211" s="31" t="s">
        <v>2408</v>
      </c>
      <c r="D211" s="41">
        <v>2894359.5932030156</v>
      </c>
      <c r="E211" s="31" t="s">
        <v>2409</v>
      </c>
      <c r="F211" s="35" t="str">
        <f>INDEX('Crosswalk Particulates'!$B:$B,MATCH('2017 EPA Data'!A211,'Crosswalk Particulates'!$A:$A,0))</f>
        <v>Transportation Sector</v>
      </c>
      <c r="G211" s="39">
        <f>INDEX('Crosswalk Particulates'!$E:$E,MATCH('2017 EPA Data'!$B211,'Crosswalk Particulates'!$D:$D,0))</f>
        <v>0</v>
      </c>
      <c r="H211" s="50">
        <f t="shared" si="3"/>
        <v>0</v>
      </c>
    </row>
    <row r="212" spans="1:8" hidden="1" x14ac:dyDescent="0.25">
      <c r="A212" s="31" t="s">
        <v>2438</v>
      </c>
      <c r="B212" s="31" t="s">
        <v>2435</v>
      </c>
      <c r="C212" s="31" t="s">
        <v>2408</v>
      </c>
      <c r="D212" s="41">
        <v>2884025.6354106348</v>
      </c>
      <c r="E212" s="31" t="s">
        <v>2409</v>
      </c>
      <c r="F212" s="35" t="str">
        <f>INDEX('Crosswalk Particulates'!$B:$B,MATCH('2017 EPA Data'!A212,'Crosswalk Particulates'!$A:$A,0))</f>
        <v>process-other-industry</v>
      </c>
      <c r="G212" s="39">
        <f>INDEX('Crosswalk Particulates'!$E:$E,MATCH('2017 EPA Data'!$B212,'Crosswalk Particulates'!$D:$D,0))</f>
        <v>0</v>
      </c>
      <c r="H212" s="50">
        <f t="shared" si="3"/>
        <v>0</v>
      </c>
    </row>
    <row r="213" spans="1:8" hidden="1" x14ac:dyDescent="0.25">
      <c r="A213" s="31" t="s">
        <v>2432</v>
      </c>
      <c r="B213" s="31" t="s">
        <v>2407</v>
      </c>
      <c r="C213" s="31" t="s">
        <v>2408</v>
      </c>
      <c r="D213" s="41">
        <v>2866743.2800474297</v>
      </c>
      <c r="E213" s="31" t="s">
        <v>2409</v>
      </c>
      <c r="F213" s="35" t="str">
        <f>INDEX('Crosswalk Particulates'!$B:$B,MATCH('2017 EPA Data'!A213,'Crosswalk Particulates'!$A:$A,0))</f>
        <v>Transportation Sector</v>
      </c>
      <c r="G213" s="39">
        <f>INDEX('Crosswalk Particulates'!$E:$E,MATCH('2017 EPA Data'!$B213,'Crosswalk Particulates'!$D:$D,0))</f>
        <v>0</v>
      </c>
      <c r="H213" s="50">
        <f t="shared" si="3"/>
        <v>0</v>
      </c>
    </row>
    <row r="214" spans="1:8" hidden="1" x14ac:dyDescent="0.25">
      <c r="A214" s="31" t="s">
        <v>2469</v>
      </c>
      <c r="B214" s="31" t="s">
        <v>2419</v>
      </c>
      <c r="C214" s="31" t="s">
        <v>2408</v>
      </c>
      <c r="D214" s="41">
        <v>2860464.5834431672</v>
      </c>
      <c r="E214" s="31" t="s">
        <v>2409</v>
      </c>
      <c r="F214" s="35" t="str">
        <f>INDEX('Crosswalk Particulates'!$B:$B,MATCH('2017 EPA Data'!A214,'Crosswalk Particulates'!$A:$A,0))</f>
        <v>process-chemicals-industry</v>
      </c>
      <c r="G214" s="39">
        <f>INDEX('Crosswalk Particulates'!$E:$E,MATCH('2017 EPA Data'!$B214,'Crosswalk Particulates'!$D:$D,0))</f>
        <v>0</v>
      </c>
      <c r="H214" s="50">
        <f t="shared" si="3"/>
        <v>0</v>
      </c>
    </row>
    <row r="215" spans="1:8" hidden="1" x14ac:dyDescent="0.25">
      <c r="A215" s="31" t="s">
        <v>2410</v>
      </c>
      <c r="B215" s="31" t="s">
        <v>2484</v>
      </c>
      <c r="C215" s="31" t="s">
        <v>2408</v>
      </c>
      <c r="D215" s="41">
        <v>2808345.6811972889</v>
      </c>
      <c r="E215" s="31" t="s">
        <v>2409</v>
      </c>
      <c r="F215" s="35" t="str">
        <f>INDEX('Crosswalk Particulates'!$B:$B,MATCH('2017 EPA Data'!A215,'Crosswalk Particulates'!$A:$A,0))</f>
        <v>process-other-industry</v>
      </c>
      <c r="G215" s="39">
        <f>INDEX('Crosswalk Particulates'!$E:$E,MATCH('2017 EPA Data'!$B215,'Crosswalk Particulates'!$D:$D,0))</f>
        <v>0</v>
      </c>
      <c r="H215" s="50">
        <f t="shared" si="3"/>
        <v>0</v>
      </c>
    </row>
    <row r="216" spans="1:8" hidden="1" x14ac:dyDescent="0.25">
      <c r="A216" s="31" t="s">
        <v>2454</v>
      </c>
      <c r="B216" s="31" t="s">
        <v>2415</v>
      </c>
      <c r="C216" s="31" t="s">
        <v>2408</v>
      </c>
      <c r="D216" s="41">
        <v>2760387.6007109564</v>
      </c>
      <c r="E216" s="31" t="s">
        <v>2409</v>
      </c>
      <c r="F216" s="35" t="str">
        <f>INDEX('Crosswalk Particulates'!$B:$B,MATCH('2017 EPA Data'!A216,'Crosswalk Particulates'!$A:$A,0))</f>
        <v>Other-EPA</v>
      </c>
      <c r="G216" s="39">
        <f>INDEX('Crosswalk Particulates'!$E:$E,MATCH('2017 EPA Data'!$B216,'Crosswalk Particulates'!$D:$D,0))</f>
        <v>0</v>
      </c>
      <c r="H216" s="50">
        <f t="shared" si="3"/>
        <v>0</v>
      </c>
    </row>
    <row r="217" spans="1:8" hidden="1" x14ac:dyDescent="0.25">
      <c r="A217" s="31" t="s">
        <v>2432</v>
      </c>
      <c r="B217" s="31" t="s">
        <v>2439</v>
      </c>
      <c r="C217" s="31" t="s">
        <v>2408</v>
      </c>
      <c r="D217" s="41">
        <v>2733667.3903626986</v>
      </c>
      <c r="E217" s="31" t="s">
        <v>2409</v>
      </c>
      <c r="F217" s="35" t="str">
        <f>INDEX('Crosswalk Particulates'!$B:$B,MATCH('2017 EPA Data'!A217,'Crosswalk Particulates'!$A:$A,0))</f>
        <v>Transportation Sector</v>
      </c>
      <c r="G217" s="39">
        <f>INDEX('Crosswalk Particulates'!$E:$E,MATCH('2017 EPA Data'!$B217,'Crosswalk Particulates'!$D:$D,0))</f>
        <v>0</v>
      </c>
      <c r="H217" s="50">
        <f t="shared" si="3"/>
        <v>0</v>
      </c>
    </row>
    <row r="218" spans="1:8" hidden="1" x14ac:dyDescent="0.25">
      <c r="A218" s="31" t="s">
        <v>2450</v>
      </c>
      <c r="B218" s="31" t="s">
        <v>2435</v>
      </c>
      <c r="C218" s="31" t="s">
        <v>2408</v>
      </c>
      <c r="D218" s="41">
        <v>2707144.2118490031</v>
      </c>
      <c r="E218" s="31" t="s">
        <v>2409</v>
      </c>
      <c r="F218" s="35" t="str">
        <f>INDEX('Crosswalk Particulates'!$B:$B,MATCH('2017 EPA Data'!A218,'Crosswalk Particulates'!$A:$A,0))</f>
        <v>process-waste-industry</v>
      </c>
      <c r="G218" s="39">
        <f>INDEX('Crosswalk Particulates'!$E:$E,MATCH('2017 EPA Data'!$B218,'Crosswalk Particulates'!$D:$D,0))</f>
        <v>0</v>
      </c>
      <c r="H218" s="50">
        <f t="shared" si="3"/>
        <v>0</v>
      </c>
    </row>
    <row r="219" spans="1:8" hidden="1" x14ac:dyDescent="0.25">
      <c r="A219" s="31" t="s">
        <v>2443</v>
      </c>
      <c r="B219" s="31" t="s">
        <v>2467</v>
      </c>
      <c r="C219" s="31" t="s">
        <v>2408</v>
      </c>
      <c r="D219" s="41">
        <v>2682140.5540018249</v>
      </c>
      <c r="E219" s="31" t="s">
        <v>2409</v>
      </c>
      <c r="F219" s="35" t="str">
        <f>INDEX('Crosswalk Particulates'!$B:$B,MATCH('2017 EPA Data'!A219,'Crosswalk Particulates'!$A:$A,0))</f>
        <v>process-agriculture-industry</v>
      </c>
      <c r="G219" s="39">
        <f>INDEX('Crosswalk Particulates'!$E:$E,MATCH('2017 EPA Data'!$B219,'Crosswalk Particulates'!$D:$D,0))</f>
        <v>0</v>
      </c>
      <c r="H219" s="50">
        <f t="shared" si="3"/>
        <v>0</v>
      </c>
    </row>
    <row r="220" spans="1:8" hidden="1" x14ac:dyDescent="0.25">
      <c r="A220" s="31" t="s">
        <v>2469</v>
      </c>
      <c r="B220" s="31" t="s">
        <v>2449</v>
      </c>
      <c r="C220" s="31" t="s">
        <v>2408</v>
      </c>
      <c r="D220" s="41">
        <v>2680580.5342114838</v>
      </c>
      <c r="E220" s="31" t="s">
        <v>2409</v>
      </c>
      <c r="F220" s="35" t="str">
        <f>INDEX('Crosswalk Particulates'!$B:$B,MATCH('2017 EPA Data'!A220,'Crosswalk Particulates'!$A:$A,0))</f>
        <v>process-chemicals-industry</v>
      </c>
      <c r="G220" s="39">
        <f>INDEX('Crosswalk Particulates'!$E:$E,MATCH('2017 EPA Data'!$B220,'Crosswalk Particulates'!$D:$D,0))</f>
        <v>0</v>
      </c>
      <c r="H220" s="50">
        <f t="shared" si="3"/>
        <v>0</v>
      </c>
    </row>
    <row r="221" spans="1:8" hidden="1" x14ac:dyDescent="0.25">
      <c r="A221" s="31" t="s">
        <v>2443</v>
      </c>
      <c r="B221" s="31" t="s">
        <v>2468</v>
      </c>
      <c r="C221" s="31" t="s">
        <v>2408</v>
      </c>
      <c r="D221" s="41">
        <v>2669280.658283954</v>
      </c>
      <c r="E221" s="31" t="s">
        <v>2409</v>
      </c>
      <c r="F221" s="35" t="str">
        <f>INDEX('Crosswalk Particulates'!$B:$B,MATCH('2017 EPA Data'!A221,'Crosswalk Particulates'!$A:$A,0))</f>
        <v>process-agriculture-industry</v>
      </c>
      <c r="G221" s="39">
        <f>INDEX('Crosswalk Particulates'!$E:$E,MATCH('2017 EPA Data'!$B221,'Crosswalk Particulates'!$D:$D,0))</f>
        <v>0</v>
      </c>
      <c r="H221" s="50">
        <f t="shared" si="3"/>
        <v>0</v>
      </c>
    </row>
    <row r="222" spans="1:8" hidden="1" x14ac:dyDescent="0.25">
      <c r="A222" s="31" t="s">
        <v>2443</v>
      </c>
      <c r="B222" s="31" t="s">
        <v>2419</v>
      </c>
      <c r="C222" s="31" t="s">
        <v>2408</v>
      </c>
      <c r="D222" s="41">
        <v>2649690.5006042616</v>
      </c>
      <c r="E222" s="31" t="s">
        <v>2409</v>
      </c>
      <c r="F222" s="35" t="str">
        <f>INDEX('Crosswalk Particulates'!$B:$B,MATCH('2017 EPA Data'!A222,'Crosswalk Particulates'!$A:$A,0))</f>
        <v>process-agriculture-industry</v>
      </c>
      <c r="G222" s="39">
        <f>INDEX('Crosswalk Particulates'!$E:$E,MATCH('2017 EPA Data'!$B222,'Crosswalk Particulates'!$D:$D,0))</f>
        <v>0</v>
      </c>
      <c r="H222" s="50">
        <f t="shared" si="3"/>
        <v>0</v>
      </c>
    </row>
    <row r="223" spans="1:8" hidden="1" x14ac:dyDescent="0.25">
      <c r="A223" s="31" t="s">
        <v>2443</v>
      </c>
      <c r="B223" s="31" t="s">
        <v>2496</v>
      </c>
      <c r="C223" s="31" t="s">
        <v>2448</v>
      </c>
      <c r="D223" s="41">
        <v>2569170.2036195472</v>
      </c>
      <c r="E223" s="31" t="s">
        <v>2413</v>
      </c>
      <c r="F223" s="35" t="str">
        <f>INDEX('Crosswalk Particulates'!$B:$B,MATCH('2017 EPA Data'!A223,'Crosswalk Particulates'!$A:$A,0))</f>
        <v>process-agriculture-industry</v>
      </c>
      <c r="G223" s="39">
        <f>INDEX('Crosswalk Particulates'!$E:$E,MATCH('2017 EPA Data'!$B223,'Crosswalk Particulates'!$D:$D,0))</f>
        <v>0</v>
      </c>
      <c r="H223" s="50">
        <f t="shared" si="3"/>
        <v>2330714774990.291</v>
      </c>
    </row>
    <row r="224" spans="1:8" hidden="1" x14ac:dyDescent="0.25">
      <c r="A224" s="31" t="s">
        <v>2444</v>
      </c>
      <c r="B224" s="31" t="s">
        <v>2497</v>
      </c>
      <c r="C224" s="31" t="s">
        <v>2408</v>
      </c>
      <c r="D224" s="41">
        <v>2556639.4769765516</v>
      </c>
      <c r="E224" s="31" t="s">
        <v>2409</v>
      </c>
      <c r="F224" s="35" t="str">
        <f>INDEX('Crosswalk Particulates'!$B:$B,MATCH('2017 EPA Data'!A224,'Crosswalk Particulates'!$A:$A,0))</f>
        <v>process-other-industry</v>
      </c>
      <c r="G224" s="39">
        <f>INDEX('Crosswalk Particulates'!$E:$E,MATCH('2017 EPA Data'!$B224,'Crosswalk Particulates'!$D:$D,0))</f>
        <v>0</v>
      </c>
      <c r="H224" s="50">
        <f t="shared" si="3"/>
        <v>0</v>
      </c>
    </row>
    <row r="225" spans="1:8" hidden="1" x14ac:dyDescent="0.25">
      <c r="A225" s="31" t="s">
        <v>2450</v>
      </c>
      <c r="B225" s="31" t="s">
        <v>2467</v>
      </c>
      <c r="C225" s="31" t="s">
        <v>2408</v>
      </c>
      <c r="D225" s="41">
        <v>2532928.4006850743</v>
      </c>
      <c r="E225" s="31" t="s">
        <v>2409</v>
      </c>
      <c r="F225" s="35" t="str">
        <f>INDEX('Crosswalk Particulates'!$B:$B,MATCH('2017 EPA Data'!A225,'Crosswalk Particulates'!$A:$A,0))</f>
        <v>process-waste-industry</v>
      </c>
      <c r="G225" s="39">
        <f>INDEX('Crosswalk Particulates'!$E:$E,MATCH('2017 EPA Data'!$B225,'Crosswalk Particulates'!$D:$D,0))</f>
        <v>0</v>
      </c>
      <c r="H225" s="50">
        <f t="shared" si="3"/>
        <v>0</v>
      </c>
    </row>
    <row r="226" spans="1:8" hidden="1" x14ac:dyDescent="0.25">
      <c r="A226" s="31" t="s">
        <v>2446</v>
      </c>
      <c r="B226" s="31" t="s">
        <v>2422</v>
      </c>
      <c r="C226" s="31" t="s">
        <v>2408</v>
      </c>
      <c r="D226" s="41">
        <v>2513555.3966359678</v>
      </c>
      <c r="E226" s="31" t="s">
        <v>2409</v>
      </c>
      <c r="F226" s="35" t="str">
        <f>INDEX('Crosswalk Particulates'!$B:$B,MATCH('2017 EPA Data'!A226,'Crosswalk Particulates'!$A:$A,0))</f>
        <v>process-other-industry</v>
      </c>
      <c r="G226" s="39">
        <f>INDEX('Crosswalk Particulates'!$E:$E,MATCH('2017 EPA Data'!$B226,'Crosswalk Particulates'!$D:$D,0))</f>
        <v>0</v>
      </c>
      <c r="H226" s="50">
        <f t="shared" si="3"/>
        <v>0</v>
      </c>
    </row>
    <row r="227" spans="1:8" hidden="1" x14ac:dyDescent="0.25">
      <c r="A227" s="31" t="s">
        <v>2433</v>
      </c>
      <c r="B227" s="31" t="s">
        <v>2447</v>
      </c>
      <c r="C227" s="31" t="s">
        <v>2448</v>
      </c>
      <c r="D227" s="41">
        <v>2492078.7303828038</v>
      </c>
      <c r="E227" s="31" t="s">
        <v>2413</v>
      </c>
      <c r="F227" s="35" t="str">
        <f>INDEX('Crosswalk Particulates'!$B:$B,MATCH('2017 EPA Data'!A227,'Crosswalk Particulates'!$A:$A,0))</f>
        <v>process-ngps-industry</v>
      </c>
      <c r="G227" s="39" t="str">
        <f>INDEX('Crosswalk Particulates'!$E:$E,MATCH('2017 EPA Data'!$B227,'Crosswalk Particulates'!$D:$D,0))</f>
        <v>VOC</v>
      </c>
      <c r="H227" s="50">
        <f t="shared" si="3"/>
        <v>2260778483714.022</v>
      </c>
    </row>
    <row r="228" spans="1:8" hidden="1" x14ac:dyDescent="0.25">
      <c r="A228" s="31" t="s">
        <v>2429</v>
      </c>
      <c r="B228" s="31" t="s">
        <v>2411</v>
      </c>
      <c r="C228" s="31" t="s">
        <v>2412</v>
      </c>
      <c r="D228" s="41">
        <v>2470007.6927999998</v>
      </c>
      <c r="E228" s="31" t="s">
        <v>2413</v>
      </c>
      <c r="F228" s="35" t="str">
        <f>INDEX('Crosswalk Particulates'!$B:$B,MATCH('2017 EPA Data'!A228,'Crosswalk Particulates'!$A:$A,0))</f>
        <v>process-other-industry</v>
      </c>
      <c r="G228" s="39">
        <f>INDEX('Crosswalk Particulates'!$E:$E,MATCH('2017 EPA Data'!$B228,'Crosswalk Particulates'!$D:$D,0))</f>
        <v>0</v>
      </c>
      <c r="H228" s="50">
        <f t="shared" si="3"/>
        <v>2240755951411.1274</v>
      </c>
    </row>
    <row r="229" spans="1:8" hidden="1" x14ac:dyDescent="0.25">
      <c r="A229" s="31" t="s">
        <v>2410</v>
      </c>
      <c r="B229" s="31" t="s">
        <v>2415</v>
      </c>
      <c r="C229" s="31" t="s">
        <v>2408</v>
      </c>
      <c r="D229" s="41">
        <v>2465620.0883293282</v>
      </c>
      <c r="E229" s="31" t="s">
        <v>2409</v>
      </c>
      <c r="F229" s="35" t="str">
        <f>INDEX('Crosswalk Particulates'!$B:$B,MATCH('2017 EPA Data'!A229,'Crosswalk Particulates'!$A:$A,0))</f>
        <v>process-other-industry</v>
      </c>
      <c r="G229" s="39">
        <f>INDEX('Crosswalk Particulates'!$E:$E,MATCH('2017 EPA Data'!$B229,'Crosswalk Particulates'!$D:$D,0))</f>
        <v>0</v>
      </c>
      <c r="H229" s="50">
        <f t="shared" si="3"/>
        <v>0</v>
      </c>
    </row>
    <row r="230" spans="1:8" hidden="1" x14ac:dyDescent="0.25">
      <c r="A230" s="31" t="s">
        <v>2477</v>
      </c>
      <c r="B230" s="31" t="s">
        <v>2422</v>
      </c>
      <c r="C230" s="31" t="s">
        <v>2408</v>
      </c>
      <c r="D230" s="41">
        <v>2464537.7709990297</v>
      </c>
      <c r="E230" s="31" t="s">
        <v>2409</v>
      </c>
      <c r="F230" s="35" t="str">
        <f>INDEX('Crosswalk Particulates'!$B:$B,MATCH('2017 EPA Data'!A230,'Crosswalk Particulates'!$A:$A,0))</f>
        <v>process-other-industry</v>
      </c>
      <c r="G230" s="39">
        <f>INDEX('Crosswalk Particulates'!$E:$E,MATCH('2017 EPA Data'!$B230,'Crosswalk Particulates'!$D:$D,0))</f>
        <v>0</v>
      </c>
      <c r="H230" s="50">
        <f t="shared" si="3"/>
        <v>0</v>
      </c>
    </row>
    <row r="231" spans="1:8" hidden="1" x14ac:dyDescent="0.25">
      <c r="A231" s="31" t="s">
        <v>2425</v>
      </c>
      <c r="B231" s="31" t="s">
        <v>2422</v>
      </c>
      <c r="C231" s="31" t="s">
        <v>2408</v>
      </c>
      <c r="D231" s="41">
        <v>2421407.9127288</v>
      </c>
      <c r="E231" s="31" t="s">
        <v>2409</v>
      </c>
      <c r="F231" s="35" t="str">
        <f>INDEX('Crosswalk Particulates'!$B:$B,MATCH('2017 EPA Data'!A231,'Crosswalk Particulates'!$A:$A,0))</f>
        <v>Other-EPA</v>
      </c>
      <c r="G231" s="39">
        <f>INDEX('Crosswalk Particulates'!$E:$E,MATCH('2017 EPA Data'!$B231,'Crosswalk Particulates'!$D:$D,0))</f>
        <v>0</v>
      </c>
      <c r="H231" s="50">
        <f t="shared" si="3"/>
        <v>0</v>
      </c>
    </row>
    <row r="232" spans="1:8" hidden="1" x14ac:dyDescent="0.25">
      <c r="A232" s="31" t="s">
        <v>2440</v>
      </c>
      <c r="B232" s="31" t="s">
        <v>2451</v>
      </c>
      <c r="C232" s="31" t="s">
        <v>2448</v>
      </c>
      <c r="D232" s="41">
        <v>2398362.3236165582</v>
      </c>
      <c r="E232" s="31" t="s">
        <v>2413</v>
      </c>
      <c r="F232" s="35" t="str">
        <f>INDEX('Crosswalk Particulates'!$B:$B,MATCH('2017 EPA Data'!A232,'Crosswalk Particulates'!$A:$A,0))</f>
        <v>Residential Buildings Sector</v>
      </c>
      <c r="G232" s="39" t="str">
        <f>INDEX('Crosswalk Particulates'!$E:$E,MATCH('2017 EPA Data'!$B232,'Crosswalk Particulates'!$D:$D,0))</f>
        <v>CO</v>
      </c>
      <c r="H232" s="50">
        <f t="shared" si="3"/>
        <v>2175760288500.1121</v>
      </c>
    </row>
    <row r="233" spans="1:8" hidden="1" x14ac:dyDescent="0.25">
      <c r="A233" s="31" t="s">
        <v>2410</v>
      </c>
      <c r="B233" s="31" t="s">
        <v>2416</v>
      </c>
      <c r="C233" s="31" t="s">
        <v>2408</v>
      </c>
      <c r="D233" s="41">
        <v>2252599.3255084408</v>
      </c>
      <c r="E233" s="31" t="s">
        <v>2409</v>
      </c>
      <c r="F233" s="35" t="str">
        <f>INDEX('Crosswalk Particulates'!$B:$B,MATCH('2017 EPA Data'!A233,'Crosswalk Particulates'!$A:$A,0))</f>
        <v>process-other-industry</v>
      </c>
      <c r="G233" s="39">
        <f>INDEX('Crosswalk Particulates'!$E:$E,MATCH('2017 EPA Data'!$B233,'Crosswalk Particulates'!$D:$D,0))</f>
        <v>0</v>
      </c>
      <c r="H233" s="50">
        <f t="shared" si="3"/>
        <v>0</v>
      </c>
    </row>
    <row r="234" spans="1:8" hidden="1" x14ac:dyDescent="0.25">
      <c r="A234" s="31" t="s">
        <v>2418</v>
      </c>
      <c r="B234" s="31" t="s">
        <v>2422</v>
      </c>
      <c r="C234" s="31" t="s">
        <v>2408</v>
      </c>
      <c r="D234" s="41">
        <v>2220757.5971424524</v>
      </c>
      <c r="E234" s="31" t="s">
        <v>2409</v>
      </c>
      <c r="F234" s="35" t="str">
        <f>INDEX('Crosswalk Particulates'!$B:$B,MATCH('2017 EPA Data'!A234,'Crosswalk Particulates'!$A:$A,0))</f>
        <v>Transportation Sector</v>
      </c>
      <c r="G234" s="39">
        <f>INDEX('Crosswalk Particulates'!$E:$E,MATCH('2017 EPA Data'!$B234,'Crosswalk Particulates'!$D:$D,0))</f>
        <v>0</v>
      </c>
      <c r="H234" s="50">
        <f t="shared" si="3"/>
        <v>0</v>
      </c>
    </row>
    <row r="235" spans="1:8" hidden="1" x14ac:dyDescent="0.25">
      <c r="A235" s="31" t="s">
        <v>2498</v>
      </c>
      <c r="B235" s="31" t="s">
        <v>2471</v>
      </c>
      <c r="C235" s="31" t="s">
        <v>2408</v>
      </c>
      <c r="D235" s="41">
        <v>2179516.2072000001</v>
      </c>
      <c r="E235" s="31" t="s">
        <v>2409</v>
      </c>
      <c r="F235" s="35" t="str">
        <f>INDEX('Crosswalk Particulates'!$B:$B,MATCH('2017 EPA Data'!A235,'Crosswalk Particulates'!$A:$A,0))</f>
        <v>process-cement-industry</v>
      </c>
      <c r="G235" s="39">
        <f>INDEX('Crosswalk Particulates'!$E:$E,MATCH('2017 EPA Data'!$B235,'Crosswalk Particulates'!$D:$D,0))</f>
        <v>0</v>
      </c>
      <c r="H235" s="50">
        <f t="shared" si="3"/>
        <v>0</v>
      </c>
    </row>
    <row r="236" spans="1:8" hidden="1" x14ac:dyDescent="0.25">
      <c r="A236" s="31" t="s">
        <v>2499</v>
      </c>
      <c r="B236" s="31" t="s">
        <v>2415</v>
      </c>
      <c r="C236" s="31" t="s">
        <v>2408</v>
      </c>
      <c r="D236" s="41">
        <v>2146306.5690039601</v>
      </c>
      <c r="E236" s="31" t="s">
        <v>2409</v>
      </c>
      <c r="F236" s="35" t="str">
        <f>INDEX('Crosswalk Particulates'!$B:$B,MATCH('2017 EPA Data'!A236,'Crosswalk Particulates'!$A:$A,0))</f>
        <v>Electricity Sector</v>
      </c>
      <c r="G236" s="39">
        <f>INDEX('Crosswalk Particulates'!$E:$E,MATCH('2017 EPA Data'!$B236,'Crosswalk Particulates'!$D:$D,0))</f>
        <v>0</v>
      </c>
      <c r="H236" s="50">
        <f t="shared" si="3"/>
        <v>0</v>
      </c>
    </row>
    <row r="237" spans="1:8" hidden="1" x14ac:dyDescent="0.25">
      <c r="A237" s="31" t="s">
        <v>2418</v>
      </c>
      <c r="B237" s="31" t="s">
        <v>2428</v>
      </c>
      <c r="C237" s="31" t="s">
        <v>2408</v>
      </c>
      <c r="D237" s="41">
        <v>2112775.5136352624</v>
      </c>
      <c r="E237" s="31" t="s">
        <v>2409</v>
      </c>
      <c r="F237" s="35" t="str">
        <f>INDEX('Crosswalk Particulates'!$B:$B,MATCH('2017 EPA Data'!A237,'Crosswalk Particulates'!$A:$A,0))</f>
        <v>Transportation Sector</v>
      </c>
      <c r="G237" s="39">
        <f>INDEX('Crosswalk Particulates'!$E:$E,MATCH('2017 EPA Data'!$B237,'Crosswalk Particulates'!$D:$D,0))</f>
        <v>0</v>
      </c>
      <c r="H237" s="50">
        <f t="shared" si="3"/>
        <v>0</v>
      </c>
    </row>
    <row r="238" spans="1:8" hidden="1" x14ac:dyDescent="0.25">
      <c r="A238" s="31" t="s">
        <v>2429</v>
      </c>
      <c r="B238" s="31" t="s">
        <v>2467</v>
      </c>
      <c r="C238" s="31" t="s">
        <v>2408</v>
      </c>
      <c r="D238" s="41">
        <v>2073973.872450565</v>
      </c>
      <c r="E238" s="31" t="s">
        <v>2409</v>
      </c>
      <c r="F238" s="35" t="str">
        <f>INDEX('Crosswalk Particulates'!$B:$B,MATCH('2017 EPA Data'!A238,'Crosswalk Particulates'!$A:$A,0))</f>
        <v>process-other-industry</v>
      </c>
      <c r="G238" s="39">
        <f>INDEX('Crosswalk Particulates'!$E:$E,MATCH('2017 EPA Data'!$B238,'Crosswalk Particulates'!$D:$D,0))</f>
        <v>0</v>
      </c>
      <c r="H238" s="50">
        <f t="shared" si="3"/>
        <v>0</v>
      </c>
    </row>
    <row r="239" spans="1:8" hidden="1" x14ac:dyDescent="0.25">
      <c r="A239" s="31" t="s">
        <v>2493</v>
      </c>
      <c r="B239" s="31" t="s">
        <v>2470</v>
      </c>
      <c r="C239" s="31" t="s">
        <v>2408</v>
      </c>
      <c r="D239" s="41">
        <v>2071166.0932</v>
      </c>
      <c r="E239" s="31" t="s">
        <v>2409</v>
      </c>
      <c r="F239" s="35" t="str">
        <f>INDEX('Crosswalk Particulates'!$B:$B,MATCH('2017 EPA Data'!A239,'Crosswalk Particulates'!$A:$A,0))</f>
        <v>process-other-industry</v>
      </c>
      <c r="G239" s="39">
        <f>INDEX('Crosswalk Particulates'!$E:$E,MATCH('2017 EPA Data'!$B239,'Crosswalk Particulates'!$D:$D,0))</f>
        <v>0</v>
      </c>
      <c r="H239" s="50">
        <f t="shared" si="3"/>
        <v>0</v>
      </c>
    </row>
    <row r="240" spans="1:8" hidden="1" x14ac:dyDescent="0.25">
      <c r="A240" s="31" t="s">
        <v>2460</v>
      </c>
      <c r="B240" s="31" t="s">
        <v>2495</v>
      </c>
      <c r="C240" s="31" t="s">
        <v>2408</v>
      </c>
      <c r="D240" s="41">
        <v>2049051.5155524048</v>
      </c>
      <c r="E240" s="31" t="s">
        <v>2409</v>
      </c>
      <c r="F240" s="35" t="str">
        <f>INDEX('Crosswalk Particulates'!$B:$B,MATCH('2017 EPA Data'!A240,'Crosswalk Particulates'!$A:$A,0))</f>
        <v>Transportation Sector</v>
      </c>
      <c r="G240" s="39">
        <f>INDEX('Crosswalk Particulates'!$E:$E,MATCH('2017 EPA Data'!$B240,'Crosswalk Particulates'!$D:$D,0))</f>
        <v>0</v>
      </c>
      <c r="H240" s="50">
        <f t="shared" si="3"/>
        <v>0</v>
      </c>
    </row>
    <row r="241" spans="1:8" hidden="1" x14ac:dyDescent="0.25">
      <c r="A241" s="31" t="s">
        <v>2420</v>
      </c>
      <c r="B241" s="31" t="s">
        <v>2447</v>
      </c>
      <c r="C241" s="31" t="s">
        <v>2448</v>
      </c>
      <c r="D241" s="41">
        <v>2042074.7866819082</v>
      </c>
      <c r="E241" s="31" t="s">
        <v>2413</v>
      </c>
      <c r="F241" s="35" t="str">
        <f>INDEX('Crosswalk Particulates'!$B:$B,MATCH('2017 EPA Data'!A241,'Crosswalk Particulates'!$A:$A,0))</f>
        <v>Other-EPA</v>
      </c>
      <c r="G241" s="39" t="str">
        <f>INDEX('Crosswalk Particulates'!$E:$E,MATCH('2017 EPA Data'!$B241,'Crosswalk Particulates'!$D:$D,0))</f>
        <v>VOC</v>
      </c>
      <c r="H241" s="50">
        <f t="shared" si="3"/>
        <v>1852541287552.4202</v>
      </c>
    </row>
    <row r="242" spans="1:8" hidden="1" x14ac:dyDescent="0.25">
      <c r="A242" s="31" t="s">
        <v>2441</v>
      </c>
      <c r="B242" s="31" t="s">
        <v>2462</v>
      </c>
      <c r="C242" s="31" t="s">
        <v>2408</v>
      </c>
      <c r="D242" s="41">
        <v>2037335.1367344249</v>
      </c>
      <c r="E242" s="31" t="s">
        <v>2409</v>
      </c>
      <c r="F242" s="35" t="str">
        <f>INDEX('Crosswalk Particulates'!$B:$B,MATCH('2017 EPA Data'!A242,'Crosswalk Particulates'!$A:$A,0))</f>
        <v>process-other-industry</v>
      </c>
      <c r="G242" s="39">
        <f>INDEX('Crosswalk Particulates'!$E:$E,MATCH('2017 EPA Data'!$B242,'Crosswalk Particulates'!$D:$D,0))</f>
        <v>0</v>
      </c>
      <c r="H242" s="50">
        <f t="shared" si="3"/>
        <v>0</v>
      </c>
    </row>
    <row r="243" spans="1:8" hidden="1" x14ac:dyDescent="0.25">
      <c r="A243" s="31" t="s">
        <v>2442</v>
      </c>
      <c r="B243" s="31" t="s">
        <v>2407</v>
      </c>
      <c r="C243" s="31" t="s">
        <v>2408</v>
      </c>
      <c r="D243" s="41">
        <v>1996365.684736107</v>
      </c>
      <c r="E243" s="31" t="s">
        <v>2409</v>
      </c>
      <c r="F243" s="35" t="str">
        <f>INDEX('Crosswalk Particulates'!$B:$B,MATCH('2017 EPA Data'!A243,'Crosswalk Particulates'!$A:$A,0))</f>
        <v>industry-fuel-natural gas</v>
      </c>
      <c r="G243" s="39">
        <f>INDEX('Crosswalk Particulates'!$E:$E,MATCH('2017 EPA Data'!$B243,'Crosswalk Particulates'!$D:$D,0))</f>
        <v>0</v>
      </c>
      <c r="H243" s="50">
        <f t="shared" si="3"/>
        <v>0</v>
      </c>
    </row>
    <row r="244" spans="1:8" hidden="1" x14ac:dyDescent="0.25">
      <c r="A244" s="31" t="s">
        <v>2491</v>
      </c>
      <c r="B244" s="31" t="s">
        <v>2471</v>
      </c>
      <c r="C244" s="31" t="s">
        <v>2408</v>
      </c>
      <c r="D244" s="41">
        <v>1981852.2732619999</v>
      </c>
      <c r="E244" s="31" t="s">
        <v>2409</v>
      </c>
      <c r="F244" s="35" t="str">
        <f>INDEX('Crosswalk Particulates'!$B:$B,MATCH('2017 EPA Data'!A244,'Crosswalk Particulates'!$A:$A,0))</f>
        <v>industry-fuel-biomass</v>
      </c>
      <c r="G244" s="39">
        <f>INDEX('Crosswalk Particulates'!$E:$E,MATCH('2017 EPA Data'!$B244,'Crosswalk Particulates'!$D:$D,0))</f>
        <v>0</v>
      </c>
      <c r="H244" s="50">
        <f t="shared" si="3"/>
        <v>0</v>
      </c>
    </row>
    <row r="245" spans="1:8" hidden="1" x14ac:dyDescent="0.25">
      <c r="A245" s="31" t="s">
        <v>2418</v>
      </c>
      <c r="B245" s="31" t="s">
        <v>2419</v>
      </c>
      <c r="C245" s="31" t="s">
        <v>2408</v>
      </c>
      <c r="D245" s="41">
        <v>1962924.6902659775</v>
      </c>
      <c r="E245" s="31" t="s">
        <v>2409</v>
      </c>
      <c r="F245" s="35" t="str">
        <f>INDEX('Crosswalk Particulates'!$B:$B,MATCH('2017 EPA Data'!A245,'Crosswalk Particulates'!$A:$A,0))</f>
        <v>Transportation Sector</v>
      </c>
      <c r="G245" s="39">
        <f>INDEX('Crosswalk Particulates'!$E:$E,MATCH('2017 EPA Data'!$B245,'Crosswalk Particulates'!$D:$D,0))</f>
        <v>0</v>
      </c>
      <c r="H245" s="50">
        <f t="shared" si="3"/>
        <v>0</v>
      </c>
    </row>
    <row r="246" spans="1:8" hidden="1" x14ac:dyDescent="0.25">
      <c r="A246" s="31" t="s">
        <v>2417</v>
      </c>
      <c r="B246" s="31" t="s">
        <v>2481</v>
      </c>
      <c r="C246" s="31" t="s">
        <v>2448</v>
      </c>
      <c r="D246" s="41">
        <v>1952987.6416144813</v>
      </c>
      <c r="E246" s="31" t="s">
        <v>2413</v>
      </c>
      <c r="F246" s="35" t="str">
        <f>INDEX('Crosswalk Particulates'!$B:$B,MATCH('2017 EPA Data'!A246,'Crosswalk Particulates'!$A:$A,0))</f>
        <v>Other-EPA</v>
      </c>
      <c r="G246" s="39" t="str">
        <f>INDEX('Crosswalk Particulates'!$E:$E,MATCH('2017 EPA Data'!$B246,'Crosswalk Particulates'!$D:$D,0))</f>
        <v>PM10</v>
      </c>
      <c r="H246" s="50">
        <f t="shared" si="3"/>
        <v>1771722692903.5222</v>
      </c>
    </row>
    <row r="247" spans="1:8" hidden="1" x14ac:dyDescent="0.25">
      <c r="A247" s="31" t="s">
        <v>2414</v>
      </c>
      <c r="B247" s="31" t="s">
        <v>2449</v>
      </c>
      <c r="C247" s="31" t="s">
        <v>2408</v>
      </c>
      <c r="D247" s="41">
        <v>1911149.8227068495</v>
      </c>
      <c r="E247" s="31" t="s">
        <v>2409</v>
      </c>
      <c r="F247" s="35" t="str">
        <f>INDEX('Crosswalk Particulates'!$B:$B,MATCH('2017 EPA Data'!A247,'Crosswalk Particulates'!$A:$A,0))</f>
        <v>Transportation Sector</v>
      </c>
      <c r="G247" s="39">
        <f>INDEX('Crosswalk Particulates'!$E:$E,MATCH('2017 EPA Data'!$B247,'Crosswalk Particulates'!$D:$D,0))</f>
        <v>0</v>
      </c>
      <c r="H247" s="50">
        <f t="shared" si="3"/>
        <v>0</v>
      </c>
    </row>
    <row r="248" spans="1:8" x14ac:dyDescent="0.25">
      <c r="A248" s="31" t="s">
        <v>2414</v>
      </c>
      <c r="B248" s="31" t="s">
        <v>2500</v>
      </c>
      <c r="C248" s="31" t="s">
        <v>2448</v>
      </c>
      <c r="D248" s="41">
        <v>1886607.1828153448</v>
      </c>
      <c r="E248" s="31" t="s">
        <v>2413</v>
      </c>
      <c r="F248" s="35" t="str">
        <f>INDEX('Crosswalk Particulates'!$B:$B,MATCH('2017 EPA Data'!A248,'Crosswalk Particulates'!$A:$A,0))</f>
        <v>Transportation Sector</v>
      </c>
      <c r="G248" s="39" t="str">
        <f>INDEX('Crosswalk Particulates'!$E:$E,MATCH('2017 EPA Data'!$B248,'Crosswalk Particulates'!$D:$D,0))</f>
        <v>NOX</v>
      </c>
      <c r="H248" s="50">
        <f t="shared" si="3"/>
        <v>1711503282030.7761</v>
      </c>
    </row>
    <row r="249" spans="1:8" hidden="1" x14ac:dyDescent="0.25">
      <c r="A249" s="31" t="s">
        <v>2440</v>
      </c>
      <c r="B249" s="31" t="s">
        <v>2427</v>
      </c>
      <c r="C249" s="31" t="s">
        <v>2408</v>
      </c>
      <c r="D249" s="41">
        <v>1841383.0331220806</v>
      </c>
      <c r="E249" s="31" t="s">
        <v>2409</v>
      </c>
      <c r="F249" s="35" t="str">
        <f>INDEX('Crosswalk Particulates'!$B:$B,MATCH('2017 EPA Data'!A249,'Crosswalk Particulates'!$A:$A,0))</f>
        <v>Residential Buildings Sector</v>
      </c>
      <c r="G249" s="39">
        <f>INDEX('Crosswalk Particulates'!$E:$E,MATCH('2017 EPA Data'!$B249,'Crosswalk Particulates'!$D:$D,0))</f>
        <v>0</v>
      </c>
      <c r="H249" s="50">
        <f t="shared" si="3"/>
        <v>0</v>
      </c>
    </row>
    <row r="250" spans="1:8" hidden="1" x14ac:dyDescent="0.25">
      <c r="A250" s="31" t="s">
        <v>2450</v>
      </c>
      <c r="B250" s="31" t="s">
        <v>2422</v>
      </c>
      <c r="C250" s="31" t="s">
        <v>2408</v>
      </c>
      <c r="D250" s="41">
        <v>1837628.8720073798</v>
      </c>
      <c r="E250" s="31" t="s">
        <v>2409</v>
      </c>
      <c r="F250" s="35" t="str">
        <f>INDEX('Crosswalk Particulates'!$B:$B,MATCH('2017 EPA Data'!A250,'Crosswalk Particulates'!$A:$A,0))</f>
        <v>process-waste-industry</v>
      </c>
      <c r="G250" s="39">
        <f>INDEX('Crosswalk Particulates'!$E:$E,MATCH('2017 EPA Data'!$B250,'Crosswalk Particulates'!$D:$D,0))</f>
        <v>0</v>
      </c>
      <c r="H250" s="50">
        <f t="shared" si="3"/>
        <v>0</v>
      </c>
    </row>
    <row r="251" spans="1:8" hidden="1" x14ac:dyDescent="0.25">
      <c r="A251" s="31" t="s">
        <v>2477</v>
      </c>
      <c r="B251" s="31" t="s">
        <v>2424</v>
      </c>
      <c r="C251" s="31" t="s">
        <v>2408</v>
      </c>
      <c r="D251" s="41">
        <v>1827603.1824734164</v>
      </c>
      <c r="E251" s="31" t="s">
        <v>2409</v>
      </c>
      <c r="F251" s="35" t="str">
        <f>INDEX('Crosswalk Particulates'!$B:$B,MATCH('2017 EPA Data'!A251,'Crosswalk Particulates'!$A:$A,0))</f>
        <v>process-other-industry</v>
      </c>
      <c r="G251" s="39">
        <f>INDEX('Crosswalk Particulates'!$E:$E,MATCH('2017 EPA Data'!$B251,'Crosswalk Particulates'!$D:$D,0))</f>
        <v>0</v>
      </c>
      <c r="H251" s="50">
        <f t="shared" si="3"/>
        <v>0</v>
      </c>
    </row>
    <row r="252" spans="1:8" hidden="1" x14ac:dyDescent="0.25">
      <c r="A252" s="31" t="s">
        <v>2486</v>
      </c>
      <c r="B252" s="31" t="s">
        <v>2424</v>
      </c>
      <c r="C252" s="31" t="s">
        <v>2408</v>
      </c>
      <c r="D252" s="41">
        <v>1814205.5148323313</v>
      </c>
      <c r="E252" s="31" t="s">
        <v>2409</v>
      </c>
      <c r="F252" s="35" t="str">
        <f>INDEX('Crosswalk Particulates'!$B:$B,MATCH('2017 EPA Data'!A252,'Crosswalk Particulates'!$A:$A,0))</f>
        <v>process-other-industry</v>
      </c>
      <c r="G252" s="39">
        <f>INDEX('Crosswalk Particulates'!$E:$E,MATCH('2017 EPA Data'!$B252,'Crosswalk Particulates'!$D:$D,0))</f>
        <v>0</v>
      </c>
      <c r="H252" s="50">
        <f t="shared" si="3"/>
        <v>0</v>
      </c>
    </row>
    <row r="253" spans="1:8" hidden="1" x14ac:dyDescent="0.25">
      <c r="A253" s="31" t="s">
        <v>2441</v>
      </c>
      <c r="B253" s="31" t="s">
        <v>2435</v>
      </c>
      <c r="C253" s="31" t="s">
        <v>2408</v>
      </c>
      <c r="D253" s="41">
        <v>1789893.7472603831</v>
      </c>
      <c r="E253" s="31" t="s">
        <v>2409</v>
      </c>
      <c r="F253" s="35" t="str">
        <f>INDEX('Crosswalk Particulates'!$B:$B,MATCH('2017 EPA Data'!A253,'Crosswalk Particulates'!$A:$A,0))</f>
        <v>process-other-industry</v>
      </c>
      <c r="G253" s="39">
        <f>INDEX('Crosswalk Particulates'!$E:$E,MATCH('2017 EPA Data'!$B253,'Crosswalk Particulates'!$D:$D,0))</f>
        <v>0</v>
      </c>
      <c r="H253" s="50">
        <f t="shared" si="3"/>
        <v>0</v>
      </c>
    </row>
    <row r="254" spans="1:8" hidden="1" x14ac:dyDescent="0.25">
      <c r="A254" s="31" t="s">
        <v>2438</v>
      </c>
      <c r="B254" s="31" t="s">
        <v>2453</v>
      </c>
      <c r="C254" s="31" t="s">
        <v>2408</v>
      </c>
      <c r="D254" s="41">
        <v>1787224.901348778</v>
      </c>
      <c r="E254" s="31" t="s">
        <v>2409</v>
      </c>
      <c r="F254" s="35" t="str">
        <f>INDEX('Crosswalk Particulates'!$B:$B,MATCH('2017 EPA Data'!A254,'Crosswalk Particulates'!$A:$A,0))</f>
        <v>process-other-industry</v>
      </c>
      <c r="G254" s="39">
        <f>INDEX('Crosswalk Particulates'!$E:$E,MATCH('2017 EPA Data'!$B254,'Crosswalk Particulates'!$D:$D,0))</f>
        <v>0</v>
      </c>
      <c r="H254" s="50">
        <f t="shared" si="3"/>
        <v>0</v>
      </c>
    </row>
    <row r="255" spans="1:8" hidden="1" x14ac:dyDescent="0.25">
      <c r="A255" s="31" t="s">
        <v>2418</v>
      </c>
      <c r="B255" s="31" t="s">
        <v>2426</v>
      </c>
      <c r="C255" s="31" t="s">
        <v>2408</v>
      </c>
      <c r="D255" s="41">
        <v>1777186.6203429683</v>
      </c>
      <c r="E255" s="31" t="s">
        <v>2409</v>
      </c>
      <c r="F255" s="35" t="str">
        <f>INDEX('Crosswalk Particulates'!$B:$B,MATCH('2017 EPA Data'!A255,'Crosswalk Particulates'!$A:$A,0))</f>
        <v>Transportation Sector</v>
      </c>
      <c r="G255" s="39">
        <f>INDEX('Crosswalk Particulates'!$E:$E,MATCH('2017 EPA Data'!$B255,'Crosswalk Particulates'!$D:$D,0))</f>
        <v>0</v>
      </c>
      <c r="H255" s="50">
        <f t="shared" si="3"/>
        <v>0</v>
      </c>
    </row>
    <row r="256" spans="1:8" hidden="1" x14ac:dyDescent="0.25">
      <c r="A256" s="31" t="s">
        <v>2477</v>
      </c>
      <c r="B256" s="31" t="s">
        <v>2426</v>
      </c>
      <c r="C256" s="31" t="s">
        <v>2408</v>
      </c>
      <c r="D256" s="41">
        <v>1756997.4827969498</v>
      </c>
      <c r="E256" s="31" t="s">
        <v>2409</v>
      </c>
      <c r="F256" s="35" t="str">
        <f>INDEX('Crosswalk Particulates'!$B:$B,MATCH('2017 EPA Data'!A256,'Crosswalk Particulates'!$A:$A,0))</f>
        <v>process-other-industry</v>
      </c>
      <c r="G256" s="39">
        <f>INDEX('Crosswalk Particulates'!$E:$E,MATCH('2017 EPA Data'!$B256,'Crosswalk Particulates'!$D:$D,0))</f>
        <v>0</v>
      </c>
      <c r="H256" s="50">
        <f t="shared" si="3"/>
        <v>0</v>
      </c>
    </row>
    <row r="257" spans="1:8" hidden="1" x14ac:dyDescent="0.25">
      <c r="A257" s="31" t="s">
        <v>2414</v>
      </c>
      <c r="B257" s="31" t="s">
        <v>2427</v>
      </c>
      <c r="C257" s="31" t="s">
        <v>2408</v>
      </c>
      <c r="D257" s="41">
        <v>1684964.0639274854</v>
      </c>
      <c r="E257" s="31" t="s">
        <v>2409</v>
      </c>
      <c r="F257" s="35" t="str">
        <f>INDEX('Crosswalk Particulates'!$B:$B,MATCH('2017 EPA Data'!A257,'Crosswalk Particulates'!$A:$A,0))</f>
        <v>Transportation Sector</v>
      </c>
      <c r="G257" s="39">
        <f>INDEX('Crosswalk Particulates'!$E:$E,MATCH('2017 EPA Data'!$B257,'Crosswalk Particulates'!$D:$D,0))</f>
        <v>0</v>
      </c>
      <c r="H257" s="50">
        <f t="shared" si="3"/>
        <v>0</v>
      </c>
    </row>
    <row r="258" spans="1:8" hidden="1" x14ac:dyDescent="0.25">
      <c r="A258" s="31" t="s">
        <v>2417</v>
      </c>
      <c r="B258" s="31" t="s">
        <v>2501</v>
      </c>
      <c r="C258" s="31" t="s">
        <v>2448</v>
      </c>
      <c r="D258" s="41">
        <v>1655210.7293078364</v>
      </c>
      <c r="E258" s="31" t="s">
        <v>2413</v>
      </c>
      <c r="F258" s="35" t="str">
        <f>INDEX('Crosswalk Particulates'!$B:$B,MATCH('2017 EPA Data'!A258,'Crosswalk Particulates'!$A:$A,0))</f>
        <v>Other-EPA</v>
      </c>
      <c r="G258" s="39" t="str">
        <f>INDEX('Crosswalk Particulates'!$E:$E,MATCH('2017 EPA Data'!$B258,'Crosswalk Particulates'!$D:$D,0))</f>
        <v>PM25</v>
      </c>
      <c r="H258" s="50">
        <f t="shared" si="3"/>
        <v>1501583700871.6572</v>
      </c>
    </row>
    <row r="259" spans="1:8" hidden="1" x14ac:dyDescent="0.25">
      <c r="A259" s="31" t="s">
        <v>2440</v>
      </c>
      <c r="B259" s="31" t="s">
        <v>2459</v>
      </c>
      <c r="C259" s="31" t="s">
        <v>2408</v>
      </c>
      <c r="D259" s="41">
        <v>1645601.9260246628</v>
      </c>
      <c r="E259" s="31" t="s">
        <v>2409</v>
      </c>
      <c r="F259" s="35" t="str">
        <f>INDEX('Crosswalk Particulates'!$B:$B,MATCH('2017 EPA Data'!A259,'Crosswalk Particulates'!$A:$A,0))</f>
        <v>Residential Buildings Sector</v>
      </c>
      <c r="G259" s="39">
        <f>INDEX('Crosswalk Particulates'!$E:$E,MATCH('2017 EPA Data'!$B259,'Crosswalk Particulates'!$D:$D,0))</f>
        <v>0</v>
      </c>
      <c r="H259" s="50">
        <f t="shared" si="3"/>
        <v>0</v>
      </c>
    </row>
    <row r="260" spans="1:8" hidden="1" x14ac:dyDescent="0.25">
      <c r="A260" s="31" t="s">
        <v>2421</v>
      </c>
      <c r="B260" s="31" t="s">
        <v>2447</v>
      </c>
      <c r="C260" s="31" t="s">
        <v>2448</v>
      </c>
      <c r="D260" s="41">
        <v>1610196.680474333</v>
      </c>
      <c r="E260" s="31" t="s">
        <v>2413</v>
      </c>
      <c r="F260" s="35" t="str">
        <f>INDEX('Crosswalk Particulates'!$B:$B,MATCH('2017 EPA Data'!A260,'Crosswalk Particulates'!$A:$A,0))</f>
        <v>process-other-industry</v>
      </c>
      <c r="G260" s="39" t="str">
        <f>INDEX('Crosswalk Particulates'!$E:$E,MATCH('2017 EPA Data'!$B260,'Crosswalk Particulates'!$D:$D,0))</f>
        <v>VOC</v>
      </c>
      <c r="H260" s="50">
        <f t="shared" ref="H260:H323" si="4">IF(E260="TON",D260/metricton_to_shortton,0)*10^6</f>
        <v>1460747594119.9236</v>
      </c>
    </row>
    <row r="261" spans="1:8" hidden="1" x14ac:dyDescent="0.25">
      <c r="A261" s="31" t="s">
        <v>2432</v>
      </c>
      <c r="B261" s="31" t="s">
        <v>2419</v>
      </c>
      <c r="C261" s="31" t="s">
        <v>2408</v>
      </c>
      <c r="D261" s="41">
        <v>1596287.416372882</v>
      </c>
      <c r="E261" s="31" t="s">
        <v>2409</v>
      </c>
      <c r="F261" s="35" t="str">
        <f>INDEX('Crosswalk Particulates'!$B:$B,MATCH('2017 EPA Data'!A261,'Crosswalk Particulates'!$A:$A,0))</f>
        <v>Transportation Sector</v>
      </c>
      <c r="G261" s="39">
        <f>INDEX('Crosswalk Particulates'!$E:$E,MATCH('2017 EPA Data'!$B261,'Crosswalk Particulates'!$D:$D,0))</f>
        <v>0</v>
      </c>
      <c r="H261" s="50">
        <f t="shared" si="4"/>
        <v>0</v>
      </c>
    </row>
    <row r="262" spans="1:8" hidden="1" x14ac:dyDescent="0.25">
      <c r="A262" s="31" t="s">
        <v>2414</v>
      </c>
      <c r="B262" s="31" t="s">
        <v>2495</v>
      </c>
      <c r="C262" s="31" t="s">
        <v>2408</v>
      </c>
      <c r="D262" s="41">
        <v>1592900.4686993372</v>
      </c>
      <c r="E262" s="31" t="s">
        <v>2409</v>
      </c>
      <c r="F262" s="35" t="str">
        <f>INDEX('Crosswalk Particulates'!$B:$B,MATCH('2017 EPA Data'!A262,'Crosswalk Particulates'!$A:$A,0))</f>
        <v>Transportation Sector</v>
      </c>
      <c r="G262" s="39">
        <f>INDEX('Crosswalk Particulates'!$E:$E,MATCH('2017 EPA Data'!$B262,'Crosswalk Particulates'!$D:$D,0))</f>
        <v>0</v>
      </c>
      <c r="H262" s="50">
        <f t="shared" si="4"/>
        <v>0</v>
      </c>
    </row>
    <row r="263" spans="1:8" hidden="1" x14ac:dyDescent="0.25">
      <c r="A263" s="31" t="s">
        <v>2445</v>
      </c>
      <c r="B263" s="31" t="s">
        <v>2426</v>
      </c>
      <c r="C263" s="31" t="s">
        <v>2408</v>
      </c>
      <c r="D263" s="41">
        <v>1563882.3829819004</v>
      </c>
      <c r="E263" s="31" t="s">
        <v>2409</v>
      </c>
      <c r="F263" s="35" t="str">
        <f>INDEX('Crosswalk Particulates'!$B:$B,MATCH('2017 EPA Data'!A263,'Crosswalk Particulates'!$A:$A,0))</f>
        <v>Transportation Sector</v>
      </c>
      <c r="G263" s="39">
        <f>INDEX('Crosswalk Particulates'!$E:$E,MATCH('2017 EPA Data'!$B263,'Crosswalk Particulates'!$D:$D,0))</f>
        <v>0</v>
      </c>
      <c r="H263" s="50">
        <f t="shared" si="4"/>
        <v>0</v>
      </c>
    </row>
    <row r="264" spans="1:8" hidden="1" x14ac:dyDescent="0.25">
      <c r="A264" s="31" t="s">
        <v>2476</v>
      </c>
      <c r="B264" s="31" t="s">
        <v>2426</v>
      </c>
      <c r="C264" s="31" t="s">
        <v>2408</v>
      </c>
      <c r="D264" s="41">
        <v>1558133.1046014654</v>
      </c>
      <c r="E264" s="31" t="s">
        <v>2409</v>
      </c>
      <c r="F264" s="35" t="str">
        <f>INDEX('Crosswalk Particulates'!$B:$B,MATCH('2017 EPA Data'!A264,'Crosswalk Particulates'!$A:$A,0))</f>
        <v>process-other-industry</v>
      </c>
      <c r="G264" s="39">
        <f>INDEX('Crosswalk Particulates'!$E:$E,MATCH('2017 EPA Data'!$B264,'Crosswalk Particulates'!$D:$D,0))</f>
        <v>0</v>
      </c>
      <c r="H264" s="50">
        <f t="shared" si="4"/>
        <v>0</v>
      </c>
    </row>
    <row r="265" spans="1:8" hidden="1" x14ac:dyDescent="0.25">
      <c r="A265" s="31" t="s">
        <v>2450</v>
      </c>
      <c r="B265" s="31" t="s">
        <v>2411</v>
      </c>
      <c r="C265" s="31" t="s">
        <v>2412</v>
      </c>
      <c r="D265" s="41">
        <v>1549514.8982760999</v>
      </c>
      <c r="E265" s="31" t="s">
        <v>2413</v>
      </c>
      <c r="F265" s="35" t="str">
        <f>INDEX('Crosswalk Particulates'!$B:$B,MATCH('2017 EPA Data'!A265,'Crosswalk Particulates'!$A:$A,0))</f>
        <v>process-waste-industry</v>
      </c>
      <c r="G265" s="39">
        <f>INDEX('Crosswalk Particulates'!$E:$E,MATCH('2017 EPA Data'!$B265,'Crosswalk Particulates'!$D:$D,0))</f>
        <v>0</v>
      </c>
      <c r="H265" s="50">
        <f t="shared" si="4"/>
        <v>1405697941845.8511</v>
      </c>
    </row>
    <row r="266" spans="1:8" hidden="1" x14ac:dyDescent="0.25">
      <c r="A266" s="31" t="s">
        <v>2432</v>
      </c>
      <c r="B266" s="31" t="s">
        <v>2428</v>
      </c>
      <c r="C266" s="31" t="s">
        <v>2408</v>
      </c>
      <c r="D266" s="41">
        <v>1546407.6308029471</v>
      </c>
      <c r="E266" s="31" t="s">
        <v>2409</v>
      </c>
      <c r="F266" s="35" t="str">
        <f>INDEX('Crosswalk Particulates'!$B:$B,MATCH('2017 EPA Data'!A266,'Crosswalk Particulates'!$A:$A,0))</f>
        <v>Transportation Sector</v>
      </c>
      <c r="G266" s="39">
        <f>INDEX('Crosswalk Particulates'!$E:$E,MATCH('2017 EPA Data'!$B266,'Crosswalk Particulates'!$D:$D,0))</f>
        <v>0</v>
      </c>
      <c r="H266" s="50">
        <f t="shared" si="4"/>
        <v>0</v>
      </c>
    </row>
    <row r="267" spans="1:8" hidden="1" x14ac:dyDescent="0.25">
      <c r="A267" s="31" t="s">
        <v>2450</v>
      </c>
      <c r="B267" s="31" t="s">
        <v>2452</v>
      </c>
      <c r="C267" s="31" t="s">
        <v>2408</v>
      </c>
      <c r="D267" s="41">
        <v>1537795.7230787347</v>
      </c>
      <c r="E267" s="31" t="s">
        <v>2409</v>
      </c>
      <c r="F267" s="35" t="str">
        <f>INDEX('Crosswalk Particulates'!$B:$B,MATCH('2017 EPA Data'!A267,'Crosswalk Particulates'!$A:$A,0))</f>
        <v>process-waste-industry</v>
      </c>
      <c r="G267" s="39">
        <f>INDEX('Crosswalk Particulates'!$E:$E,MATCH('2017 EPA Data'!$B267,'Crosswalk Particulates'!$D:$D,0))</f>
        <v>0</v>
      </c>
      <c r="H267" s="50">
        <f t="shared" si="4"/>
        <v>0</v>
      </c>
    </row>
    <row r="268" spans="1:8" hidden="1" x14ac:dyDescent="0.25">
      <c r="A268" s="31" t="s">
        <v>2438</v>
      </c>
      <c r="B268" s="31" t="s">
        <v>2449</v>
      </c>
      <c r="C268" s="31" t="s">
        <v>2408</v>
      </c>
      <c r="D268" s="41">
        <v>1524030.5932435689</v>
      </c>
      <c r="E268" s="31" t="s">
        <v>2409</v>
      </c>
      <c r="F268" s="35" t="str">
        <f>INDEX('Crosswalk Particulates'!$B:$B,MATCH('2017 EPA Data'!A268,'Crosswalk Particulates'!$A:$A,0))</f>
        <v>process-other-industry</v>
      </c>
      <c r="G268" s="39">
        <f>INDEX('Crosswalk Particulates'!$E:$E,MATCH('2017 EPA Data'!$B268,'Crosswalk Particulates'!$D:$D,0))</f>
        <v>0</v>
      </c>
      <c r="H268" s="50">
        <f t="shared" si="4"/>
        <v>0</v>
      </c>
    </row>
    <row r="269" spans="1:8" hidden="1" x14ac:dyDescent="0.25">
      <c r="A269" s="31" t="s">
        <v>2443</v>
      </c>
      <c r="B269" s="31" t="s">
        <v>2462</v>
      </c>
      <c r="C269" s="31" t="s">
        <v>2408</v>
      </c>
      <c r="D269" s="41">
        <v>1514963.6043240712</v>
      </c>
      <c r="E269" s="31" t="s">
        <v>2409</v>
      </c>
      <c r="F269" s="35" t="str">
        <f>INDEX('Crosswalk Particulates'!$B:$B,MATCH('2017 EPA Data'!A269,'Crosswalk Particulates'!$A:$A,0))</f>
        <v>process-agriculture-industry</v>
      </c>
      <c r="G269" s="39">
        <f>INDEX('Crosswalk Particulates'!$E:$E,MATCH('2017 EPA Data'!$B269,'Crosswalk Particulates'!$D:$D,0))</f>
        <v>0</v>
      </c>
      <c r="H269" s="50">
        <f t="shared" si="4"/>
        <v>0</v>
      </c>
    </row>
    <row r="270" spans="1:8" hidden="1" x14ac:dyDescent="0.25">
      <c r="A270" s="31" t="s">
        <v>2483</v>
      </c>
      <c r="B270" s="31" t="s">
        <v>2430</v>
      </c>
      <c r="C270" s="31" t="s">
        <v>2408</v>
      </c>
      <c r="D270" s="41">
        <v>1512416.7112454211</v>
      </c>
      <c r="E270" s="31" t="s">
        <v>2409</v>
      </c>
      <c r="F270" s="35" t="str">
        <f>INDEX('Crosswalk Particulates'!$B:$B,MATCH('2017 EPA Data'!A270,'Crosswalk Particulates'!$A:$A,0))</f>
        <v>process-ngps-industry</v>
      </c>
      <c r="G270" s="39">
        <f>INDEX('Crosswalk Particulates'!$E:$E,MATCH('2017 EPA Data'!$B270,'Crosswalk Particulates'!$D:$D,0))</f>
        <v>0</v>
      </c>
      <c r="H270" s="50">
        <f t="shared" si="4"/>
        <v>0</v>
      </c>
    </row>
    <row r="271" spans="1:8" hidden="1" x14ac:dyDescent="0.25">
      <c r="A271" s="31" t="s">
        <v>2414</v>
      </c>
      <c r="B271" s="31" t="s">
        <v>2447</v>
      </c>
      <c r="C271" s="31" t="s">
        <v>2448</v>
      </c>
      <c r="D271" s="41">
        <v>1506894.1549912295</v>
      </c>
      <c r="E271" s="31" t="s">
        <v>2413</v>
      </c>
      <c r="F271" s="35" t="str">
        <f>INDEX('Crosswalk Particulates'!$B:$B,MATCH('2017 EPA Data'!A271,'Crosswalk Particulates'!$A:$A,0))</f>
        <v>Transportation Sector</v>
      </c>
      <c r="G271" s="39" t="str">
        <f>INDEX('Crosswalk Particulates'!$E:$E,MATCH('2017 EPA Data'!$B271,'Crosswalk Particulates'!$D:$D,0))</f>
        <v>VOC</v>
      </c>
      <c r="H271" s="50">
        <f t="shared" si="4"/>
        <v>1367033007948.0632</v>
      </c>
    </row>
    <row r="272" spans="1:8" hidden="1" x14ac:dyDescent="0.25">
      <c r="A272" s="31" t="s">
        <v>2486</v>
      </c>
      <c r="B272" s="31" t="s">
        <v>2422</v>
      </c>
      <c r="C272" s="31" t="s">
        <v>2408</v>
      </c>
      <c r="D272" s="41">
        <v>1497781.6823319886</v>
      </c>
      <c r="E272" s="31" t="s">
        <v>2409</v>
      </c>
      <c r="F272" s="35" t="str">
        <f>INDEX('Crosswalk Particulates'!$B:$B,MATCH('2017 EPA Data'!A272,'Crosswalk Particulates'!$A:$A,0))</f>
        <v>process-other-industry</v>
      </c>
      <c r="G272" s="39">
        <f>INDEX('Crosswalk Particulates'!$E:$E,MATCH('2017 EPA Data'!$B272,'Crosswalk Particulates'!$D:$D,0))</f>
        <v>0</v>
      </c>
      <c r="H272" s="50">
        <f t="shared" si="4"/>
        <v>0</v>
      </c>
    </row>
    <row r="273" spans="1:8" hidden="1" x14ac:dyDescent="0.25">
      <c r="A273" s="31" t="s">
        <v>2445</v>
      </c>
      <c r="B273" s="31" t="s">
        <v>2430</v>
      </c>
      <c r="C273" s="31" t="s">
        <v>2408</v>
      </c>
      <c r="D273" s="41">
        <v>1495301.9345533394</v>
      </c>
      <c r="E273" s="31" t="s">
        <v>2409</v>
      </c>
      <c r="F273" s="35" t="str">
        <f>INDEX('Crosswalk Particulates'!$B:$B,MATCH('2017 EPA Data'!A273,'Crosswalk Particulates'!$A:$A,0))</f>
        <v>Transportation Sector</v>
      </c>
      <c r="G273" s="39">
        <f>INDEX('Crosswalk Particulates'!$E:$E,MATCH('2017 EPA Data'!$B273,'Crosswalk Particulates'!$D:$D,0))</f>
        <v>0</v>
      </c>
      <c r="H273" s="50">
        <f t="shared" si="4"/>
        <v>0</v>
      </c>
    </row>
    <row r="274" spans="1:8" hidden="1" x14ac:dyDescent="0.25">
      <c r="A274" s="31" t="s">
        <v>2499</v>
      </c>
      <c r="B274" s="31" t="s">
        <v>2471</v>
      </c>
      <c r="C274" s="31" t="s">
        <v>2408</v>
      </c>
      <c r="D274" s="41">
        <v>1485606.607086</v>
      </c>
      <c r="E274" s="31" t="s">
        <v>2409</v>
      </c>
      <c r="F274" s="35" t="str">
        <f>INDEX('Crosswalk Particulates'!$B:$B,MATCH('2017 EPA Data'!A274,'Crosswalk Particulates'!$A:$A,0))</f>
        <v>Electricity Sector</v>
      </c>
      <c r="G274" s="39">
        <f>INDEX('Crosswalk Particulates'!$E:$E,MATCH('2017 EPA Data'!$B274,'Crosswalk Particulates'!$D:$D,0))</f>
        <v>0</v>
      </c>
      <c r="H274" s="50">
        <f t="shared" si="4"/>
        <v>0</v>
      </c>
    </row>
    <row r="275" spans="1:8" hidden="1" x14ac:dyDescent="0.25">
      <c r="A275" s="31" t="s">
        <v>2469</v>
      </c>
      <c r="B275" s="31" t="s">
        <v>2416</v>
      </c>
      <c r="C275" s="31" t="s">
        <v>2408</v>
      </c>
      <c r="D275" s="41">
        <v>1466352.5982452305</v>
      </c>
      <c r="E275" s="31" t="s">
        <v>2409</v>
      </c>
      <c r="F275" s="35" t="str">
        <f>INDEX('Crosswalk Particulates'!$B:$B,MATCH('2017 EPA Data'!A275,'Crosswalk Particulates'!$A:$A,0))</f>
        <v>process-chemicals-industry</v>
      </c>
      <c r="G275" s="39">
        <f>INDEX('Crosswalk Particulates'!$E:$E,MATCH('2017 EPA Data'!$B275,'Crosswalk Particulates'!$D:$D,0))</f>
        <v>0</v>
      </c>
      <c r="H275" s="50">
        <f t="shared" si="4"/>
        <v>0</v>
      </c>
    </row>
    <row r="276" spans="1:8" hidden="1" x14ac:dyDescent="0.25">
      <c r="A276" s="31" t="s">
        <v>2418</v>
      </c>
      <c r="B276" s="31" t="s">
        <v>2427</v>
      </c>
      <c r="C276" s="31" t="s">
        <v>2408</v>
      </c>
      <c r="D276" s="41">
        <v>1463216.6286869962</v>
      </c>
      <c r="E276" s="31" t="s">
        <v>2409</v>
      </c>
      <c r="F276" s="35" t="str">
        <f>INDEX('Crosswalk Particulates'!$B:$B,MATCH('2017 EPA Data'!A276,'Crosswalk Particulates'!$A:$A,0))</f>
        <v>Transportation Sector</v>
      </c>
      <c r="G276" s="39">
        <f>INDEX('Crosswalk Particulates'!$E:$E,MATCH('2017 EPA Data'!$B276,'Crosswalk Particulates'!$D:$D,0))</f>
        <v>0</v>
      </c>
      <c r="H276" s="50">
        <f t="shared" si="4"/>
        <v>0</v>
      </c>
    </row>
    <row r="277" spans="1:8" hidden="1" x14ac:dyDescent="0.25">
      <c r="A277" s="31" t="s">
        <v>2469</v>
      </c>
      <c r="B277" s="31" t="s">
        <v>2471</v>
      </c>
      <c r="C277" s="31" t="s">
        <v>2408</v>
      </c>
      <c r="D277" s="41">
        <v>1462976.9722177361</v>
      </c>
      <c r="E277" s="31" t="s">
        <v>2409</v>
      </c>
      <c r="F277" s="35" t="str">
        <f>INDEX('Crosswalk Particulates'!$B:$B,MATCH('2017 EPA Data'!A277,'Crosswalk Particulates'!$A:$A,0))</f>
        <v>process-chemicals-industry</v>
      </c>
      <c r="G277" s="39">
        <f>INDEX('Crosswalk Particulates'!$E:$E,MATCH('2017 EPA Data'!$B277,'Crosswalk Particulates'!$D:$D,0))</f>
        <v>0</v>
      </c>
      <c r="H277" s="50">
        <f t="shared" si="4"/>
        <v>0</v>
      </c>
    </row>
    <row r="278" spans="1:8" hidden="1" x14ac:dyDescent="0.25">
      <c r="A278" s="31" t="s">
        <v>2421</v>
      </c>
      <c r="B278" s="31" t="s">
        <v>2502</v>
      </c>
      <c r="C278" s="31" t="s">
        <v>2408</v>
      </c>
      <c r="D278" s="41">
        <v>1449373.0520766533</v>
      </c>
      <c r="E278" s="31" t="s">
        <v>2409</v>
      </c>
      <c r="F278" s="35" t="str">
        <f>INDEX('Crosswalk Particulates'!$B:$B,MATCH('2017 EPA Data'!A278,'Crosswalk Particulates'!$A:$A,0))</f>
        <v>process-other-industry</v>
      </c>
      <c r="G278" s="39">
        <f>INDEX('Crosswalk Particulates'!$E:$E,MATCH('2017 EPA Data'!$B278,'Crosswalk Particulates'!$D:$D,0))</f>
        <v>0</v>
      </c>
      <c r="H278" s="50">
        <f t="shared" si="4"/>
        <v>0</v>
      </c>
    </row>
    <row r="279" spans="1:8" hidden="1" x14ac:dyDescent="0.25">
      <c r="A279" s="31" t="s">
        <v>2483</v>
      </c>
      <c r="B279" s="31" t="s">
        <v>2503</v>
      </c>
      <c r="C279" s="31" t="s">
        <v>2408</v>
      </c>
      <c r="D279" s="41">
        <v>1442207.05</v>
      </c>
      <c r="E279" s="31" t="s">
        <v>2409</v>
      </c>
      <c r="F279" s="35" t="str">
        <f>INDEX('Crosswalk Particulates'!$B:$B,MATCH('2017 EPA Data'!A279,'Crosswalk Particulates'!$A:$A,0))</f>
        <v>process-ngps-industry</v>
      </c>
      <c r="G279" s="39">
        <f>INDEX('Crosswalk Particulates'!$E:$E,MATCH('2017 EPA Data'!$B279,'Crosswalk Particulates'!$D:$D,0))</f>
        <v>0</v>
      </c>
      <c r="H279" s="50">
        <f t="shared" si="4"/>
        <v>0</v>
      </c>
    </row>
    <row r="280" spans="1:8" hidden="1" x14ac:dyDescent="0.25">
      <c r="A280" s="31" t="s">
        <v>2487</v>
      </c>
      <c r="B280" s="31" t="s">
        <v>2411</v>
      </c>
      <c r="C280" s="31" t="s">
        <v>2412</v>
      </c>
      <c r="D280" s="41">
        <v>1432929.2873448001</v>
      </c>
      <c r="E280" s="31" t="s">
        <v>2413</v>
      </c>
      <c r="F280" s="35" t="str">
        <f>INDEX('Crosswalk Particulates'!$B:$B,MATCH('2017 EPA Data'!A280,'Crosswalk Particulates'!$A:$A,0))</f>
        <v>industry-fuel-coal</v>
      </c>
      <c r="G280" s="39">
        <f>INDEX('Crosswalk Particulates'!$E:$E,MATCH('2017 EPA Data'!$B280,'Crosswalk Particulates'!$D:$D,0))</f>
        <v>0</v>
      </c>
      <c r="H280" s="50">
        <f t="shared" si="4"/>
        <v>1299933128924.5315</v>
      </c>
    </row>
    <row r="281" spans="1:8" hidden="1" x14ac:dyDescent="0.25">
      <c r="A281" s="31" t="s">
        <v>2410</v>
      </c>
      <c r="B281" s="31" t="s">
        <v>2504</v>
      </c>
      <c r="C281" s="31" t="s">
        <v>2408</v>
      </c>
      <c r="D281" s="41">
        <v>1412089.8547462779</v>
      </c>
      <c r="E281" s="31" t="s">
        <v>2409</v>
      </c>
      <c r="F281" s="35" t="str">
        <f>INDEX('Crosswalk Particulates'!$B:$B,MATCH('2017 EPA Data'!A281,'Crosswalk Particulates'!$A:$A,0))</f>
        <v>process-other-industry</v>
      </c>
      <c r="G281" s="39">
        <f>INDEX('Crosswalk Particulates'!$E:$E,MATCH('2017 EPA Data'!$B281,'Crosswalk Particulates'!$D:$D,0))</f>
        <v>0</v>
      </c>
      <c r="H281" s="50">
        <f t="shared" si="4"/>
        <v>0</v>
      </c>
    </row>
    <row r="282" spans="1:8" x14ac:dyDescent="0.25">
      <c r="A282" s="31" t="s">
        <v>2418</v>
      </c>
      <c r="B282" s="31" t="s">
        <v>2500</v>
      </c>
      <c r="C282" s="31" t="s">
        <v>2448</v>
      </c>
      <c r="D282" s="41">
        <v>1399179.8278350316</v>
      </c>
      <c r="E282" s="31" t="s">
        <v>2413</v>
      </c>
      <c r="F282" s="35" t="str">
        <f>INDEX('Crosswalk Particulates'!$B:$B,MATCH('2017 EPA Data'!A282,'Crosswalk Particulates'!$A:$A,0))</f>
        <v>Transportation Sector</v>
      </c>
      <c r="G282" s="39" t="str">
        <f>INDEX('Crosswalk Particulates'!$E:$E,MATCH('2017 EPA Data'!$B282,'Crosswalk Particulates'!$D:$D,0))</f>
        <v>NOX</v>
      </c>
      <c r="H282" s="50">
        <f t="shared" si="4"/>
        <v>1269316097862.6987</v>
      </c>
    </row>
    <row r="283" spans="1:8" hidden="1" x14ac:dyDescent="0.25">
      <c r="A283" s="31" t="s">
        <v>2476</v>
      </c>
      <c r="B283" s="31" t="s">
        <v>2415</v>
      </c>
      <c r="C283" s="31" t="s">
        <v>2408</v>
      </c>
      <c r="D283" s="41">
        <v>1392448.5550937224</v>
      </c>
      <c r="E283" s="31" t="s">
        <v>2409</v>
      </c>
      <c r="F283" s="35" t="str">
        <f>INDEX('Crosswalk Particulates'!$B:$B,MATCH('2017 EPA Data'!A283,'Crosswalk Particulates'!$A:$A,0))</f>
        <v>process-other-industry</v>
      </c>
      <c r="G283" s="39">
        <f>INDEX('Crosswalk Particulates'!$E:$E,MATCH('2017 EPA Data'!$B283,'Crosswalk Particulates'!$D:$D,0))</f>
        <v>0</v>
      </c>
      <c r="H283" s="50">
        <f t="shared" si="4"/>
        <v>0</v>
      </c>
    </row>
    <row r="284" spans="1:8" hidden="1" x14ac:dyDescent="0.25">
      <c r="A284" s="31" t="s">
        <v>2433</v>
      </c>
      <c r="B284" s="31" t="s">
        <v>2474</v>
      </c>
      <c r="D284" s="41">
        <v>1381601.0462056359</v>
      </c>
      <c r="E284" s="31" t="s">
        <v>2409</v>
      </c>
      <c r="F284" s="35" t="str">
        <f>INDEX('Crosswalk Particulates'!$B:$B,MATCH('2017 EPA Data'!A284,'Crosswalk Particulates'!$A:$A,0))</f>
        <v>process-ngps-industry</v>
      </c>
      <c r="G284" s="39">
        <f>INDEX('Crosswalk Particulates'!$E:$E,MATCH('2017 EPA Data'!$B284,'Crosswalk Particulates'!$D:$D,0))</f>
        <v>0</v>
      </c>
      <c r="H284" s="50">
        <f t="shared" si="4"/>
        <v>0</v>
      </c>
    </row>
    <row r="285" spans="1:8" hidden="1" x14ac:dyDescent="0.25">
      <c r="A285" s="31" t="s">
        <v>2417</v>
      </c>
      <c r="B285" s="31" t="s">
        <v>2505</v>
      </c>
      <c r="C285" s="31" t="s">
        <v>2408</v>
      </c>
      <c r="D285" s="41">
        <v>1371943.9664101622</v>
      </c>
      <c r="E285" s="31" t="s">
        <v>2409</v>
      </c>
      <c r="F285" s="35" t="str">
        <f>INDEX('Crosswalk Particulates'!$B:$B,MATCH('2017 EPA Data'!A285,'Crosswalk Particulates'!$A:$A,0))</f>
        <v>Other-EPA</v>
      </c>
      <c r="G285" s="39">
        <f>INDEX('Crosswalk Particulates'!$E:$E,MATCH('2017 EPA Data'!$B285,'Crosswalk Particulates'!$D:$D,0))</f>
        <v>0</v>
      </c>
      <c r="H285" s="50">
        <f t="shared" si="4"/>
        <v>0</v>
      </c>
    </row>
    <row r="286" spans="1:8" hidden="1" x14ac:dyDescent="0.25">
      <c r="A286" s="31" t="s">
        <v>2406</v>
      </c>
      <c r="B286" s="31" t="s">
        <v>2500</v>
      </c>
      <c r="C286" s="31" t="s">
        <v>2448</v>
      </c>
      <c r="D286" s="41">
        <v>1366921.79873125</v>
      </c>
      <c r="E286" s="31" t="s">
        <v>2413</v>
      </c>
      <c r="F286" s="35" t="str">
        <f>INDEX('Crosswalk Particulates'!$B:$B,MATCH('2017 EPA Data'!A286,'Crosswalk Particulates'!$A:$A,0))</f>
        <v>Other-EPA</v>
      </c>
      <c r="G286" s="39" t="str">
        <f>INDEX('Crosswalk Particulates'!$E:$E,MATCH('2017 EPA Data'!$B286,'Crosswalk Particulates'!$D:$D,0))</f>
        <v>NOX</v>
      </c>
      <c r="H286" s="50">
        <f t="shared" si="4"/>
        <v>1240052071315.0112</v>
      </c>
    </row>
    <row r="287" spans="1:8" hidden="1" x14ac:dyDescent="0.25">
      <c r="A287" s="31" t="s">
        <v>2482</v>
      </c>
      <c r="B287" s="31" t="s">
        <v>2426</v>
      </c>
      <c r="C287" s="31" t="s">
        <v>2408</v>
      </c>
      <c r="D287" s="41">
        <v>1348970.5467867337</v>
      </c>
      <c r="E287" s="31" t="s">
        <v>2409</v>
      </c>
      <c r="F287" s="35" t="str">
        <f>INDEX('Crosswalk Particulates'!$B:$B,MATCH('2017 EPA Data'!A287,'Crosswalk Particulates'!$A:$A,0))</f>
        <v>Other-EPA</v>
      </c>
      <c r="G287" s="39">
        <f>INDEX('Crosswalk Particulates'!$E:$E,MATCH('2017 EPA Data'!$B287,'Crosswalk Particulates'!$D:$D,0))</f>
        <v>0</v>
      </c>
      <c r="H287" s="50">
        <f t="shared" si="4"/>
        <v>0</v>
      </c>
    </row>
    <row r="288" spans="1:8" hidden="1" x14ac:dyDescent="0.25">
      <c r="A288" s="31" t="s">
        <v>2450</v>
      </c>
      <c r="B288" s="31" t="s">
        <v>2474</v>
      </c>
      <c r="D288" s="41">
        <v>1335503.812380061</v>
      </c>
      <c r="E288" s="31" t="s">
        <v>2409</v>
      </c>
      <c r="F288" s="35" t="str">
        <f>INDEX('Crosswalk Particulates'!$B:$B,MATCH('2017 EPA Data'!A288,'Crosswalk Particulates'!$A:$A,0))</f>
        <v>process-waste-industry</v>
      </c>
      <c r="G288" s="39">
        <f>INDEX('Crosswalk Particulates'!$E:$E,MATCH('2017 EPA Data'!$B288,'Crosswalk Particulates'!$D:$D,0))</f>
        <v>0</v>
      </c>
      <c r="H288" s="50">
        <f t="shared" si="4"/>
        <v>0</v>
      </c>
    </row>
    <row r="289" spans="1:8" hidden="1" x14ac:dyDescent="0.25">
      <c r="A289" s="31" t="s">
        <v>2456</v>
      </c>
      <c r="B289" s="31" t="s">
        <v>2506</v>
      </c>
      <c r="C289" s="31" t="s">
        <v>2448</v>
      </c>
      <c r="D289" s="41">
        <v>1319153.2103949999</v>
      </c>
      <c r="E289" s="31" t="s">
        <v>2413</v>
      </c>
      <c r="F289" s="35" t="str">
        <f>INDEX('Crosswalk Particulates'!$B:$B,MATCH('2017 EPA Data'!A289,'Crosswalk Particulates'!$A:$A,0))</f>
        <v>Electricity Sector</v>
      </c>
      <c r="G289" s="39" t="str">
        <f>INDEX('Crosswalk Particulates'!$E:$E,MATCH('2017 EPA Data'!$B289,'Crosswalk Particulates'!$D:$D,0))</f>
        <v>SOx</v>
      </c>
      <c r="H289" s="50">
        <f t="shared" si="4"/>
        <v>1196717085388.8652</v>
      </c>
    </row>
    <row r="290" spans="1:8" hidden="1" x14ac:dyDescent="0.25">
      <c r="A290" s="31" t="s">
        <v>2483</v>
      </c>
      <c r="B290" s="31" t="s">
        <v>2419</v>
      </c>
      <c r="C290" s="31" t="s">
        <v>2408</v>
      </c>
      <c r="D290" s="41">
        <v>1317192.4989562114</v>
      </c>
      <c r="E290" s="31" t="s">
        <v>2409</v>
      </c>
      <c r="F290" s="35" t="str">
        <f>INDEX('Crosswalk Particulates'!$B:$B,MATCH('2017 EPA Data'!A290,'Crosswalk Particulates'!$A:$A,0))</f>
        <v>process-ngps-industry</v>
      </c>
      <c r="G290" s="39">
        <f>INDEX('Crosswalk Particulates'!$E:$E,MATCH('2017 EPA Data'!$B290,'Crosswalk Particulates'!$D:$D,0))</f>
        <v>0</v>
      </c>
      <c r="H290" s="50">
        <f t="shared" si="4"/>
        <v>0</v>
      </c>
    </row>
    <row r="291" spans="1:8" hidden="1" x14ac:dyDescent="0.25">
      <c r="A291" s="31" t="s">
        <v>2450</v>
      </c>
      <c r="B291" s="31" t="s">
        <v>2439</v>
      </c>
      <c r="C291" s="31" t="s">
        <v>2408</v>
      </c>
      <c r="D291" s="41">
        <v>1313171.3128383688</v>
      </c>
      <c r="E291" s="31" t="s">
        <v>2409</v>
      </c>
      <c r="F291" s="35" t="str">
        <f>INDEX('Crosswalk Particulates'!$B:$B,MATCH('2017 EPA Data'!A291,'Crosswalk Particulates'!$A:$A,0))</f>
        <v>process-waste-industry</v>
      </c>
      <c r="G291" s="39">
        <f>INDEX('Crosswalk Particulates'!$E:$E,MATCH('2017 EPA Data'!$B291,'Crosswalk Particulates'!$D:$D,0))</f>
        <v>0</v>
      </c>
      <c r="H291" s="50">
        <f t="shared" si="4"/>
        <v>0</v>
      </c>
    </row>
    <row r="292" spans="1:8" hidden="1" x14ac:dyDescent="0.25">
      <c r="A292" s="31" t="s">
        <v>2450</v>
      </c>
      <c r="B292" s="31" t="s">
        <v>2451</v>
      </c>
      <c r="C292" s="31" t="s">
        <v>2448</v>
      </c>
      <c r="D292" s="41">
        <v>1303260.5406787323</v>
      </c>
      <c r="E292" s="31" t="s">
        <v>2413</v>
      </c>
      <c r="F292" s="35" t="str">
        <f>INDEX('Crosswalk Particulates'!$B:$B,MATCH('2017 EPA Data'!A292,'Crosswalk Particulates'!$A:$A,0))</f>
        <v>process-waste-industry</v>
      </c>
      <c r="G292" s="39" t="str">
        <f>INDEX('Crosswalk Particulates'!$E:$E,MATCH('2017 EPA Data'!$B292,'Crosswalk Particulates'!$D:$D,0))</f>
        <v>CO</v>
      </c>
      <c r="H292" s="50">
        <f t="shared" si="4"/>
        <v>1182299480798.2622</v>
      </c>
    </row>
    <row r="293" spans="1:8" hidden="1" x14ac:dyDescent="0.25">
      <c r="A293" s="31" t="s">
        <v>2491</v>
      </c>
      <c r="B293" s="31" t="s">
        <v>2415</v>
      </c>
      <c r="C293" s="31" t="s">
        <v>2408</v>
      </c>
      <c r="D293" s="41">
        <v>1293474.4351762892</v>
      </c>
      <c r="E293" s="31" t="s">
        <v>2409</v>
      </c>
      <c r="F293" s="35" t="str">
        <f>INDEX('Crosswalk Particulates'!$B:$B,MATCH('2017 EPA Data'!A293,'Crosswalk Particulates'!$A:$A,0))</f>
        <v>industry-fuel-biomass</v>
      </c>
      <c r="G293" s="39">
        <f>INDEX('Crosswalk Particulates'!$E:$E,MATCH('2017 EPA Data'!$B293,'Crosswalk Particulates'!$D:$D,0))</f>
        <v>0</v>
      </c>
      <c r="H293" s="50">
        <f t="shared" si="4"/>
        <v>0</v>
      </c>
    </row>
    <row r="294" spans="1:8" hidden="1" x14ac:dyDescent="0.25">
      <c r="A294" s="31" t="s">
        <v>2445</v>
      </c>
      <c r="B294" s="31" t="s">
        <v>2424</v>
      </c>
      <c r="C294" s="31" t="s">
        <v>2408</v>
      </c>
      <c r="D294" s="41">
        <v>1287946.5011348776</v>
      </c>
      <c r="E294" s="31" t="s">
        <v>2409</v>
      </c>
      <c r="F294" s="35" t="str">
        <f>INDEX('Crosswalk Particulates'!$B:$B,MATCH('2017 EPA Data'!A294,'Crosswalk Particulates'!$A:$A,0))</f>
        <v>Transportation Sector</v>
      </c>
      <c r="G294" s="39">
        <f>INDEX('Crosswalk Particulates'!$E:$E,MATCH('2017 EPA Data'!$B294,'Crosswalk Particulates'!$D:$D,0))</f>
        <v>0</v>
      </c>
      <c r="H294" s="50">
        <f t="shared" si="4"/>
        <v>0</v>
      </c>
    </row>
    <row r="295" spans="1:8" hidden="1" x14ac:dyDescent="0.25">
      <c r="A295" s="31" t="s">
        <v>2477</v>
      </c>
      <c r="B295" s="31" t="s">
        <v>2407</v>
      </c>
      <c r="C295" s="31" t="s">
        <v>2408</v>
      </c>
      <c r="D295" s="41">
        <v>1266558.743527164</v>
      </c>
      <c r="E295" s="31" t="s">
        <v>2409</v>
      </c>
      <c r="F295" s="35" t="str">
        <f>INDEX('Crosswalk Particulates'!$B:$B,MATCH('2017 EPA Data'!A295,'Crosswalk Particulates'!$A:$A,0))</f>
        <v>process-other-industry</v>
      </c>
      <c r="G295" s="39">
        <f>INDEX('Crosswalk Particulates'!$E:$E,MATCH('2017 EPA Data'!$B295,'Crosswalk Particulates'!$D:$D,0))</f>
        <v>0</v>
      </c>
      <c r="H295" s="50">
        <f t="shared" si="4"/>
        <v>0</v>
      </c>
    </row>
    <row r="296" spans="1:8" hidden="1" x14ac:dyDescent="0.25">
      <c r="A296" s="31" t="s">
        <v>2492</v>
      </c>
      <c r="B296" s="31" t="s">
        <v>2419</v>
      </c>
      <c r="C296" s="31" t="s">
        <v>2408</v>
      </c>
      <c r="D296" s="41">
        <v>1227203.1509302685</v>
      </c>
      <c r="E296" s="31" t="s">
        <v>2409</v>
      </c>
      <c r="F296" s="35" t="str">
        <f>INDEX('Crosswalk Particulates'!$B:$B,MATCH('2017 EPA Data'!A296,'Crosswalk Particulates'!$A:$A,0))</f>
        <v>Commercial Buildings Sector</v>
      </c>
      <c r="G296" s="39">
        <f>INDEX('Crosswalk Particulates'!$E:$E,MATCH('2017 EPA Data'!$B296,'Crosswalk Particulates'!$D:$D,0))</f>
        <v>0</v>
      </c>
      <c r="H296" s="50">
        <f t="shared" si="4"/>
        <v>0</v>
      </c>
    </row>
    <row r="297" spans="1:8" hidden="1" x14ac:dyDescent="0.25">
      <c r="A297" s="31" t="s">
        <v>2492</v>
      </c>
      <c r="B297" s="31" t="s">
        <v>2449</v>
      </c>
      <c r="C297" s="31" t="s">
        <v>2408</v>
      </c>
      <c r="D297" s="41">
        <v>1225068.4829194001</v>
      </c>
      <c r="E297" s="31" t="s">
        <v>2409</v>
      </c>
      <c r="F297" s="35" t="str">
        <f>INDEX('Crosswalk Particulates'!$B:$B,MATCH('2017 EPA Data'!A297,'Crosswalk Particulates'!$A:$A,0))</f>
        <v>Commercial Buildings Sector</v>
      </c>
      <c r="G297" s="39">
        <f>INDEX('Crosswalk Particulates'!$E:$E,MATCH('2017 EPA Data'!$B297,'Crosswalk Particulates'!$D:$D,0))</f>
        <v>0</v>
      </c>
      <c r="H297" s="50">
        <f t="shared" si="4"/>
        <v>0</v>
      </c>
    </row>
    <row r="298" spans="1:8" hidden="1" x14ac:dyDescent="0.25">
      <c r="A298" s="31" t="s">
        <v>2417</v>
      </c>
      <c r="B298" s="31" t="s">
        <v>2507</v>
      </c>
      <c r="C298" s="31" t="s">
        <v>2408</v>
      </c>
      <c r="D298" s="41">
        <v>1215403.5367376034</v>
      </c>
      <c r="E298" s="31" t="s">
        <v>2409</v>
      </c>
      <c r="F298" s="35" t="str">
        <f>INDEX('Crosswalk Particulates'!$B:$B,MATCH('2017 EPA Data'!A298,'Crosswalk Particulates'!$A:$A,0))</f>
        <v>Other-EPA</v>
      </c>
      <c r="G298" s="39">
        <f>INDEX('Crosswalk Particulates'!$E:$E,MATCH('2017 EPA Data'!$B298,'Crosswalk Particulates'!$D:$D,0))</f>
        <v>0</v>
      </c>
      <c r="H298" s="50">
        <f t="shared" si="4"/>
        <v>0</v>
      </c>
    </row>
    <row r="299" spans="1:8" hidden="1" x14ac:dyDescent="0.25">
      <c r="A299" s="31" t="s">
        <v>2483</v>
      </c>
      <c r="B299" s="31" t="s">
        <v>2474</v>
      </c>
      <c r="D299" s="41">
        <v>1209660.004360551</v>
      </c>
      <c r="E299" s="31" t="s">
        <v>2409</v>
      </c>
      <c r="F299" s="35" t="str">
        <f>INDEX('Crosswalk Particulates'!$B:$B,MATCH('2017 EPA Data'!A299,'Crosswalk Particulates'!$A:$A,0))</f>
        <v>process-ngps-industry</v>
      </c>
      <c r="G299" s="39">
        <f>INDEX('Crosswalk Particulates'!$E:$E,MATCH('2017 EPA Data'!$B299,'Crosswalk Particulates'!$D:$D,0))</f>
        <v>0</v>
      </c>
      <c r="H299" s="50">
        <f t="shared" si="4"/>
        <v>0</v>
      </c>
    </row>
    <row r="300" spans="1:8" hidden="1" x14ac:dyDescent="0.25">
      <c r="A300" s="31" t="s">
        <v>2472</v>
      </c>
      <c r="B300" s="31" t="s">
        <v>2430</v>
      </c>
      <c r="C300" s="31" t="s">
        <v>2408</v>
      </c>
      <c r="D300" s="41">
        <v>1191551.5013421848</v>
      </c>
      <c r="E300" s="31" t="s">
        <v>2409</v>
      </c>
      <c r="F300" s="35" t="str">
        <f>INDEX('Crosswalk Particulates'!$B:$B,MATCH('2017 EPA Data'!A300,'Crosswalk Particulates'!$A:$A,0))</f>
        <v>Electricity Sector</v>
      </c>
      <c r="G300" s="39">
        <f>INDEX('Crosswalk Particulates'!$E:$E,MATCH('2017 EPA Data'!$B300,'Crosswalk Particulates'!$D:$D,0))</f>
        <v>0</v>
      </c>
      <c r="H300" s="50">
        <f t="shared" si="4"/>
        <v>0</v>
      </c>
    </row>
    <row r="301" spans="1:8" hidden="1" x14ac:dyDescent="0.25">
      <c r="A301" s="31" t="s">
        <v>2460</v>
      </c>
      <c r="B301" s="31" t="s">
        <v>2426</v>
      </c>
      <c r="C301" s="31" t="s">
        <v>2408</v>
      </c>
      <c r="D301" s="41">
        <v>1181490.2671246193</v>
      </c>
      <c r="E301" s="31" t="s">
        <v>2409</v>
      </c>
      <c r="F301" s="35" t="str">
        <f>INDEX('Crosswalk Particulates'!$B:$B,MATCH('2017 EPA Data'!A301,'Crosswalk Particulates'!$A:$A,0))</f>
        <v>Transportation Sector</v>
      </c>
      <c r="G301" s="39">
        <f>INDEX('Crosswalk Particulates'!$E:$E,MATCH('2017 EPA Data'!$B301,'Crosswalk Particulates'!$D:$D,0))</f>
        <v>0</v>
      </c>
      <c r="H301" s="50">
        <f t="shared" si="4"/>
        <v>0</v>
      </c>
    </row>
    <row r="302" spans="1:8" hidden="1" x14ac:dyDescent="0.25">
      <c r="A302" s="31" t="s">
        <v>2491</v>
      </c>
      <c r="B302" s="31" t="s">
        <v>2416</v>
      </c>
      <c r="C302" s="31" t="s">
        <v>2408</v>
      </c>
      <c r="D302" s="41">
        <v>1171028.1922713069</v>
      </c>
      <c r="E302" s="31" t="s">
        <v>2409</v>
      </c>
      <c r="F302" s="35" t="str">
        <f>INDEX('Crosswalk Particulates'!$B:$B,MATCH('2017 EPA Data'!A302,'Crosswalk Particulates'!$A:$A,0))</f>
        <v>industry-fuel-biomass</v>
      </c>
      <c r="G302" s="39">
        <f>INDEX('Crosswalk Particulates'!$E:$E,MATCH('2017 EPA Data'!$B302,'Crosswalk Particulates'!$D:$D,0))</f>
        <v>0</v>
      </c>
      <c r="H302" s="50">
        <f t="shared" si="4"/>
        <v>0</v>
      </c>
    </row>
    <row r="303" spans="1:8" hidden="1" x14ac:dyDescent="0.25">
      <c r="A303" s="31" t="s">
        <v>2410</v>
      </c>
      <c r="B303" s="31" t="s">
        <v>2467</v>
      </c>
      <c r="C303" s="31" t="s">
        <v>2408</v>
      </c>
      <c r="D303" s="41">
        <v>1170971.8676130744</v>
      </c>
      <c r="E303" s="31" t="s">
        <v>2409</v>
      </c>
      <c r="F303" s="35" t="str">
        <f>INDEX('Crosswalk Particulates'!$B:$B,MATCH('2017 EPA Data'!A303,'Crosswalk Particulates'!$A:$A,0))</f>
        <v>process-other-industry</v>
      </c>
      <c r="G303" s="39">
        <f>INDEX('Crosswalk Particulates'!$E:$E,MATCH('2017 EPA Data'!$B303,'Crosswalk Particulates'!$D:$D,0))</f>
        <v>0</v>
      </c>
      <c r="H303" s="50">
        <f t="shared" si="4"/>
        <v>0</v>
      </c>
    </row>
    <row r="304" spans="1:8" hidden="1" x14ac:dyDescent="0.25">
      <c r="A304" s="31" t="s">
        <v>2425</v>
      </c>
      <c r="B304" s="31" t="s">
        <v>2424</v>
      </c>
      <c r="C304" s="31" t="s">
        <v>2408</v>
      </c>
      <c r="D304" s="41">
        <v>1166754.6736516887</v>
      </c>
      <c r="E304" s="31" t="s">
        <v>2409</v>
      </c>
      <c r="F304" s="35" t="str">
        <f>INDEX('Crosswalk Particulates'!$B:$B,MATCH('2017 EPA Data'!A304,'Crosswalk Particulates'!$A:$A,0))</f>
        <v>Other-EPA</v>
      </c>
      <c r="G304" s="39">
        <f>INDEX('Crosswalk Particulates'!$E:$E,MATCH('2017 EPA Data'!$B304,'Crosswalk Particulates'!$D:$D,0))</f>
        <v>0</v>
      </c>
      <c r="H304" s="50">
        <f t="shared" si="4"/>
        <v>0</v>
      </c>
    </row>
    <row r="305" spans="1:8" hidden="1" x14ac:dyDescent="0.25">
      <c r="A305" s="31" t="s">
        <v>2417</v>
      </c>
      <c r="B305" s="31" t="s">
        <v>2508</v>
      </c>
      <c r="C305" s="31" t="s">
        <v>2408</v>
      </c>
      <c r="D305" s="41">
        <v>1166669.2590136847</v>
      </c>
      <c r="E305" s="31" t="s">
        <v>2409</v>
      </c>
      <c r="F305" s="35" t="str">
        <f>INDEX('Crosswalk Particulates'!$B:$B,MATCH('2017 EPA Data'!A305,'Crosswalk Particulates'!$A:$A,0))</f>
        <v>Other-EPA</v>
      </c>
      <c r="G305" s="39">
        <f>INDEX('Crosswalk Particulates'!$E:$E,MATCH('2017 EPA Data'!$B305,'Crosswalk Particulates'!$D:$D,0))</f>
        <v>0</v>
      </c>
      <c r="H305" s="50">
        <f t="shared" si="4"/>
        <v>0</v>
      </c>
    </row>
    <row r="306" spans="1:8" hidden="1" x14ac:dyDescent="0.25">
      <c r="A306" s="31" t="s">
        <v>2491</v>
      </c>
      <c r="B306" s="31" t="s">
        <v>2426</v>
      </c>
      <c r="C306" s="31" t="s">
        <v>2408</v>
      </c>
      <c r="D306" s="41">
        <v>1160468.6075196713</v>
      </c>
      <c r="E306" s="31" t="s">
        <v>2409</v>
      </c>
      <c r="F306" s="35" t="str">
        <f>INDEX('Crosswalk Particulates'!$B:$B,MATCH('2017 EPA Data'!A306,'Crosswalk Particulates'!$A:$A,0))</f>
        <v>industry-fuel-biomass</v>
      </c>
      <c r="G306" s="39">
        <f>INDEX('Crosswalk Particulates'!$E:$E,MATCH('2017 EPA Data'!$B306,'Crosswalk Particulates'!$D:$D,0))</f>
        <v>0</v>
      </c>
      <c r="H306" s="50">
        <f t="shared" si="4"/>
        <v>0</v>
      </c>
    </row>
    <row r="307" spans="1:8" hidden="1" x14ac:dyDescent="0.25">
      <c r="A307" s="31" t="s">
        <v>2432</v>
      </c>
      <c r="B307" s="31" t="s">
        <v>2495</v>
      </c>
      <c r="C307" s="31" t="s">
        <v>2408</v>
      </c>
      <c r="D307" s="41">
        <v>1157965.3540794442</v>
      </c>
      <c r="E307" s="31" t="s">
        <v>2409</v>
      </c>
      <c r="F307" s="35" t="str">
        <f>INDEX('Crosswalk Particulates'!$B:$B,MATCH('2017 EPA Data'!A307,'Crosswalk Particulates'!$A:$A,0))</f>
        <v>Transportation Sector</v>
      </c>
      <c r="G307" s="39">
        <f>INDEX('Crosswalk Particulates'!$E:$E,MATCH('2017 EPA Data'!$B307,'Crosswalk Particulates'!$D:$D,0))</f>
        <v>0</v>
      </c>
      <c r="H307" s="50">
        <f t="shared" si="4"/>
        <v>0</v>
      </c>
    </row>
    <row r="308" spans="1:8" hidden="1" x14ac:dyDescent="0.25">
      <c r="A308" s="31" t="s">
        <v>2432</v>
      </c>
      <c r="B308" s="31" t="s">
        <v>2467</v>
      </c>
      <c r="C308" s="31" t="s">
        <v>2408</v>
      </c>
      <c r="D308" s="41">
        <v>1153051.5863720691</v>
      </c>
      <c r="E308" s="31" t="s">
        <v>2409</v>
      </c>
      <c r="F308" s="35" t="str">
        <f>INDEX('Crosswalk Particulates'!$B:$B,MATCH('2017 EPA Data'!A308,'Crosswalk Particulates'!$A:$A,0))</f>
        <v>Transportation Sector</v>
      </c>
      <c r="G308" s="39">
        <f>INDEX('Crosswalk Particulates'!$E:$E,MATCH('2017 EPA Data'!$B308,'Crosswalk Particulates'!$D:$D,0))</f>
        <v>0</v>
      </c>
      <c r="H308" s="50">
        <f t="shared" si="4"/>
        <v>0</v>
      </c>
    </row>
    <row r="309" spans="1:8" hidden="1" x14ac:dyDescent="0.25">
      <c r="A309" s="31" t="s">
        <v>2509</v>
      </c>
      <c r="B309" s="31" t="s">
        <v>2481</v>
      </c>
      <c r="C309" s="31" t="s">
        <v>2448</v>
      </c>
      <c r="D309" s="41">
        <v>1145136.9975557695</v>
      </c>
      <c r="E309" s="31" t="s">
        <v>2413</v>
      </c>
      <c r="F309" s="35" t="str">
        <f>INDEX('Crosswalk Particulates'!$B:$B,MATCH('2017 EPA Data'!A309,'Crosswalk Particulates'!$A:$A,0))</f>
        <v>Other-EPA</v>
      </c>
      <c r="G309" s="39" t="str">
        <f>INDEX('Crosswalk Particulates'!$E:$E,MATCH('2017 EPA Data'!$B309,'Crosswalk Particulates'!$D:$D,0))</f>
        <v>PM10</v>
      </c>
      <c r="H309" s="50">
        <f t="shared" si="4"/>
        <v>1038852044847.4292</v>
      </c>
    </row>
    <row r="310" spans="1:8" hidden="1" x14ac:dyDescent="0.25">
      <c r="A310" s="31" t="s">
        <v>2460</v>
      </c>
      <c r="B310" s="31" t="s">
        <v>2419</v>
      </c>
      <c r="C310" s="31" t="s">
        <v>2408</v>
      </c>
      <c r="D310" s="41">
        <v>1140356.3923211654</v>
      </c>
      <c r="E310" s="31" t="s">
        <v>2409</v>
      </c>
      <c r="F310" s="35" t="str">
        <f>INDEX('Crosswalk Particulates'!$B:$B,MATCH('2017 EPA Data'!A310,'Crosswalk Particulates'!$A:$A,0))</f>
        <v>Transportation Sector</v>
      </c>
      <c r="G310" s="39">
        <f>INDEX('Crosswalk Particulates'!$E:$E,MATCH('2017 EPA Data'!$B310,'Crosswalk Particulates'!$D:$D,0))</f>
        <v>0</v>
      </c>
      <c r="H310" s="50">
        <f t="shared" si="4"/>
        <v>0</v>
      </c>
    </row>
    <row r="311" spans="1:8" hidden="1" x14ac:dyDescent="0.25">
      <c r="A311" s="31" t="s">
        <v>2469</v>
      </c>
      <c r="B311" s="31" t="s">
        <v>2422</v>
      </c>
      <c r="C311" s="31" t="s">
        <v>2408</v>
      </c>
      <c r="D311" s="41">
        <v>1137941.9378203177</v>
      </c>
      <c r="E311" s="31" t="s">
        <v>2409</v>
      </c>
      <c r="F311" s="35" t="str">
        <f>INDEX('Crosswalk Particulates'!$B:$B,MATCH('2017 EPA Data'!A311,'Crosswalk Particulates'!$A:$A,0))</f>
        <v>process-chemicals-industry</v>
      </c>
      <c r="G311" s="39">
        <f>INDEX('Crosswalk Particulates'!$E:$E,MATCH('2017 EPA Data'!$B311,'Crosswalk Particulates'!$D:$D,0))</f>
        <v>0</v>
      </c>
      <c r="H311" s="50">
        <f t="shared" si="4"/>
        <v>0</v>
      </c>
    </row>
    <row r="312" spans="1:8" hidden="1" x14ac:dyDescent="0.25">
      <c r="A312" s="31" t="s">
        <v>2510</v>
      </c>
      <c r="B312" s="31" t="s">
        <v>2471</v>
      </c>
      <c r="C312" s="31" t="s">
        <v>2408</v>
      </c>
      <c r="D312" s="41">
        <v>1132969.9659899999</v>
      </c>
      <c r="E312" s="31" t="s">
        <v>2409</v>
      </c>
      <c r="F312" s="35" t="str">
        <f>INDEX('Crosswalk Particulates'!$B:$B,MATCH('2017 EPA Data'!A312,'Crosswalk Particulates'!$A:$A,0))</f>
        <v>process-iron and steel-industry</v>
      </c>
      <c r="G312" s="39">
        <f>INDEX('Crosswalk Particulates'!$E:$E,MATCH('2017 EPA Data'!$B312,'Crosswalk Particulates'!$D:$D,0))</f>
        <v>0</v>
      </c>
      <c r="H312" s="50">
        <f t="shared" si="4"/>
        <v>0</v>
      </c>
    </row>
    <row r="313" spans="1:8" hidden="1" x14ac:dyDescent="0.25">
      <c r="A313" s="31" t="s">
        <v>2492</v>
      </c>
      <c r="B313" s="31" t="s">
        <v>2495</v>
      </c>
      <c r="C313" s="31" t="s">
        <v>2408</v>
      </c>
      <c r="D313" s="41">
        <v>1132192.3737949047</v>
      </c>
      <c r="E313" s="31" t="s">
        <v>2409</v>
      </c>
      <c r="F313" s="35" t="str">
        <f>INDEX('Crosswalk Particulates'!$B:$B,MATCH('2017 EPA Data'!A313,'Crosswalk Particulates'!$A:$A,0))</f>
        <v>Commercial Buildings Sector</v>
      </c>
      <c r="G313" s="39">
        <f>INDEX('Crosswalk Particulates'!$E:$E,MATCH('2017 EPA Data'!$B313,'Crosswalk Particulates'!$D:$D,0))</f>
        <v>0</v>
      </c>
      <c r="H313" s="50">
        <f t="shared" si="4"/>
        <v>0</v>
      </c>
    </row>
    <row r="314" spans="1:8" hidden="1" x14ac:dyDescent="0.25">
      <c r="A314" s="31" t="s">
        <v>2421</v>
      </c>
      <c r="B314" s="31" t="s">
        <v>2453</v>
      </c>
      <c r="C314" s="31" t="s">
        <v>2408</v>
      </c>
      <c r="D314" s="41">
        <v>1104589.3060334343</v>
      </c>
      <c r="E314" s="31" t="s">
        <v>2409</v>
      </c>
      <c r="F314" s="35" t="str">
        <f>INDEX('Crosswalk Particulates'!$B:$B,MATCH('2017 EPA Data'!A314,'Crosswalk Particulates'!$A:$A,0))</f>
        <v>process-other-industry</v>
      </c>
      <c r="G314" s="39">
        <f>INDEX('Crosswalk Particulates'!$E:$E,MATCH('2017 EPA Data'!$B314,'Crosswalk Particulates'!$D:$D,0))</f>
        <v>0</v>
      </c>
      <c r="H314" s="50">
        <f t="shared" si="4"/>
        <v>0</v>
      </c>
    </row>
    <row r="315" spans="1:8" hidden="1" x14ac:dyDescent="0.25">
      <c r="A315" s="31" t="s">
        <v>2499</v>
      </c>
      <c r="B315" s="31" t="s">
        <v>2411</v>
      </c>
      <c r="C315" s="31" t="s">
        <v>2412</v>
      </c>
      <c r="D315" s="41">
        <v>1103211.7353950001</v>
      </c>
      <c r="E315" s="31" t="s">
        <v>2413</v>
      </c>
      <c r="F315" s="35" t="str">
        <f>INDEX('Crosswalk Particulates'!$B:$B,MATCH('2017 EPA Data'!A315,'Crosswalk Particulates'!$A:$A,0))</f>
        <v>Electricity Sector</v>
      </c>
      <c r="G315" s="39">
        <f>INDEX('Crosswalk Particulates'!$E:$E,MATCH('2017 EPA Data'!$B315,'Crosswalk Particulates'!$D:$D,0))</f>
        <v>0</v>
      </c>
      <c r="H315" s="50">
        <f t="shared" si="4"/>
        <v>1000818041562.7185</v>
      </c>
    </row>
    <row r="316" spans="1:8" hidden="1" x14ac:dyDescent="0.25">
      <c r="A316" s="31" t="s">
        <v>2410</v>
      </c>
      <c r="B316" s="31" t="s">
        <v>2465</v>
      </c>
      <c r="C316" s="31" t="s">
        <v>2408</v>
      </c>
      <c r="D316" s="41">
        <v>1089391.5891836674</v>
      </c>
      <c r="E316" s="31" t="s">
        <v>2409</v>
      </c>
      <c r="F316" s="35" t="str">
        <f>INDEX('Crosswalk Particulates'!$B:$B,MATCH('2017 EPA Data'!A316,'Crosswalk Particulates'!$A:$A,0))</f>
        <v>process-other-industry</v>
      </c>
      <c r="G316" s="39">
        <f>INDEX('Crosswalk Particulates'!$E:$E,MATCH('2017 EPA Data'!$B316,'Crosswalk Particulates'!$D:$D,0))</f>
        <v>0</v>
      </c>
      <c r="H316" s="50">
        <f t="shared" si="4"/>
        <v>0</v>
      </c>
    </row>
    <row r="317" spans="1:8" hidden="1" x14ac:dyDescent="0.25">
      <c r="A317" s="31" t="s">
        <v>2476</v>
      </c>
      <c r="B317" s="31" t="s">
        <v>2416</v>
      </c>
      <c r="C317" s="31" t="s">
        <v>2408</v>
      </c>
      <c r="D317" s="41">
        <v>1066743.1398954608</v>
      </c>
      <c r="E317" s="31" t="s">
        <v>2409</v>
      </c>
      <c r="F317" s="35" t="str">
        <f>INDEX('Crosswalk Particulates'!$B:$B,MATCH('2017 EPA Data'!A317,'Crosswalk Particulates'!$A:$A,0))</f>
        <v>process-other-industry</v>
      </c>
      <c r="G317" s="39">
        <f>INDEX('Crosswalk Particulates'!$E:$E,MATCH('2017 EPA Data'!$B317,'Crosswalk Particulates'!$D:$D,0))</f>
        <v>0</v>
      </c>
      <c r="H317" s="50">
        <f t="shared" si="4"/>
        <v>0</v>
      </c>
    </row>
    <row r="318" spans="1:8" hidden="1" x14ac:dyDescent="0.25">
      <c r="A318" s="31" t="s">
        <v>2450</v>
      </c>
      <c r="B318" s="31" t="s">
        <v>2495</v>
      </c>
      <c r="C318" s="31" t="s">
        <v>2408</v>
      </c>
      <c r="D318" s="41">
        <v>1056114.4830832465</v>
      </c>
      <c r="E318" s="31" t="s">
        <v>2409</v>
      </c>
      <c r="F318" s="35" t="str">
        <f>INDEX('Crosswalk Particulates'!$B:$B,MATCH('2017 EPA Data'!A318,'Crosswalk Particulates'!$A:$A,0))</f>
        <v>process-waste-industry</v>
      </c>
      <c r="G318" s="39">
        <f>INDEX('Crosswalk Particulates'!$E:$E,MATCH('2017 EPA Data'!$B318,'Crosswalk Particulates'!$D:$D,0))</f>
        <v>0</v>
      </c>
      <c r="H318" s="50">
        <f t="shared" si="4"/>
        <v>0</v>
      </c>
    </row>
    <row r="319" spans="1:8" hidden="1" x14ac:dyDescent="0.25">
      <c r="A319" s="31" t="s">
        <v>2482</v>
      </c>
      <c r="B319" s="31" t="s">
        <v>2419</v>
      </c>
      <c r="C319" s="31" t="s">
        <v>2408</v>
      </c>
      <c r="D319" s="41">
        <v>1048688.330750881</v>
      </c>
      <c r="E319" s="31" t="s">
        <v>2409</v>
      </c>
      <c r="F319" s="35" t="str">
        <f>INDEX('Crosswalk Particulates'!$B:$B,MATCH('2017 EPA Data'!A319,'Crosswalk Particulates'!$A:$A,0))</f>
        <v>Other-EPA</v>
      </c>
      <c r="G319" s="39">
        <f>INDEX('Crosswalk Particulates'!$E:$E,MATCH('2017 EPA Data'!$B319,'Crosswalk Particulates'!$D:$D,0))</f>
        <v>0</v>
      </c>
      <c r="H319" s="50">
        <f t="shared" si="4"/>
        <v>0</v>
      </c>
    </row>
    <row r="320" spans="1:8" hidden="1" x14ac:dyDescent="0.25">
      <c r="A320" s="31" t="s">
        <v>2441</v>
      </c>
      <c r="B320" s="31" t="s">
        <v>2430</v>
      </c>
      <c r="C320" s="31" t="s">
        <v>2408</v>
      </c>
      <c r="D320" s="41">
        <v>1045476.2149553777</v>
      </c>
      <c r="E320" s="31" t="s">
        <v>2409</v>
      </c>
      <c r="F320" s="35" t="str">
        <f>INDEX('Crosswalk Particulates'!$B:$B,MATCH('2017 EPA Data'!A320,'Crosswalk Particulates'!$A:$A,0))</f>
        <v>process-other-industry</v>
      </c>
      <c r="G320" s="39">
        <f>INDEX('Crosswalk Particulates'!$E:$E,MATCH('2017 EPA Data'!$B320,'Crosswalk Particulates'!$D:$D,0))</f>
        <v>0</v>
      </c>
      <c r="H320" s="50">
        <f t="shared" si="4"/>
        <v>0</v>
      </c>
    </row>
    <row r="321" spans="1:8" hidden="1" x14ac:dyDescent="0.25">
      <c r="A321" s="31" t="s">
        <v>2433</v>
      </c>
      <c r="B321" s="31" t="s">
        <v>2411</v>
      </c>
      <c r="C321" s="31" t="s">
        <v>2412</v>
      </c>
      <c r="D321" s="41">
        <v>1024705.9935805488</v>
      </c>
      <c r="E321" s="31" t="s">
        <v>2413</v>
      </c>
      <c r="F321" s="35" t="str">
        <f>INDEX('Crosswalk Particulates'!$B:$B,MATCH('2017 EPA Data'!A321,'Crosswalk Particulates'!$A:$A,0))</f>
        <v>process-ngps-industry</v>
      </c>
      <c r="G321" s="39">
        <f>INDEX('Crosswalk Particulates'!$E:$E,MATCH('2017 EPA Data'!$B321,'Crosswalk Particulates'!$D:$D,0))</f>
        <v>0</v>
      </c>
      <c r="H321" s="50">
        <f t="shared" si="4"/>
        <v>929598745888.67822</v>
      </c>
    </row>
    <row r="322" spans="1:8" hidden="1" x14ac:dyDescent="0.25">
      <c r="A322" s="31" t="s">
        <v>2492</v>
      </c>
      <c r="B322" s="31" t="s">
        <v>2511</v>
      </c>
      <c r="C322" s="31" t="s">
        <v>2408</v>
      </c>
      <c r="D322" s="41">
        <v>1022987.3453265552</v>
      </c>
      <c r="E322" s="31" t="s">
        <v>2409</v>
      </c>
      <c r="F322" s="35" t="str">
        <f>INDEX('Crosswalk Particulates'!$B:$B,MATCH('2017 EPA Data'!A322,'Crosswalk Particulates'!$A:$A,0))</f>
        <v>Commercial Buildings Sector</v>
      </c>
      <c r="G322" s="39">
        <f>INDEX('Crosswalk Particulates'!$E:$E,MATCH('2017 EPA Data'!$B322,'Crosswalk Particulates'!$D:$D,0))</f>
        <v>0</v>
      </c>
      <c r="H322" s="50">
        <f t="shared" si="4"/>
        <v>0</v>
      </c>
    </row>
    <row r="323" spans="1:8" hidden="1" x14ac:dyDescent="0.25">
      <c r="A323" s="31" t="s">
        <v>2469</v>
      </c>
      <c r="B323" s="31" t="s">
        <v>2426</v>
      </c>
      <c r="C323" s="31" t="s">
        <v>2408</v>
      </c>
      <c r="D323" s="41">
        <v>1022935.2301079774</v>
      </c>
      <c r="E323" s="31" t="s">
        <v>2409</v>
      </c>
      <c r="F323" s="35" t="str">
        <f>INDEX('Crosswalk Particulates'!$B:$B,MATCH('2017 EPA Data'!A323,'Crosswalk Particulates'!$A:$A,0))</f>
        <v>process-chemicals-industry</v>
      </c>
      <c r="G323" s="39">
        <f>INDEX('Crosswalk Particulates'!$E:$E,MATCH('2017 EPA Data'!$B323,'Crosswalk Particulates'!$D:$D,0))</f>
        <v>0</v>
      </c>
      <c r="H323" s="50">
        <f t="shared" si="4"/>
        <v>0</v>
      </c>
    </row>
    <row r="324" spans="1:8" hidden="1" x14ac:dyDescent="0.25">
      <c r="A324" s="31" t="s">
        <v>2423</v>
      </c>
      <c r="B324" s="31" t="s">
        <v>2447</v>
      </c>
      <c r="C324" s="31" t="s">
        <v>2448</v>
      </c>
      <c r="D324" s="41">
        <v>1008500.4169613036</v>
      </c>
      <c r="E324" s="31" t="s">
        <v>2413</v>
      </c>
      <c r="F324" s="35" t="str">
        <f>INDEX('Crosswalk Particulates'!$B:$B,MATCH('2017 EPA Data'!A324,'Crosswalk Particulates'!$A:$A,0))</f>
        <v>Other-EPA</v>
      </c>
      <c r="G324" s="39" t="str">
        <f>INDEX('Crosswalk Particulates'!$E:$E,MATCH('2017 EPA Data'!$B324,'Crosswalk Particulates'!$D:$D,0))</f>
        <v>VOC</v>
      </c>
      <c r="H324" s="50">
        <f t="shared" ref="H324:H387" si="5">IF(E324="TON",D324/metricton_to_shortton,0)*10^6</f>
        <v>914897276593.06702</v>
      </c>
    </row>
    <row r="325" spans="1:8" hidden="1" x14ac:dyDescent="0.25">
      <c r="A325" s="31" t="s">
        <v>2483</v>
      </c>
      <c r="B325" s="31" t="s">
        <v>2422</v>
      </c>
      <c r="C325" s="31" t="s">
        <v>2408</v>
      </c>
      <c r="D325" s="41">
        <v>1003588.3696688419</v>
      </c>
      <c r="E325" s="31" t="s">
        <v>2409</v>
      </c>
      <c r="F325" s="35" t="str">
        <f>INDEX('Crosswalk Particulates'!$B:$B,MATCH('2017 EPA Data'!A325,'Crosswalk Particulates'!$A:$A,0))</f>
        <v>process-ngps-industry</v>
      </c>
      <c r="G325" s="39">
        <f>INDEX('Crosswalk Particulates'!$E:$E,MATCH('2017 EPA Data'!$B325,'Crosswalk Particulates'!$D:$D,0))</f>
        <v>0</v>
      </c>
      <c r="H325" s="50">
        <f t="shared" si="5"/>
        <v>0</v>
      </c>
    </row>
    <row r="326" spans="1:8" hidden="1" x14ac:dyDescent="0.25">
      <c r="A326" s="31" t="s">
        <v>2417</v>
      </c>
      <c r="B326" s="31" t="s">
        <v>2512</v>
      </c>
      <c r="C326" s="31" t="s">
        <v>2408</v>
      </c>
      <c r="D326" s="41">
        <v>993884.060646837</v>
      </c>
      <c r="E326" s="31" t="s">
        <v>2409</v>
      </c>
      <c r="F326" s="35" t="str">
        <f>INDEX('Crosswalk Particulates'!$B:$B,MATCH('2017 EPA Data'!A326,'Crosswalk Particulates'!$A:$A,0))</f>
        <v>Other-EPA</v>
      </c>
      <c r="G326" s="39">
        <f>INDEX('Crosswalk Particulates'!$E:$E,MATCH('2017 EPA Data'!$B326,'Crosswalk Particulates'!$D:$D,0))</f>
        <v>0</v>
      </c>
      <c r="H326" s="50">
        <f t="shared" si="5"/>
        <v>0</v>
      </c>
    </row>
    <row r="327" spans="1:8" hidden="1" x14ac:dyDescent="0.25">
      <c r="A327" s="31" t="s">
        <v>2445</v>
      </c>
      <c r="B327" s="31" t="s">
        <v>2435</v>
      </c>
      <c r="C327" s="31" t="s">
        <v>2408</v>
      </c>
      <c r="D327" s="41">
        <v>983280.82190518698</v>
      </c>
      <c r="E327" s="31" t="s">
        <v>2409</v>
      </c>
      <c r="F327" s="35" t="str">
        <f>INDEX('Crosswalk Particulates'!$B:$B,MATCH('2017 EPA Data'!A327,'Crosswalk Particulates'!$A:$A,0))</f>
        <v>Transportation Sector</v>
      </c>
      <c r="G327" s="39">
        <f>INDEX('Crosswalk Particulates'!$E:$E,MATCH('2017 EPA Data'!$B327,'Crosswalk Particulates'!$D:$D,0))</f>
        <v>0</v>
      </c>
      <c r="H327" s="50">
        <f t="shared" si="5"/>
        <v>0</v>
      </c>
    </row>
    <row r="328" spans="1:8" hidden="1" x14ac:dyDescent="0.25">
      <c r="A328" s="31" t="s">
        <v>2450</v>
      </c>
      <c r="B328" s="31" t="s">
        <v>2428</v>
      </c>
      <c r="C328" s="31" t="s">
        <v>2408</v>
      </c>
      <c r="D328" s="41">
        <v>963717.47553992271</v>
      </c>
      <c r="E328" s="31" t="s">
        <v>2409</v>
      </c>
      <c r="F328" s="35" t="str">
        <f>INDEX('Crosswalk Particulates'!$B:$B,MATCH('2017 EPA Data'!A328,'Crosswalk Particulates'!$A:$A,0))</f>
        <v>process-waste-industry</v>
      </c>
      <c r="G328" s="39">
        <f>INDEX('Crosswalk Particulates'!$E:$E,MATCH('2017 EPA Data'!$B328,'Crosswalk Particulates'!$D:$D,0))</f>
        <v>0</v>
      </c>
      <c r="H328" s="50">
        <f t="shared" si="5"/>
        <v>0</v>
      </c>
    </row>
    <row r="329" spans="1:8" hidden="1" x14ac:dyDescent="0.25">
      <c r="A329" s="31" t="s">
        <v>2476</v>
      </c>
      <c r="B329" s="31" t="s">
        <v>2435</v>
      </c>
      <c r="C329" s="31" t="s">
        <v>2408</v>
      </c>
      <c r="D329" s="41">
        <v>949248.54677707725</v>
      </c>
      <c r="E329" s="31" t="s">
        <v>2409</v>
      </c>
      <c r="F329" s="35" t="str">
        <f>INDEX('Crosswalk Particulates'!$B:$B,MATCH('2017 EPA Data'!A329,'Crosswalk Particulates'!$A:$A,0))</f>
        <v>process-other-industry</v>
      </c>
      <c r="G329" s="39">
        <f>INDEX('Crosswalk Particulates'!$E:$E,MATCH('2017 EPA Data'!$B329,'Crosswalk Particulates'!$D:$D,0))</f>
        <v>0</v>
      </c>
      <c r="H329" s="50">
        <f t="shared" si="5"/>
        <v>0</v>
      </c>
    </row>
    <row r="330" spans="1:8" hidden="1" x14ac:dyDescent="0.25">
      <c r="A330" s="31" t="s">
        <v>2420</v>
      </c>
      <c r="B330" s="31" t="s">
        <v>2481</v>
      </c>
      <c r="C330" s="31" t="s">
        <v>2448</v>
      </c>
      <c r="D330" s="41">
        <v>948309.46835839772</v>
      </c>
      <c r="E330" s="31" t="s">
        <v>2413</v>
      </c>
      <c r="F330" s="35" t="str">
        <f>INDEX('Crosswalk Particulates'!$B:$B,MATCH('2017 EPA Data'!A330,'Crosswalk Particulates'!$A:$A,0))</f>
        <v>Other-EPA</v>
      </c>
      <c r="G330" s="39" t="str">
        <f>INDEX('Crosswalk Particulates'!$E:$E,MATCH('2017 EPA Data'!$B330,'Crosswalk Particulates'!$D:$D,0))</f>
        <v>PM10</v>
      </c>
      <c r="H330" s="50">
        <f t="shared" si="5"/>
        <v>860292901596.10071</v>
      </c>
    </row>
    <row r="331" spans="1:8" hidden="1" x14ac:dyDescent="0.25">
      <c r="A331" s="31" t="s">
        <v>2417</v>
      </c>
      <c r="B331" s="31" t="s">
        <v>2488</v>
      </c>
      <c r="C331" s="31" t="s">
        <v>2412</v>
      </c>
      <c r="D331" s="41">
        <v>945703.64905724837</v>
      </c>
      <c r="E331" s="31" t="s">
        <v>2413</v>
      </c>
      <c r="F331" s="35" t="str">
        <f>INDEX('Crosswalk Particulates'!$B:$B,MATCH('2017 EPA Data'!A331,'Crosswalk Particulates'!$A:$A,0))</f>
        <v>Other-EPA</v>
      </c>
      <c r="G331" s="39" t="str">
        <f>INDEX('Crosswalk Particulates'!$E:$E,MATCH('2017 EPA Data'!$B331,'Crosswalk Particulates'!$D:$D,0))</f>
        <v>CH4</v>
      </c>
      <c r="H331" s="50">
        <f t="shared" si="5"/>
        <v>857928939279.55701</v>
      </c>
    </row>
    <row r="332" spans="1:8" hidden="1" x14ac:dyDescent="0.25">
      <c r="A332" s="31" t="s">
        <v>2476</v>
      </c>
      <c r="B332" s="31" t="s">
        <v>2485</v>
      </c>
      <c r="C332" s="31" t="s">
        <v>2408</v>
      </c>
      <c r="D332" s="41">
        <v>941380.32339999999</v>
      </c>
      <c r="E332" s="31" t="s">
        <v>2409</v>
      </c>
      <c r="F332" s="35" t="str">
        <f>INDEX('Crosswalk Particulates'!$B:$B,MATCH('2017 EPA Data'!A332,'Crosswalk Particulates'!$A:$A,0))</f>
        <v>process-other-industry</v>
      </c>
      <c r="G332" s="39">
        <f>INDEX('Crosswalk Particulates'!$E:$E,MATCH('2017 EPA Data'!$B332,'Crosswalk Particulates'!$D:$D,0))</f>
        <v>0</v>
      </c>
      <c r="H332" s="50">
        <f t="shared" si="5"/>
        <v>0</v>
      </c>
    </row>
    <row r="333" spans="1:8" hidden="1" x14ac:dyDescent="0.25">
      <c r="A333" s="31" t="s">
        <v>2476</v>
      </c>
      <c r="B333" s="31" t="s">
        <v>2471</v>
      </c>
      <c r="C333" s="31" t="s">
        <v>2408</v>
      </c>
      <c r="D333" s="41">
        <v>935726.86663880933</v>
      </c>
      <c r="E333" s="31" t="s">
        <v>2409</v>
      </c>
      <c r="F333" s="35" t="str">
        <f>INDEX('Crosswalk Particulates'!$B:$B,MATCH('2017 EPA Data'!A333,'Crosswalk Particulates'!$A:$A,0))</f>
        <v>process-other-industry</v>
      </c>
      <c r="G333" s="39">
        <f>INDEX('Crosswalk Particulates'!$E:$E,MATCH('2017 EPA Data'!$B333,'Crosswalk Particulates'!$D:$D,0))</f>
        <v>0</v>
      </c>
      <c r="H333" s="50">
        <f t="shared" si="5"/>
        <v>0</v>
      </c>
    </row>
    <row r="334" spans="1:8" hidden="1" x14ac:dyDescent="0.25">
      <c r="A334" s="31" t="s">
        <v>2432</v>
      </c>
      <c r="B334" s="31" t="s">
        <v>2513</v>
      </c>
      <c r="C334" s="31" t="s">
        <v>2514</v>
      </c>
      <c r="D334" s="41">
        <v>935376.32753177418</v>
      </c>
      <c r="E334" s="31" t="s">
        <v>2409</v>
      </c>
      <c r="F334" s="35" t="str">
        <f>INDEX('Crosswalk Particulates'!$B:$B,MATCH('2017 EPA Data'!A334,'Crosswalk Particulates'!$A:$A,0))</f>
        <v>Transportation Sector</v>
      </c>
      <c r="G334" s="39">
        <f>INDEX('Crosswalk Particulates'!$E:$E,MATCH('2017 EPA Data'!$B334,'Crosswalk Particulates'!$D:$D,0))</f>
        <v>0</v>
      </c>
      <c r="H334" s="50">
        <f t="shared" si="5"/>
        <v>0</v>
      </c>
    </row>
    <row r="335" spans="1:8" hidden="1" x14ac:dyDescent="0.25">
      <c r="A335" s="31" t="s">
        <v>2515</v>
      </c>
      <c r="B335" s="31" t="s">
        <v>2496</v>
      </c>
      <c r="C335" s="31" t="s">
        <v>2448</v>
      </c>
      <c r="D335" s="41">
        <v>925528.81601900002</v>
      </c>
      <c r="E335" s="31" t="s">
        <v>2413</v>
      </c>
      <c r="F335" s="35" t="str">
        <f>INDEX('Crosswalk Particulates'!$B:$B,MATCH('2017 EPA Data'!A335,'Crosswalk Particulates'!$A:$A,0))</f>
        <v>process-agriculture-industry</v>
      </c>
      <c r="G335" s="39">
        <f>INDEX('Crosswalk Particulates'!$E:$E,MATCH('2017 EPA Data'!$B335,'Crosswalk Particulates'!$D:$D,0))</f>
        <v>0</v>
      </c>
      <c r="H335" s="50">
        <f t="shared" si="5"/>
        <v>839626616849.16223</v>
      </c>
    </row>
    <row r="336" spans="1:8" hidden="1" x14ac:dyDescent="0.25">
      <c r="A336" s="31" t="s">
        <v>2456</v>
      </c>
      <c r="B336" s="31" t="s">
        <v>2500</v>
      </c>
      <c r="C336" s="31" t="s">
        <v>2448</v>
      </c>
      <c r="D336" s="41">
        <v>923961.35270199995</v>
      </c>
      <c r="E336" s="31" t="s">
        <v>2413</v>
      </c>
      <c r="F336" s="35" t="str">
        <f>INDEX('Crosswalk Particulates'!$B:$B,MATCH('2017 EPA Data'!A336,'Crosswalk Particulates'!$A:$A,0))</f>
        <v>Electricity Sector</v>
      </c>
      <c r="G336" s="39" t="str">
        <f>INDEX('Crosswalk Particulates'!$E:$E,MATCH('2017 EPA Data'!$B336,'Crosswalk Particulates'!$D:$D,0))</f>
        <v>NOX</v>
      </c>
      <c r="H336" s="50">
        <f t="shared" si="5"/>
        <v>838204636356.37891</v>
      </c>
    </row>
    <row r="337" spans="1:8" hidden="1" x14ac:dyDescent="0.25">
      <c r="A337" s="31" t="s">
        <v>2483</v>
      </c>
      <c r="B337" s="31" t="s">
        <v>2407</v>
      </c>
      <c r="C337" s="31" t="s">
        <v>2408</v>
      </c>
      <c r="D337" s="41">
        <v>919018.01404017804</v>
      </c>
      <c r="E337" s="31" t="s">
        <v>2409</v>
      </c>
      <c r="F337" s="35" t="str">
        <f>INDEX('Crosswalk Particulates'!$B:$B,MATCH('2017 EPA Data'!A337,'Crosswalk Particulates'!$A:$A,0))</f>
        <v>process-ngps-industry</v>
      </c>
      <c r="G337" s="39">
        <f>INDEX('Crosswalk Particulates'!$E:$E,MATCH('2017 EPA Data'!$B337,'Crosswalk Particulates'!$D:$D,0))</f>
        <v>0</v>
      </c>
      <c r="H337" s="50">
        <f t="shared" si="5"/>
        <v>0</v>
      </c>
    </row>
    <row r="338" spans="1:8" hidden="1" x14ac:dyDescent="0.25">
      <c r="A338" s="31" t="s">
        <v>2417</v>
      </c>
      <c r="B338" s="31" t="s">
        <v>2516</v>
      </c>
      <c r="C338" s="31" t="s">
        <v>2408</v>
      </c>
      <c r="D338" s="41">
        <v>915613.84280766139</v>
      </c>
      <c r="E338" s="31" t="s">
        <v>2409</v>
      </c>
      <c r="F338" s="35" t="str">
        <f>INDEX('Crosswalk Particulates'!$B:$B,MATCH('2017 EPA Data'!A338,'Crosswalk Particulates'!$A:$A,0))</f>
        <v>Other-EPA</v>
      </c>
      <c r="G338" s="39">
        <f>INDEX('Crosswalk Particulates'!$E:$E,MATCH('2017 EPA Data'!$B338,'Crosswalk Particulates'!$D:$D,0))</f>
        <v>0</v>
      </c>
      <c r="H338" s="50">
        <f t="shared" si="5"/>
        <v>0</v>
      </c>
    </row>
    <row r="339" spans="1:8" hidden="1" x14ac:dyDescent="0.25">
      <c r="A339" s="31" t="s">
        <v>2417</v>
      </c>
      <c r="B339" s="31" t="s">
        <v>2517</v>
      </c>
      <c r="C339" s="31" t="s">
        <v>2408</v>
      </c>
      <c r="D339" s="41">
        <v>915613.84280766139</v>
      </c>
      <c r="E339" s="31" t="s">
        <v>2409</v>
      </c>
      <c r="F339" s="35" t="str">
        <f>INDEX('Crosswalk Particulates'!$B:$B,MATCH('2017 EPA Data'!A339,'Crosswalk Particulates'!$A:$A,0))</f>
        <v>Other-EPA</v>
      </c>
      <c r="G339" s="39">
        <f>INDEX('Crosswalk Particulates'!$E:$E,MATCH('2017 EPA Data'!$B339,'Crosswalk Particulates'!$D:$D,0))</f>
        <v>0</v>
      </c>
      <c r="H339" s="50">
        <f t="shared" si="5"/>
        <v>0</v>
      </c>
    </row>
    <row r="340" spans="1:8" hidden="1" x14ac:dyDescent="0.25">
      <c r="A340" s="31" t="s">
        <v>2443</v>
      </c>
      <c r="B340" s="31" t="s">
        <v>2430</v>
      </c>
      <c r="C340" s="31" t="s">
        <v>2408</v>
      </c>
      <c r="D340" s="41">
        <v>913029.03363387054</v>
      </c>
      <c r="E340" s="31" t="s">
        <v>2409</v>
      </c>
      <c r="F340" s="35" t="str">
        <f>INDEX('Crosswalk Particulates'!$B:$B,MATCH('2017 EPA Data'!A340,'Crosswalk Particulates'!$A:$A,0))</f>
        <v>process-agriculture-industry</v>
      </c>
      <c r="G340" s="39">
        <f>INDEX('Crosswalk Particulates'!$E:$E,MATCH('2017 EPA Data'!$B340,'Crosswalk Particulates'!$D:$D,0))</f>
        <v>0</v>
      </c>
      <c r="H340" s="50">
        <f t="shared" si="5"/>
        <v>0</v>
      </c>
    </row>
    <row r="341" spans="1:8" hidden="1" x14ac:dyDescent="0.25">
      <c r="A341" s="31" t="s">
        <v>2443</v>
      </c>
      <c r="B341" s="31" t="s">
        <v>2426</v>
      </c>
      <c r="C341" s="31" t="s">
        <v>2408</v>
      </c>
      <c r="D341" s="41">
        <v>910114.92474387703</v>
      </c>
      <c r="E341" s="31" t="s">
        <v>2409</v>
      </c>
      <c r="F341" s="35" t="str">
        <f>INDEX('Crosswalk Particulates'!$B:$B,MATCH('2017 EPA Data'!A341,'Crosswalk Particulates'!$A:$A,0))</f>
        <v>process-agriculture-industry</v>
      </c>
      <c r="G341" s="39">
        <f>INDEX('Crosswalk Particulates'!$E:$E,MATCH('2017 EPA Data'!$B341,'Crosswalk Particulates'!$D:$D,0))</f>
        <v>0</v>
      </c>
      <c r="H341" s="50">
        <f t="shared" si="5"/>
        <v>0</v>
      </c>
    </row>
    <row r="342" spans="1:8" hidden="1" x14ac:dyDescent="0.25">
      <c r="A342" s="31" t="s">
        <v>2469</v>
      </c>
      <c r="B342" s="31" t="s">
        <v>2466</v>
      </c>
      <c r="C342" s="31" t="s">
        <v>2408</v>
      </c>
      <c r="D342" s="41">
        <v>909627.70021399006</v>
      </c>
      <c r="E342" s="31" t="s">
        <v>2409</v>
      </c>
      <c r="F342" s="35" t="str">
        <f>INDEX('Crosswalk Particulates'!$B:$B,MATCH('2017 EPA Data'!A342,'Crosswalk Particulates'!$A:$A,0))</f>
        <v>process-chemicals-industry</v>
      </c>
      <c r="G342" s="39">
        <f>INDEX('Crosswalk Particulates'!$E:$E,MATCH('2017 EPA Data'!$B342,'Crosswalk Particulates'!$D:$D,0))</f>
        <v>0</v>
      </c>
      <c r="H342" s="50">
        <f t="shared" si="5"/>
        <v>0</v>
      </c>
    </row>
    <row r="343" spans="1:8" hidden="1" x14ac:dyDescent="0.25">
      <c r="A343" s="31" t="s">
        <v>2429</v>
      </c>
      <c r="B343" s="31" t="s">
        <v>2468</v>
      </c>
      <c r="C343" s="31" t="s">
        <v>2408</v>
      </c>
      <c r="D343" s="41">
        <v>905292.68397430005</v>
      </c>
      <c r="E343" s="31" t="s">
        <v>2409</v>
      </c>
      <c r="F343" s="35" t="str">
        <f>INDEX('Crosswalk Particulates'!$B:$B,MATCH('2017 EPA Data'!A343,'Crosswalk Particulates'!$A:$A,0))</f>
        <v>process-other-industry</v>
      </c>
      <c r="G343" s="39">
        <f>INDEX('Crosswalk Particulates'!$E:$E,MATCH('2017 EPA Data'!$B343,'Crosswalk Particulates'!$D:$D,0))</f>
        <v>0</v>
      </c>
      <c r="H343" s="50">
        <f t="shared" si="5"/>
        <v>0</v>
      </c>
    </row>
    <row r="344" spans="1:8" hidden="1" x14ac:dyDescent="0.25">
      <c r="A344" s="31" t="s">
        <v>2469</v>
      </c>
      <c r="B344" s="31" t="s">
        <v>2439</v>
      </c>
      <c r="C344" s="31" t="s">
        <v>2408</v>
      </c>
      <c r="D344" s="41">
        <v>902878.40445303998</v>
      </c>
      <c r="E344" s="31" t="s">
        <v>2409</v>
      </c>
      <c r="F344" s="35" t="str">
        <f>INDEX('Crosswalk Particulates'!$B:$B,MATCH('2017 EPA Data'!A344,'Crosswalk Particulates'!$A:$A,0))</f>
        <v>process-chemicals-industry</v>
      </c>
      <c r="G344" s="39">
        <f>INDEX('Crosswalk Particulates'!$E:$E,MATCH('2017 EPA Data'!$B344,'Crosswalk Particulates'!$D:$D,0))</f>
        <v>0</v>
      </c>
      <c r="H344" s="50">
        <f t="shared" si="5"/>
        <v>0</v>
      </c>
    </row>
    <row r="345" spans="1:8" hidden="1" x14ac:dyDescent="0.25">
      <c r="A345" s="31" t="s">
        <v>2469</v>
      </c>
      <c r="B345" s="31" t="s">
        <v>2497</v>
      </c>
      <c r="C345" s="31" t="s">
        <v>2408</v>
      </c>
      <c r="D345" s="41">
        <v>897703.725484072</v>
      </c>
      <c r="E345" s="31" t="s">
        <v>2409</v>
      </c>
      <c r="F345" s="35" t="str">
        <f>INDEX('Crosswalk Particulates'!$B:$B,MATCH('2017 EPA Data'!A345,'Crosswalk Particulates'!$A:$A,0))</f>
        <v>process-chemicals-industry</v>
      </c>
      <c r="G345" s="39">
        <f>INDEX('Crosswalk Particulates'!$E:$E,MATCH('2017 EPA Data'!$B345,'Crosswalk Particulates'!$D:$D,0))</f>
        <v>0</v>
      </c>
      <c r="H345" s="50">
        <f t="shared" si="5"/>
        <v>0</v>
      </c>
    </row>
    <row r="346" spans="1:8" hidden="1" x14ac:dyDescent="0.25">
      <c r="A346" s="31" t="s">
        <v>2518</v>
      </c>
      <c r="B346" s="31" t="s">
        <v>2481</v>
      </c>
      <c r="C346" s="31" t="s">
        <v>2448</v>
      </c>
      <c r="D346" s="41">
        <v>884706.03713455005</v>
      </c>
      <c r="E346" s="31" t="s">
        <v>2413</v>
      </c>
      <c r="F346" s="35" t="str">
        <f>INDEX('Crosswalk Particulates'!$B:$B,MATCH('2017 EPA Data'!A346,'Crosswalk Particulates'!$A:$A,0))</f>
        <v>Other-EPA</v>
      </c>
      <c r="G346" s="39" t="str">
        <f>INDEX('Crosswalk Particulates'!$E:$E,MATCH('2017 EPA Data'!$B346,'Crosswalk Particulates'!$D:$D,0))</f>
        <v>PM10</v>
      </c>
      <c r="H346" s="50">
        <f t="shared" si="5"/>
        <v>802592770758.27136</v>
      </c>
    </row>
    <row r="347" spans="1:8" hidden="1" x14ac:dyDescent="0.25">
      <c r="A347" s="31" t="s">
        <v>2460</v>
      </c>
      <c r="B347" s="31" t="s">
        <v>2422</v>
      </c>
      <c r="C347" s="31" t="s">
        <v>2408</v>
      </c>
      <c r="D347" s="41">
        <v>882700.03201219556</v>
      </c>
      <c r="E347" s="31" t="s">
        <v>2409</v>
      </c>
      <c r="F347" s="35" t="str">
        <f>INDEX('Crosswalk Particulates'!$B:$B,MATCH('2017 EPA Data'!A347,'Crosswalk Particulates'!$A:$A,0))</f>
        <v>Transportation Sector</v>
      </c>
      <c r="G347" s="39">
        <f>INDEX('Crosswalk Particulates'!$E:$E,MATCH('2017 EPA Data'!$B347,'Crosswalk Particulates'!$D:$D,0))</f>
        <v>0</v>
      </c>
      <c r="H347" s="50">
        <f t="shared" si="5"/>
        <v>0</v>
      </c>
    </row>
    <row r="348" spans="1:8" hidden="1" x14ac:dyDescent="0.25">
      <c r="A348" s="31" t="s">
        <v>2450</v>
      </c>
      <c r="B348" s="31" t="s">
        <v>2497</v>
      </c>
      <c r="C348" s="31" t="s">
        <v>2408</v>
      </c>
      <c r="D348" s="41">
        <v>882399.22665991622</v>
      </c>
      <c r="E348" s="31" t="s">
        <v>2409</v>
      </c>
      <c r="F348" s="35" t="str">
        <f>INDEX('Crosswalk Particulates'!$B:$B,MATCH('2017 EPA Data'!A348,'Crosswalk Particulates'!$A:$A,0))</f>
        <v>process-waste-industry</v>
      </c>
      <c r="G348" s="39">
        <f>INDEX('Crosswalk Particulates'!$E:$E,MATCH('2017 EPA Data'!$B348,'Crosswalk Particulates'!$D:$D,0))</f>
        <v>0</v>
      </c>
      <c r="H348" s="50">
        <f t="shared" si="5"/>
        <v>0</v>
      </c>
    </row>
    <row r="349" spans="1:8" hidden="1" x14ac:dyDescent="0.25">
      <c r="A349" s="31" t="s">
        <v>2491</v>
      </c>
      <c r="B349" s="31" t="s">
        <v>2407</v>
      </c>
      <c r="C349" s="31" t="s">
        <v>2408</v>
      </c>
      <c r="D349" s="41">
        <v>872869.65814800002</v>
      </c>
      <c r="E349" s="31" t="s">
        <v>2409</v>
      </c>
      <c r="F349" s="35" t="str">
        <f>INDEX('Crosswalk Particulates'!$B:$B,MATCH('2017 EPA Data'!A349,'Crosswalk Particulates'!$A:$A,0))</f>
        <v>industry-fuel-biomass</v>
      </c>
      <c r="G349" s="39">
        <f>INDEX('Crosswalk Particulates'!$E:$E,MATCH('2017 EPA Data'!$B349,'Crosswalk Particulates'!$D:$D,0))</f>
        <v>0</v>
      </c>
      <c r="H349" s="50">
        <f t="shared" si="5"/>
        <v>0</v>
      </c>
    </row>
    <row r="350" spans="1:8" hidden="1" x14ac:dyDescent="0.25">
      <c r="A350" s="31" t="s">
        <v>2486</v>
      </c>
      <c r="B350" s="31" t="s">
        <v>2426</v>
      </c>
      <c r="C350" s="31" t="s">
        <v>2408</v>
      </c>
      <c r="D350" s="41">
        <v>869520.51590746734</v>
      </c>
      <c r="E350" s="31" t="s">
        <v>2409</v>
      </c>
      <c r="F350" s="35" t="str">
        <f>INDEX('Crosswalk Particulates'!$B:$B,MATCH('2017 EPA Data'!A350,'Crosswalk Particulates'!$A:$A,0))</f>
        <v>process-other-industry</v>
      </c>
      <c r="G350" s="39">
        <f>INDEX('Crosswalk Particulates'!$E:$E,MATCH('2017 EPA Data'!$B350,'Crosswalk Particulates'!$D:$D,0))</f>
        <v>0</v>
      </c>
      <c r="H350" s="50">
        <f t="shared" si="5"/>
        <v>0</v>
      </c>
    </row>
    <row r="351" spans="1:8" hidden="1" x14ac:dyDescent="0.25">
      <c r="A351" s="31" t="s">
        <v>2418</v>
      </c>
      <c r="B351" s="31" t="s">
        <v>2495</v>
      </c>
      <c r="C351" s="31" t="s">
        <v>2408</v>
      </c>
      <c r="D351" s="41">
        <v>864007.48185728642</v>
      </c>
      <c r="E351" s="31" t="s">
        <v>2409</v>
      </c>
      <c r="F351" s="35" t="str">
        <f>INDEX('Crosswalk Particulates'!$B:$B,MATCH('2017 EPA Data'!A351,'Crosswalk Particulates'!$A:$A,0))</f>
        <v>Transportation Sector</v>
      </c>
      <c r="G351" s="39">
        <f>INDEX('Crosswalk Particulates'!$E:$E,MATCH('2017 EPA Data'!$B351,'Crosswalk Particulates'!$D:$D,0))</f>
        <v>0</v>
      </c>
      <c r="H351" s="50">
        <f t="shared" si="5"/>
        <v>0</v>
      </c>
    </row>
    <row r="352" spans="1:8" hidden="1" x14ac:dyDescent="0.25">
      <c r="A352" s="31" t="s">
        <v>2440</v>
      </c>
      <c r="B352" s="31" t="s">
        <v>2519</v>
      </c>
      <c r="C352" s="31" t="s">
        <v>2408</v>
      </c>
      <c r="D352" s="41">
        <v>862873.79464092909</v>
      </c>
      <c r="E352" s="31" t="s">
        <v>2409</v>
      </c>
      <c r="F352" s="35" t="str">
        <f>INDEX('Crosswalk Particulates'!$B:$B,MATCH('2017 EPA Data'!A352,'Crosswalk Particulates'!$A:$A,0))</f>
        <v>Residential Buildings Sector</v>
      </c>
      <c r="G352" s="39">
        <f>INDEX('Crosswalk Particulates'!$E:$E,MATCH('2017 EPA Data'!$B352,'Crosswalk Particulates'!$D:$D,0))</f>
        <v>0</v>
      </c>
      <c r="H352" s="50">
        <f t="shared" si="5"/>
        <v>0</v>
      </c>
    </row>
    <row r="353" spans="1:8" hidden="1" x14ac:dyDescent="0.25">
      <c r="A353" s="31" t="s">
        <v>2410</v>
      </c>
      <c r="B353" s="31" t="s">
        <v>2435</v>
      </c>
      <c r="C353" s="31" t="s">
        <v>2408</v>
      </c>
      <c r="D353" s="41">
        <v>857307.31903928507</v>
      </c>
      <c r="E353" s="31" t="s">
        <v>2409</v>
      </c>
      <c r="F353" s="35" t="str">
        <f>INDEX('Crosswalk Particulates'!$B:$B,MATCH('2017 EPA Data'!A353,'Crosswalk Particulates'!$A:$A,0))</f>
        <v>process-other-industry</v>
      </c>
      <c r="G353" s="39">
        <f>INDEX('Crosswalk Particulates'!$E:$E,MATCH('2017 EPA Data'!$B353,'Crosswalk Particulates'!$D:$D,0))</f>
        <v>0</v>
      </c>
      <c r="H353" s="50">
        <f t="shared" si="5"/>
        <v>0</v>
      </c>
    </row>
    <row r="354" spans="1:8" hidden="1" x14ac:dyDescent="0.25">
      <c r="A354" s="31" t="s">
        <v>2425</v>
      </c>
      <c r="B354" s="31" t="s">
        <v>2435</v>
      </c>
      <c r="C354" s="31" t="s">
        <v>2408</v>
      </c>
      <c r="D354" s="41">
        <v>855007.93549225444</v>
      </c>
      <c r="E354" s="31" t="s">
        <v>2409</v>
      </c>
      <c r="F354" s="35" t="str">
        <f>INDEX('Crosswalk Particulates'!$B:$B,MATCH('2017 EPA Data'!A354,'Crosswalk Particulates'!$A:$A,0))</f>
        <v>Other-EPA</v>
      </c>
      <c r="G354" s="39">
        <f>INDEX('Crosswalk Particulates'!$E:$E,MATCH('2017 EPA Data'!$B354,'Crosswalk Particulates'!$D:$D,0))</f>
        <v>0</v>
      </c>
      <c r="H354" s="50">
        <f t="shared" si="5"/>
        <v>0</v>
      </c>
    </row>
    <row r="355" spans="1:8" hidden="1" x14ac:dyDescent="0.25">
      <c r="A355" s="31" t="s">
        <v>2494</v>
      </c>
      <c r="B355" s="31" t="s">
        <v>2416</v>
      </c>
      <c r="C355" s="31" t="s">
        <v>2408</v>
      </c>
      <c r="D355" s="41">
        <v>846009.40279930132</v>
      </c>
      <c r="E355" s="31" t="s">
        <v>2409</v>
      </c>
      <c r="F355" s="35" t="str">
        <f>INDEX('Crosswalk Particulates'!$B:$B,MATCH('2017 EPA Data'!A355,'Crosswalk Particulates'!$A:$A,0))</f>
        <v>Transportation Sector</v>
      </c>
      <c r="G355" s="39">
        <f>INDEX('Crosswalk Particulates'!$E:$E,MATCH('2017 EPA Data'!$B355,'Crosswalk Particulates'!$D:$D,0))</f>
        <v>0</v>
      </c>
      <c r="H355" s="50">
        <f t="shared" si="5"/>
        <v>0</v>
      </c>
    </row>
    <row r="356" spans="1:8" x14ac:dyDescent="0.25">
      <c r="A356" s="31" t="s">
        <v>2494</v>
      </c>
      <c r="B356" s="31" t="s">
        <v>2500</v>
      </c>
      <c r="C356" s="31" t="s">
        <v>2448</v>
      </c>
      <c r="D356" s="41">
        <v>844375.15327339002</v>
      </c>
      <c r="E356" s="31" t="s">
        <v>2413</v>
      </c>
      <c r="F356" s="35" t="str">
        <f>INDEX('Crosswalk Particulates'!$B:$B,MATCH('2017 EPA Data'!A356,'Crosswalk Particulates'!$A:$A,0))</f>
        <v>Transportation Sector</v>
      </c>
      <c r="G356" s="39" t="str">
        <f>INDEX('Crosswalk Particulates'!$E:$E,MATCH('2017 EPA Data'!$B356,'Crosswalk Particulates'!$D:$D,0))</f>
        <v>NOX</v>
      </c>
      <c r="H356" s="50">
        <f t="shared" si="5"/>
        <v>766005164856.88245</v>
      </c>
    </row>
    <row r="357" spans="1:8" hidden="1" x14ac:dyDescent="0.25">
      <c r="A357" s="31" t="s">
        <v>2410</v>
      </c>
      <c r="B357" s="31" t="s">
        <v>2497</v>
      </c>
      <c r="C357" s="31" t="s">
        <v>2408</v>
      </c>
      <c r="D357" s="41">
        <v>842036.89060519135</v>
      </c>
      <c r="E357" s="31" t="s">
        <v>2409</v>
      </c>
      <c r="F357" s="35" t="str">
        <f>INDEX('Crosswalk Particulates'!$B:$B,MATCH('2017 EPA Data'!A357,'Crosswalk Particulates'!$A:$A,0))</f>
        <v>process-other-industry</v>
      </c>
      <c r="G357" s="39">
        <f>INDEX('Crosswalk Particulates'!$E:$E,MATCH('2017 EPA Data'!$B357,'Crosswalk Particulates'!$D:$D,0))</f>
        <v>0</v>
      </c>
      <c r="H357" s="50">
        <f t="shared" si="5"/>
        <v>0</v>
      </c>
    </row>
    <row r="358" spans="1:8" hidden="1" x14ac:dyDescent="0.25">
      <c r="A358" s="31" t="s">
        <v>2460</v>
      </c>
      <c r="B358" s="31" t="s">
        <v>2427</v>
      </c>
      <c r="C358" s="31" t="s">
        <v>2408</v>
      </c>
      <c r="D358" s="41">
        <v>838422.47141356801</v>
      </c>
      <c r="E358" s="31" t="s">
        <v>2409</v>
      </c>
      <c r="F358" s="35" t="str">
        <f>INDEX('Crosswalk Particulates'!$B:$B,MATCH('2017 EPA Data'!A358,'Crosswalk Particulates'!$A:$A,0))</f>
        <v>Transportation Sector</v>
      </c>
      <c r="G358" s="39">
        <f>INDEX('Crosswalk Particulates'!$E:$E,MATCH('2017 EPA Data'!$B358,'Crosswalk Particulates'!$D:$D,0))</f>
        <v>0</v>
      </c>
      <c r="H358" s="50">
        <f t="shared" si="5"/>
        <v>0</v>
      </c>
    </row>
    <row r="359" spans="1:8" hidden="1" x14ac:dyDescent="0.25">
      <c r="A359" s="31" t="s">
        <v>2425</v>
      </c>
      <c r="B359" s="31" t="s">
        <v>2500</v>
      </c>
      <c r="C359" s="31" t="s">
        <v>2448</v>
      </c>
      <c r="D359" s="41">
        <v>835101.27074277296</v>
      </c>
      <c r="E359" s="31" t="s">
        <v>2413</v>
      </c>
      <c r="F359" s="35" t="str">
        <f>INDEX('Crosswalk Particulates'!$B:$B,MATCH('2017 EPA Data'!A359,'Crosswalk Particulates'!$A:$A,0))</f>
        <v>Other-EPA</v>
      </c>
      <c r="G359" s="39" t="str">
        <f>INDEX('Crosswalk Particulates'!$E:$E,MATCH('2017 EPA Data'!$B359,'Crosswalk Particulates'!$D:$D,0))</f>
        <v>NOX</v>
      </c>
      <c r="H359" s="50">
        <f t="shared" si="5"/>
        <v>757592030139.22852</v>
      </c>
    </row>
    <row r="360" spans="1:8" hidden="1" x14ac:dyDescent="0.25">
      <c r="A360" s="31" t="s">
        <v>2520</v>
      </c>
      <c r="B360" s="31" t="s">
        <v>2411</v>
      </c>
      <c r="C360" s="31" t="s">
        <v>2412</v>
      </c>
      <c r="D360" s="41">
        <v>826317.15103272849</v>
      </c>
      <c r="E360" s="31" t="s">
        <v>2413</v>
      </c>
      <c r="F360" s="35" t="str">
        <f>INDEX('Crosswalk Particulates'!$B:$B,MATCH('2017 EPA Data'!A360,'Crosswalk Particulates'!$A:$A,0))</f>
        <v>industry-fuel-oil</v>
      </c>
      <c r="G360" s="39">
        <f>INDEX('Crosswalk Particulates'!$E:$E,MATCH('2017 EPA Data'!$B360,'Crosswalk Particulates'!$D:$D,0))</f>
        <v>0</v>
      </c>
      <c r="H360" s="50">
        <f t="shared" si="5"/>
        <v>749623201307.00854</v>
      </c>
    </row>
    <row r="361" spans="1:8" hidden="1" x14ac:dyDescent="0.25">
      <c r="A361" s="31" t="s">
        <v>2417</v>
      </c>
      <c r="B361" s="31" t="s">
        <v>2521</v>
      </c>
      <c r="D361" s="41">
        <v>823136.3025269917</v>
      </c>
      <c r="E361" s="31" t="s">
        <v>2413</v>
      </c>
      <c r="F361" s="35" t="str">
        <f>INDEX('Crosswalk Particulates'!$B:$B,MATCH('2017 EPA Data'!A361,'Crosswalk Particulates'!$A:$A,0))</f>
        <v>Other-EPA</v>
      </c>
      <c r="G361" s="39">
        <f>INDEX('Crosswalk Particulates'!$E:$E,MATCH('2017 EPA Data'!$B361,'Crosswalk Particulates'!$D:$D,0))</f>
        <v>0</v>
      </c>
      <c r="H361" s="50">
        <f t="shared" si="5"/>
        <v>746737580650.62622</v>
      </c>
    </row>
    <row r="362" spans="1:8" hidden="1" x14ac:dyDescent="0.25">
      <c r="A362" s="31" t="s">
        <v>2522</v>
      </c>
      <c r="B362" s="31" t="s">
        <v>2430</v>
      </c>
      <c r="C362" s="31" t="s">
        <v>2408</v>
      </c>
      <c r="D362" s="41">
        <v>822817.93051420001</v>
      </c>
      <c r="E362" s="31" t="s">
        <v>2409</v>
      </c>
      <c r="F362" s="35" t="str">
        <f>INDEX('Crosswalk Particulates'!$B:$B,MATCH('2017 EPA Data'!A362,'Crosswalk Particulates'!$A:$A,0))</f>
        <v>Residential Buildings Sector</v>
      </c>
      <c r="G362" s="39">
        <f>INDEX('Crosswalk Particulates'!$E:$E,MATCH('2017 EPA Data'!$B362,'Crosswalk Particulates'!$D:$D,0))</f>
        <v>0</v>
      </c>
      <c r="H362" s="50">
        <f t="shared" si="5"/>
        <v>0</v>
      </c>
    </row>
    <row r="363" spans="1:8" hidden="1" x14ac:dyDescent="0.25">
      <c r="A363" s="31" t="s">
        <v>2442</v>
      </c>
      <c r="B363" s="31" t="s">
        <v>2426</v>
      </c>
      <c r="C363" s="31" t="s">
        <v>2408</v>
      </c>
      <c r="D363" s="41">
        <v>817689.75490287831</v>
      </c>
      <c r="E363" s="31" t="s">
        <v>2409</v>
      </c>
      <c r="F363" s="35" t="str">
        <f>INDEX('Crosswalk Particulates'!$B:$B,MATCH('2017 EPA Data'!A363,'Crosswalk Particulates'!$A:$A,0))</f>
        <v>industry-fuel-natural gas</v>
      </c>
      <c r="G363" s="39">
        <f>INDEX('Crosswalk Particulates'!$E:$E,MATCH('2017 EPA Data'!$B363,'Crosswalk Particulates'!$D:$D,0))</f>
        <v>0</v>
      </c>
      <c r="H363" s="50">
        <f t="shared" si="5"/>
        <v>0</v>
      </c>
    </row>
    <row r="364" spans="1:8" hidden="1" x14ac:dyDescent="0.25">
      <c r="A364" s="31" t="s">
        <v>2472</v>
      </c>
      <c r="B364" s="31" t="s">
        <v>2419</v>
      </c>
      <c r="C364" s="31" t="s">
        <v>2408</v>
      </c>
      <c r="D364" s="41">
        <v>813155.52601081901</v>
      </c>
      <c r="E364" s="31" t="s">
        <v>2409</v>
      </c>
      <c r="F364" s="35" t="str">
        <f>INDEX('Crosswalk Particulates'!$B:$B,MATCH('2017 EPA Data'!A364,'Crosswalk Particulates'!$A:$A,0))</f>
        <v>Electricity Sector</v>
      </c>
      <c r="G364" s="39">
        <f>INDEX('Crosswalk Particulates'!$E:$E,MATCH('2017 EPA Data'!$B364,'Crosswalk Particulates'!$D:$D,0))</f>
        <v>0</v>
      </c>
      <c r="H364" s="50">
        <f t="shared" si="5"/>
        <v>0</v>
      </c>
    </row>
    <row r="365" spans="1:8" hidden="1" x14ac:dyDescent="0.25">
      <c r="A365" s="31" t="s">
        <v>2420</v>
      </c>
      <c r="B365" s="31" t="s">
        <v>2501</v>
      </c>
      <c r="C365" s="31" t="s">
        <v>2448</v>
      </c>
      <c r="D365" s="41">
        <v>805307.13234525674</v>
      </c>
      <c r="E365" s="31" t="s">
        <v>2413</v>
      </c>
      <c r="F365" s="35" t="str">
        <f>INDEX('Crosswalk Particulates'!$B:$B,MATCH('2017 EPA Data'!A365,'Crosswalk Particulates'!$A:$A,0))</f>
        <v>Other-EPA</v>
      </c>
      <c r="G365" s="39" t="str">
        <f>INDEX('Crosswalk Particulates'!$E:$E,MATCH('2017 EPA Data'!$B365,'Crosswalk Particulates'!$D:$D,0))</f>
        <v>PM25</v>
      </c>
      <c r="H365" s="50">
        <f t="shared" si="5"/>
        <v>730563210299.51355</v>
      </c>
    </row>
    <row r="366" spans="1:8" hidden="1" x14ac:dyDescent="0.25">
      <c r="A366" s="31" t="s">
        <v>2410</v>
      </c>
      <c r="B366" s="31" t="s">
        <v>2434</v>
      </c>
      <c r="C366" s="31" t="s">
        <v>2408</v>
      </c>
      <c r="D366" s="41">
        <v>797577.64414926001</v>
      </c>
      <c r="E366" s="31" t="s">
        <v>2409</v>
      </c>
      <c r="F366" s="35" t="str">
        <f>INDEX('Crosswalk Particulates'!$B:$B,MATCH('2017 EPA Data'!A366,'Crosswalk Particulates'!$A:$A,0))</f>
        <v>process-other-industry</v>
      </c>
      <c r="G366" s="39">
        <f>INDEX('Crosswalk Particulates'!$E:$E,MATCH('2017 EPA Data'!$B366,'Crosswalk Particulates'!$D:$D,0))</f>
        <v>0</v>
      </c>
      <c r="H366" s="50">
        <f t="shared" si="5"/>
        <v>0</v>
      </c>
    </row>
    <row r="367" spans="1:8" hidden="1" x14ac:dyDescent="0.25">
      <c r="A367" s="31" t="s">
        <v>2523</v>
      </c>
      <c r="B367" s="31" t="s">
        <v>2471</v>
      </c>
      <c r="C367" s="31" t="s">
        <v>2408</v>
      </c>
      <c r="D367" s="41">
        <v>796144.50405502005</v>
      </c>
      <c r="E367" s="31" t="s">
        <v>2409</v>
      </c>
      <c r="F367" s="35" t="str">
        <f>INDEX('Crosswalk Particulates'!$B:$B,MATCH('2017 EPA Data'!A367,'Crosswalk Particulates'!$A:$A,0))</f>
        <v>industry-fuel-other</v>
      </c>
      <c r="G367" s="39">
        <f>INDEX('Crosswalk Particulates'!$E:$E,MATCH('2017 EPA Data'!$B367,'Crosswalk Particulates'!$D:$D,0))</f>
        <v>0</v>
      </c>
      <c r="H367" s="50">
        <f t="shared" si="5"/>
        <v>0</v>
      </c>
    </row>
    <row r="368" spans="1:8" hidden="1" x14ac:dyDescent="0.25">
      <c r="A368" s="31" t="s">
        <v>2482</v>
      </c>
      <c r="B368" s="31" t="s">
        <v>2430</v>
      </c>
      <c r="C368" s="31" t="s">
        <v>2408</v>
      </c>
      <c r="D368" s="41">
        <v>796022.70641774859</v>
      </c>
      <c r="E368" s="31" t="s">
        <v>2409</v>
      </c>
      <c r="F368" s="35" t="str">
        <f>INDEX('Crosswalk Particulates'!$B:$B,MATCH('2017 EPA Data'!A368,'Crosswalk Particulates'!$A:$A,0))</f>
        <v>Other-EPA</v>
      </c>
      <c r="G368" s="39">
        <f>INDEX('Crosswalk Particulates'!$E:$E,MATCH('2017 EPA Data'!$B368,'Crosswalk Particulates'!$D:$D,0))</f>
        <v>0</v>
      </c>
      <c r="H368" s="50">
        <f t="shared" si="5"/>
        <v>0</v>
      </c>
    </row>
    <row r="369" spans="1:8" hidden="1" x14ac:dyDescent="0.25">
      <c r="A369" s="31" t="s">
        <v>2490</v>
      </c>
      <c r="B369" s="31" t="s">
        <v>2501</v>
      </c>
      <c r="C369" s="31" t="s">
        <v>2448</v>
      </c>
      <c r="D369" s="41">
        <v>793637.90758047334</v>
      </c>
      <c r="E369" s="31" t="s">
        <v>2413</v>
      </c>
      <c r="F369" s="35" t="str">
        <f>INDEX('Crosswalk Particulates'!$B:$B,MATCH('2017 EPA Data'!A369,'Crosswalk Particulates'!$A:$A,0))</f>
        <v>Other-EPA</v>
      </c>
      <c r="G369" s="39" t="str">
        <f>INDEX('Crosswalk Particulates'!$E:$E,MATCH('2017 EPA Data'!$B369,'Crosswalk Particulates'!$D:$D,0))</f>
        <v>PM25</v>
      </c>
      <c r="H369" s="50">
        <f t="shared" si="5"/>
        <v>719977055075.68054</v>
      </c>
    </row>
    <row r="370" spans="1:8" hidden="1" x14ac:dyDescent="0.25">
      <c r="A370" s="31" t="s">
        <v>2473</v>
      </c>
      <c r="B370" s="31" t="s">
        <v>2415</v>
      </c>
      <c r="C370" s="31" t="s">
        <v>2408</v>
      </c>
      <c r="D370" s="41">
        <v>788488.02727649093</v>
      </c>
      <c r="E370" s="31" t="s">
        <v>2409</v>
      </c>
      <c r="F370" s="35" t="str">
        <f>INDEX('Crosswalk Particulates'!$B:$B,MATCH('2017 EPA Data'!A370,'Crosswalk Particulates'!$A:$A,0))</f>
        <v>Commercial Buildings Sector</v>
      </c>
      <c r="G370" s="39">
        <f>INDEX('Crosswalk Particulates'!$E:$E,MATCH('2017 EPA Data'!$B370,'Crosswalk Particulates'!$D:$D,0))</f>
        <v>0</v>
      </c>
      <c r="H370" s="50">
        <f t="shared" si="5"/>
        <v>0</v>
      </c>
    </row>
    <row r="371" spans="1:8" hidden="1" x14ac:dyDescent="0.25">
      <c r="A371" s="31" t="s">
        <v>2473</v>
      </c>
      <c r="B371" s="31" t="s">
        <v>2430</v>
      </c>
      <c r="C371" s="31" t="s">
        <v>2408</v>
      </c>
      <c r="D371" s="41">
        <v>787474.72559240006</v>
      </c>
      <c r="E371" s="31" t="s">
        <v>2409</v>
      </c>
      <c r="F371" s="35" t="str">
        <f>INDEX('Crosswalk Particulates'!$B:$B,MATCH('2017 EPA Data'!A371,'Crosswalk Particulates'!$A:$A,0))</f>
        <v>Commercial Buildings Sector</v>
      </c>
      <c r="G371" s="39">
        <f>INDEX('Crosswalk Particulates'!$E:$E,MATCH('2017 EPA Data'!$B371,'Crosswalk Particulates'!$D:$D,0))</f>
        <v>0</v>
      </c>
      <c r="H371" s="50">
        <f t="shared" si="5"/>
        <v>0</v>
      </c>
    </row>
    <row r="372" spans="1:8" hidden="1" x14ac:dyDescent="0.25">
      <c r="A372" s="31" t="s">
        <v>2421</v>
      </c>
      <c r="B372" s="31" t="s">
        <v>2524</v>
      </c>
      <c r="C372" s="31" t="s">
        <v>2408</v>
      </c>
      <c r="D372" s="41">
        <v>778508.49904630345</v>
      </c>
      <c r="E372" s="31" t="s">
        <v>2409</v>
      </c>
      <c r="F372" s="35" t="str">
        <f>INDEX('Crosswalk Particulates'!$B:$B,MATCH('2017 EPA Data'!A372,'Crosswalk Particulates'!$A:$A,0))</f>
        <v>process-other-industry</v>
      </c>
      <c r="G372" s="39">
        <f>INDEX('Crosswalk Particulates'!$E:$E,MATCH('2017 EPA Data'!$B372,'Crosswalk Particulates'!$D:$D,0))</f>
        <v>0</v>
      </c>
      <c r="H372" s="50">
        <f t="shared" si="5"/>
        <v>0</v>
      </c>
    </row>
    <row r="373" spans="1:8" hidden="1" x14ac:dyDescent="0.25">
      <c r="A373" s="31" t="s">
        <v>2482</v>
      </c>
      <c r="B373" s="31" t="s">
        <v>2495</v>
      </c>
      <c r="C373" s="31" t="s">
        <v>2408</v>
      </c>
      <c r="D373" s="41">
        <v>778011.20626926364</v>
      </c>
      <c r="E373" s="31" t="s">
        <v>2409</v>
      </c>
      <c r="F373" s="35" t="str">
        <f>INDEX('Crosswalk Particulates'!$B:$B,MATCH('2017 EPA Data'!A373,'Crosswalk Particulates'!$A:$A,0))</f>
        <v>Other-EPA</v>
      </c>
      <c r="G373" s="39">
        <f>INDEX('Crosswalk Particulates'!$E:$E,MATCH('2017 EPA Data'!$B373,'Crosswalk Particulates'!$D:$D,0))</f>
        <v>0</v>
      </c>
      <c r="H373" s="50">
        <f t="shared" si="5"/>
        <v>0</v>
      </c>
    </row>
    <row r="374" spans="1:8" hidden="1" x14ac:dyDescent="0.25">
      <c r="A374" s="31" t="s">
        <v>2417</v>
      </c>
      <c r="B374" s="31" t="s">
        <v>2525</v>
      </c>
      <c r="D374" s="41">
        <v>775962.79408817005</v>
      </c>
      <c r="E374" s="31" t="s">
        <v>2413</v>
      </c>
      <c r="F374" s="35" t="str">
        <f>INDEX('Crosswalk Particulates'!$B:$B,MATCH('2017 EPA Data'!A374,'Crosswalk Particulates'!$A:$A,0))</f>
        <v>Other-EPA</v>
      </c>
      <c r="G374" s="39" t="str">
        <f>INDEX('Crosswalk Particulates'!$E:$E,MATCH('2017 EPA Data'!$B374,'Crosswalk Particulates'!$D:$D,0))</f>
        <v>OC</v>
      </c>
      <c r="H374" s="50">
        <f t="shared" si="5"/>
        <v>703942442768.52258</v>
      </c>
    </row>
    <row r="375" spans="1:8" hidden="1" x14ac:dyDescent="0.25">
      <c r="A375" s="31" t="s">
        <v>2493</v>
      </c>
      <c r="B375" s="31" t="s">
        <v>2466</v>
      </c>
      <c r="C375" s="31" t="s">
        <v>2408</v>
      </c>
      <c r="D375" s="41">
        <v>775572.16007860005</v>
      </c>
      <c r="E375" s="31" t="s">
        <v>2409</v>
      </c>
      <c r="F375" s="35" t="str">
        <f>INDEX('Crosswalk Particulates'!$B:$B,MATCH('2017 EPA Data'!A375,'Crosswalk Particulates'!$A:$A,0))</f>
        <v>process-other-industry</v>
      </c>
      <c r="G375" s="39">
        <f>INDEX('Crosswalk Particulates'!$E:$E,MATCH('2017 EPA Data'!$B375,'Crosswalk Particulates'!$D:$D,0))</f>
        <v>0</v>
      </c>
      <c r="H375" s="50">
        <f t="shared" si="5"/>
        <v>0</v>
      </c>
    </row>
    <row r="376" spans="1:8" hidden="1" x14ac:dyDescent="0.25">
      <c r="A376" s="31" t="s">
        <v>2410</v>
      </c>
      <c r="B376" s="31" t="s">
        <v>2462</v>
      </c>
      <c r="C376" s="31" t="s">
        <v>2408</v>
      </c>
      <c r="D376" s="41">
        <v>775067.08536671998</v>
      </c>
      <c r="E376" s="31" t="s">
        <v>2409</v>
      </c>
      <c r="F376" s="35" t="str">
        <f>INDEX('Crosswalk Particulates'!$B:$B,MATCH('2017 EPA Data'!A376,'Crosswalk Particulates'!$A:$A,0))</f>
        <v>process-other-industry</v>
      </c>
      <c r="G376" s="39">
        <f>INDEX('Crosswalk Particulates'!$E:$E,MATCH('2017 EPA Data'!$B376,'Crosswalk Particulates'!$D:$D,0))</f>
        <v>0</v>
      </c>
      <c r="H376" s="50">
        <f t="shared" si="5"/>
        <v>0</v>
      </c>
    </row>
    <row r="377" spans="1:8" hidden="1" x14ac:dyDescent="0.25">
      <c r="A377" s="31" t="s">
        <v>2523</v>
      </c>
      <c r="B377" s="31" t="s">
        <v>2428</v>
      </c>
      <c r="C377" s="31" t="s">
        <v>2408</v>
      </c>
      <c r="D377" s="41">
        <v>767546.0750866147</v>
      </c>
      <c r="E377" s="31" t="s">
        <v>2409</v>
      </c>
      <c r="F377" s="35" t="str">
        <f>INDEX('Crosswalk Particulates'!$B:$B,MATCH('2017 EPA Data'!A377,'Crosswalk Particulates'!$A:$A,0))</f>
        <v>industry-fuel-other</v>
      </c>
      <c r="G377" s="39">
        <f>INDEX('Crosswalk Particulates'!$E:$E,MATCH('2017 EPA Data'!$B377,'Crosswalk Particulates'!$D:$D,0))</f>
        <v>0</v>
      </c>
      <c r="H377" s="50">
        <f t="shared" si="5"/>
        <v>0</v>
      </c>
    </row>
    <row r="378" spans="1:8" hidden="1" x14ac:dyDescent="0.25">
      <c r="A378" s="31" t="s">
        <v>2469</v>
      </c>
      <c r="B378" s="31" t="s">
        <v>2411</v>
      </c>
      <c r="C378" s="31" t="s">
        <v>2412</v>
      </c>
      <c r="D378" s="41">
        <v>760756.59701032005</v>
      </c>
      <c r="E378" s="31" t="s">
        <v>2413</v>
      </c>
      <c r="F378" s="35" t="str">
        <f>INDEX('Crosswalk Particulates'!$B:$B,MATCH('2017 EPA Data'!A378,'Crosswalk Particulates'!$A:$A,0))</f>
        <v>process-chemicals-industry</v>
      </c>
      <c r="G378" s="39">
        <f>INDEX('Crosswalk Particulates'!$E:$E,MATCH('2017 EPA Data'!$B378,'Crosswalk Particulates'!$D:$D,0))</f>
        <v>0</v>
      </c>
      <c r="H378" s="50">
        <f t="shared" si="5"/>
        <v>690147596420.53516</v>
      </c>
    </row>
    <row r="379" spans="1:8" hidden="1" x14ac:dyDescent="0.25">
      <c r="A379" s="31" t="s">
        <v>2417</v>
      </c>
      <c r="B379" s="31" t="s">
        <v>2526</v>
      </c>
      <c r="C379" s="31" t="s">
        <v>2408</v>
      </c>
      <c r="D379" s="41">
        <v>759073.40811011195</v>
      </c>
      <c r="E379" s="31" t="s">
        <v>2409</v>
      </c>
      <c r="F379" s="35" t="str">
        <f>INDEX('Crosswalk Particulates'!$B:$B,MATCH('2017 EPA Data'!A379,'Crosswalk Particulates'!$A:$A,0))</f>
        <v>Other-EPA</v>
      </c>
      <c r="G379" s="39">
        <f>INDEX('Crosswalk Particulates'!$E:$E,MATCH('2017 EPA Data'!$B379,'Crosswalk Particulates'!$D:$D,0))</f>
        <v>0</v>
      </c>
      <c r="H379" s="50">
        <f t="shared" si="5"/>
        <v>0</v>
      </c>
    </row>
    <row r="380" spans="1:8" hidden="1" x14ac:dyDescent="0.25">
      <c r="A380" s="31" t="s">
        <v>2442</v>
      </c>
      <c r="B380" s="31" t="s">
        <v>2419</v>
      </c>
      <c r="C380" s="31" t="s">
        <v>2408</v>
      </c>
      <c r="D380" s="41">
        <v>752086.0992266814</v>
      </c>
      <c r="E380" s="31" t="s">
        <v>2409</v>
      </c>
      <c r="F380" s="35" t="str">
        <f>INDEX('Crosswalk Particulates'!$B:$B,MATCH('2017 EPA Data'!A380,'Crosswalk Particulates'!$A:$A,0))</f>
        <v>industry-fuel-natural gas</v>
      </c>
      <c r="G380" s="39">
        <f>INDEX('Crosswalk Particulates'!$E:$E,MATCH('2017 EPA Data'!$B380,'Crosswalk Particulates'!$D:$D,0))</f>
        <v>0</v>
      </c>
      <c r="H380" s="50">
        <f t="shared" si="5"/>
        <v>0</v>
      </c>
    </row>
    <row r="381" spans="1:8" hidden="1" x14ac:dyDescent="0.25">
      <c r="A381" s="31" t="s">
        <v>2417</v>
      </c>
      <c r="B381" s="31" t="s">
        <v>2527</v>
      </c>
      <c r="C381" s="31" t="s">
        <v>2408</v>
      </c>
      <c r="D381" s="41">
        <v>750212.62725978636</v>
      </c>
      <c r="E381" s="31" t="s">
        <v>2409</v>
      </c>
      <c r="F381" s="35" t="str">
        <f>INDEX('Crosswalk Particulates'!$B:$B,MATCH('2017 EPA Data'!A381,'Crosswalk Particulates'!$A:$A,0))</f>
        <v>Other-EPA</v>
      </c>
      <c r="G381" s="39">
        <f>INDEX('Crosswalk Particulates'!$E:$E,MATCH('2017 EPA Data'!$B381,'Crosswalk Particulates'!$D:$D,0))</f>
        <v>0</v>
      </c>
      <c r="H381" s="50">
        <f t="shared" si="5"/>
        <v>0</v>
      </c>
    </row>
    <row r="382" spans="1:8" hidden="1" x14ac:dyDescent="0.25">
      <c r="A382" s="31" t="s">
        <v>2420</v>
      </c>
      <c r="B382" s="31" t="s">
        <v>2505</v>
      </c>
      <c r="C382" s="31" t="s">
        <v>2408</v>
      </c>
      <c r="D382" s="41">
        <v>745603.06158807792</v>
      </c>
      <c r="E382" s="31" t="s">
        <v>2409</v>
      </c>
      <c r="F382" s="35" t="str">
        <f>INDEX('Crosswalk Particulates'!$B:$B,MATCH('2017 EPA Data'!A382,'Crosswalk Particulates'!$A:$A,0))</f>
        <v>Other-EPA</v>
      </c>
      <c r="G382" s="39">
        <f>INDEX('Crosswalk Particulates'!$E:$E,MATCH('2017 EPA Data'!$B382,'Crosswalk Particulates'!$D:$D,0))</f>
        <v>0</v>
      </c>
      <c r="H382" s="50">
        <f t="shared" si="5"/>
        <v>0</v>
      </c>
    </row>
    <row r="383" spans="1:8" hidden="1" x14ac:dyDescent="0.25">
      <c r="A383" s="31" t="s">
        <v>2436</v>
      </c>
      <c r="B383" s="31" t="s">
        <v>2428</v>
      </c>
      <c r="C383" s="31" t="s">
        <v>2408</v>
      </c>
      <c r="D383" s="41">
        <v>742174.25604344194</v>
      </c>
      <c r="E383" s="31" t="s">
        <v>2409</v>
      </c>
      <c r="F383" s="35" t="str">
        <f>INDEX('Crosswalk Particulates'!$B:$B,MATCH('2017 EPA Data'!A383,'Crosswalk Particulates'!$A:$A,0))</f>
        <v>Transportation Sector</v>
      </c>
      <c r="G383" s="39">
        <f>INDEX('Crosswalk Particulates'!$E:$E,MATCH('2017 EPA Data'!$B383,'Crosswalk Particulates'!$D:$D,0))</f>
        <v>0</v>
      </c>
      <c r="H383" s="50">
        <f t="shared" si="5"/>
        <v>0</v>
      </c>
    </row>
    <row r="384" spans="1:8" hidden="1" x14ac:dyDescent="0.25">
      <c r="A384" s="31" t="s">
        <v>2445</v>
      </c>
      <c r="B384" s="31" t="s">
        <v>2415</v>
      </c>
      <c r="C384" s="31" t="s">
        <v>2408</v>
      </c>
      <c r="D384" s="41">
        <v>740867.29245303036</v>
      </c>
      <c r="E384" s="31" t="s">
        <v>2409</v>
      </c>
      <c r="F384" s="35" t="str">
        <f>INDEX('Crosswalk Particulates'!$B:$B,MATCH('2017 EPA Data'!A384,'Crosswalk Particulates'!$A:$A,0))</f>
        <v>Transportation Sector</v>
      </c>
      <c r="G384" s="39">
        <f>INDEX('Crosswalk Particulates'!$E:$E,MATCH('2017 EPA Data'!$B384,'Crosswalk Particulates'!$D:$D,0))</f>
        <v>0</v>
      </c>
      <c r="H384" s="50">
        <f t="shared" si="5"/>
        <v>0</v>
      </c>
    </row>
    <row r="385" spans="1:8" hidden="1" x14ac:dyDescent="0.25">
      <c r="A385" s="31" t="s">
        <v>2417</v>
      </c>
      <c r="B385" s="31" t="s">
        <v>2528</v>
      </c>
      <c r="C385" s="31" t="s">
        <v>2408</v>
      </c>
      <c r="D385" s="41">
        <v>738398.25819078519</v>
      </c>
      <c r="E385" s="31" t="s">
        <v>2409</v>
      </c>
      <c r="F385" s="35" t="str">
        <f>INDEX('Crosswalk Particulates'!$B:$B,MATCH('2017 EPA Data'!A385,'Crosswalk Particulates'!$A:$A,0))</f>
        <v>Other-EPA</v>
      </c>
      <c r="G385" s="39">
        <f>INDEX('Crosswalk Particulates'!$E:$E,MATCH('2017 EPA Data'!$B385,'Crosswalk Particulates'!$D:$D,0))</f>
        <v>0</v>
      </c>
      <c r="H385" s="50">
        <f t="shared" si="5"/>
        <v>0</v>
      </c>
    </row>
    <row r="386" spans="1:8" hidden="1" x14ac:dyDescent="0.25">
      <c r="A386" s="31" t="s">
        <v>2417</v>
      </c>
      <c r="B386" s="31" t="s">
        <v>2511</v>
      </c>
      <c r="C386" s="31" t="s">
        <v>2408</v>
      </c>
      <c r="D386" s="41">
        <v>738398.25819078519</v>
      </c>
      <c r="E386" s="31" t="s">
        <v>2409</v>
      </c>
      <c r="F386" s="35" t="str">
        <f>INDEX('Crosswalk Particulates'!$B:$B,MATCH('2017 EPA Data'!A386,'Crosswalk Particulates'!$A:$A,0))</f>
        <v>Other-EPA</v>
      </c>
      <c r="G386" s="39">
        <f>INDEX('Crosswalk Particulates'!$E:$E,MATCH('2017 EPA Data'!$B386,'Crosswalk Particulates'!$D:$D,0))</f>
        <v>0</v>
      </c>
      <c r="H386" s="50">
        <f t="shared" si="5"/>
        <v>0</v>
      </c>
    </row>
    <row r="387" spans="1:8" hidden="1" x14ac:dyDescent="0.25">
      <c r="A387" s="31" t="s">
        <v>2469</v>
      </c>
      <c r="B387" s="31" t="s">
        <v>2504</v>
      </c>
      <c r="C387" s="31" t="s">
        <v>2408</v>
      </c>
      <c r="D387" s="41">
        <v>732772.92548520002</v>
      </c>
      <c r="E387" s="31" t="s">
        <v>2409</v>
      </c>
      <c r="F387" s="35" t="str">
        <f>INDEX('Crosswalk Particulates'!$B:$B,MATCH('2017 EPA Data'!A387,'Crosswalk Particulates'!$A:$A,0))</f>
        <v>process-chemicals-industry</v>
      </c>
      <c r="G387" s="39">
        <f>INDEX('Crosswalk Particulates'!$E:$E,MATCH('2017 EPA Data'!$B387,'Crosswalk Particulates'!$D:$D,0))</f>
        <v>0</v>
      </c>
      <c r="H387" s="50">
        <f t="shared" si="5"/>
        <v>0</v>
      </c>
    </row>
    <row r="388" spans="1:8" hidden="1" x14ac:dyDescent="0.25">
      <c r="A388" s="31" t="s">
        <v>2523</v>
      </c>
      <c r="B388" s="31" t="s">
        <v>2411</v>
      </c>
      <c r="C388" s="31" t="s">
        <v>2412</v>
      </c>
      <c r="D388" s="41">
        <v>727143.21778586996</v>
      </c>
      <c r="E388" s="31" t="s">
        <v>2413</v>
      </c>
      <c r="F388" s="35" t="str">
        <f>INDEX('Crosswalk Particulates'!$B:$B,MATCH('2017 EPA Data'!A388,'Crosswalk Particulates'!$A:$A,0))</f>
        <v>industry-fuel-other</v>
      </c>
      <c r="G388" s="39">
        <f>INDEX('Crosswalk Particulates'!$E:$E,MATCH('2017 EPA Data'!$B388,'Crosswalk Particulates'!$D:$D,0))</f>
        <v>0</v>
      </c>
      <c r="H388" s="50">
        <f t="shared" ref="H388:H451" si="6">IF(E388="TON",D388/metricton_to_shortton,0)*10^6</f>
        <v>659654015463.77148</v>
      </c>
    </row>
    <row r="389" spans="1:8" hidden="1" x14ac:dyDescent="0.25">
      <c r="A389" s="31" t="s">
        <v>2443</v>
      </c>
      <c r="B389" s="31" t="s">
        <v>2431</v>
      </c>
      <c r="C389" s="31" t="s">
        <v>2408</v>
      </c>
      <c r="D389" s="41">
        <v>723606.61961734493</v>
      </c>
      <c r="E389" s="31" t="s">
        <v>2409</v>
      </c>
      <c r="F389" s="35" t="str">
        <f>INDEX('Crosswalk Particulates'!$B:$B,MATCH('2017 EPA Data'!A389,'Crosswalk Particulates'!$A:$A,0))</f>
        <v>process-agriculture-industry</v>
      </c>
      <c r="G389" s="39">
        <f>INDEX('Crosswalk Particulates'!$E:$E,MATCH('2017 EPA Data'!$B389,'Crosswalk Particulates'!$D:$D,0))</f>
        <v>0</v>
      </c>
      <c r="H389" s="50">
        <f t="shared" si="6"/>
        <v>0</v>
      </c>
    </row>
    <row r="390" spans="1:8" hidden="1" x14ac:dyDescent="0.25">
      <c r="A390" s="31" t="s">
        <v>2423</v>
      </c>
      <c r="B390" s="31" t="s">
        <v>2495</v>
      </c>
      <c r="C390" s="31" t="s">
        <v>2408</v>
      </c>
      <c r="D390" s="41">
        <v>717738.15274352918</v>
      </c>
      <c r="E390" s="31" t="s">
        <v>2409</v>
      </c>
      <c r="F390" s="35" t="str">
        <f>INDEX('Crosswalk Particulates'!$B:$B,MATCH('2017 EPA Data'!A390,'Crosswalk Particulates'!$A:$A,0))</f>
        <v>Other-EPA</v>
      </c>
      <c r="G390" s="39">
        <f>INDEX('Crosswalk Particulates'!$E:$E,MATCH('2017 EPA Data'!$B390,'Crosswalk Particulates'!$D:$D,0))</f>
        <v>0</v>
      </c>
      <c r="H390" s="50">
        <f t="shared" si="6"/>
        <v>0</v>
      </c>
    </row>
    <row r="391" spans="1:8" hidden="1" x14ac:dyDescent="0.25">
      <c r="A391" s="31" t="s">
        <v>2410</v>
      </c>
      <c r="B391" s="31" t="s">
        <v>2426</v>
      </c>
      <c r="C391" s="31" t="s">
        <v>2408</v>
      </c>
      <c r="D391" s="41">
        <v>716171.57464216289</v>
      </c>
      <c r="E391" s="31" t="s">
        <v>2409</v>
      </c>
      <c r="F391" s="35" t="str">
        <f>INDEX('Crosswalk Particulates'!$B:$B,MATCH('2017 EPA Data'!A391,'Crosswalk Particulates'!$A:$A,0))</f>
        <v>process-other-industry</v>
      </c>
      <c r="G391" s="39">
        <f>INDEX('Crosswalk Particulates'!$E:$E,MATCH('2017 EPA Data'!$B391,'Crosswalk Particulates'!$D:$D,0))</f>
        <v>0</v>
      </c>
      <c r="H391" s="50">
        <f t="shared" si="6"/>
        <v>0</v>
      </c>
    </row>
    <row r="392" spans="1:8" hidden="1" x14ac:dyDescent="0.25">
      <c r="A392" s="31" t="s">
        <v>2482</v>
      </c>
      <c r="B392" s="31" t="s">
        <v>2435</v>
      </c>
      <c r="C392" s="31" t="s">
        <v>2408</v>
      </c>
      <c r="D392" s="41">
        <v>704357.37794918544</v>
      </c>
      <c r="E392" s="31" t="s">
        <v>2409</v>
      </c>
      <c r="F392" s="35" t="str">
        <f>INDEX('Crosswalk Particulates'!$B:$B,MATCH('2017 EPA Data'!A392,'Crosswalk Particulates'!$A:$A,0))</f>
        <v>Other-EPA</v>
      </c>
      <c r="G392" s="39">
        <f>INDEX('Crosswalk Particulates'!$E:$E,MATCH('2017 EPA Data'!$B392,'Crosswalk Particulates'!$D:$D,0))</f>
        <v>0</v>
      </c>
      <c r="H392" s="50">
        <f t="shared" si="6"/>
        <v>0</v>
      </c>
    </row>
    <row r="393" spans="1:8" hidden="1" x14ac:dyDescent="0.25">
      <c r="A393" s="31" t="s">
        <v>2438</v>
      </c>
      <c r="B393" s="31" t="s">
        <v>2464</v>
      </c>
      <c r="C393" s="31" t="s">
        <v>2408</v>
      </c>
      <c r="D393" s="41">
        <v>695980.67634879996</v>
      </c>
      <c r="E393" s="31" t="s">
        <v>2409</v>
      </c>
      <c r="F393" s="35" t="str">
        <f>INDEX('Crosswalk Particulates'!$B:$B,MATCH('2017 EPA Data'!A393,'Crosswalk Particulates'!$A:$A,0))</f>
        <v>process-other-industry</v>
      </c>
      <c r="G393" s="39">
        <f>INDEX('Crosswalk Particulates'!$E:$E,MATCH('2017 EPA Data'!$B393,'Crosswalk Particulates'!$D:$D,0))</f>
        <v>0</v>
      </c>
      <c r="H393" s="50">
        <f t="shared" si="6"/>
        <v>0</v>
      </c>
    </row>
    <row r="394" spans="1:8" hidden="1" x14ac:dyDescent="0.25">
      <c r="A394" s="31" t="s">
        <v>2483</v>
      </c>
      <c r="B394" s="31" t="s">
        <v>2471</v>
      </c>
      <c r="C394" s="31" t="s">
        <v>2408</v>
      </c>
      <c r="D394" s="41">
        <v>692200.04155800003</v>
      </c>
      <c r="E394" s="31" t="s">
        <v>2409</v>
      </c>
      <c r="F394" s="35" t="str">
        <f>INDEX('Crosswalk Particulates'!$B:$B,MATCH('2017 EPA Data'!A394,'Crosswalk Particulates'!$A:$A,0))</f>
        <v>process-ngps-industry</v>
      </c>
      <c r="G394" s="39">
        <f>INDEX('Crosswalk Particulates'!$E:$E,MATCH('2017 EPA Data'!$B394,'Crosswalk Particulates'!$D:$D,0))</f>
        <v>0</v>
      </c>
      <c r="H394" s="50">
        <f t="shared" si="6"/>
        <v>0</v>
      </c>
    </row>
    <row r="395" spans="1:8" hidden="1" x14ac:dyDescent="0.25">
      <c r="A395" s="31" t="s">
        <v>2438</v>
      </c>
      <c r="B395" s="31" t="s">
        <v>2461</v>
      </c>
      <c r="C395" s="31" t="s">
        <v>2408</v>
      </c>
      <c r="D395" s="41">
        <v>691378.69813078002</v>
      </c>
      <c r="E395" s="31" t="s">
        <v>2409</v>
      </c>
      <c r="F395" s="35" t="str">
        <f>INDEX('Crosswalk Particulates'!$B:$B,MATCH('2017 EPA Data'!A395,'Crosswalk Particulates'!$A:$A,0))</f>
        <v>process-other-industry</v>
      </c>
      <c r="G395" s="39">
        <f>INDEX('Crosswalk Particulates'!$E:$E,MATCH('2017 EPA Data'!$B395,'Crosswalk Particulates'!$D:$D,0))</f>
        <v>0</v>
      </c>
      <c r="H395" s="50">
        <f t="shared" si="6"/>
        <v>0</v>
      </c>
    </row>
    <row r="396" spans="1:8" hidden="1" x14ac:dyDescent="0.25">
      <c r="A396" s="31" t="s">
        <v>2491</v>
      </c>
      <c r="B396" s="31" t="s">
        <v>2427</v>
      </c>
      <c r="C396" s="31" t="s">
        <v>2408</v>
      </c>
      <c r="D396" s="41">
        <v>690264.25798301969</v>
      </c>
      <c r="E396" s="31" t="s">
        <v>2409</v>
      </c>
      <c r="F396" s="35" t="str">
        <f>INDEX('Crosswalk Particulates'!$B:$B,MATCH('2017 EPA Data'!A396,'Crosswalk Particulates'!$A:$A,0))</f>
        <v>industry-fuel-biomass</v>
      </c>
      <c r="G396" s="39">
        <f>INDEX('Crosswalk Particulates'!$E:$E,MATCH('2017 EPA Data'!$B396,'Crosswalk Particulates'!$D:$D,0))</f>
        <v>0</v>
      </c>
      <c r="H396" s="50">
        <f t="shared" si="6"/>
        <v>0</v>
      </c>
    </row>
    <row r="397" spans="1:8" hidden="1" x14ac:dyDescent="0.25">
      <c r="A397" s="31" t="s">
        <v>2418</v>
      </c>
      <c r="B397" s="31" t="s">
        <v>2435</v>
      </c>
      <c r="C397" s="31" t="s">
        <v>2408</v>
      </c>
      <c r="D397" s="41">
        <v>684882.651208553</v>
      </c>
      <c r="E397" s="31" t="s">
        <v>2409</v>
      </c>
      <c r="F397" s="35" t="str">
        <f>INDEX('Crosswalk Particulates'!$B:$B,MATCH('2017 EPA Data'!A397,'Crosswalk Particulates'!$A:$A,0))</f>
        <v>Transportation Sector</v>
      </c>
      <c r="G397" s="39">
        <f>INDEX('Crosswalk Particulates'!$E:$E,MATCH('2017 EPA Data'!$B397,'Crosswalk Particulates'!$D:$D,0))</f>
        <v>0</v>
      </c>
      <c r="H397" s="50">
        <f t="shared" si="6"/>
        <v>0</v>
      </c>
    </row>
    <row r="398" spans="1:8" hidden="1" x14ac:dyDescent="0.25">
      <c r="A398" s="31" t="s">
        <v>2441</v>
      </c>
      <c r="B398" s="31" t="s">
        <v>2449</v>
      </c>
      <c r="C398" s="31" t="s">
        <v>2408</v>
      </c>
      <c r="D398" s="41">
        <v>682673.75314771628</v>
      </c>
      <c r="E398" s="31" t="s">
        <v>2409</v>
      </c>
      <c r="F398" s="35" t="str">
        <f>INDEX('Crosswalk Particulates'!$B:$B,MATCH('2017 EPA Data'!A398,'Crosswalk Particulates'!$A:$A,0))</f>
        <v>process-other-industry</v>
      </c>
      <c r="G398" s="39">
        <f>INDEX('Crosswalk Particulates'!$E:$E,MATCH('2017 EPA Data'!$B398,'Crosswalk Particulates'!$D:$D,0))</f>
        <v>0</v>
      </c>
      <c r="H398" s="50">
        <f t="shared" si="6"/>
        <v>0</v>
      </c>
    </row>
    <row r="399" spans="1:8" hidden="1" x14ac:dyDescent="0.25">
      <c r="A399" s="31" t="s">
        <v>2456</v>
      </c>
      <c r="B399" s="31" t="s">
        <v>2503</v>
      </c>
      <c r="C399" s="31" t="s">
        <v>2408</v>
      </c>
      <c r="D399" s="41">
        <v>678042.97729720001</v>
      </c>
      <c r="E399" s="31" t="s">
        <v>2409</v>
      </c>
      <c r="F399" s="35" t="str">
        <f>INDEX('Crosswalk Particulates'!$B:$B,MATCH('2017 EPA Data'!A399,'Crosswalk Particulates'!$A:$A,0))</f>
        <v>Electricity Sector</v>
      </c>
      <c r="G399" s="39">
        <f>INDEX('Crosswalk Particulates'!$E:$E,MATCH('2017 EPA Data'!$B399,'Crosswalk Particulates'!$D:$D,0))</f>
        <v>0</v>
      </c>
      <c r="H399" s="50">
        <f t="shared" si="6"/>
        <v>0</v>
      </c>
    </row>
    <row r="400" spans="1:8" hidden="1" x14ac:dyDescent="0.25">
      <c r="A400" s="31" t="s">
        <v>2433</v>
      </c>
      <c r="B400" s="31" t="s">
        <v>2439</v>
      </c>
      <c r="C400" s="31" t="s">
        <v>2408</v>
      </c>
      <c r="D400" s="41">
        <v>676119.287719007</v>
      </c>
      <c r="E400" s="31" t="s">
        <v>2409</v>
      </c>
      <c r="F400" s="35" t="str">
        <f>INDEX('Crosswalk Particulates'!$B:$B,MATCH('2017 EPA Data'!A400,'Crosswalk Particulates'!$A:$A,0))</f>
        <v>process-ngps-industry</v>
      </c>
      <c r="G400" s="39">
        <f>INDEX('Crosswalk Particulates'!$E:$E,MATCH('2017 EPA Data'!$B400,'Crosswalk Particulates'!$D:$D,0))</f>
        <v>0</v>
      </c>
      <c r="H400" s="50">
        <f t="shared" si="6"/>
        <v>0</v>
      </c>
    </row>
    <row r="401" spans="1:8" hidden="1" x14ac:dyDescent="0.25">
      <c r="A401" s="31" t="s">
        <v>2490</v>
      </c>
      <c r="B401" s="31" t="s">
        <v>2521</v>
      </c>
      <c r="D401" s="41">
        <v>664863.39994425781</v>
      </c>
      <c r="E401" s="31" t="s">
        <v>2413</v>
      </c>
      <c r="F401" s="35" t="str">
        <f>INDEX('Crosswalk Particulates'!$B:$B,MATCH('2017 EPA Data'!A401,'Crosswalk Particulates'!$A:$A,0))</f>
        <v>Other-EPA</v>
      </c>
      <c r="G401" s="39">
        <f>INDEX('Crosswalk Particulates'!$E:$E,MATCH('2017 EPA Data'!$B401,'Crosswalk Particulates'!$D:$D,0))</f>
        <v>0</v>
      </c>
      <c r="H401" s="50">
        <f t="shared" si="6"/>
        <v>603154647915.97449</v>
      </c>
    </row>
    <row r="402" spans="1:8" hidden="1" x14ac:dyDescent="0.25">
      <c r="A402" s="31" t="s">
        <v>2450</v>
      </c>
      <c r="B402" s="31" t="s">
        <v>2468</v>
      </c>
      <c r="C402" s="31" t="s">
        <v>2408</v>
      </c>
      <c r="D402" s="41">
        <v>662574.66193520639</v>
      </c>
      <c r="E402" s="31" t="s">
        <v>2409</v>
      </c>
      <c r="F402" s="35" t="str">
        <f>INDEX('Crosswalk Particulates'!$B:$B,MATCH('2017 EPA Data'!A402,'Crosswalk Particulates'!$A:$A,0))</f>
        <v>process-waste-industry</v>
      </c>
      <c r="G402" s="39">
        <f>INDEX('Crosswalk Particulates'!$E:$E,MATCH('2017 EPA Data'!$B402,'Crosswalk Particulates'!$D:$D,0))</f>
        <v>0</v>
      </c>
      <c r="H402" s="50">
        <f t="shared" si="6"/>
        <v>0</v>
      </c>
    </row>
    <row r="403" spans="1:8" hidden="1" x14ac:dyDescent="0.25">
      <c r="A403" s="31" t="s">
        <v>2420</v>
      </c>
      <c r="B403" s="31" t="s">
        <v>2507</v>
      </c>
      <c r="C403" s="31" t="s">
        <v>2408</v>
      </c>
      <c r="D403" s="41">
        <v>660528.87475172896</v>
      </c>
      <c r="E403" s="31" t="s">
        <v>2409</v>
      </c>
      <c r="F403" s="35" t="str">
        <f>INDEX('Crosswalk Particulates'!$B:$B,MATCH('2017 EPA Data'!A403,'Crosswalk Particulates'!$A:$A,0))</f>
        <v>Other-EPA</v>
      </c>
      <c r="G403" s="39">
        <f>INDEX('Crosswalk Particulates'!$E:$E,MATCH('2017 EPA Data'!$B403,'Crosswalk Particulates'!$D:$D,0))</f>
        <v>0</v>
      </c>
      <c r="H403" s="50">
        <f t="shared" si="6"/>
        <v>0</v>
      </c>
    </row>
    <row r="404" spans="1:8" hidden="1" x14ac:dyDescent="0.25">
      <c r="A404" s="31" t="s">
        <v>2493</v>
      </c>
      <c r="B404" s="31" t="s">
        <v>2411</v>
      </c>
      <c r="C404" s="31" t="s">
        <v>2412</v>
      </c>
      <c r="D404" s="41">
        <v>660404.41152199998</v>
      </c>
      <c r="E404" s="31" t="s">
        <v>2413</v>
      </c>
      <c r="F404" s="35" t="str">
        <f>INDEX('Crosswalk Particulates'!$B:$B,MATCH('2017 EPA Data'!A404,'Crosswalk Particulates'!$A:$A,0))</f>
        <v>process-other-industry</v>
      </c>
      <c r="G404" s="39">
        <f>INDEX('Crosswalk Particulates'!$E:$E,MATCH('2017 EPA Data'!$B404,'Crosswalk Particulates'!$D:$D,0))</f>
        <v>0</v>
      </c>
      <c r="H404" s="50">
        <f t="shared" si="6"/>
        <v>599109516852.79102</v>
      </c>
    </row>
    <row r="405" spans="1:8" hidden="1" x14ac:dyDescent="0.25">
      <c r="A405" s="31" t="s">
        <v>2491</v>
      </c>
      <c r="B405" s="31" t="s">
        <v>2449</v>
      </c>
      <c r="C405" s="31" t="s">
        <v>2408</v>
      </c>
      <c r="D405" s="41">
        <v>655970.47319808451</v>
      </c>
      <c r="E405" s="31" t="s">
        <v>2409</v>
      </c>
      <c r="F405" s="35" t="str">
        <f>INDEX('Crosswalk Particulates'!$B:$B,MATCH('2017 EPA Data'!A405,'Crosswalk Particulates'!$A:$A,0))</f>
        <v>industry-fuel-biomass</v>
      </c>
      <c r="G405" s="39">
        <f>INDEX('Crosswalk Particulates'!$E:$E,MATCH('2017 EPA Data'!$B405,'Crosswalk Particulates'!$D:$D,0))</f>
        <v>0</v>
      </c>
      <c r="H405" s="50">
        <f t="shared" si="6"/>
        <v>0</v>
      </c>
    </row>
    <row r="406" spans="1:8" hidden="1" x14ac:dyDescent="0.25">
      <c r="A406" s="31" t="s">
        <v>2423</v>
      </c>
      <c r="B406" s="31" t="s">
        <v>2427</v>
      </c>
      <c r="C406" s="31" t="s">
        <v>2408</v>
      </c>
      <c r="D406" s="41">
        <v>655082.47727567097</v>
      </c>
      <c r="E406" s="31" t="s">
        <v>2409</v>
      </c>
      <c r="F406" s="35" t="str">
        <f>INDEX('Crosswalk Particulates'!$B:$B,MATCH('2017 EPA Data'!A406,'Crosswalk Particulates'!$A:$A,0))</f>
        <v>Other-EPA</v>
      </c>
      <c r="G406" s="39">
        <f>INDEX('Crosswalk Particulates'!$E:$E,MATCH('2017 EPA Data'!$B406,'Crosswalk Particulates'!$D:$D,0))</f>
        <v>0</v>
      </c>
      <c r="H406" s="50">
        <f t="shared" si="6"/>
        <v>0</v>
      </c>
    </row>
    <row r="407" spans="1:8" hidden="1" x14ac:dyDescent="0.25">
      <c r="A407" s="31" t="s">
        <v>2483</v>
      </c>
      <c r="B407" s="31" t="s">
        <v>2426</v>
      </c>
      <c r="C407" s="31" t="s">
        <v>2408</v>
      </c>
      <c r="D407" s="41">
        <v>653579.62948567071</v>
      </c>
      <c r="E407" s="31" t="s">
        <v>2409</v>
      </c>
      <c r="F407" s="35" t="str">
        <f>INDEX('Crosswalk Particulates'!$B:$B,MATCH('2017 EPA Data'!A407,'Crosswalk Particulates'!$A:$A,0))</f>
        <v>process-ngps-industry</v>
      </c>
      <c r="G407" s="39">
        <f>INDEX('Crosswalk Particulates'!$E:$E,MATCH('2017 EPA Data'!$B407,'Crosswalk Particulates'!$D:$D,0))</f>
        <v>0</v>
      </c>
      <c r="H407" s="50">
        <f t="shared" si="6"/>
        <v>0</v>
      </c>
    </row>
    <row r="408" spans="1:8" hidden="1" x14ac:dyDescent="0.25">
      <c r="A408" s="31" t="s">
        <v>2487</v>
      </c>
      <c r="B408" s="31" t="s">
        <v>2484</v>
      </c>
      <c r="C408" s="31" t="s">
        <v>2408</v>
      </c>
      <c r="D408" s="41">
        <v>649165.47232399997</v>
      </c>
      <c r="E408" s="31" t="s">
        <v>2409</v>
      </c>
      <c r="F408" s="35" t="str">
        <f>INDEX('Crosswalk Particulates'!$B:$B,MATCH('2017 EPA Data'!A408,'Crosswalk Particulates'!$A:$A,0))</f>
        <v>industry-fuel-coal</v>
      </c>
      <c r="G408" s="39">
        <f>INDEX('Crosswalk Particulates'!$E:$E,MATCH('2017 EPA Data'!$B408,'Crosswalk Particulates'!$D:$D,0))</f>
        <v>0</v>
      </c>
      <c r="H408" s="50">
        <f t="shared" si="6"/>
        <v>0</v>
      </c>
    </row>
    <row r="409" spans="1:8" hidden="1" x14ac:dyDescent="0.25">
      <c r="A409" s="31" t="s">
        <v>2475</v>
      </c>
      <c r="B409" s="31" t="s">
        <v>2471</v>
      </c>
      <c r="C409" s="31" t="s">
        <v>2408</v>
      </c>
      <c r="D409" s="41">
        <v>647353.87562199996</v>
      </c>
      <c r="E409" s="31" t="s">
        <v>2409</v>
      </c>
      <c r="F409" s="35" t="str">
        <f>INDEX('Crosswalk Particulates'!$B:$B,MATCH('2017 EPA Data'!A409,'Crosswalk Particulates'!$A:$A,0))</f>
        <v>Electricity Sector</v>
      </c>
      <c r="G409" s="39">
        <f>INDEX('Crosswalk Particulates'!$E:$E,MATCH('2017 EPA Data'!$B409,'Crosswalk Particulates'!$D:$D,0))</f>
        <v>0</v>
      </c>
      <c r="H409" s="50">
        <f t="shared" si="6"/>
        <v>0</v>
      </c>
    </row>
    <row r="410" spans="1:8" hidden="1" x14ac:dyDescent="0.25">
      <c r="A410" s="31" t="s">
        <v>2432</v>
      </c>
      <c r="B410" s="31" t="s">
        <v>2451</v>
      </c>
      <c r="C410" s="31" t="s">
        <v>2448</v>
      </c>
      <c r="D410" s="41">
        <v>643767.2039747067</v>
      </c>
      <c r="E410" s="31" t="s">
        <v>2413</v>
      </c>
      <c r="F410" s="35" t="str">
        <f>INDEX('Crosswalk Particulates'!$B:$B,MATCH('2017 EPA Data'!A410,'Crosswalk Particulates'!$A:$A,0))</f>
        <v>Transportation Sector</v>
      </c>
      <c r="G410" s="39" t="str">
        <f>INDEX('Crosswalk Particulates'!$E:$E,MATCH('2017 EPA Data'!$B410,'Crosswalk Particulates'!$D:$D,0))</f>
        <v>CO</v>
      </c>
      <c r="H410" s="50">
        <f t="shared" si="6"/>
        <v>584016478100.26831</v>
      </c>
    </row>
    <row r="411" spans="1:8" hidden="1" x14ac:dyDescent="0.25">
      <c r="A411" s="31" t="s">
        <v>2469</v>
      </c>
      <c r="B411" s="31" t="s">
        <v>2462</v>
      </c>
      <c r="C411" s="31" t="s">
        <v>2408</v>
      </c>
      <c r="D411" s="41">
        <v>638684.32708389999</v>
      </c>
      <c r="E411" s="31" t="s">
        <v>2409</v>
      </c>
      <c r="F411" s="35" t="str">
        <f>INDEX('Crosswalk Particulates'!$B:$B,MATCH('2017 EPA Data'!A411,'Crosswalk Particulates'!$A:$A,0))</f>
        <v>process-chemicals-industry</v>
      </c>
      <c r="G411" s="39">
        <f>INDEX('Crosswalk Particulates'!$E:$E,MATCH('2017 EPA Data'!$B411,'Crosswalk Particulates'!$D:$D,0))</f>
        <v>0</v>
      </c>
      <c r="H411" s="50">
        <f t="shared" si="6"/>
        <v>0</v>
      </c>
    </row>
    <row r="412" spans="1:8" hidden="1" x14ac:dyDescent="0.25">
      <c r="A412" s="31" t="s">
        <v>2436</v>
      </c>
      <c r="B412" s="31" t="s">
        <v>2426</v>
      </c>
      <c r="C412" s="31" t="s">
        <v>2408</v>
      </c>
      <c r="D412" s="41">
        <v>636516.98533615516</v>
      </c>
      <c r="E412" s="31" t="s">
        <v>2409</v>
      </c>
      <c r="F412" s="35" t="str">
        <f>INDEX('Crosswalk Particulates'!$B:$B,MATCH('2017 EPA Data'!A412,'Crosswalk Particulates'!$A:$A,0))</f>
        <v>Transportation Sector</v>
      </c>
      <c r="G412" s="39">
        <f>INDEX('Crosswalk Particulates'!$E:$E,MATCH('2017 EPA Data'!$B412,'Crosswalk Particulates'!$D:$D,0))</f>
        <v>0</v>
      </c>
      <c r="H412" s="50">
        <f t="shared" si="6"/>
        <v>0</v>
      </c>
    </row>
    <row r="413" spans="1:8" hidden="1" x14ac:dyDescent="0.25">
      <c r="A413" s="31" t="s">
        <v>2420</v>
      </c>
      <c r="B413" s="31" t="s">
        <v>2508</v>
      </c>
      <c r="C413" s="31" t="s">
        <v>2408</v>
      </c>
      <c r="D413" s="41">
        <v>634043.51555526117</v>
      </c>
      <c r="E413" s="31" t="s">
        <v>2409</v>
      </c>
      <c r="F413" s="35" t="str">
        <f>INDEX('Crosswalk Particulates'!$B:$B,MATCH('2017 EPA Data'!A413,'Crosswalk Particulates'!$A:$A,0))</f>
        <v>Other-EPA</v>
      </c>
      <c r="G413" s="39">
        <f>INDEX('Crosswalk Particulates'!$E:$E,MATCH('2017 EPA Data'!$B413,'Crosswalk Particulates'!$D:$D,0))</f>
        <v>0</v>
      </c>
      <c r="H413" s="50">
        <f t="shared" si="6"/>
        <v>0</v>
      </c>
    </row>
    <row r="414" spans="1:8" hidden="1" x14ac:dyDescent="0.25">
      <c r="A414" s="31" t="s">
        <v>2433</v>
      </c>
      <c r="B414" s="31" t="s">
        <v>2451</v>
      </c>
      <c r="C414" s="31" t="s">
        <v>2448</v>
      </c>
      <c r="D414" s="41">
        <v>632265.71078872785</v>
      </c>
      <c r="E414" s="31" t="s">
        <v>2413</v>
      </c>
      <c r="F414" s="35" t="str">
        <f>INDEX('Crosswalk Particulates'!$B:$B,MATCH('2017 EPA Data'!A414,'Crosswalk Particulates'!$A:$A,0))</f>
        <v>process-ngps-industry</v>
      </c>
      <c r="G414" s="39" t="str">
        <f>INDEX('Crosswalk Particulates'!$E:$E,MATCH('2017 EPA Data'!$B414,'Crosswalk Particulates'!$D:$D,0))</f>
        <v>CO</v>
      </c>
      <c r="H414" s="50">
        <f t="shared" si="6"/>
        <v>573582486586.10364</v>
      </c>
    </row>
    <row r="415" spans="1:8" hidden="1" x14ac:dyDescent="0.25">
      <c r="A415" s="31" t="s">
        <v>2445</v>
      </c>
      <c r="B415" s="31" t="s">
        <v>2451</v>
      </c>
      <c r="C415" s="31" t="s">
        <v>2448</v>
      </c>
      <c r="D415" s="41">
        <v>620771.75627530413</v>
      </c>
      <c r="E415" s="31" t="s">
        <v>2413</v>
      </c>
      <c r="F415" s="35" t="str">
        <f>INDEX('Crosswalk Particulates'!$B:$B,MATCH('2017 EPA Data'!A415,'Crosswalk Particulates'!$A:$A,0))</f>
        <v>Transportation Sector</v>
      </c>
      <c r="G415" s="39" t="str">
        <f>INDEX('Crosswalk Particulates'!$E:$E,MATCH('2017 EPA Data'!$B415,'Crosswalk Particulates'!$D:$D,0))</f>
        <v>CO</v>
      </c>
      <c r="H415" s="50">
        <f t="shared" si="6"/>
        <v>563155334048.77405</v>
      </c>
    </row>
    <row r="416" spans="1:8" hidden="1" x14ac:dyDescent="0.25">
      <c r="A416" s="31" t="s">
        <v>2433</v>
      </c>
      <c r="B416" s="31" t="s">
        <v>2500</v>
      </c>
      <c r="C416" s="31" t="s">
        <v>2448</v>
      </c>
      <c r="D416" s="41">
        <v>617568.18563653808</v>
      </c>
      <c r="E416" s="31" t="s">
        <v>2413</v>
      </c>
      <c r="F416" s="35" t="str">
        <f>INDEX('Crosswalk Particulates'!$B:$B,MATCH('2017 EPA Data'!A416,'Crosswalk Particulates'!$A:$A,0))</f>
        <v>process-ngps-industry</v>
      </c>
      <c r="G416" s="39" t="str">
        <f>INDEX('Crosswalk Particulates'!$E:$E,MATCH('2017 EPA Data'!$B416,'Crosswalk Particulates'!$D:$D,0))</f>
        <v>NOX</v>
      </c>
      <c r="H416" s="50">
        <f t="shared" si="6"/>
        <v>560249100195.53308</v>
      </c>
    </row>
    <row r="417" spans="1:8" hidden="1" x14ac:dyDescent="0.25">
      <c r="A417" s="31" t="s">
        <v>2482</v>
      </c>
      <c r="B417" s="31" t="s">
        <v>2439</v>
      </c>
      <c r="C417" s="31" t="s">
        <v>2408</v>
      </c>
      <c r="D417" s="41">
        <v>617214.28267944301</v>
      </c>
      <c r="E417" s="31" t="s">
        <v>2409</v>
      </c>
      <c r="F417" s="35" t="str">
        <f>INDEX('Crosswalk Particulates'!$B:$B,MATCH('2017 EPA Data'!A417,'Crosswalk Particulates'!$A:$A,0))</f>
        <v>Other-EPA</v>
      </c>
      <c r="G417" s="39">
        <f>INDEX('Crosswalk Particulates'!$E:$E,MATCH('2017 EPA Data'!$B417,'Crosswalk Particulates'!$D:$D,0))</f>
        <v>0</v>
      </c>
      <c r="H417" s="50">
        <f t="shared" si="6"/>
        <v>0</v>
      </c>
    </row>
    <row r="418" spans="1:8" hidden="1" x14ac:dyDescent="0.25">
      <c r="A418" s="31" t="s">
        <v>2443</v>
      </c>
      <c r="B418" s="31" t="s">
        <v>2529</v>
      </c>
      <c r="C418" s="31" t="s">
        <v>2408</v>
      </c>
      <c r="D418" s="41">
        <v>617078.253386989</v>
      </c>
      <c r="E418" s="31" t="s">
        <v>2409</v>
      </c>
      <c r="F418" s="35" t="str">
        <f>INDEX('Crosswalk Particulates'!$B:$B,MATCH('2017 EPA Data'!A418,'Crosswalk Particulates'!$A:$A,0))</f>
        <v>process-agriculture-industry</v>
      </c>
      <c r="G418" s="39">
        <f>INDEX('Crosswalk Particulates'!$E:$E,MATCH('2017 EPA Data'!$B418,'Crosswalk Particulates'!$D:$D,0))</f>
        <v>0</v>
      </c>
      <c r="H418" s="50">
        <f t="shared" si="6"/>
        <v>0</v>
      </c>
    </row>
    <row r="419" spans="1:8" hidden="1" x14ac:dyDescent="0.25">
      <c r="A419" s="31" t="s">
        <v>2418</v>
      </c>
      <c r="B419" s="31" t="s">
        <v>2424</v>
      </c>
      <c r="C419" s="31" t="s">
        <v>2408</v>
      </c>
      <c r="D419" s="41">
        <v>616927.57521182345</v>
      </c>
      <c r="E419" s="31" t="s">
        <v>2409</v>
      </c>
      <c r="F419" s="35" t="str">
        <f>INDEX('Crosswalk Particulates'!$B:$B,MATCH('2017 EPA Data'!A419,'Crosswalk Particulates'!$A:$A,0))</f>
        <v>Transportation Sector</v>
      </c>
      <c r="G419" s="39">
        <f>INDEX('Crosswalk Particulates'!$E:$E,MATCH('2017 EPA Data'!$B419,'Crosswalk Particulates'!$D:$D,0))</f>
        <v>0</v>
      </c>
      <c r="H419" s="50">
        <f t="shared" si="6"/>
        <v>0</v>
      </c>
    </row>
    <row r="420" spans="1:8" hidden="1" x14ac:dyDescent="0.25">
      <c r="A420" s="31" t="s">
        <v>2494</v>
      </c>
      <c r="B420" s="31" t="s">
        <v>2424</v>
      </c>
      <c r="C420" s="31" t="s">
        <v>2408</v>
      </c>
      <c r="D420" s="41">
        <v>615744.45833092241</v>
      </c>
      <c r="E420" s="31" t="s">
        <v>2409</v>
      </c>
      <c r="F420" s="35" t="str">
        <f>INDEX('Crosswalk Particulates'!$B:$B,MATCH('2017 EPA Data'!A420,'Crosswalk Particulates'!$A:$A,0))</f>
        <v>Transportation Sector</v>
      </c>
      <c r="G420" s="39">
        <f>INDEX('Crosswalk Particulates'!$E:$E,MATCH('2017 EPA Data'!$B420,'Crosswalk Particulates'!$D:$D,0))</f>
        <v>0</v>
      </c>
      <c r="H420" s="50">
        <f t="shared" si="6"/>
        <v>0</v>
      </c>
    </row>
    <row r="421" spans="1:8" hidden="1" x14ac:dyDescent="0.25">
      <c r="A421" s="31" t="s">
        <v>2440</v>
      </c>
      <c r="B421" s="31" t="s">
        <v>2511</v>
      </c>
      <c r="C421" s="31" t="s">
        <v>2408</v>
      </c>
      <c r="D421" s="41">
        <v>608864.80746669287</v>
      </c>
      <c r="E421" s="31" t="s">
        <v>2409</v>
      </c>
      <c r="F421" s="35" t="str">
        <f>INDEX('Crosswalk Particulates'!$B:$B,MATCH('2017 EPA Data'!A421,'Crosswalk Particulates'!$A:$A,0))</f>
        <v>Residential Buildings Sector</v>
      </c>
      <c r="G421" s="39">
        <f>INDEX('Crosswalk Particulates'!$E:$E,MATCH('2017 EPA Data'!$B421,'Crosswalk Particulates'!$D:$D,0))</f>
        <v>0</v>
      </c>
      <c r="H421" s="50">
        <f t="shared" si="6"/>
        <v>0</v>
      </c>
    </row>
    <row r="422" spans="1:8" hidden="1" x14ac:dyDescent="0.25">
      <c r="A422" s="31" t="s">
        <v>2429</v>
      </c>
      <c r="B422" s="31" t="s">
        <v>2495</v>
      </c>
      <c r="C422" s="31" t="s">
        <v>2408</v>
      </c>
      <c r="D422" s="41">
        <v>607588.4923486301</v>
      </c>
      <c r="E422" s="31" t="s">
        <v>2409</v>
      </c>
      <c r="F422" s="35" t="str">
        <f>INDEX('Crosswalk Particulates'!$B:$B,MATCH('2017 EPA Data'!A422,'Crosswalk Particulates'!$A:$A,0))</f>
        <v>process-other-industry</v>
      </c>
      <c r="G422" s="39">
        <f>INDEX('Crosswalk Particulates'!$E:$E,MATCH('2017 EPA Data'!$B422,'Crosswalk Particulates'!$D:$D,0))</f>
        <v>0</v>
      </c>
      <c r="H422" s="50">
        <f t="shared" si="6"/>
        <v>0</v>
      </c>
    </row>
    <row r="423" spans="1:8" hidden="1" x14ac:dyDescent="0.25">
      <c r="A423" s="31" t="s">
        <v>2446</v>
      </c>
      <c r="B423" s="31" t="s">
        <v>2457</v>
      </c>
      <c r="C423" s="31" t="s">
        <v>2408</v>
      </c>
      <c r="D423" s="41">
        <v>605130.36650660005</v>
      </c>
      <c r="E423" s="31" t="s">
        <v>2409</v>
      </c>
      <c r="F423" s="35" t="str">
        <f>INDEX('Crosswalk Particulates'!$B:$B,MATCH('2017 EPA Data'!A423,'Crosswalk Particulates'!$A:$A,0))</f>
        <v>process-other-industry</v>
      </c>
      <c r="G423" s="39">
        <f>INDEX('Crosswalk Particulates'!$E:$E,MATCH('2017 EPA Data'!$B423,'Crosswalk Particulates'!$D:$D,0))</f>
        <v>0</v>
      </c>
      <c r="H423" s="50">
        <f t="shared" si="6"/>
        <v>0</v>
      </c>
    </row>
    <row r="424" spans="1:8" hidden="1" x14ac:dyDescent="0.25">
      <c r="A424" s="31" t="s">
        <v>2442</v>
      </c>
      <c r="B424" s="31" t="s">
        <v>2500</v>
      </c>
      <c r="C424" s="31" t="s">
        <v>2448</v>
      </c>
      <c r="D424" s="41">
        <v>602436.65062756615</v>
      </c>
      <c r="E424" s="31" t="s">
        <v>2413</v>
      </c>
      <c r="F424" s="35" t="str">
        <f>INDEX('Crosswalk Particulates'!$B:$B,MATCH('2017 EPA Data'!A424,'Crosswalk Particulates'!$A:$A,0))</f>
        <v>industry-fuel-natural gas</v>
      </c>
      <c r="G424" s="39" t="str">
        <f>INDEX('Crosswalk Particulates'!$E:$E,MATCH('2017 EPA Data'!$B424,'Crosswalk Particulates'!$D:$D,0))</f>
        <v>NOX</v>
      </c>
      <c r="H424" s="50">
        <f t="shared" si="6"/>
        <v>546521986217.63953</v>
      </c>
    </row>
    <row r="425" spans="1:8" hidden="1" x14ac:dyDescent="0.25">
      <c r="A425" s="31" t="s">
        <v>2469</v>
      </c>
      <c r="B425" s="31" t="s">
        <v>2530</v>
      </c>
      <c r="C425" s="31" t="s">
        <v>2408</v>
      </c>
      <c r="D425" s="41">
        <v>600099.62335600005</v>
      </c>
      <c r="E425" s="31" t="s">
        <v>2409</v>
      </c>
      <c r="F425" s="35" t="str">
        <f>INDEX('Crosswalk Particulates'!$B:$B,MATCH('2017 EPA Data'!A425,'Crosswalk Particulates'!$A:$A,0))</f>
        <v>process-chemicals-industry</v>
      </c>
      <c r="G425" s="39">
        <f>INDEX('Crosswalk Particulates'!$E:$E,MATCH('2017 EPA Data'!$B425,'Crosswalk Particulates'!$D:$D,0))</f>
        <v>0</v>
      </c>
      <c r="H425" s="50">
        <f t="shared" si="6"/>
        <v>0</v>
      </c>
    </row>
    <row r="426" spans="1:8" x14ac:dyDescent="0.25">
      <c r="A426" s="31" t="s">
        <v>2460</v>
      </c>
      <c r="B426" s="31" t="s">
        <v>2500</v>
      </c>
      <c r="C426" s="31" t="s">
        <v>2448</v>
      </c>
      <c r="D426" s="41">
        <v>599919.50674603903</v>
      </c>
      <c r="E426" s="31" t="s">
        <v>2413</v>
      </c>
      <c r="F426" s="35" t="str">
        <f>INDEX('Crosswalk Particulates'!$B:$B,MATCH('2017 EPA Data'!A426,'Crosswalk Particulates'!$A:$A,0))</f>
        <v>Transportation Sector</v>
      </c>
      <c r="G426" s="39" t="str">
        <f>INDEX('Crosswalk Particulates'!$E:$E,MATCH('2017 EPA Data'!$B426,'Crosswalk Particulates'!$D:$D,0))</f>
        <v>NOX</v>
      </c>
      <c r="H426" s="50">
        <f t="shared" si="6"/>
        <v>544238468984.25952</v>
      </c>
    </row>
    <row r="427" spans="1:8" hidden="1" x14ac:dyDescent="0.25">
      <c r="A427" s="31" t="s">
        <v>2493</v>
      </c>
      <c r="B427" s="31" t="s">
        <v>2484</v>
      </c>
      <c r="C427" s="31" t="s">
        <v>2408</v>
      </c>
      <c r="D427" s="41">
        <v>597361.72866200004</v>
      </c>
      <c r="E427" s="31" t="s">
        <v>2409</v>
      </c>
      <c r="F427" s="35" t="str">
        <f>INDEX('Crosswalk Particulates'!$B:$B,MATCH('2017 EPA Data'!A427,'Crosswalk Particulates'!$A:$A,0))</f>
        <v>process-other-industry</v>
      </c>
      <c r="G427" s="39">
        <f>INDEX('Crosswalk Particulates'!$E:$E,MATCH('2017 EPA Data'!$B427,'Crosswalk Particulates'!$D:$D,0))</f>
        <v>0</v>
      </c>
      <c r="H427" s="50">
        <f t="shared" si="6"/>
        <v>0</v>
      </c>
    </row>
    <row r="428" spans="1:8" hidden="1" x14ac:dyDescent="0.25">
      <c r="A428" s="31" t="s">
        <v>2433</v>
      </c>
      <c r="B428" s="31" t="s">
        <v>2424</v>
      </c>
      <c r="C428" s="31" t="s">
        <v>2408</v>
      </c>
      <c r="D428" s="41">
        <v>595911.13221554982</v>
      </c>
      <c r="E428" s="31" t="s">
        <v>2409</v>
      </c>
      <c r="F428" s="35" t="str">
        <f>INDEX('Crosswalk Particulates'!$B:$B,MATCH('2017 EPA Data'!A428,'Crosswalk Particulates'!$A:$A,0))</f>
        <v>process-ngps-industry</v>
      </c>
      <c r="G428" s="39">
        <f>INDEX('Crosswalk Particulates'!$E:$E,MATCH('2017 EPA Data'!$B428,'Crosswalk Particulates'!$D:$D,0))</f>
        <v>0</v>
      </c>
      <c r="H428" s="50">
        <f t="shared" si="6"/>
        <v>0</v>
      </c>
    </row>
    <row r="429" spans="1:8" hidden="1" x14ac:dyDescent="0.25">
      <c r="A429" s="31" t="s">
        <v>2477</v>
      </c>
      <c r="B429" s="31" t="s">
        <v>2474</v>
      </c>
      <c r="D429" s="41">
        <v>594322.66700473265</v>
      </c>
      <c r="E429" s="31" t="s">
        <v>2409</v>
      </c>
      <c r="F429" s="35" t="str">
        <f>INDEX('Crosswalk Particulates'!$B:$B,MATCH('2017 EPA Data'!A429,'Crosswalk Particulates'!$A:$A,0))</f>
        <v>process-other-industry</v>
      </c>
      <c r="G429" s="39">
        <f>INDEX('Crosswalk Particulates'!$E:$E,MATCH('2017 EPA Data'!$B429,'Crosswalk Particulates'!$D:$D,0))</f>
        <v>0</v>
      </c>
      <c r="H429" s="50">
        <f t="shared" si="6"/>
        <v>0</v>
      </c>
    </row>
    <row r="430" spans="1:8" hidden="1" x14ac:dyDescent="0.25">
      <c r="A430" s="31" t="s">
        <v>2444</v>
      </c>
      <c r="B430" s="31" t="s">
        <v>2430</v>
      </c>
      <c r="C430" s="31" t="s">
        <v>2408</v>
      </c>
      <c r="D430" s="41">
        <v>589889.63547770958</v>
      </c>
      <c r="E430" s="31" t="s">
        <v>2409</v>
      </c>
      <c r="F430" s="35" t="str">
        <f>INDEX('Crosswalk Particulates'!$B:$B,MATCH('2017 EPA Data'!A430,'Crosswalk Particulates'!$A:$A,0))</f>
        <v>process-other-industry</v>
      </c>
      <c r="G430" s="39">
        <f>INDEX('Crosswalk Particulates'!$E:$E,MATCH('2017 EPA Data'!$B430,'Crosswalk Particulates'!$D:$D,0))</f>
        <v>0</v>
      </c>
      <c r="H430" s="50">
        <f t="shared" si="6"/>
        <v>0</v>
      </c>
    </row>
    <row r="431" spans="1:8" hidden="1" x14ac:dyDescent="0.25">
      <c r="A431" s="31" t="s">
        <v>2417</v>
      </c>
      <c r="B431" s="31" t="s">
        <v>2531</v>
      </c>
      <c r="C431" s="31" t="s">
        <v>2408</v>
      </c>
      <c r="D431" s="41">
        <v>575950.64299153094</v>
      </c>
      <c r="E431" s="31" t="s">
        <v>2409</v>
      </c>
      <c r="F431" s="35" t="str">
        <f>INDEX('Crosswalk Particulates'!$B:$B,MATCH('2017 EPA Data'!A431,'Crosswalk Particulates'!$A:$A,0))</f>
        <v>Other-EPA</v>
      </c>
      <c r="G431" s="39">
        <f>INDEX('Crosswalk Particulates'!$E:$E,MATCH('2017 EPA Data'!$B431,'Crosswalk Particulates'!$D:$D,0))</f>
        <v>0</v>
      </c>
      <c r="H431" s="50">
        <f t="shared" si="6"/>
        <v>0</v>
      </c>
    </row>
    <row r="432" spans="1:8" hidden="1" x14ac:dyDescent="0.25">
      <c r="A432" s="31" t="s">
        <v>2425</v>
      </c>
      <c r="B432" s="31" t="s">
        <v>2428</v>
      </c>
      <c r="C432" s="31" t="s">
        <v>2408</v>
      </c>
      <c r="D432" s="41">
        <v>574528.5921079109</v>
      </c>
      <c r="E432" s="31" t="s">
        <v>2409</v>
      </c>
      <c r="F432" s="35" t="str">
        <f>INDEX('Crosswalk Particulates'!$B:$B,MATCH('2017 EPA Data'!A432,'Crosswalk Particulates'!$A:$A,0))</f>
        <v>Other-EPA</v>
      </c>
      <c r="G432" s="39">
        <f>INDEX('Crosswalk Particulates'!$E:$E,MATCH('2017 EPA Data'!$B432,'Crosswalk Particulates'!$D:$D,0))</f>
        <v>0</v>
      </c>
      <c r="H432" s="50">
        <f t="shared" si="6"/>
        <v>0</v>
      </c>
    </row>
    <row r="433" spans="1:8" hidden="1" x14ac:dyDescent="0.25">
      <c r="A433" s="31" t="s">
        <v>2480</v>
      </c>
      <c r="B433" s="31" t="s">
        <v>2501</v>
      </c>
      <c r="C433" s="31" t="s">
        <v>2448</v>
      </c>
      <c r="D433" s="41">
        <v>573571.82875314006</v>
      </c>
      <c r="E433" s="31" t="s">
        <v>2413</v>
      </c>
      <c r="F433" s="35" t="str">
        <f>INDEX('Crosswalk Particulates'!$B:$B,MATCH('2017 EPA Data'!A433,'Crosswalk Particulates'!$A:$A,0))</f>
        <v>Other-EPA</v>
      </c>
      <c r="G433" s="39" t="str">
        <f>INDEX('Crosswalk Particulates'!$E:$E,MATCH('2017 EPA Data'!$B433,'Crosswalk Particulates'!$D:$D,0))</f>
        <v>PM25</v>
      </c>
      <c r="H433" s="50">
        <f t="shared" si="6"/>
        <v>520336229148.91461</v>
      </c>
    </row>
    <row r="434" spans="1:8" hidden="1" x14ac:dyDescent="0.25">
      <c r="A434" s="31" t="s">
        <v>2483</v>
      </c>
      <c r="B434" s="31" t="s">
        <v>2415</v>
      </c>
      <c r="C434" s="31" t="s">
        <v>2408</v>
      </c>
      <c r="D434" s="41">
        <v>564529.80664144666</v>
      </c>
      <c r="E434" s="31" t="s">
        <v>2409</v>
      </c>
      <c r="F434" s="35" t="str">
        <f>INDEX('Crosswalk Particulates'!$B:$B,MATCH('2017 EPA Data'!A434,'Crosswalk Particulates'!$A:$A,0))</f>
        <v>process-ngps-industry</v>
      </c>
      <c r="G434" s="39">
        <f>INDEX('Crosswalk Particulates'!$E:$E,MATCH('2017 EPA Data'!$B434,'Crosswalk Particulates'!$D:$D,0))</f>
        <v>0</v>
      </c>
      <c r="H434" s="50">
        <f t="shared" si="6"/>
        <v>0</v>
      </c>
    </row>
    <row r="435" spans="1:8" hidden="1" x14ac:dyDescent="0.25">
      <c r="A435" s="31" t="s">
        <v>2523</v>
      </c>
      <c r="B435" s="31" t="s">
        <v>2407</v>
      </c>
      <c r="C435" s="31" t="s">
        <v>2408</v>
      </c>
      <c r="D435" s="41">
        <v>561845.47741261602</v>
      </c>
      <c r="E435" s="31" t="s">
        <v>2409</v>
      </c>
      <c r="F435" s="35" t="str">
        <f>INDEX('Crosswalk Particulates'!$B:$B,MATCH('2017 EPA Data'!A435,'Crosswalk Particulates'!$A:$A,0))</f>
        <v>industry-fuel-other</v>
      </c>
      <c r="G435" s="39">
        <f>INDEX('Crosswalk Particulates'!$E:$E,MATCH('2017 EPA Data'!$B435,'Crosswalk Particulates'!$D:$D,0))</f>
        <v>0</v>
      </c>
      <c r="H435" s="50">
        <f t="shared" si="6"/>
        <v>0</v>
      </c>
    </row>
    <row r="436" spans="1:8" hidden="1" x14ac:dyDescent="0.25">
      <c r="A436" s="31" t="s">
        <v>2493</v>
      </c>
      <c r="B436" s="31" t="s">
        <v>2462</v>
      </c>
      <c r="C436" s="31" t="s">
        <v>2408</v>
      </c>
      <c r="D436" s="41">
        <v>551805.00800000003</v>
      </c>
      <c r="E436" s="31" t="s">
        <v>2409</v>
      </c>
      <c r="F436" s="35" t="str">
        <f>INDEX('Crosswalk Particulates'!$B:$B,MATCH('2017 EPA Data'!A436,'Crosswalk Particulates'!$A:$A,0))</f>
        <v>process-other-industry</v>
      </c>
      <c r="G436" s="39">
        <f>INDEX('Crosswalk Particulates'!$E:$E,MATCH('2017 EPA Data'!$B436,'Crosswalk Particulates'!$D:$D,0))</f>
        <v>0</v>
      </c>
      <c r="H436" s="50">
        <f t="shared" si="6"/>
        <v>0</v>
      </c>
    </row>
    <row r="437" spans="1:8" hidden="1" x14ac:dyDescent="0.25">
      <c r="A437" s="31" t="s">
        <v>2420</v>
      </c>
      <c r="B437" s="31" t="s">
        <v>2512</v>
      </c>
      <c r="C437" s="31" t="s">
        <v>2408</v>
      </c>
      <c r="D437" s="41">
        <v>540140.86061476008</v>
      </c>
      <c r="E437" s="31" t="s">
        <v>2409</v>
      </c>
      <c r="F437" s="35" t="str">
        <f>INDEX('Crosswalk Particulates'!$B:$B,MATCH('2017 EPA Data'!A437,'Crosswalk Particulates'!$A:$A,0))</f>
        <v>Other-EPA</v>
      </c>
      <c r="G437" s="39">
        <f>INDEX('Crosswalk Particulates'!$E:$E,MATCH('2017 EPA Data'!$B437,'Crosswalk Particulates'!$D:$D,0))</f>
        <v>0</v>
      </c>
      <c r="H437" s="50">
        <f t="shared" si="6"/>
        <v>0</v>
      </c>
    </row>
    <row r="438" spans="1:8" hidden="1" x14ac:dyDescent="0.25">
      <c r="A438" s="31" t="s">
        <v>2418</v>
      </c>
      <c r="B438" s="31" t="s">
        <v>2430</v>
      </c>
      <c r="C438" s="31" t="s">
        <v>2408</v>
      </c>
      <c r="D438" s="41">
        <v>539310.52959126688</v>
      </c>
      <c r="E438" s="31" t="s">
        <v>2409</v>
      </c>
      <c r="F438" s="35" t="str">
        <f>INDEX('Crosswalk Particulates'!$B:$B,MATCH('2017 EPA Data'!A438,'Crosswalk Particulates'!$A:$A,0))</f>
        <v>Transportation Sector</v>
      </c>
      <c r="G438" s="39">
        <f>INDEX('Crosswalk Particulates'!$E:$E,MATCH('2017 EPA Data'!$B438,'Crosswalk Particulates'!$D:$D,0))</f>
        <v>0</v>
      </c>
      <c r="H438" s="50">
        <f t="shared" si="6"/>
        <v>0</v>
      </c>
    </row>
    <row r="439" spans="1:8" hidden="1" x14ac:dyDescent="0.25">
      <c r="A439" s="31" t="s">
        <v>2469</v>
      </c>
      <c r="B439" s="31" t="s">
        <v>2434</v>
      </c>
      <c r="C439" s="31" t="s">
        <v>2408</v>
      </c>
      <c r="D439" s="41">
        <v>537447.55746557482</v>
      </c>
      <c r="E439" s="31" t="s">
        <v>2409</v>
      </c>
      <c r="F439" s="35" t="str">
        <f>INDEX('Crosswalk Particulates'!$B:$B,MATCH('2017 EPA Data'!A439,'Crosswalk Particulates'!$A:$A,0))</f>
        <v>process-chemicals-industry</v>
      </c>
      <c r="G439" s="39">
        <f>INDEX('Crosswalk Particulates'!$E:$E,MATCH('2017 EPA Data'!$B439,'Crosswalk Particulates'!$D:$D,0))</f>
        <v>0</v>
      </c>
      <c r="H439" s="50">
        <f t="shared" si="6"/>
        <v>0</v>
      </c>
    </row>
    <row r="440" spans="1:8" hidden="1" x14ac:dyDescent="0.25">
      <c r="A440" s="31" t="s">
        <v>2480</v>
      </c>
      <c r="B440" s="31" t="s">
        <v>2521</v>
      </c>
      <c r="D440" s="41">
        <v>536603.97724634258</v>
      </c>
      <c r="E440" s="31" t="s">
        <v>2413</v>
      </c>
      <c r="F440" s="35" t="str">
        <f>INDEX('Crosswalk Particulates'!$B:$B,MATCH('2017 EPA Data'!A440,'Crosswalk Particulates'!$A:$A,0))</f>
        <v>Other-EPA</v>
      </c>
      <c r="G440" s="39">
        <f>INDEX('Crosswalk Particulates'!$E:$E,MATCH('2017 EPA Data'!$B440,'Crosswalk Particulates'!$D:$D,0))</f>
        <v>0</v>
      </c>
      <c r="H440" s="50">
        <f t="shared" si="6"/>
        <v>486799518507.80872</v>
      </c>
    </row>
    <row r="441" spans="1:8" hidden="1" x14ac:dyDescent="0.25">
      <c r="A441" s="31" t="s">
        <v>2421</v>
      </c>
      <c r="B441" s="31" t="s">
        <v>2426</v>
      </c>
      <c r="C441" s="31" t="s">
        <v>2408</v>
      </c>
      <c r="D441" s="41">
        <v>536135.0359591028</v>
      </c>
      <c r="E441" s="31" t="s">
        <v>2409</v>
      </c>
      <c r="F441" s="35" t="str">
        <f>INDEX('Crosswalk Particulates'!$B:$B,MATCH('2017 EPA Data'!A441,'Crosswalk Particulates'!$A:$A,0))</f>
        <v>process-other-industry</v>
      </c>
      <c r="G441" s="39">
        <f>INDEX('Crosswalk Particulates'!$E:$E,MATCH('2017 EPA Data'!$B441,'Crosswalk Particulates'!$D:$D,0))</f>
        <v>0</v>
      </c>
      <c r="H441" s="50">
        <f t="shared" si="6"/>
        <v>0</v>
      </c>
    </row>
    <row r="442" spans="1:8" hidden="1" x14ac:dyDescent="0.25">
      <c r="A442" s="31" t="s">
        <v>2520</v>
      </c>
      <c r="B442" s="31" t="s">
        <v>2415</v>
      </c>
      <c r="C442" s="31" t="s">
        <v>2408</v>
      </c>
      <c r="D442" s="41">
        <v>535584.36818313482</v>
      </c>
      <c r="E442" s="31" t="s">
        <v>2409</v>
      </c>
      <c r="F442" s="35" t="str">
        <f>INDEX('Crosswalk Particulates'!$B:$B,MATCH('2017 EPA Data'!A442,'Crosswalk Particulates'!$A:$A,0))</f>
        <v>industry-fuel-oil</v>
      </c>
      <c r="G442" s="39">
        <f>INDEX('Crosswalk Particulates'!$E:$E,MATCH('2017 EPA Data'!$B442,'Crosswalk Particulates'!$D:$D,0))</f>
        <v>0</v>
      </c>
      <c r="H442" s="50">
        <f t="shared" si="6"/>
        <v>0</v>
      </c>
    </row>
    <row r="443" spans="1:8" hidden="1" x14ac:dyDescent="0.25">
      <c r="A443" s="31" t="s">
        <v>2438</v>
      </c>
      <c r="B443" s="31" t="s">
        <v>2415</v>
      </c>
      <c r="C443" s="31" t="s">
        <v>2408</v>
      </c>
      <c r="D443" s="41">
        <v>533332.84360203659</v>
      </c>
      <c r="E443" s="31" t="s">
        <v>2409</v>
      </c>
      <c r="F443" s="35" t="str">
        <f>INDEX('Crosswalk Particulates'!$B:$B,MATCH('2017 EPA Data'!A443,'Crosswalk Particulates'!$A:$A,0))</f>
        <v>process-other-industry</v>
      </c>
      <c r="G443" s="39">
        <f>INDEX('Crosswalk Particulates'!$E:$E,MATCH('2017 EPA Data'!$B443,'Crosswalk Particulates'!$D:$D,0))</f>
        <v>0</v>
      </c>
      <c r="H443" s="50">
        <f t="shared" si="6"/>
        <v>0</v>
      </c>
    </row>
    <row r="444" spans="1:8" hidden="1" x14ac:dyDescent="0.25">
      <c r="A444" s="31" t="s">
        <v>2436</v>
      </c>
      <c r="B444" s="31" t="s">
        <v>2427</v>
      </c>
      <c r="C444" s="31" t="s">
        <v>2408</v>
      </c>
      <c r="D444" s="41">
        <v>532975.52357564284</v>
      </c>
      <c r="E444" s="31" t="s">
        <v>2409</v>
      </c>
      <c r="F444" s="35" t="str">
        <f>INDEX('Crosswalk Particulates'!$B:$B,MATCH('2017 EPA Data'!A444,'Crosswalk Particulates'!$A:$A,0))</f>
        <v>Transportation Sector</v>
      </c>
      <c r="G444" s="39">
        <f>INDEX('Crosswalk Particulates'!$E:$E,MATCH('2017 EPA Data'!$B444,'Crosswalk Particulates'!$D:$D,0))</f>
        <v>0</v>
      </c>
      <c r="H444" s="50">
        <f t="shared" si="6"/>
        <v>0</v>
      </c>
    </row>
    <row r="445" spans="1:8" hidden="1" x14ac:dyDescent="0.25">
      <c r="A445" s="31" t="s">
        <v>2442</v>
      </c>
      <c r="B445" s="31" t="s">
        <v>2439</v>
      </c>
      <c r="C445" s="31" t="s">
        <v>2408</v>
      </c>
      <c r="D445" s="41">
        <v>527967.45303699782</v>
      </c>
      <c r="E445" s="31" t="s">
        <v>2409</v>
      </c>
      <c r="F445" s="35" t="str">
        <f>INDEX('Crosswalk Particulates'!$B:$B,MATCH('2017 EPA Data'!A445,'Crosswalk Particulates'!$A:$A,0))</f>
        <v>industry-fuel-natural gas</v>
      </c>
      <c r="G445" s="39">
        <f>INDEX('Crosswalk Particulates'!$E:$E,MATCH('2017 EPA Data'!$B445,'Crosswalk Particulates'!$D:$D,0))</f>
        <v>0</v>
      </c>
      <c r="H445" s="50">
        <f t="shared" si="6"/>
        <v>0</v>
      </c>
    </row>
    <row r="446" spans="1:8" hidden="1" x14ac:dyDescent="0.25">
      <c r="A446" s="31" t="s">
        <v>2438</v>
      </c>
      <c r="B446" s="31" t="s">
        <v>2532</v>
      </c>
      <c r="C446" s="31" t="s">
        <v>2408</v>
      </c>
      <c r="D446" s="41">
        <v>519873.21292333602</v>
      </c>
      <c r="E446" s="31" t="s">
        <v>2409</v>
      </c>
      <c r="F446" s="35" t="str">
        <f>INDEX('Crosswalk Particulates'!$B:$B,MATCH('2017 EPA Data'!A446,'Crosswalk Particulates'!$A:$A,0))</f>
        <v>process-other-industry</v>
      </c>
      <c r="G446" s="39">
        <f>INDEX('Crosswalk Particulates'!$E:$E,MATCH('2017 EPA Data'!$B446,'Crosswalk Particulates'!$D:$D,0))</f>
        <v>0</v>
      </c>
      <c r="H446" s="50">
        <f t="shared" si="6"/>
        <v>0</v>
      </c>
    </row>
    <row r="447" spans="1:8" hidden="1" x14ac:dyDescent="0.25">
      <c r="A447" s="31" t="s">
        <v>2492</v>
      </c>
      <c r="B447" s="31" t="s">
        <v>2505</v>
      </c>
      <c r="C447" s="31" t="s">
        <v>2408</v>
      </c>
      <c r="D447" s="41">
        <v>516597.14128646581</v>
      </c>
      <c r="E447" s="31" t="s">
        <v>2409</v>
      </c>
      <c r="F447" s="35" t="str">
        <f>INDEX('Crosswalk Particulates'!$B:$B,MATCH('2017 EPA Data'!A447,'Crosswalk Particulates'!$A:$A,0))</f>
        <v>Commercial Buildings Sector</v>
      </c>
      <c r="G447" s="39">
        <f>INDEX('Crosswalk Particulates'!$E:$E,MATCH('2017 EPA Data'!$B447,'Crosswalk Particulates'!$D:$D,0))</f>
        <v>0</v>
      </c>
      <c r="H447" s="50">
        <f t="shared" si="6"/>
        <v>0</v>
      </c>
    </row>
    <row r="448" spans="1:8" hidden="1" x14ac:dyDescent="0.25">
      <c r="A448" s="31" t="s">
        <v>2438</v>
      </c>
      <c r="B448" s="31" t="s">
        <v>2467</v>
      </c>
      <c r="C448" s="31" t="s">
        <v>2408</v>
      </c>
      <c r="D448" s="41">
        <v>515344.88735831599</v>
      </c>
      <c r="E448" s="31" t="s">
        <v>2409</v>
      </c>
      <c r="F448" s="35" t="str">
        <f>INDEX('Crosswalk Particulates'!$B:$B,MATCH('2017 EPA Data'!A448,'Crosswalk Particulates'!$A:$A,0))</f>
        <v>process-other-industry</v>
      </c>
      <c r="G448" s="39">
        <f>INDEX('Crosswalk Particulates'!$E:$E,MATCH('2017 EPA Data'!$B448,'Crosswalk Particulates'!$D:$D,0))</f>
        <v>0</v>
      </c>
      <c r="H448" s="50">
        <f t="shared" si="6"/>
        <v>0</v>
      </c>
    </row>
    <row r="449" spans="1:8" hidden="1" x14ac:dyDescent="0.25">
      <c r="A449" s="31" t="s">
        <v>2445</v>
      </c>
      <c r="B449" s="31" t="s">
        <v>2416</v>
      </c>
      <c r="C449" s="31" t="s">
        <v>2408</v>
      </c>
      <c r="D449" s="41">
        <v>512825.77572247095</v>
      </c>
      <c r="E449" s="31" t="s">
        <v>2409</v>
      </c>
      <c r="F449" s="35" t="str">
        <f>INDEX('Crosswalk Particulates'!$B:$B,MATCH('2017 EPA Data'!A449,'Crosswalk Particulates'!$A:$A,0))</f>
        <v>Transportation Sector</v>
      </c>
      <c r="G449" s="39">
        <f>INDEX('Crosswalk Particulates'!$E:$E,MATCH('2017 EPA Data'!$B449,'Crosswalk Particulates'!$D:$D,0))</f>
        <v>0</v>
      </c>
      <c r="H449" s="50">
        <f t="shared" si="6"/>
        <v>0</v>
      </c>
    </row>
    <row r="450" spans="1:8" hidden="1" x14ac:dyDescent="0.25">
      <c r="A450" s="31" t="s">
        <v>2432</v>
      </c>
      <c r="B450" s="31" t="s">
        <v>2449</v>
      </c>
      <c r="C450" s="31" t="s">
        <v>2408</v>
      </c>
      <c r="D450" s="41">
        <v>509605.09533061134</v>
      </c>
      <c r="E450" s="31" t="s">
        <v>2409</v>
      </c>
      <c r="F450" s="35" t="str">
        <f>INDEX('Crosswalk Particulates'!$B:$B,MATCH('2017 EPA Data'!A450,'Crosswalk Particulates'!$A:$A,0))</f>
        <v>Transportation Sector</v>
      </c>
      <c r="G450" s="39">
        <f>INDEX('Crosswalk Particulates'!$E:$E,MATCH('2017 EPA Data'!$B450,'Crosswalk Particulates'!$D:$D,0))</f>
        <v>0</v>
      </c>
      <c r="H450" s="50">
        <f t="shared" si="6"/>
        <v>0</v>
      </c>
    </row>
    <row r="451" spans="1:8" hidden="1" x14ac:dyDescent="0.25">
      <c r="A451" s="31" t="s">
        <v>2444</v>
      </c>
      <c r="B451" s="31" t="s">
        <v>2426</v>
      </c>
      <c r="C451" s="31" t="s">
        <v>2408</v>
      </c>
      <c r="D451" s="41">
        <v>504889.3358351714</v>
      </c>
      <c r="E451" s="31" t="s">
        <v>2409</v>
      </c>
      <c r="F451" s="35" t="str">
        <f>INDEX('Crosswalk Particulates'!$B:$B,MATCH('2017 EPA Data'!A451,'Crosswalk Particulates'!$A:$A,0))</f>
        <v>process-other-industry</v>
      </c>
      <c r="G451" s="39">
        <f>INDEX('Crosswalk Particulates'!$E:$E,MATCH('2017 EPA Data'!$B451,'Crosswalk Particulates'!$D:$D,0))</f>
        <v>0</v>
      </c>
      <c r="H451" s="50">
        <f t="shared" si="6"/>
        <v>0</v>
      </c>
    </row>
    <row r="452" spans="1:8" hidden="1" x14ac:dyDescent="0.25">
      <c r="A452" s="31" t="s">
        <v>2469</v>
      </c>
      <c r="B452" s="31" t="s">
        <v>2533</v>
      </c>
      <c r="C452" s="31" t="s">
        <v>2408</v>
      </c>
      <c r="D452" s="41">
        <v>504693.90054937702</v>
      </c>
      <c r="E452" s="31" t="s">
        <v>2409</v>
      </c>
      <c r="F452" s="35" t="str">
        <f>INDEX('Crosswalk Particulates'!$B:$B,MATCH('2017 EPA Data'!A452,'Crosswalk Particulates'!$A:$A,0))</f>
        <v>process-chemicals-industry</v>
      </c>
      <c r="G452" s="39">
        <f>INDEX('Crosswalk Particulates'!$E:$E,MATCH('2017 EPA Data'!$B452,'Crosswalk Particulates'!$D:$D,0))</f>
        <v>0</v>
      </c>
      <c r="H452" s="50">
        <f t="shared" ref="H452:H515" si="7">IF(E452="TON",D452/metricton_to_shortton,0)*10^6</f>
        <v>0</v>
      </c>
    </row>
    <row r="453" spans="1:8" hidden="1" x14ac:dyDescent="0.25">
      <c r="A453" s="31" t="s">
        <v>2417</v>
      </c>
      <c r="B453" s="31" t="s">
        <v>2534</v>
      </c>
      <c r="C453" s="31" t="s">
        <v>2408</v>
      </c>
      <c r="D453" s="41">
        <v>503587.61416245782</v>
      </c>
      <c r="E453" s="31" t="s">
        <v>2409</v>
      </c>
      <c r="F453" s="35" t="str">
        <f>INDEX('Crosswalk Particulates'!$B:$B,MATCH('2017 EPA Data'!A453,'Crosswalk Particulates'!$A:$A,0))</f>
        <v>Other-EPA</v>
      </c>
      <c r="G453" s="39">
        <f>INDEX('Crosswalk Particulates'!$E:$E,MATCH('2017 EPA Data'!$B453,'Crosswalk Particulates'!$D:$D,0))</f>
        <v>0</v>
      </c>
      <c r="H453" s="50">
        <f t="shared" si="7"/>
        <v>0</v>
      </c>
    </row>
    <row r="454" spans="1:8" hidden="1" x14ac:dyDescent="0.25">
      <c r="A454" s="31" t="s">
        <v>2421</v>
      </c>
      <c r="B454" s="31" t="s">
        <v>2535</v>
      </c>
      <c r="C454" s="31" t="s">
        <v>2408</v>
      </c>
      <c r="D454" s="41">
        <v>500040.13427158369</v>
      </c>
      <c r="E454" s="31" t="s">
        <v>2409</v>
      </c>
      <c r="F454" s="35" t="str">
        <f>INDEX('Crosswalk Particulates'!$B:$B,MATCH('2017 EPA Data'!A454,'Crosswalk Particulates'!$A:$A,0))</f>
        <v>process-other-industry</v>
      </c>
      <c r="G454" s="39">
        <f>INDEX('Crosswalk Particulates'!$E:$E,MATCH('2017 EPA Data'!$B454,'Crosswalk Particulates'!$D:$D,0))</f>
        <v>0</v>
      </c>
      <c r="H454" s="50">
        <f t="shared" si="7"/>
        <v>0</v>
      </c>
    </row>
    <row r="455" spans="1:8" hidden="1" x14ac:dyDescent="0.25">
      <c r="A455" s="31" t="s">
        <v>2510</v>
      </c>
      <c r="B455" s="31" t="s">
        <v>2426</v>
      </c>
      <c r="C455" s="31" t="s">
        <v>2408</v>
      </c>
      <c r="D455" s="41">
        <v>498358.18260084098</v>
      </c>
      <c r="E455" s="31" t="s">
        <v>2409</v>
      </c>
      <c r="F455" s="35" t="str">
        <f>INDEX('Crosswalk Particulates'!$B:$B,MATCH('2017 EPA Data'!A455,'Crosswalk Particulates'!$A:$A,0))</f>
        <v>process-iron and steel-industry</v>
      </c>
      <c r="G455" s="39">
        <f>INDEX('Crosswalk Particulates'!$E:$E,MATCH('2017 EPA Data'!$B455,'Crosswalk Particulates'!$D:$D,0))</f>
        <v>0</v>
      </c>
      <c r="H455" s="50">
        <f t="shared" si="7"/>
        <v>0</v>
      </c>
    </row>
    <row r="456" spans="1:8" hidden="1" x14ac:dyDescent="0.25">
      <c r="A456" s="31" t="s">
        <v>2469</v>
      </c>
      <c r="B456" s="31" t="s">
        <v>2536</v>
      </c>
      <c r="C456" s="31" t="s">
        <v>2408</v>
      </c>
      <c r="D456" s="41">
        <v>498269.76601464523</v>
      </c>
      <c r="E456" s="31" t="s">
        <v>2409</v>
      </c>
      <c r="F456" s="35" t="str">
        <f>INDEX('Crosswalk Particulates'!$B:$B,MATCH('2017 EPA Data'!A456,'Crosswalk Particulates'!$A:$A,0))</f>
        <v>process-chemicals-industry</v>
      </c>
      <c r="G456" s="39">
        <f>INDEX('Crosswalk Particulates'!$E:$E,MATCH('2017 EPA Data'!$B456,'Crosswalk Particulates'!$D:$D,0))</f>
        <v>0</v>
      </c>
      <c r="H456" s="50">
        <f t="shared" si="7"/>
        <v>0</v>
      </c>
    </row>
    <row r="457" spans="1:8" hidden="1" x14ac:dyDescent="0.25">
      <c r="A457" s="31" t="s">
        <v>2420</v>
      </c>
      <c r="B457" s="31" t="s">
        <v>2516</v>
      </c>
      <c r="C457" s="31" t="s">
        <v>2408</v>
      </c>
      <c r="D457" s="41">
        <v>497603.75652797637</v>
      </c>
      <c r="E457" s="31" t="s">
        <v>2409</v>
      </c>
      <c r="F457" s="35" t="str">
        <f>INDEX('Crosswalk Particulates'!$B:$B,MATCH('2017 EPA Data'!A457,'Crosswalk Particulates'!$A:$A,0))</f>
        <v>Other-EPA</v>
      </c>
      <c r="G457" s="39">
        <f>INDEX('Crosswalk Particulates'!$E:$E,MATCH('2017 EPA Data'!$B457,'Crosswalk Particulates'!$D:$D,0))</f>
        <v>0</v>
      </c>
      <c r="H457" s="50">
        <f t="shared" si="7"/>
        <v>0</v>
      </c>
    </row>
    <row r="458" spans="1:8" hidden="1" x14ac:dyDescent="0.25">
      <c r="A458" s="31" t="s">
        <v>2420</v>
      </c>
      <c r="B458" s="31" t="s">
        <v>2517</v>
      </c>
      <c r="C458" s="31" t="s">
        <v>2408</v>
      </c>
      <c r="D458" s="41">
        <v>497603.75652797637</v>
      </c>
      <c r="E458" s="31" t="s">
        <v>2409</v>
      </c>
      <c r="F458" s="35" t="str">
        <f>INDEX('Crosswalk Particulates'!$B:$B,MATCH('2017 EPA Data'!A458,'Crosswalk Particulates'!$A:$A,0))</f>
        <v>Other-EPA</v>
      </c>
      <c r="G458" s="39">
        <f>INDEX('Crosswalk Particulates'!$E:$E,MATCH('2017 EPA Data'!$B458,'Crosswalk Particulates'!$D:$D,0))</f>
        <v>0</v>
      </c>
      <c r="H458" s="50">
        <f t="shared" si="7"/>
        <v>0</v>
      </c>
    </row>
    <row r="459" spans="1:8" hidden="1" x14ac:dyDescent="0.25">
      <c r="A459" s="31" t="s">
        <v>2438</v>
      </c>
      <c r="B459" s="31" t="s">
        <v>2447</v>
      </c>
      <c r="C459" s="31" t="s">
        <v>2448</v>
      </c>
      <c r="D459" s="41">
        <v>492538.64643701632</v>
      </c>
      <c r="E459" s="31" t="s">
        <v>2413</v>
      </c>
      <c r="F459" s="35" t="str">
        <f>INDEX('Crosswalk Particulates'!$B:$B,MATCH('2017 EPA Data'!A459,'Crosswalk Particulates'!$A:$A,0))</f>
        <v>process-other-industry</v>
      </c>
      <c r="G459" s="39" t="str">
        <f>INDEX('Crosswalk Particulates'!$E:$E,MATCH('2017 EPA Data'!$B459,'Crosswalk Particulates'!$D:$D,0))</f>
        <v>VOC</v>
      </c>
      <c r="H459" s="50">
        <f t="shared" si="7"/>
        <v>446824075293.71625</v>
      </c>
    </row>
    <row r="460" spans="1:8" hidden="1" x14ac:dyDescent="0.25">
      <c r="A460" s="31" t="s">
        <v>2476</v>
      </c>
      <c r="B460" s="31" t="s">
        <v>2495</v>
      </c>
      <c r="C460" s="31" t="s">
        <v>2408</v>
      </c>
      <c r="D460" s="41">
        <v>490634.71337998955</v>
      </c>
      <c r="E460" s="31" t="s">
        <v>2409</v>
      </c>
      <c r="F460" s="35" t="str">
        <f>INDEX('Crosswalk Particulates'!$B:$B,MATCH('2017 EPA Data'!A460,'Crosswalk Particulates'!$A:$A,0))</f>
        <v>process-other-industry</v>
      </c>
      <c r="G460" s="39">
        <f>INDEX('Crosswalk Particulates'!$E:$E,MATCH('2017 EPA Data'!$B460,'Crosswalk Particulates'!$D:$D,0))</f>
        <v>0</v>
      </c>
      <c r="H460" s="50">
        <f t="shared" si="7"/>
        <v>0</v>
      </c>
    </row>
    <row r="461" spans="1:8" hidden="1" x14ac:dyDescent="0.25">
      <c r="A461" s="31" t="s">
        <v>2418</v>
      </c>
      <c r="B461" s="31" t="s">
        <v>2439</v>
      </c>
      <c r="C461" s="31" t="s">
        <v>2408</v>
      </c>
      <c r="D461" s="41">
        <v>490092.98641235899</v>
      </c>
      <c r="E461" s="31" t="s">
        <v>2409</v>
      </c>
      <c r="F461" s="35" t="str">
        <f>INDEX('Crosswalk Particulates'!$B:$B,MATCH('2017 EPA Data'!A461,'Crosswalk Particulates'!$A:$A,0))</f>
        <v>Transportation Sector</v>
      </c>
      <c r="G461" s="39">
        <f>INDEX('Crosswalk Particulates'!$E:$E,MATCH('2017 EPA Data'!$B461,'Crosswalk Particulates'!$D:$D,0))</f>
        <v>0</v>
      </c>
      <c r="H461" s="50">
        <f t="shared" si="7"/>
        <v>0</v>
      </c>
    </row>
    <row r="462" spans="1:8" hidden="1" x14ac:dyDescent="0.25">
      <c r="A462" s="31" t="s">
        <v>2498</v>
      </c>
      <c r="B462" s="31" t="s">
        <v>2426</v>
      </c>
      <c r="C462" s="31" t="s">
        <v>2408</v>
      </c>
      <c r="D462" s="41">
        <v>486884.09168000001</v>
      </c>
      <c r="E462" s="31" t="s">
        <v>2409</v>
      </c>
      <c r="F462" s="35" t="str">
        <f>INDEX('Crosswalk Particulates'!$B:$B,MATCH('2017 EPA Data'!A462,'Crosswalk Particulates'!$A:$A,0))</f>
        <v>process-cement-industry</v>
      </c>
      <c r="G462" s="39">
        <f>INDEX('Crosswalk Particulates'!$E:$E,MATCH('2017 EPA Data'!$B462,'Crosswalk Particulates'!$D:$D,0))</f>
        <v>0</v>
      </c>
      <c r="H462" s="50">
        <f t="shared" si="7"/>
        <v>0</v>
      </c>
    </row>
    <row r="463" spans="1:8" hidden="1" x14ac:dyDescent="0.25">
      <c r="A463" s="31" t="s">
        <v>2477</v>
      </c>
      <c r="B463" s="31" t="s">
        <v>2484</v>
      </c>
      <c r="C463" s="31" t="s">
        <v>2408</v>
      </c>
      <c r="D463" s="41">
        <v>484634.08094000001</v>
      </c>
      <c r="E463" s="31" t="s">
        <v>2409</v>
      </c>
      <c r="F463" s="35" t="str">
        <f>INDEX('Crosswalk Particulates'!$B:$B,MATCH('2017 EPA Data'!A463,'Crosswalk Particulates'!$A:$A,0))</f>
        <v>process-other-industry</v>
      </c>
      <c r="G463" s="39">
        <f>INDEX('Crosswalk Particulates'!$E:$E,MATCH('2017 EPA Data'!$B463,'Crosswalk Particulates'!$D:$D,0))</f>
        <v>0</v>
      </c>
      <c r="H463" s="50">
        <f t="shared" si="7"/>
        <v>0</v>
      </c>
    </row>
    <row r="464" spans="1:8" hidden="1" x14ac:dyDescent="0.25">
      <c r="A464" s="31" t="s">
        <v>2469</v>
      </c>
      <c r="B464" s="31" t="s">
        <v>2452</v>
      </c>
      <c r="C464" s="31" t="s">
        <v>2408</v>
      </c>
      <c r="D464" s="41">
        <v>484200.13578960003</v>
      </c>
      <c r="E464" s="31" t="s">
        <v>2409</v>
      </c>
      <c r="F464" s="35" t="str">
        <f>INDEX('Crosswalk Particulates'!$B:$B,MATCH('2017 EPA Data'!A464,'Crosswalk Particulates'!$A:$A,0))</f>
        <v>process-chemicals-industry</v>
      </c>
      <c r="G464" s="39">
        <f>INDEX('Crosswalk Particulates'!$E:$E,MATCH('2017 EPA Data'!$B464,'Crosswalk Particulates'!$D:$D,0))</f>
        <v>0</v>
      </c>
      <c r="H464" s="50">
        <f t="shared" si="7"/>
        <v>0</v>
      </c>
    </row>
    <row r="465" spans="1:8" hidden="1" x14ac:dyDescent="0.25">
      <c r="A465" s="31" t="s">
        <v>2436</v>
      </c>
      <c r="B465" s="31" t="s">
        <v>2422</v>
      </c>
      <c r="C465" s="31" t="s">
        <v>2408</v>
      </c>
      <c r="D465" s="41">
        <v>481436.45681440679</v>
      </c>
      <c r="E465" s="31" t="s">
        <v>2409</v>
      </c>
      <c r="F465" s="35" t="str">
        <f>INDEX('Crosswalk Particulates'!$B:$B,MATCH('2017 EPA Data'!A465,'Crosswalk Particulates'!$A:$A,0))</f>
        <v>Transportation Sector</v>
      </c>
      <c r="G465" s="39">
        <f>INDEX('Crosswalk Particulates'!$E:$E,MATCH('2017 EPA Data'!$B465,'Crosswalk Particulates'!$D:$D,0))</f>
        <v>0</v>
      </c>
      <c r="H465" s="50">
        <f t="shared" si="7"/>
        <v>0</v>
      </c>
    </row>
    <row r="466" spans="1:8" hidden="1" x14ac:dyDescent="0.25">
      <c r="A466" s="31" t="s">
        <v>2487</v>
      </c>
      <c r="B466" s="31" t="s">
        <v>2474</v>
      </c>
      <c r="D466" s="41">
        <v>481245.33</v>
      </c>
      <c r="E466" s="31" t="s">
        <v>2409</v>
      </c>
      <c r="F466" s="35" t="str">
        <f>INDEX('Crosswalk Particulates'!$B:$B,MATCH('2017 EPA Data'!A466,'Crosswalk Particulates'!$A:$A,0))</f>
        <v>industry-fuel-coal</v>
      </c>
      <c r="G466" s="39">
        <f>INDEX('Crosswalk Particulates'!$E:$E,MATCH('2017 EPA Data'!$B466,'Crosswalk Particulates'!$D:$D,0))</f>
        <v>0</v>
      </c>
      <c r="H466" s="50">
        <f t="shared" si="7"/>
        <v>0</v>
      </c>
    </row>
    <row r="467" spans="1:8" hidden="1" x14ac:dyDescent="0.25">
      <c r="A467" s="31" t="s">
        <v>2436</v>
      </c>
      <c r="B467" s="31" t="s">
        <v>2419</v>
      </c>
      <c r="C467" s="31" t="s">
        <v>2408</v>
      </c>
      <c r="D467" s="41">
        <v>477032.53794606059</v>
      </c>
      <c r="E467" s="31" t="s">
        <v>2409</v>
      </c>
      <c r="F467" s="35" t="str">
        <f>INDEX('Crosswalk Particulates'!$B:$B,MATCH('2017 EPA Data'!A467,'Crosswalk Particulates'!$A:$A,0))</f>
        <v>Transportation Sector</v>
      </c>
      <c r="G467" s="39">
        <f>INDEX('Crosswalk Particulates'!$E:$E,MATCH('2017 EPA Data'!$B467,'Crosswalk Particulates'!$D:$D,0))</f>
        <v>0</v>
      </c>
      <c r="H467" s="50">
        <f t="shared" si="7"/>
        <v>0</v>
      </c>
    </row>
    <row r="468" spans="1:8" hidden="1" x14ac:dyDescent="0.25">
      <c r="A468" s="31" t="s">
        <v>2469</v>
      </c>
      <c r="B468" s="31" t="s">
        <v>2415</v>
      </c>
      <c r="C468" s="31" t="s">
        <v>2408</v>
      </c>
      <c r="D468" s="41">
        <v>471418.11727865681</v>
      </c>
      <c r="E468" s="31" t="s">
        <v>2409</v>
      </c>
      <c r="F468" s="35" t="str">
        <f>INDEX('Crosswalk Particulates'!$B:$B,MATCH('2017 EPA Data'!A468,'Crosswalk Particulates'!$A:$A,0))</f>
        <v>process-chemicals-industry</v>
      </c>
      <c r="G468" s="39">
        <f>INDEX('Crosswalk Particulates'!$E:$E,MATCH('2017 EPA Data'!$B468,'Crosswalk Particulates'!$D:$D,0))</f>
        <v>0</v>
      </c>
      <c r="H468" s="50">
        <f t="shared" si="7"/>
        <v>0</v>
      </c>
    </row>
    <row r="469" spans="1:8" hidden="1" x14ac:dyDescent="0.25">
      <c r="A469" s="31" t="s">
        <v>2438</v>
      </c>
      <c r="B469" s="31" t="s">
        <v>2537</v>
      </c>
      <c r="C469" s="31" t="s">
        <v>2408</v>
      </c>
      <c r="D469" s="41">
        <v>461594.73092167731</v>
      </c>
      <c r="E469" s="31" t="s">
        <v>2409</v>
      </c>
      <c r="F469" s="35" t="str">
        <f>INDEX('Crosswalk Particulates'!$B:$B,MATCH('2017 EPA Data'!A469,'Crosswalk Particulates'!$A:$A,0))</f>
        <v>process-other-industry</v>
      </c>
      <c r="G469" s="39">
        <f>INDEX('Crosswalk Particulates'!$E:$E,MATCH('2017 EPA Data'!$B469,'Crosswalk Particulates'!$D:$D,0))</f>
        <v>0</v>
      </c>
      <c r="H469" s="50">
        <f t="shared" si="7"/>
        <v>0</v>
      </c>
    </row>
    <row r="470" spans="1:8" hidden="1" x14ac:dyDescent="0.25">
      <c r="A470" s="31" t="s">
        <v>2538</v>
      </c>
      <c r="B470" s="31" t="s">
        <v>2481</v>
      </c>
      <c r="C470" s="31" t="s">
        <v>2448</v>
      </c>
      <c r="D470" s="41">
        <v>455316.56770593522</v>
      </c>
      <c r="E470" s="31" t="s">
        <v>2413</v>
      </c>
      <c r="F470" s="35" t="str">
        <f>INDEX('Crosswalk Particulates'!$B:$B,MATCH('2017 EPA Data'!A470,'Crosswalk Particulates'!$A:$A,0))</f>
        <v>process-mining-industry</v>
      </c>
      <c r="G470" s="39" t="str">
        <f>INDEX('Crosswalk Particulates'!$E:$E,MATCH('2017 EPA Data'!$B470,'Crosswalk Particulates'!$D:$D,0))</f>
        <v>PM10</v>
      </c>
      <c r="H470" s="50">
        <f t="shared" si="7"/>
        <v>413056733319.96918</v>
      </c>
    </row>
    <row r="471" spans="1:8" hidden="1" x14ac:dyDescent="0.25">
      <c r="A471" s="31" t="s">
        <v>2418</v>
      </c>
      <c r="B471" s="31" t="s">
        <v>2451</v>
      </c>
      <c r="C471" s="31" t="s">
        <v>2448</v>
      </c>
      <c r="D471" s="41">
        <v>454628.61797986861</v>
      </c>
      <c r="E471" s="31" t="s">
        <v>2413</v>
      </c>
      <c r="F471" s="35" t="str">
        <f>INDEX('Crosswalk Particulates'!$B:$B,MATCH('2017 EPA Data'!A471,'Crosswalk Particulates'!$A:$A,0))</f>
        <v>Transportation Sector</v>
      </c>
      <c r="G471" s="39" t="str">
        <f>INDEX('Crosswalk Particulates'!$E:$E,MATCH('2017 EPA Data'!$B471,'Crosswalk Particulates'!$D:$D,0))</f>
        <v>CO</v>
      </c>
      <c r="H471" s="50">
        <f t="shared" si="7"/>
        <v>412432635084.38519</v>
      </c>
    </row>
    <row r="472" spans="1:8" hidden="1" x14ac:dyDescent="0.25">
      <c r="A472" s="31" t="s">
        <v>2456</v>
      </c>
      <c r="B472" s="31" t="s">
        <v>2451</v>
      </c>
      <c r="C472" s="31" t="s">
        <v>2448</v>
      </c>
      <c r="D472" s="41">
        <v>453187.172395</v>
      </c>
      <c r="E472" s="31" t="s">
        <v>2413</v>
      </c>
      <c r="F472" s="35" t="str">
        <f>INDEX('Crosswalk Particulates'!$B:$B,MATCH('2017 EPA Data'!A472,'Crosswalk Particulates'!$A:$A,0))</f>
        <v>Electricity Sector</v>
      </c>
      <c r="G472" s="39" t="str">
        <f>INDEX('Crosswalk Particulates'!$E:$E,MATCH('2017 EPA Data'!$B472,'Crosswalk Particulates'!$D:$D,0))</f>
        <v>CO</v>
      </c>
      <c r="H472" s="50">
        <f t="shared" si="7"/>
        <v>411124976091.1178</v>
      </c>
    </row>
    <row r="473" spans="1:8" hidden="1" x14ac:dyDescent="0.25">
      <c r="A473" s="31" t="s">
        <v>2414</v>
      </c>
      <c r="B473" s="31" t="s">
        <v>2511</v>
      </c>
      <c r="C473" s="31" t="s">
        <v>2408</v>
      </c>
      <c r="D473" s="41">
        <v>445410.08512274764</v>
      </c>
      <c r="E473" s="31" t="s">
        <v>2409</v>
      </c>
      <c r="F473" s="35" t="str">
        <f>INDEX('Crosswalk Particulates'!$B:$B,MATCH('2017 EPA Data'!A473,'Crosswalk Particulates'!$A:$A,0))</f>
        <v>Transportation Sector</v>
      </c>
      <c r="G473" s="39">
        <f>INDEX('Crosswalk Particulates'!$E:$E,MATCH('2017 EPA Data'!$B473,'Crosswalk Particulates'!$D:$D,0))</f>
        <v>0</v>
      </c>
      <c r="H473" s="50">
        <f t="shared" si="7"/>
        <v>0</v>
      </c>
    </row>
    <row r="474" spans="1:8" hidden="1" x14ac:dyDescent="0.25">
      <c r="A474" s="31" t="s">
        <v>2441</v>
      </c>
      <c r="B474" s="31" t="s">
        <v>2532</v>
      </c>
      <c r="C474" s="31" t="s">
        <v>2408</v>
      </c>
      <c r="D474" s="41">
        <v>444171.98593800003</v>
      </c>
      <c r="E474" s="31" t="s">
        <v>2409</v>
      </c>
      <c r="F474" s="35" t="str">
        <f>INDEX('Crosswalk Particulates'!$B:$B,MATCH('2017 EPA Data'!A474,'Crosswalk Particulates'!$A:$A,0))</f>
        <v>process-other-industry</v>
      </c>
      <c r="G474" s="39">
        <f>INDEX('Crosswalk Particulates'!$E:$E,MATCH('2017 EPA Data'!$B474,'Crosswalk Particulates'!$D:$D,0))</f>
        <v>0</v>
      </c>
      <c r="H474" s="50">
        <f t="shared" si="7"/>
        <v>0</v>
      </c>
    </row>
    <row r="475" spans="1:8" hidden="1" x14ac:dyDescent="0.25">
      <c r="A475" s="31" t="s">
        <v>2437</v>
      </c>
      <c r="B475" s="31" t="s">
        <v>2447</v>
      </c>
      <c r="C475" s="31" t="s">
        <v>2448</v>
      </c>
      <c r="D475" s="41">
        <v>443448.04982618178</v>
      </c>
      <c r="E475" s="31" t="s">
        <v>2413</v>
      </c>
      <c r="F475" s="35" t="str">
        <f>INDEX('Crosswalk Particulates'!$B:$B,MATCH('2017 EPA Data'!A475,'Crosswalk Particulates'!$A:$A,0))</f>
        <v>process-other-industry</v>
      </c>
      <c r="G475" s="39" t="str">
        <f>INDEX('Crosswalk Particulates'!$E:$E,MATCH('2017 EPA Data'!$B475,'Crosswalk Particulates'!$D:$D,0))</f>
        <v>VOC</v>
      </c>
      <c r="H475" s="50">
        <f t="shared" si="7"/>
        <v>402289782208.43671</v>
      </c>
    </row>
    <row r="476" spans="1:8" hidden="1" x14ac:dyDescent="0.25">
      <c r="A476" s="31" t="s">
        <v>2410</v>
      </c>
      <c r="B476" s="31" t="s">
        <v>2428</v>
      </c>
      <c r="C476" s="31" t="s">
        <v>2408</v>
      </c>
      <c r="D476" s="41">
        <v>439713.41142060718</v>
      </c>
      <c r="E476" s="31" t="s">
        <v>2409</v>
      </c>
      <c r="F476" s="35" t="str">
        <f>INDEX('Crosswalk Particulates'!$B:$B,MATCH('2017 EPA Data'!A476,'Crosswalk Particulates'!$A:$A,0))</f>
        <v>process-other-industry</v>
      </c>
      <c r="G476" s="39">
        <f>INDEX('Crosswalk Particulates'!$E:$E,MATCH('2017 EPA Data'!$B476,'Crosswalk Particulates'!$D:$D,0))</f>
        <v>0</v>
      </c>
      <c r="H476" s="50">
        <f t="shared" si="7"/>
        <v>0</v>
      </c>
    </row>
    <row r="477" spans="1:8" hidden="1" x14ac:dyDescent="0.25">
      <c r="A477" s="31" t="s">
        <v>2420</v>
      </c>
      <c r="B477" s="31" t="s">
        <v>2488</v>
      </c>
      <c r="C477" s="31" t="s">
        <v>2412</v>
      </c>
      <c r="D477" s="41">
        <v>437280.29292990122</v>
      </c>
      <c r="E477" s="31" t="s">
        <v>2413</v>
      </c>
      <c r="F477" s="35" t="str">
        <f>INDEX('Crosswalk Particulates'!$B:$B,MATCH('2017 EPA Data'!A477,'Crosswalk Particulates'!$A:$A,0))</f>
        <v>Other-EPA</v>
      </c>
      <c r="G477" s="39" t="str">
        <f>INDEX('Crosswalk Particulates'!$E:$E,MATCH('2017 EPA Data'!$B477,'Crosswalk Particulates'!$D:$D,0))</f>
        <v>CH4</v>
      </c>
      <c r="H477" s="50">
        <f t="shared" si="7"/>
        <v>396694480617.88544</v>
      </c>
    </row>
    <row r="478" spans="1:8" hidden="1" x14ac:dyDescent="0.25">
      <c r="A478" s="31" t="s">
        <v>2417</v>
      </c>
      <c r="B478" s="31" t="s">
        <v>2539</v>
      </c>
      <c r="C478" s="31" t="s">
        <v>2408</v>
      </c>
      <c r="D478" s="41">
        <v>437131.7707921415</v>
      </c>
      <c r="E478" s="31" t="s">
        <v>2409</v>
      </c>
      <c r="F478" s="35" t="str">
        <f>INDEX('Crosswalk Particulates'!$B:$B,MATCH('2017 EPA Data'!A478,'Crosswalk Particulates'!$A:$A,0))</f>
        <v>Other-EPA</v>
      </c>
      <c r="G478" s="39">
        <f>INDEX('Crosswalk Particulates'!$E:$E,MATCH('2017 EPA Data'!$B478,'Crosswalk Particulates'!$D:$D,0))</f>
        <v>0</v>
      </c>
      <c r="H478" s="50">
        <f t="shared" si="7"/>
        <v>0</v>
      </c>
    </row>
    <row r="479" spans="1:8" hidden="1" x14ac:dyDescent="0.25">
      <c r="A479" s="31" t="s">
        <v>2438</v>
      </c>
      <c r="B479" s="31" t="s">
        <v>2411</v>
      </c>
      <c r="C479" s="31" t="s">
        <v>2412</v>
      </c>
      <c r="D479" s="41">
        <v>435651.4987161</v>
      </c>
      <c r="E479" s="31" t="s">
        <v>2413</v>
      </c>
      <c r="F479" s="35" t="str">
        <f>INDEX('Crosswalk Particulates'!$B:$B,MATCH('2017 EPA Data'!A479,'Crosswalk Particulates'!$A:$A,0))</f>
        <v>process-other-industry</v>
      </c>
      <c r="G479" s="39">
        <f>INDEX('Crosswalk Particulates'!$E:$E,MATCH('2017 EPA Data'!$B479,'Crosswalk Particulates'!$D:$D,0))</f>
        <v>0</v>
      </c>
      <c r="H479" s="50">
        <f t="shared" si="7"/>
        <v>395216861605.26538</v>
      </c>
    </row>
    <row r="480" spans="1:8" hidden="1" x14ac:dyDescent="0.25">
      <c r="A480" s="31" t="s">
        <v>2540</v>
      </c>
      <c r="B480" s="31" t="s">
        <v>2411</v>
      </c>
      <c r="C480" s="31" t="s">
        <v>2412</v>
      </c>
      <c r="D480" s="41">
        <v>429200.03812396002</v>
      </c>
      <c r="E480" s="31" t="s">
        <v>2413</v>
      </c>
      <c r="F480" s="35" t="str">
        <f>INDEX('Crosswalk Particulates'!$B:$B,MATCH('2017 EPA Data'!A480,'Crosswalk Particulates'!$A:$A,0))</f>
        <v>Electricity Sector</v>
      </c>
      <c r="G480" s="39">
        <f>INDEX('Crosswalk Particulates'!$E:$E,MATCH('2017 EPA Data'!$B480,'Crosswalk Particulates'!$D:$D,0))</f>
        <v>0</v>
      </c>
      <c r="H480" s="50">
        <f t="shared" si="7"/>
        <v>389364188045.06903</v>
      </c>
    </row>
    <row r="481" spans="1:8" hidden="1" x14ac:dyDescent="0.25">
      <c r="A481" s="31" t="s">
        <v>2469</v>
      </c>
      <c r="B481" s="31" t="s">
        <v>2541</v>
      </c>
      <c r="C481" s="31" t="s">
        <v>2408</v>
      </c>
      <c r="D481" s="41">
        <v>427832.65245210403</v>
      </c>
      <c r="E481" s="31" t="s">
        <v>2409</v>
      </c>
      <c r="F481" s="35" t="str">
        <f>INDEX('Crosswalk Particulates'!$B:$B,MATCH('2017 EPA Data'!A481,'Crosswalk Particulates'!$A:$A,0))</f>
        <v>process-chemicals-industry</v>
      </c>
      <c r="G481" s="39">
        <f>INDEX('Crosswalk Particulates'!$E:$E,MATCH('2017 EPA Data'!$B481,'Crosswalk Particulates'!$D:$D,0))</f>
        <v>0</v>
      </c>
      <c r="H481" s="50">
        <f t="shared" si="7"/>
        <v>0</v>
      </c>
    </row>
    <row r="482" spans="1:8" hidden="1" x14ac:dyDescent="0.25">
      <c r="A482" s="31" t="s">
        <v>2429</v>
      </c>
      <c r="B482" s="31" t="s">
        <v>2452</v>
      </c>
      <c r="C482" s="31" t="s">
        <v>2408</v>
      </c>
      <c r="D482" s="41">
        <v>425652.6979569</v>
      </c>
      <c r="E482" s="31" t="s">
        <v>2409</v>
      </c>
      <c r="F482" s="35" t="str">
        <f>INDEX('Crosswalk Particulates'!$B:$B,MATCH('2017 EPA Data'!A482,'Crosswalk Particulates'!$A:$A,0))</f>
        <v>process-other-industry</v>
      </c>
      <c r="G482" s="39">
        <f>INDEX('Crosswalk Particulates'!$E:$E,MATCH('2017 EPA Data'!$B482,'Crosswalk Particulates'!$D:$D,0))</f>
        <v>0</v>
      </c>
      <c r="H482" s="50">
        <f t="shared" si="7"/>
        <v>0</v>
      </c>
    </row>
    <row r="483" spans="1:8" hidden="1" x14ac:dyDescent="0.25">
      <c r="A483" s="31" t="s">
        <v>2491</v>
      </c>
      <c r="B483" s="31" t="s">
        <v>2467</v>
      </c>
      <c r="C483" s="31" t="s">
        <v>2408</v>
      </c>
      <c r="D483" s="41">
        <v>424609.68039700843</v>
      </c>
      <c r="E483" s="31" t="s">
        <v>2409</v>
      </c>
      <c r="F483" s="35" t="str">
        <f>INDEX('Crosswalk Particulates'!$B:$B,MATCH('2017 EPA Data'!A483,'Crosswalk Particulates'!$A:$A,0))</f>
        <v>industry-fuel-biomass</v>
      </c>
      <c r="G483" s="39">
        <f>INDEX('Crosswalk Particulates'!$E:$E,MATCH('2017 EPA Data'!$B483,'Crosswalk Particulates'!$D:$D,0))</f>
        <v>0</v>
      </c>
      <c r="H483" s="50">
        <f t="shared" si="7"/>
        <v>0</v>
      </c>
    </row>
    <row r="484" spans="1:8" hidden="1" x14ac:dyDescent="0.25">
      <c r="A484" s="31" t="s">
        <v>2476</v>
      </c>
      <c r="B484" s="31" t="s">
        <v>2533</v>
      </c>
      <c r="C484" s="31" t="s">
        <v>2408</v>
      </c>
      <c r="D484" s="41">
        <v>416363.1</v>
      </c>
      <c r="E484" s="31" t="s">
        <v>2409</v>
      </c>
      <c r="F484" s="35" t="str">
        <f>INDEX('Crosswalk Particulates'!$B:$B,MATCH('2017 EPA Data'!A484,'Crosswalk Particulates'!$A:$A,0))</f>
        <v>process-other-industry</v>
      </c>
      <c r="G484" s="39">
        <f>INDEX('Crosswalk Particulates'!$E:$E,MATCH('2017 EPA Data'!$B484,'Crosswalk Particulates'!$D:$D,0))</f>
        <v>0</v>
      </c>
      <c r="H484" s="50">
        <f t="shared" si="7"/>
        <v>0</v>
      </c>
    </row>
    <row r="485" spans="1:8" hidden="1" x14ac:dyDescent="0.25">
      <c r="A485" s="31" t="s">
        <v>2510</v>
      </c>
      <c r="B485" s="31" t="s">
        <v>2484</v>
      </c>
      <c r="C485" s="31" t="s">
        <v>2408</v>
      </c>
      <c r="D485" s="41">
        <v>413503.24722640001</v>
      </c>
      <c r="E485" s="31" t="s">
        <v>2409</v>
      </c>
      <c r="F485" s="35" t="str">
        <f>INDEX('Crosswalk Particulates'!$B:$B,MATCH('2017 EPA Data'!A485,'Crosswalk Particulates'!$A:$A,0))</f>
        <v>process-iron and steel-industry</v>
      </c>
      <c r="G485" s="39">
        <f>INDEX('Crosswalk Particulates'!$E:$E,MATCH('2017 EPA Data'!$B485,'Crosswalk Particulates'!$D:$D,0))</f>
        <v>0</v>
      </c>
      <c r="H485" s="50">
        <f t="shared" si="7"/>
        <v>0</v>
      </c>
    </row>
    <row r="486" spans="1:8" hidden="1" x14ac:dyDescent="0.25">
      <c r="A486" s="31" t="s">
        <v>2420</v>
      </c>
      <c r="B486" s="31" t="s">
        <v>2526</v>
      </c>
      <c r="C486" s="31" t="s">
        <v>2408</v>
      </c>
      <c r="D486" s="41">
        <v>412529.57846005203</v>
      </c>
      <c r="E486" s="31" t="s">
        <v>2409</v>
      </c>
      <c r="F486" s="35" t="str">
        <f>INDEX('Crosswalk Particulates'!$B:$B,MATCH('2017 EPA Data'!A486,'Crosswalk Particulates'!$A:$A,0))</f>
        <v>Other-EPA</v>
      </c>
      <c r="G486" s="39">
        <f>INDEX('Crosswalk Particulates'!$E:$E,MATCH('2017 EPA Data'!$B486,'Crosswalk Particulates'!$D:$D,0))</f>
        <v>0</v>
      </c>
      <c r="H486" s="50">
        <f t="shared" si="7"/>
        <v>0</v>
      </c>
    </row>
    <row r="487" spans="1:8" hidden="1" x14ac:dyDescent="0.25">
      <c r="A487" s="31" t="s">
        <v>2429</v>
      </c>
      <c r="B487" s="31" t="s">
        <v>2427</v>
      </c>
      <c r="C487" s="31" t="s">
        <v>2408</v>
      </c>
      <c r="D487" s="41">
        <v>411857.79581913201</v>
      </c>
      <c r="E487" s="31" t="s">
        <v>2409</v>
      </c>
      <c r="F487" s="35" t="str">
        <f>INDEX('Crosswalk Particulates'!$B:$B,MATCH('2017 EPA Data'!A487,'Crosswalk Particulates'!$A:$A,0))</f>
        <v>process-other-industry</v>
      </c>
      <c r="G487" s="39">
        <f>INDEX('Crosswalk Particulates'!$E:$E,MATCH('2017 EPA Data'!$B487,'Crosswalk Particulates'!$D:$D,0))</f>
        <v>0</v>
      </c>
      <c r="H487" s="50">
        <f t="shared" si="7"/>
        <v>0</v>
      </c>
    </row>
    <row r="488" spans="1:8" hidden="1" x14ac:dyDescent="0.25">
      <c r="A488" s="31" t="s">
        <v>2494</v>
      </c>
      <c r="B488" s="31" t="s">
        <v>2426</v>
      </c>
      <c r="C488" s="31" t="s">
        <v>2408</v>
      </c>
      <c r="D488" s="41">
        <v>409844.53453263722</v>
      </c>
      <c r="E488" s="31" t="s">
        <v>2409</v>
      </c>
      <c r="F488" s="35" t="str">
        <f>INDEX('Crosswalk Particulates'!$B:$B,MATCH('2017 EPA Data'!A488,'Crosswalk Particulates'!$A:$A,0))</f>
        <v>Transportation Sector</v>
      </c>
      <c r="G488" s="39">
        <f>INDEX('Crosswalk Particulates'!$E:$E,MATCH('2017 EPA Data'!$B488,'Crosswalk Particulates'!$D:$D,0))</f>
        <v>0</v>
      </c>
      <c r="H488" s="50">
        <f t="shared" si="7"/>
        <v>0</v>
      </c>
    </row>
    <row r="489" spans="1:8" hidden="1" x14ac:dyDescent="0.25">
      <c r="A489" s="31" t="s">
        <v>2420</v>
      </c>
      <c r="B489" s="31" t="s">
        <v>2527</v>
      </c>
      <c r="C489" s="31" t="s">
        <v>2408</v>
      </c>
      <c r="D489" s="41">
        <v>407714.0583667194</v>
      </c>
      <c r="E489" s="31" t="s">
        <v>2409</v>
      </c>
      <c r="F489" s="35" t="str">
        <f>INDEX('Crosswalk Particulates'!$B:$B,MATCH('2017 EPA Data'!A489,'Crosswalk Particulates'!$A:$A,0))</f>
        <v>Other-EPA</v>
      </c>
      <c r="G489" s="39">
        <f>INDEX('Crosswalk Particulates'!$E:$E,MATCH('2017 EPA Data'!$B489,'Crosswalk Particulates'!$D:$D,0))</f>
        <v>0</v>
      </c>
      <c r="H489" s="50">
        <f t="shared" si="7"/>
        <v>0</v>
      </c>
    </row>
    <row r="490" spans="1:8" hidden="1" x14ac:dyDescent="0.25">
      <c r="A490" s="31" t="s">
        <v>2442</v>
      </c>
      <c r="B490" s="31" t="s">
        <v>2471</v>
      </c>
      <c r="C490" s="31" t="s">
        <v>2408</v>
      </c>
      <c r="D490" s="41">
        <v>405831.69220618001</v>
      </c>
      <c r="E490" s="31" t="s">
        <v>2409</v>
      </c>
      <c r="F490" s="35" t="str">
        <f>INDEX('Crosswalk Particulates'!$B:$B,MATCH('2017 EPA Data'!A490,'Crosswalk Particulates'!$A:$A,0))</f>
        <v>industry-fuel-natural gas</v>
      </c>
      <c r="G490" s="39">
        <f>INDEX('Crosswalk Particulates'!$E:$E,MATCH('2017 EPA Data'!$B490,'Crosswalk Particulates'!$D:$D,0))</f>
        <v>0</v>
      </c>
      <c r="H490" s="50">
        <f t="shared" si="7"/>
        <v>0</v>
      </c>
    </row>
    <row r="491" spans="1:8" hidden="1" x14ac:dyDescent="0.25">
      <c r="A491" s="31" t="s">
        <v>2472</v>
      </c>
      <c r="B491" s="31" t="s">
        <v>2422</v>
      </c>
      <c r="C491" s="31" t="s">
        <v>2408</v>
      </c>
      <c r="D491" s="41">
        <v>401615.24466496892</v>
      </c>
      <c r="E491" s="31" t="s">
        <v>2409</v>
      </c>
      <c r="F491" s="35" t="str">
        <f>INDEX('Crosswalk Particulates'!$B:$B,MATCH('2017 EPA Data'!A491,'Crosswalk Particulates'!$A:$A,0))</f>
        <v>Electricity Sector</v>
      </c>
      <c r="G491" s="39">
        <f>INDEX('Crosswalk Particulates'!$E:$E,MATCH('2017 EPA Data'!$B491,'Crosswalk Particulates'!$D:$D,0))</f>
        <v>0</v>
      </c>
      <c r="H491" s="50">
        <f t="shared" si="7"/>
        <v>0</v>
      </c>
    </row>
    <row r="492" spans="1:8" hidden="1" x14ac:dyDescent="0.25">
      <c r="A492" s="31" t="s">
        <v>2420</v>
      </c>
      <c r="B492" s="31" t="s">
        <v>2511</v>
      </c>
      <c r="C492" s="31" t="s">
        <v>2408</v>
      </c>
      <c r="D492" s="41">
        <v>401293.35719953733</v>
      </c>
      <c r="E492" s="31" t="s">
        <v>2409</v>
      </c>
      <c r="F492" s="35" t="str">
        <f>INDEX('Crosswalk Particulates'!$B:$B,MATCH('2017 EPA Data'!A492,'Crosswalk Particulates'!$A:$A,0))</f>
        <v>Other-EPA</v>
      </c>
      <c r="G492" s="39">
        <f>INDEX('Crosswalk Particulates'!$E:$E,MATCH('2017 EPA Data'!$B492,'Crosswalk Particulates'!$D:$D,0))</f>
        <v>0</v>
      </c>
      <c r="H492" s="50">
        <f t="shared" si="7"/>
        <v>0</v>
      </c>
    </row>
    <row r="493" spans="1:8" hidden="1" x14ac:dyDescent="0.25">
      <c r="A493" s="31" t="s">
        <v>2420</v>
      </c>
      <c r="B493" s="31" t="s">
        <v>2528</v>
      </c>
      <c r="C493" s="31" t="s">
        <v>2408</v>
      </c>
      <c r="D493" s="41">
        <v>401293.35719953733</v>
      </c>
      <c r="E493" s="31" t="s">
        <v>2409</v>
      </c>
      <c r="F493" s="35" t="str">
        <f>INDEX('Crosswalk Particulates'!$B:$B,MATCH('2017 EPA Data'!A493,'Crosswalk Particulates'!$A:$A,0))</f>
        <v>Other-EPA</v>
      </c>
      <c r="G493" s="39">
        <f>INDEX('Crosswalk Particulates'!$E:$E,MATCH('2017 EPA Data'!$B493,'Crosswalk Particulates'!$D:$D,0))</f>
        <v>0</v>
      </c>
      <c r="H493" s="50">
        <f t="shared" si="7"/>
        <v>0</v>
      </c>
    </row>
    <row r="494" spans="1:8" hidden="1" x14ac:dyDescent="0.25">
      <c r="A494" s="31" t="s">
        <v>2420</v>
      </c>
      <c r="B494" s="31" t="s">
        <v>2521</v>
      </c>
      <c r="D494" s="41">
        <v>400479.25231959019</v>
      </c>
      <c r="E494" s="31" t="s">
        <v>2413</v>
      </c>
      <c r="F494" s="35" t="str">
        <f>INDEX('Crosswalk Particulates'!$B:$B,MATCH('2017 EPA Data'!A494,'Crosswalk Particulates'!$A:$A,0))</f>
        <v>Other-EPA</v>
      </c>
      <c r="G494" s="39">
        <f>INDEX('Crosswalk Particulates'!$E:$E,MATCH('2017 EPA Data'!$B494,'Crosswalk Particulates'!$D:$D,0))</f>
        <v>0</v>
      </c>
      <c r="H494" s="50">
        <f t="shared" si="7"/>
        <v>363309098456.50519</v>
      </c>
    </row>
    <row r="495" spans="1:8" hidden="1" x14ac:dyDescent="0.25">
      <c r="A495" s="31" t="s">
        <v>2438</v>
      </c>
      <c r="B495" s="31" t="s">
        <v>2497</v>
      </c>
      <c r="C495" s="31" t="s">
        <v>2408</v>
      </c>
      <c r="D495" s="41">
        <v>398538.57177792001</v>
      </c>
      <c r="E495" s="31" t="s">
        <v>2409</v>
      </c>
      <c r="F495" s="35" t="str">
        <f>INDEX('Crosswalk Particulates'!$B:$B,MATCH('2017 EPA Data'!A495,'Crosswalk Particulates'!$A:$A,0))</f>
        <v>process-other-industry</v>
      </c>
      <c r="G495" s="39">
        <f>INDEX('Crosswalk Particulates'!$E:$E,MATCH('2017 EPA Data'!$B495,'Crosswalk Particulates'!$D:$D,0))</f>
        <v>0</v>
      </c>
      <c r="H495" s="50">
        <f t="shared" si="7"/>
        <v>0</v>
      </c>
    </row>
    <row r="496" spans="1:8" hidden="1" x14ac:dyDescent="0.25">
      <c r="A496" s="31" t="s">
        <v>2425</v>
      </c>
      <c r="B496" s="31" t="s">
        <v>2451</v>
      </c>
      <c r="C496" s="31" t="s">
        <v>2448</v>
      </c>
      <c r="D496" s="41">
        <v>397106.86324072623</v>
      </c>
      <c r="E496" s="31" t="s">
        <v>2413</v>
      </c>
      <c r="F496" s="35" t="str">
        <f>INDEX('Crosswalk Particulates'!$B:$B,MATCH('2017 EPA Data'!A496,'Crosswalk Particulates'!$A:$A,0))</f>
        <v>Other-EPA</v>
      </c>
      <c r="G496" s="39" t="str">
        <f>INDEX('Crosswalk Particulates'!$E:$E,MATCH('2017 EPA Data'!$B496,'Crosswalk Particulates'!$D:$D,0))</f>
        <v>CO</v>
      </c>
      <c r="H496" s="50">
        <f t="shared" si="7"/>
        <v>360249714908.44342</v>
      </c>
    </row>
    <row r="497" spans="1:8" hidden="1" x14ac:dyDescent="0.25">
      <c r="A497" s="31" t="s">
        <v>2450</v>
      </c>
      <c r="B497" s="31" t="s">
        <v>2464</v>
      </c>
      <c r="C497" s="31" t="s">
        <v>2408</v>
      </c>
      <c r="D497" s="41">
        <v>395462.03729373758</v>
      </c>
      <c r="E497" s="31" t="s">
        <v>2409</v>
      </c>
      <c r="F497" s="35" t="str">
        <f>INDEX('Crosswalk Particulates'!$B:$B,MATCH('2017 EPA Data'!A497,'Crosswalk Particulates'!$A:$A,0))</f>
        <v>process-waste-industry</v>
      </c>
      <c r="G497" s="39">
        <f>INDEX('Crosswalk Particulates'!$E:$E,MATCH('2017 EPA Data'!$B497,'Crosswalk Particulates'!$D:$D,0))</f>
        <v>0</v>
      </c>
      <c r="H497" s="50">
        <f t="shared" si="7"/>
        <v>0</v>
      </c>
    </row>
    <row r="498" spans="1:8" hidden="1" x14ac:dyDescent="0.25">
      <c r="A498" s="31" t="s">
        <v>2417</v>
      </c>
      <c r="B498" s="31" t="s">
        <v>2542</v>
      </c>
      <c r="C498" s="31" t="s">
        <v>2408</v>
      </c>
      <c r="D498" s="41">
        <v>392827.87395557784</v>
      </c>
      <c r="E498" s="31" t="s">
        <v>2409</v>
      </c>
      <c r="F498" s="35" t="str">
        <f>INDEX('Crosswalk Particulates'!$B:$B,MATCH('2017 EPA Data'!A498,'Crosswalk Particulates'!$A:$A,0))</f>
        <v>Other-EPA</v>
      </c>
      <c r="G498" s="39">
        <f>INDEX('Crosswalk Particulates'!$E:$E,MATCH('2017 EPA Data'!$B498,'Crosswalk Particulates'!$D:$D,0))</f>
        <v>0</v>
      </c>
      <c r="H498" s="50">
        <f t="shared" si="7"/>
        <v>0</v>
      </c>
    </row>
    <row r="499" spans="1:8" hidden="1" x14ac:dyDescent="0.25">
      <c r="A499" s="31" t="s">
        <v>2421</v>
      </c>
      <c r="B499" s="31" t="s">
        <v>2543</v>
      </c>
      <c r="C499" s="31" t="s">
        <v>2408</v>
      </c>
      <c r="D499" s="41">
        <v>392485.14933451999</v>
      </c>
      <c r="E499" s="31" t="s">
        <v>2409</v>
      </c>
      <c r="F499" s="35" t="str">
        <f>INDEX('Crosswalk Particulates'!$B:$B,MATCH('2017 EPA Data'!A499,'Crosswalk Particulates'!$A:$A,0))</f>
        <v>process-other-industry</v>
      </c>
      <c r="G499" s="39">
        <f>INDEX('Crosswalk Particulates'!$E:$E,MATCH('2017 EPA Data'!$B499,'Crosswalk Particulates'!$D:$D,0))</f>
        <v>0</v>
      </c>
      <c r="H499" s="50">
        <f t="shared" si="7"/>
        <v>0</v>
      </c>
    </row>
    <row r="500" spans="1:8" hidden="1" x14ac:dyDescent="0.25">
      <c r="A500" s="31" t="s">
        <v>2477</v>
      </c>
      <c r="B500" s="31" t="s">
        <v>2435</v>
      </c>
      <c r="C500" s="31" t="s">
        <v>2408</v>
      </c>
      <c r="D500" s="41">
        <v>384463.42169120308</v>
      </c>
      <c r="E500" s="31" t="s">
        <v>2409</v>
      </c>
      <c r="F500" s="35" t="str">
        <f>INDEX('Crosswalk Particulates'!$B:$B,MATCH('2017 EPA Data'!A500,'Crosswalk Particulates'!$A:$A,0))</f>
        <v>process-other-industry</v>
      </c>
      <c r="G500" s="39">
        <f>INDEX('Crosswalk Particulates'!$E:$E,MATCH('2017 EPA Data'!$B500,'Crosswalk Particulates'!$D:$D,0))</f>
        <v>0</v>
      </c>
      <c r="H500" s="50">
        <f t="shared" si="7"/>
        <v>0</v>
      </c>
    </row>
    <row r="501" spans="1:8" hidden="1" x14ac:dyDescent="0.25">
      <c r="A501" s="31" t="s">
        <v>2417</v>
      </c>
      <c r="B501" s="31" t="s">
        <v>2544</v>
      </c>
      <c r="C501" s="31" t="s">
        <v>2408</v>
      </c>
      <c r="D501" s="41">
        <v>383967.0941551631</v>
      </c>
      <c r="E501" s="31" t="s">
        <v>2409</v>
      </c>
      <c r="F501" s="35" t="str">
        <f>INDEX('Crosswalk Particulates'!$B:$B,MATCH('2017 EPA Data'!A501,'Crosswalk Particulates'!$A:$A,0))</f>
        <v>Other-EPA</v>
      </c>
      <c r="G501" s="39">
        <f>INDEX('Crosswalk Particulates'!$E:$E,MATCH('2017 EPA Data'!$B501,'Crosswalk Particulates'!$D:$D,0))</f>
        <v>0</v>
      </c>
      <c r="H501" s="50">
        <f t="shared" si="7"/>
        <v>0</v>
      </c>
    </row>
    <row r="502" spans="1:8" hidden="1" x14ac:dyDescent="0.25">
      <c r="A502" s="31" t="s">
        <v>2417</v>
      </c>
      <c r="B502" s="31" t="s">
        <v>2545</v>
      </c>
      <c r="C502" s="31" t="s">
        <v>2408</v>
      </c>
      <c r="D502" s="41">
        <v>383967.0941551631</v>
      </c>
      <c r="E502" s="31" t="s">
        <v>2409</v>
      </c>
      <c r="F502" s="35" t="str">
        <f>INDEX('Crosswalk Particulates'!$B:$B,MATCH('2017 EPA Data'!A502,'Crosswalk Particulates'!$A:$A,0))</f>
        <v>Other-EPA</v>
      </c>
      <c r="G502" s="39">
        <f>INDEX('Crosswalk Particulates'!$E:$E,MATCH('2017 EPA Data'!$B502,'Crosswalk Particulates'!$D:$D,0))</f>
        <v>0</v>
      </c>
      <c r="H502" s="50">
        <f t="shared" si="7"/>
        <v>0</v>
      </c>
    </row>
    <row r="503" spans="1:8" hidden="1" x14ac:dyDescent="0.25">
      <c r="A503" s="31" t="s">
        <v>2460</v>
      </c>
      <c r="B503" s="31" t="s">
        <v>2424</v>
      </c>
      <c r="C503" s="31" t="s">
        <v>2408</v>
      </c>
      <c r="D503" s="41">
        <v>383864.46180598385</v>
      </c>
      <c r="E503" s="31" t="s">
        <v>2409</v>
      </c>
      <c r="F503" s="35" t="str">
        <f>INDEX('Crosswalk Particulates'!$B:$B,MATCH('2017 EPA Data'!A503,'Crosswalk Particulates'!$A:$A,0))</f>
        <v>Transportation Sector</v>
      </c>
      <c r="G503" s="39">
        <f>INDEX('Crosswalk Particulates'!$E:$E,MATCH('2017 EPA Data'!$B503,'Crosswalk Particulates'!$D:$D,0))</f>
        <v>0</v>
      </c>
      <c r="H503" s="50">
        <f t="shared" si="7"/>
        <v>0</v>
      </c>
    </row>
    <row r="504" spans="1:8" hidden="1" x14ac:dyDescent="0.25">
      <c r="A504" s="31" t="s">
        <v>2469</v>
      </c>
      <c r="B504" s="31" t="s">
        <v>2431</v>
      </c>
      <c r="C504" s="31" t="s">
        <v>2408</v>
      </c>
      <c r="D504" s="41">
        <v>383664.24993742001</v>
      </c>
      <c r="E504" s="31" t="s">
        <v>2409</v>
      </c>
      <c r="F504" s="35" t="str">
        <f>INDEX('Crosswalk Particulates'!$B:$B,MATCH('2017 EPA Data'!A504,'Crosswalk Particulates'!$A:$A,0))</f>
        <v>process-chemicals-industry</v>
      </c>
      <c r="G504" s="39">
        <f>INDEX('Crosswalk Particulates'!$E:$E,MATCH('2017 EPA Data'!$B504,'Crosswalk Particulates'!$D:$D,0))</f>
        <v>0</v>
      </c>
      <c r="H504" s="50">
        <f t="shared" si="7"/>
        <v>0</v>
      </c>
    </row>
    <row r="505" spans="1:8" hidden="1" x14ac:dyDescent="0.25">
      <c r="A505" s="31" t="s">
        <v>2443</v>
      </c>
      <c r="B505" s="31" t="s">
        <v>2422</v>
      </c>
      <c r="C505" s="31" t="s">
        <v>2408</v>
      </c>
      <c r="D505" s="41">
        <v>379439.68243105302</v>
      </c>
      <c r="E505" s="31" t="s">
        <v>2409</v>
      </c>
      <c r="F505" s="35" t="str">
        <f>INDEX('Crosswalk Particulates'!$B:$B,MATCH('2017 EPA Data'!A505,'Crosswalk Particulates'!$A:$A,0))</f>
        <v>process-agriculture-industry</v>
      </c>
      <c r="G505" s="39">
        <f>INDEX('Crosswalk Particulates'!$E:$E,MATCH('2017 EPA Data'!$B505,'Crosswalk Particulates'!$D:$D,0))</f>
        <v>0</v>
      </c>
      <c r="H505" s="50">
        <f t="shared" si="7"/>
        <v>0</v>
      </c>
    </row>
    <row r="506" spans="1:8" hidden="1" x14ac:dyDescent="0.25">
      <c r="A506" s="31" t="s">
        <v>2546</v>
      </c>
      <c r="B506" s="31" t="s">
        <v>2471</v>
      </c>
      <c r="C506" s="31" t="s">
        <v>2408</v>
      </c>
      <c r="D506" s="41">
        <v>378268.47908418003</v>
      </c>
      <c r="E506" s="31" t="s">
        <v>2409</v>
      </c>
      <c r="F506" s="35" t="str">
        <f>INDEX('Crosswalk Particulates'!$B:$B,MATCH('2017 EPA Data'!A506,'Crosswalk Particulates'!$A:$A,0))</f>
        <v>Commercial Buildings Sector</v>
      </c>
      <c r="G506" s="39">
        <f>INDEX('Crosswalk Particulates'!$E:$E,MATCH('2017 EPA Data'!$B506,'Crosswalk Particulates'!$D:$D,0))</f>
        <v>0</v>
      </c>
      <c r="H506" s="50">
        <f t="shared" si="7"/>
        <v>0</v>
      </c>
    </row>
    <row r="507" spans="1:8" hidden="1" x14ac:dyDescent="0.25">
      <c r="A507" s="31" t="s">
        <v>2420</v>
      </c>
      <c r="B507" s="31" t="s">
        <v>2525</v>
      </c>
      <c r="D507" s="41">
        <v>377527.99746313901</v>
      </c>
      <c r="E507" s="31" t="s">
        <v>2413</v>
      </c>
      <c r="F507" s="35" t="str">
        <f>INDEX('Crosswalk Particulates'!$B:$B,MATCH('2017 EPA Data'!A507,'Crosswalk Particulates'!$A:$A,0))</f>
        <v>Other-EPA</v>
      </c>
      <c r="G507" s="39" t="str">
        <f>INDEX('Crosswalk Particulates'!$E:$E,MATCH('2017 EPA Data'!$B507,'Crosswalk Particulates'!$D:$D,0))</f>
        <v>OC</v>
      </c>
      <c r="H507" s="50">
        <f t="shared" si="7"/>
        <v>342488045525.43213</v>
      </c>
    </row>
    <row r="508" spans="1:8" hidden="1" x14ac:dyDescent="0.25">
      <c r="A508" s="31" t="s">
        <v>2469</v>
      </c>
      <c r="B508" s="31" t="s">
        <v>2467</v>
      </c>
      <c r="C508" s="31" t="s">
        <v>2408</v>
      </c>
      <c r="D508" s="41">
        <v>376883.87263396481</v>
      </c>
      <c r="E508" s="31" t="s">
        <v>2409</v>
      </c>
      <c r="F508" s="35" t="str">
        <f>INDEX('Crosswalk Particulates'!$B:$B,MATCH('2017 EPA Data'!A508,'Crosswalk Particulates'!$A:$A,0))</f>
        <v>process-chemicals-industry</v>
      </c>
      <c r="G508" s="39">
        <f>INDEX('Crosswalk Particulates'!$E:$E,MATCH('2017 EPA Data'!$B508,'Crosswalk Particulates'!$D:$D,0))</f>
        <v>0</v>
      </c>
      <c r="H508" s="50">
        <f t="shared" si="7"/>
        <v>0</v>
      </c>
    </row>
    <row r="509" spans="1:8" hidden="1" x14ac:dyDescent="0.25">
      <c r="A509" s="31" t="s">
        <v>2492</v>
      </c>
      <c r="B509" s="31" t="s">
        <v>2547</v>
      </c>
      <c r="C509" s="31" t="s">
        <v>2408</v>
      </c>
      <c r="D509" s="41">
        <v>373658.16733619262</v>
      </c>
      <c r="E509" s="31" t="s">
        <v>2409</v>
      </c>
      <c r="F509" s="35" t="str">
        <f>INDEX('Crosswalk Particulates'!$B:$B,MATCH('2017 EPA Data'!A509,'Crosswalk Particulates'!$A:$A,0))</f>
        <v>Commercial Buildings Sector</v>
      </c>
      <c r="G509" s="39">
        <f>INDEX('Crosswalk Particulates'!$E:$E,MATCH('2017 EPA Data'!$B509,'Crosswalk Particulates'!$D:$D,0))</f>
        <v>0</v>
      </c>
      <c r="H509" s="50">
        <f t="shared" si="7"/>
        <v>0</v>
      </c>
    </row>
    <row r="510" spans="1:8" hidden="1" x14ac:dyDescent="0.25">
      <c r="A510" s="31" t="s">
        <v>2410</v>
      </c>
      <c r="B510" s="31" t="s">
        <v>2548</v>
      </c>
      <c r="D510" s="41">
        <v>373242.02</v>
      </c>
      <c r="E510" s="31" t="s">
        <v>2409</v>
      </c>
      <c r="F510" s="35" t="str">
        <f>INDEX('Crosswalk Particulates'!$B:$B,MATCH('2017 EPA Data'!A510,'Crosswalk Particulates'!$A:$A,0))</f>
        <v>process-other-industry</v>
      </c>
      <c r="G510" s="39">
        <f>INDEX('Crosswalk Particulates'!$E:$E,MATCH('2017 EPA Data'!$B510,'Crosswalk Particulates'!$D:$D,0))</f>
        <v>0</v>
      </c>
      <c r="H510" s="50">
        <f t="shared" si="7"/>
        <v>0</v>
      </c>
    </row>
    <row r="511" spans="1:8" hidden="1" x14ac:dyDescent="0.25">
      <c r="A511" s="31" t="s">
        <v>2414</v>
      </c>
      <c r="B511" s="31" t="s">
        <v>2519</v>
      </c>
      <c r="C511" s="31" t="s">
        <v>2408</v>
      </c>
      <c r="D511" s="41">
        <v>372908.76623188733</v>
      </c>
      <c r="E511" s="31" t="s">
        <v>2409</v>
      </c>
      <c r="F511" s="35" t="str">
        <f>INDEX('Crosswalk Particulates'!$B:$B,MATCH('2017 EPA Data'!A511,'Crosswalk Particulates'!$A:$A,0))</f>
        <v>Transportation Sector</v>
      </c>
      <c r="G511" s="39">
        <f>INDEX('Crosswalk Particulates'!$E:$E,MATCH('2017 EPA Data'!$B511,'Crosswalk Particulates'!$D:$D,0))</f>
        <v>0</v>
      </c>
      <c r="H511" s="50">
        <f t="shared" si="7"/>
        <v>0</v>
      </c>
    </row>
    <row r="512" spans="1:8" hidden="1" x14ac:dyDescent="0.25">
      <c r="A512" s="31" t="s">
        <v>2469</v>
      </c>
      <c r="B512" s="31" t="s">
        <v>2435</v>
      </c>
      <c r="C512" s="31" t="s">
        <v>2408</v>
      </c>
      <c r="D512" s="41">
        <v>372450.58278702141</v>
      </c>
      <c r="E512" s="31" t="s">
        <v>2409</v>
      </c>
      <c r="F512" s="35" t="str">
        <f>INDEX('Crosswalk Particulates'!$B:$B,MATCH('2017 EPA Data'!A512,'Crosswalk Particulates'!$A:$A,0))</f>
        <v>process-chemicals-industry</v>
      </c>
      <c r="G512" s="39">
        <f>INDEX('Crosswalk Particulates'!$E:$E,MATCH('2017 EPA Data'!$B512,'Crosswalk Particulates'!$D:$D,0))</f>
        <v>0</v>
      </c>
      <c r="H512" s="50">
        <f t="shared" si="7"/>
        <v>0</v>
      </c>
    </row>
    <row r="513" spans="1:8" hidden="1" x14ac:dyDescent="0.25">
      <c r="A513" s="31" t="s">
        <v>2444</v>
      </c>
      <c r="B513" s="31" t="s">
        <v>2549</v>
      </c>
      <c r="C513" s="31" t="s">
        <v>2408</v>
      </c>
      <c r="D513" s="41">
        <v>371734.27050839254</v>
      </c>
      <c r="E513" s="31" t="s">
        <v>2409</v>
      </c>
      <c r="F513" s="35" t="str">
        <f>INDEX('Crosswalk Particulates'!$B:$B,MATCH('2017 EPA Data'!A513,'Crosswalk Particulates'!$A:$A,0))</f>
        <v>process-other-industry</v>
      </c>
      <c r="G513" s="39">
        <f>INDEX('Crosswalk Particulates'!$E:$E,MATCH('2017 EPA Data'!$B513,'Crosswalk Particulates'!$D:$D,0))</f>
        <v>0</v>
      </c>
      <c r="H513" s="50">
        <f t="shared" si="7"/>
        <v>0</v>
      </c>
    </row>
    <row r="514" spans="1:8" hidden="1" x14ac:dyDescent="0.25">
      <c r="A514" s="31" t="s">
        <v>2410</v>
      </c>
      <c r="B514" s="31" t="s">
        <v>2550</v>
      </c>
      <c r="C514" s="31" t="s">
        <v>2408</v>
      </c>
      <c r="D514" s="41">
        <v>371664.66084249906</v>
      </c>
      <c r="E514" s="31" t="s">
        <v>2409</v>
      </c>
      <c r="F514" s="35" t="str">
        <f>INDEX('Crosswalk Particulates'!$B:$B,MATCH('2017 EPA Data'!A514,'Crosswalk Particulates'!$A:$A,0))</f>
        <v>process-other-industry</v>
      </c>
      <c r="G514" s="39">
        <f>INDEX('Crosswalk Particulates'!$E:$E,MATCH('2017 EPA Data'!$B514,'Crosswalk Particulates'!$D:$D,0))</f>
        <v>0</v>
      </c>
      <c r="H514" s="50">
        <f t="shared" si="7"/>
        <v>0</v>
      </c>
    </row>
    <row r="515" spans="1:8" hidden="1" x14ac:dyDescent="0.25">
      <c r="A515" s="31" t="s">
        <v>2491</v>
      </c>
      <c r="B515" s="31" t="s">
        <v>2468</v>
      </c>
      <c r="C515" s="31" t="s">
        <v>2408</v>
      </c>
      <c r="D515" s="41">
        <v>367182.27920387039</v>
      </c>
      <c r="E515" s="31" t="s">
        <v>2409</v>
      </c>
      <c r="F515" s="35" t="str">
        <f>INDEX('Crosswalk Particulates'!$B:$B,MATCH('2017 EPA Data'!A515,'Crosswalk Particulates'!$A:$A,0))</f>
        <v>industry-fuel-biomass</v>
      </c>
      <c r="G515" s="39">
        <f>INDEX('Crosswalk Particulates'!$E:$E,MATCH('2017 EPA Data'!$B515,'Crosswalk Particulates'!$D:$D,0))</f>
        <v>0</v>
      </c>
      <c r="H515" s="50">
        <f t="shared" si="7"/>
        <v>0</v>
      </c>
    </row>
    <row r="516" spans="1:8" hidden="1" x14ac:dyDescent="0.25">
      <c r="A516" s="31" t="s">
        <v>2438</v>
      </c>
      <c r="B516" s="31" t="s">
        <v>2551</v>
      </c>
      <c r="C516" s="31" t="s">
        <v>2408</v>
      </c>
      <c r="D516" s="41">
        <v>366547.37693025399</v>
      </c>
      <c r="E516" s="31" t="s">
        <v>2409</v>
      </c>
      <c r="F516" s="35" t="str">
        <f>INDEX('Crosswalk Particulates'!$B:$B,MATCH('2017 EPA Data'!A516,'Crosswalk Particulates'!$A:$A,0))</f>
        <v>process-other-industry</v>
      </c>
      <c r="G516" s="39">
        <f>INDEX('Crosswalk Particulates'!$E:$E,MATCH('2017 EPA Data'!$B516,'Crosswalk Particulates'!$D:$D,0))</f>
        <v>0</v>
      </c>
      <c r="H516" s="50">
        <f t="shared" ref="H516:H579" si="8">IF(E516="TON",D516/metricton_to_shortton,0)*10^6</f>
        <v>0</v>
      </c>
    </row>
    <row r="517" spans="1:8" hidden="1" x14ac:dyDescent="0.25">
      <c r="A517" s="31" t="s">
        <v>2491</v>
      </c>
      <c r="B517" s="31" t="s">
        <v>2419</v>
      </c>
      <c r="C517" s="31" t="s">
        <v>2408</v>
      </c>
      <c r="D517" s="41">
        <v>363584.91461531655</v>
      </c>
      <c r="E517" s="31" t="s">
        <v>2409</v>
      </c>
      <c r="F517" s="35" t="str">
        <f>INDEX('Crosswalk Particulates'!$B:$B,MATCH('2017 EPA Data'!A517,'Crosswalk Particulates'!$A:$A,0))</f>
        <v>industry-fuel-biomass</v>
      </c>
      <c r="G517" s="39">
        <f>INDEX('Crosswalk Particulates'!$E:$E,MATCH('2017 EPA Data'!$B517,'Crosswalk Particulates'!$D:$D,0))</f>
        <v>0</v>
      </c>
      <c r="H517" s="50">
        <f t="shared" si="8"/>
        <v>0</v>
      </c>
    </row>
    <row r="518" spans="1:8" hidden="1" x14ac:dyDescent="0.25">
      <c r="A518" s="31" t="s">
        <v>2436</v>
      </c>
      <c r="B518" s="31" t="s">
        <v>2451</v>
      </c>
      <c r="C518" s="31" t="s">
        <v>2448</v>
      </c>
      <c r="D518" s="41">
        <v>359597.10743618716</v>
      </c>
      <c r="E518" s="31" t="s">
        <v>2413</v>
      </c>
      <c r="F518" s="35" t="str">
        <f>INDEX('Crosswalk Particulates'!$B:$B,MATCH('2017 EPA Data'!A518,'Crosswalk Particulates'!$A:$A,0))</f>
        <v>Transportation Sector</v>
      </c>
      <c r="G518" s="39" t="str">
        <f>INDEX('Crosswalk Particulates'!$E:$E,MATCH('2017 EPA Data'!$B518,'Crosswalk Particulates'!$D:$D,0))</f>
        <v>CO</v>
      </c>
      <c r="H518" s="50">
        <f t="shared" si="8"/>
        <v>326221396373.24091</v>
      </c>
    </row>
    <row r="519" spans="1:8" hidden="1" x14ac:dyDescent="0.25">
      <c r="A519" s="31" t="s">
        <v>2432</v>
      </c>
      <c r="B519" s="31" t="s">
        <v>2435</v>
      </c>
      <c r="C519" s="31" t="s">
        <v>2408</v>
      </c>
      <c r="D519" s="41">
        <v>357847.1813788478</v>
      </c>
      <c r="E519" s="31" t="s">
        <v>2409</v>
      </c>
      <c r="F519" s="35" t="str">
        <f>INDEX('Crosswalk Particulates'!$B:$B,MATCH('2017 EPA Data'!A519,'Crosswalk Particulates'!$A:$A,0))</f>
        <v>Transportation Sector</v>
      </c>
      <c r="G519" s="39">
        <f>INDEX('Crosswalk Particulates'!$E:$E,MATCH('2017 EPA Data'!$B519,'Crosswalk Particulates'!$D:$D,0))</f>
        <v>0</v>
      </c>
      <c r="H519" s="50">
        <f t="shared" si="8"/>
        <v>0</v>
      </c>
    </row>
    <row r="520" spans="1:8" hidden="1" x14ac:dyDescent="0.25">
      <c r="A520" s="31" t="s">
        <v>2469</v>
      </c>
      <c r="B520" s="31" t="s">
        <v>2485</v>
      </c>
      <c r="C520" s="31" t="s">
        <v>2408</v>
      </c>
      <c r="D520" s="41">
        <v>357164.21474180999</v>
      </c>
      <c r="E520" s="31" t="s">
        <v>2409</v>
      </c>
      <c r="F520" s="35" t="str">
        <f>INDEX('Crosswalk Particulates'!$B:$B,MATCH('2017 EPA Data'!A520,'Crosswalk Particulates'!$A:$A,0))</f>
        <v>process-chemicals-industry</v>
      </c>
      <c r="G520" s="39">
        <f>INDEX('Crosswalk Particulates'!$E:$E,MATCH('2017 EPA Data'!$B520,'Crosswalk Particulates'!$D:$D,0))</f>
        <v>0</v>
      </c>
      <c r="H520" s="50">
        <f t="shared" si="8"/>
        <v>0</v>
      </c>
    </row>
    <row r="521" spans="1:8" hidden="1" x14ac:dyDescent="0.25">
      <c r="A521" s="31" t="s">
        <v>2432</v>
      </c>
      <c r="B521" s="31" t="s">
        <v>2422</v>
      </c>
      <c r="C521" s="31" t="s">
        <v>2408</v>
      </c>
      <c r="D521" s="41">
        <v>355494.43216850661</v>
      </c>
      <c r="E521" s="31" t="s">
        <v>2409</v>
      </c>
      <c r="F521" s="35" t="str">
        <f>INDEX('Crosswalk Particulates'!$B:$B,MATCH('2017 EPA Data'!A521,'Crosswalk Particulates'!$A:$A,0))</f>
        <v>Transportation Sector</v>
      </c>
      <c r="G521" s="39">
        <f>INDEX('Crosswalk Particulates'!$E:$E,MATCH('2017 EPA Data'!$B521,'Crosswalk Particulates'!$D:$D,0))</f>
        <v>0</v>
      </c>
      <c r="H521" s="50">
        <f t="shared" si="8"/>
        <v>0</v>
      </c>
    </row>
    <row r="522" spans="1:8" hidden="1" x14ac:dyDescent="0.25">
      <c r="A522" s="31" t="s">
        <v>2436</v>
      </c>
      <c r="B522" s="31" t="s">
        <v>2495</v>
      </c>
      <c r="C522" s="31" t="s">
        <v>2408</v>
      </c>
      <c r="D522" s="41">
        <v>354958.05055962258</v>
      </c>
      <c r="E522" s="31" t="s">
        <v>2409</v>
      </c>
      <c r="F522" s="35" t="str">
        <f>INDEX('Crosswalk Particulates'!$B:$B,MATCH('2017 EPA Data'!A522,'Crosswalk Particulates'!$A:$A,0))</f>
        <v>Transportation Sector</v>
      </c>
      <c r="G522" s="39">
        <f>INDEX('Crosswalk Particulates'!$E:$E,MATCH('2017 EPA Data'!$B522,'Crosswalk Particulates'!$D:$D,0))</f>
        <v>0</v>
      </c>
      <c r="H522" s="50">
        <f t="shared" si="8"/>
        <v>0</v>
      </c>
    </row>
    <row r="523" spans="1:8" hidden="1" x14ac:dyDescent="0.25">
      <c r="A523" s="31" t="s">
        <v>2546</v>
      </c>
      <c r="B523" s="31" t="s">
        <v>2407</v>
      </c>
      <c r="C523" s="31" t="s">
        <v>2408</v>
      </c>
      <c r="D523" s="41">
        <v>353015</v>
      </c>
      <c r="E523" s="31" t="s">
        <v>2409</v>
      </c>
      <c r="F523" s="35" t="str">
        <f>INDEX('Crosswalk Particulates'!$B:$B,MATCH('2017 EPA Data'!A523,'Crosswalk Particulates'!$A:$A,0))</f>
        <v>Commercial Buildings Sector</v>
      </c>
      <c r="G523" s="39">
        <f>INDEX('Crosswalk Particulates'!$E:$E,MATCH('2017 EPA Data'!$B523,'Crosswalk Particulates'!$D:$D,0))</f>
        <v>0</v>
      </c>
      <c r="H523" s="50">
        <f t="shared" si="8"/>
        <v>0</v>
      </c>
    </row>
    <row r="524" spans="1:8" hidden="1" x14ac:dyDescent="0.25">
      <c r="A524" s="31" t="s">
        <v>2446</v>
      </c>
      <c r="B524" s="31" t="s">
        <v>2447</v>
      </c>
      <c r="C524" s="31" t="s">
        <v>2448</v>
      </c>
      <c r="D524" s="41">
        <v>345826.30378359166</v>
      </c>
      <c r="E524" s="31" t="s">
        <v>2413</v>
      </c>
      <c r="F524" s="35" t="str">
        <f>INDEX('Crosswalk Particulates'!$B:$B,MATCH('2017 EPA Data'!A524,'Crosswalk Particulates'!$A:$A,0))</f>
        <v>process-other-industry</v>
      </c>
      <c r="G524" s="39" t="str">
        <f>INDEX('Crosswalk Particulates'!$E:$E,MATCH('2017 EPA Data'!$B524,'Crosswalk Particulates'!$D:$D,0))</f>
        <v>VOC</v>
      </c>
      <c r="H524" s="50">
        <f t="shared" si="8"/>
        <v>313728718585.14551</v>
      </c>
    </row>
    <row r="525" spans="1:8" hidden="1" x14ac:dyDescent="0.25">
      <c r="A525" s="31" t="s">
        <v>2492</v>
      </c>
      <c r="B525" s="31" t="s">
        <v>2422</v>
      </c>
      <c r="C525" s="31" t="s">
        <v>2408</v>
      </c>
      <c r="D525" s="41">
        <v>344635.84260115999</v>
      </c>
      <c r="E525" s="31" t="s">
        <v>2409</v>
      </c>
      <c r="F525" s="35" t="str">
        <f>INDEX('Crosswalk Particulates'!$B:$B,MATCH('2017 EPA Data'!A525,'Crosswalk Particulates'!$A:$A,0))</f>
        <v>Commercial Buildings Sector</v>
      </c>
      <c r="G525" s="39">
        <f>INDEX('Crosswalk Particulates'!$E:$E,MATCH('2017 EPA Data'!$B525,'Crosswalk Particulates'!$D:$D,0))</f>
        <v>0</v>
      </c>
      <c r="H525" s="50">
        <f t="shared" si="8"/>
        <v>0</v>
      </c>
    </row>
    <row r="526" spans="1:8" hidden="1" x14ac:dyDescent="0.25">
      <c r="A526" s="31" t="s">
        <v>2442</v>
      </c>
      <c r="B526" s="31" t="s">
        <v>2451</v>
      </c>
      <c r="C526" s="31" t="s">
        <v>2448</v>
      </c>
      <c r="D526" s="41">
        <v>342525.04536975268</v>
      </c>
      <c r="E526" s="31" t="s">
        <v>2413</v>
      </c>
      <c r="F526" s="35" t="str">
        <f>INDEX('Crosswalk Particulates'!$B:$B,MATCH('2017 EPA Data'!A526,'Crosswalk Particulates'!$A:$A,0))</f>
        <v>industry-fuel-natural gas</v>
      </c>
      <c r="G526" s="39" t="str">
        <f>INDEX('Crosswalk Particulates'!$E:$E,MATCH('2017 EPA Data'!$B526,'Crosswalk Particulates'!$D:$D,0))</f>
        <v>CO</v>
      </c>
      <c r="H526" s="50">
        <f t="shared" si="8"/>
        <v>310733863767.68121</v>
      </c>
    </row>
    <row r="527" spans="1:8" hidden="1" x14ac:dyDescent="0.25">
      <c r="A527" s="31" t="s">
        <v>2438</v>
      </c>
      <c r="B527" s="31" t="s">
        <v>2459</v>
      </c>
      <c r="C527" s="31" t="s">
        <v>2408</v>
      </c>
      <c r="D527" s="41">
        <v>342475.75960335002</v>
      </c>
      <c r="E527" s="31" t="s">
        <v>2409</v>
      </c>
      <c r="F527" s="35" t="str">
        <f>INDEX('Crosswalk Particulates'!$B:$B,MATCH('2017 EPA Data'!A527,'Crosswalk Particulates'!$A:$A,0))</f>
        <v>process-other-industry</v>
      </c>
      <c r="G527" s="39">
        <f>INDEX('Crosswalk Particulates'!$E:$E,MATCH('2017 EPA Data'!$B527,'Crosswalk Particulates'!$D:$D,0))</f>
        <v>0</v>
      </c>
      <c r="H527" s="50">
        <f t="shared" si="8"/>
        <v>0</v>
      </c>
    </row>
    <row r="528" spans="1:8" hidden="1" x14ac:dyDescent="0.25">
      <c r="A528" s="31" t="s">
        <v>2440</v>
      </c>
      <c r="B528" s="31" t="s">
        <v>2481</v>
      </c>
      <c r="C528" s="31" t="s">
        <v>2448</v>
      </c>
      <c r="D528" s="41">
        <v>338916.22430689953</v>
      </c>
      <c r="E528" s="31" t="s">
        <v>2413</v>
      </c>
      <c r="F528" s="35" t="str">
        <f>INDEX('Crosswalk Particulates'!$B:$B,MATCH('2017 EPA Data'!A528,'Crosswalk Particulates'!$A:$A,0))</f>
        <v>Residential Buildings Sector</v>
      </c>
      <c r="G528" s="39" t="str">
        <f>INDEX('Crosswalk Particulates'!$E:$E,MATCH('2017 EPA Data'!$B528,'Crosswalk Particulates'!$D:$D,0))</f>
        <v>PM10</v>
      </c>
      <c r="H528" s="50">
        <f t="shared" si="8"/>
        <v>307459992476.61688</v>
      </c>
    </row>
    <row r="529" spans="1:8" hidden="1" x14ac:dyDescent="0.25">
      <c r="A529" s="31" t="s">
        <v>2410</v>
      </c>
      <c r="B529" s="31" t="s">
        <v>2470</v>
      </c>
      <c r="C529" s="31" t="s">
        <v>2408</v>
      </c>
      <c r="D529" s="41">
        <v>338873.57379264</v>
      </c>
      <c r="E529" s="31" t="s">
        <v>2409</v>
      </c>
      <c r="F529" s="35" t="str">
        <f>INDEX('Crosswalk Particulates'!$B:$B,MATCH('2017 EPA Data'!A529,'Crosswalk Particulates'!$A:$A,0))</f>
        <v>process-other-industry</v>
      </c>
      <c r="G529" s="39">
        <f>INDEX('Crosswalk Particulates'!$E:$E,MATCH('2017 EPA Data'!$B529,'Crosswalk Particulates'!$D:$D,0))</f>
        <v>0</v>
      </c>
      <c r="H529" s="50">
        <f t="shared" si="8"/>
        <v>0</v>
      </c>
    </row>
    <row r="530" spans="1:8" hidden="1" x14ac:dyDescent="0.25">
      <c r="A530" s="31" t="s">
        <v>2456</v>
      </c>
      <c r="B530" s="31" t="s">
        <v>2426</v>
      </c>
      <c r="C530" s="31" t="s">
        <v>2408</v>
      </c>
      <c r="D530" s="41">
        <v>338180.34441989998</v>
      </c>
      <c r="E530" s="31" t="s">
        <v>2409</v>
      </c>
      <c r="F530" s="35" t="str">
        <f>INDEX('Crosswalk Particulates'!$B:$B,MATCH('2017 EPA Data'!A530,'Crosswalk Particulates'!$A:$A,0))</f>
        <v>Electricity Sector</v>
      </c>
      <c r="G530" s="39">
        <f>INDEX('Crosswalk Particulates'!$E:$E,MATCH('2017 EPA Data'!$B530,'Crosswalk Particulates'!$D:$D,0))</f>
        <v>0</v>
      </c>
      <c r="H530" s="50">
        <f t="shared" si="8"/>
        <v>0</v>
      </c>
    </row>
    <row r="531" spans="1:8" hidden="1" x14ac:dyDescent="0.25">
      <c r="A531" s="31" t="s">
        <v>2410</v>
      </c>
      <c r="B531" s="31" t="s">
        <v>2431</v>
      </c>
      <c r="C531" s="31" t="s">
        <v>2408</v>
      </c>
      <c r="D531" s="41">
        <v>337950.27921170602</v>
      </c>
      <c r="E531" s="31" t="s">
        <v>2409</v>
      </c>
      <c r="F531" s="35" t="str">
        <f>INDEX('Crosswalk Particulates'!$B:$B,MATCH('2017 EPA Data'!A531,'Crosswalk Particulates'!$A:$A,0))</f>
        <v>process-other-industry</v>
      </c>
      <c r="G531" s="39">
        <f>INDEX('Crosswalk Particulates'!$E:$E,MATCH('2017 EPA Data'!$B531,'Crosswalk Particulates'!$D:$D,0))</f>
        <v>0</v>
      </c>
      <c r="H531" s="50">
        <f t="shared" si="8"/>
        <v>0</v>
      </c>
    </row>
    <row r="532" spans="1:8" hidden="1" x14ac:dyDescent="0.25">
      <c r="A532" s="31" t="s">
        <v>2441</v>
      </c>
      <c r="B532" s="31" t="s">
        <v>2447</v>
      </c>
      <c r="C532" s="31" t="s">
        <v>2448</v>
      </c>
      <c r="D532" s="41">
        <v>337414.75125989999</v>
      </c>
      <c r="E532" s="31" t="s">
        <v>2413</v>
      </c>
      <c r="F532" s="35" t="str">
        <f>INDEX('Crosswalk Particulates'!$B:$B,MATCH('2017 EPA Data'!A532,'Crosswalk Particulates'!$A:$A,0))</f>
        <v>process-other-industry</v>
      </c>
      <c r="G532" s="39" t="str">
        <f>INDEX('Crosswalk Particulates'!$E:$E,MATCH('2017 EPA Data'!$B532,'Crosswalk Particulates'!$D:$D,0))</f>
        <v>VOC</v>
      </c>
      <c r="H532" s="50">
        <f t="shared" si="8"/>
        <v>306097877420.96143</v>
      </c>
    </row>
    <row r="533" spans="1:8" hidden="1" x14ac:dyDescent="0.25">
      <c r="A533" s="31" t="s">
        <v>2440</v>
      </c>
      <c r="B533" s="31" t="s">
        <v>2501</v>
      </c>
      <c r="C533" s="31" t="s">
        <v>2448</v>
      </c>
      <c r="D533" s="41">
        <v>337310.15537774743</v>
      </c>
      <c r="E533" s="31" t="s">
        <v>2413</v>
      </c>
      <c r="F533" s="35" t="str">
        <f>INDEX('Crosswalk Particulates'!$B:$B,MATCH('2017 EPA Data'!A533,'Crosswalk Particulates'!$A:$A,0))</f>
        <v>Residential Buildings Sector</v>
      </c>
      <c r="G533" s="39" t="str">
        <f>INDEX('Crosswalk Particulates'!$E:$E,MATCH('2017 EPA Data'!$B533,'Crosswalk Particulates'!$D:$D,0))</f>
        <v>PM25</v>
      </c>
      <c r="H533" s="50">
        <f t="shared" si="8"/>
        <v>306002989519.96033</v>
      </c>
    </row>
    <row r="534" spans="1:8" hidden="1" x14ac:dyDescent="0.25">
      <c r="A534" s="31" t="s">
        <v>2477</v>
      </c>
      <c r="B534" s="31" t="s">
        <v>2449</v>
      </c>
      <c r="C534" s="31" t="s">
        <v>2408</v>
      </c>
      <c r="D534" s="41">
        <v>337301.43149963109</v>
      </c>
      <c r="E534" s="31" t="s">
        <v>2409</v>
      </c>
      <c r="F534" s="35" t="str">
        <f>INDEX('Crosswalk Particulates'!$B:$B,MATCH('2017 EPA Data'!A534,'Crosswalk Particulates'!$A:$A,0))</f>
        <v>process-other-industry</v>
      </c>
      <c r="G534" s="39">
        <f>INDEX('Crosswalk Particulates'!$E:$E,MATCH('2017 EPA Data'!$B534,'Crosswalk Particulates'!$D:$D,0))</f>
        <v>0</v>
      </c>
      <c r="H534" s="50">
        <f t="shared" si="8"/>
        <v>0</v>
      </c>
    </row>
    <row r="535" spans="1:8" hidden="1" x14ac:dyDescent="0.25">
      <c r="A535" s="31" t="s">
        <v>2469</v>
      </c>
      <c r="B535" s="31" t="s">
        <v>2552</v>
      </c>
      <c r="C535" s="31" t="s">
        <v>2408</v>
      </c>
      <c r="D535" s="41">
        <v>336676.53532364202</v>
      </c>
      <c r="E535" s="31" t="s">
        <v>2409</v>
      </c>
      <c r="F535" s="35" t="str">
        <f>INDEX('Crosswalk Particulates'!$B:$B,MATCH('2017 EPA Data'!A535,'Crosswalk Particulates'!$A:$A,0))</f>
        <v>process-chemicals-industry</v>
      </c>
      <c r="G535" s="39">
        <f>INDEX('Crosswalk Particulates'!$E:$E,MATCH('2017 EPA Data'!$B535,'Crosswalk Particulates'!$D:$D,0))</f>
        <v>0</v>
      </c>
      <c r="H535" s="50">
        <f t="shared" si="8"/>
        <v>0</v>
      </c>
    </row>
    <row r="536" spans="1:8" hidden="1" x14ac:dyDescent="0.25">
      <c r="A536" s="31" t="s">
        <v>2522</v>
      </c>
      <c r="B536" s="31" t="s">
        <v>2415</v>
      </c>
      <c r="C536" s="31" t="s">
        <v>2408</v>
      </c>
      <c r="D536" s="41">
        <v>336045.06262700941</v>
      </c>
      <c r="E536" s="31" t="s">
        <v>2409</v>
      </c>
      <c r="F536" s="35" t="str">
        <f>INDEX('Crosswalk Particulates'!$B:$B,MATCH('2017 EPA Data'!A536,'Crosswalk Particulates'!$A:$A,0))</f>
        <v>Residential Buildings Sector</v>
      </c>
      <c r="G536" s="39">
        <f>INDEX('Crosswalk Particulates'!$E:$E,MATCH('2017 EPA Data'!$B536,'Crosswalk Particulates'!$D:$D,0))</f>
        <v>0</v>
      </c>
      <c r="H536" s="50">
        <f t="shared" si="8"/>
        <v>0</v>
      </c>
    </row>
    <row r="537" spans="1:8" hidden="1" x14ac:dyDescent="0.25">
      <c r="A537" s="31" t="s">
        <v>2442</v>
      </c>
      <c r="B537" s="31" t="s">
        <v>2422</v>
      </c>
      <c r="C537" s="31" t="s">
        <v>2408</v>
      </c>
      <c r="D537" s="41">
        <v>334205.69647128327</v>
      </c>
      <c r="E537" s="31" t="s">
        <v>2409</v>
      </c>
      <c r="F537" s="35" t="str">
        <f>INDEX('Crosswalk Particulates'!$B:$B,MATCH('2017 EPA Data'!A537,'Crosswalk Particulates'!$A:$A,0))</f>
        <v>industry-fuel-natural gas</v>
      </c>
      <c r="G537" s="39">
        <f>INDEX('Crosswalk Particulates'!$E:$E,MATCH('2017 EPA Data'!$B537,'Crosswalk Particulates'!$D:$D,0))</f>
        <v>0</v>
      </c>
      <c r="H537" s="50">
        <f t="shared" si="8"/>
        <v>0</v>
      </c>
    </row>
    <row r="538" spans="1:8" hidden="1" x14ac:dyDescent="0.25">
      <c r="A538" s="31" t="s">
        <v>2440</v>
      </c>
      <c r="B538" s="31" t="s">
        <v>2447</v>
      </c>
      <c r="C538" s="31" t="s">
        <v>2448</v>
      </c>
      <c r="D538" s="41">
        <v>333173.67230427469</v>
      </c>
      <c r="E538" s="31" t="s">
        <v>2413</v>
      </c>
      <c r="F538" s="35" t="str">
        <f>INDEX('Crosswalk Particulates'!$B:$B,MATCH('2017 EPA Data'!A538,'Crosswalk Particulates'!$A:$A,0))</f>
        <v>Residential Buildings Sector</v>
      </c>
      <c r="G538" s="39" t="str">
        <f>INDEX('Crosswalk Particulates'!$E:$E,MATCH('2017 EPA Data'!$B538,'Crosswalk Particulates'!$D:$D,0))</f>
        <v>VOC</v>
      </c>
      <c r="H538" s="50">
        <f t="shared" si="8"/>
        <v>302250430735.70477</v>
      </c>
    </row>
    <row r="539" spans="1:8" hidden="1" x14ac:dyDescent="0.25">
      <c r="A539" s="31" t="s">
        <v>2510</v>
      </c>
      <c r="B539" s="31" t="s">
        <v>2550</v>
      </c>
      <c r="C539" s="31" t="s">
        <v>2408</v>
      </c>
      <c r="D539" s="41">
        <v>329871.80029487098</v>
      </c>
      <c r="E539" s="31" t="s">
        <v>2409</v>
      </c>
      <c r="F539" s="35" t="str">
        <f>INDEX('Crosswalk Particulates'!$B:$B,MATCH('2017 EPA Data'!A539,'Crosswalk Particulates'!$A:$A,0))</f>
        <v>process-iron and steel-industry</v>
      </c>
      <c r="G539" s="39">
        <f>INDEX('Crosswalk Particulates'!$E:$E,MATCH('2017 EPA Data'!$B539,'Crosswalk Particulates'!$D:$D,0))</f>
        <v>0</v>
      </c>
      <c r="H539" s="50">
        <f t="shared" si="8"/>
        <v>0</v>
      </c>
    </row>
    <row r="540" spans="1:8" hidden="1" x14ac:dyDescent="0.25">
      <c r="A540" s="31" t="s">
        <v>2446</v>
      </c>
      <c r="B540" s="31" t="s">
        <v>2462</v>
      </c>
      <c r="C540" s="31" t="s">
        <v>2408</v>
      </c>
      <c r="D540" s="41">
        <v>329707.1955684867</v>
      </c>
      <c r="E540" s="31" t="s">
        <v>2409</v>
      </c>
      <c r="F540" s="35" t="str">
        <f>INDEX('Crosswalk Particulates'!$B:$B,MATCH('2017 EPA Data'!A540,'Crosswalk Particulates'!$A:$A,0))</f>
        <v>process-other-industry</v>
      </c>
      <c r="G540" s="39">
        <f>INDEX('Crosswalk Particulates'!$E:$E,MATCH('2017 EPA Data'!$B540,'Crosswalk Particulates'!$D:$D,0))</f>
        <v>0</v>
      </c>
      <c r="H540" s="50">
        <f t="shared" si="8"/>
        <v>0</v>
      </c>
    </row>
    <row r="541" spans="1:8" hidden="1" x14ac:dyDescent="0.25">
      <c r="A541" s="31" t="s">
        <v>2510</v>
      </c>
      <c r="B541" s="31" t="s">
        <v>2451</v>
      </c>
      <c r="C541" s="31" t="s">
        <v>2448</v>
      </c>
      <c r="D541" s="41">
        <v>328494.8709719</v>
      </c>
      <c r="E541" s="31" t="s">
        <v>2413</v>
      </c>
      <c r="F541" s="35" t="str">
        <f>INDEX('Crosswalk Particulates'!$B:$B,MATCH('2017 EPA Data'!A541,'Crosswalk Particulates'!$A:$A,0))</f>
        <v>process-iron and steel-industry</v>
      </c>
      <c r="G541" s="39" t="str">
        <f>INDEX('Crosswalk Particulates'!$E:$E,MATCH('2017 EPA Data'!$B541,'Crosswalk Particulates'!$D:$D,0))</f>
        <v>CO</v>
      </c>
      <c r="H541" s="50">
        <f t="shared" si="8"/>
        <v>298005888517.65839</v>
      </c>
    </row>
    <row r="542" spans="1:8" hidden="1" x14ac:dyDescent="0.25">
      <c r="A542" s="31" t="s">
        <v>2429</v>
      </c>
      <c r="B542" s="31" t="s">
        <v>2533</v>
      </c>
      <c r="C542" s="31" t="s">
        <v>2408</v>
      </c>
      <c r="D542" s="41">
        <v>328195.53918245976</v>
      </c>
      <c r="E542" s="31" t="s">
        <v>2409</v>
      </c>
      <c r="F542" s="35" t="str">
        <f>INDEX('Crosswalk Particulates'!$B:$B,MATCH('2017 EPA Data'!A542,'Crosswalk Particulates'!$A:$A,0))</f>
        <v>process-other-industry</v>
      </c>
      <c r="G542" s="39">
        <f>INDEX('Crosswalk Particulates'!$E:$E,MATCH('2017 EPA Data'!$B542,'Crosswalk Particulates'!$D:$D,0))</f>
        <v>0</v>
      </c>
      <c r="H542" s="50">
        <f t="shared" si="8"/>
        <v>0</v>
      </c>
    </row>
    <row r="543" spans="1:8" hidden="1" x14ac:dyDescent="0.25">
      <c r="A543" s="31" t="s">
        <v>2432</v>
      </c>
      <c r="B543" s="31" t="s">
        <v>2553</v>
      </c>
      <c r="C543" s="31" t="s">
        <v>2408</v>
      </c>
      <c r="D543" s="41">
        <v>327171.80390483129</v>
      </c>
      <c r="E543" s="31" t="s">
        <v>2409</v>
      </c>
      <c r="F543" s="35" t="str">
        <f>INDEX('Crosswalk Particulates'!$B:$B,MATCH('2017 EPA Data'!A543,'Crosswalk Particulates'!$A:$A,0))</f>
        <v>Transportation Sector</v>
      </c>
      <c r="G543" s="39">
        <f>INDEX('Crosswalk Particulates'!$E:$E,MATCH('2017 EPA Data'!$B543,'Crosswalk Particulates'!$D:$D,0))</f>
        <v>0</v>
      </c>
      <c r="H543" s="50">
        <f t="shared" si="8"/>
        <v>0</v>
      </c>
    </row>
    <row r="544" spans="1:8" hidden="1" x14ac:dyDescent="0.25">
      <c r="A544" s="31" t="s">
        <v>2410</v>
      </c>
      <c r="B544" s="31" t="s">
        <v>2485</v>
      </c>
      <c r="C544" s="31" t="s">
        <v>2408</v>
      </c>
      <c r="D544" s="41">
        <v>322398.89631521999</v>
      </c>
      <c r="E544" s="31" t="s">
        <v>2409</v>
      </c>
      <c r="F544" s="35" t="str">
        <f>INDEX('Crosswalk Particulates'!$B:$B,MATCH('2017 EPA Data'!A544,'Crosswalk Particulates'!$A:$A,0))</f>
        <v>process-other-industry</v>
      </c>
      <c r="G544" s="39">
        <f>INDEX('Crosswalk Particulates'!$E:$E,MATCH('2017 EPA Data'!$B544,'Crosswalk Particulates'!$D:$D,0))</f>
        <v>0</v>
      </c>
      <c r="H544" s="50">
        <f t="shared" si="8"/>
        <v>0</v>
      </c>
    </row>
    <row r="545" spans="1:8" hidden="1" x14ac:dyDescent="0.25">
      <c r="A545" s="31" t="s">
        <v>2423</v>
      </c>
      <c r="B545" s="31" t="s">
        <v>2511</v>
      </c>
      <c r="C545" s="31" t="s">
        <v>2408</v>
      </c>
      <c r="D545" s="41">
        <v>322194.77748402272</v>
      </c>
      <c r="E545" s="31" t="s">
        <v>2409</v>
      </c>
      <c r="F545" s="35" t="str">
        <f>INDEX('Crosswalk Particulates'!$B:$B,MATCH('2017 EPA Data'!A545,'Crosswalk Particulates'!$A:$A,0))</f>
        <v>Other-EPA</v>
      </c>
      <c r="G545" s="39">
        <f>INDEX('Crosswalk Particulates'!$E:$E,MATCH('2017 EPA Data'!$B545,'Crosswalk Particulates'!$D:$D,0))</f>
        <v>0</v>
      </c>
      <c r="H545" s="50">
        <f t="shared" si="8"/>
        <v>0</v>
      </c>
    </row>
    <row r="546" spans="1:8" hidden="1" x14ac:dyDescent="0.25">
      <c r="A546" s="31" t="s">
        <v>2417</v>
      </c>
      <c r="B546" s="31" t="s">
        <v>2496</v>
      </c>
      <c r="C546" s="31" t="s">
        <v>2448</v>
      </c>
      <c r="D546" s="41">
        <v>318657.287943698</v>
      </c>
      <c r="E546" s="31" t="s">
        <v>2413</v>
      </c>
      <c r="F546" s="35" t="str">
        <f>INDEX('Crosswalk Particulates'!$B:$B,MATCH('2017 EPA Data'!A546,'Crosswalk Particulates'!$A:$A,0))</f>
        <v>Other-EPA</v>
      </c>
      <c r="G546" s="39">
        <f>INDEX('Crosswalk Particulates'!$E:$E,MATCH('2017 EPA Data'!$B546,'Crosswalk Particulates'!$D:$D,0))</f>
        <v>0</v>
      </c>
      <c r="H546" s="50">
        <f t="shared" si="8"/>
        <v>289081372702.50476</v>
      </c>
    </row>
    <row r="547" spans="1:8" hidden="1" x14ac:dyDescent="0.25">
      <c r="A547" s="31" t="s">
        <v>2483</v>
      </c>
      <c r="B547" s="31" t="s">
        <v>2424</v>
      </c>
      <c r="C547" s="31" t="s">
        <v>2408</v>
      </c>
      <c r="D547" s="41">
        <v>314206.85955946171</v>
      </c>
      <c r="E547" s="31" t="s">
        <v>2409</v>
      </c>
      <c r="F547" s="35" t="str">
        <f>INDEX('Crosswalk Particulates'!$B:$B,MATCH('2017 EPA Data'!A547,'Crosswalk Particulates'!$A:$A,0))</f>
        <v>process-ngps-industry</v>
      </c>
      <c r="G547" s="39">
        <f>INDEX('Crosswalk Particulates'!$E:$E,MATCH('2017 EPA Data'!$B547,'Crosswalk Particulates'!$D:$D,0))</f>
        <v>0</v>
      </c>
      <c r="H547" s="50">
        <f t="shared" si="8"/>
        <v>0</v>
      </c>
    </row>
    <row r="548" spans="1:8" hidden="1" x14ac:dyDescent="0.25">
      <c r="A548" s="31" t="s">
        <v>2420</v>
      </c>
      <c r="B548" s="31" t="s">
        <v>2531</v>
      </c>
      <c r="C548" s="31" t="s">
        <v>2408</v>
      </c>
      <c r="D548" s="41">
        <v>313008.82426816761</v>
      </c>
      <c r="E548" s="31" t="s">
        <v>2409</v>
      </c>
      <c r="F548" s="35" t="str">
        <f>INDEX('Crosswalk Particulates'!$B:$B,MATCH('2017 EPA Data'!A548,'Crosswalk Particulates'!$A:$A,0))</f>
        <v>Other-EPA</v>
      </c>
      <c r="G548" s="39">
        <f>INDEX('Crosswalk Particulates'!$E:$E,MATCH('2017 EPA Data'!$B548,'Crosswalk Particulates'!$D:$D,0))</f>
        <v>0</v>
      </c>
      <c r="H548" s="50">
        <f t="shared" si="8"/>
        <v>0</v>
      </c>
    </row>
    <row r="549" spans="1:8" hidden="1" x14ac:dyDescent="0.25">
      <c r="A549" s="31" t="s">
        <v>2429</v>
      </c>
      <c r="B549" s="31" t="s">
        <v>2422</v>
      </c>
      <c r="C549" s="31" t="s">
        <v>2408</v>
      </c>
      <c r="D549" s="41">
        <v>312134.73065671779</v>
      </c>
      <c r="E549" s="31" t="s">
        <v>2409</v>
      </c>
      <c r="F549" s="35" t="str">
        <f>INDEX('Crosswalk Particulates'!$B:$B,MATCH('2017 EPA Data'!A549,'Crosswalk Particulates'!$A:$A,0))</f>
        <v>process-other-industry</v>
      </c>
      <c r="G549" s="39">
        <f>INDEX('Crosswalk Particulates'!$E:$E,MATCH('2017 EPA Data'!$B549,'Crosswalk Particulates'!$D:$D,0))</f>
        <v>0</v>
      </c>
      <c r="H549" s="50">
        <f t="shared" si="8"/>
        <v>0</v>
      </c>
    </row>
    <row r="550" spans="1:8" hidden="1" x14ac:dyDescent="0.25">
      <c r="A550" s="31" t="s">
        <v>2450</v>
      </c>
      <c r="B550" s="31" t="s">
        <v>2430</v>
      </c>
      <c r="C550" s="31" t="s">
        <v>2408</v>
      </c>
      <c r="D550" s="41">
        <v>311263.12627309602</v>
      </c>
      <c r="E550" s="31" t="s">
        <v>2409</v>
      </c>
      <c r="F550" s="35" t="str">
        <f>INDEX('Crosswalk Particulates'!$B:$B,MATCH('2017 EPA Data'!A550,'Crosswalk Particulates'!$A:$A,0))</f>
        <v>process-waste-industry</v>
      </c>
      <c r="G550" s="39">
        <f>INDEX('Crosswalk Particulates'!$E:$E,MATCH('2017 EPA Data'!$B550,'Crosswalk Particulates'!$D:$D,0))</f>
        <v>0</v>
      </c>
      <c r="H550" s="50">
        <f t="shared" si="8"/>
        <v>0</v>
      </c>
    </row>
    <row r="551" spans="1:8" hidden="1" x14ac:dyDescent="0.25">
      <c r="A551" s="31" t="s">
        <v>2498</v>
      </c>
      <c r="B551" s="31" t="s">
        <v>2415</v>
      </c>
      <c r="C551" s="31" t="s">
        <v>2408</v>
      </c>
      <c r="D551" s="41">
        <v>308527.69163000002</v>
      </c>
      <c r="E551" s="31" t="s">
        <v>2409</v>
      </c>
      <c r="F551" s="35" t="str">
        <f>INDEX('Crosswalk Particulates'!$B:$B,MATCH('2017 EPA Data'!A551,'Crosswalk Particulates'!$A:$A,0))</f>
        <v>process-cement-industry</v>
      </c>
      <c r="G551" s="39">
        <f>INDEX('Crosswalk Particulates'!$E:$E,MATCH('2017 EPA Data'!$B551,'Crosswalk Particulates'!$D:$D,0))</f>
        <v>0</v>
      </c>
      <c r="H551" s="50">
        <f t="shared" si="8"/>
        <v>0</v>
      </c>
    </row>
    <row r="552" spans="1:8" hidden="1" x14ac:dyDescent="0.25">
      <c r="A552" s="31" t="s">
        <v>2421</v>
      </c>
      <c r="B552" s="31" t="s">
        <v>2533</v>
      </c>
      <c r="C552" s="31" t="s">
        <v>2408</v>
      </c>
      <c r="D552" s="41">
        <v>308321.211060606</v>
      </c>
      <c r="E552" s="31" t="s">
        <v>2409</v>
      </c>
      <c r="F552" s="35" t="str">
        <f>INDEX('Crosswalk Particulates'!$B:$B,MATCH('2017 EPA Data'!A552,'Crosswalk Particulates'!$A:$A,0))</f>
        <v>process-other-industry</v>
      </c>
      <c r="G552" s="39">
        <f>INDEX('Crosswalk Particulates'!$E:$E,MATCH('2017 EPA Data'!$B552,'Crosswalk Particulates'!$D:$D,0))</f>
        <v>0</v>
      </c>
      <c r="H552" s="50">
        <f t="shared" si="8"/>
        <v>0</v>
      </c>
    </row>
    <row r="553" spans="1:8" hidden="1" x14ac:dyDescent="0.25">
      <c r="A553" s="31" t="s">
        <v>2441</v>
      </c>
      <c r="B553" s="31" t="s">
        <v>2428</v>
      </c>
      <c r="C553" s="31" t="s">
        <v>2408</v>
      </c>
      <c r="D553" s="41">
        <v>307872.47562922561</v>
      </c>
      <c r="E553" s="31" t="s">
        <v>2409</v>
      </c>
      <c r="F553" s="35" t="str">
        <f>INDEX('Crosswalk Particulates'!$B:$B,MATCH('2017 EPA Data'!A553,'Crosswalk Particulates'!$A:$A,0))</f>
        <v>process-other-industry</v>
      </c>
      <c r="G553" s="39">
        <f>INDEX('Crosswalk Particulates'!$E:$E,MATCH('2017 EPA Data'!$B553,'Crosswalk Particulates'!$D:$D,0))</f>
        <v>0</v>
      </c>
      <c r="H553" s="50">
        <f t="shared" si="8"/>
        <v>0</v>
      </c>
    </row>
    <row r="554" spans="1:8" hidden="1" x14ac:dyDescent="0.25">
      <c r="A554" s="31" t="s">
        <v>2410</v>
      </c>
      <c r="B554" s="31" t="s">
        <v>2554</v>
      </c>
      <c r="C554" s="31" t="s">
        <v>2408</v>
      </c>
      <c r="D554" s="41">
        <v>304814.37225713051</v>
      </c>
      <c r="E554" s="31" t="s">
        <v>2409</v>
      </c>
      <c r="F554" s="35" t="str">
        <f>INDEX('Crosswalk Particulates'!$B:$B,MATCH('2017 EPA Data'!A554,'Crosswalk Particulates'!$A:$A,0))</f>
        <v>process-other-industry</v>
      </c>
      <c r="G554" s="39">
        <f>INDEX('Crosswalk Particulates'!$E:$E,MATCH('2017 EPA Data'!$B554,'Crosswalk Particulates'!$D:$D,0))</f>
        <v>0</v>
      </c>
      <c r="H554" s="50">
        <f t="shared" si="8"/>
        <v>0</v>
      </c>
    </row>
    <row r="555" spans="1:8" hidden="1" x14ac:dyDescent="0.25">
      <c r="A555" s="31" t="s">
        <v>2555</v>
      </c>
      <c r="B555" s="31" t="s">
        <v>2415</v>
      </c>
      <c r="C555" s="31" t="s">
        <v>2408</v>
      </c>
      <c r="D555" s="41">
        <v>303921.74531235249</v>
      </c>
      <c r="E555" s="31" t="s">
        <v>2409</v>
      </c>
      <c r="F555" s="35" t="str">
        <f>INDEX('Crosswalk Particulates'!$B:$B,MATCH('2017 EPA Data'!A555,'Crosswalk Particulates'!$A:$A,0))</f>
        <v>Commercial Buildings Sector</v>
      </c>
      <c r="G555" s="39">
        <f>INDEX('Crosswalk Particulates'!$E:$E,MATCH('2017 EPA Data'!$B555,'Crosswalk Particulates'!$D:$D,0))</f>
        <v>0</v>
      </c>
      <c r="H555" s="50">
        <f t="shared" si="8"/>
        <v>0</v>
      </c>
    </row>
    <row r="556" spans="1:8" hidden="1" x14ac:dyDescent="0.25">
      <c r="A556" s="31" t="s">
        <v>2482</v>
      </c>
      <c r="B556" s="31" t="s">
        <v>2451</v>
      </c>
      <c r="C556" s="31" t="s">
        <v>2448</v>
      </c>
      <c r="D556" s="41">
        <v>301034.71981515671</v>
      </c>
      <c r="E556" s="31" t="s">
        <v>2413</v>
      </c>
      <c r="F556" s="35" t="str">
        <f>INDEX('Crosswalk Particulates'!$B:$B,MATCH('2017 EPA Data'!A556,'Crosswalk Particulates'!$A:$A,0))</f>
        <v>Other-EPA</v>
      </c>
      <c r="G556" s="39" t="str">
        <f>INDEX('Crosswalk Particulates'!$E:$E,MATCH('2017 EPA Data'!$B556,'Crosswalk Particulates'!$D:$D,0))</f>
        <v>CO</v>
      </c>
      <c r="H556" s="50">
        <f t="shared" si="8"/>
        <v>273094428804.19916</v>
      </c>
    </row>
    <row r="557" spans="1:8" hidden="1" x14ac:dyDescent="0.25">
      <c r="A557" s="31" t="s">
        <v>2556</v>
      </c>
      <c r="B557" s="31" t="s">
        <v>2411</v>
      </c>
      <c r="C557" s="31" t="s">
        <v>2412</v>
      </c>
      <c r="D557" s="41">
        <v>299575.48300000001</v>
      </c>
      <c r="E557" s="31" t="s">
        <v>2413</v>
      </c>
      <c r="F557" s="35" t="str">
        <f>INDEX('Crosswalk Particulates'!$B:$B,MATCH('2017 EPA Data'!A557,'Crosswalk Particulates'!$A:$A,0))</f>
        <v>Commercial Buildings Sector</v>
      </c>
      <c r="G557" s="39">
        <f>INDEX('Crosswalk Particulates'!$E:$E,MATCH('2017 EPA Data'!$B557,'Crosswalk Particulates'!$D:$D,0))</f>
        <v>0</v>
      </c>
      <c r="H557" s="50">
        <f t="shared" si="8"/>
        <v>271770629859.11407</v>
      </c>
    </row>
    <row r="558" spans="1:8" hidden="1" x14ac:dyDescent="0.25">
      <c r="A558" s="31" t="s">
        <v>2421</v>
      </c>
      <c r="B558" s="31" t="s">
        <v>2541</v>
      </c>
      <c r="C558" s="31" t="s">
        <v>2408</v>
      </c>
      <c r="D558" s="41">
        <v>294027.31343290536</v>
      </c>
      <c r="E558" s="31" t="s">
        <v>2409</v>
      </c>
      <c r="F558" s="35" t="str">
        <f>INDEX('Crosswalk Particulates'!$B:$B,MATCH('2017 EPA Data'!A558,'Crosswalk Particulates'!$A:$A,0))</f>
        <v>process-other-industry</v>
      </c>
      <c r="G558" s="39">
        <f>INDEX('Crosswalk Particulates'!$E:$E,MATCH('2017 EPA Data'!$B558,'Crosswalk Particulates'!$D:$D,0))</f>
        <v>0</v>
      </c>
      <c r="H558" s="50">
        <f t="shared" si="8"/>
        <v>0</v>
      </c>
    </row>
    <row r="559" spans="1:8" hidden="1" x14ac:dyDescent="0.25">
      <c r="A559" s="31" t="s">
        <v>2472</v>
      </c>
      <c r="B559" s="31" t="s">
        <v>2416</v>
      </c>
      <c r="C559" s="31" t="s">
        <v>2408</v>
      </c>
      <c r="D559" s="41">
        <v>292887.21939969098</v>
      </c>
      <c r="E559" s="31" t="s">
        <v>2409</v>
      </c>
      <c r="F559" s="35" t="str">
        <f>INDEX('Crosswalk Particulates'!$B:$B,MATCH('2017 EPA Data'!A559,'Crosswalk Particulates'!$A:$A,0))</f>
        <v>Electricity Sector</v>
      </c>
      <c r="G559" s="39">
        <f>INDEX('Crosswalk Particulates'!$E:$E,MATCH('2017 EPA Data'!$B559,'Crosswalk Particulates'!$D:$D,0))</f>
        <v>0</v>
      </c>
      <c r="H559" s="50">
        <f t="shared" si="8"/>
        <v>0</v>
      </c>
    </row>
    <row r="560" spans="1:8" hidden="1" x14ac:dyDescent="0.25">
      <c r="A560" s="31" t="s">
        <v>2444</v>
      </c>
      <c r="B560" s="31" t="s">
        <v>2449</v>
      </c>
      <c r="C560" s="31" t="s">
        <v>2408</v>
      </c>
      <c r="D560" s="41">
        <v>291450.959859</v>
      </c>
      <c r="E560" s="31" t="s">
        <v>2409</v>
      </c>
      <c r="F560" s="35" t="str">
        <f>INDEX('Crosswalk Particulates'!$B:$B,MATCH('2017 EPA Data'!A560,'Crosswalk Particulates'!$A:$A,0))</f>
        <v>process-other-industry</v>
      </c>
      <c r="G560" s="39">
        <f>INDEX('Crosswalk Particulates'!$E:$E,MATCH('2017 EPA Data'!$B560,'Crosswalk Particulates'!$D:$D,0))</f>
        <v>0</v>
      </c>
      <c r="H560" s="50">
        <f t="shared" si="8"/>
        <v>0</v>
      </c>
    </row>
    <row r="561" spans="1:8" hidden="1" x14ac:dyDescent="0.25">
      <c r="A561" s="31" t="s">
        <v>2469</v>
      </c>
      <c r="B561" s="31" t="s">
        <v>2557</v>
      </c>
      <c r="C561" s="31" t="s">
        <v>2408</v>
      </c>
      <c r="D561" s="41">
        <v>291274.66064483201</v>
      </c>
      <c r="E561" s="31" t="s">
        <v>2409</v>
      </c>
      <c r="F561" s="35" t="str">
        <f>INDEX('Crosswalk Particulates'!$B:$B,MATCH('2017 EPA Data'!A561,'Crosswalk Particulates'!$A:$A,0))</f>
        <v>process-chemicals-industry</v>
      </c>
      <c r="G561" s="39">
        <f>INDEX('Crosswalk Particulates'!$E:$E,MATCH('2017 EPA Data'!$B561,'Crosswalk Particulates'!$D:$D,0))</f>
        <v>0</v>
      </c>
      <c r="H561" s="50">
        <f t="shared" si="8"/>
        <v>0</v>
      </c>
    </row>
    <row r="562" spans="1:8" hidden="1" x14ac:dyDescent="0.25">
      <c r="A562" s="31" t="s">
        <v>2487</v>
      </c>
      <c r="B562" s="31" t="s">
        <v>2416</v>
      </c>
      <c r="C562" s="31" t="s">
        <v>2408</v>
      </c>
      <c r="D562" s="41">
        <v>285578.37792479998</v>
      </c>
      <c r="E562" s="31" t="s">
        <v>2409</v>
      </c>
      <c r="F562" s="35" t="str">
        <f>INDEX('Crosswalk Particulates'!$B:$B,MATCH('2017 EPA Data'!A562,'Crosswalk Particulates'!$A:$A,0))</f>
        <v>industry-fuel-coal</v>
      </c>
      <c r="G562" s="39">
        <f>INDEX('Crosswalk Particulates'!$E:$E,MATCH('2017 EPA Data'!$B562,'Crosswalk Particulates'!$D:$D,0))</f>
        <v>0</v>
      </c>
      <c r="H562" s="50">
        <f t="shared" si="8"/>
        <v>0</v>
      </c>
    </row>
    <row r="563" spans="1:8" hidden="1" x14ac:dyDescent="0.25">
      <c r="A563" s="31" t="s">
        <v>2555</v>
      </c>
      <c r="B563" s="31" t="s">
        <v>2411</v>
      </c>
      <c r="C563" s="31" t="s">
        <v>2412</v>
      </c>
      <c r="D563" s="41">
        <v>281239.34717672999</v>
      </c>
      <c r="E563" s="31" t="s">
        <v>2413</v>
      </c>
      <c r="F563" s="35" t="str">
        <f>INDEX('Crosswalk Particulates'!$B:$B,MATCH('2017 EPA Data'!A563,'Crosswalk Particulates'!$A:$A,0))</f>
        <v>Commercial Buildings Sector</v>
      </c>
      <c r="G563" s="39">
        <f>INDEX('Crosswalk Particulates'!$E:$E,MATCH('2017 EPA Data'!$B563,'Crosswalk Particulates'!$D:$D,0))</f>
        <v>0</v>
      </c>
      <c r="H563" s="50">
        <f t="shared" si="8"/>
        <v>255136347467.34586</v>
      </c>
    </row>
    <row r="564" spans="1:8" hidden="1" x14ac:dyDescent="0.25">
      <c r="A564" s="31" t="s">
        <v>2432</v>
      </c>
      <c r="B564" s="31" t="s">
        <v>2558</v>
      </c>
      <c r="C564" s="31" t="s">
        <v>2408</v>
      </c>
      <c r="D564" s="41">
        <v>280156.66188274958</v>
      </c>
      <c r="E564" s="31" t="s">
        <v>2409</v>
      </c>
      <c r="F564" s="35" t="str">
        <f>INDEX('Crosswalk Particulates'!$B:$B,MATCH('2017 EPA Data'!A564,'Crosswalk Particulates'!$A:$A,0))</f>
        <v>Transportation Sector</v>
      </c>
      <c r="G564" s="39">
        <f>INDEX('Crosswalk Particulates'!$E:$E,MATCH('2017 EPA Data'!$B564,'Crosswalk Particulates'!$D:$D,0))</f>
        <v>0</v>
      </c>
      <c r="H564" s="50">
        <f t="shared" si="8"/>
        <v>0</v>
      </c>
    </row>
    <row r="565" spans="1:8" hidden="1" x14ac:dyDescent="0.25">
      <c r="A565" s="31" t="s">
        <v>2425</v>
      </c>
      <c r="B565" s="31" t="s">
        <v>2439</v>
      </c>
      <c r="C565" s="31" t="s">
        <v>2408</v>
      </c>
      <c r="D565" s="41">
        <v>280123.03404914291</v>
      </c>
      <c r="E565" s="31" t="s">
        <v>2409</v>
      </c>
      <c r="F565" s="35" t="str">
        <f>INDEX('Crosswalk Particulates'!$B:$B,MATCH('2017 EPA Data'!A565,'Crosswalk Particulates'!$A:$A,0))</f>
        <v>Other-EPA</v>
      </c>
      <c r="G565" s="39">
        <f>INDEX('Crosswalk Particulates'!$E:$E,MATCH('2017 EPA Data'!$B565,'Crosswalk Particulates'!$D:$D,0))</f>
        <v>0</v>
      </c>
      <c r="H565" s="50">
        <f t="shared" si="8"/>
        <v>0</v>
      </c>
    </row>
    <row r="566" spans="1:8" hidden="1" x14ac:dyDescent="0.25">
      <c r="A566" s="31" t="s">
        <v>2443</v>
      </c>
      <c r="B566" s="31" t="s">
        <v>2489</v>
      </c>
      <c r="C566" s="31" t="s">
        <v>2408</v>
      </c>
      <c r="D566" s="41">
        <v>279680.44727692736</v>
      </c>
      <c r="E566" s="31" t="s">
        <v>2409</v>
      </c>
      <c r="F566" s="35" t="str">
        <f>INDEX('Crosswalk Particulates'!$B:$B,MATCH('2017 EPA Data'!A566,'Crosswalk Particulates'!$A:$A,0))</f>
        <v>process-agriculture-industry</v>
      </c>
      <c r="G566" s="39">
        <f>INDEX('Crosswalk Particulates'!$E:$E,MATCH('2017 EPA Data'!$B566,'Crosswalk Particulates'!$D:$D,0))</f>
        <v>0</v>
      </c>
      <c r="H566" s="50">
        <f t="shared" si="8"/>
        <v>0</v>
      </c>
    </row>
    <row r="567" spans="1:8" hidden="1" x14ac:dyDescent="0.25">
      <c r="A567" s="31" t="s">
        <v>2421</v>
      </c>
      <c r="B567" s="31" t="s">
        <v>2559</v>
      </c>
      <c r="C567" s="31" t="s">
        <v>2408</v>
      </c>
      <c r="D567" s="41">
        <v>278755.26181420003</v>
      </c>
      <c r="E567" s="31" t="s">
        <v>2409</v>
      </c>
      <c r="F567" s="35" t="str">
        <f>INDEX('Crosswalk Particulates'!$B:$B,MATCH('2017 EPA Data'!A567,'Crosswalk Particulates'!$A:$A,0))</f>
        <v>process-other-industry</v>
      </c>
      <c r="G567" s="39">
        <f>INDEX('Crosswalk Particulates'!$E:$E,MATCH('2017 EPA Data'!$B567,'Crosswalk Particulates'!$D:$D,0))</f>
        <v>0</v>
      </c>
      <c r="H567" s="50">
        <f t="shared" si="8"/>
        <v>0</v>
      </c>
    </row>
    <row r="568" spans="1:8" hidden="1" x14ac:dyDescent="0.25">
      <c r="A568" s="31" t="s">
        <v>2469</v>
      </c>
      <c r="B568" s="31" t="s">
        <v>2537</v>
      </c>
      <c r="C568" s="31" t="s">
        <v>2408</v>
      </c>
      <c r="D568" s="41">
        <v>276101.66410596285</v>
      </c>
      <c r="E568" s="31" t="s">
        <v>2409</v>
      </c>
      <c r="F568" s="35" t="str">
        <f>INDEX('Crosswalk Particulates'!$B:$B,MATCH('2017 EPA Data'!A568,'Crosswalk Particulates'!$A:$A,0))</f>
        <v>process-chemicals-industry</v>
      </c>
      <c r="G568" s="39">
        <f>INDEX('Crosswalk Particulates'!$E:$E,MATCH('2017 EPA Data'!$B568,'Crosswalk Particulates'!$D:$D,0))</f>
        <v>0</v>
      </c>
      <c r="H568" s="50">
        <f t="shared" si="8"/>
        <v>0</v>
      </c>
    </row>
    <row r="569" spans="1:8" hidden="1" x14ac:dyDescent="0.25">
      <c r="A569" s="31" t="s">
        <v>2442</v>
      </c>
      <c r="B569" s="31" t="s">
        <v>2485</v>
      </c>
      <c r="C569" s="31" t="s">
        <v>2408</v>
      </c>
      <c r="D569" s="41">
        <v>274451.59999999998</v>
      </c>
      <c r="E569" s="31" t="s">
        <v>2409</v>
      </c>
      <c r="F569" s="35" t="str">
        <f>INDEX('Crosswalk Particulates'!$B:$B,MATCH('2017 EPA Data'!A569,'Crosswalk Particulates'!$A:$A,0))</f>
        <v>industry-fuel-natural gas</v>
      </c>
      <c r="G569" s="39">
        <f>INDEX('Crosswalk Particulates'!$E:$E,MATCH('2017 EPA Data'!$B569,'Crosswalk Particulates'!$D:$D,0))</f>
        <v>0</v>
      </c>
      <c r="H569" s="50">
        <f t="shared" si="8"/>
        <v>0</v>
      </c>
    </row>
    <row r="570" spans="1:8" hidden="1" x14ac:dyDescent="0.25">
      <c r="A570" s="31" t="s">
        <v>2429</v>
      </c>
      <c r="B570" s="31" t="s">
        <v>2462</v>
      </c>
      <c r="C570" s="31" t="s">
        <v>2408</v>
      </c>
      <c r="D570" s="41">
        <v>273959.73155351612</v>
      </c>
      <c r="E570" s="31" t="s">
        <v>2409</v>
      </c>
      <c r="F570" s="35" t="str">
        <f>INDEX('Crosswalk Particulates'!$B:$B,MATCH('2017 EPA Data'!A570,'Crosswalk Particulates'!$A:$A,0))</f>
        <v>process-other-industry</v>
      </c>
      <c r="G570" s="39">
        <f>INDEX('Crosswalk Particulates'!$E:$E,MATCH('2017 EPA Data'!$B570,'Crosswalk Particulates'!$D:$D,0))</f>
        <v>0</v>
      </c>
      <c r="H570" s="50">
        <f t="shared" si="8"/>
        <v>0</v>
      </c>
    </row>
    <row r="571" spans="1:8" hidden="1" x14ac:dyDescent="0.25">
      <c r="A571" s="31" t="s">
        <v>2420</v>
      </c>
      <c r="B571" s="31" t="s">
        <v>2534</v>
      </c>
      <c r="C571" s="31" t="s">
        <v>2408</v>
      </c>
      <c r="D571" s="41">
        <v>273682.07051616919</v>
      </c>
      <c r="E571" s="31" t="s">
        <v>2409</v>
      </c>
      <c r="F571" s="35" t="str">
        <f>INDEX('Crosswalk Particulates'!$B:$B,MATCH('2017 EPA Data'!A571,'Crosswalk Particulates'!$A:$A,0))</f>
        <v>Other-EPA</v>
      </c>
      <c r="G571" s="39">
        <f>INDEX('Crosswalk Particulates'!$E:$E,MATCH('2017 EPA Data'!$B571,'Crosswalk Particulates'!$D:$D,0))</f>
        <v>0</v>
      </c>
      <c r="H571" s="50">
        <f t="shared" si="8"/>
        <v>0</v>
      </c>
    </row>
    <row r="572" spans="1:8" hidden="1" x14ac:dyDescent="0.25">
      <c r="A572" s="31" t="s">
        <v>2429</v>
      </c>
      <c r="B572" s="31" t="s">
        <v>2466</v>
      </c>
      <c r="C572" s="31" t="s">
        <v>2408</v>
      </c>
      <c r="D572" s="41">
        <v>272110.35153320798</v>
      </c>
      <c r="E572" s="31" t="s">
        <v>2409</v>
      </c>
      <c r="F572" s="35" t="str">
        <f>INDEX('Crosswalk Particulates'!$B:$B,MATCH('2017 EPA Data'!A572,'Crosswalk Particulates'!$A:$A,0))</f>
        <v>process-other-industry</v>
      </c>
      <c r="G572" s="39">
        <f>INDEX('Crosswalk Particulates'!$E:$E,MATCH('2017 EPA Data'!$B572,'Crosswalk Particulates'!$D:$D,0))</f>
        <v>0</v>
      </c>
      <c r="H572" s="50">
        <f t="shared" si="8"/>
        <v>0</v>
      </c>
    </row>
    <row r="573" spans="1:8" hidden="1" x14ac:dyDescent="0.25">
      <c r="A573" s="31" t="s">
        <v>2410</v>
      </c>
      <c r="B573" s="31" t="s">
        <v>2502</v>
      </c>
      <c r="C573" s="31" t="s">
        <v>2408</v>
      </c>
      <c r="D573" s="41">
        <v>271214.39125838922</v>
      </c>
      <c r="E573" s="31" t="s">
        <v>2409</v>
      </c>
      <c r="F573" s="35" t="str">
        <f>INDEX('Crosswalk Particulates'!$B:$B,MATCH('2017 EPA Data'!A573,'Crosswalk Particulates'!$A:$A,0))</f>
        <v>process-other-industry</v>
      </c>
      <c r="G573" s="39">
        <f>INDEX('Crosswalk Particulates'!$E:$E,MATCH('2017 EPA Data'!$B573,'Crosswalk Particulates'!$D:$D,0))</f>
        <v>0</v>
      </c>
      <c r="H573" s="50">
        <f t="shared" si="8"/>
        <v>0</v>
      </c>
    </row>
    <row r="574" spans="1:8" hidden="1" x14ac:dyDescent="0.25">
      <c r="A574" s="31" t="s">
        <v>2423</v>
      </c>
      <c r="B574" s="31" t="s">
        <v>2519</v>
      </c>
      <c r="C574" s="31" t="s">
        <v>2408</v>
      </c>
      <c r="D574" s="41">
        <v>269170.05271072546</v>
      </c>
      <c r="E574" s="31" t="s">
        <v>2409</v>
      </c>
      <c r="F574" s="35" t="str">
        <f>INDEX('Crosswalk Particulates'!$B:$B,MATCH('2017 EPA Data'!A574,'Crosswalk Particulates'!$A:$A,0))</f>
        <v>Other-EPA</v>
      </c>
      <c r="G574" s="39">
        <f>INDEX('Crosswalk Particulates'!$E:$E,MATCH('2017 EPA Data'!$B574,'Crosswalk Particulates'!$D:$D,0))</f>
        <v>0</v>
      </c>
      <c r="H574" s="50">
        <f t="shared" si="8"/>
        <v>0</v>
      </c>
    </row>
    <row r="575" spans="1:8" hidden="1" x14ac:dyDescent="0.25">
      <c r="A575" s="31" t="s">
        <v>2469</v>
      </c>
      <c r="B575" s="31" t="s">
        <v>2503</v>
      </c>
      <c r="C575" s="31" t="s">
        <v>2408</v>
      </c>
      <c r="D575" s="41">
        <v>266908.9282808</v>
      </c>
      <c r="E575" s="31" t="s">
        <v>2409</v>
      </c>
      <c r="F575" s="35" t="str">
        <f>INDEX('Crosswalk Particulates'!$B:$B,MATCH('2017 EPA Data'!A575,'Crosswalk Particulates'!$A:$A,0))</f>
        <v>process-chemicals-industry</v>
      </c>
      <c r="G575" s="39">
        <f>INDEX('Crosswalk Particulates'!$E:$E,MATCH('2017 EPA Data'!$B575,'Crosswalk Particulates'!$D:$D,0))</f>
        <v>0</v>
      </c>
      <c r="H575" s="50">
        <f t="shared" si="8"/>
        <v>0</v>
      </c>
    </row>
    <row r="576" spans="1:8" hidden="1" x14ac:dyDescent="0.25">
      <c r="A576" s="31" t="s">
        <v>2560</v>
      </c>
      <c r="B576" s="31" t="s">
        <v>2415</v>
      </c>
      <c r="C576" s="31" t="s">
        <v>2408</v>
      </c>
      <c r="D576" s="41">
        <v>264998.79823159805</v>
      </c>
      <c r="E576" s="31" t="s">
        <v>2409</v>
      </c>
      <c r="F576" s="35" t="str">
        <f>INDEX('Crosswalk Particulates'!$B:$B,MATCH('2017 EPA Data'!A576,'Crosswalk Particulates'!$A:$A,0))</f>
        <v>Commercial Buildings Sector</v>
      </c>
      <c r="G576" s="39">
        <f>INDEX('Crosswalk Particulates'!$E:$E,MATCH('2017 EPA Data'!$B576,'Crosswalk Particulates'!$D:$D,0))</f>
        <v>0</v>
      </c>
      <c r="H576" s="50">
        <f t="shared" si="8"/>
        <v>0</v>
      </c>
    </row>
    <row r="577" spans="1:8" hidden="1" x14ac:dyDescent="0.25">
      <c r="A577" s="31" t="s">
        <v>2475</v>
      </c>
      <c r="B577" s="31" t="s">
        <v>2426</v>
      </c>
      <c r="C577" s="31" t="s">
        <v>2408</v>
      </c>
      <c r="D577" s="41">
        <v>264520.40183040511</v>
      </c>
      <c r="E577" s="31" t="s">
        <v>2409</v>
      </c>
      <c r="F577" s="35" t="str">
        <f>INDEX('Crosswalk Particulates'!$B:$B,MATCH('2017 EPA Data'!A577,'Crosswalk Particulates'!$A:$A,0))</f>
        <v>Electricity Sector</v>
      </c>
      <c r="G577" s="39">
        <f>INDEX('Crosswalk Particulates'!$E:$E,MATCH('2017 EPA Data'!$B577,'Crosswalk Particulates'!$D:$D,0))</f>
        <v>0</v>
      </c>
      <c r="H577" s="50">
        <f t="shared" si="8"/>
        <v>0</v>
      </c>
    </row>
    <row r="578" spans="1:8" hidden="1" x14ac:dyDescent="0.25">
      <c r="A578" s="31" t="s">
        <v>2469</v>
      </c>
      <c r="B578" s="31" t="s">
        <v>2561</v>
      </c>
      <c r="C578" s="31" t="s">
        <v>2408</v>
      </c>
      <c r="D578" s="41">
        <v>262841.58188975701</v>
      </c>
      <c r="E578" s="31" t="s">
        <v>2409</v>
      </c>
      <c r="F578" s="35" t="str">
        <f>INDEX('Crosswalk Particulates'!$B:$B,MATCH('2017 EPA Data'!A578,'Crosswalk Particulates'!$A:$A,0))</f>
        <v>process-chemicals-industry</v>
      </c>
      <c r="G578" s="39">
        <f>INDEX('Crosswalk Particulates'!$E:$E,MATCH('2017 EPA Data'!$B578,'Crosswalk Particulates'!$D:$D,0))</f>
        <v>0</v>
      </c>
      <c r="H578" s="50">
        <f t="shared" si="8"/>
        <v>0</v>
      </c>
    </row>
    <row r="579" spans="1:8" hidden="1" x14ac:dyDescent="0.25">
      <c r="A579" s="31" t="s">
        <v>2450</v>
      </c>
      <c r="B579" s="31" t="s">
        <v>2553</v>
      </c>
      <c r="C579" s="31" t="s">
        <v>2408</v>
      </c>
      <c r="D579" s="41">
        <v>260507.89418066377</v>
      </c>
      <c r="E579" s="31" t="s">
        <v>2409</v>
      </c>
      <c r="F579" s="35" t="str">
        <f>INDEX('Crosswalk Particulates'!$B:$B,MATCH('2017 EPA Data'!A579,'Crosswalk Particulates'!$A:$A,0))</f>
        <v>process-waste-industry</v>
      </c>
      <c r="G579" s="39">
        <f>INDEX('Crosswalk Particulates'!$E:$E,MATCH('2017 EPA Data'!$B579,'Crosswalk Particulates'!$D:$D,0))</f>
        <v>0</v>
      </c>
      <c r="H579" s="50">
        <f t="shared" si="8"/>
        <v>0</v>
      </c>
    </row>
    <row r="580" spans="1:8" hidden="1" x14ac:dyDescent="0.25">
      <c r="A580" s="31" t="s">
        <v>2450</v>
      </c>
      <c r="B580" s="31" t="s">
        <v>2427</v>
      </c>
      <c r="C580" s="31" t="s">
        <v>2408</v>
      </c>
      <c r="D580" s="41">
        <v>257269.31658888588</v>
      </c>
      <c r="E580" s="31" t="s">
        <v>2409</v>
      </c>
      <c r="F580" s="35" t="str">
        <f>INDEX('Crosswalk Particulates'!$B:$B,MATCH('2017 EPA Data'!A580,'Crosswalk Particulates'!$A:$A,0))</f>
        <v>process-waste-industry</v>
      </c>
      <c r="G580" s="39">
        <f>INDEX('Crosswalk Particulates'!$E:$E,MATCH('2017 EPA Data'!$B580,'Crosswalk Particulates'!$D:$D,0))</f>
        <v>0</v>
      </c>
      <c r="H580" s="50">
        <f t="shared" ref="H580:H643" si="9">IF(E580="TON",D580/metricton_to_shortton,0)*10^6</f>
        <v>0</v>
      </c>
    </row>
    <row r="581" spans="1:8" hidden="1" x14ac:dyDescent="0.25">
      <c r="A581" s="31" t="s">
        <v>2487</v>
      </c>
      <c r="B581" s="31" t="s">
        <v>2430</v>
      </c>
      <c r="C581" s="31" t="s">
        <v>2408</v>
      </c>
      <c r="D581" s="41">
        <v>256526.63689610001</v>
      </c>
      <c r="E581" s="31" t="s">
        <v>2409</v>
      </c>
      <c r="F581" s="35" t="str">
        <f>INDEX('Crosswalk Particulates'!$B:$B,MATCH('2017 EPA Data'!A581,'Crosswalk Particulates'!$A:$A,0))</f>
        <v>industry-fuel-coal</v>
      </c>
      <c r="G581" s="39">
        <f>INDEX('Crosswalk Particulates'!$E:$E,MATCH('2017 EPA Data'!$B581,'Crosswalk Particulates'!$D:$D,0))</f>
        <v>0</v>
      </c>
      <c r="H581" s="50">
        <f t="shared" si="9"/>
        <v>0</v>
      </c>
    </row>
    <row r="582" spans="1:8" hidden="1" x14ac:dyDescent="0.25">
      <c r="A582" s="31" t="s">
        <v>2410</v>
      </c>
      <c r="B582" s="31" t="s">
        <v>2562</v>
      </c>
      <c r="C582" s="31" t="s">
        <v>2408</v>
      </c>
      <c r="D582" s="41">
        <v>255353.4948122612</v>
      </c>
      <c r="E582" s="31" t="s">
        <v>2409</v>
      </c>
      <c r="F582" s="35" t="str">
        <f>INDEX('Crosswalk Particulates'!$B:$B,MATCH('2017 EPA Data'!A582,'Crosswalk Particulates'!$A:$A,0))</f>
        <v>process-other-industry</v>
      </c>
      <c r="G582" s="39">
        <f>INDEX('Crosswalk Particulates'!$E:$E,MATCH('2017 EPA Data'!$B582,'Crosswalk Particulates'!$D:$D,0))</f>
        <v>0</v>
      </c>
      <c r="H582" s="50">
        <f t="shared" si="9"/>
        <v>0</v>
      </c>
    </row>
    <row r="583" spans="1:8" hidden="1" x14ac:dyDescent="0.25">
      <c r="A583" s="31" t="s">
        <v>2443</v>
      </c>
      <c r="B583" s="31" t="s">
        <v>2563</v>
      </c>
      <c r="C583" s="31" t="s">
        <v>2408</v>
      </c>
      <c r="D583" s="41">
        <v>254503.75043787665</v>
      </c>
      <c r="E583" s="31" t="s">
        <v>2409</v>
      </c>
      <c r="F583" s="35" t="str">
        <f>INDEX('Crosswalk Particulates'!$B:$B,MATCH('2017 EPA Data'!A583,'Crosswalk Particulates'!$A:$A,0))</f>
        <v>process-agriculture-industry</v>
      </c>
      <c r="G583" s="39">
        <f>INDEX('Crosswalk Particulates'!$E:$E,MATCH('2017 EPA Data'!$B583,'Crosswalk Particulates'!$D:$D,0))</f>
        <v>0</v>
      </c>
      <c r="H583" s="50">
        <f t="shared" si="9"/>
        <v>0</v>
      </c>
    </row>
    <row r="584" spans="1:8" hidden="1" x14ac:dyDescent="0.25">
      <c r="A584" s="31" t="s">
        <v>2441</v>
      </c>
      <c r="B584" s="31" t="s">
        <v>2537</v>
      </c>
      <c r="C584" s="31" t="s">
        <v>2408</v>
      </c>
      <c r="D584" s="41">
        <v>254329.4398965755</v>
      </c>
      <c r="E584" s="31" t="s">
        <v>2409</v>
      </c>
      <c r="F584" s="35" t="str">
        <f>INDEX('Crosswalk Particulates'!$B:$B,MATCH('2017 EPA Data'!A584,'Crosswalk Particulates'!$A:$A,0))</f>
        <v>process-other-industry</v>
      </c>
      <c r="G584" s="39">
        <f>INDEX('Crosswalk Particulates'!$E:$E,MATCH('2017 EPA Data'!$B584,'Crosswalk Particulates'!$D:$D,0))</f>
        <v>0</v>
      </c>
      <c r="H584" s="50">
        <f t="shared" si="9"/>
        <v>0</v>
      </c>
    </row>
    <row r="585" spans="1:8" hidden="1" x14ac:dyDescent="0.25">
      <c r="A585" s="31" t="s">
        <v>2498</v>
      </c>
      <c r="B585" s="31" t="s">
        <v>2416</v>
      </c>
      <c r="C585" s="31" t="s">
        <v>2408</v>
      </c>
      <c r="D585" s="41">
        <v>253927.9479728</v>
      </c>
      <c r="E585" s="31" t="s">
        <v>2409</v>
      </c>
      <c r="F585" s="35" t="str">
        <f>INDEX('Crosswalk Particulates'!$B:$B,MATCH('2017 EPA Data'!A585,'Crosswalk Particulates'!$A:$A,0))</f>
        <v>process-cement-industry</v>
      </c>
      <c r="G585" s="39">
        <f>INDEX('Crosswalk Particulates'!$E:$E,MATCH('2017 EPA Data'!$B585,'Crosswalk Particulates'!$D:$D,0))</f>
        <v>0</v>
      </c>
      <c r="H585" s="50">
        <f t="shared" si="9"/>
        <v>0</v>
      </c>
    </row>
    <row r="586" spans="1:8" hidden="1" x14ac:dyDescent="0.25">
      <c r="A586" s="31" t="s">
        <v>2475</v>
      </c>
      <c r="B586" s="31" t="s">
        <v>2415</v>
      </c>
      <c r="C586" s="31" t="s">
        <v>2408</v>
      </c>
      <c r="D586" s="41">
        <v>253257.11398896179</v>
      </c>
      <c r="E586" s="31" t="s">
        <v>2409</v>
      </c>
      <c r="F586" s="35" t="str">
        <f>INDEX('Crosswalk Particulates'!$B:$B,MATCH('2017 EPA Data'!A586,'Crosswalk Particulates'!$A:$A,0))</f>
        <v>Electricity Sector</v>
      </c>
      <c r="G586" s="39">
        <f>INDEX('Crosswalk Particulates'!$E:$E,MATCH('2017 EPA Data'!$B586,'Crosswalk Particulates'!$D:$D,0))</f>
        <v>0</v>
      </c>
      <c r="H586" s="50">
        <f t="shared" si="9"/>
        <v>0</v>
      </c>
    </row>
    <row r="587" spans="1:8" hidden="1" x14ac:dyDescent="0.25">
      <c r="A587" s="31" t="s">
        <v>2432</v>
      </c>
      <c r="B587" s="31" t="s">
        <v>2459</v>
      </c>
      <c r="C587" s="31" t="s">
        <v>2408</v>
      </c>
      <c r="D587" s="41">
        <v>252295.69108065465</v>
      </c>
      <c r="E587" s="31" t="s">
        <v>2409</v>
      </c>
      <c r="F587" s="35" t="str">
        <f>INDEX('Crosswalk Particulates'!$B:$B,MATCH('2017 EPA Data'!A587,'Crosswalk Particulates'!$A:$A,0))</f>
        <v>Transportation Sector</v>
      </c>
      <c r="G587" s="39">
        <f>INDEX('Crosswalk Particulates'!$E:$E,MATCH('2017 EPA Data'!$B587,'Crosswalk Particulates'!$D:$D,0))</f>
        <v>0</v>
      </c>
      <c r="H587" s="50">
        <f t="shared" si="9"/>
        <v>0</v>
      </c>
    </row>
    <row r="588" spans="1:8" hidden="1" x14ac:dyDescent="0.25">
      <c r="A588" s="31" t="s">
        <v>2491</v>
      </c>
      <c r="B588" s="31" t="s">
        <v>2451</v>
      </c>
      <c r="C588" s="31" t="s">
        <v>2448</v>
      </c>
      <c r="D588" s="41">
        <v>250586.8460009518</v>
      </c>
      <c r="E588" s="31" t="s">
        <v>2413</v>
      </c>
      <c r="F588" s="35" t="str">
        <f>INDEX('Crosswalk Particulates'!$B:$B,MATCH('2017 EPA Data'!A588,'Crosswalk Particulates'!$A:$A,0))</f>
        <v>industry-fuel-biomass</v>
      </c>
      <c r="G588" s="39" t="str">
        <f>INDEX('Crosswalk Particulates'!$E:$E,MATCH('2017 EPA Data'!$B588,'Crosswalk Particulates'!$D:$D,0))</f>
        <v>CO</v>
      </c>
      <c r="H588" s="50">
        <f t="shared" si="9"/>
        <v>227328833087.74466</v>
      </c>
    </row>
    <row r="589" spans="1:8" hidden="1" x14ac:dyDescent="0.25">
      <c r="A589" s="31" t="s">
        <v>2454</v>
      </c>
      <c r="B589" s="31" t="s">
        <v>2451</v>
      </c>
      <c r="C589" s="31" t="s">
        <v>2448</v>
      </c>
      <c r="D589" s="41">
        <v>250072.7412329308</v>
      </c>
      <c r="E589" s="31" t="s">
        <v>2413</v>
      </c>
      <c r="F589" s="35" t="str">
        <f>INDEX('Crosswalk Particulates'!$B:$B,MATCH('2017 EPA Data'!A589,'Crosswalk Particulates'!$A:$A,0))</f>
        <v>Other-EPA</v>
      </c>
      <c r="G589" s="39" t="str">
        <f>INDEX('Crosswalk Particulates'!$E:$E,MATCH('2017 EPA Data'!$B589,'Crosswalk Particulates'!$D:$D,0))</f>
        <v>CO</v>
      </c>
      <c r="H589" s="50">
        <f t="shared" si="9"/>
        <v>226862444532.78189</v>
      </c>
    </row>
    <row r="590" spans="1:8" hidden="1" x14ac:dyDescent="0.25">
      <c r="A590" s="31" t="s">
        <v>2469</v>
      </c>
      <c r="B590" s="31" t="s">
        <v>2484</v>
      </c>
      <c r="C590" s="31" t="s">
        <v>2408</v>
      </c>
      <c r="D590" s="41">
        <v>243133.48472919999</v>
      </c>
      <c r="E590" s="31" t="s">
        <v>2409</v>
      </c>
      <c r="F590" s="35" t="str">
        <f>INDEX('Crosswalk Particulates'!$B:$B,MATCH('2017 EPA Data'!A590,'Crosswalk Particulates'!$A:$A,0))</f>
        <v>process-chemicals-industry</v>
      </c>
      <c r="G590" s="39">
        <f>INDEX('Crosswalk Particulates'!$E:$E,MATCH('2017 EPA Data'!$B590,'Crosswalk Particulates'!$D:$D,0))</f>
        <v>0</v>
      </c>
      <c r="H590" s="50">
        <f t="shared" si="9"/>
        <v>0</v>
      </c>
    </row>
    <row r="591" spans="1:8" hidden="1" x14ac:dyDescent="0.25">
      <c r="A591" s="31" t="s">
        <v>2523</v>
      </c>
      <c r="B591" s="31" t="s">
        <v>2426</v>
      </c>
      <c r="C591" s="31" t="s">
        <v>2408</v>
      </c>
      <c r="D591" s="41">
        <v>242200.69113200909</v>
      </c>
      <c r="E591" s="31" t="s">
        <v>2409</v>
      </c>
      <c r="F591" s="35" t="str">
        <f>INDEX('Crosswalk Particulates'!$B:$B,MATCH('2017 EPA Data'!A591,'Crosswalk Particulates'!$A:$A,0))</f>
        <v>industry-fuel-other</v>
      </c>
      <c r="G591" s="39">
        <f>INDEX('Crosswalk Particulates'!$E:$E,MATCH('2017 EPA Data'!$B591,'Crosswalk Particulates'!$D:$D,0))</f>
        <v>0</v>
      </c>
      <c r="H591" s="50">
        <f t="shared" si="9"/>
        <v>0</v>
      </c>
    </row>
    <row r="592" spans="1:8" hidden="1" x14ac:dyDescent="0.25">
      <c r="A592" s="31" t="s">
        <v>2494</v>
      </c>
      <c r="B592" s="31" t="s">
        <v>2430</v>
      </c>
      <c r="C592" s="31" t="s">
        <v>2408</v>
      </c>
      <c r="D592" s="41">
        <v>241281.89452861901</v>
      </c>
      <c r="E592" s="31" t="s">
        <v>2409</v>
      </c>
      <c r="F592" s="35" t="str">
        <f>INDEX('Crosswalk Particulates'!$B:$B,MATCH('2017 EPA Data'!A592,'Crosswalk Particulates'!$A:$A,0))</f>
        <v>Transportation Sector</v>
      </c>
      <c r="G592" s="39">
        <f>INDEX('Crosswalk Particulates'!$E:$E,MATCH('2017 EPA Data'!$B592,'Crosswalk Particulates'!$D:$D,0))</f>
        <v>0</v>
      </c>
      <c r="H592" s="50">
        <f t="shared" si="9"/>
        <v>0</v>
      </c>
    </row>
    <row r="593" spans="1:8" hidden="1" x14ac:dyDescent="0.25">
      <c r="A593" s="31" t="s">
        <v>2492</v>
      </c>
      <c r="B593" s="31" t="s">
        <v>2435</v>
      </c>
      <c r="C593" s="31" t="s">
        <v>2408</v>
      </c>
      <c r="D593" s="41">
        <v>239817.52737653011</v>
      </c>
      <c r="E593" s="31" t="s">
        <v>2409</v>
      </c>
      <c r="F593" s="35" t="str">
        <f>INDEX('Crosswalk Particulates'!$B:$B,MATCH('2017 EPA Data'!A593,'Crosswalk Particulates'!$A:$A,0))</f>
        <v>Commercial Buildings Sector</v>
      </c>
      <c r="G593" s="39">
        <f>INDEX('Crosswalk Particulates'!$E:$E,MATCH('2017 EPA Data'!$B593,'Crosswalk Particulates'!$D:$D,0))</f>
        <v>0</v>
      </c>
      <c r="H593" s="50">
        <f t="shared" si="9"/>
        <v>0</v>
      </c>
    </row>
    <row r="594" spans="1:8" hidden="1" x14ac:dyDescent="0.25">
      <c r="A594" s="31" t="s">
        <v>2425</v>
      </c>
      <c r="B594" s="31" t="s">
        <v>2511</v>
      </c>
      <c r="C594" s="31" t="s">
        <v>2408</v>
      </c>
      <c r="D594" s="41">
        <v>239597.49052150914</v>
      </c>
      <c r="E594" s="31" t="s">
        <v>2409</v>
      </c>
      <c r="F594" s="35" t="str">
        <f>INDEX('Crosswalk Particulates'!$B:$B,MATCH('2017 EPA Data'!A594,'Crosswalk Particulates'!$A:$A,0))</f>
        <v>Other-EPA</v>
      </c>
      <c r="G594" s="39">
        <f>INDEX('Crosswalk Particulates'!$E:$E,MATCH('2017 EPA Data'!$B594,'Crosswalk Particulates'!$D:$D,0))</f>
        <v>0</v>
      </c>
      <c r="H594" s="50">
        <f t="shared" si="9"/>
        <v>0</v>
      </c>
    </row>
    <row r="595" spans="1:8" hidden="1" x14ac:dyDescent="0.25">
      <c r="A595" s="31" t="s">
        <v>2493</v>
      </c>
      <c r="B595" s="31" t="s">
        <v>2465</v>
      </c>
      <c r="C595" s="31" t="s">
        <v>2408</v>
      </c>
      <c r="D595" s="41">
        <v>239198.50516500001</v>
      </c>
      <c r="E595" s="31" t="s">
        <v>2409</v>
      </c>
      <c r="F595" s="35" t="str">
        <f>INDEX('Crosswalk Particulates'!$B:$B,MATCH('2017 EPA Data'!A595,'Crosswalk Particulates'!$A:$A,0))</f>
        <v>process-other-industry</v>
      </c>
      <c r="G595" s="39">
        <f>INDEX('Crosswalk Particulates'!$E:$E,MATCH('2017 EPA Data'!$B595,'Crosswalk Particulates'!$D:$D,0))</f>
        <v>0</v>
      </c>
      <c r="H595" s="50">
        <f t="shared" si="9"/>
        <v>0</v>
      </c>
    </row>
    <row r="596" spans="1:8" hidden="1" x14ac:dyDescent="0.25">
      <c r="A596" s="31" t="s">
        <v>2420</v>
      </c>
      <c r="B596" s="31" t="s">
        <v>2539</v>
      </c>
      <c r="C596" s="31" t="s">
        <v>2408</v>
      </c>
      <c r="D596" s="41">
        <v>237565.6738017562</v>
      </c>
      <c r="E596" s="31" t="s">
        <v>2409</v>
      </c>
      <c r="F596" s="35" t="str">
        <f>INDEX('Crosswalk Particulates'!$B:$B,MATCH('2017 EPA Data'!A596,'Crosswalk Particulates'!$A:$A,0))</f>
        <v>Other-EPA</v>
      </c>
      <c r="G596" s="39">
        <f>INDEX('Crosswalk Particulates'!$E:$E,MATCH('2017 EPA Data'!$B596,'Crosswalk Particulates'!$D:$D,0))</f>
        <v>0</v>
      </c>
      <c r="H596" s="50">
        <f t="shared" si="9"/>
        <v>0</v>
      </c>
    </row>
    <row r="597" spans="1:8" hidden="1" x14ac:dyDescent="0.25">
      <c r="A597" s="31" t="s">
        <v>2450</v>
      </c>
      <c r="B597" s="31" t="s">
        <v>2564</v>
      </c>
      <c r="C597" s="31" t="s">
        <v>2408</v>
      </c>
      <c r="D597" s="41">
        <v>237289.74029156624</v>
      </c>
      <c r="E597" s="31" t="s">
        <v>2409</v>
      </c>
      <c r="F597" s="35" t="str">
        <f>INDEX('Crosswalk Particulates'!$B:$B,MATCH('2017 EPA Data'!A597,'Crosswalk Particulates'!$A:$A,0))</f>
        <v>process-waste-industry</v>
      </c>
      <c r="G597" s="39">
        <f>INDEX('Crosswalk Particulates'!$E:$E,MATCH('2017 EPA Data'!$B597,'Crosswalk Particulates'!$D:$D,0))</f>
        <v>0</v>
      </c>
      <c r="H597" s="50">
        <f t="shared" si="9"/>
        <v>0</v>
      </c>
    </row>
    <row r="598" spans="1:8" hidden="1" x14ac:dyDescent="0.25">
      <c r="A598" s="31" t="s">
        <v>2477</v>
      </c>
      <c r="B598" s="31" t="s">
        <v>2466</v>
      </c>
      <c r="C598" s="31" t="s">
        <v>2408</v>
      </c>
      <c r="D598" s="41">
        <v>236920.59024300001</v>
      </c>
      <c r="E598" s="31" t="s">
        <v>2409</v>
      </c>
      <c r="F598" s="35" t="str">
        <f>INDEX('Crosswalk Particulates'!$B:$B,MATCH('2017 EPA Data'!A598,'Crosswalk Particulates'!$A:$A,0))</f>
        <v>process-other-industry</v>
      </c>
      <c r="G598" s="39">
        <f>INDEX('Crosswalk Particulates'!$E:$E,MATCH('2017 EPA Data'!$B598,'Crosswalk Particulates'!$D:$D,0))</f>
        <v>0</v>
      </c>
      <c r="H598" s="50">
        <f t="shared" si="9"/>
        <v>0</v>
      </c>
    </row>
    <row r="599" spans="1:8" hidden="1" x14ac:dyDescent="0.25">
      <c r="A599" s="31" t="s">
        <v>2494</v>
      </c>
      <c r="B599" s="31" t="s">
        <v>2428</v>
      </c>
      <c r="C599" s="31" t="s">
        <v>2408</v>
      </c>
      <c r="D599" s="41">
        <v>236093.00492079285</v>
      </c>
      <c r="E599" s="31" t="s">
        <v>2409</v>
      </c>
      <c r="F599" s="35" t="str">
        <f>INDEX('Crosswalk Particulates'!$B:$B,MATCH('2017 EPA Data'!A599,'Crosswalk Particulates'!$A:$A,0))</f>
        <v>Transportation Sector</v>
      </c>
      <c r="G599" s="39">
        <f>INDEX('Crosswalk Particulates'!$E:$E,MATCH('2017 EPA Data'!$B599,'Crosswalk Particulates'!$D:$D,0))</f>
        <v>0</v>
      </c>
      <c r="H599" s="50">
        <f t="shared" si="9"/>
        <v>0</v>
      </c>
    </row>
    <row r="600" spans="1:8" hidden="1" x14ac:dyDescent="0.25">
      <c r="A600" s="31" t="s">
        <v>2483</v>
      </c>
      <c r="B600" s="31" t="s">
        <v>2435</v>
      </c>
      <c r="C600" s="31" t="s">
        <v>2408</v>
      </c>
      <c r="D600" s="41">
        <v>234795.82681576969</v>
      </c>
      <c r="E600" s="31" t="s">
        <v>2409</v>
      </c>
      <c r="F600" s="35" t="str">
        <f>INDEX('Crosswalk Particulates'!$B:$B,MATCH('2017 EPA Data'!A600,'Crosswalk Particulates'!$A:$A,0))</f>
        <v>process-ngps-industry</v>
      </c>
      <c r="G600" s="39">
        <f>INDEX('Crosswalk Particulates'!$E:$E,MATCH('2017 EPA Data'!$B600,'Crosswalk Particulates'!$D:$D,0))</f>
        <v>0</v>
      </c>
      <c r="H600" s="50">
        <f t="shared" si="9"/>
        <v>0</v>
      </c>
    </row>
    <row r="601" spans="1:8" hidden="1" x14ac:dyDescent="0.25">
      <c r="A601" s="31" t="s">
        <v>2456</v>
      </c>
      <c r="B601" s="31" t="s">
        <v>2497</v>
      </c>
      <c r="C601" s="31" t="s">
        <v>2408</v>
      </c>
      <c r="D601" s="41">
        <v>233220.88405349999</v>
      </c>
      <c r="E601" s="31" t="s">
        <v>2409</v>
      </c>
      <c r="F601" s="35" t="str">
        <f>INDEX('Crosswalk Particulates'!$B:$B,MATCH('2017 EPA Data'!A601,'Crosswalk Particulates'!$A:$A,0))</f>
        <v>Electricity Sector</v>
      </c>
      <c r="G601" s="39">
        <f>INDEX('Crosswalk Particulates'!$E:$E,MATCH('2017 EPA Data'!$B601,'Crosswalk Particulates'!$D:$D,0))</f>
        <v>0</v>
      </c>
      <c r="H601" s="50">
        <f t="shared" si="9"/>
        <v>0</v>
      </c>
    </row>
    <row r="602" spans="1:8" hidden="1" x14ac:dyDescent="0.25">
      <c r="A602" s="31" t="s">
        <v>2454</v>
      </c>
      <c r="B602" s="31" t="s">
        <v>2416</v>
      </c>
      <c r="C602" s="31" t="s">
        <v>2408</v>
      </c>
      <c r="D602" s="41">
        <v>232859.00546105811</v>
      </c>
      <c r="E602" s="31" t="s">
        <v>2409</v>
      </c>
      <c r="F602" s="35" t="str">
        <f>INDEX('Crosswalk Particulates'!$B:$B,MATCH('2017 EPA Data'!A602,'Crosswalk Particulates'!$A:$A,0))</f>
        <v>Other-EPA</v>
      </c>
      <c r="G602" s="39">
        <f>INDEX('Crosswalk Particulates'!$E:$E,MATCH('2017 EPA Data'!$B602,'Crosswalk Particulates'!$D:$D,0))</f>
        <v>0</v>
      </c>
      <c r="H602" s="50">
        <f t="shared" si="9"/>
        <v>0</v>
      </c>
    </row>
    <row r="603" spans="1:8" hidden="1" x14ac:dyDescent="0.25">
      <c r="A603" s="31" t="s">
        <v>2510</v>
      </c>
      <c r="B603" s="31" t="s">
        <v>2467</v>
      </c>
      <c r="C603" s="31" t="s">
        <v>2408</v>
      </c>
      <c r="D603" s="41">
        <v>231637.5777006454</v>
      </c>
      <c r="E603" s="31" t="s">
        <v>2409</v>
      </c>
      <c r="F603" s="35" t="str">
        <f>INDEX('Crosswalk Particulates'!$B:$B,MATCH('2017 EPA Data'!A603,'Crosswalk Particulates'!$A:$A,0))</f>
        <v>process-iron and steel-industry</v>
      </c>
      <c r="G603" s="39">
        <f>INDEX('Crosswalk Particulates'!$E:$E,MATCH('2017 EPA Data'!$B603,'Crosswalk Particulates'!$D:$D,0))</f>
        <v>0</v>
      </c>
      <c r="H603" s="50">
        <f t="shared" si="9"/>
        <v>0</v>
      </c>
    </row>
    <row r="604" spans="1:8" hidden="1" x14ac:dyDescent="0.25">
      <c r="A604" s="31" t="s">
        <v>2417</v>
      </c>
      <c r="B604" s="31" t="s">
        <v>2500</v>
      </c>
      <c r="C604" s="31" t="s">
        <v>2448</v>
      </c>
      <c r="D604" s="41">
        <v>230540.99768410739</v>
      </c>
      <c r="E604" s="31" t="s">
        <v>2413</v>
      </c>
      <c r="F604" s="35" t="str">
        <f>INDEX('Crosswalk Particulates'!$B:$B,MATCH('2017 EPA Data'!A604,'Crosswalk Particulates'!$A:$A,0))</f>
        <v>Other-EPA</v>
      </c>
      <c r="G604" s="39" t="str">
        <f>INDEX('Crosswalk Particulates'!$E:$E,MATCH('2017 EPA Data'!$B604,'Crosswalk Particulates'!$D:$D,0))</f>
        <v>NOX</v>
      </c>
      <c r="H604" s="50">
        <f t="shared" si="9"/>
        <v>209143523767.45871</v>
      </c>
    </row>
    <row r="605" spans="1:8" hidden="1" x14ac:dyDescent="0.25">
      <c r="A605" s="31" t="s">
        <v>2438</v>
      </c>
      <c r="B605" s="31" t="s">
        <v>2558</v>
      </c>
      <c r="C605" s="31" t="s">
        <v>2408</v>
      </c>
      <c r="D605" s="41">
        <v>229331.277921286</v>
      </c>
      <c r="E605" s="31" t="s">
        <v>2409</v>
      </c>
      <c r="F605" s="35" t="str">
        <f>INDEX('Crosswalk Particulates'!$B:$B,MATCH('2017 EPA Data'!A605,'Crosswalk Particulates'!$A:$A,0))</f>
        <v>process-other-industry</v>
      </c>
      <c r="G605" s="39">
        <f>INDEX('Crosswalk Particulates'!$E:$E,MATCH('2017 EPA Data'!$B605,'Crosswalk Particulates'!$D:$D,0))</f>
        <v>0</v>
      </c>
      <c r="H605" s="50">
        <f t="shared" si="9"/>
        <v>0</v>
      </c>
    </row>
    <row r="606" spans="1:8" hidden="1" x14ac:dyDescent="0.25">
      <c r="A606" s="31" t="s">
        <v>2450</v>
      </c>
      <c r="B606" s="31" t="s">
        <v>2557</v>
      </c>
      <c r="C606" s="31" t="s">
        <v>2408</v>
      </c>
      <c r="D606" s="41">
        <v>229153.52700949868</v>
      </c>
      <c r="E606" s="31" t="s">
        <v>2409</v>
      </c>
      <c r="F606" s="35" t="str">
        <f>INDEX('Crosswalk Particulates'!$B:$B,MATCH('2017 EPA Data'!A606,'Crosswalk Particulates'!$A:$A,0))</f>
        <v>process-waste-industry</v>
      </c>
      <c r="G606" s="39">
        <f>INDEX('Crosswalk Particulates'!$E:$E,MATCH('2017 EPA Data'!$B606,'Crosswalk Particulates'!$D:$D,0))</f>
        <v>0</v>
      </c>
      <c r="H606" s="50">
        <f t="shared" si="9"/>
        <v>0</v>
      </c>
    </row>
    <row r="607" spans="1:8" hidden="1" x14ac:dyDescent="0.25">
      <c r="A607" s="31" t="s">
        <v>2469</v>
      </c>
      <c r="B607" s="31" t="s">
        <v>2565</v>
      </c>
      <c r="C607" s="31" t="s">
        <v>2408</v>
      </c>
      <c r="D607" s="41">
        <v>228877.79373100001</v>
      </c>
      <c r="E607" s="31" t="s">
        <v>2409</v>
      </c>
      <c r="F607" s="35" t="str">
        <f>INDEX('Crosswalk Particulates'!$B:$B,MATCH('2017 EPA Data'!A607,'Crosswalk Particulates'!$A:$A,0))</f>
        <v>process-chemicals-industry</v>
      </c>
      <c r="G607" s="39">
        <f>INDEX('Crosswalk Particulates'!$E:$E,MATCH('2017 EPA Data'!$B607,'Crosswalk Particulates'!$D:$D,0))</f>
        <v>0</v>
      </c>
      <c r="H607" s="50">
        <f t="shared" si="9"/>
        <v>0</v>
      </c>
    </row>
    <row r="608" spans="1:8" hidden="1" x14ac:dyDescent="0.25">
      <c r="A608" s="31" t="s">
        <v>2443</v>
      </c>
      <c r="B608" s="31" t="s">
        <v>2447</v>
      </c>
      <c r="C608" s="31" t="s">
        <v>2448</v>
      </c>
      <c r="D608" s="41">
        <v>228167.34762052193</v>
      </c>
      <c r="E608" s="31" t="s">
        <v>2413</v>
      </c>
      <c r="F608" s="35" t="str">
        <f>INDEX('Crosswalk Particulates'!$B:$B,MATCH('2017 EPA Data'!A608,'Crosswalk Particulates'!$A:$A,0))</f>
        <v>process-agriculture-industry</v>
      </c>
      <c r="G608" s="39" t="str">
        <f>INDEX('Crosswalk Particulates'!$E:$E,MATCH('2017 EPA Data'!$B608,'Crosswalk Particulates'!$D:$D,0))</f>
        <v>VOC</v>
      </c>
      <c r="H608" s="50">
        <f t="shared" si="9"/>
        <v>206990182090.8111</v>
      </c>
    </row>
    <row r="609" spans="1:8" hidden="1" x14ac:dyDescent="0.25">
      <c r="A609" s="31" t="s">
        <v>2450</v>
      </c>
      <c r="B609" s="31" t="s">
        <v>2481</v>
      </c>
      <c r="C609" s="31" t="s">
        <v>2448</v>
      </c>
      <c r="D609" s="41">
        <v>227459.53541381253</v>
      </c>
      <c r="E609" s="31" t="s">
        <v>2413</v>
      </c>
      <c r="F609" s="35" t="str">
        <f>INDEX('Crosswalk Particulates'!$B:$B,MATCH('2017 EPA Data'!A609,'Crosswalk Particulates'!$A:$A,0))</f>
        <v>process-waste-industry</v>
      </c>
      <c r="G609" s="39" t="str">
        <f>INDEX('Crosswalk Particulates'!$E:$E,MATCH('2017 EPA Data'!$B609,'Crosswalk Particulates'!$D:$D,0))</f>
        <v>PM10</v>
      </c>
      <c r="H609" s="50">
        <f t="shared" si="9"/>
        <v>206348064894.46033</v>
      </c>
    </row>
    <row r="610" spans="1:8" hidden="1" x14ac:dyDescent="0.25">
      <c r="A610" s="31" t="s">
        <v>2438</v>
      </c>
      <c r="B610" s="31" t="s">
        <v>2428</v>
      </c>
      <c r="C610" s="31" t="s">
        <v>2408</v>
      </c>
      <c r="D610" s="41">
        <v>227397.95369175429</v>
      </c>
      <c r="E610" s="31" t="s">
        <v>2409</v>
      </c>
      <c r="F610" s="35" t="str">
        <f>INDEX('Crosswalk Particulates'!$B:$B,MATCH('2017 EPA Data'!A610,'Crosswalk Particulates'!$A:$A,0))</f>
        <v>process-other-industry</v>
      </c>
      <c r="G610" s="39">
        <f>INDEX('Crosswalk Particulates'!$E:$E,MATCH('2017 EPA Data'!$B610,'Crosswalk Particulates'!$D:$D,0))</f>
        <v>0</v>
      </c>
      <c r="H610" s="50">
        <f t="shared" si="9"/>
        <v>0</v>
      </c>
    </row>
    <row r="611" spans="1:8" hidden="1" x14ac:dyDescent="0.25">
      <c r="A611" s="31" t="s">
        <v>2436</v>
      </c>
      <c r="B611" s="31" t="s">
        <v>2435</v>
      </c>
      <c r="C611" s="31" t="s">
        <v>2408</v>
      </c>
      <c r="D611" s="41">
        <v>226238.89451971295</v>
      </c>
      <c r="E611" s="31" t="s">
        <v>2409</v>
      </c>
      <c r="F611" s="35" t="str">
        <f>INDEX('Crosswalk Particulates'!$B:$B,MATCH('2017 EPA Data'!A611,'Crosswalk Particulates'!$A:$A,0))</f>
        <v>Transportation Sector</v>
      </c>
      <c r="G611" s="39">
        <f>INDEX('Crosswalk Particulates'!$E:$E,MATCH('2017 EPA Data'!$B611,'Crosswalk Particulates'!$D:$D,0))</f>
        <v>0</v>
      </c>
      <c r="H611" s="50">
        <f t="shared" si="9"/>
        <v>0</v>
      </c>
    </row>
    <row r="612" spans="1:8" hidden="1" x14ac:dyDescent="0.25">
      <c r="A612" s="31" t="s">
        <v>2410</v>
      </c>
      <c r="B612" s="31" t="s">
        <v>2466</v>
      </c>
      <c r="C612" s="31" t="s">
        <v>2408</v>
      </c>
      <c r="D612" s="41">
        <v>226035.81985515321</v>
      </c>
      <c r="E612" s="31" t="s">
        <v>2409</v>
      </c>
      <c r="F612" s="35" t="str">
        <f>INDEX('Crosswalk Particulates'!$B:$B,MATCH('2017 EPA Data'!A612,'Crosswalk Particulates'!$A:$A,0))</f>
        <v>process-other-industry</v>
      </c>
      <c r="G612" s="39">
        <f>INDEX('Crosswalk Particulates'!$E:$E,MATCH('2017 EPA Data'!$B612,'Crosswalk Particulates'!$D:$D,0))</f>
        <v>0</v>
      </c>
      <c r="H612" s="50">
        <f t="shared" si="9"/>
        <v>0</v>
      </c>
    </row>
    <row r="613" spans="1:8" hidden="1" x14ac:dyDescent="0.25">
      <c r="A613" s="31" t="s">
        <v>2442</v>
      </c>
      <c r="B613" s="31" t="s">
        <v>2474</v>
      </c>
      <c r="D613" s="41">
        <v>224037.94552400001</v>
      </c>
      <c r="E613" s="31" t="s">
        <v>2409</v>
      </c>
      <c r="F613" s="35" t="str">
        <f>INDEX('Crosswalk Particulates'!$B:$B,MATCH('2017 EPA Data'!A613,'Crosswalk Particulates'!$A:$A,0))</f>
        <v>industry-fuel-natural gas</v>
      </c>
      <c r="G613" s="39">
        <f>INDEX('Crosswalk Particulates'!$E:$E,MATCH('2017 EPA Data'!$B613,'Crosswalk Particulates'!$D:$D,0))</f>
        <v>0</v>
      </c>
      <c r="H613" s="50">
        <f t="shared" si="9"/>
        <v>0</v>
      </c>
    </row>
    <row r="614" spans="1:8" hidden="1" x14ac:dyDescent="0.25">
      <c r="A614" s="31" t="s">
        <v>2438</v>
      </c>
      <c r="B614" s="31" t="s">
        <v>2465</v>
      </c>
      <c r="C614" s="31" t="s">
        <v>2408</v>
      </c>
      <c r="D614" s="41">
        <v>223963.53454550699</v>
      </c>
      <c r="E614" s="31" t="s">
        <v>2409</v>
      </c>
      <c r="F614" s="35" t="str">
        <f>INDEX('Crosswalk Particulates'!$B:$B,MATCH('2017 EPA Data'!A614,'Crosswalk Particulates'!$A:$A,0))</f>
        <v>process-other-industry</v>
      </c>
      <c r="G614" s="39">
        <f>INDEX('Crosswalk Particulates'!$E:$E,MATCH('2017 EPA Data'!$B614,'Crosswalk Particulates'!$D:$D,0))</f>
        <v>0</v>
      </c>
      <c r="H614" s="50">
        <f t="shared" si="9"/>
        <v>0</v>
      </c>
    </row>
    <row r="615" spans="1:8" hidden="1" x14ac:dyDescent="0.25">
      <c r="A615" s="31" t="s">
        <v>2510</v>
      </c>
      <c r="B615" s="31" t="s">
        <v>2419</v>
      </c>
      <c r="C615" s="31" t="s">
        <v>2408</v>
      </c>
      <c r="D615" s="41">
        <v>223770.93433274</v>
      </c>
      <c r="E615" s="31" t="s">
        <v>2409</v>
      </c>
      <c r="F615" s="35" t="str">
        <f>INDEX('Crosswalk Particulates'!$B:$B,MATCH('2017 EPA Data'!A615,'Crosswalk Particulates'!$A:$A,0))</f>
        <v>process-iron and steel-industry</v>
      </c>
      <c r="G615" s="39">
        <f>INDEX('Crosswalk Particulates'!$E:$E,MATCH('2017 EPA Data'!$B615,'Crosswalk Particulates'!$D:$D,0))</f>
        <v>0</v>
      </c>
      <c r="H615" s="50">
        <f t="shared" si="9"/>
        <v>0</v>
      </c>
    </row>
    <row r="616" spans="1:8" hidden="1" x14ac:dyDescent="0.25">
      <c r="A616" s="31" t="s">
        <v>2417</v>
      </c>
      <c r="B616" s="31" t="s">
        <v>2566</v>
      </c>
      <c r="C616" s="31" t="s">
        <v>2408</v>
      </c>
      <c r="D616" s="41">
        <v>218565.88605763717</v>
      </c>
      <c r="E616" s="31" t="s">
        <v>2409</v>
      </c>
      <c r="F616" s="35" t="str">
        <f>INDEX('Crosswalk Particulates'!$B:$B,MATCH('2017 EPA Data'!A616,'Crosswalk Particulates'!$A:$A,0))</f>
        <v>Other-EPA</v>
      </c>
      <c r="G616" s="39">
        <f>INDEX('Crosswalk Particulates'!$E:$E,MATCH('2017 EPA Data'!$B616,'Crosswalk Particulates'!$D:$D,0))</f>
        <v>0</v>
      </c>
      <c r="H616" s="50">
        <f t="shared" si="9"/>
        <v>0</v>
      </c>
    </row>
    <row r="617" spans="1:8" hidden="1" x14ac:dyDescent="0.25">
      <c r="A617" s="31" t="s">
        <v>2446</v>
      </c>
      <c r="B617" s="31" t="s">
        <v>2434</v>
      </c>
      <c r="C617" s="31" t="s">
        <v>2408</v>
      </c>
      <c r="D617" s="41">
        <v>216259.97344577601</v>
      </c>
      <c r="E617" s="31" t="s">
        <v>2409</v>
      </c>
      <c r="F617" s="35" t="str">
        <f>INDEX('Crosswalk Particulates'!$B:$B,MATCH('2017 EPA Data'!A617,'Crosswalk Particulates'!$A:$A,0))</f>
        <v>process-other-industry</v>
      </c>
      <c r="G617" s="39">
        <f>INDEX('Crosswalk Particulates'!$E:$E,MATCH('2017 EPA Data'!$B617,'Crosswalk Particulates'!$D:$D,0))</f>
        <v>0</v>
      </c>
      <c r="H617" s="50">
        <f t="shared" si="9"/>
        <v>0</v>
      </c>
    </row>
    <row r="618" spans="1:8" hidden="1" x14ac:dyDescent="0.25">
      <c r="A618" s="31" t="s">
        <v>2410</v>
      </c>
      <c r="B618" s="31" t="s">
        <v>2427</v>
      </c>
      <c r="C618" s="31" t="s">
        <v>2408</v>
      </c>
      <c r="D618" s="41">
        <v>215882.13338660088</v>
      </c>
      <c r="E618" s="31" t="s">
        <v>2409</v>
      </c>
      <c r="F618" s="35" t="str">
        <f>INDEX('Crosswalk Particulates'!$B:$B,MATCH('2017 EPA Data'!A618,'Crosswalk Particulates'!$A:$A,0))</f>
        <v>process-other-industry</v>
      </c>
      <c r="G618" s="39">
        <f>INDEX('Crosswalk Particulates'!$E:$E,MATCH('2017 EPA Data'!$B618,'Crosswalk Particulates'!$D:$D,0))</f>
        <v>0</v>
      </c>
      <c r="H618" s="50">
        <f t="shared" si="9"/>
        <v>0</v>
      </c>
    </row>
    <row r="619" spans="1:8" hidden="1" x14ac:dyDescent="0.25">
      <c r="A619" s="31" t="s">
        <v>2450</v>
      </c>
      <c r="B619" s="31" t="s">
        <v>2536</v>
      </c>
      <c r="C619" s="31" t="s">
        <v>2408</v>
      </c>
      <c r="D619" s="41">
        <v>215767.1528414808</v>
      </c>
      <c r="E619" s="31" t="s">
        <v>2409</v>
      </c>
      <c r="F619" s="35" t="str">
        <f>INDEX('Crosswalk Particulates'!$B:$B,MATCH('2017 EPA Data'!A619,'Crosswalk Particulates'!$A:$A,0))</f>
        <v>process-waste-industry</v>
      </c>
      <c r="G619" s="39">
        <f>INDEX('Crosswalk Particulates'!$E:$E,MATCH('2017 EPA Data'!$B619,'Crosswalk Particulates'!$D:$D,0))</f>
        <v>0</v>
      </c>
      <c r="H619" s="50">
        <f t="shared" si="9"/>
        <v>0</v>
      </c>
    </row>
    <row r="620" spans="1:8" hidden="1" x14ac:dyDescent="0.25">
      <c r="A620" s="31" t="s">
        <v>2450</v>
      </c>
      <c r="B620" s="31" t="s">
        <v>2465</v>
      </c>
      <c r="C620" s="31" t="s">
        <v>2408</v>
      </c>
      <c r="D620" s="41">
        <v>215708.57454675558</v>
      </c>
      <c r="E620" s="31" t="s">
        <v>2409</v>
      </c>
      <c r="F620" s="35" t="str">
        <f>INDEX('Crosswalk Particulates'!$B:$B,MATCH('2017 EPA Data'!A620,'Crosswalk Particulates'!$A:$A,0))</f>
        <v>process-waste-industry</v>
      </c>
      <c r="G620" s="39">
        <f>INDEX('Crosswalk Particulates'!$E:$E,MATCH('2017 EPA Data'!$B620,'Crosswalk Particulates'!$D:$D,0))</f>
        <v>0</v>
      </c>
      <c r="H620" s="50">
        <f t="shared" si="9"/>
        <v>0</v>
      </c>
    </row>
    <row r="621" spans="1:8" hidden="1" x14ac:dyDescent="0.25">
      <c r="A621" s="31" t="s">
        <v>2436</v>
      </c>
      <c r="B621" s="31" t="s">
        <v>2439</v>
      </c>
      <c r="C621" s="31" t="s">
        <v>2408</v>
      </c>
      <c r="D621" s="41">
        <v>215095.10465035032</v>
      </c>
      <c r="E621" s="31" t="s">
        <v>2409</v>
      </c>
      <c r="F621" s="35" t="str">
        <f>INDEX('Crosswalk Particulates'!$B:$B,MATCH('2017 EPA Data'!A621,'Crosswalk Particulates'!$A:$A,0))</f>
        <v>Transportation Sector</v>
      </c>
      <c r="G621" s="39">
        <f>INDEX('Crosswalk Particulates'!$E:$E,MATCH('2017 EPA Data'!$B621,'Crosswalk Particulates'!$D:$D,0))</f>
        <v>0</v>
      </c>
      <c r="H621" s="50">
        <f t="shared" si="9"/>
        <v>0</v>
      </c>
    </row>
    <row r="622" spans="1:8" hidden="1" x14ac:dyDescent="0.25">
      <c r="A622" s="31" t="s">
        <v>2420</v>
      </c>
      <c r="B622" s="31" t="s">
        <v>2542</v>
      </c>
      <c r="C622" s="31" t="s">
        <v>2408</v>
      </c>
      <c r="D622" s="41">
        <v>213488.06749971269</v>
      </c>
      <c r="E622" s="31" t="s">
        <v>2409</v>
      </c>
      <c r="F622" s="35" t="str">
        <f>INDEX('Crosswalk Particulates'!$B:$B,MATCH('2017 EPA Data'!A622,'Crosswalk Particulates'!$A:$A,0))</f>
        <v>Other-EPA</v>
      </c>
      <c r="G622" s="39">
        <f>INDEX('Crosswalk Particulates'!$E:$E,MATCH('2017 EPA Data'!$B622,'Crosswalk Particulates'!$D:$D,0))</f>
        <v>0</v>
      </c>
      <c r="H622" s="50">
        <f t="shared" si="9"/>
        <v>0</v>
      </c>
    </row>
    <row r="623" spans="1:8" hidden="1" x14ac:dyDescent="0.25">
      <c r="A623" s="31" t="s">
        <v>2487</v>
      </c>
      <c r="B623" s="31" t="s">
        <v>2506</v>
      </c>
      <c r="C623" s="31" t="s">
        <v>2448</v>
      </c>
      <c r="D623" s="41">
        <v>212292.40490274699</v>
      </c>
      <c r="E623" s="31" t="s">
        <v>2413</v>
      </c>
      <c r="F623" s="35" t="str">
        <f>INDEX('Crosswalk Particulates'!$B:$B,MATCH('2017 EPA Data'!A623,'Crosswalk Particulates'!$A:$A,0))</f>
        <v>industry-fuel-coal</v>
      </c>
      <c r="G623" s="39" t="str">
        <f>INDEX('Crosswalk Particulates'!$E:$E,MATCH('2017 EPA Data'!$B623,'Crosswalk Particulates'!$D:$D,0))</f>
        <v>SOx</v>
      </c>
      <c r="H623" s="50">
        <f t="shared" si="9"/>
        <v>192588659181.85175</v>
      </c>
    </row>
    <row r="624" spans="1:8" hidden="1" x14ac:dyDescent="0.25">
      <c r="A624" s="31" t="s">
        <v>2460</v>
      </c>
      <c r="B624" s="31" t="s">
        <v>2435</v>
      </c>
      <c r="C624" s="31" t="s">
        <v>2408</v>
      </c>
      <c r="D624" s="41">
        <v>210297.80297381384</v>
      </c>
      <c r="E624" s="31" t="s">
        <v>2409</v>
      </c>
      <c r="F624" s="35" t="str">
        <f>INDEX('Crosswalk Particulates'!$B:$B,MATCH('2017 EPA Data'!A624,'Crosswalk Particulates'!$A:$A,0))</f>
        <v>Transportation Sector</v>
      </c>
      <c r="G624" s="39">
        <f>INDEX('Crosswalk Particulates'!$E:$E,MATCH('2017 EPA Data'!$B624,'Crosswalk Particulates'!$D:$D,0))</f>
        <v>0</v>
      </c>
      <c r="H624" s="50">
        <f t="shared" si="9"/>
        <v>0</v>
      </c>
    </row>
    <row r="625" spans="1:8" hidden="1" x14ac:dyDescent="0.25">
      <c r="A625" s="31" t="s">
        <v>2433</v>
      </c>
      <c r="B625" s="31" t="s">
        <v>2428</v>
      </c>
      <c r="C625" s="31" t="s">
        <v>2408</v>
      </c>
      <c r="D625" s="41">
        <v>210055.57683607272</v>
      </c>
      <c r="E625" s="31" t="s">
        <v>2409</v>
      </c>
      <c r="F625" s="35" t="str">
        <f>INDEX('Crosswalk Particulates'!$B:$B,MATCH('2017 EPA Data'!A625,'Crosswalk Particulates'!$A:$A,0))</f>
        <v>process-ngps-industry</v>
      </c>
      <c r="G625" s="39">
        <f>INDEX('Crosswalk Particulates'!$E:$E,MATCH('2017 EPA Data'!$B625,'Crosswalk Particulates'!$D:$D,0))</f>
        <v>0</v>
      </c>
      <c r="H625" s="50">
        <f t="shared" si="9"/>
        <v>0</v>
      </c>
    </row>
    <row r="626" spans="1:8" hidden="1" x14ac:dyDescent="0.25">
      <c r="A626" s="31" t="s">
        <v>2469</v>
      </c>
      <c r="B626" s="31" t="s">
        <v>2567</v>
      </c>
      <c r="C626" s="31" t="s">
        <v>2408</v>
      </c>
      <c r="D626" s="41">
        <v>209764.68236000001</v>
      </c>
      <c r="E626" s="31" t="s">
        <v>2409</v>
      </c>
      <c r="F626" s="35" t="str">
        <f>INDEX('Crosswalk Particulates'!$B:$B,MATCH('2017 EPA Data'!A626,'Crosswalk Particulates'!$A:$A,0))</f>
        <v>process-chemicals-industry</v>
      </c>
      <c r="G626" s="39">
        <f>INDEX('Crosswalk Particulates'!$E:$E,MATCH('2017 EPA Data'!$B626,'Crosswalk Particulates'!$D:$D,0))</f>
        <v>0</v>
      </c>
      <c r="H626" s="50">
        <f t="shared" si="9"/>
        <v>0</v>
      </c>
    </row>
    <row r="627" spans="1:8" hidden="1" x14ac:dyDescent="0.25">
      <c r="A627" s="31" t="s">
        <v>2518</v>
      </c>
      <c r="B627" s="31" t="s">
        <v>2501</v>
      </c>
      <c r="C627" s="31" t="s">
        <v>2448</v>
      </c>
      <c r="D627" s="41">
        <v>208936.75790952001</v>
      </c>
      <c r="E627" s="31" t="s">
        <v>2413</v>
      </c>
      <c r="F627" s="35" t="str">
        <f>INDEX('Crosswalk Particulates'!$B:$B,MATCH('2017 EPA Data'!A627,'Crosswalk Particulates'!$A:$A,0))</f>
        <v>Other-EPA</v>
      </c>
      <c r="G627" s="39" t="str">
        <f>INDEX('Crosswalk Particulates'!$E:$E,MATCH('2017 EPA Data'!$B627,'Crosswalk Particulates'!$D:$D,0))</f>
        <v>PM25</v>
      </c>
      <c r="H627" s="50">
        <f t="shared" si="9"/>
        <v>189544463816.45819</v>
      </c>
    </row>
    <row r="628" spans="1:8" hidden="1" x14ac:dyDescent="0.25">
      <c r="A628" s="31" t="s">
        <v>2475</v>
      </c>
      <c r="B628" s="31" t="s">
        <v>2427</v>
      </c>
      <c r="C628" s="31" t="s">
        <v>2408</v>
      </c>
      <c r="D628" s="41">
        <v>208808.89073820881</v>
      </c>
      <c r="E628" s="31" t="s">
        <v>2409</v>
      </c>
      <c r="F628" s="35" t="str">
        <f>INDEX('Crosswalk Particulates'!$B:$B,MATCH('2017 EPA Data'!A628,'Crosswalk Particulates'!$A:$A,0))</f>
        <v>Electricity Sector</v>
      </c>
      <c r="G628" s="39">
        <f>INDEX('Crosswalk Particulates'!$E:$E,MATCH('2017 EPA Data'!$B628,'Crosswalk Particulates'!$D:$D,0))</f>
        <v>0</v>
      </c>
      <c r="H628" s="50">
        <f t="shared" si="9"/>
        <v>0</v>
      </c>
    </row>
    <row r="629" spans="1:8" hidden="1" x14ac:dyDescent="0.25">
      <c r="A629" s="31" t="s">
        <v>2420</v>
      </c>
      <c r="B629" s="31" t="s">
        <v>2545</v>
      </c>
      <c r="C629" s="31" t="s">
        <v>2408</v>
      </c>
      <c r="D629" s="41">
        <v>208672.54471592911</v>
      </c>
      <c r="E629" s="31" t="s">
        <v>2409</v>
      </c>
      <c r="F629" s="35" t="str">
        <f>INDEX('Crosswalk Particulates'!$B:$B,MATCH('2017 EPA Data'!A629,'Crosswalk Particulates'!$A:$A,0))</f>
        <v>Other-EPA</v>
      </c>
      <c r="G629" s="39">
        <f>INDEX('Crosswalk Particulates'!$E:$E,MATCH('2017 EPA Data'!$B629,'Crosswalk Particulates'!$D:$D,0))</f>
        <v>0</v>
      </c>
      <c r="H629" s="50">
        <f t="shared" si="9"/>
        <v>0</v>
      </c>
    </row>
    <row r="630" spans="1:8" hidden="1" x14ac:dyDescent="0.25">
      <c r="A630" s="31" t="s">
        <v>2420</v>
      </c>
      <c r="B630" s="31" t="s">
        <v>2544</v>
      </c>
      <c r="C630" s="31" t="s">
        <v>2408</v>
      </c>
      <c r="D630" s="41">
        <v>208672.54471592911</v>
      </c>
      <c r="E630" s="31" t="s">
        <v>2409</v>
      </c>
      <c r="F630" s="35" t="str">
        <f>INDEX('Crosswalk Particulates'!$B:$B,MATCH('2017 EPA Data'!A630,'Crosswalk Particulates'!$A:$A,0))</f>
        <v>Other-EPA</v>
      </c>
      <c r="G630" s="39">
        <f>INDEX('Crosswalk Particulates'!$E:$E,MATCH('2017 EPA Data'!$B630,'Crosswalk Particulates'!$D:$D,0))</f>
        <v>0</v>
      </c>
      <c r="H630" s="50">
        <f t="shared" si="9"/>
        <v>0</v>
      </c>
    </row>
    <row r="631" spans="1:8" hidden="1" x14ac:dyDescent="0.25">
      <c r="A631" s="31" t="s">
        <v>2444</v>
      </c>
      <c r="B631" s="31" t="s">
        <v>2548</v>
      </c>
      <c r="D631" s="41">
        <v>206958</v>
      </c>
      <c r="E631" s="31" t="s">
        <v>2409</v>
      </c>
      <c r="F631" s="35" t="str">
        <f>INDEX('Crosswalk Particulates'!$B:$B,MATCH('2017 EPA Data'!A631,'Crosswalk Particulates'!$A:$A,0))</f>
        <v>process-other-industry</v>
      </c>
      <c r="G631" s="39">
        <f>INDEX('Crosswalk Particulates'!$E:$E,MATCH('2017 EPA Data'!$B631,'Crosswalk Particulates'!$D:$D,0))</f>
        <v>0</v>
      </c>
      <c r="H631" s="50">
        <f t="shared" si="9"/>
        <v>0</v>
      </c>
    </row>
    <row r="632" spans="1:8" hidden="1" x14ac:dyDescent="0.25">
      <c r="A632" s="31" t="s">
        <v>2469</v>
      </c>
      <c r="B632" s="31" t="s">
        <v>2568</v>
      </c>
      <c r="C632" s="31" t="s">
        <v>2408</v>
      </c>
      <c r="D632" s="41">
        <v>206902.97831999999</v>
      </c>
      <c r="E632" s="31" t="s">
        <v>2409</v>
      </c>
      <c r="F632" s="35" t="str">
        <f>INDEX('Crosswalk Particulates'!$B:$B,MATCH('2017 EPA Data'!A632,'Crosswalk Particulates'!$A:$A,0))</f>
        <v>process-chemicals-industry</v>
      </c>
      <c r="G632" s="39">
        <f>INDEX('Crosswalk Particulates'!$E:$E,MATCH('2017 EPA Data'!$B632,'Crosswalk Particulates'!$D:$D,0))</f>
        <v>0</v>
      </c>
      <c r="H632" s="50">
        <f t="shared" si="9"/>
        <v>0</v>
      </c>
    </row>
    <row r="633" spans="1:8" hidden="1" x14ac:dyDescent="0.25">
      <c r="A633" s="31" t="s">
        <v>2429</v>
      </c>
      <c r="B633" s="31" t="s">
        <v>2537</v>
      </c>
      <c r="C633" s="31" t="s">
        <v>2408</v>
      </c>
      <c r="D633" s="41">
        <v>206330.08691542019</v>
      </c>
      <c r="E633" s="31" t="s">
        <v>2409</v>
      </c>
      <c r="F633" s="35" t="str">
        <f>INDEX('Crosswalk Particulates'!$B:$B,MATCH('2017 EPA Data'!A633,'Crosswalk Particulates'!$A:$A,0))</f>
        <v>process-other-industry</v>
      </c>
      <c r="G633" s="39">
        <f>INDEX('Crosswalk Particulates'!$E:$E,MATCH('2017 EPA Data'!$B633,'Crosswalk Particulates'!$D:$D,0))</f>
        <v>0</v>
      </c>
      <c r="H633" s="50">
        <f t="shared" si="9"/>
        <v>0</v>
      </c>
    </row>
    <row r="634" spans="1:8" hidden="1" x14ac:dyDescent="0.25">
      <c r="A634" s="31" t="s">
        <v>2443</v>
      </c>
      <c r="B634" s="31" t="s">
        <v>2533</v>
      </c>
      <c r="C634" s="31" t="s">
        <v>2408</v>
      </c>
      <c r="D634" s="41">
        <v>205692.75008838827</v>
      </c>
      <c r="E634" s="31" t="s">
        <v>2409</v>
      </c>
      <c r="F634" s="35" t="str">
        <f>INDEX('Crosswalk Particulates'!$B:$B,MATCH('2017 EPA Data'!A634,'Crosswalk Particulates'!$A:$A,0))</f>
        <v>process-agriculture-industry</v>
      </c>
      <c r="G634" s="39">
        <f>INDEX('Crosswalk Particulates'!$E:$E,MATCH('2017 EPA Data'!$B634,'Crosswalk Particulates'!$D:$D,0))</f>
        <v>0</v>
      </c>
      <c r="H634" s="50">
        <f t="shared" si="9"/>
        <v>0</v>
      </c>
    </row>
    <row r="635" spans="1:8" hidden="1" x14ac:dyDescent="0.25">
      <c r="A635" s="31" t="s">
        <v>2522</v>
      </c>
      <c r="B635" s="31" t="s">
        <v>2500</v>
      </c>
      <c r="C635" s="31" t="s">
        <v>2448</v>
      </c>
      <c r="D635" s="41">
        <v>205415.46305306401</v>
      </c>
      <c r="E635" s="31" t="s">
        <v>2413</v>
      </c>
      <c r="F635" s="35" t="str">
        <f>INDEX('Crosswalk Particulates'!$B:$B,MATCH('2017 EPA Data'!A635,'Crosswalk Particulates'!$A:$A,0))</f>
        <v>Residential Buildings Sector</v>
      </c>
      <c r="G635" s="39" t="str">
        <f>INDEX('Crosswalk Particulates'!$E:$E,MATCH('2017 EPA Data'!$B635,'Crosswalk Particulates'!$D:$D,0))</f>
        <v>NOX</v>
      </c>
      <c r="H635" s="50">
        <f t="shared" si="9"/>
        <v>186349995058.61694</v>
      </c>
    </row>
    <row r="636" spans="1:8" hidden="1" x14ac:dyDescent="0.25">
      <c r="A636" s="31" t="s">
        <v>2443</v>
      </c>
      <c r="B636" s="31" t="s">
        <v>2559</v>
      </c>
      <c r="C636" s="31" t="s">
        <v>2408</v>
      </c>
      <c r="D636" s="41">
        <v>205138.25038760938</v>
      </c>
      <c r="E636" s="31" t="s">
        <v>2409</v>
      </c>
      <c r="F636" s="35" t="str">
        <f>INDEX('Crosswalk Particulates'!$B:$B,MATCH('2017 EPA Data'!A636,'Crosswalk Particulates'!$A:$A,0))</f>
        <v>process-agriculture-industry</v>
      </c>
      <c r="G636" s="39">
        <f>INDEX('Crosswalk Particulates'!$E:$E,MATCH('2017 EPA Data'!$B636,'Crosswalk Particulates'!$D:$D,0))</f>
        <v>0</v>
      </c>
      <c r="H636" s="50">
        <f t="shared" si="9"/>
        <v>0</v>
      </c>
    </row>
    <row r="637" spans="1:8" hidden="1" x14ac:dyDescent="0.25">
      <c r="A637" s="31" t="s">
        <v>2433</v>
      </c>
      <c r="B637" s="31" t="s">
        <v>2495</v>
      </c>
      <c r="C637" s="31" t="s">
        <v>2408</v>
      </c>
      <c r="D637" s="41">
        <v>204933.56700308915</v>
      </c>
      <c r="E637" s="31" t="s">
        <v>2409</v>
      </c>
      <c r="F637" s="35" t="str">
        <f>INDEX('Crosswalk Particulates'!$B:$B,MATCH('2017 EPA Data'!A637,'Crosswalk Particulates'!$A:$A,0))</f>
        <v>process-ngps-industry</v>
      </c>
      <c r="G637" s="39">
        <f>INDEX('Crosswalk Particulates'!$E:$E,MATCH('2017 EPA Data'!$B637,'Crosswalk Particulates'!$D:$D,0))</f>
        <v>0</v>
      </c>
      <c r="H637" s="50">
        <f t="shared" si="9"/>
        <v>0</v>
      </c>
    </row>
    <row r="638" spans="1:8" hidden="1" x14ac:dyDescent="0.25">
      <c r="A638" s="31" t="s">
        <v>2418</v>
      </c>
      <c r="B638" s="31" t="s">
        <v>2449</v>
      </c>
      <c r="C638" s="31" t="s">
        <v>2408</v>
      </c>
      <c r="D638" s="41">
        <v>204930.69790570854</v>
      </c>
      <c r="E638" s="31" t="s">
        <v>2409</v>
      </c>
      <c r="F638" s="35" t="str">
        <f>INDEX('Crosswalk Particulates'!$B:$B,MATCH('2017 EPA Data'!A638,'Crosswalk Particulates'!$A:$A,0))</f>
        <v>Transportation Sector</v>
      </c>
      <c r="G638" s="39">
        <f>INDEX('Crosswalk Particulates'!$E:$E,MATCH('2017 EPA Data'!$B638,'Crosswalk Particulates'!$D:$D,0))</f>
        <v>0</v>
      </c>
      <c r="H638" s="50">
        <f t="shared" si="9"/>
        <v>0</v>
      </c>
    </row>
    <row r="639" spans="1:8" hidden="1" x14ac:dyDescent="0.25">
      <c r="A639" s="31" t="s">
        <v>2418</v>
      </c>
      <c r="B639" s="31" t="s">
        <v>2511</v>
      </c>
      <c r="C639" s="31" t="s">
        <v>2408</v>
      </c>
      <c r="D639" s="41">
        <v>204125.98887760099</v>
      </c>
      <c r="E639" s="31" t="s">
        <v>2409</v>
      </c>
      <c r="F639" s="35" t="str">
        <f>INDEX('Crosswalk Particulates'!$B:$B,MATCH('2017 EPA Data'!A639,'Crosswalk Particulates'!$A:$A,0))</f>
        <v>Transportation Sector</v>
      </c>
      <c r="G639" s="39">
        <f>INDEX('Crosswalk Particulates'!$E:$E,MATCH('2017 EPA Data'!$B639,'Crosswalk Particulates'!$D:$D,0))</f>
        <v>0</v>
      </c>
      <c r="H639" s="50">
        <f t="shared" si="9"/>
        <v>0</v>
      </c>
    </row>
    <row r="640" spans="1:8" hidden="1" x14ac:dyDescent="0.25">
      <c r="A640" s="31" t="s">
        <v>2450</v>
      </c>
      <c r="B640" s="31" t="s">
        <v>2501</v>
      </c>
      <c r="C640" s="31" t="s">
        <v>2448</v>
      </c>
      <c r="D640" s="41">
        <v>203070.90215494123</v>
      </c>
      <c r="E640" s="31" t="s">
        <v>2413</v>
      </c>
      <c r="F640" s="35" t="str">
        <f>INDEX('Crosswalk Particulates'!$B:$B,MATCH('2017 EPA Data'!A640,'Crosswalk Particulates'!$A:$A,0))</f>
        <v>process-waste-industry</v>
      </c>
      <c r="G640" s="39" t="str">
        <f>INDEX('Crosswalk Particulates'!$E:$E,MATCH('2017 EPA Data'!$B640,'Crosswalk Particulates'!$D:$D,0))</f>
        <v>PM25</v>
      </c>
      <c r="H640" s="50">
        <f t="shared" si="9"/>
        <v>184223042660.35983</v>
      </c>
    </row>
    <row r="641" spans="1:8" hidden="1" x14ac:dyDescent="0.25">
      <c r="A641" s="31" t="s">
        <v>2442</v>
      </c>
      <c r="B641" s="31" t="s">
        <v>2424</v>
      </c>
      <c r="C641" s="31" t="s">
        <v>2408</v>
      </c>
      <c r="D641" s="41">
        <v>202916.3560769636</v>
      </c>
      <c r="E641" s="31" t="s">
        <v>2409</v>
      </c>
      <c r="F641" s="35" t="str">
        <f>INDEX('Crosswalk Particulates'!$B:$B,MATCH('2017 EPA Data'!A641,'Crosswalk Particulates'!$A:$A,0))</f>
        <v>industry-fuel-natural gas</v>
      </c>
      <c r="G641" s="39">
        <f>INDEX('Crosswalk Particulates'!$E:$E,MATCH('2017 EPA Data'!$B641,'Crosswalk Particulates'!$D:$D,0))</f>
        <v>0</v>
      </c>
      <c r="H641" s="50">
        <f t="shared" si="9"/>
        <v>0</v>
      </c>
    </row>
    <row r="642" spans="1:8" hidden="1" x14ac:dyDescent="0.25">
      <c r="A642" s="31" t="s">
        <v>2472</v>
      </c>
      <c r="B642" s="31" t="s">
        <v>2435</v>
      </c>
      <c r="C642" s="31" t="s">
        <v>2408</v>
      </c>
      <c r="D642" s="41">
        <v>202505.43968850435</v>
      </c>
      <c r="E642" s="31" t="s">
        <v>2409</v>
      </c>
      <c r="F642" s="35" t="str">
        <f>INDEX('Crosswalk Particulates'!$B:$B,MATCH('2017 EPA Data'!A642,'Crosswalk Particulates'!$A:$A,0))</f>
        <v>Electricity Sector</v>
      </c>
      <c r="G642" s="39">
        <f>INDEX('Crosswalk Particulates'!$E:$E,MATCH('2017 EPA Data'!$B642,'Crosswalk Particulates'!$D:$D,0))</f>
        <v>0</v>
      </c>
      <c r="H642" s="50">
        <f t="shared" si="9"/>
        <v>0</v>
      </c>
    </row>
    <row r="643" spans="1:8" hidden="1" x14ac:dyDescent="0.25">
      <c r="A643" s="31" t="s">
        <v>2523</v>
      </c>
      <c r="B643" s="31" t="s">
        <v>2474</v>
      </c>
      <c r="D643" s="41">
        <v>201919.26490949999</v>
      </c>
      <c r="E643" s="31" t="s">
        <v>2409</v>
      </c>
      <c r="F643" s="35" t="str">
        <f>INDEX('Crosswalk Particulates'!$B:$B,MATCH('2017 EPA Data'!A643,'Crosswalk Particulates'!$A:$A,0))</f>
        <v>industry-fuel-other</v>
      </c>
      <c r="G643" s="39">
        <f>INDEX('Crosswalk Particulates'!$E:$E,MATCH('2017 EPA Data'!$B643,'Crosswalk Particulates'!$D:$D,0))</f>
        <v>0</v>
      </c>
      <c r="H643" s="50">
        <f t="shared" si="9"/>
        <v>0</v>
      </c>
    </row>
    <row r="644" spans="1:8" hidden="1" x14ac:dyDescent="0.25">
      <c r="A644" s="31" t="s">
        <v>2492</v>
      </c>
      <c r="B644" s="31" t="s">
        <v>2428</v>
      </c>
      <c r="C644" s="31" t="s">
        <v>2408</v>
      </c>
      <c r="D644" s="41">
        <v>201519.72253687898</v>
      </c>
      <c r="E644" s="31" t="s">
        <v>2409</v>
      </c>
      <c r="F644" s="35" t="str">
        <f>INDEX('Crosswalk Particulates'!$B:$B,MATCH('2017 EPA Data'!A644,'Crosswalk Particulates'!$A:$A,0))</f>
        <v>Commercial Buildings Sector</v>
      </c>
      <c r="G644" s="39">
        <f>INDEX('Crosswalk Particulates'!$E:$E,MATCH('2017 EPA Data'!$B644,'Crosswalk Particulates'!$D:$D,0))</f>
        <v>0</v>
      </c>
      <c r="H644" s="50">
        <f t="shared" ref="H644:H707" si="10">IF(E644="TON",D644/metricton_to_shortton,0)*10^6</f>
        <v>0</v>
      </c>
    </row>
    <row r="645" spans="1:8" hidden="1" x14ac:dyDescent="0.25">
      <c r="A645" s="31" t="s">
        <v>2429</v>
      </c>
      <c r="B645" s="31" t="s">
        <v>2497</v>
      </c>
      <c r="C645" s="31" t="s">
        <v>2408</v>
      </c>
      <c r="D645" s="41">
        <v>200238.22416750001</v>
      </c>
      <c r="E645" s="31" t="s">
        <v>2409</v>
      </c>
      <c r="F645" s="35" t="str">
        <f>INDEX('Crosswalk Particulates'!$B:$B,MATCH('2017 EPA Data'!A645,'Crosswalk Particulates'!$A:$A,0))</f>
        <v>process-other-industry</v>
      </c>
      <c r="G645" s="39">
        <f>INDEX('Crosswalk Particulates'!$E:$E,MATCH('2017 EPA Data'!$B645,'Crosswalk Particulates'!$D:$D,0))</f>
        <v>0</v>
      </c>
      <c r="H645" s="50">
        <f t="shared" si="10"/>
        <v>0</v>
      </c>
    </row>
    <row r="646" spans="1:8" hidden="1" x14ac:dyDescent="0.25">
      <c r="A646" s="31" t="s">
        <v>2429</v>
      </c>
      <c r="B646" s="31" t="s">
        <v>2569</v>
      </c>
      <c r="C646" s="31" t="s">
        <v>2408</v>
      </c>
      <c r="D646" s="41">
        <v>199648.37373904401</v>
      </c>
      <c r="E646" s="31" t="s">
        <v>2409</v>
      </c>
      <c r="F646" s="35" t="str">
        <f>INDEX('Crosswalk Particulates'!$B:$B,MATCH('2017 EPA Data'!A646,'Crosswalk Particulates'!$A:$A,0))</f>
        <v>process-other-industry</v>
      </c>
      <c r="G646" s="39">
        <f>INDEX('Crosswalk Particulates'!$E:$E,MATCH('2017 EPA Data'!$B646,'Crosswalk Particulates'!$D:$D,0))</f>
        <v>0</v>
      </c>
      <c r="H646" s="50">
        <f t="shared" si="10"/>
        <v>0</v>
      </c>
    </row>
    <row r="647" spans="1:8" hidden="1" x14ac:dyDescent="0.25">
      <c r="A647" s="31" t="s">
        <v>2425</v>
      </c>
      <c r="B647" s="31" t="s">
        <v>2430</v>
      </c>
      <c r="C647" s="31" t="s">
        <v>2408</v>
      </c>
      <c r="D647" s="41">
        <v>198879.17330746408</v>
      </c>
      <c r="E647" s="31" t="s">
        <v>2409</v>
      </c>
      <c r="F647" s="35" t="str">
        <f>INDEX('Crosswalk Particulates'!$B:$B,MATCH('2017 EPA Data'!A647,'Crosswalk Particulates'!$A:$A,0))</f>
        <v>Other-EPA</v>
      </c>
      <c r="G647" s="39">
        <f>INDEX('Crosswalk Particulates'!$E:$E,MATCH('2017 EPA Data'!$B647,'Crosswalk Particulates'!$D:$D,0))</f>
        <v>0</v>
      </c>
      <c r="H647" s="50">
        <f t="shared" si="10"/>
        <v>0</v>
      </c>
    </row>
    <row r="648" spans="1:8" hidden="1" x14ac:dyDescent="0.25">
      <c r="A648" s="31" t="s">
        <v>2441</v>
      </c>
      <c r="B648" s="31" t="s">
        <v>2558</v>
      </c>
      <c r="C648" s="31" t="s">
        <v>2408</v>
      </c>
      <c r="D648" s="41">
        <v>197975.727896</v>
      </c>
      <c r="E648" s="31" t="s">
        <v>2409</v>
      </c>
      <c r="F648" s="35" t="str">
        <f>INDEX('Crosswalk Particulates'!$B:$B,MATCH('2017 EPA Data'!A648,'Crosswalk Particulates'!$A:$A,0))</f>
        <v>process-other-industry</v>
      </c>
      <c r="G648" s="39">
        <f>INDEX('Crosswalk Particulates'!$E:$E,MATCH('2017 EPA Data'!$B648,'Crosswalk Particulates'!$D:$D,0))</f>
        <v>0</v>
      </c>
      <c r="H648" s="50">
        <f t="shared" si="10"/>
        <v>0</v>
      </c>
    </row>
    <row r="649" spans="1:8" hidden="1" x14ac:dyDescent="0.25">
      <c r="A649" s="31" t="s">
        <v>2421</v>
      </c>
      <c r="B649" s="31" t="s">
        <v>2430</v>
      </c>
      <c r="C649" s="31" t="s">
        <v>2408</v>
      </c>
      <c r="D649" s="41">
        <v>196242.53078641219</v>
      </c>
      <c r="E649" s="31" t="s">
        <v>2409</v>
      </c>
      <c r="F649" s="35" t="str">
        <f>INDEX('Crosswalk Particulates'!$B:$B,MATCH('2017 EPA Data'!A649,'Crosswalk Particulates'!$A:$A,0))</f>
        <v>process-other-industry</v>
      </c>
      <c r="G649" s="39">
        <f>INDEX('Crosswalk Particulates'!$E:$E,MATCH('2017 EPA Data'!$B649,'Crosswalk Particulates'!$D:$D,0))</f>
        <v>0</v>
      </c>
      <c r="H649" s="50">
        <f t="shared" si="10"/>
        <v>0</v>
      </c>
    </row>
    <row r="650" spans="1:8" hidden="1" x14ac:dyDescent="0.25">
      <c r="A650" s="31" t="s">
        <v>2477</v>
      </c>
      <c r="B650" s="31" t="s">
        <v>2447</v>
      </c>
      <c r="C650" s="31" t="s">
        <v>2448</v>
      </c>
      <c r="D650" s="41">
        <v>195953.48137487497</v>
      </c>
      <c r="E650" s="31" t="s">
        <v>2413</v>
      </c>
      <c r="F650" s="35" t="str">
        <f>INDEX('Crosswalk Particulates'!$B:$B,MATCH('2017 EPA Data'!A650,'Crosswalk Particulates'!$A:$A,0))</f>
        <v>process-other-industry</v>
      </c>
      <c r="G650" s="39" t="str">
        <f>INDEX('Crosswalk Particulates'!$E:$E,MATCH('2017 EPA Data'!$B650,'Crosswalk Particulates'!$D:$D,0))</f>
        <v>VOC</v>
      </c>
      <c r="H650" s="50">
        <f t="shared" si="10"/>
        <v>177766219461.74396</v>
      </c>
    </row>
    <row r="651" spans="1:8" hidden="1" x14ac:dyDescent="0.25">
      <c r="A651" s="31" t="s">
        <v>2441</v>
      </c>
      <c r="B651" s="31" t="s">
        <v>2459</v>
      </c>
      <c r="C651" s="31" t="s">
        <v>2408</v>
      </c>
      <c r="D651" s="41">
        <v>195259.07320000001</v>
      </c>
      <c r="E651" s="31" t="s">
        <v>2409</v>
      </c>
      <c r="F651" s="35" t="str">
        <f>INDEX('Crosswalk Particulates'!$B:$B,MATCH('2017 EPA Data'!A651,'Crosswalk Particulates'!$A:$A,0))</f>
        <v>process-other-industry</v>
      </c>
      <c r="G651" s="39">
        <f>INDEX('Crosswalk Particulates'!$E:$E,MATCH('2017 EPA Data'!$B651,'Crosswalk Particulates'!$D:$D,0))</f>
        <v>0</v>
      </c>
      <c r="H651" s="50">
        <f t="shared" si="10"/>
        <v>0</v>
      </c>
    </row>
    <row r="652" spans="1:8" hidden="1" x14ac:dyDescent="0.25">
      <c r="A652" s="31" t="s">
        <v>2456</v>
      </c>
      <c r="B652" s="31" t="s">
        <v>2407</v>
      </c>
      <c r="C652" s="31" t="s">
        <v>2408</v>
      </c>
      <c r="D652" s="41">
        <v>195065.2</v>
      </c>
      <c r="E652" s="31" t="s">
        <v>2409</v>
      </c>
      <c r="F652" s="35" t="str">
        <f>INDEX('Crosswalk Particulates'!$B:$B,MATCH('2017 EPA Data'!A652,'Crosswalk Particulates'!$A:$A,0))</f>
        <v>Electricity Sector</v>
      </c>
      <c r="G652" s="39">
        <f>INDEX('Crosswalk Particulates'!$E:$E,MATCH('2017 EPA Data'!$B652,'Crosswalk Particulates'!$D:$D,0))</f>
        <v>0</v>
      </c>
      <c r="H652" s="50">
        <f t="shared" si="10"/>
        <v>0</v>
      </c>
    </row>
    <row r="653" spans="1:8" hidden="1" x14ac:dyDescent="0.25">
      <c r="A653" s="31" t="s">
        <v>2477</v>
      </c>
      <c r="B653" s="31" t="s">
        <v>2570</v>
      </c>
      <c r="C653" s="31" t="s">
        <v>2408</v>
      </c>
      <c r="D653" s="41">
        <v>193497.39040571082</v>
      </c>
      <c r="E653" s="31" t="s">
        <v>2409</v>
      </c>
      <c r="F653" s="35" t="str">
        <f>INDEX('Crosswalk Particulates'!$B:$B,MATCH('2017 EPA Data'!A653,'Crosswalk Particulates'!$A:$A,0))</f>
        <v>process-other-industry</v>
      </c>
      <c r="G653" s="39">
        <f>INDEX('Crosswalk Particulates'!$E:$E,MATCH('2017 EPA Data'!$B653,'Crosswalk Particulates'!$D:$D,0))</f>
        <v>0</v>
      </c>
      <c r="H653" s="50">
        <f t="shared" si="10"/>
        <v>0</v>
      </c>
    </row>
    <row r="654" spans="1:8" hidden="1" x14ac:dyDescent="0.25">
      <c r="A654" s="31" t="s">
        <v>2423</v>
      </c>
      <c r="B654" s="31" t="s">
        <v>2500</v>
      </c>
      <c r="C654" s="31" t="s">
        <v>2448</v>
      </c>
      <c r="D654" s="41">
        <v>193398.96830977342</v>
      </c>
      <c r="E654" s="31" t="s">
        <v>2413</v>
      </c>
      <c r="F654" s="35" t="str">
        <f>INDEX('Crosswalk Particulates'!$B:$B,MATCH('2017 EPA Data'!A654,'Crosswalk Particulates'!$A:$A,0))</f>
        <v>Other-EPA</v>
      </c>
      <c r="G654" s="39" t="str">
        <f>INDEX('Crosswalk Particulates'!$E:$E,MATCH('2017 EPA Data'!$B654,'Crosswalk Particulates'!$D:$D,0))</f>
        <v>NOX</v>
      </c>
      <c r="H654" s="50">
        <f t="shared" si="10"/>
        <v>175448801434.96243</v>
      </c>
    </row>
    <row r="655" spans="1:8" hidden="1" x14ac:dyDescent="0.25">
      <c r="A655" s="31" t="s">
        <v>2477</v>
      </c>
      <c r="B655" s="31" t="s">
        <v>2471</v>
      </c>
      <c r="C655" s="31" t="s">
        <v>2408</v>
      </c>
      <c r="D655" s="41">
        <v>192786.063635</v>
      </c>
      <c r="E655" s="31" t="s">
        <v>2409</v>
      </c>
      <c r="F655" s="35" t="str">
        <f>INDEX('Crosswalk Particulates'!$B:$B,MATCH('2017 EPA Data'!A655,'Crosswalk Particulates'!$A:$A,0))</f>
        <v>process-other-industry</v>
      </c>
      <c r="G655" s="39">
        <f>INDEX('Crosswalk Particulates'!$E:$E,MATCH('2017 EPA Data'!$B655,'Crosswalk Particulates'!$D:$D,0))</f>
        <v>0</v>
      </c>
      <c r="H655" s="50">
        <f t="shared" si="10"/>
        <v>0</v>
      </c>
    </row>
    <row r="656" spans="1:8" hidden="1" x14ac:dyDescent="0.25">
      <c r="A656" s="31" t="s">
        <v>2510</v>
      </c>
      <c r="B656" s="31" t="s">
        <v>2411</v>
      </c>
      <c r="C656" s="31" t="s">
        <v>2412</v>
      </c>
      <c r="D656" s="41">
        <v>192376.71280000001</v>
      </c>
      <c r="E656" s="31" t="s">
        <v>2413</v>
      </c>
      <c r="F656" s="35" t="str">
        <f>INDEX('Crosswalk Particulates'!$B:$B,MATCH('2017 EPA Data'!A656,'Crosswalk Particulates'!$A:$A,0))</f>
        <v>process-iron and steel-industry</v>
      </c>
      <c r="G656" s="39">
        <f>INDEX('Crosswalk Particulates'!$E:$E,MATCH('2017 EPA Data'!$B656,'Crosswalk Particulates'!$D:$D,0))</f>
        <v>0</v>
      </c>
      <c r="H656" s="50">
        <f t="shared" si="10"/>
        <v>174521425733.23297</v>
      </c>
    </row>
    <row r="657" spans="1:8" hidden="1" x14ac:dyDescent="0.25">
      <c r="A657" s="31" t="s">
        <v>2523</v>
      </c>
      <c r="B657" s="31" t="s">
        <v>2467</v>
      </c>
      <c r="C657" s="31" t="s">
        <v>2408</v>
      </c>
      <c r="D657" s="41">
        <v>192329.582817382</v>
      </c>
      <c r="E657" s="31" t="s">
        <v>2409</v>
      </c>
      <c r="F657" s="35" t="str">
        <f>INDEX('Crosswalk Particulates'!$B:$B,MATCH('2017 EPA Data'!A657,'Crosswalk Particulates'!$A:$A,0))</f>
        <v>industry-fuel-other</v>
      </c>
      <c r="G657" s="39">
        <f>INDEX('Crosswalk Particulates'!$E:$E,MATCH('2017 EPA Data'!$B657,'Crosswalk Particulates'!$D:$D,0))</f>
        <v>0</v>
      </c>
      <c r="H657" s="50">
        <f t="shared" si="10"/>
        <v>0</v>
      </c>
    </row>
    <row r="658" spans="1:8" x14ac:dyDescent="0.25">
      <c r="A658" s="31" t="s">
        <v>2432</v>
      </c>
      <c r="B658" s="31" t="s">
        <v>2500</v>
      </c>
      <c r="C658" s="31" t="s">
        <v>2448</v>
      </c>
      <c r="D658" s="41">
        <v>191547.0135162329</v>
      </c>
      <c r="E658" s="31" t="s">
        <v>2413</v>
      </c>
      <c r="F658" s="35" t="str">
        <f>INDEX('Crosswalk Particulates'!$B:$B,MATCH('2017 EPA Data'!A658,'Crosswalk Particulates'!$A:$A,0))</f>
        <v>Transportation Sector</v>
      </c>
      <c r="G658" s="39" t="str">
        <f>INDEX('Crosswalk Particulates'!$E:$E,MATCH('2017 EPA Data'!$B658,'Crosswalk Particulates'!$D:$D,0))</f>
        <v>NOX</v>
      </c>
      <c r="H658" s="50">
        <f t="shared" si="10"/>
        <v>173768734309.07178</v>
      </c>
    </row>
    <row r="659" spans="1:8" hidden="1" x14ac:dyDescent="0.25">
      <c r="A659" s="31" t="s">
        <v>2477</v>
      </c>
      <c r="B659" s="31" t="s">
        <v>2530</v>
      </c>
      <c r="C659" s="31" t="s">
        <v>2408</v>
      </c>
      <c r="D659" s="41">
        <v>190501.94038871999</v>
      </c>
      <c r="E659" s="31" t="s">
        <v>2409</v>
      </c>
      <c r="F659" s="35" t="str">
        <f>INDEX('Crosswalk Particulates'!$B:$B,MATCH('2017 EPA Data'!A659,'Crosswalk Particulates'!$A:$A,0))</f>
        <v>process-other-industry</v>
      </c>
      <c r="G659" s="39">
        <f>INDEX('Crosswalk Particulates'!$E:$E,MATCH('2017 EPA Data'!$B659,'Crosswalk Particulates'!$D:$D,0))</f>
        <v>0</v>
      </c>
      <c r="H659" s="50">
        <f t="shared" si="10"/>
        <v>0</v>
      </c>
    </row>
    <row r="660" spans="1:8" hidden="1" x14ac:dyDescent="0.25">
      <c r="A660" s="31" t="s">
        <v>2482</v>
      </c>
      <c r="B660" s="31" t="s">
        <v>2422</v>
      </c>
      <c r="C660" s="31" t="s">
        <v>2408</v>
      </c>
      <c r="D660" s="41">
        <v>190435.62735373047</v>
      </c>
      <c r="E660" s="31" t="s">
        <v>2409</v>
      </c>
      <c r="F660" s="35" t="str">
        <f>INDEX('Crosswalk Particulates'!$B:$B,MATCH('2017 EPA Data'!A660,'Crosswalk Particulates'!$A:$A,0))</f>
        <v>Other-EPA</v>
      </c>
      <c r="G660" s="39">
        <f>INDEX('Crosswalk Particulates'!$E:$E,MATCH('2017 EPA Data'!$B660,'Crosswalk Particulates'!$D:$D,0))</f>
        <v>0</v>
      </c>
      <c r="H660" s="50">
        <f t="shared" si="10"/>
        <v>0</v>
      </c>
    </row>
    <row r="661" spans="1:8" hidden="1" x14ac:dyDescent="0.25">
      <c r="A661" s="31" t="s">
        <v>2421</v>
      </c>
      <c r="B661" s="31" t="s">
        <v>2497</v>
      </c>
      <c r="C661" s="31" t="s">
        <v>2408</v>
      </c>
      <c r="D661" s="41">
        <v>188490.02145285855</v>
      </c>
      <c r="E661" s="31" t="s">
        <v>2409</v>
      </c>
      <c r="F661" s="35" t="str">
        <f>INDEX('Crosswalk Particulates'!$B:$B,MATCH('2017 EPA Data'!A661,'Crosswalk Particulates'!$A:$A,0))</f>
        <v>process-other-industry</v>
      </c>
      <c r="G661" s="39">
        <f>INDEX('Crosswalk Particulates'!$E:$E,MATCH('2017 EPA Data'!$B661,'Crosswalk Particulates'!$D:$D,0))</f>
        <v>0</v>
      </c>
      <c r="H661" s="50">
        <f t="shared" si="10"/>
        <v>0</v>
      </c>
    </row>
    <row r="662" spans="1:8" hidden="1" x14ac:dyDescent="0.25">
      <c r="A662" s="31" t="s">
        <v>2429</v>
      </c>
      <c r="B662" s="31" t="s">
        <v>2419</v>
      </c>
      <c r="C662" s="31" t="s">
        <v>2408</v>
      </c>
      <c r="D662" s="41">
        <v>188280.6444645038</v>
      </c>
      <c r="E662" s="31" t="s">
        <v>2409</v>
      </c>
      <c r="F662" s="35" t="str">
        <f>INDEX('Crosswalk Particulates'!$B:$B,MATCH('2017 EPA Data'!A662,'Crosswalk Particulates'!$A:$A,0))</f>
        <v>process-other-industry</v>
      </c>
      <c r="G662" s="39">
        <f>INDEX('Crosswalk Particulates'!$E:$E,MATCH('2017 EPA Data'!$B662,'Crosswalk Particulates'!$D:$D,0))</f>
        <v>0</v>
      </c>
      <c r="H662" s="50">
        <f t="shared" si="10"/>
        <v>0</v>
      </c>
    </row>
    <row r="663" spans="1:8" hidden="1" x14ac:dyDescent="0.25">
      <c r="A663" s="31" t="s">
        <v>2469</v>
      </c>
      <c r="B663" s="31" t="s">
        <v>2427</v>
      </c>
      <c r="C663" s="31" t="s">
        <v>2408</v>
      </c>
      <c r="D663" s="41">
        <v>187817.81087379399</v>
      </c>
      <c r="E663" s="31" t="s">
        <v>2409</v>
      </c>
      <c r="F663" s="35" t="str">
        <f>INDEX('Crosswalk Particulates'!$B:$B,MATCH('2017 EPA Data'!A663,'Crosswalk Particulates'!$A:$A,0))</f>
        <v>process-chemicals-industry</v>
      </c>
      <c r="G663" s="39">
        <f>INDEX('Crosswalk Particulates'!$E:$E,MATCH('2017 EPA Data'!$B663,'Crosswalk Particulates'!$D:$D,0))</f>
        <v>0</v>
      </c>
      <c r="H663" s="50">
        <f t="shared" si="10"/>
        <v>0</v>
      </c>
    </row>
    <row r="664" spans="1:8" hidden="1" x14ac:dyDescent="0.25">
      <c r="A664" s="31" t="s">
        <v>2433</v>
      </c>
      <c r="B664" s="31" t="s">
        <v>2488</v>
      </c>
      <c r="C664" s="31" t="s">
        <v>2412</v>
      </c>
      <c r="D664" s="41">
        <v>186384.2187842796</v>
      </c>
      <c r="E664" s="31" t="s">
        <v>2413</v>
      </c>
      <c r="F664" s="35" t="str">
        <f>INDEX('Crosswalk Particulates'!$B:$B,MATCH('2017 EPA Data'!A664,'Crosswalk Particulates'!$A:$A,0))</f>
        <v>process-ngps-industry</v>
      </c>
      <c r="G664" s="39" t="str">
        <f>INDEX('Crosswalk Particulates'!$E:$E,MATCH('2017 EPA Data'!$B664,'Crosswalk Particulates'!$D:$D,0))</f>
        <v>CH4</v>
      </c>
      <c r="H664" s="50">
        <f t="shared" si="10"/>
        <v>169085120142.5004</v>
      </c>
    </row>
    <row r="665" spans="1:8" hidden="1" x14ac:dyDescent="0.25">
      <c r="A665" s="31" t="s">
        <v>2469</v>
      </c>
      <c r="B665" s="31" t="s">
        <v>2428</v>
      </c>
      <c r="C665" s="31" t="s">
        <v>2408</v>
      </c>
      <c r="D665" s="41">
        <v>185757.68476863208</v>
      </c>
      <c r="E665" s="31" t="s">
        <v>2409</v>
      </c>
      <c r="F665" s="35" t="str">
        <f>INDEX('Crosswalk Particulates'!$B:$B,MATCH('2017 EPA Data'!A665,'Crosswalk Particulates'!$A:$A,0))</f>
        <v>process-chemicals-industry</v>
      </c>
      <c r="G665" s="39">
        <f>INDEX('Crosswalk Particulates'!$E:$E,MATCH('2017 EPA Data'!$B665,'Crosswalk Particulates'!$D:$D,0))</f>
        <v>0</v>
      </c>
      <c r="H665" s="50">
        <f t="shared" si="10"/>
        <v>0</v>
      </c>
    </row>
    <row r="666" spans="1:8" hidden="1" x14ac:dyDescent="0.25">
      <c r="A666" s="31" t="s">
        <v>2469</v>
      </c>
      <c r="B666" s="31" t="s">
        <v>2502</v>
      </c>
      <c r="C666" s="31" t="s">
        <v>2408</v>
      </c>
      <c r="D666" s="41">
        <v>185115.97313890999</v>
      </c>
      <c r="E666" s="31" t="s">
        <v>2409</v>
      </c>
      <c r="F666" s="35" t="str">
        <f>INDEX('Crosswalk Particulates'!$B:$B,MATCH('2017 EPA Data'!A666,'Crosswalk Particulates'!$A:$A,0))</f>
        <v>process-chemicals-industry</v>
      </c>
      <c r="G666" s="39">
        <f>INDEX('Crosswalk Particulates'!$E:$E,MATCH('2017 EPA Data'!$B666,'Crosswalk Particulates'!$D:$D,0))</f>
        <v>0</v>
      </c>
      <c r="H666" s="50">
        <f t="shared" si="10"/>
        <v>0</v>
      </c>
    </row>
    <row r="667" spans="1:8" hidden="1" x14ac:dyDescent="0.25">
      <c r="A667" s="31" t="s">
        <v>2518</v>
      </c>
      <c r="B667" s="31" t="s">
        <v>2521</v>
      </c>
      <c r="D667" s="41">
        <v>184977.35306976162</v>
      </c>
      <c r="E667" s="31" t="s">
        <v>2413</v>
      </c>
      <c r="F667" s="35" t="str">
        <f>INDEX('Crosswalk Particulates'!$B:$B,MATCH('2017 EPA Data'!A667,'Crosswalk Particulates'!$A:$A,0))</f>
        <v>Other-EPA</v>
      </c>
      <c r="G667" s="39">
        <f>INDEX('Crosswalk Particulates'!$E:$E,MATCH('2017 EPA Data'!$B667,'Crosswalk Particulates'!$D:$D,0))</f>
        <v>0</v>
      </c>
      <c r="H667" s="50">
        <f t="shared" si="10"/>
        <v>167808831517.23349</v>
      </c>
    </row>
    <row r="668" spans="1:8" hidden="1" x14ac:dyDescent="0.25">
      <c r="A668" s="31" t="s">
        <v>2475</v>
      </c>
      <c r="B668" s="31" t="s">
        <v>2449</v>
      </c>
      <c r="C668" s="31" t="s">
        <v>2408</v>
      </c>
      <c r="D668" s="41">
        <v>184492.52287512639</v>
      </c>
      <c r="E668" s="31" t="s">
        <v>2409</v>
      </c>
      <c r="F668" s="35" t="str">
        <f>INDEX('Crosswalk Particulates'!$B:$B,MATCH('2017 EPA Data'!A668,'Crosswalk Particulates'!$A:$A,0))</f>
        <v>Electricity Sector</v>
      </c>
      <c r="G668" s="39">
        <f>INDEX('Crosswalk Particulates'!$E:$E,MATCH('2017 EPA Data'!$B668,'Crosswalk Particulates'!$D:$D,0))</f>
        <v>0</v>
      </c>
      <c r="H668" s="50">
        <f t="shared" si="10"/>
        <v>0</v>
      </c>
    </row>
    <row r="669" spans="1:8" hidden="1" x14ac:dyDescent="0.25">
      <c r="A669" s="31" t="s">
        <v>2410</v>
      </c>
      <c r="B669" s="31" t="s">
        <v>2447</v>
      </c>
      <c r="C669" s="31" t="s">
        <v>2448</v>
      </c>
      <c r="D669" s="41">
        <v>183494.13862555724</v>
      </c>
      <c r="E669" s="31" t="s">
        <v>2413</v>
      </c>
      <c r="F669" s="35" t="str">
        <f>INDEX('Crosswalk Particulates'!$B:$B,MATCH('2017 EPA Data'!A669,'Crosswalk Particulates'!$A:$A,0))</f>
        <v>process-other-industry</v>
      </c>
      <c r="G669" s="39" t="str">
        <f>INDEX('Crosswalk Particulates'!$E:$E,MATCH('2017 EPA Data'!$B669,'Crosswalk Particulates'!$D:$D,0))</f>
        <v>VOC</v>
      </c>
      <c r="H669" s="50">
        <f t="shared" si="10"/>
        <v>166463280407.1062</v>
      </c>
    </row>
    <row r="670" spans="1:8" hidden="1" x14ac:dyDescent="0.25">
      <c r="A670" s="31" t="s">
        <v>2417</v>
      </c>
      <c r="B670" s="31" t="s">
        <v>2571</v>
      </c>
      <c r="C670" s="31" t="s">
        <v>2408</v>
      </c>
      <c r="D670" s="41">
        <v>182845.45430355635</v>
      </c>
      <c r="E670" s="31" t="s">
        <v>2409</v>
      </c>
      <c r="F670" s="35" t="str">
        <f>INDEX('Crosswalk Particulates'!$B:$B,MATCH('2017 EPA Data'!A670,'Crosswalk Particulates'!$A:$A,0))</f>
        <v>Other-EPA</v>
      </c>
      <c r="G670" s="39">
        <f>INDEX('Crosswalk Particulates'!$E:$E,MATCH('2017 EPA Data'!$B670,'Crosswalk Particulates'!$D:$D,0))</f>
        <v>0</v>
      </c>
      <c r="H670" s="50">
        <f t="shared" si="10"/>
        <v>0</v>
      </c>
    </row>
    <row r="671" spans="1:8" hidden="1" x14ac:dyDescent="0.25">
      <c r="A671" s="31" t="s">
        <v>2444</v>
      </c>
      <c r="B671" s="31" t="s">
        <v>2447</v>
      </c>
      <c r="C671" s="31" t="s">
        <v>2448</v>
      </c>
      <c r="D671" s="41">
        <v>182808.52177916796</v>
      </c>
      <c r="E671" s="31" t="s">
        <v>2413</v>
      </c>
      <c r="F671" s="35" t="str">
        <f>INDEX('Crosswalk Particulates'!$B:$B,MATCH('2017 EPA Data'!A671,'Crosswalk Particulates'!$A:$A,0))</f>
        <v>process-other-industry</v>
      </c>
      <c r="G671" s="39" t="str">
        <f>INDEX('Crosswalk Particulates'!$E:$E,MATCH('2017 EPA Data'!$B671,'Crosswalk Particulates'!$D:$D,0))</f>
        <v>VOC</v>
      </c>
      <c r="H671" s="50">
        <f t="shared" si="10"/>
        <v>165841298526.88263</v>
      </c>
    </row>
    <row r="672" spans="1:8" hidden="1" x14ac:dyDescent="0.25">
      <c r="A672" s="31" t="s">
        <v>2491</v>
      </c>
      <c r="B672" s="31" t="s">
        <v>2572</v>
      </c>
      <c r="C672" s="31" t="s">
        <v>2408</v>
      </c>
      <c r="D672" s="41">
        <v>182689.59707278229</v>
      </c>
      <c r="E672" s="31" t="s">
        <v>2409</v>
      </c>
      <c r="F672" s="35" t="str">
        <f>INDEX('Crosswalk Particulates'!$B:$B,MATCH('2017 EPA Data'!A672,'Crosswalk Particulates'!$A:$A,0))</f>
        <v>industry-fuel-biomass</v>
      </c>
      <c r="G672" s="39">
        <f>INDEX('Crosswalk Particulates'!$E:$E,MATCH('2017 EPA Data'!$B672,'Crosswalk Particulates'!$D:$D,0))</f>
        <v>0</v>
      </c>
      <c r="H672" s="50">
        <f t="shared" si="10"/>
        <v>0</v>
      </c>
    </row>
    <row r="673" spans="1:8" hidden="1" x14ac:dyDescent="0.25">
      <c r="A673" s="31" t="s">
        <v>2494</v>
      </c>
      <c r="B673" s="31" t="s">
        <v>2506</v>
      </c>
      <c r="C673" s="31" t="s">
        <v>2448</v>
      </c>
      <c r="D673" s="41">
        <v>182651.27464639922</v>
      </c>
      <c r="E673" s="31" t="s">
        <v>2413</v>
      </c>
      <c r="F673" s="35" t="str">
        <f>INDEX('Crosswalk Particulates'!$B:$B,MATCH('2017 EPA Data'!A673,'Crosswalk Particulates'!$A:$A,0))</f>
        <v>Transportation Sector</v>
      </c>
      <c r="G673" s="39" t="str">
        <f>INDEX('Crosswalk Particulates'!$E:$E,MATCH('2017 EPA Data'!$B673,'Crosswalk Particulates'!$D:$D,0))</f>
        <v>SOx</v>
      </c>
      <c r="H673" s="50">
        <f t="shared" si="10"/>
        <v>165698646157.97665</v>
      </c>
    </row>
    <row r="674" spans="1:8" hidden="1" x14ac:dyDescent="0.25">
      <c r="A674" s="31" t="s">
        <v>2476</v>
      </c>
      <c r="B674" s="31" t="s">
        <v>2503</v>
      </c>
      <c r="C674" s="31" t="s">
        <v>2408</v>
      </c>
      <c r="D674" s="41">
        <v>181868.2</v>
      </c>
      <c r="E674" s="31" t="s">
        <v>2409</v>
      </c>
      <c r="F674" s="35" t="str">
        <f>INDEX('Crosswalk Particulates'!$B:$B,MATCH('2017 EPA Data'!A674,'Crosswalk Particulates'!$A:$A,0))</f>
        <v>process-other-industry</v>
      </c>
      <c r="G674" s="39">
        <f>INDEX('Crosswalk Particulates'!$E:$E,MATCH('2017 EPA Data'!$B674,'Crosswalk Particulates'!$D:$D,0))</f>
        <v>0</v>
      </c>
      <c r="H674" s="50">
        <f t="shared" si="10"/>
        <v>0</v>
      </c>
    </row>
    <row r="675" spans="1:8" hidden="1" x14ac:dyDescent="0.25">
      <c r="A675" s="31" t="s">
        <v>2421</v>
      </c>
      <c r="B675" s="31" t="s">
        <v>2457</v>
      </c>
      <c r="C675" s="31" t="s">
        <v>2408</v>
      </c>
      <c r="D675" s="41">
        <v>181839.80757643169</v>
      </c>
      <c r="E675" s="31" t="s">
        <v>2409</v>
      </c>
      <c r="F675" s="35" t="str">
        <f>INDEX('Crosswalk Particulates'!$B:$B,MATCH('2017 EPA Data'!A675,'Crosswalk Particulates'!$A:$A,0))</f>
        <v>process-other-industry</v>
      </c>
      <c r="G675" s="39">
        <f>INDEX('Crosswalk Particulates'!$E:$E,MATCH('2017 EPA Data'!$B675,'Crosswalk Particulates'!$D:$D,0))</f>
        <v>0</v>
      </c>
      <c r="H675" s="50">
        <f t="shared" si="10"/>
        <v>0</v>
      </c>
    </row>
    <row r="676" spans="1:8" hidden="1" x14ac:dyDescent="0.25">
      <c r="A676" s="31" t="s">
        <v>2442</v>
      </c>
      <c r="B676" s="31" t="s">
        <v>2488</v>
      </c>
      <c r="C676" s="31" t="s">
        <v>2412</v>
      </c>
      <c r="D676" s="41">
        <v>179646.77794822803</v>
      </c>
      <c r="E676" s="31" t="s">
        <v>2413</v>
      </c>
      <c r="F676" s="35" t="str">
        <f>INDEX('Crosswalk Particulates'!$B:$B,MATCH('2017 EPA Data'!A676,'Crosswalk Particulates'!$A:$A,0))</f>
        <v>industry-fuel-natural gas</v>
      </c>
      <c r="G676" s="39" t="str">
        <f>INDEX('Crosswalk Particulates'!$E:$E,MATCH('2017 EPA Data'!$B676,'Crosswalk Particulates'!$D:$D,0))</f>
        <v>CH4</v>
      </c>
      <c r="H676" s="50">
        <f t="shared" si="10"/>
        <v>162973009360.55014</v>
      </c>
    </row>
    <row r="677" spans="1:8" hidden="1" x14ac:dyDescent="0.25">
      <c r="A677" s="31" t="s">
        <v>2469</v>
      </c>
      <c r="B677" s="31" t="s">
        <v>2458</v>
      </c>
      <c r="C677" s="31" t="s">
        <v>2408</v>
      </c>
      <c r="D677" s="41">
        <v>178543.26130839999</v>
      </c>
      <c r="E677" s="31" t="s">
        <v>2409</v>
      </c>
      <c r="F677" s="35" t="str">
        <f>INDEX('Crosswalk Particulates'!$B:$B,MATCH('2017 EPA Data'!A677,'Crosswalk Particulates'!$A:$A,0))</f>
        <v>process-chemicals-industry</v>
      </c>
      <c r="G677" s="39">
        <f>INDEX('Crosswalk Particulates'!$E:$E,MATCH('2017 EPA Data'!$B677,'Crosswalk Particulates'!$D:$D,0))</f>
        <v>0</v>
      </c>
      <c r="H677" s="50">
        <f t="shared" si="10"/>
        <v>0</v>
      </c>
    </row>
    <row r="678" spans="1:8" hidden="1" x14ac:dyDescent="0.25">
      <c r="A678" s="31" t="s">
        <v>2440</v>
      </c>
      <c r="B678" s="31" t="s">
        <v>2525</v>
      </c>
      <c r="D678" s="41">
        <v>178167.22407052616</v>
      </c>
      <c r="E678" s="31" t="s">
        <v>2413</v>
      </c>
      <c r="F678" s="35" t="str">
        <f>INDEX('Crosswalk Particulates'!$B:$B,MATCH('2017 EPA Data'!A678,'Crosswalk Particulates'!$A:$A,0))</f>
        <v>Residential Buildings Sector</v>
      </c>
      <c r="G678" s="39" t="str">
        <f>INDEX('Crosswalk Particulates'!$E:$E,MATCH('2017 EPA Data'!$B678,'Crosswalk Particulates'!$D:$D,0))</f>
        <v>OC</v>
      </c>
      <c r="H678" s="50">
        <f t="shared" si="10"/>
        <v>161630779064.44302</v>
      </c>
    </row>
    <row r="679" spans="1:8" hidden="1" x14ac:dyDescent="0.25">
      <c r="A679" s="31" t="s">
        <v>2486</v>
      </c>
      <c r="B679" s="31" t="s">
        <v>2435</v>
      </c>
      <c r="C679" s="31" t="s">
        <v>2408</v>
      </c>
      <c r="D679" s="41">
        <v>178072.4479733599</v>
      </c>
      <c r="E679" s="31" t="s">
        <v>2409</v>
      </c>
      <c r="F679" s="35" t="str">
        <f>INDEX('Crosswalk Particulates'!$B:$B,MATCH('2017 EPA Data'!A679,'Crosswalk Particulates'!$A:$A,0))</f>
        <v>process-other-industry</v>
      </c>
      <c r="G679" s="39">
        <f>INDEX('Crosswalk Particulates'!$E:$E,MATCH('2017 EPA Data'!$B679,'Crosswalk Particulates'!$D:$D,0))</f>
        <v>0</v>
      </c>
      <c r="H679" s="50">
        <f t="shared" si="10"/>
        <v>0</v>
      </c>
    </row>
    <row r="680" spans="1:8" hidden="1" x14ac:dyDescent="0.25">
      <c r="A680" s="31" t="s">
        <v>2429</v>
      </c>
      <c r="B680" s="31" t="s">
        <v>2449</v>
      </c>
      <c r="C680" s="31" t="s">
        <v>2408</v>
      </c>
      <c r="D680" s="41">
        <v>177528.77943074799</v>
      </c>
      <c r="E680" s="31" t="s">
        <v>2409</v>
      </c>
      <c r="F680" s="35" t="str">
        <f>INDEX('Crosswalk Particulates'!$B:$B,MATCH('2017 EPA Data'!A680,'Crosswalk Particulates'!$A:$A,0))</f>
        <v>process-other-industry</v>
      </c>
      <c r="G680" s="39">
        <f>INDEX('Crosswalk Particulates'!$E:$E,MATCH('2017 EPA Data'!$B680,'Crosswalk Particulates'!$D:$D,0))</f>
        <v>0</v>
      </c>
      <c r="H680" s="50">
        <f t="shared" si="10"/>
        <v>0</v>
      </c>
    </row>
    <row r="681" spans="1:8" hidden="1" x14ac:dyDescent="0.25">
      <c r="A681" s="31" t="s">
        <v>2491</v>
      </c>
      <c r="B681" s="31" t="s">
        <v>2495</v>
      </c>
      <c r="C681" s="31" t="s">
        <v>2408</v>
      </c>
      <c r="D681" s="41">
        <v>176982.46224784743</v>
      </c>
      <c r="E681" s="31" t="s">
        <v>2409</v>
      </c>
      <c r="F681" s="35" t="str">
        <f>INDEX('Crosswalk Particulates'!$B:$B,MATCH('2017 EPA Data'!A681,'Crosswalk Particulates'!$A:$A,0))</f>
        <v>industry-fuel-biomass</v>
      </c>
      <c r="G681" s="39">
        <f>INDEX('Crosswalk Particulates'!$E:$E,MATCH('2017 EPA Data'!$B681,'Crosswalk Particulates'!$D:$D,0))</f>
        <v>0</v>
      </c>
      <c r="H681" s="50">
        <f t="shared" si="10"/>
        <v>0</v>
      </c>
    </row>
    <row r="682" spans="1:8" hidden="1" x14ac:dyDescent="0.25">
      <c r="A682" s="31" t="s">
        <v>2445</v>
      </c>
      <c r="B682" s="31" t="s">
        <v>2439</v>
      </c>
      <c r="C682" s="31" t="s">
        <v>2408</v>
      </c>
      <c r="D682" s="41">
        <v>176514.24267089533</v>
      </c>
      <c r="E682" s="31" t="s">
        <v>2409</v>
      </c>
      <c r="F682" s="35" t="str">
        <f>INDEX('Crosswalk Particulates'!$B:$B,MATCH('2017 EPA Data'!A682,'Crosswalk Particulates'!$A:$A,0))</f>
        <v>Transportation Sector</v>
      </c>
      <c r="G682" s="39">
        <f>INDEX('Crosswalk Particulates'!$E:$E,MATCH('2017 EPA Data'!$B682,'Crosswalk Particulates'!$D:$D,0))</f>
        <v>0</v>
      </c>
      <c r="H682" s="50">
        <f t="shared" si="10"/>
        <v>0</v>
      </c>
    </row>
    <row r="683" spans="1:8" hidden="1" x14ac:dyDescent="0.25">
      <c r="A683" s="31" t="s">
        <v>2494</v>
      </c>
      <c r="B683" s="31" t="s">
        <v>2419</v>
      </c>
      <c r="C683" s="31" t="s">
        <v>2408</v>
      </c>
      <c r="D683" s="41">
        <v>175969.95579866495</v>
      </c>
      <c r="E683" s="31" t="s">
        <v>2409</v>
      </c>
      <c r="F683" s="35" t="str">
        <f>INDEX('Crosswalk Particulates'!$B:$B,MATCH('2017 EPA Data'!A683,'Crosswalk Particulates'!$A:$A,0))</f>
        <v>Transportation Sector</v>
      </c>
      <c r="G683" s="39">
        <f>INDEX('Crosswalk Particulates'!$E:$E,MATCH('2017 EPA Data'!$B683,'Crosswalk Particulates'!$D:$D,0))</f>
        <v>0</v>
      </c>
      <c r="H683" s="50">
        <f t="shared" si="10"/>
        <v>0</v>
      </c>
    </row>
    <row r="684" spans="1:8" hidden="1" x14ac:dyDescent="0.25">
      <c r="A684" s="31" t="s">
        <v>2469</v>
      </c>
      <c r="B684" s="31" t="s">
        <v>2573</v>
      </c>
      <c r="C684" s="31" t="s">
        <v>2408</v>
      </c>
      <c r="D684" s="41">
        <v>175389.43217750199</v>
      </c>
      <c r="E684" s="31" t="s">
        <v>2409</v>
      </c>
      <c r="F684" s="35" t="str">
        <f>INDEX('Crosswalk Particulates'!$B:$B,MATCH('2017 EPA Data'!A684,'Crosswalk Particulates'!$A:$A,0))</f>
        <v>process-chemicals-industry</v>
      </c>
      <c r="G684" s="39">
        <f>INDEX('Crosswalk Particulates'!$E:$E,MATCH('2017 EPA Data'!$B684,'Crosswalk Particulates'!$D:$D,0))</f>
        <v>0</v>
      </c>
      <c r="H684" s="50">
        <f t="shared" si="10"/>
        <v>0</v>
      </c>
    </row>
    <row r="685" spans="1:8" hidden="1" x14ac:dyDescent="0.25">
      <c r="A685" s="31" t="s">
        <v>2472</v>
      </c>
      <c r="B685" s="31" t="s">
        <v>2471</v>
      </c>
      <c r="C685" s="31" t="s">
        <v>2408</v>
      </c>
      <c r="D685" s="41">
        <v>175218.82279999999</v>
      </c>
      <c r="E685" s="31" t="s">
        <v>2409</v>
      </c>
      <c r="F685" s="35" t="str">
        <f>INDEX('Crosswalk Particulates'!$B:$B,MATCH('2017 EPA Data'!A685,'Crosswalk Particulates'!$A:$A,0))</f>
        <v>Electricity Sector</v>
      </c>
      <c r="G685" s="39">
        <f>INDEX('Crosswalk Particulates'!$E:$E,MATCH('2017 EPA Data'!$B685,'Crosswalk Particulates'!$D:$D,0))</f>
        <v>0</v>
      </c>
      <c r="H685" s="50">
        <f t="shared" si="10"/>
        <v>0</v>
      </c>
    </row>
    <row r="686" spans="1:8" hidden="1" x14ac:dyDescent="0.25">
      <c r="A686" s="31" t="s">
        <v>2491</v>
      </c>
      <c r="B686" s="31" t="s">
        <v>2428</v>
      </c>
      <c r="C686" s="31" t="s">
        <v>2408</v>
      </c>
      <c r="D686" s="41">
        <v>174401.45949961719</v>
      </c>
      <c r="E686" s="31" t="s">
        <v>2409</v>
      </c>
      <c r="F686" s="35" t="str">
        <f>INDEX('Crosswalk Particulates'!$B:$B,MATCH('2017 EPA Data'!A686,'Crosswalk Particulates'!$A:$A,0))</f>
        <v>industry-fuel-biomass</v>
      </c>
      <c r="G686" s="39">
        <f>INDEX('Crosswalk Particulates'!$E:$E,MATCH('2017 EPA Data'!$B686,'Crosswalk Particulates'!$D:$D,0))</f>
        <v>0</v>
      </c>
      <c r="H686" s="50">
        <f t="shared" si="10"/>
        <v>0</v>
      </c>
    </row>
    <row r="687" spans="1:8" hidden="1" x14ac:dyDescent="0.25">
      <c r="A687" s="31" t="s">
        <v>2410</v>
      </c>
      <c r="B687" s="31" t="s">
        <v>2457</v>
      </c>
      <c r="C687" s="31" t="s">
        <v>2408</v>
      </c>
      <c r="D687" s="41">
        <v>173700.16941999999</v>
      </c>
      <c r="E687" s="31" t="s">
        <v>2409</v>
      </c>
      <c r="F687" s="35" t="str">
        <f>INDEX('Crosswalk Particulates'!$B:$B,MATCH('2017 EPA Data'!A687,'Crosswalk Particulates'!$A:$A,0))</f>
        <v>process-other-industry</v>
      </c>
      <c r="G687" s="39">
        <f>INDEX('Crosswalk Particulates'!$E:$E,MATCH('2017 EPA Data'!$B687,'Crosswalk Particulates'!$D:$D,0))</f>
        <v>0</v>
      </c>
      <c r="H687" s="50">
        <f t="shared" si="10"/>
        <v>0</v>
      </c>
    </row>
    <row r="688" spans="1:8" hidden="1" x14ac:dyDescent="0.25">
      <c r="A688" s="31" t="s">
        <v>2436</v>
      </c>
      <c r="B688" s="31" t="s">
        <v>2424</v>
      </c>
      <c r="C688" s="31" t="s">
        <v>2408</v>
      </c>
      <c r="D688" s="41">
        <v>173295.08115218431</v>
      </c>
      <c r="E688" s="31" t="s">
        <v>2409</v>
      </c>
      <c r="F688" s="35" t="str">
        <f>INDEX('Crosswalk Particulates'!$B:$B,MATCH('2017 EPA Data'!A688,'Crosswalk Particulates'!$A:$A,0))</f>
        <v>Transportation Sector</v>
      </c>
      <c r="G688" s="39">
        <f>INDEX('Crosswalk Particulates'!$E:$E,MATCH('2017 EPA Data'!$B688,'Crosswalk Particulates'!$D:$D,0))</f>
        <v>0</v>
      </c>
      <c r="H688" s="50">
        <f t="shared" si="10"/>
        <v>0</v>
      </c>
    </row>
    <row r="689" spans="1:8" hidden="1" x14ac:dyDescent="0.25">
      <c r="A689" s="31" t="s">
        <v>2444</v>
      </c>
      <c r="B689" s="31" t="s">
        <v>2504</v>
      </c>
      <c r="C689" s="31" t="s">
        <v>2408</v>
      </c>
      <c r="D689" s="41">
        <v>173239.57800000001</v>
      </c>
      <c r="E689" s="31" t="s">
        <v>2409</v>
      </c>
      <c r="F689" s="35" t="str">
        <f>INDEX('Crosswalk Particulates'!$B:$B,MATCH('2017 EPA Data'!A689,'Crosswalk Particulates'!$A:$A,0))</f>
        <v>process-other-industry</v>
      </c>
      <c r="G689" s="39">
        <f>INDEX('Crosswalk Particulates'!$E:$E,MATCH('2017 EPA Data'!$B689,'Crosswalk Particulates'!$D:$D,0))</f>
        <v>0</v>
      </c>
      <c r="H689" s="50">
        <f t="shared" si="10"/>
        <v>0</v>
      </c>
    </row>
    <row r="690" spans="1:8" hidden="1" x14ac:dyDescent="0.25">
      <c r="A690" s="31" t="s">
        <v>2450</v>
      </c>
      <c r="B690" s="31" t="s">
        <v>2447</v>
      </c>
      <c r="C690" s="31" t="s">
        <v>2448</v>
      </c>
      <c r="D690" s="41">
        <v>172480.74268582565</v>
      </c>
      <c r="E690" s="31" t="s">
        <v>2413</v>
      </c>
      <c r="F690" s="35" t="str">
        <f>INDEX('Crosswalk Particulates'!$B:$B,MATCH('2017 EPA Data'!A690,'Crosswalk Particulates'!$A:$A,0))</f>
        <v>process-waste-industry</v>
      </c>
      <c r="G690" s="39" t="str">
        <f>INDEX('Crosswalk Particulates'!$E:$E,MATCH('2017 EPA Data'!$B690,'Crosswalk Particulates'!$D:$D,0))</f>
        <v>VOC</v>
      </c>
      <c r="H690" s="50">
        <f t="shared" si="10"/>
        <v>156472083792.96719</v>
      </c>
    </row>
    <row r="691" spans="1:8" hidden="1" x14ac:dyDescent="0.25">
      <c r="A691" s="31" t="s">
        <v>2491</v>
      </c>
      <c r="B691" s="31" t="s">
        <v>2550</v>
      </c>
      <c r="C691" s="31" t="s">
        <v>2408</v>
      </c>
      <c r="D691" s="41">
        <v>172088.2206481637</v>
      </c>
      <c r="E691" s="31" t="s">
        <v>2409</v>
      </c>
      <c r="F691" s="35" t="str">
        <f>INDEX('Crosswalk Particulates'!$B:$B,MATCH('2017 EPA Data'!A691,'Crosswalk Particulates'!$A:$A,0))</f>
        <v>industry-fuel-biomass</v>
      </c>
      <c r="G691" s="39">
        <f>INDEX('Crosswalk Particulates'!$E:$E,MATCH('2017 EPA Data'!$B691,'Crosswalk Particulates'!$D:$D,0))</f>
        <v>0</v>
      </c>
      <c r="H691" s="50">
        <f t="shared" si="10"/>
        <v>0</v>
      </c>
    </row>
    <row r="692" spans="1:8" hidden="1" x14ac:dyDescent="0.25">
      <c r="A692" s="31" t="s">
        <v>2436</v>
      </c>
      <c r="B692" s="31" t="s">
        <v>2430</v>
      </c>
      <c r="C692" s="31" t="s">
        <v>2408</v>
      </c>
      <c r="D692" s="41">
        <v>171847.68397573821</v>
      </c>
      <c r="E692" s="31" t="s">
        <v>2409</v>
      </c>
      <c r="F692" s="35" t="str">
        <f>INDEX('Crosswalk Particulates'!$B:$B,MATCH('2017 EPA Data'!A692,'Crosswalk Particulates'!$A:$A,0))</f>
        <v>Transportation Sector</v>
      </c>
      <c r="G692" s="39">
        <f>INDEX('Crosswalk Particulates'!$E:$E,MATCH('2017 EPA Data'!$B692,'Crosswalk Particulates'!$D:$D,0))</f>
        <v>0</v>
      </c>
      <c r="H692" s="50">
        <f t="shared" si="10"/>
        <v>0</v>
      </c>
    </row>
    <row r="693" spans="1:8" hidden="1" x14ac:dyDescent="0.25">
      <c r="A693" s="31" t="s">
        <v>2460</v>
      </c>
      <c r="B693" s="31" t="s">
        <v>2430</v>
      </c>
      <c r="C693" s="31" t="s">
        <v>2408</v>
      </c>
      <c r="D693" s="41">
        <v>171542.82512354027</v>
      </c>
      <c r="E693" s="31" t="s">
        <v>2409</v>
      </c>
      <c r="F693" s="35" t="str">
        <f>INDEX('Crosswalk Particulates'!$B:$B,MATCH('2017 EPA Data'!A693,'Crosswalk Particulates'!$A:$A,0))</f>
        <v>Transportation Sector</v>
      </c>
      <c r="G693" s="39">
        <f>INDEX('Crosswalk Particulates'!$E:$E,MATCH('2017 EPA Data'!$B693,'Crosswalk Particulates'!$D:$D,0))</f>
        <v>0</v>
      </c>
      <c r="H693" s="50">
        <f t="shared" si="10"/>
        <v>0</v>
      </c>
    </row>
    <row r="694" spans="1:8" hidden="1" x14ac:dyDescent="0.25">
      <c r="A694" s="31" t="s">
        <v>2410</v>
      </c>
      <c r="B694" s="31" t="s">
        <v>2574</v>
      </c>
      <c r="C694" s="31" t="s">
        <v>2408</v>
      </c>
      <c r="D694" s="41">
        <v>168526.23101477459</v>
      </c>
      <c r="E694" s="31" t="s">
        <v>2409</v>
      </c>
      <c r="F694" s="35" t="str">
        <f>INDEX('Crosswalk Particulates'!$B:$B,MATCH('2017 EPA Data'!A694,'Crosswalk Particulates'!$A:$A,0))</f>
        <v>process-other-industry</v>
      </c>
      <c r="G694" s="39">
        <f>INDEX('Crosswalk Particulates'!$E:$E,MATCH('2017 EPA Data'!$B694,'Crosswalk Particulates'!$D:$D,0))</f>
        <v>0</v>
      </c>
      <c r="H694" s="50">
        <f t="shared" si="10"/>
        <v>0</v>
      </c>
    </row>
    <row r="695" spans="1:8" hidden="1" x14ac:dyDescent="0.25">
      <c r="A695" s="31" t="s">
        <v>2483</v>
      </c>
      <c r="B695" s="31" t="s">
        <v>2428</v>
      </c>
      <c r="C695" s="31" t="s">
        <v>2408</v>
      </c>
      <c r="D695" s="41">
        <v>168195.29413267178</v>
      </c>
      <c r="E695" s="31" t="s">
        <v>2409</v>
      </c>
      <c r="F695" s="35" t="str">
        <f>INDEX('Crosswalk Particulates'!$B:$B,MATCH('2017 EPA Data'!A695,'Crosswalk Particulates'!$A:$A,0))</f>
        <v>process-ngps-industry</v>
      </c>
      <c r="G695" s="39">
        <f>INDEX('Crosswalk Particulates'!$E:$E,MATCH('2017 EPA Data'!$B695,'Crosswalk Particulates'!$D:$D,0))</f>
        <v>0</v>
      </c>
      <c r="H695" s="50">
        <f t="shared" si="10"/>
        <v>0</v>
      </c>
    </row>
    <row r="696" spans="1:8" hidden="1" x14ac:dyDescent="0.25">
      <c r="A696" s="31" t="s">
        <v>2429</v>
      </c>
      <c r="B696" s="31" t="s">
        <v>2575</v>
      </c>
      <c r="C696" s="31" t="s">
        <v>2408</v>
      </c>
      <c r="D696" s="41">
        <v>166515.3649049316</v>
      </c>
      <c r="E696" s="31" t="s">
        <v>2409</v>
      </c>
      <c r="F696" s="35" t="str">
        <f>INDEX('Crosswalk Particulates'!$B:$B,MATCH('2017 EPA Data'!A696,'Crosswalk Particulates'!$A:$A,0))</f>
        <v>process-other-industry</v>
      </c>
      <c r="G696" s="39">
        <f>INDEX('Crosswalk Particulates'!$E:$E,MATCH('2017 EPA Data'!$B696,'Crosswalk Particulates'!$D:$D,0))</f>
        <v>0</v>
      </c>
      <c r="H696" s="50">
        <f t="shared" si="10"/>
        <v>0</v>
      </c>
    </row>
    <row r="697" spans="1:8" hidden="1" x14ac:dyDescent="0.25">
      <c r="A697" s="31" t="s">
        <v>2414</v>
      </c>
      <c r="B697" s="31" t="s">
        <v>2547</v>
      </c>
      <c r="C697" s="31" t="s">
        <v>2408</v>
      </c>
      <c r="D697" s="41">
        <v>165730.80681648717</v>
      </c>
      <c r="E697" s="31" t="s">
        <v>2409</v>
      </c>
      <c r="F697" s="35" t="str">
        <f>INDEX('Crosswalk Particulates'!$B:$B,MATCH('2017 EPA Data'!A697,'Crosswalk Particulates'!$A:$A,0))</f>
        <v>Transportation Sector</v>
      </c>
      <c r="G697" s="39">
        <f>INDEX('Crosswalk Particulates'!$E:$E,MATCH('2017 EPA Data'!$B697,'Crosswalk Particulates'!$D:$D,0))</f>
        <v>0</v>
      </c>
      <c r="H697" s="50">
        <f t="shared" si="10"/>
        <v>0</v>
      </c>
    </row>
    <row r="698" spans="1:8" hidden="1" x14ac:dyDescent="0.25">
      <c r="A698" s="31" t="s">
        <v>2420</v>
      </c>
      <c r="B698" s="31" t="s">
        <v>2500</v>
      </c>
      <c r="C698" s="31" t="s">
        <v>2448</v>
      </c>
      <c r="D698" s="41">
        <v>164697.23289670155</v>
      </c>
      <c r="E698" s="31" t="s">
        <v>2413</v>
      </c>
      <c r="F698" s="35" t="str">
        <f>INDEX('Crosswalk Particulates'!$B:$B,MATCH('2017 EPA Data'!A698,'Crosswalk Particulates'!$A:$A,0))</f>
        <v>Other-EPA</v>
      </c>
      <c r="G698" s="39" t="str">
        <f>INDEX('Crosswalk Particulates'!$E:$E,MATCH('2017 EPA Data'!$B698,'Crosswalk Particulates'!$D:$D,0))</f>
        <v>NOX</v>
      </c>
      <c r="H698" s="50">
        <f t="shared" si="10"/>
        <v>149410994091.22803</v>
      </c>
    </row>
    <row r="699" spans="1:8" hidden="1" x14ac:dyDescent="0.25">
      <c r="A699" s="31" t="s">
        <v>2429</v>
      </c>
      <c r="B699" s="31" t="s">
        <v>2426</v>
      </c>
      <c r="C699" s="31" t="s">
        <v>2408</v>
      </c>
      <c r="D699" s="41">
        <v>163000.6330617831</v>
      </c>
      <c r="E699" s="31" t="s">
        <v>2409</v>
      </c>
      <c r="F699" s="35" t="str">
        <f>INDEX('Crosswalk Particulates'!$B:$B,MATCH('2017 EPA Data'!A699,'Crosswalk Particulates'!$A:$A,0))</f>
        <v>process-other-industry</v>
      </c>
      <c r="G699" s="39">
        <f>INDEX('Crosswalk Particulates'!$E:$E,MATCH('2017 EPA Data'!$B699,'Crosswalk Particulates'!$D:$D,0))</f>
        <v>0</v>
      </c>
      <c r="H699" s="50">
        <f t="shared" si="10"/>
        <v>0</v>
      </c>
    </row>
    <row r="700" spans="1:8" hidden="1" x14ac:dyDescent="0.25">
      <c r="A700" s="31" t="s">
        <v>2410</v>
      </c>
      <c r="B700" s="31" t="s">
        <v>2451</v>
      </c>
      <c r="C700" s="31" t="s">
        <v>2448</v>
      </c>
      <c r="D700" s="41">
        <v>162932.37244951937</v>
      </c>
      <c r="E700" s="31" t="s">
        <v>2413</v>
      </c>
      <c r="F700" s="35" t="str">
        <f>INDEX('Crosswalk Particulates'!$B:$B,MATCH('2017 EPA Data'!A700,'Crosswalk Particulates'!$A:$A,0))</f>
        <v>process-other-industry</v>
      </c>
      <c r="G700" s="39" t="str">
        <f>INDEX('Crosswalk Particulates'!$E:$E,MATCH('2017 EPA Data'!$B700,'Crosswalk Particulates'!$D:$D,0))</f>
        <v>CO</v>
      </c>
      <c r="H700" s="50">
        <f t="shared" si="10"/>
        <v>147809937721.25754</v>
      </c>
    </row>
    <row r="701" spans="1:8" hidden="1" x14ac:dyDescent="0.25">
      <c r="A701" s="31" t="s">
        <v>2560</v>
      </c>
      <c r="B701" s="31" t="s">
        <v>2411</v>
      </c>
      <c r="C701" s="31" t="s">
        <v>2412</v>
      </c>
      <c r="D701" s="41">
        <v>161681.95795272</v>
      </c>
      <c r="E701" s="31" t="s">
        <v>2413</v>
      </c>
      <c r="F701" s="35" t="str">
        <f>INDEX('Crosswalk Particulates'!$B:$B,MATCH('2017 EPA Data'!A701,'Crosswalk Particulates'!$A:$A,0))</f>
        <v>Commercial Buildings Sector</v>
      </c>
      <c r="G701" s="39">
        <f>INDEX('Crosswalk Particulates'!$E:$E,MATCH('2017 EPA Data'!$B701,'Crosswalk Particulates'!$D:$D,0))</f>
        <v>0</v>
      </c>
      <c r="H701" s="50">
        <f t="shared" si="10"/>
        <v>146675579422.05008</v>
      </c>
    </row>
    <row r="702" spans="1:8" hidden="1" x14ac:dyDescent="0.25">
      <c r="A702" s="31" t="s">
        <v>2410</v>
      </c>
      <c r="B702" s="31" t="s">
        <v>2576</v>
      </c>
      <c r="C702" s="31" t="s">
        <v>2408</v>
      </c>
      <c r="D702" s="41">
        <v>161032.79646244177</v>
      </c>
      <c r="E702" s="31" t="s">
        <v>2409</v>
      </c>
      <c r="F702" s="35" t="str">
        <f>INDEX('Crosswalk Particulates'!$B:$B,MATCH('2017 EPA Data'!A702,'Crosswalk Particulates'!$A:$A,0))</f>
        <v>process-other-industry</v>
      </c>
      <c r="G702" s="39">
        <f>INDEX('Crosswalk Particulates'!$E:$E,MATCH('2017 EPA Data'!$B702,'Crosswalk Particulates'!$D:$D,0))</f>
        <v>0</v>
      </c>
      <c r="H702" s="50">
        <f t="shared" si="10"/>
        <v>0</v>
      </c>
    </row>
    <row r="703" spans="1:8" hidden="1" x14ac:dyDescent="0.25">
      <c r="A703" s="31" t="s">
        <v>2450</v>
      </c>
      <c r="B703" s="31" t="s">
        <v>2537</v>
      </c>
      <c r="C703" s="31" t="s">
        <v>2408</v>
      </c>
      <c r="D703" s="41">
        <v>160190.49979255878</v>
      </c>
      <c r="E703" s="31" t="s">
        <v>2409</v>
      </c>
      <c r="F703" s="35" t="str">
        <f>INDEX('Crosswalk Particulates'!$B:$B,MATCH('2017 EPA Data'!A703,'Crosswalk Particulates'!$A:$A,0))</f>
        <v>process-waste-industry</v>
      </c>
      <c r="G703" s="39">
        <f>INDEX('Crosswalk Particulates'!$E:$E,MATCH('2017 EPA Data'!$B703,'Crosswalk Particulates'!$D:$D,0))</f>
        <v>0</v>
      </c>
      <c r="H703" s="50">
        <f t="shared" si="10"/>
        <v>0</v>
      </c>
    </row>
    <row r="704" spans="1:8" hidden="1" x14ac:dyDescent="0.25">
      <c r="A704" s="31" t="s">
        <v>2523</v>
      </c>
      <c r="B704" s="31" t="s">
        <v>2430</v>
      </c>
      <c r="C704" s="31" t="s">
        <v>2408</v>
      </c>
      <c r="D704" s="41">
        <v>160099.50974750804</v>
      </c>
      <c r="E704" s="31" t="s">
        <v>2409</v>
      </c>
      <c r="F704" s="35" t="str">
        <f>INDEX('Crosswalk Particulates'!$B:$B,MATCH('2017 EPA Data'!A704,'Crosswalk Particulates'!$A:$A,0))</f>
        <v>industry-fuel-other</v>
      </c>
      <c r="G704" s="39">
        <f>INDEX('Crosswalk Particulates'!$E:$E,MATCH('2017 EPA Data'!$B704,'Crosswalk Particulates'!$D:$D,0))</f>
        <v>0</v>
      </c>
      <c r="H704" s="50">
        <f t="shared" si="10"/>
        <v>0</v>
      </c>
    </row>
    <row r="705" spans="1:8" hidden="1" x14ac:dyDescent="0.25">
      <c r="A705" s="31" t="s">
        <v>2494</v>
      </c>
      <c r="B705" s="31" t="s">
        <v>2427</v>
      </c>
      <c r="C705" s="31" t="s">
        <v>2408</v>
      </c>
      <c r="D705" s="41">
        <v>159801.7765191831</v>
      </c>
      <c r="E705" s="31" t="s">
        <v>2409</v>
      </c>
      <c r="F705" s="35" t="str">
        <f>INDEX('Crosswalk Particulates'!$B:$B,MATCH('2017 EPA Data'!A705,'Crosswalk Particulates'!$A:$A,0))</f>
        <v>Transportation Sector</v>
      </c>
      <c r="G705" s="39">
        <f>INDEX('Crosswalk Particulates'!$E:$E,MATCH('2017 EPA Data'!$B705,'Crosswalk Particulates'!$D:$D,0))</f>
        <v>0</v>
      </c>
      <c r="H705" s="50">
        <f t="shared" si="10"/>
        <v>0</v>
      </c>
    </row>
    <row r="706" spans="1:8" hidden="1" x14ac:dyDescent="0.25">
      <c r="A706" s="31" t="s">
        <v>2469</v>
      </c>
      <c r="B706" s="31" t="s">
        <v>2558</v>
      </c>
      <c r="C706" s="31" t="s">
        <v>2408</v>
      </c>
      <c r="D706" s="41">
        <v>159183.62992400001</v>
      </c>
      <c r="E706" s="31" t="s">
        <v>2409</v>
      </c>
      <c r="F706" s="35" t="str">
        <f>INDEX('Crosswalk Particulates'!$B:$B,MATCH('2017 EPA Data'!A706,'Crosswalk Particulates'!$A:$A,0))</f>
        <v>process-chemicals-industry</v>
      </c>
      <c r="G706" s="39">
        <f>INDEX('Crosswalk Particulates'!$E:$E,MATCH('2017 EPA Data'!$B706,'Crosswalk Particulates'!$D:$D,0))</f>
        <v>0</v>
      </c>
      <c r="H706" s="50">
        <f t="shared" si="10"/>
        <v>0</v>
      </c>
    </row>
    <row r="707" spans="1:8" hidden="1" x14ac:dyDescent="0.25">
      <c r="A707" s="31" t="s">
        <v>2410</v>
      </c>
      <c r="B707" s="31" t="s">
        <v>2500</v>
      </c>
      <c r="C707" s="31" t="s">
        <v>2448</v>
      </c>
      <c r="D707" s="41">
        <v>158205.71900260274</v>
      </c>
      <c r="E707" s="31" t="s">
        <v>2413</v>
      </c>
      <c r="F707" s="35" t="str">
        <f>INDEX('Crosswalk Particulates'!$B:$B,MATCH('2017 EPA Data'!A707,'Crosswalk Particulates'!$A:$A,0))</f>
        <v>process-other-industry</v>
      </c>
      <c r="G707" s="39" t="str">
        <f>INDEX('Crosswalk Particulates'!$E:$E,MATCH('2017 EPA Data'!$B707,'Crosswalk Particulates'!$D:$D,0))</f>
        <v>NOX</v>
      </c>
      <c r="H707" s="50">
        <f t="shared" si="10"/>
        <v>143521984743.4957</v>
      </c>
    </row>
    <row r="708" spans="1:8" hidden="1" x14ac:dyDescent="0.25">
      <c r="A708" s="31" t="s">
        <v>2487</v>
      </c>
      <c r="B708" s="31" t="s">
        <v>2537</v>
      </c>
      <c r="C708" s="31" t="s">
        <v>2408</v>
      </c>
      <c r="D708" s="41">
        <v>157183.0618945942</v>
      </c>
      <c r="E708" s="31" t="s">
        <v>2409</v>
      </c>
      <c r="F708" s="35" t="str">
        <f>INDEX('Crosswalk Particulates'!$B:$B,MATCH('2017 EPA Data'!A708,'Crosswalk Particulates'!$A:$A,0))</f>
        <v>industry-fuel-coal</v>
      </c>
      <c r="G708" s="39">
        <f>INDEX('Crosswalk Particulates'!$E:$E,MATCH('2017 EPA Data'!$B708,'Crosswalk Particulates'!$D:$D,0))</f>
        <v>0</v>
      </c>
      <c r="H708" s="50">
        <f t="shared" ref="H708:H771" si="11">IF(E708="TON",D708/metricton_to_shortton,0)*10^6</f>
        <v>0</v>
      </c>
    </row>
    <row r="709" spans="1:8" hidden="1" x14ac:dyDescent="0.25">
      <c r="A709" s="31" t="s">
        <v>2491</v>
      </c>
      <c r="B709" s="31" t="s">
        <v>2497</v>
      </c>
      <c r="C709" s="31" t="s">
        <v>2408</v>
      </c>
      <c r="D709" s="41">
        <v>156005.90789632429</v>
      </c>
      <c r="E709" s="31" t="s">
        <v>2409</v>
      </c>
      <c r="F709" s="35" t="str">
        <f>INDEX('Crosswalk Particulates'!$B:$B,MATCH('2017 EPA Data'!A709,'Crosswalk Particulates'!$A:$A,0))</f>
        <v>industry-fuel-biomass</v>
      </c>
      <c r="G709" s="39">
        <f>INDEX('Crosswalk Particulates'!$E:$E,MATCH('2017 EPA Data'!$B709,'Crosswalk Particulates'!$D:$D,0))</f>
        <v>0</v>
      </c>
      <c r="H709" s="50">
        <f t="shared" si="11"/>
        <v>0</v>
      </c>
    </row>
    <row r="710" spans="1:8" hidden="1" x14ac:dyDescent="0.25">
      <c r="A710" s="31" t="s">
        <v>2492</v>
      </c>
      <c r="B710" s="31" t="s">
        <v>2512</v>
      </c>
      <c r="C710" s="31" t="s">
        <v>2408</v>
      </c>
      <c r="D710" s="41">
        <v>153289.48009973174</v>
      </c>
      <c r="E710" s="31" t="s">
        <v>2409</v>
      </c>
      <c r="F710" s="35" t="str">
        <f>INDEX('Crosswalk Particulates'!$B:$B,MATCH('2017 EPA Data'!A710,'Crosswalk Particulates'!$A:$A,0))</f>
        <v>Commercial Buildings Sector</v>
      </c>
      <c r="G710" s="39">
        <f>INDEX('Crosswalk Particulates'!$E:$E,MATCH('2017 EPA Data'!$B710,'Crosswalk Particulates'!$D:$D,0))</f>
        <v>0</v>
      </c>
      <c r="H710" s="50">
        <f t="shared" si="11"/>
        <v>0</v>
      </c>
    </row>
    <row r="711" spans="1:8" hidden="1" x14ac:dyDescent="0.25">
      <c r="A711" s="31" t="s">
        <v>2456</v>
      </c>
      <c r="B711" s="31" t="s">
        <v>2577</v>
      </c>
      <c r="C711" s="31" t="s">
        <v>2408</v>
      </c>
      <c r="D711" s="41">
        <v>151416.85430058121</v>
      </c>
      <c r="E711" s="31" t="s">
        <v>2409</v>
      </c>
      <c r="F711" s="35" t="str">
        <f>INDEX('Crosswalk Particulates'!$B:$B,MATCH('2017 EPA Data'!A711,'Crosswalk Particulates'!$A:$A,0))</f>
        <v>Electricity Sector</v>
      </c>
      <c r="G711" s="39">
        <f>INDEX('Crosswalk Particulates'!$E:$E,MATCH('2017 EPA Data'!$B711,'Crosswalk Particulates'!$D:$D,0))</f>
        <v>0</v>
      </c>
      <c r="H711" s="50">
        <f t="shared" si="11"/>
        <v>0</v>
      </c>
    </row>
    <row r="712" spans="1:8" hidden="1" x14ac:dyDescent="0.25">
      <c r="A712" s="31" t="s">
        <v>2487</v>
      </c>
      <c r="B712" s="31" t="s">
        <v>2497</v>
      </c>
      <c r="C712" s="31" t="s">
        <v>2408</v>
      </c>
      <c r="D712" s="41">
        <v>150792.3623022</v>
      </c>
      <c r="E712" s="31" t="s">
        <v>2409</v>
      </c>
      <c r="F712" s="35" t="str">
        <f>INDEX('Crosswalk Particulates'!$B:$B,MATCH('2017 EPA Data'!A712,'Crosswalk Particulates'!$A:$A,0))</f>
        <v>industry-fuel-coal</v>
      </c>
      <c r="G712" s="39">
        <f>INDEX('Crosswalk Particulates'!$E:$E,MATCH('2017 EPA Data'!$B712,'Crosswalk Particulates'!$D:$D,0))</f>
        <v>0</v>
      </c>
      <c r="H712" s="50">
        <f t="shared" si="11"/>
        <v>0</v>
      </c>
    </row>
    <row r="713" spans="1:8" hidden="1" x14ac:dyDescent="0.25">
      <c r="A713" s="31" t="s">
        <v>2438</v>
      </c>
      <c r="B713" s="31" t="s">
        <v>2530</v>
      </c>
      <c r="C713" s="31" t="s">
        <v>2408</v>
      </c>
      <c r="D713" s="41">
        <v>150111.08830995401</v>
      </c>
      <c r="E713" s="31" t="s">
        <v>2409</v>
      </c>
      <c r="F713" s="35" t="str">
        <f>INDEX('Crosswalk Particulates'!$B:$B,MATCH('2017 EPA Data'!A713,'Crosswalk Particulates'!$A:$A,0))</f>
        <v>process-other-industry</v>
      </c>
      <c r="G713" s="39">
        <f>INDEX('Crosswalk Particulates'!$E:$E,MATCH('2017 EPA Data'!$B713,'Crosswalk Particulates'!$D:$D,0))</f>
        <v>0</v>
      </c>
      <c r="H713" s="50">
        <f t="shared" si="11"/>
        <v>0</v>
      </c>
    </row>
    <row r="714" spans="1:8" hidden="1" x14ac:dyDescent="0.25">
      <c r="A714" s="31" t="s">
        <v>2429</v>
      </c>
      <c r="B714" s="31" t="s">
        <v>2489</v>
      </c>
      <c r="C714" s="31" t="s">
        <v>2408</v>
      </c>
      <c r="D714" s="41">
        <v>148783.37703457201</v>
      </c>
      <c r="E714" s="31" t="s">
        <v>2409</v>
      </c>
      <c r="F714" s="35" t="str">
        <f>INDEX('Crosswalk Particulates'!$B:$B,MATCH('2017 EPA Data'!A714,'Crosswalk Particulates'!$A:$A,0))</f>
        <v>process-other-industry</v>
      </c>
      <c r="G714" s="39">
        <f>INDEX('Crosswalk Particulates'!$E:$E,MATCH('2017 EPA Data'!$B714,'Crosswalk Particulates'!$D:$D,0))</f>
        <v>0</v>
      </c>
      <c r="H714" s="50">
        <f t="shared" si="11"/>
        <v>0</v>
      </c>
    </row>
    <row r="715" spans="1:8" hidden="1" x14ac:dyDescent="0.25">
      <c r="A715" s="31" t="s">
        <v>2432</v>
      </c>
      <c r="B715" s="31" t="s">
        <v>2532</v>
      </c>
      <c r="C715" s="31" t="s">
        <v>2408</v>
      </c>
      <c r="D715" s="41">
        <v>148467.344979343</v>
      </c>
      <c r="E715" s="31" t="s">
        <v>2409</v>
      </c>
      <c r="F715" s="35" t="str">
        <f>INDEX('Crosswalk Particulates'!$B:$B,MATCH('2017 EPA Data'!A715,'Crosswalk Particulates'!$A:$A,0))</f>
        <v>Transportation Sector</v>
      </c>
      <c r="G715" s="39">
        <f>INDEX('Crosswalk Particulates'!$E:$E,MATCH('2017 EPA Data'!$B715,'Crosswalk Particulates'!$D:$D,0))</f>
        <v>0</v>
      </c>
      <c r="H715" s="50">
        <f t="shared" si="11"/>
        <v>0</v>
      </c>
    </row>
    <row r="716" spans="1:8" hidden="1" x14ac:dyDescent="0.25">
      <c r="A716" s="31" t="s">
        <v>2460</v>
      </c>
      <c r="B716" s="31" t="s">
        <v>2428</v>
      </c>
      <c r="C716" s="31" t="s">
        <v>2408</v>
      </c>
      <c r="D716" s="41">
        <v>147939.00092665144</v>
      </c>
      <c r="E716" s="31" t="s">
        <v>2409</v>
      </c>
      <c r="F716" s="35" t="str">
        <f>INDEX('Crosswalk Particulates'!$B:$B,MATCH('2017 EPA Data'!A716,'Crosswalk Particulates'!$A:$A,0))</f>
        <v>Transportation Sector</v>
      </c>
      <c r="G716" s="39">
        <f>INDEX('Crosswalk Particulates'!$E:$E,MATCH('2017 EPA Data'!$B716,'Crosswalk Particulates'!$D:$D,0))</f>
        <v>0</v>
      </c>
      <c r="H716" s="50">
        <f t="shared" si="11"/>
        <v>0</v>
      </c>
    </row>
    <row r="717" spans="1:8" hidden="1" x14ac:dyDescent="0.25">
      <c r="A717" s="31" t="s">
        <v>2493</v>
      </c>
      <c r="B717" s="31" t="s">
        <v>2451</v>
      </c>
      <c r="C717" s="31" t="s">
        <v>2448</v>
      </c>
      <c r="D717" s="41">
        <v>147619.54042413351</v>
      </c>
      <c r="E717" s="31" t="s">
        <v>2413</v>
      </c>
      <c r="F717" s="35" t="str">
        <f>INDEX('Crosswalk Particulates'!$B:$B,MATCH('2017 EPA Data'!A717,'Crosswalk Particulates'!$A:$A,0))</f>
        <v>process-other-industry</v>
      </c>
      <c r="G717" s="39" t="str">
        <f>INDEX('Crosswalk Particulates'!$E:$E,MATCH('2017 EPA Data'!$B717,'Crosswalk Particulates'!$D:$D,0))</f>
        <v>CO</v>
      </c>
      <c r="H717" s="50">
        <f t="shared" si="11"/>
        <v>133918353661.0695</v>
      </c>
    </row>
    <row r="718" spans="1:8" hidden="1" x14ac:dyDescent="0.25">
      <c r="A718" s="31" t="s">
        <v>2410</v>
      </c>
      <c r="B718" s="31" t="s">
        <v>2530</v>
      </c>
      <c r="C718" s="31" t="s">
        <v>2408</v>
      </c>
      <c r="D718" s="41">
        <v>147287.5561517709</v>
      </c>
      <c r="E718" s="31" t="s">
        <v>2409</v>
      </c>
      <c r="F718" s="35" t="str">
        <f>INDEX('Crosswalk Particulates'!$B:$B,MATCH('2017 EPA Data'!A718,'Crosswalk Particulates'!$A:$A,0))</f>
        <v>process-other-industry</v>
      </c>
      <c r="G718" s="39">
        <f>INDEX('Crosswalk Particulates'!$E:$E,MATCH('2017 EPA Data'!$B718,'Crosswalk Particulates'!$D:$D,0))</f>
        <v>0</v>
      </c>
      <c r="H718" s="50">
        <f t="shared" si="11"/>
        <v>0</v>
      </c>
    </row>
    <row r="719" spans="1:8" hidden="1" x14ac:dyDescent="0.25">
      <c r="A719" s="31" t="s">
        <v>2476</v>
      </c>
      <c r="B719" s="31" t="s">
        <v>2427</v>
      </c>
      <c r="C719" s="31" t="s">
        <v>2408</v>
      </c>
      <c r="D719" s="41">
        <v>147235.72998060001</v>
      </c>
      <c r="E719" s="31" t="s">
        <v>2409</v>
      </c>
      <c r="F719" s="35" t="str">
        <f>INDEX('Crosswalk Particulates'!$B:$B,MATCH('2017 EPA Data'!A719,'Crosswalk Particulates'!$A:$A,0))</f>
        <v>process-other-industry</v>
      </c>
      <c r="G719" s="39">
        <f>INDEX('Crosswalk Particulates'!$E:$E,MATCH('2017 EPA Data'!$B719,'Crosswalk Particulates'!$D:$D,0))</f>
        <v>0</v>
      </c>
      <c r="H719" s="50">
        <f t="shared" si="11"/>
        <v>0</v>
      </c>
    </row>
    <row r="720" spans="1:8" x14ac:dyDescent="0.25">
      <c r="A720" s="31" t="s">
        <v>2436</v>
      </c>
      <c r="B720" s="31" t="s">
        <v>2500</v>
      </c>
      <c r="C720" s="31" t="s">
        <v>2448</v>
      </c>
      <c r="D720" s="41">
        <v>146997.26524064489</v>
      </c>
      <c r="E720" s="31" t="s">
        <v>2413</v>
      </c>
      <c r="F720" s="35" t="str">
        <f>INDEX('Crosswalk Particulates'!$B:$B,MATCH('2017 EPA Data'!A720,'Crosswalk Particulates'!$A:$A,0))</f>
        <v>Transportation Sector</v>
      </c>
      <c r="G720" s="39" t="str">
        <f>INDEX('Crosswalk Particulates'!$E:$E,MATCH('2017 EPA Data'!$B720,'Crosswalk Particulates'!$D:$D,0))</f>
        <v>NOX</v>
      </c>
      <c r="H720" s="50">
        <f t="shared" si="11"/>
        <v>133353834439.17311</v>
      </c>
    </row>
    <row r="721" spans="1:8" hidden="1" x14ac:dyDescent="0.25">
      <c r="A721" s="31" t="s">
        <v>2410</v>
      </c>
      <c r="B721" s="31" t="s">
        <v>2533</v>
      </c>
      <c r="C721" s="31" t="s">
        <v>2408</v>
      </c>
      <c r="D721" s="41">
        <v>146638.29034869661</v>
      </c>
      <c r="E721" s="31" t="s">
        <v>2409</v>
      </c>
      <c r="F721" s="35" t="str">
        <f>INDEX('Crosswalk Particulates'!$B:$B,MATCH('2017 EPA Data'!A721,'Crosswalk Particulates'!$A:$A,0))</f>
        <v>process-other-industry</v>
      </c>
      <c r="G721" s="39">
        <f>INDEX('Crosswalk Particulates'!$E:$E,MATCH('2017 EPA Data'!$B721,'Crosswalk Particulates'!$D:$D,0))</f>
        <v>0</v>
      </c>
      <c r="H721" s="50">
        <f t="shared" si="11"/>
        <v>0</v>
      </c>
    </row>
    <row r="722" spans="1:8" hidden="1" x14ac:dyDescent="0.25">
      <c r="A722" s="31" t="s">
        <v>2472</v>
      </c>
      <c r="B722" s="31" t="s">
        <v>2500</v>
      </c>
      <c r="C722" s="31" t="s">
        <v>2448</v>
      </c>
      <c r="D722" s="41">
        <v>144996.96401554745</v>
      </c>
      <c r="E722" s="31" t="s">
        <v>2413</v>
      </c>
      <c r="F722" s="35" t="str">
        <f>INDEX('Crosswalk Particulates'!$B:$B,MATCH('2017 EPA Data'!A722,'Crosswalk Particulates'!$A:$A,0))</f>
        <v>Electricity Sector</v>
      </c>
      <c r="G722" s="39" t="str">
        <f>INDEX('Crosswalk Particulates'!$E:$E,MATCH('2017 EPA Data'!$B722,'Crosswalk Particulates'!$D:$D,0))</f>
        <v>NOX</v>
      </c>
      <c r="H722" s="50">
        <f t="shared" si="11"/>
        <v>131539189534.29387</v>
      </c>
    </row>
    <row r="723" spans="1:8" hidden="1" x14ac:dyDescent="0.25">
      <c r="A723" s="31" t="s">
        <v>2420</v>
      </c>
      <c r="B723" s="31" t="s">
        <v>2496</v>
      </c>
      <c r="C723" s="31" t="s">
        <v>2448</v>
      </c>
      <c r="D723" s="41">
        <v>144912.69213721971</v>
      </c>
      <c r="E723" s="31" t="s">
        <v>2413</v>
      </c>
      <c r="F723" s="35" t="str">
        <f>INDEX('Crosswalk Particulates'!$B:$B,MATCH('2017 EPA Data'!A723,'Crosswalk Particulates'!$A:$A,0))</f>
        <v>Other-EPA</v>
      </c>
      <c r="G723" s="39">
        <f>INDEX('Crosswalk Particulates'!$E:$E,MATCH('2017 EPA Data'!$B723,'Crosswalk Particulates'!$D:$D,0))</f>
        <v>0</v>
      </c>
      <c r="H723" s="50">
        <f t="shared" si="11"/>
        <v>131462739281.34528</v>
      </c>
    </row>
    <row r="724" spans="1:8" hidden="1" x14ac:dyDescent="0.25">
      <c r="A724" s="31" t="s">
        <v>2556</v>
      </c>
      <c r="B724" s="31" t="s">
        <v>2471</v>
      </c>
      <c r="C724" s="31" t="s">
        <v>2408</v>
      </c>
      <c r="D724" s="41">
        <v>144830.52512919999</v>
      </c>
      <c r="E724" s="31" t="s">
        <v>2409</v>
      </c>
      <c r="F724" s="35" t="str">
        <f>INDEX('Crosswalk Particulates'!$B:$B,MATCH('2017 EPA Data'!A724,'Crosswalk Particulates'!$A:$A,0))</f>
        <v>Commercial Buildings Sector</v>
      </c>
      <c r="G724" s="39">
        <f>INDEX('Crosswalk Particulates'!$E:$E,MATCH('2017 EPA Data'!$B724,'Crosswalk Particulates'!$D:$D,0))</f>
        <v>0</v>
      </c>
      <c r="H724" s="50">
        <f t="shared" si="11"/>
        <v>0</v>
      </c>
    </row>
    <row r="725" spans="1:8" hidden="1" x14ac:dyDescent="0.25">
      <c r="A725" s="31" t="s">
        <v>2473</v>
      </c>
      <c r="B725" s="31" t="s">
        <v>2500</v>
      </c>
      <c r="C725" s="31" t="s">
        <v>2448</v>
      </c>
      <c r="D725" s="41">
        <v>143901.49923698511</v>
      </c>
      <c r="E725" s="31" t="s">
        <v>2413</v>
      </c>
      <c r="F725" s="35" t="str">
        <f>INDEX('Crosswalk Particulates'!$B:$B,MATCH('2017 EPA Data'!A725,'Crosswalk Particulates'!$A:$A,0))</f>
        <v>Commercial Buildings Sector</v>
      </c>
      <c r="G725" s="39" t="str">
        <f>INDEX('Crosswalk Particulates'!$E:$E,MATCH('2017 EPA Data'!$B725,'Crosswalk Particulates'!$D:$D,0))</f>
        <v>NOX</v>
      </c>
      <c r="H725" s="50">
        <f t="shared" si="11"/>
        <v>130545399422.10915</v>
      </c>
    </row>
    <row r="726" spans="1:8" hidden="1" x14ac:dyDescent="0.25">
      <c r="A726" s="31" t="s">
        <v>2418</v>
      </c>
      <c r="B726" s="31" t="s">
        <v>2505</v>
      </c>
      <c r="C726" s="31" t="s">
        <v>2408</v>
      </c>
      <c r="D726" s="41">
        <v>142511.13094704328</v>
      </c>
      <c r="E726" s="31" t="s">
        <v>2409</v>
      </c>
      <c r="F726" s="35" t="str">
        <f>INDEX('Crosswalk Particulates'!$B:$B,MATCH('2017 EPA Data'!A726,'Crosswalk Particulates'!$A:$A,0))</f>
        <v>Transportation Sector</v>
      </c>
      <c r="G726" s="39">
        <f>INDEX('Crosswalk Particulates'!$E:$E,MATCH('2017 EPA Data'!$B726,'Crosswalk Particulates'!$D:$D,0))</f>
        <v>0</v>
      </c>
      <c r="H726" s="50">
        <f t="shared" si="11"/>
        <v>0</v>
      </c>
    </row>
    <row r="727" spans="1:8" hidden="1" x14ac:dyDescent="0.25">
      <c r="A727" s="31" t="s">
        <v>2492</v>
      </c>
      <c r="B727" s="31" t="s">
        <v>2467</v>
      </c>
      <c r="C727" s="31" t="s">
        <v>2408</v>
      </c>
      <c r="D727" s="41">
        <v>141948.60034123401</v>
      </c>
      <c r="E727" s="31" t="s">
        <v>2409</v>
      </c>
      <c r="F727" s="35" t="str">
        <f>INDEX('Crosswalk Particulates'!$B:$B,MATCH('2017 EPA Data'!A727,'Crosswalk Particulates'!$A:$A,0))</f>
        <v>Commercial Buildings Sector</v>
      </c>
      <c r="G727" s="39">
        <f>INDEX('Crosswalk Particulates'!$E:$E,MATCH('2017 EPA Data'!$B727,'Crosswalk Particulates'!$D:$D,0))</f>
        <v>0</v>
      </c>
      <c r="H727" s="50">
        <f t="shared" si="11"/>
        <v>0</v>
      </c>
    </row>
    <row r="728" spans="1:8" hidden="1" x14ac:dyDescent="0.25">
      <c r="A728" s="31" t="s">
        <v>2429</v>
      </c>
      <c r="B728" s="31" t="s">
        <v>2428</v>
      </c>
      <c r="C728" s="31" t="s">
        <v>2408</v>
      </c>
      <c r="D728" s="41">
        <v>141694.11498237899</v>
      </c>
      <c r="E728" s="31" t="s">
        <v>2409</v>
      </c>
      <c r="F728" s="35" t="str">
        <f>INDEX('Crosswalk Particulates'!$B:$B,MATCH('2017 EPA Data'!A728,'Crosswalk Particulates'!$A:$A,0))</f>
        <v>process-other-industry</v>
      </c>
      <c r="G728" s="39">
        <f>INDEX('Crosswalk Particulates'!$E:$E,MATCH('2017 EPA Data'!$B728,'Crosswalk Particulates'!$D:$D,0))</f>
        <v>0</v>
      </c>
      <c r="H728" s="50">
        <f t="shared" si="11"/>
        <v>0</v>
      </c>
    </row>
    <row r="729" spans="1:8" hidden="1" x14ac:dyDescent="0.25">
      <c r="A729" s="31" t="s">
        <v>2456</v>
      </c>
      <c r="B729" s="31" t="s">
        <v>2578</v>
      </c>
      <c r="C729" s="31" t="s">
        <v>2408</v>
      </c>
      <c r="D729" s="41">
        <v>140442.85495589999</v>
      </c>
      <c r="E729" s="31" t="s">
        <v>2409</v>
      </c>
      <c r="F729" s="35" t="str">
        <f>INDEX('Crosswalk Particulates'!$B:$B,MATCH('2017 EPA Data'!A729,'Crosswalk Particulates'!$A:$A,0))</f>
        <v>Electricity Sector</v>
      </c>
      <c r="G729" s="39">
        <f>INDEX('Crosswalk Particulates'!$E:$E,MATCH('2017 EPA Data'!$B729,'Crosswalk Particulates'!$D:$D,0))</f>
        <v>0</v>
      </c>
      <c r="H729" s="50">
        <f t="shared" si="11"/>
        <v>0</v>
      </c>
    </row>
    <row r="730" spans="1:8" hidden="1" x14ac:dyDescent="0.25">
      <c r="A730" s="31" t="s">
        <v>2450</v>
      </c>
      <c r="B730" s="31" t="s">
        <v>2533</v>
      </c>
      <c r="C730" s="31" t="s">
        <v>2408</v>
      </c>
      <c r="D730" s="41">
        <v>139951.29003183483</v>
      </c>
      <c r="E730" s="31" t="s">
        <v>2409</v>
      </c>
      <c r="F730" s="35" t="str">
        <f>INDEX('Crosswalk Particulates'!$B:$B,MATCH('2017 EPA Data'!A730,'Crosswalk Particulates'!$A:$A,0))</f>
        <v>process-waste-industry</v>
      </c>
      <c r="G730" s="39">
        <f>INDEX('Crosswalk Particulates'!$E:$E,MATCH('2017 EPA Data'!$B730,'Crosswalk Particulates'!$D:$D,0))</f>
        <v>0</v>
      </c>
      <c r="H730" s="50">
        <f t="shared" si="11"/>
        <v>0</v>
      </c>
    </row>
    <row r="731" spans="1:8" hidden="1" x14ac:dyDescent="0.25">
      <c r="A731" s="31" t="s">
        <v>2523</v>
      </c>
      <c r="B731" s="31" t="s">
        <v>2415</v>
      </c>
      <c r="C731" s="31" t="s">
        <v>2408</v>
      </c>
      <c r="D731" s="41">
        <v>139926.92439012471</v>
      </c>
      <c r="E731" s="31" t="s">
        <v>2409</v>
      </c>
      <c r="F731" s="35" t="str">
        <f>INDEX('Crosswalk Particulates'!$B:$B,MATCH('2017 EPA Data'!A731,'Crosswalk Particulates'!$A:$A,0))</f>
        <v>industry-fuel-other</v>
      </c>
      <c r="G731" s="39">
        <f>INDEX('Crosswalk Particulates'!$E:$E,MATCH('2017 EPA Data'!$B731,'Crosswalk Particulates'!$D:$D,0))</f>
        <v>0</v>
      </c>
      <c r="H731" s="50">
        <f t="shared" si="11"/>
        <v>0</v>
      </c>
    </row>
    <row r="732" spans="1:8" hidden="1" x14ac:dyDescent="0.25">
      <c r="A732" s="31" t="s">
        <v>2469</v>
      </c>
      <c r="B732" s="31" t="s">
        <v>2451</v>
      </c>
      <c r="C732" s="31" t="s">
        <v>2448</v>
      </c>
      <c r="D732" s="41">
        <v>139415.57659005761</v>
      </c>
      <c r="E732" s="31" t="s">
        <v>2413</v>
      </c>
      <c r="F732" s="35" t="str">
        <f>INDEX('Crosswalk Particulates'!$B:$B,MATCH('2017 EPA Data'!A732,'Crosswalk Particulates'!$A:$A,0))</f>
        <v>process-chemicals-industry</v>
      </c>
      <c r="G732" s="39" t="str">
        <f>INDEX('Crosswalk Particulates'!$E:$E,MATCH('2017 EPA Data'!$B732,'Crosswalk Particulates'!$D:$D,0))</f>
        <v>CO</v>
      </c>
      <c r="H732" s="50">
        <f t="shared" si="11"/>
        <v>126475834012.26299</v>
      </c>
    </row>
    <row r="733" spans="1:8" hidden="1" x14ac:dyDescent="0.25">
      <c r="A733" s="31" t="s">
        <v>2425</v>
      </c>
      <c r="B733" s="31" t="s">
        <v>2547</v>
      </c>
      <c r="C733" s="31" t="s">
        <v>2408</v>
      </c>
      <c r="D733" s="41">
        <v>139156.986349393</v>
      </c>
      <c r="E733" s="31" t="s">
        <v>2409</v>
      </c>
      <c r="F733" s="35" t="str">
        <f>INDEX('Crosswalk Particulates'!$B:$B,MATCH('2017 EPA Data'!A733,'Crosswalk Particulates'!$A:$A,0))</f>
        <v>Other-EPA</v>
      </c>
      <c r="G733" s="39">
        <f>INDEX('Crosswalk Particulates'!$E:$E,MATCH('2017 EPA Data'!$B733,'Crosswalk Particulates'!$D:$D,0))</f>
        <v>0</v>
      </c>
      <c r="H733" s="50">
        <f t="shared" si="11"/>
        <v>0</v>
      </c>
    </row>
    <row r="734" spans="1:8" hidden="1" x14ac:dyDescent="0.25">
      <c r="A734" s="31" t="s">
        <v>2410</v>
      </c>
      <c r="B734" s="31" t="s">
        <v>2506</v>
      </c>
      <c r="C734" s="31" t="s">
        <v>2448</v>
      </c>
      <c r="D734" s="41">
        <v>138374.84828210025</v>
      </c>
      <c r="E734" s="31" t="s">
        <v>2413</v>
      </c>
      <c r="F734" s="35" t="str">
        <f>INDEX('Crosswalk Particulates'!$B:$B,MATCH('2017 EPA Data'!A734,'Crosswalk Particulates'!$A:$A,0))</f>
        <v>process-other-industry</v>
      </c>
      <c r="G734" s="39" t="str">
        <f>INDEX('Crosswalk Particulates'!$E:$E,MATCH('2017 EPA Data'!$B734,'Crosswalk Particulates'!$D:$D,0))</f>
        <v>SOx</v>
      </c>
      <c r="H734" s="50">
        <f t="shared" si="11"/>
        <v>125531700049.98618</v>
      </c>
    </row>
    <row r="735" spans="1:8" hidden="1" x14ac:dyDescent="0.25">
      <c r="A735" s="31" t="s">
        <v>2440</v>
      </c>
      <c r="B735" s="31" t="s">
        <v>2521</v>
      </c>
      <c r="D735" s="41">
        <v>138306.60838922701</v>
      </c>
      <c r="E735" s="31" t="s">
        <v>2413</v>
      </c>
      <c r="F735" s="35" t="str">
        <f>INDEX('Crosswalk Particulates'!$B:$B,MATCH('2017 EPA Data'!A735,'Crosswalk Particulates'!$A:$A,0))</f>
        <v>Residential Buildings Sector</v>
      </c>
      <c r="G735" s="39">
        <f>INDEX('Crosswalk Particulates'!$E:$E,MATCH('2017 EPA Data'!$B735,'Crosswalk Particulates'!$D:$D,0))</f>
        <v>0</v>
      </c>
      <c r="H735" s="50">
        <f t="shared" si="11"/>
        <v>125469793786.89027</v>
      </c>
    </row>
    <row r="736" spans="1:8" hidden="1" x14ac:dyDescent="0.25">
      <c r="A736" s="31" t="s">
        <v>2414</v>
      </c>
      <c r="B736" s="31" t="s">
        <v>2481</v>
      </c>
      <c r="C736" s="31" t="s">
        <v>2448</v>
      </c>
      <c r="D736" s="41">
        <v>137570.03079940248</v>
      </c>
      <c r="E736" s="31" t="s">
        <v>2413</v>
      </c>
      <c r="F736" s="35" t="str">
        <f>INDEX('Crosswalk Particulates'!$B:$B,MATCH('2017 EPA Data'!A736,'Crosswalk Particulates'!$A:$A,0))</f>
        <v>Transportation Sector</v>
      </c>
      <c r="G736" s="39" t="str">
        <f>INDEX('Crosswalk Particulates'!$E:$E,MATCH('2017 EPA Data'!$B736,'Crosswalk Particulates'!$D:$D,0))</f>
        <v>PM10</v>
      </c>
      <c r="H736" s="50">
        <f t="shared" si="11"/>
        <v>124801581042.90308</v>
      </c>
    </row>
    <row r="737" spans="1:8" hidden="1" x14ac:dyDescent="0.25">
      <c r="A737" s="31" t="s">
        <v>2491</v>
      </c>
      <c r="B737" s="31" t="s">
        <v>2481</v>
      </c>
      <c r="C737" s="31" t="s">
        <v>2448</v>
      </c>
      <c r="D737" s="41">
        <v>137452.8130010259</v>
      </c>
      <c r="E737" s="31" t="s">
        <v>2413</v>
      </c>
      <c r="F737" s="35" t="str">
        <f>INDEX('Crosswalk Particulates'!$B:$B,MATCH('2017 EPA Data'!A737,'Crosswalk Particulates'!$A:$A,0))</f>
        <v>industry-fuel-biomass</v>
      </c>
      <c r="G737" s="39" t="str">
        <f>INDEX('Crosswalk Particulates'!$E:$E,MATCH('2017 EPA Data'!$B737,'Crosswalk Particulates'!$D:$D,0))</f>
        <v>PM10</v>
      </c>
      <c r="H737" s="50">
        <f t="shared" si="11"/>
        <v>124695242718.49654</v>
      </c>
    </row>
    <row r="738" spans="1:8" hidden="1" x14ac:dyDescent="0.25">
      <c r="A738" s="31" t="s">
        <v>2414</v>
      </c>
      <c r="B738" s="31" t="s">
        <v>2505</v>
      </c>
      <c r="C738" s="31" t="s">
        <v>2408</v>
      </c>
      <c r="D738" s="41">
        <v>137405.19002912217</v>
      </c>
      <c r="E738" s="31" t="s">
        <v>2409</v>
      </c>
      <c r="F738" s="35" t="str">
        <f>INDEX('Crosswalk Particulates'!$B:$B,MATCH('2017 EPA Data'!A738,'Crosswalk Particulates'!$A:$A,0))</f>
        <v>Transportation Sector</v>
      </c>
      <c r="G738" s="39">
        <f>INDEX('Crosswalk Particulates'!$E:$E,MATCH('2017 EPA Data'!$B738,'Crosswalk Particulates'!$D:$D,0))</f>
        <v>0</v>
      </c>
      <c r="H738" s="50">
        <f t="shared" si="11"/>
        <v>0</v>
      </c>
    </row>
    <row r="739" spans="1:8" hidden="1" x14ac:dyDescent="0.25">
      <c r="A739" s="31" t="s">
        <v>2456</v>
      </c>
      <c r="B739" s="31" t="s">
        <v>2416</v>
      </c>
      <c r="C739" s="31" t="s">
        <v>2408</v>
      </c>
      <c r="D739" s="41">
        <v>137316.6388165</v>
      </c>
      <c r="E739" s="31" t="s">
        <v>2409</v>
      </c>
      <c r="F739" s="35" t="str">
        <f>INDEX('Crosswalk Particulates'!$B:$B,MATCH('2017 EPA Data'!A739,'Crosswalk Particulates'!$A:$A,0))</f>
        <v>Electricity Sector</v>
      </c>
      <c r="G739" s="39">
        <f>INDEX('Crosswalk Particulates'!$E:$E,MATCH('2017 EPA Data'!$B739,'Crosswalk Particulates'!$D:$D,0))</f>
        <v>0</v>
      </c>
      <c r="H739" s="50">
        <f t="shared" si="11"/>
        <v>0</v>
      </c>
    </row>
    <row r="740" spans="1:8" hidden="1" x14ac:dyDescent="0.25">
      <c r="A740" s="31" t="s">
        <v>2450</v>
      </c>
      <c r="B740" s="31" t="s">
        <v>2462</v>
      </c>
      <c r="C740" s="31" t="s">
        <v>2408</v>
      </c>
      <c r="D740" s="41">
        <v>136640.6962839569</v>
      </c>
      <c r="E740" s="31" t="s">
        <v>2409</v>
      </c>
      <c r="F740" s="35" t="str">
        <f>INDEX('Crosswalk Particulates'!$B:$B,MATCH('2017 EPA Data'!A740,'Crosswalk Particulates'!$A:$A,0))</f>
        <v>process-waste-industry</v>
      </c>
      <c r="G740" s="39">
        <f>INDEX('Crosswalk Particulates'!$E:$E,MATCH('2017 EPA Data'!$B740,'Crosswalk Particulates'!$D:$D,0))</f>
        <v>0</v>
      </c>
      <c r="H740" s="50">
        <f t="shared" si="11"/>
        <v>0</v>
      </c>
    </row>
    <row r="741" spans="1:8" hidden="1" x14ac:dyDescent="0.25">
      <c r="A741" s="31" t="s">
        <v>2477</v>
      </c>
      <c r="B741" s="31" t="s">
        <v>2537</v>
      </c>
      <c r="C741" s="31" t="s">
        <v>2408</v>
      </c>
      <c r="D741" s="41">
        <v>136566.7020210597</v>
      </c>
      <c r="E741" s="31" t="s">
        <v>2409</v>
      </c>
      <c r="F741" s="35" t="str">
        <f>INDEX('Crosswalk Particulates'!$B:$B,MATCH('2017 EPA Data'!A741,'Crosswalk Particulates'!$A:$A,0))</f>
        <v>process-other-industry</v>
      </c>
      <c r="G741" s="39">
        <f>INDEX('Crosswalk Particulates'!$E:$E,MATCH('2017 EPA Data'!$B741,'Crosswalk Particulates'!$D:$D,0))</f>
        <v>0</v>
      </c>
      <c r="H741" s="50">
        <f t="shared" si="11"/>
        <v>0</v>
      </c>
    </row>
    <row r="742" spans="1:8" hidden="1" x14ac:dyDescent="0.25">
      <c r="A742" s="31" t="s">
        <v>2433</v>
      </c>
      <c r="B742" s="31" t="s">
        <v>2554</v>
      </c>
      <c r="C742" s="31" t="s">
        <v>2408</v>
      </c>
      <c r="D742" s="41">
        <v>135720.55536557862</v>
      </c>
      <c r="E742" s="31" t="s">
        <v>2409</v>
      </c>
      <c r="F742" s="35" t="str">
        <f>INDEX('Crosswalk Particulates'!$B:$B,MATCH('2017 EPA Data'!A742,'Crosswalk Particulates'!$A:$A,0))</f>
        <v>process-ngps-industry</v>
      </c>
      <c r="G742" s="39">
        <f>INDEX('Crosswalk Particulates'!$E:$E,MATCH('2017 EPA Data'!$B742,'Crosswalk Particulates'!$D:$D,0))</f>
        <v>0</v>
      </c>
      <c r="H742" s="50">
        <f t="shared" si="11"/>
        <v>0</v>
      </c>
    </row>
    <row r="743" spans="1:8" hidden="1" x14ac:dyDescent="0.25">
      <c r="A743" s="31" t="s">
        <v>2417</v>
      </c>
      <c r="B743" s="31" t="s">
        <v>2506</v>
      </c>
      <c r="C743" s="31" t="s">
        <v>2448</v>
      </c>
      <c r="D743" s="41">
        <v>135352.57327418728</v>
      </c>
      <c r="E743" s="31" t="s">
        <v>2413</v>
      </c>
      <c r="F743" s="35" t="str">
        <f>INDEX('Crosswalk Particulates'!$B:$B,MATCH('2017 EPA Data'!A743,'Crosswalk Particulates'!$A:$A,0))</f>
        <v>Other-EPA</v>
      </c>
      <c r="G743" s="39" t="str">
        <f>INDEX('Crosswalk Particulates'!$E:$E,MATCH('2017 EPA Data'!$B743,'Crosswalk Particulates'!$D:$D,0))</f>
        <v>SOx</v>
      </c>
      <c r="H743" s="50">
        <f t="shared" si="11"/>
        <v>122789935022.07845</v>
      </c>
    </row>
    <row r="744" spans="1:8" hidden="1" x14ac:dyDescent="0.25">
      <c r="A744" s="31" t="s">
        <v>2440</v>
      </c>
      <c r="B744" s="31" t="s">
        <v>2547</v>
      </c>
      <c r="C744" s="31" t="s">
        <v>2408</v>
      </c>
      <c r="D744" s="41">
        <v>134727.74543347975</v>
      </c>
      <c r="E744" s="31" t="s">
        <v>2409</v>
      </c>
      <c r="F744" s="35" t="str">
        <f>INDEX('Crosswalk Particulates'!$B:$B,MATCH('2017 EPA Data'!A744,'Crosswalk Particulates'!$A:$A,0))</f>
        <v>Residential Buildings Sector</v>
      </c>
      <c r="G744" s="39">
        <f>INDEX('Crosswalk Particulates'!$E:$E,MATCH('2017 EPA Data'!$B744,'Crosswalk Particulates'!$D:$D,0))</f>
        <v>0</v>
      </c>
      <c r="H744" s="50">
        <f t="shared" si="11"/>
        <v>0</v>
      </c>
    </row>
    <row r="745" spans="1:8" hidden="1" x14ac:dyDescent="0.25">
      <c r="A745" s="31" t="s">
        <v>2556</v>
      </c>
      <c r="B745" s="31" t="s">
        <v>2415</v>
      </c>
      <c r="C745" s="31" t="s">
        <v>2408</v>
      </c>
      <c r="D745" s="41">
        <v>134457.54523211639</v>
      </c>
      <c r="E745" s="31" t="s">
        <v>2409</v>
      </c>
      <c r="F745" s="35" t="str">
        <f>INDEX('Crosswalk Particulates'!$B:$B,MATCH('2017 EPA Data'!A745,'Crosswalk Particulates'!$A:$A,0))</f>
        <v>Commercial Buildings Sector</v>
      </c>
      <c r="G745" s="39">
        <f>INDEX('Crosswalk Particulates'!$E:$E,MATCH('2017 EPA Data'!$B745,'Crosswalk Particulates'!$D:$D,0))</f>
        <v>0</v>
      </c>
      <c r="H745" s="50">
        <f t="shared" si="11"/>
        <v>0</v>
      </c>
    </row>
    <row r="746" spans="1:8" hidden="1" x14ac:dyDescent="0.25">
      <c r="A746" s="31" t="s">
        <v>2410</v>
      </c>
      <c r="B746" s="31" t="s">
        <v>2439</v>
      </c>
      <c r="C746" s="31" t="s">
        <v>2408</v>
      </c>
      <c r="D746" s="41">
        <v>133128.26471699399</v>
      </c>
      <c r="E746" s="31" t="s">
        <v>2409</v>
      </c>
      <c r="F746" s="35" t="str">
        <f>INDEX('Crosswalk Particulates'!$B:$B,MATCH('2017 EPA Data'!A746,'Crosswalk Particulates'!$A:$A,0))</f>
        <v>process-other-industry</v>
      </c>
      <c r="G746" s="39">
        <f>INDEX('Crosswalk Particulates'!$E:$E,MATCH('2017 EPA Data'!$B746,'Crosswalk Particulates'!$D:$D,0))</f>
        <v>0</v>
      </c>
      <c r="H746" s="50">
        <f t="shared" si="11"/>
        <v>0</v>
      </c>
    </row>
    <row r="747" spans="1:8" hidden="1" x14ac:dyDescent="0.25">
      <c r="A747" s="31" t="s">
        <v>2410</v>
      </c>
      <c r="B747" s="31" t="s">
        <v>2464</v>
      </c>
      <c r="C747" s="31" t="s">
        <v>2408</v>
      </c>
      <c r="D747" s="41">
        <v>132937.96226379386</v>
      </c>
      <c r="E747" s="31" t="s">
        <v>2409</v>
      </c>
      <c r="F747" s="35" t="str">
        <f>INDEX('Crosswalk Particulates'!$B:$B,MATCH('2017 EPA Data'!A747,'Crosswalk Particulates'!$A:$A,0))</f>
        <v>process-other-industry</v>
      </c>
      <c r="G747" s="39">
        <f>INDEX('Crosswalk Particulates'!$E:$E,MATCH('2017 EPA Data'!$B747,'Crosswalk Particulates'!$D:$D,0))</f>
        <v>0</v>
      </c>
      <c r="H747" s="50">
        <f t="shared" si="11"/>
        <v>0</v>
      </c>
    </row>
    <row r="748" spans="1:8" hidden="1" x14ac:dyDescent="0.25">
      <c r="A748" s="31" t="s">
        <v>2410</v>
      </c>
      <c r="B748" s="31" t="s">
        <v>2481</v>
      </c>
      <c r="C748" s="31" t="s">
        <v>2448</v>
      </c>
      <c r="D748" s="41">
        <v>132661.27417659396</v>
      </c>
      <c r="E748" s="31" t="s">
        <v>2413</v>
      </c>
      <c r="F748" s="35" t="str">
        <f>INDEX('Crosswalk Particulates'!$B:$B,MATCH('2017 EPA Data'!A748,'Crosswalk Particulates'!$A:$A,0))</f>
        <v>process-other-industry</v>
      </c>
      <c r="G748" s="39" t="str">
        <f>INDEX('Crosswalk Particulates'!$E:$E,MATCH('2017 EPA Data'!$B748,'Crosswalk Particulates'!$D:$D,0))</f>
        <v>PM10</v>
      </c>
      <c r="H748" s="50">
        <f t="shared" si="11"/>
        <v>120348426646.40071</v>
      </c>
    </row>
    <row r="749" spans="1:8" hidden="1" x14ac:dyDescent="0.25">
      <c r="A749" s="31" t="s">
        <v>2487</v>
      </c>
      <c r="B749" s="31" t="s">
        <v>2422</v>
      </c>
      <c r="C749" s="31" t="s">
        <v>2408</v>
      </c>
      <c r="D749" s="41">
        <v>131799.23914150419</v>
      </c>
      <c r="E749" s="31" t="s">
        <v>2409</v>
      </c>
      <c r="F749" s="35" t="str">
        <f>INDEX('Crosswalk Particulates'!$B:$B,MATCH('2017 EPA Data'!A749,'Crosswalk Particulates'!$A:$A,0))</f>
        <v>industry-fuel-coal</v>
      </c>
      <c r="G749" s="39">
        <f>INDEX('Crosswalk Particulates'!$E:$E,MATCH('2017 EPA Data'!$B749,'Crosswalk Particulates'!$D:$D,0))</f>
        <v>0</v>
      </c>
      <c r="H749" s="50">
        <f t="shared" si="11"/>
        <v>0</v>
      </c>
    </row>
    <row r="750" spans="1:8" hidden="1" x14ac:dyDescent="0.25">
      <c r="A750" s="31" t="s">
        <v>2469</v>
      </c>
      <c r="B750" s="31" t="s">
        <v>2457</v>
      </c>
      <c r="C750" s="31" t="s">
        <v>2408</v>
      </c>
      <c r="D750" s="41">
        <v>131501.90759166199</v>
      </c>
      <c r="E750" s="31" t="s">
        <v>2409</v>
      </c>
      <c r="F750" s="35" t="str">
        <f>INDEX('Crosswalk Particulates'!$B:$B,MATCH('2017 EPA Data'!A750,'Crosswalk Particulates'!$A:$A,0))</f>
        <v>process-chemicals-industry</v>
      </c>
      <c r="G750" s="39">
        <f>INDEX('Crosswalk Particulates'!$E:$E,MATCH('2017 EPA Data'!$B750,'Crosswalk Particulates'!$D:$D,0))</f>
        <v>0</v>
      </c>
      <c r="H750" s="50">
        <f t="shared" si="11"/>
        <v>0</v>
      </c>
    </row>
    <row r="751" spans="1:8" hidden="1" x14ac:dyDescent="0.25">
      <c r="A751" s="31" t="s">
        <v>2486</v>
      </c>
      <c r="B751" s="31" t="s">
        <v>2447</v>
      </c>
      <c r="C751" s="31" t="s">
        <v>2448</v>
      </c>
      <c r="D751" s="41">
        <v>131390.01136115764</v>
      </c>
      <c r="E751" s="31" t="s">
        <v>2413</v>
      </c>
      <c r="F751" s="35" t="str">
        <f>INDEX('Crosswalk Particulates'!$B:$B,MATCH('2017 EPA Data'!A751,'Crosswalk Particulates'!$A:$A,0))</f>
        <v>process-other-industry</v>
      </c>
      <c r="G751" s="39" t="str">
        <f>INDEX('Crosswalk Particulates'!$E:$E,MATCH('2017 EPA Data'!$B751,'Crosswalk Particulates'!$D:$D,0))</f>
        <v>VOC</v>
      </c>
      <c r="H751" s="50">
        <f t="shared" si="11"/>
        <v>119195155048.17851</v>
      </c>
    </row>
    <row r="752" spans="1:8" hidden="1" x14ac:dyDescent="0.25">
      <c r="A752" s="31" t="s">
        <v>2494</v>
      </c>
      <c r="B752" s="31" t="s">
        <v>2495</v>
      </c>
      <c r="C752" s="31" t="s">
        <v>2408</v>
      </c>
      <c r="D752" s="41">
        <v>131225.45655015146</v>
      </c>
      <c r="E752" s="31" t="s">
        <v>2409</v>
      </c>
      <c r="F752" s="35" t="str">
        <f>INDEX('Crosswalk Particulates'!$B:$B,MATCH('2017 EPA Data'!A752,'Crosswalk Particulates'!$A:$A,0))</f>
        <v>Transportation Sector</v>
      </c>
      <c r="G752" s="39">
        <f>INDEX('Crosswalk Particulates'!$E:$E,MATCH('2017 EPA Data'!$B752,'Crosswalk Particulates'!$D:$D,0))</f>
        <v>0</v>
      </c>
      <c r="H752" s="50">
        <f t="shared" si="11"/>
        <v>0</v>
      </c>
    </row>
    <row r="753" spans="1:8" hidden="1" x14ac:dyDescent="0.25">
      <c r="A753" s="31" t="s">
        <v>2444</v>
      </c>
      <c r="B753" s="31" t="s">
        <v>2474</v>
      </c>
      <c r="D753" s="41">
        <v>131154.22</v>
      </c>
      <c r="E753" s="31" t="s">
        <v>2409</v>
      </c>
      <c r="F753" s="35" t="str">
        <f>INDEX('Crosswalk Particulates'!$B:$B,MATCH('2017 EPA Data'!A753,'Crosswalk Particulates'!$A:$A,0))</f>
        <v>process-other-industry</v>
      </c>
      <c r="G753" s="39">
        <f>INDEX('Crosswalk Particulates'!$E:$E,MATCH('2017 EPA Data'!$B753,'Crosswalk Particulates'!$D:$D,0))</f>
        <v>0</v>
      </c>
      <c r="H753" s="50">
        <f t="shared" si="11"/>
        <v>0</v>
      </c>
    </row>
    <row r="754" spans="1:8" hidden="1" x14ac:dyDescent="0.25">
      <c r="A754" s="31" t="s">
        <v>2472</v>
      </c>
      <c r="B754" s="31" t="s">
        <v>2573</v>
      </c>
      <c r="C754" s="31" t="s">
        <v>2408</v>
      </c>
      <c r="D754" s="41">
        <v>130511.90672880461</v>
      </c>
      <c r="E754" s="31" t="s">
        <v>2409</v>
      </c>
      <c r="F754" s="35" t="str">
        <f>INDEX('Crosswalk Particulates'!$B:$B,MATCH('2017 EPA Data'!A754,'Crosswalk Particulates'!$A:$A,0))</f>
        <v>Electricity Sector</v>
      </c>
      <c r="G754" s="39">
        <f>INDEX('Crosswalk Particulates'!$E:$E,MATCH('2017 EPA Data'!$B754,'Crosswalk Particulates'!$D:$D,0))</f>
        <v>0</v>
      </c>
      <c r="H754" s="50">
        <f t="shared" si="11"/>
        <v>0</v>
      </c>
    </row>
    <row r="755" spans="1:8" hidden="1" x14ac:dyDescent="0.25">
      <c r="A755" s="31" t="s">
        <v>2477</v>
      </c>
      <c r="B755" s="31" t="s">
        <v>2428</v>
      </c>
      <c r="C755" s="31" t="s">
        <v>2408</v>
      </c>
      <c r="D755" s="41">
        <v>128484.18801343795</v>
      </c>
      <c r="E755" s="31" t="s">
        <v>2409</v>
      </c>
      <c r="F755" s="35" t="str">
        <f>INDEX('Crosswalk Particulates'!$B:$B,MATCH('2017 EPA Data'!A755,'Crosswalk Particulates'!$A:$A,0))</f>
        <v>process-other-industry</v>
      </c>
      <c r="G755" s="39">
        <f>INDEX('Crosswalk Particulates'!$E:$E,MATCH('2017 EPA Data'!$B755,'Crosswalk Particulates'!$D:$D,0))</f>
        <v>0</v>
      </c>
      <c r="H755" s="50">
        <f t="shared" si="11"/>
        <v>0</v>
      </c>
    </row>
    <row r="756" spans="1:8" hidden="1" x14ac:dyDescent="0.25">
      <c r="A756" s="31" t="s">
        <v>2546</v>
      </c>
      <c r="B756" s="31" t="s">
        <v>2411</v>
      </c>
      <c r="C756" s="31" t="s">
        <v>2412</v>
      </c>
      <c r="D756" s="41">
        <v>128464.69465</v>
      </c>
      <c r="E756" s="31" t="s">
        <v>2413</v>
      </c>
      <c r="F756" s="35" t="str">
        <f>INDEX('Crosswalk Particulates'!$B:$B,MATCH('2017 EPA Data'!A756,'Crosswalk Particulates'!$A:$A,0))</f>
        <v>Commercial Buildings Sector</v>
      </c>
      <c r="G756" s="39">
        <f>INDEX('Crosswalk Particulates'!$E:$E,MATCH('2017 EPA Data'!$B756,'Crosswalk Particulates'!$D:$D,0))</f>
        <v>0</v>
      </c>
      <c r="H756" s="50">
        <f t="shared" si="11"/>
        <v>116541349212.10913</v>
      </c>
    </row>
    <row r="757" spans="1:8" hidden="1" x14ac:dyDescent="0.25">
      <c r="A757" s="31" t="s">
        <v>2483</v>
      </c>
      <c r="B757" s="31" t="s">
        <v>2411</v>
      </c>
      <c r="C757" s="31" t="s">
        <v>2412</v>
      </c>
      <c r="D757" s="41">
        <v>127726.9060893</v>
      </c>
      <c r="E757" s="31" t="s">
        <v>2413</v>
      </c>
      <c r="F757" s="35" t="str">
        <f>INDEX('Crosswalk Particulates'!$B:$B,MATCH('2017 EPA Data'!A757,'Crosswalk Particulates'!$A:$A,0))</f>
        <v>process-ngps-industry</v>
      </c>
      <c r="G757" s="39">
        <f>INDEX('Crosswalk Particulates'!$E:$E,MATCH('2017 EPA Data'!$B757,'Crosswalk Particulates'!$D:$D,0))</f>
        <v>0</v>
      </c>
      <c r="H757" s="50">
        <f t="shared" si="11"/>
        <v>115872037892.51663</v>
      </c>
    </row>
    <row r="758" spans="1:8" hidden="1" x14ac:dyDescent="0.25">
      <c r="A758" s="31" t="s">
        <v>2421</v>
      </c>
      <c r="B758" s="31" t="s">
        <v>2464</v>
      </c>
      <c r="C758" s="31" t="s">
        <v>2408</v>
      </c>
      <c r="D758" s="41">
        <v>127704.54351034175</v>
      </c>
      <c r="E758" s="31" t="s">
        <v>2409</v>
      </c>
      <c r="F758" s="35" t="str">
        <f>INDEX('Crosswalk Particulates'!$B:$B,MATCH('2017 EPA Data'!A758,'Crosswalk Particulates'!$A:$A,0))</f>
        <v>process-other-industry</v>
      </c>
      <c r="G758" s="39">
        <f>INDEX('Crosswalk Particulates'!$E:$E,MATCH('2017 EPA Data'!$B758,'Crosswalk Particulates'!$D:$D,0))</f>
        <v>0</v>
      </c>
      <c r="H758" s="50">
        <f t="shared" si="11"/>
        <v>0</v>
      </c>
    </row>
    <row r="759" spans="1:8" hidden="1" x14ac:dyDescent="0.25">
      <c r="A759" s="31" t="s">
        <v>2487</v>
      </c>
      <c r="B759" s="31" t="s">
        <v>2419</v>
      </c>
      <c r="C759" s="31" t="s">
        <v>2408</v>
      </c>
      <c r="D759" s="41">
        <v>127674.147912</v>
      </c>
      <c r="E759" s="31" t="s">
        <v>2409</v>
      </c>
      <c r="F759" s="35" t="str">
        <f>INDEX('Crosswalk Particulates'!$B:$B,MATCH('2017 EPA Data'!A759,'Crosswalk Particulates'!$A:$A,0))</f>
        <v>industry-fuel-coal</v>
      </c>
      <c r="G759" s="39">
        <f>INDEX('Crosswalk Particulates'!$E:$E,MATCH('2017 EPA Data'!$B759,'Crosswalk Particulates'!$D:$D,0))</f>
        <v>0</v>
      </c>
      <c r="H759" s="50">
        <f t="shared" si="11"/>
        <v>0</v>
      </c>
    </row>
    <row r="760" spans="1:8" hidden="1" x14ac:dyDescent="0.25">
      <c r="A760" s="31" t="s">
        <v>2425</v>
      </c>
      <c r="B760" s="31" t="s">
        <v>2519</v>
      </c>
      <c r="C760" s="31" t="s">
        <v>2408</v>
      </c>
      <c r="D760" s="41">
        <v>127402.79554635628</v>
      </c>
      <c r="E760" s="31" t="s">
        <v>2409</v>
      </c>
      <c r="F760" s="35" t="str">
        <f>INDEX('Crosswalk Particulates'!$B:$B,MATCH('2017 EPA Data'!A760,'Crosswalk Particulates'!$A:$A,0))</f>
        <v>Other-EPA</v>
      </c>
      <c r="G760" s="39">
        <f>INDEX('Crosswalk Particulates'!$E:$E,MATCH('2017 EPA Data'!$B760,'Crosswalk Particulates'!$D:$D,0))</f>
        <v>0</v>
      </c>
      <c r="H760" s="50">
        <f t="shared" si="11"/>
        <v>0</v>
      </c>
    </row>
    <row r="761" spans="1:8" hidden="1" x14ac:dyDescent="0.25">
      <c r="A761" s="31" t="s">
        <v>2499</v>
      </c>
      <c r="B761" s="31" t="s">
        <v>2474</v>
      </c>
      <c r="D761" s="41">
        <v>127169.773904</v>
      </c>
      <c r="E761" s="31" t="s">
        <v>2409</v>
      </c>
      <c r="F761" s="35" t="str">
        <f>INDEX('Crosswalk Particulates'!$B:$B,MATCH('2017 EPA Data'!A761,'Crosswalk Particulates'!$A:$A,0))</f>
        <v>Electricity Sector</v>
      </c>
      <c r="G761" s="39">
        <f>INDEX('Crosswalk Particulates'!$E:$E,MATCH('2017 EPA Data'!$B761,'Crosswalk Particulates'!$D:$D,0))</f>
        <v>0</v>
      </c>
      <c r="H761" s="50">
        <f t="shared" si="11"/>
        <v>0</v>
      </c>
    </row>
    <row r="762" spans="1:8" hidden="1" x14ac:dyDescent="0.25">
      <c r="A762" s="31" t="s">
        <v>2456</v>
      </c>
      <c r="B762" s="31" t="s">
        <v>2452</v>
      </c>
      <c r="C762" s="31" t="s">
        <v>2408</v>
      </c>
      <c r="D762" s="41">
        <v>127064.9064321</v>
      </c>
      <c r="E762" s="31" t="s">
        <v>2409</v>
      </c>
      <c r="F762" s="35" t="str">
        <f>INDEX('Crosswalk Particulates'!$B:$B,MATCH('2017 EPA Data'!A762,'Crosswalk Particulates'!$A:$A,0))</f>
        <v>Electricity Sector</v>
      </c>
      <c r="G762" s="39">
        <f>INDEX('Crosswalk Particulates'!$E:$E,MATCH('2017 EPA Data'!$B762,'Crosswalk Particulates'!$D:$D,0))</f>
        <v>0</v>
      </c>
      <c r="H762" s="50">
        <f t="shared" si="11"/>
        <v>0</v>
      </c>
    </row>
    <row r="763" spans="1:8" hidden="1" x14ac:dyDescent="0.25">
      <c r="A763" s="31" t="s">
        <v>2442</v>
      </c>
      <c r="B763" s="31" t="s">
        <v>2435</v>
      </c>
      <c r="C763" s="31" t="s">
        <v>2408</v>
      </c>
      <c r="D763" s="41">
        <v>126657.16068497623</v>
      </c>
      <c r="E763" s="31" t="s">
        <v>2409</v>
      </c>
      <c r="F763" s="35" t="str">
        <f>INDEX('Crosswalk Particulates'!$B:$B,MATCH('2017 EPA Data'!A763,'Crosswalk Particulates'!$A:$A,0))</f>
        <v>industry-fuel-natural gas</v>
      </c>
      <c r="G763" s="39">
        <f>INDEX('Crosswalk Particulates'!$E:$E,MATCH('2017 EPA Data'!$B763,'Crosswalk Particulates'!$D:$D,0))</f>
        <v>0</v>
      </c>
      <c r="H763" s="50">
        <f t="shared" si="11"/>
        <v>0</v>
      </c>
    </row>
    <row r="764" spans="1:8" hidden="1" x14ac:dyDescent="0.25">
      <c r="A764" s="31" t="s">
        <v>2482</v>
      </c>
      <c r="B764" s="31" t="s">
        <v>2424</v>
      </c>
      <c r="C764" s="31" t="s">
        <v>2408</v>
      </c>
      <c r="D764" s="41">
        <v>126603.73383575428</v>
      </c>
      <c r="E764" s="31" t="s">
        <v>2409</v>
      </c>
      <c r="F764" s="35" t="str">
        <f>INDEX('Crosswalk Particulates'!$B:$B,MATCH('2017 EPA Data'!A764,'Crosswalk Particulates'!$A:$A,0))</f>
        <v>Other-EPA</v>
      </c>
      <c r="G764" s="39">
        <f>INDEX('Crosswalk Particulates'!$E:$E,MATCH('2017 EPA Data'!$B764,'Crosswalk Particulates'!$D:$D,0))</f>
        <v>0</v>
      </c>
      <c r="H764" s="50">
        <f t="shared" si="11"/>
        <v>0</v>
      </c>
    </row>
    <row r="765" spans="1:8" hidden="1" x14ac:dyDescent="0.25">
      <c r="A765" s="31" t="s">
        <v>2492</v>
      </c>
      <c r="B765" s="31" t="s">
        <v>2481</v>
      </c>
      <c r="C765" s="31" t="s">
        <v>2448</v>
      </c>
      <c r="D765" s="41">
        <v>126341.2052339041</v>
      </c>
      <c r="E765" s="31" t="s">
        <v>2413</v>
      </c>
      <c r="F765" s="35" t="str">
        <f>INDEX('Crosswalk Particulates'!$B:$B,MATCH('2017 EPA Data'!A765,'Crosswalk Particulates'!$A:$A,0))</f>
        <v>Commercial Buildings Sector</v>
      </c>
      <c r="G765" s="39" t="str">
        <f>INDEX('Crosswalk Particulates'!$E:$E,MATCH('2017 EPA Data'!$B765,'Crosswalk Particulates'!$D:$D,0))</f>
        <v>PM10</v>
      </c>
      <c r="H765" s="50">
        <f t="shared" si="11"/>
        <v>114614949727.30367</v>
      </c>
    </row>
    <row r="766" spans="1:8" hidden="1" x14ac:dyDescent="0.25">
      <c r="A766" s="31" t="s">
        <v>2510</v>
      </c>
      <c r="B766" s="31" t="s">
        <v>2407</v>
      </c>
      <c r="C766" s="31" t="s">
        <v>2408</v>
      </c>
      <c r="D766" s="41">
        <v>126081.5</v>
      </c>
      <c r="E766" s="31" t="s">
        <v>2409</v>
      </c>
      <c r="F766" s="35" t="str">
        <f>INDEX('Crosswalk Particulates'!$B:$B,MATCH('2017 EPA Data'!A766,'Crosswalk Particulates'!$A:$A,0))</f>
        <v>process-iron and steel-industry</v>
      </c>
      <c r="G766" s="39">
        <f>INDEX('Crosswalk Particulates'!$E:$E,MATCH('2017 EPA Data'!$B766,'Crosswalk Particulates'!$D:$D,0))</f>
        <v>0</v>
      </c>
      <c r="H766" s="50">
        <f t="shared" si="11"/>
        <v>0</v>
      </c>
    </row>
    <row r="767" spans="1:8" hidden="1" x14ac:dyDescent="0.25">
      <c r="A767" s="31" t="s">
        <v>2421</v>
      </c>
      <c r="B767" s="31" t="s">
        <v>2474</v>
      </c>
      <c r="D767" s="41">
        <v>125639.65074919999</v>
      </c>
      <c r="E767" s="31" t="s">
        <v>2409</v>
      </c>
      <c r="F767" s="35" t="str">
        <f>INDEX('Crosswalk Particulates'!$B:$B,MATCH('2017 EPA Data'!A767,'Crosswalk Particulates'!$A:$A,0))</f>
        <v>process-other-industry</v>
      </c>
      <c r="G767" s="39">
        <f>INDEX('Crosswalk Particulates'!$E:$E,MATCH('2017 EPA Data'!$B767,'Crosswalk Particulates'!$D:$D,0))</f>
        <v>0</v>
      </c>
      <c r="H767" s="50">
        <f t="shared" si="11"/>
        <v>0</v>
      </c>
    </row>
    <row r="768" spans="1:8" hidden="1" x14ac:dyDescent="0.25">
      <c r="A768" s="31" t="s">
        <v>2486</v>
      </c>
      <c r="B768" s="31" t="s">
        <v>2570</v>
      </c>
      <c r="C768" s="31" t="s">
        <v>2408</v>
      </c>
      <c r="D768" s="41">
        <v>125481.781804</v>
      </c>
      <c r="E768" s="31" t="s">
        <v>2409</v>
      </c>
      <c r="F768" s="35" t="str">
        <f>INDEX('Crosswalk Particulates'!$B:$B,MATCH('2017 EPA Data'!A768,'Crosswalk Particulates'!$A:$A,0))</f>
        <v>process-other-industry</v>
      </c>
      <c r="G768" s="39">
        <f>INDEX('Crosswalk Particulates'!$E:$E,MATCH('2017 EPA Data'!$B768,'Crosswalk Particulates'!$D:$D,0))</f>
        <v>0</v>
      </c>
      <c r="H768" s="50">
        <f t="shared" si="11"/>
        <v>0</v>
      </c>
    </row>
    <row r="769" spans="1:8" hidden="1" x14ac:dyDescent="0.25">
      <c r="A769" s="31" t="s">
        <v>2510</v>
      </c>
      <c r="B769" s="31" t="s">
        <v>2474</v>
      </c>
      <c r="D769" s="41">
        <v>123680.62</v>
      </c>
      <c r="E769" s="31" t="s">
        <v>2409</v>
      </c>
      <c r="F769" s="35" t="str">
        <f>INDEX('Crosswalk Particulates'!$B:$B,MATCH('2017 EPA Data'!A769,'Crosswalk Particulates'!$A:$A,0))</f>
        <v>process-iron and steel-industry</v>
      </c>
      <c r="G769" s="39">
        <f>INDEX('Crosswalk Particulates'!$E:$E,MATCH('2017 EPA Data'!$B769,'Crosswalk Particulates'!$D:$D,0))</f>
        <v>0</v>
      </c>
      <c r="H769" s="50">
        <f t="shared" si="11"/>
        <v>0</v>
      </c>
    </row>
    <row r="770" spans="1:8" hidden="1" x14ac:dyDescent="0.25">
      <c r="A770" s="31" t="s">
        <v>2556</v>
      </c>
      <c r="B770" s="31" t="s">
        <v>2416</v>
      </c>
      <c r="C770" s="31" t="s">
        <v>2408</v>
      </c>
      <c r="D770" s="41">
        <v>123664.84732989587</v>
      </c>
      <c r="E770" s="31" t="s">
        <v>2409</v>
      </c>
      <c r="F770" s="35" t="str">
        <f>INDEX('Crosswalk Particulates'!$B:$B,MATCH('2017 EPA Data'!A770,'Crosswalk Particulates'!$A:$A,0))</f>
        <v>Commercial Buildings Sector</v>
      </c>
      <c r="G770" s="39">
        <f>INDEX('Crosswalk Particulates'!$E:$E,MATCH('2017 EPA Data'!$B770,'Crosswalk Particulates'!$D:$D,0))</f>
        <v>0</v>
      </c>
      <c r="H770" s="50">
        <f t="shared" si="11"/>
        <v>0</v>
      </c>
    </row>
    <row r="771" spans="1:8" hidden="1" x14ac:dyDescent="0.25">
      <c r="A771" s="31" t="s">
        <v>2429</v>
      </c>
      <c r="B771" s="31" t="s">
        <v>2447</v>
      </c>
      <c r="C771" s="31" t="s">
        <v>2448</v>
      </c>
      <c r="D771" s="41">
        <v>123522.8386553962</v>
      </c>
      <c r="E771" s="31" t="s">
        <v>2413</v>
      </c>
      <c r="F771" s="35" t="str">
        <f>INDEX('Crosswalk Particulates'!$B:$B,MATCH('2017 EPA Data'!A771,'Crosswalk Particulates'!$A:$A,0))</f>
        <v>process-other-industry</v>
      </c>
      <c r="G771" s="39" t="str">
        <f>INDEX('Crosswalk Particulates'!$E:$E,MATCH('2017 EPA Data'!$B771,'Crosswalk Particulates'!$D:$D,0))</f>
        <v>VOC</v>
      </c>
      <c r="H771" s="50">
        <f t="shared" si="11"/>
        <v>112058167534.90054</v>
      </c>
    </row>
    <row r="772" spans="1:8" hidden="1" x14ac:dyDescent="0.25">
      <c r="A772" s="31" t="s">
        <v>2469</v>
      </c>
      <c r="B772" s="31" t="s">
        <v>2579</v>
      </c>
      <c r="C772" s="31" t="s">
        <v>2408</v>
      </c>
      <c r="D772" s="41">
        <v>123519.8296240262</v>
      </c>
      <c r="E772" s="31" t="s">
        <v>2409</v>
      </c>
      <c r="F772" s="35" t="str">
        <f>INDEX('Crosswalk Particulates'!$B:$B,MATCH('2017 EPA Data'!A772,'Crosswalk Particulates'!$A:$A,0))</f>
        <v>process-chemicals-industry</v>
      </c>
      <c r="G772" s="39">
        <f>INDEX('Crosswalk Particulates'!$E:$E,MATCH('2017 EPA Data'!$B772,'Crosswalk Particulates'!$D:$D,0))</f>
        <v>0</v>
      </c>
      <c r="H772" s="50">
        <f t="shared" ref="H772:H835" si="12">IF(E772="TON",D772/metricton_to_shortton,0)*10^6</f>
        <v>0</v>
      </c>
    </row>
    <row r="773" spans="1:8" hidden="1" x14ac:dyDescent="0.25">
      <c r="A773" s="31" t="s">
        <v>2494</v>
      </c>
      <c r="B773" s="31" t="s">
        <v>2422</v>
      </c>
      <c r="C773" s="31" t="s">
        <v>2408</v>
      </c>
      <c r="D773" s="41">
        <v>122953.36279914901</v>
      </c>
      <c r="E773" s="31" t="s">
        <v>2409</v>
      </c>
      <c r="F773" s="35" t="str">
        <f>INDEX('Crosswalk Particulates'!$B:$B,MATCH('2017 EPA Data'!A773,'Crosswalk Particulates'!$A:$A,0))</f>
        <v>Transportation Sector</v>
      </c>
      <c r="G773" s="39">
        <f>INDEX('Crosswalk Particulates'!$E:$E,MATCH('2017 EPA Data'!$B773,'Crosswalk Particulates'!$D:$D,0))</f>
        <v>0</v>
      </c>
      <c r="H773" s="50">
        <f t="shared" si="12"/>
        <v>0</v>
      </c>
    </row>
    <row r="774" spans="1:8" hidden="1" x14ac:dyDescent="0.25">
      <c r="A774" s="31" t="s">
        <v>2469</v>
      </c>
      <c r="B774" s="31" t="s">
        <v>2506</v>
      </c>
      <c r="C774" s="31" t="s">
        <v>2448</v>
      </c>
      <c r="D774" s="41">
        <v>122893.3228911027</v>
      </c>
      <c r="E774" s="31" t="s">
        <v>2413</v>
      </c>
      <c r="F774" s="35" t="str">
        <f>INDEX('Crosswalk Particulates'!$B:$B,MATCH('2017 EPA Data'!A774,'Crosswalk Particulates'!$A:$A,0))</f>
        <v>process-chemicals-industry</v>
      </c>
      <c r="G774" s="39" t="str">
        <f>INDEX('Crosswalk Particulates'!$E:$E,MATCH('2017 EPA Data'!$B774,'Crosswalk Particulates'!$D:$D,0))</f>
        <v>SOx</v>
      </c>
      <c r="H774" s="50">
        <f t="shared" si="12"/>
        <v>111487079760.77756</v>
      </c>
    </row>
    <row r="775" spans="1:8" hidden="1" x14ac:dyDescent="0.25">
      <c r="A775" s="31" t="s">
        <v>2410</v>
      </c>
      <c r="B775" s="31" t="s">
        <v>2573</v>
      </c>
      <c r="C775" s="31" t="s">
        <v>2408</v>
      </c>
      <c r="D775" s="41">
        <v>121255.2692712</v>
      </c>
      <c r="E775" s="31" t="s">
        <v>2409</v>
      </c>
      <c r="F775" s="35" t="str">
        <f>INDEX('Crosswalk Particulates'!$B:$B,MATCH('2017 EPA Data'!A775,'Crosswalk Particulates'!$A:$A,0))</f>
        <v>process-other-industry</v>
      </c>
      <c r="G775" s="39">
        <f>INDEX('Crosswalk Particulates'!$E:$E,MATCH('2017 EPA Data'!$B775,'Crosswalk Particulates'!$D:$D,0))</f>
        <v>0</v>
      </c>
      <c r="H775" s="50">
        <f t="shared" si="12"/>
        <v>0</v>
      </c>
    </row>
    <row r="776" spans="1:8" hidden="1" x14ac:dyDescent="0.25">
      <c r="A776" s="31" t="s">
        <v>2491</v>
      </c>
      <c r="B776" s="31" t="s">
        <v>2466</v>
      </c>
      <c r="C776" s="31" t="s">
        <v>2408</v>
      </c>
      <c r="D776" s="41">
        <v>121061.72856272</v>
      </c>
      <c r="E776" s="31" t="s">
        <v>2409</v>
      </c>
      <c r="F776" s="35" t="str">
        <f>INDEX('Crosswalk Particulates'!$B:$B,MATCH('2017 EPA Data'!A776,'Crosswalk Particulates'!$A:$A,0))</f>
        <v>industry-fuel-biomass</v>
      </c>
      <c r="G776" s="39">
        <f>INDEX('Crosswalk Particulates'!$E:$E,MATCH('2017 EPA Data'!$B776,'Crosswalk Particulates'!$D:$D,0))</f>
        <v>0</v>
      </c>
      <c r="H776" s="50">
        <f t="shared" si="12"/>
        <v>0</v>
      </c>
    </row>
    <row r="777" spans="1:8" hidden="1" x14ac:dyDescent="0.25">
      <c r="A777" s="31" t="s">
        <v>2477</v>
      </c>
      <c r="B777" s="31" t="s">
        <v>2467</v>
      </c>
      <c r="C777" s="31" t="s">
        <v>2408</v>
      </c>
      <c r="D777" s="41">
        <v>120557.85067618724</v>
      </c>
      <c r="E777" s="31" t="s">
        <v>2409</v>
      </c>
      <c r="F777" s="35" t="str">
        <f>INDEX('Crosswalk Particulates'!$B:$B,MATCH('2017 EPA Data'!A777,'Crosswalk Particulates'!$A:$A,0))</f>
        <v>process-other-industry</v>
      </c>
      <c r="G777" s="39">
        <f>INDEX('Crosswalk Particulates'!$E:$E,MATCH('2017 EPA Data'!$B777,'Crosswalk Particulates'!$D:$D,0))</f>
        <v>0</v>
      </c>
      <c r="H777" s="50">
        <f t="shared" si="12"/>
        <v>0</v>
      </c>
    </row>
    <row r="778" spans="1:8" hidden="1" x14ac:dyDescent="0.25">
      <c r="A778" s="31" t="s">
        <v>2414</v>
      </c>
      <c r="B778" s="31" t="s">
        <v>2512</v>
      </c>
      <c r="C778" s="31" t="s">
        <v>2408</v>
      </c>
      <c r="D778" s="41">
        <v>120482.01025846611</v>
      </c>
      <c r="E778" s="31" t="s">
        <v>2409</v>
      </c>
      <c r="F778" s="35" t="str">
        <f>INDEX('Crosswalk Particulates'!$B:$B,MATCH('2017 EPA Data'!A778,'Crosswalk Particulates'!$A:$A,0))</f>
        <v>Transportation Sector</v>
      </c>
      <c r="G778" s="39">
        <f>INDEX('Crosswalk Particulates'!$E:$E,MATCH('2017 EPA Data'!$B778,'Crosswalk Particulates'!$D:$D,0))</f>
        <v>0</v>
      </c>
      <c r="H778" s="50">
        <f t="shared" si="12"/>
        <v>0</v>
      </c>
    </row>
    <row r="779" spans="1:8" hidden="1" x14ac:dyDescent="0.25">
      <c r="A779" s="31" t="s">
        <v>2423</v>
      </c>
      <c r="B779" s="31" t="s">
        <v>2547</v>
      </c>
      <c r="C779" s="31" t="s">
        <v>2408</v>
      </c>
      <c r="D779" s="41">
        <v>119468.4055848344</v>
      </c>
      <c r="E779" s="31" t="s">
        <v>2409</v>
      </c>
      <c r="F779" s="35" t="str">
        <f>INDEX('Crosswalk Particulates'!$B:$B,MATCH('2017 EPA Data'!A779,'Crosswalk Particulates'!$A:$A,0))</f>
        <v>Other-EPA</v>
      </c>
      <c r="G779" s="39">
        <f>INDEX('Crosswalk Particulates'!$E:$E,MATCH('2017 EPA Data'!$B779,'Crosswalk Particulates'!$D:$D,0))</f>
        <v>0</v>
      </c>
      <c r="H779" s="50">
        <f t="shared" si="12"/>
        <v>0</v>
      </c>
    </row>
    <row r="780" spans="1:8" hidden="1" x14ac:dyDescent="0.25">
      <c r="A780" s="31" t="s">
        <v>2509</v>
      </c>
      <c r="B780" s="31" t="s">
        <v>2501</v>
      </c>
      <c r="C780" s="31" t="s">
        <v>2448</v>
      </c>
      <c r="D780" s="41">
        <v>119344.85150873667</v>
      </c>
      <c r="E780" s="31" t="s">
        <v>2413</v>
      </c>
      <c r="F780" s="35" t="str">
        <f>INDEX('Crosswalk Particulates'!$B:$B,MATCH('2017 EPA Data'!A780,'Crosswalk Particulates'!$A:$A,0))</f>
        <v>Other-EPA</v>
      </c>
      <c r="G780" s="39" t="str">
        <f>INDEX('Crosswalk Particulates'!$E:$E,MATCH('2017 EPA Data'!$B780,'Crosswalk Particulates'!$D:$D,0))</f>
        <v>PM25</v>
      </c>
      <c r="H780" s="50">
        <f t="shared" si="12"/>
        <v>108267956844.02454</v>
      </c>
    </row>
    <row r="781" spans="1:8" hidden="1" x14ac:dyDescent="0.25">
      <c r="A781" s="31" t="s">
        <v>2460</v>
      </c>
      <c r="B781" s="31" t="s">
        <v>2576</v>
      </c>
      <c r="C781" s="31" t="s">
        <v>2408</v>
      </c>
      <c r="D781" s="41">
        <v>118876.99603690243</v>
      </c>
      <c r="E781" s="31" t="s">
        <v>2409</v>
      </c>
      <c r="F781" s="35" t="str">
        <f>INDEX('Crosswalk Particulates'!$B:$B,MATCH('2017 EPA Data'!A781,'Crosswalk Particulates'!$A:$A,0))</f>
        <v>Transportation Sector</v>
      </c>
      <c r="G781" s="39">
        <f>INDEX('Crosswalk Particulates'!$E:$E,MATCH('2017 EPA Data'!$B781,'Crosswalk Particulates'!$D:$D,0))</f>
        <v>0</v>
      </c>
      <c r="H781" s="50">
        <f t="shared" si="12"/>
        <v>0</v>
      </c>
    </row>
    <row r="782" spans="1:8" hidden="1" x14ac:dyDescent="0.25">
      <c r="A782" s="31" t="s">
        <v>2420</v>
      </c>
      <c r="B782" s="31" t="s">
        <v>2566</v>
      </c>
      <c r="C782" s="31" t="s">
        <v>2408</v>
      </c>
      <c r="D782" s="41">
        <v>118782.83409589212</v>
      </c>
      <c r="E782" s="31" t="s">
        <v>2409</v>
      </c>
      <c r="F782" s="35" t="str">
        <f>INDEX('Crosswalk Particulates'!$B:$B,MATCH('2017 EPA Data'!A782,'Crosswalk Particulates'!$A:$A,0))</f>
        <v>Other-EPA</v>
      </c>
      <c r="G782" s="39">
        <f>INDEX('Crosswalk Particulates'!$E:$E,MATCH('2017 EPA Data'!$B782,'Crosswalk Particulates'!$D:$D,0))</f>
        <v>0</v>
      </c>
      <c r="H782" s="50">
        <f t="shared" si="12"/>
        <v>0</v>
      </c>
    </row>
    <row r="783" spans="1:8" hidden="1" x14ac:dyDescent="0.25">
      <c r="A783" s="31" t="s">
        <v>2473</v>
      </c>
      <c r="B783" s="31" t="s">
        <v>2451</v>
      </c>
      <c r="C783" s="31" t="s">
        <v>2448</v>
      </c>
      <c r="D783" s="41">
        <v>118675.61402507004</v>
      </c>
      <c r="E783" s="31" t="s">
        <v>2413</v>
      </c>
      <c r="F783" s="35" t="str">
        <f>INDEX('Crosswalk Particulates'!$B:$B,MATCH('2017 EPA Data'!A783,'Crosswalk Particulates'!$A:$A,0))</f>
        <v>Commercial Buildings Sector</v>
      </c>
      <c r="G783" s="39" t="str">
        <f>INDEX('Crosswalk Particulates'!$E:$E,MATCH('2017 EPA Data'!$B783,'Crosswalk Particulates'!$D:$D,0))</f>
        <v>CO</v>
      </c>
      <c r="H783" s="50">
        <f t="shared" si="12"/>
        <v>107660834089.38507</v>
      </c>
    </row>
    <row r="784" spans="1:8" hidden="1" x14ac:dyDescent="0.25">
      <c r="A784" s="31" t="s">
        <v>2491</v>
      </c>
      <c r="B784" s="31" t="s">
        <v>2501</v>
      </c>
      <c r="C784" s="31" t="s">
        <v>2448</v>
      </c>
      <c r="D784" s="41">
        <v>118303.13152521022</v>
      </c>
      <c r="E784" s="31" t="s">
        <v>2413</v>
      </c>
      <c r="F784" s="35" t="str">
        <f>INDEX('Crosswalk Particulates'!$B:$B,MATCH('2017 EPA Data'!A784,'Crosswalk Particulates'!$A:$A,0))</f>
        <v>industry-fuel-biomass</v>
      </c>
      <c r="G784" s="39" t="str">
        <f>INDEX('Crosswalk Particulates'!$E:$E,MATCH('2017 EPA Data'!$B784,'Crosswalk Particulates'!$D:$D,0))</f>
        <v>PM25</v>
      </c>
      <c r="H784" s="50">
        <f t="shared" si="12"/>
        <v>107322923247.73451</v>
      </c>
    </row>
    <row r="785" spans="1:8" hidden="1" x14ac:dyDescent="0.25">
      <c r="A785" s="31" t="s">
        <v>2492</v>
      </c>
      <c r="B785" s="31" t="s">
        <v>2501</v>
      </c>
      <c r="C785" s="31" t="s">
        <v>2448</v>
      </c>
      <c r="D785" s="41">
        <v>118169.06461208851</v>
      </c>
      <c r="E785" s="31" t="s">
        <v>2413</v>
      </c>
      <c r="F785" s="35" t="str">
        <f>INDEX('Crosswalk Particulates'!$B:$B,MATCH('2017 EPA Data'!A785,'Crosswalk Particulates'!$A:$A,0))</f>
        <v>Commercial Buildings Sector</v>
      </c>
      <c r="G785" s="39" t="str">
        <f>INDEX('Crosswalk Particulates'!$E:$E,MATCH('2017 EPA Data'!$B785,'Crosswalk Particulates'!$D:$D,0))</f>
        <v>PM25</v>
      </c>
      <c r="H785" s="50">
        <f t="shared" si="12"/>
        <v>107201299645.37065</v>
      </c>
    </row>
    <row r="786" spans="1:8" hidden="1" x14ac:dyDescent="0.25">
      <c r="A786" s="31" t="s">
        <v>2456</v>
      </c>
      <c r="B786" s="31" t="s">
        <v>2580</v>
      </c>
      <c r="C786" s="31" t="s">
        <v>2408</v>
      </c>
      <c r="D786" s="41">
        <v>117801.960777</v>
      </c>
      <c r="E786" s="31" t="s">
        <v>2409</v>
      </c>
      <c r="F786" s="35" t="str">
        <f>INDEX('Crosswalk Particulates'!$B:$B,MATCH('2017 EPA Data'!A786,'Crosswalk Particulates'!$A:$A,0))</f>
        <v>Electricity Sector</v>
      </c>
      <c r="G786" s="39">
        <f>INDEX('Crosswalk Particulates'!$E:$E,MATCH('2017 EPA Data'!$B786,'Crosswalk Particulates'!$D:$D,0))</f>
        <v>0</v>
      </c>
      <c r="H786" s="50">
        <f t="shared" si="12"/>
        <v>0</v>
      </c>
    </row>
    <row r="787" spans="1:8" hidden="1" x14ac:dyDescent="0.25">
      <c r="A787" s="31" t="s">
        <v>2494</v>
      </c>
      <c r="B787" s="31" t="s">
        <v>2511</v>
      </c>
      <c r="C787" s="31" t="s">
        <v>2408</v>
      </c>
      <c r="D787" s="41">
        <v>117270.06323943984</v>
      </c>
      <c r="E787" s="31" t="s">
        <v>2409</v>
      </c>
      <c r="F787" s="35" t="str">
        <f>INDEX('Crosswalk Particulates'!$B:$B,MATCH('2017 EPA Data'!A787,'Crosswalk Particulates'!$A:$A,0))</f>
        <v>Transportation Sector</v>
      </c>
      <c r="G787" s="39">
        <f>INDEX('Crosswalk Particulates'!$E:$E,MATCH('2017 EPA Data'!$B787,'Crosswalk Particulates'!$D:$D,0))</f>
        <v>0</v>
      </c>
      <c r="H787" s="50">
        <f t="shared" si="12"/>
        <v>0</v>
      </c>
    </row>
    <row r="788" spans="1:8" hidden="1" x14ac:dyDescent="0.25">
      <c r="A788" s="31" t="s">
        <v>2523</v>
      </c>
      <c r="B788" s="31" t="s">
        <v>2503</v>
      </c>
      <c r="C788" s="31" t="s">
        <v>2408</v>
      </c>
      <c r="D788" s="41">
        <v>116425.35267199999</v>
      </c>
      <c r="E788" s="31" t="s">
        <v>2409</v>
      </c>
      <c r="F788" s="35" t="str">
        <f>INDEX('Crosswalk Particulates'!$B:$B,MATCH('2017 EPA Data'!A788,'Crosswalk Particulates'!$A:$A,0))</f>
        <v>industry-fuel-other</v>
      </c>
      <c r="G788" s="39">
        <f>INDEX('Crosswalk Particulates'!$E:$E,MATCH('2017 EPA Data'!$B788,'Crosswalk Particulates'!$D:$D,0))</f>
        <v>0</v>
      </c>
      <c r="H788" s="50">
        <f t="shared" si="12"/>
        <v>0</v>
      </c>
    </row>
    <row r="789" spans="1:8" hidden="1" x14ac:dyDescent="0.25">
      <c r="A789" s="31" t="s">
        <v>2460</v>
      </c>
      <c r="B789" s="31" t="s">
        <v>2451</v>
      </c>
      <c r="C789" s="31" t="s">
        <v>2448</v>
      </c>
      <c r="D789" s="41">
        <v>116344.44094281357</v>
      </c>
      <c r="E789" s="31" t="s">
        <v>2413</v>
      </c>
      <c r="F789" s="35" t="str">
        <f>INDEX('Crosswalk Particulates'!$B:$B,MATCH('2017 EPA Data'!A789,'Crosswalk Particulates'!$A:$A,0))</f>
        <v>Transportation Sector</v>
      </c>
      <c r="G789" s="39" t="str">
        <f>INDEX('Crosswalk Particulates'!$E:$E,MATCH('2017 EPA Data'!$B789,'Crosswalk Particulates'!$D:$D,0))</f>
        <v>CO</v>
      </c>
      <c r="H789" s="50">
        <f t="shared" si="12"/>
        <v>105546026927.82753</v>
      </c>
    </row>
    <row r="790" spans="1:8" hidden="1" x14ac:dyDescent="0.25">
      <c r="A790" s="31" t="s">
        <v>2456</v>
      </c>
      <c r="B790" s="31" t="s">
        <v>2550</v>
      </c>
      <c r="C790" s="31" t="s">
        <v>2408</v>
      </c>
      <c r="D790" s="41">
        <v>115874.01292454109</v>
      </c>
      <c r="E790" s="31" t="s">
        <v>2409</v>
      </c>
      <c r="F790" s="35" t="str">
        <f>INDEX('Crosswalk Particulates'!$B:$B,MATCH('2017 EPA Data'!A790,'Crosswalk Particulates'!$A:$A,0))</f>
        <v>Electricity Sector</v>
      </c>
      <c r="G790" s="39">
        <f>INDEX('Crosswalk Particulates'!$E:$E,MATCH('2017 EPA Data'!$B790,'Crosswalk Particulates'!$D:$D,0))</f>
        <v>0</v>
      </c>
      <c r="H790" s="50">
        <f t="shared" si="12"/>
        <v>0</v>
      </c>
    </row>
    <row r="791" spans="1:8" hidden="1" x14ac:dyDescent="0.25">
      <c r="A791" s="31" t="s">
        <v>2429</v>
      </c>
      <c r="B791" s="31" t="s">
        <v>2550</v>
      </c>
      <c r="C791" s="31" t="s">
        <v>2408</v>
      </c>
      <c r="D791" s="41">
        <v>114463.52274493</v>
      </c>
      <c r="E791" s="31" t="s">
        <v>2409</v>
      </c>
      <c r="F791" s="35" t="str">
        <f>INDEX('Crosswalk Particulates'!$B:$B,MATCH('2017 EPA Data'!A791,'Crosswalk Particulates'!$A:$A,0))</f>
        <v>process-other-industry</v>
      </c>
      <c r="G791" s="39">
        <f>INDEX('Crosswalk Particulates'!$E:$E,MATCH('2017 EPA Data'!$B791,'Crosswalk Particulates'!$D:$D,0))</f>
        <v>0</v>
      </c>
      <c r="H791" s="50">
        <f t="shared" si="12"/>
        <v>0</v>
      </c>
    </row>
    <row r="792" spans="1:8" hidden="1" x14ac:dyDescent="0.25">
      <c r="A792" s="31" t="s">
        <v>2509</v>
      </c>
      <c r="B792" s="31" t="s">
        <v>2521</v>
      </c>
      <c r="D792" s="41">
        <v>112545.61080836802</v>
      </c>
      <c r="E792" s="31" t="s">
        <v>2413</v>
      </c>
      <c r="F792" s="35" t="str">
        <f>INDEX('Crosswalk Particulates'!$B:$B,MATCH('2017 EPA Data'!A792,'Crosswalk Particulates'!$A:$A,0))</f>
        <v>Other-EPA</v>
      </c>
      <c r="G792" s="39">
        <f>INDEX('Crosswalk Particulates'!$E:$E,MATCH('2017 EPA Data'!$B792,'Crosswalk Particulates'!$D:$D,0))</f>
        <v>0</v>
      </c>
      <c r="H792" s="50">
        <f t="shared" si="12"/>
        <v>102099782101.55766</v>
      </c>
    </row>
    <row r="793" spans="1:8" hidden="1" x14ac:dyDescent="0.25">
      <c r="A793" s="31" t="s">
        <v>2429</v>
      </c>
      <c r="B793" s="31" t="s">
        <v>2464</v>
      </c>
      <c r="C793" s="31" t="s">
        <v>2408</v>
      </c>
      <c r="D793" s="41">
        <v>112446.44483872</v>
      </c>
      <c r="E793" s="31" t="s">
        <v>2409</v>
      </c>
      <c r="F793" s="35" t="str">
        <f>INDEX('Crosswalk Particulates'!$B:$B,MATCH('2017 EPA Data'!A793,'Crosswalk Particulates'!$A:$A,0))</f>
        <v>process-other-industry</v>
      </c>
      <c r="G793" s="39">
        <f>INDEX('Crosswalk Particulates'!$E:$E,MATCH('2017 EPA Data'!$B793,'Crosswalk Particulates'!$D:$D,0))</f>
        <v>0</v>
      </c>
      <c r="H793" s="50">
        <f t="shared" si="12"/>
        <v>0</v>
      </c>
    </row>
    <row r="794" spans="1:8" hidden="1" x14ac:dyDescent="0.25">
      <c r="A794" s="31" t="s">
        <v>2493</v>
      </c>
      <c r="B794" s="31" t="s">
        <v>2581</v>
      </c>
      <c r="C794" s="31" t="s">
        <v>2408</v>
      </c>
      <c r="D794" s="41">
        <v>111811.56522401</v>
      </c>
      <c r="E794" s="31" t="s">
        <v>2409</v>
      </c>
      <c r="F794" s="35" t="str">
        <f>INDEX('Crosswalk Particulates'!$B:$B,MATCH('2017 EPA Data'!A794,'Crosswalk Particulates'!$A:$A,0))</f>
        <v>process-other-industry</v>
      </c>
      <c r="G794" s="39">
        <f>INDEX('Crosswalk Particulates'!$E:$E,MATCH('2017 EPA Data'!$B794,'Crosswalk Particulates'!$D:$D,0))</f>
        <v>0</v>
      </c>
      <c r="H794" s="50">
        <f t="shared" si="12"/>
        <v>0</v>
      </c>
    </row>
    <row r="795" spans="1:8" hidden="1" x14ac:dyDescent="0.25">
      <c r="A795" s="31" t="s">
        <v>2438</v>
      </c>
      <c r="B795" s="31" t="s">
        <v>2582</v>
      </c>
      <c r="C795" s="31" t="s">
        <v>2408</v>
      </c>
      <c r="D795" s="41">
        <v>111761.55942000001</v>
      </c>
      <c r="E795" s="31" t="s">
        <v>2409</v>
      </c>
      <c r="F795" s="35" t="str">
        <f>INDEX('Crosswalk Particulates'!$B:$B,MATCH('2017 EPA Data'!A795,'Crosswalk Particulates'!$A:$A,0))</f>
        <v>process-other-industry</v>
      </c>
      <c r="G795" s="39">
        <f>INDEX('Crosswalk Particulates'!$E:$E,MATCH('2017 EPA Data'!$B795,'Crosswalk Particulates'!$D:$D,0))</f>
        <v>0</v>
      </c>
      <c r="H795" s="50">
        <f t="shared" si="12"/>
        <v>0</v>
      </c>
    </row>
    <row r="796" spans="1:8" hidden="1" x14ac:dyDescent="0.25">
      <c r="A796" s="31" t="s">
        <v>2410</v>
      </c>
      <c r="B796" s="31" t="s">
        <v>2537</v>
      </c>
      <c r="C796" s="31" t="s">
        <v>2408</v>
      </c>
      <c r="D796" s="41">
        <v>111500.3685214884</v>
      </c>
      <c r="E796" s="31" t="s">
        <v>2409</v>
      </c>
      <c r="F796" s="35" t="str">
        <f>INDEX('Crosswalk Particulates'!$B:$B,MATCH('2017 EPA Data'!A796,'Crosswalk Particulates'!$A:$A,0))</f>
        <v>process-other-industry</v>
      </c>
      <c r="G796" s="39">
        <f>INDEX('Crosswalk Particulates'!$E:$E,MATCH('2017 EPA Data'!$B796,'Crosswalk Particulates'!$D:$D,0))</f>
        <v>0</v>
      </c>
      <c r="H796" s="50">
        <f t="shared" si="12"/>
        <v>0</v>
      </c>
    </row>
    <row r="797" spans="1:8" hidden="1" x14ac:dyDescent="0.25">
      <c r="A797" s="31" t="s">
        <v>2438</v>
      </c>
      <c r="B797" s="31" t="s">
        <v>2574</v>
      </c>
      <c r="C797" s="31" t="s">
        <v>2408</v>
      </c>
      <c r="D797" s="41">
        <v>111009.5406919266</v>
      </c>
      <c r="E797" s="31" t="s">
        <v>2409</v>
      </c>
      <c r="F797" s="35" t="str">
        <f>INDEX('Crosswalk Particulates'!$B:$B,MATCH('2017 EPA Data'!A797,'Crosswalk Particulates'!$A:$A,0))</f>
        <v>process-other-industry</v>
      </c>
      <c r="G797" s="39">
        <f>INDEX('Crosswalk Particulates'!$E:$E,MATCH('2017 EPA Data'!$B797,'Crosswalk Particulates'!$D:$D,0))</f>
        <v>0</v>
      </c>
      <c r="H797" s="50">
        <f t="shared" si="12"/>
        <v>0</v>
      </c>
    </row>
    <row r="798" spans="1:8" hidden="1" x14ac:dyDescent="0.25">
      <c r="A798" s="31" t="s">
        <v>2523</v>
      </c>
      <c r="B798" s="31" t="s">
        <v>2466</v>
      </c>
      <c r="C798" s="31" t="s">
        <v>2408</v>
      </c>
      <c r="D798" s="41">
        <v>110749.07829618</v>
      </c>
      <c r="E798" s="31" t="s">
        <v>2409</v>
      </c>
      <c r="F798" s="35" t="str">
        <f>INDEX('Crosswalk Particulates'!$B:$B,MATCH('2017 EPA Data'!A798,'Crosswalk Particulates'!$A:$A,0))</f>
        <v>industry-fuel-other</v>
      </c>
      <c r="G798" s="39">
        <f>INDEX('Crosswalk Particulates'!$E:$E,MATCH('2017 EPA Data'!$B798,'Crosswalk Particulates'!$D:$D,0))</f>
        <v>0</v>
      </c>
      <c r="H798" s="50">
        <f t="shared" si="12"/>
        <v>0</v>
      </c>
    </row>
    <row r="799" spans="1:8" hidden="1" x14ac:dyDescent="0.25">
      <c r="A799" s="31" t="s">
        <v>2583</v>
      </c>
      <c r="B799" s="31" t="s">
        <v>2415</v>
      </c>
      <c r="C799" s="31" t="s">
        <v>2408</v>
      </c>
      <c r="D799" s="41">
        <v>110094.37784115525</v>
      </c>
      <c r="E799" s="31" t="s">
        <v>2409</v>
      </c>
      <c r="F799" s="35" t="str">
        <f>INDEX('Crosswalk Particulates'!$B:$B,MATCH('2017 EPA Data'!A799,'Crosswalk Particulates'!$A:$A,0))</f>
        <v>Residential Buildings Sector</v>
      </c>
      <c r="G799" s="39">
        <f>INDEX('Crosswalk Particulates'!$E:$E,MATCH('2017 EPA Data'!$B799,'Crosswalk Particulates'!$D:$D,0))</f>
        <v>0</v>
      </c>
      <c r="H799" s="50">
        <f t="shared" si="12"/>
        <v>0</v>
      </c>
    </row>
    <row r="800" spans="1:8" hidden="1" x14ac:dyDescent="0.25">
      <c r="A800" s="31" t="s">
        <v>2438</v>
      </c>
      <c r="B800" s="31" t="s">
        <v>2584</v>
      </c>
      <c r="C800" s="31" t="s">
        <v>2408</v>
      </c>
      <c r="D800" s="41">
        <v>109209.207528896</v>
      </c>
      <c r="E800" s="31" t="s">
        <v>2409</v>
      </c>
      <c r="F800" s="35" t="str">
        <f>INDEX('Crosswalk Particulates'!$B:$B,MATCH('2017 EPA Data'!A800,'Crosswalk Particulates'!$A:$A,0))</f>
        <v>process-other-industry</v>
      </c>
      <c r="G800" s="39">
        <f>INDEX('Crosswalk Particulates'!$E:$E,MATCH('2017 EPA Data'!$B800,'Crosswalk Particulates'!$D:$D,0))</f>
        <v>0</v>
      </c>
      <c r="H800" s="50">
        <f t="shared" si="12"/>
        <v>0</v>
      </c>
    </row>
    <row r="801" spans="1:8" hidden="1" x14ac:dyDescent="0.25">
      <c r="A801" s="31" t="s">
        <v>2418</v>
      </c>
      <c r="B801" s="31" t="s">
        <v>2512</v>
      </c>
      <c r="C801" s="31" t="s">
        <v>2408</v>
      </c>
      <c r="D801" s="41">
        <v>108771.38925540008</v>
      </c>
      <c r="E801" s="31" t="s">
        <v>2409</v>
      </c>
      <c r="F801" s="35" t="str">
        <f>INDEX('Crosswalk Particulates'!$B:$B,MATCH('2017 EPA Data'!A801,'Crosswalk Particulates'!$A:$A,0))</f>
        <v>Transportation Sector</v>
      </c>
      <c r="G801" s="39">
        <f>INDEX('Crosswalk Particulates'!$E:$E,MATCH('2017 EPA Data'!$B801,'Crosswalk Particulates'!$D:$D,0))</f>
        <v>0</v>
      </c>
      <c r="H801" s="50">
        <f t="shared" si="12"/>
        <v>0</v>
      </c>
    </row>
    <row r="802" spans="1:8" hidden="1" x14ac:dyDescent="0.25">
      <c r="A802" s="31" t="s">
        <v>2410</v>
      </c>
      <c r="B802" s="31" t="s">
        <v>2585</v>
      </c>
      <c r="C802" s="31" t="s">
        <v>2408</v>
      </c>
      <c r="D802" s="41">
        <v>108714.98525838554</v>
      </c>
      <c r="E802" s="31" t="s">
        <v>2409</v>
      </c>
      <c r="F802" s="35" t="str">
        <f>INDEX('Crosswalk Particulates'!$B:$B,MATCH('2017 EPA Data'!A802,'Crosswalk Particulates'!$A:$A,0))</f>
        <v>process-other-industry</v>
      </c>
      <c r="G802" s="39">
        <f>INDEX('Crosswalk Particulates'!$E:$E,MATCH('2017 EPA Data'!$B802,'Crosswalk Particulates'!$D:$D,0))</f>
        <v>0</v>
      </c>
      <c r="H802" s="50">
        <f t="shared" si="12"/>
        <v>0</v>
      </c>
    </row>
    <row r="803" spans="1:8" hidden="1" x14ac:dyDescent="0.25">
      <c r="A803" s="31" t="s">
        <v>2476</v>
      </c>
      <c r="B803" s="31" t="s">
        <v>2451</v>
      </c>
      <c r="C803" s="31" t="s">
        <v>2448</v>
      </c>
      <c r="D803" s="41">
        <v>107963.89741509715</v>
      </c>
      <c r="E803" s="31" t="s">
        <v>2413</v>
      </c>
      <c r="F803" s="35" t="str">
        <f>INDEX('Crosswalk Particulates'!$B:$B,MATCH('2017 EPA Data'!A803,'Crosswalk Particulates'!$A:$A,0))</f>
        <v>process-other-industry</v>
      </c>
      <c r="G803" s="39" t="str">
        <f>INDEX('Crosswalk Particulates'!$E:$E,MATCH('2017 EPA Data'!$B803,'Crosswalk Particulates'!$D:$D,0))</f>
        <v>CO</v>
      </c>
      <c r="H803" s="50">
        <f t="shared" si="12"/>
        <v>97943316685.049728</v>
      </c>
    </row>
    <row r="804" spans="1:8" hidden="1" x14ac:dyDescent="0.25">
      <c r="A804" s="31" t="s">
        <v>2418</v>
      </c>
      <c r="B804" s="31" t="s">
        <v>2547</v>
      </c>
      <c r="C804" s="31" t="s">
        <v>2408</v>
      </c>
      <c r="D804" s="41">
        <v>107952.52618357098</v>
      </c>
      <c r="E804" s="31" t="s">
        <v>2409</v>
      </c>
      <c r="F804" s="35" t="str">
        <f>INDEX('Crosswalk Particulates'!$B:$B,MATCH('2017 EPA Data'!A804,'Crosswalk Particulates'!$A:$A,0))</f>
        <v>Transportation Sector</v>
      </c>
      <c r="G804" s="39">
        <f>INDEX('Crosswalk Particulates'!$E:$E,MATCH('2017 EPA Data'!$B804,'Crosswalk Particulates'!$D:$D,0))</f>
        <v>0</v>
      </c>
      <c r="H804" s="50">
        <f t="shared" si="12"/>
        <v>0</v>
      </c>
    </row>
    <row r="805" spans="1:8" hidden="1" x14ac:dyDescent="0.25">
      <c r="A805" s="31" t="s">
        <v>2523</v>
      </c>
      <c r="B805" s="31" t="s">
        <v>2419</v>
      </c>
      <c r="C805" s="31" t="s">
        <v>2408</v>
      </c>
      <c r="D805" s="41">
        <v>106948.98828445694</v>
      </c>
      <c r="E805" s="31" t="s">
        <v>2409</v>
      </c>
      <c r="F805" s="35" t="str">
        <f>INDEX('Crosswalk Particulates'!$B:$B,MATCH('2017 EPA Data'!A805,'Crosswalk Particulates'!$A:$A,0))</f>
        <v>industry-fuel-other</v>
      </c>
      <c r="G805" s="39">
        <f>INDEX('Crosswalk Particulates'!$E:$E,MATCH('2017 EPA Data'!$B805,'Crosswalk Particulates'!$D:$D,0))</f>
        <v>0</v>
      </c>
      <c r="H805" s="50">
        <f t="shared" si="12"/>
        <v>0</v>
      </c>
    </row>
    <row r="806" spans="1:8" hidden="1" x14ac:dyDescent="0.25">
      <c r="A806" s="31" t="s">
        <v>2450</v>
      </c>
      <c r="B806" s="31" t="s">
        <v>2457</v>
      </c>
      <c r="C806" s="31" t="s">
        <v>2408</v>
      </c>
      <c r="D806" s="41">
        <v>105766.24542803378</v>
      </c>
      <c r="E806" s="31" t="s">
        <v>2409</v>
      </c>
      <c r="F806" s="35" t="str">
        <f>INDEX('Crosswalk Particulates'!$B:$B,MATCH('2017 EPA Data'!A806,'Crosswalk Particulates'!$A:$A,0))</f>
        <v>process-waste-industry</v>
      </c>
      <c r="G806" s="39">
        <f>INDEX('Crosswalk Particulates'!$E:$E,MATCH('2017 EPA Data'!$B806,'Crosswalk Particulates'!$D:$D,0))</f>
        <v>0</v>
      </c>
      <c r="H806" s="50">
        <f t="shared" si="12"/>
        <v>0</v>
      </c>
    </row>
    <row r="807" spans="1:8" hidden="1" x14ac:dyDescent="0.25">
      <c r="A807" s="31" t="s">
        <v>2498</v>
      </c>
      <c r="B807" s="31" t="s">
        <v>2500</v>
      </c>
      <c r="C807" s="31" t="s">
        <v>2448</v>
      </c>
      <c r="D807" s="41">
        <v>105143.71402150999</v>
      </c>
      <c r="E807" s="31" t="s">
        <v>2413</v>
      </c>
      <c r="F807" s="35" t="str">
        <f>INDEX('Crosswalk Particulates'!$B:$B,MATCH('2017 EPA Data'!A807,'Crosswalk Particulates'!$A:$A,0))</f>
        <v>process-cement-industry</v>
      </c>
      <c r="G807" s="39" t="str">
        <f>INDEX('Crosswalk Particulates'!$E:$E,MATCH('2017 EPA Data'!$B807,'Crosswalk Particulates'!$D:$D,0))</f>
        <v>NOX</v>
      </c>
      <c r="H807" s="50">
        <f t="shared" si="12"/>
        <v>95384886303.771164</v>
      </c>
    </row>
    <row r="808" spans="1:8" hidden="1" x14ac:dyDescent="0.25">
      <c r="A808" s="31" t="s">
        <v>2477</v>
      </c>
      <c r="B808" s="31" t="s">
        <v>2497</v>
      </c>
      <c r="C808" s="31" t="s">
        <v>2408</v>
      </c>
      <c r="D808" s="41">
        <v>103898.72345120696</v>
      </c>
      <c r="E808" s="31" t="s">
        <v>2409</v>
      </c>
      <c r="F808" s="35" t="str">
        <f>INDEX('Crosswalk Particulates'!$B:$B,MATCH('2017 EPA Data'!A808,'Crosswalk Particulates'!$A:$A,0))</f>
        <v>process-other-industry</v>
      </c>
      <c r="G808" s="39">
        <f>INDEX('Crosswalk Particulates'!$E:$E,MATCH('2017 EPA Data'!$B808,'Crosswalk Particulates'!$D:$D,0))</f>
        <v>0</v>
      </c>
      <c r="H808" s="50">
        <f t="shared" si="12"/>
        <v>0</v>
      </c>
    </row>
    <row r="809" spans="1:8" hidden="1" x14ac:dyDescent="0.25">
      <c r="A809" s="31" t="s">
        <v>2456</v>
      </c>
      <c r="B809" s="31" t="s">
        <v>2427</v>
      </c>
      <c r="C809" s="31" t="s">
        <v>2408</v>
      </c>
      <c r="D809" s="41">
        <v>103361.2775124</v>
      </c>
      <c r="E809" s="31" t="s">
        <v>2409</v>
      </c>
      <c r="F809" s="35" t="str">
        <f>INDEX('Crosswalk Particulates'!$B:$B,MATCH('2017 EPA Data'!A809,'Crosswalk Particulates'!$A:$A,0))</f>
        <v>Electricity Sector</v>
      </c>
      <c r="G809" s="39">
        <f>INDEX('Crosswalk Particulates'!$E:$E,MATCH('2017 EPA Data'!$B809,'Crosswalk Particulates'!$D:$D,0))</f>
        <v>0</v>
      </c>
      <c r="H809" s="50">
        <f t="shared" si="12"/>
        <v>0</v>
      </c>
    </row>
    <row r="810" spans="1:8" hidden="1" x14ac:dyDescent="0.25">
      <c r="A810" s="31" t="s">
        <v>2510</v>
      </c>
      <c r="B810" s="31" t="s">
        <v>2430</v>
      </c>
      <c r="C810" s="31" t="s">
        <v>2408</v>
      </c>
      <c r="D810" s="41">
        <v>103248.79824819999</v>
      </c>
      <c r="E810" s="31" t="s">
        <v>2409</v>
      </c>
      <c r="F810" s="35" t="str">
        <f>INDEX('Crosswalk Particulates'!$B:$B,MATCH('2017 EPA Data'!A810,'Crosswalk Particulates'!$A:$A,0))</f>
        <v>process-iron and steel-industry</v>
      </c>
      <c r="G810" s="39">
        <f>INDEX('Crosswalk Particulates'!$E:$E,MATCH('2017 EPA Data'!$B810,'Crosswalk Particulates'!$D:$D,0))</f>
        <v>0</v>
      </c>
      <c r="H810" s="50">
        <f t="shared" si="12"/>
        <v>0</v>
      </c>
    </row>
    <row r="811" spans="1:8" hidden="1" x14ac:dyDescent="0.25">
      <c r="A811" s="31" t="s">
        <v>2477</v>
      </c>
      <c r="B811" s="31" t="s">
        <v>2550</v>
      </c>
      <c r="C811" s="31" t="s">
        <v>2408</v>
      </c>
      <c r="D811" s="41">
        <v>103056.93705791487</v>
      </c>
      <c r="E811" s="31" t="s">
        <v>2409</v>
      </c>
      <c r="F811" s="35" t="str">
        <f>INDEX('Crosswalk Particulates'!$B:$B,MATCH('2017 EPA Data'!A811,'Crosswalk Particulates'!$A:$A,0))</f>
        <v>process-other-industry</v>
      </c>
      <c r="G811" s="39">
        <f>INDEX('Crosswalk Particulates'!$E:$E,MATCH('2017 EPA Data'!$B811,'Crosswalk Particulates'!$D:$D,0))</f>
        <v>0</v>
      </c>
      <c r="H811" s="50">
        <f t="shared" si="12"/>
        <v>0</v>
      </c>
    </row>
    <row r="812" spans="1:8" hidden="1" x14ac:dyDescent="0.25">
      <c r="A812" s="31" t="s">
        <v>2487</v>
      </c>
      <c r="B812" s="31" t="s">
        <v>2467</v>
      </c>
      <c r="C812" s="31" t="s">
        <v>2408</v>
      </c>
      <c r="D812" s="41">
        <v>102686.66081630001</v>
      </c>
      <c r="E812" s="31" t="s">
        <v>2409</v>
      </c>
      <c r="F812" s="35" t="str">
        <f>INDEX('Crosswalk Particulates'!$B:$B,MATCH('2017 EPA Data'!A812,'Crosswalk Particulates'!$A:$A,0))</f>
        <v>industry-fuel-coal</v>
      </c>
      <c r="G812" s="39">
        <f>INDEX('Crosswalk Particulates'!$E:$E,MATCH('2017 EPA Data'!$B812,'Crosswalk Particulates'!$D:$D,0))</f>
        <v>0</v>
      </c>
      <c r="H812" s="50">
        <f t="shared" si="12"/>
        <v>0</v>
      </c>
    </row>
    <row r="813" spans="1:8" hidden="1" x14ac:dyDescent="0.25">
      <c r="A813" s="31" t="s">
        <v>2492</v>
      </c>
      <c r="B813" s="31" t="s">
        <v>2586</v>
      </c>
      <c r="C813" s="31" t="s">
        <v>2408</v>
      </c>
      <c r="D813" s="41">
        <v>102661.67459059562</v>
      </c>
      <c r="E813" s="31" t="s">
        <v>2409</v>
      </c>
      <c r="F813" s="35" t="str">
        <f>INDEX('Crosswalk Particulates'!$B:$B,MATCH('2017 EPA Data'!A813,'Crosswalk Particulates'!$A:$A,0))</f>
        <v>Commercial Buildings Sector</v>
      </c>
      <c r="G813" s="39">
        <f>INDEX('Crosswalk Particulates'!$E:$E,MATCH('2017 EPA Data'!$B813,'Crosswalk Particulates'!$D:$D,0))</f>
        <v>0</v>
      </c>
      <c r="H813" s="50">
        <f t="shared" si="12"/>
        <v>0</v>
      </c>
    </row>
    <row r="814" spans="1:8" hidden="1" x14ac:dyDescent="0.25">
      <c r="A814" s="31" t="s">
        <v>2423</v>
      </c>
      <c r="B814" s="31" t="s">
        <v>2527</v>
      </c>
      <c r="C814" s="31" t="s">
        <v>2408</v>
      </c>
      <c r="D814" s="41">
        <v>102278.12209640608</v>
      </c>
      <c r="E814" s="31" t="s">
        <v>2409</v>
      </c>
      <c r="F814" s="35" t="str">
        <f>INDEX('Crosswalk Particulates'!$B:$B,MATCH('2017 EPA Data'!A814,'Crosswalk Particulates'!$A:$A,0))</f>
        <v>Other-EPA</v>
      </c>
      <c r="G814" s="39">
        <f>INDEX('Crosswalk Particulates'!$E:$E,MATCH('2017 EPA Data'!$B814,'Crosswalk Particulates'!$D:$D,0))</f>
        <v>0</v>
      </c>
      <c r="H814" s="50">
        <f t="shared" si="12"/>
        <v>0</v>
      </c>
    </row>
    <row r="815" spans="1:8" hidden="1" x14ac:dyDescent="0.25">
      <c r="A815" s="31" t="s">
        <v>2491</v>
      </c>
      <c r="B815" s="31" t="s">
        <v>2500</v>
      </c>
      <c r="C815" s="31" t="s">
        <v>2448</v>
      </c>
      <c r="D815" s="41">
        <v>102153.4715883621</v>
      </c>
      <c r="E815" s="31" t="s">
        <v>2413</v>
      </c>
      <c r="F815" s="35" t="str">
        <f>INDEX('Crosswalk Particulates'!$B:$B,MATCH('2017 EPA Data'!A815,'Crosswalk Particulates'!$A:$A,0))</f>
        <v>industry-fuel-biomass</v>
      </c>
      <c r="G815" s="39" t="str">
        <f>INDEX('Crosswalk Particulates'!$E:$E,MATCH('2017 EPA Data'!$B815,'Crosswalk Particulates'!$D:$D,0))</f>
        <v>NOX</v>
      </c>
      <c r="H815" s="50">
        <f t="shared" si="12"/>
        <v>92672180773.432251</v>
      </c>
    </row>
    <row r="816" spans="1:8" hidden="1" x14ac:dyDescent="0.25">
      <c r="A816" s="31" t="s">
        <v>2476</v>
      </c>
      <c r="B816" s="31" t="s">
        <v>2439</v>
      </c>
      <c r="C816" s="31" t="s">
        <v>2408</v>
      </c>
      <c r="D816" s="41">
        <v>101967.97610062458</v>
      </c>
      <c r="E816" s="31" t="s">
        <v>2409</v>
      </c>
      <c r="F816" s="35" t="str">
        <f>INDEX('Crosswalk Particulates'!$B:$B,MATCH('2017 EPA Data'!A816,'Crosswalk Particulates'!$A:$A,0))</f>
        <v>process-other-industry</v>
      </c>
      <c r="G816" s="39">
        <f>INDEX('Crosswalk Particulates'!$E:$E,MATCH('2017 EPA Data'!$B816,'Crosswalk Particulates'!$D:$D,0))</f>
        <v>0</v>
      </c>
      <c r="H816" s="50">
        <f t="shared" si="12"/>
        <v>0</v>
      </c>
    </row>
    <row r="817" spans="1:8" hidden="1" x14ac:dyDescent="0.25">
      <c r="A817" s="31" t="s">
        <v>2498</v>
      </c>
      <c r="B817" s="31" t="s">
        <v>2451</v>
      </c>
      <c r="C817" s="31" t="s">
        <v>2448</v>
      </c>
      <c r="D817" s="41">
        <v>101751.74160115</v>
      </c>
      <c r="E817" s="31" t="s">
        <v>2413</v>
      </c>
      <c r="F817" s="35" t="str">
        <f>INDEX('Crosswalk Particulates'!$B:$B,MATCH('2017 EPA Data'!A817,'Crosswalk Particulates'!$A:$A,0))</f>
        <v>process-cement-industry</v>
      </c>
      <c r="G817" s="39" t="str">
        <f>INDEX('Crosswalk Particulates'!$E:$E,MATCH('2017 EPA Data'!$B817,'Crosswalk Particulates'!$D:$D,0))</f>
        <v>CO</v>
      </c>
      <c r="H817" s="50">
        <f t="shared" si="12"/>
        <v>92307737026.018112</v>
      </c>
    </row>
    <row r="818" spans="1:8" hidden="1" x14ac:dyDescent="0.25">
      <c r="A818" s="31" t="s">
        <v>2423</v>
      </c>
      <c r="B818" s="31" t="s">
        <v>2505</v>
      </c>
      <c r="C818" s="31" t="s">
        <v>2408</v>
      </c>
      <c r="D818" s="41">
        <v>100905.94168927577</v>
      </c>
      <c r="E818" s="31" t="s">
        <v>2409</v>
      </c>
      <c r="F818" s="35" t="str">
        <f>INDEX('Crosswalk Particulates'!$B:$B,MATCH('2017 EPA Data'!A818,'Crosswalk Particulates'!$A:$A,0))</f>
        <v>Other-EPA</v>
      </c>
      <c r="G818" s="39">
        <f>INDEX('Crosswalk Particulates'!$E:$E,MATCH('2017 EPA Data'!$B818,'Crosswalk Particulates'!$D:$D,0))</f>
        <v>0</v>
      </c>
      <c r="H818" s="50">
        <f t="shared" si="12"/>
        <v>0</v>
      </c>
    </row>
    <row r="819" spans="1:8" hidden="1" x14ac:dyDescent="0.25">
      <c r="A819" s="31" t="s">
        <v>2492</v>
      </c>
      <c r="B819" s="31" t="s">
        <v>2552</v>
      </c>
      <c r="C819" s="31" t="s">
        <v>2408</v>
      </c>
      <c r="D819" s="41">
        <v>100625.40834537199</v>
      </c>
      <c r="E819" s="31" t="s">
        <v>2409</v>
      </c>
      <c r="F819" s="35" t="str">
        <f>INDEX('Crosswalk Particulates'!$B:$B,MATCH('2017 EPA Data'!A819,'Crosswalk Particulates'!$A:$A,0))</f>
        <v>Commercial Buildings Sector</v>
      </c>
      <c r="G819" s="39">
        <f>INDEX('Crosswalk Particulates'!$E:$E,MATCH('2017 EPA Data'!$B819,'Crosswalk Particulates'!$D:$D,0))</f>
        <v>0</v>
      </c>
      <c r="H819" s="50">
        <f t="shared" si="12"/>
        <v>0</v>
      </c>
    </row>
    <row r="820" spans="1:8" hidden="1" x14ac:dyDescent="0.25">
      <c r="A820" s="31" t="s">
        <v>2450</v>
      </c>
      <c r="B820" s="31" t="s">
        <v>2521</v>
      </c>
      <c r="D820" s="41">
        <v>100437.33825131794</v>
      </c>
      <c r="E820" s="31" t="s">
        <v>2413</v>
      </c>
      <c r="F820" s="35" t="str">
        <f>INDEX('Crosswalk Particulates'!$B:$B,MATCH('2017 EPA Data'!A820,'Crosswalk Particulates'!$A:$A,0))</f>
        <v>process-waste-industry</v>
      </c>
      <c r="G820" s="39">
        <f>INDEX('Crosswalk Particulates'!$E:$E,MATCH('2017 EPA Data'!$B820,'Crosswalk Particulates'!$D:$D,0))</f>
        <v>0</v>
      </c>
      <c r="H820" s="50">
        <f t="shared" si="12"/>
        <v>91115328946.773544</v>
      </c>
    </row>
    <row r="821" spans="1:8" hidden="1" x14ac:dyDescent="0.25">
      <c r="A821" s="31" t="s">
        <v>2418</v>
      </c>
      <c r="B821" s="31" t="s">
        <v>2447</v>
      </c>
      <c r="C821" s="31" t="s">
        <v>2448</v>
      </c>
      <c r="D821" s="41">
        <v>99553.998633855867</v>
      </c>
      <c r="E821" s="31" t="s">
        <v>2413</v>
      </c>
      <c r="F821" s="35" t="str">
        <f>INDEX('Crosswalk Particulates'!$B:$B,MATCH('2017 EPA Data'!A821,'Crosswalk Particulates'!$A:$A,0))</f>
        <v>Transportation Sector</v>
      </c>
      <c r="G821" s="39" t="str">
        <f>INDEX('Crosswalk Particulates'!$E:$E,MATCH('2017 EPA Data'!$B821,'Crosswalk Particulates'!$D:$D,0))</f>
        <v>VOC</v>
      </c>
      <c r="H821" s="50">
        <f t="shared" si="12"/>
        <v>90313975772.564774</v>
      </c>
    </row>
    <row r="822" spans="1:8" hidden="1" x14ac:dyDescent="0.25">
      <c r="A822" s="31" t="s">
        <v>2540</v>
      </c>
      <c r="B822" s="31" t="s">
        <v>2415</v>
      </c>
      <c r="C822" s="31" t="s">
        <v>2408</v>
      </c>
      <c r="D822" s="41">
        <v>99299.519333410659</v>
      </c>
      <c r="E822" s="31" t="s">
        <v>2409</v>
      </c>
      <c r="F822" s="35" t="str">
        <f>INDEX('Crosswalk Particulates'!$B:$B,MATCH('2017 EPA Data'!A822,'Crosswalk Particulates'!$A:$A,0))</f>
        <v>Electricity Sector</v>
      </c>
      <c r="G822" s="39">
        <f>INDEX('Crosswalk Particulates'!$E:$E,MATCH('2017 EPA Data'!$B822,'Crosswalk Particulates'!$D:$D,0))</f>
        <v>0</v>
      </c>
      <c r="H822" s="50">
        <f t="shared" si="12"/>
        <v>0</v>
      </c>
    </row>
    <row r="823" spans="1:8" hidden="1" x14ac:dyDescent="0.25">
      <c r="A823" s="31" t="s">
        <v>2483</v>
      </c>
      <c r="B823" s="31" t="s">
        <v>2587</v>
      </c>
      <c r="C823" s="31" t="s">
        <v>2408</v>
      </c>
      <c r="D823" s="41">
        <v>98864.903663000005</v>
      </c>
      <c r="E823" s="31" t="s">
        <v>2409</v>
      </c>
      <c r="F823" s="35" t="str">
        <f>INDEX('Crosswalk Particulates'!$B:$B,MATCH('2017 EPA Data'!A823,'Crosswalk Particulates'!$A:$A,0))</f>
        <v>process-ngps-industry</v>
      </c>
      <c r="G823" s="39">
        <f>INDEX('Crosswalk Particulates'!$E:$E,MATCH('2017 EPA Data'!$B823,'Crosswalk Particulates'!$D:$D,0))</f>
        <v>0</v>
      </c>
      <c r="H823" s="50">
        <f t="shared" si="12"/>
        <v>0</v>
      </c>
    </row>
    <row r="824" spans="1:8" hidden="1" x14ac:dyDescent="0.25">
      <c r="A824" s="31" t="s">
        <v>2538</v>
      </c>
      <c r="B824" s="31" t="s">
        <v>2503</v>
      </c>
      <c r="C824" s="31" t="s">
        <v>2408</v>
      </c>
      <c r="D824" s="41">
        <v>98804.68</v>
      </c>
      <c r="E824" s="31" t="s">
        <v>2409</v>
      </c>
      <c r="F824" s="35" t="str">
        <f>INDEX('Crosswalk Particulates'!$B:$B,MATCH('2017 EPA Data'!A824,'Crosswalk Particulates'!$A:$A,0))</f>
        <v>process-mining-industry</v>
      </c>
      <c r="G824" s="39">
        <f>INDEX('Crosswalk Particulates'!$E:$E,MATCH('2017 EPA Data'!$B824,'Crosswalk Particulates'!$D:$D,0))</f>
        <v>0</v>
      </c>
      <c r="H824" s="50">
        <f t="shared" si="12"/>
        <v>0</v>
      </c>
    </row>
    <row r="825" spans="1:8" hidden="1" x14ac:dyDescent="0.25">
      <c r="A825" s="31" t="s">
        <v>2438</v>
      </c>
      <c r="B825" s="31" t="s">
        <v>2504</v>
      </c>
      <c r="C825" s="31" t="s">
        <v>2408</v>
      </c>
      <c r="D825" s="41">
        <v>98039.810582698614</v>
      </c>
      <c r="E825" s="31" t="s">
        <v>2409</v>
      </c>
      <c r="F825" s="35" t="str">
        <f>INDEX('Crosswalk Particulates'!$B:$B,MATCH('2017 EPA Data'!A825,'Crosswalk Particulates'!$A:$A,0))</f>
        <v>process-other-industry</v>
      </c>
      <c r="G825" s="39">
        <f>INDEX('Crosswalk Particulates'!$E:$E,MATCH('2017 EPA Data'!$B825,'Crosswalk Particulates'!$D:$D,0))</f>
        <v>0</v>
      </c>
      <c r="H825" s="50">
        <f t="shared" si="12"/>
        <v>0</v>
      </c>
    </row>
    <row r="826" spans="1:8" hidden="1" x14ac:dyDescent="0.25">
      <c r="A826" s="31" t="s">
        <v>2460</v>
      </c>
      <c r="B826" s="31" t="s">
        <v>2439</v>
      </c>
      <c r="C826" s="31" t="s">
        <v>2408</v>
      </c>
      <c r="D826" s="41">
        <v>97832.665594015183</v>
      </c>
      <c r="E826" s="31" t="s">
        <v>2409</v>
      </c>
      <c r="F826" s="35" t="str">
        <f>INDEX('Crosswalk Particulates'!$B:$B,MATCH('2017 EPA Data'!A826,'Crosswalk Particulates'!$A:$A,0))</f>
        <v>Transportation Sector</v>
      </c>
      <c r="G826" s="39">
        <f>INDEX('Crosswalk Particulates'!$E:$E,MATCH('2017 EPA Data'!$B826,'Crosswalk Particulates'!$D:$D,0))</f>
        <v>0</v>
      </c>
      <c r="H826" s="50">
        <f t="shared" si="12"/>
        <v>0</v>
      </c>
    </row>
    <row r="827" spans="1:8" hidden="1" x14ac:dyDescent="0.25">
      <c r="A827" s="31" t="s">
        <v>2425</v>
      </c>
      <c r="B827" s="31" t="s">
        <v>2586</v>
      </c>
      <c r="C827" s="31" t="s">
        <v>2408</v>
      </c>
      <c r="D827" s="41">
        <v>97454.997901262657</v>
      </c>
      <c r="E827" s="31" t="s">
        <v>2409</v>
      </c>
      <c r="F827" s="35" t="str">
        <f>INDEX('Crosswalk Particulates'!$B:$B,MATCH('2017 EPA Data'!A827,'Crosswalk Particulates'!$A:$A,0))</f>
        <v>Other-EPA</v>
      </c>
      <c r="G827" s="39">
        <f>INDEX('Crosswalk Particulates'!$E:$E,MATCH('2017 EPA Data'!$B827,'Crosswalk Particulates'!$D:$D,0))</f>
        <v>0</v>
      </c>
      <c r="H827" s="50">
        <f t="shared" si="12"/>
        <v>0</v>
      </c>
    </row>
    <row r="828" spans="1:8" hidden="1" x14ac:dyDescent="0.25">
      <c r="A828" s="31" t="s">
        <v>2494</v>
      </c>
      <c r="B828" s="31" t="s">
        <v>2451</v>
      </c>
      <c r="C828" s="31" t="s">
        <v>2448</v>
      </c>
      <c r="D828" s="41">
        <v>97394.487413683499</v>
      </c>
      <c r="E828" s="31" t="s">
        <v>2413</v>
      </c>
      <c r="F828" s="35" t="str">
        <f>INDEX('Crosswalk Particulates'!$B:$B,MATCH('2017 EPA Data'!A828,'Crosswalk Particulates'!$A:$A,0))</f>
        <v>Transportation Sector</v>
      </c>
      <c r="G828" s="39" t="str">
        <f>INDEX('Crosswalk Particulates'!$E:$E,MATCH('2017 EPA Data'!$B828,'Crosswalk Particulates'!$D:$D,0))</f>
        <v>CO</v>
      </c>
      <c r="H828" s="50">
        <f t="shared" si="12"/>
        <v>88354897817.931</v>
      </c>
    </row>
    <row r="829" spans="1:8" hidden="1" x14ac:dyDescent="0.25">
      <c r="A829" s="31" t="s">
        <v>2429</v>
      </c>
      <c r="B829" s="31" t="s">
        <v>2430</v>
      </c>
      <c r="C829" s="31" t="s">
        <v>2408</v>
      </c>
      <c r="D829" s="41">
        <v>96945.217216692006</v>
      </c>
      <c r="E829" s="31" t="s">
        <v>2409</v>
      </c>
      <c r="F829" s="35" t="str">
        <f>INDEX('Crosswalk Particulates'!$B:$B,MATCH('2017 EPA Data'!A829,'Crosswalk Particulates'!$A:$A,0))</f>
        <v>process-other-industry</v>
      </c>
      <c r="G829" s="39">
        <f>INDEX('Crosswalk Particulates'!$E:$E,MATCH('2017 EPA Data'!$B829,'Crosswalk Particulates'!$D:$D,0))</f>
        <v>0</v>
      </c>
      <c r="H829" s="50">
        <f t="shared" si="12"/>
        <v>0</v>
      </c>
    </row>
    <row r="830" spans="1:8" hidden="1" x14ac:dyDescent="0.25">
      <c r="A830" s="31" t="s">
        <v>2456</v>
      </c>
      <c r="B830" s="31" t="s">
        <v>2481</v>
      </c>
      <c r="C830" s="31" t="s">
        <v>2448</v>
      </c>
      <c r="D830" s="41">
        <v>96838.946738144994</v>
      </c>
      <c r="E830" s="31" t="s">
        <v>2413</v>
      </c>
      <c r="F830" s="35" t="str">
        <f>INDEX('Crosswalk Particulates'!$B:$B,MATCH('2017 EPA Data'!A830,'Crosswalk Particulates'!$A:$A,0))</f>
        <v>Electricity Sector</v>
      </c>
      <c r="G830" s="39" t="str">
        <f>INDEX('Crosswalk Particulates'!$E:$E,MATCH('2017 EPA Data'!$B830,'Crosswalk Particulates'!$D:$D,0))</f>
        <v>PM10</v>
      </c>
      <c r="H830" s="50">
        <f t="shared" si="12"/>
        <v>87850919195.276291</v>
      </c>
    </row>
    <row r="831" spans="1:8" hidden="1" x14ac:dyDescent="0.25">
      <c r="A831" s="31" t="s">
        <v>2456</v>
      </c>
      <c r="B831" s="31" t="s">
        <v>2466</v>
      </c>
      <c r="C831" s="31" t="s">
        <v>2408</v>
      </c>
      <c r="D831" s="41">
        <v>96635.153640000004</v>
      </c>
      <c r="E831" s="31" t="s">
        <v>2409</v>
      </c>
      <c r="F831" s="35" t="str">
        <f>INDEX('Crosswalk Particulates'!$B:$B,MATCH('2017 EPA Data'!A831,'Crosswalk Particulates'!$A:$A,0))</f>
        <v>Electricity Sector</v>
      </c>
      <c r="G831" s="39">
        <f>INDEX('Crosswalk Particulates'!$E:$E,MATCH('2017 EPA Data'!$B831,'Crosswalk Particulates'!$D:$D,0))</f>
        <v>0</v>
      </c>
      <c r="H831" s="50">
        <f t="shared" si="12"/>
        <v>0</v>
      </c>
    </row>
    <row r="832" spans="1:8" hidden="1" x14ac:dyDescent="0.25">
      <c r="A832" s="31" t="s">
        <v>2410</v>
      </c>
      <c r="B832" s="31" t="s">
        <v>2458</v>
      </c>
      <c r="C832" s="31" t="s">
        <v>2408</v>
      </c>
      <c r="D832" s="41">
        <v>96379.318046222004</v>
      </c>
      <c r="E832" s="31" t="s">
        <v>2409</v>
      </c>
      <c r="F832" s="35" t="str">
        <f>INDEX('Crosswalk Particulates'!$B:$B,MATCH('2017 EPA Data'!A832,'Crosswalk Particulates'!$A:$A,0))</f>
        <v>process-other-industry</v>
      </c>
      <c r="G832" s="39">
        <f>INDEX('Crosswalk Particulates'!$E:$E,MATCH('2017 EPA Data'!$B832,'Crosswalk Particulates'!$D:$D,0))</f>
        <v>0</v>
      </c>
      <c r="H832" s="50">
        <f t="shared" si="12"/>
        <v>0</v>
      </c>
    </row>
    <row r="833" spans="1:8" hidden="1" x14ac:dyDescent="0.25">
      <c r="A833" s="31" t="s">
        <v>2438</v>
      </c>
      <c r="B833" s="31" t="s">
        <v>2471</v>
      </c>
      <c r="C833" s="31" t="s">
        <v>2408</v>
      </c>
      <c r="D833" s="41">
        <v>96169.8486137</v>
      </c>
      <c r="E833" s="31" t="s">
        <v>2409</v>
      </c>
      <c r="F833" s="35" t="str">
        <f>INDEX('Crosswalk Particulates'!$B:$B,MATCH('2017 EPA Data'!A833,'Crosswalk Particulates'!$A:$A,0))</f>
        <v>process-other-industry</v>
      </c>
      <c r="G833" s="39">
        <f>INDEX('Crosswalk Particulates'!$E:$E,MATCH('2017 EPA Data'!$B833,'Crosswalk Particulates'!$D:$D,0))</f>
        <v>0</v>
      </c>
      <c r="H833" s="50">
        <f t="shared" si="12"/>
        <v>0</v>
      </c>
    </row>
    <row r="834" spans="1:8" hidden="1" x14ac:dyDescent="0.25">
      <c r="A834" s="31" t="s">
        <v>2450</v>
      </c>
      <c r="B834" s="31" t="s">
        <v>2588</v>
      </c>
      <c r="C834" s="31" t="s">
        <v>2408</v>
      </c>
      <c r="D834" s="41">
        <v>95441.849520794</v>
      </c>
      <c r="E834" s="31" t="s">
        <v>2409</v>
      </c>
      <c r="F834" s="35" t="str">
        <f>INDEX('Crosswalk Particulates'!$B:$B,MATCH('2017 EPA Data'!A834,'Crosswalk Particulates'!$A:$A,0))</f>
        <v>process-waste-industry</v>
      </c>
      <c r="G834" s="39">
        <f>INDEX('Crosswalk Particulates'!$E:$E,MATCH('2017 EPA Data'!$B834,'Crosswalk Particulates'!$D:$D,0))</f>
        <v>0</v>
      </c>
      <c r="H834" s="50">
        <f t="shared" si="12"/>
        <v>0</v>
      </c>
    </row>
    <row r="835" spans="1:8" hidden="1" x14ac:dyDescent="0.25">
      <c r="A835" s="31" t="s">
        <v>2441</v>
      </c>
      <c r="B835" s="31" t="s">
        <v>2453</v>
      </c>
      <c r="C835" s="31" t="s">
        <v>2408</v>
      </c>
      <c r="D835" s="41">
        <v>95396.435800000007</v>
      </c>
      <c r="E835" s="31" t="s">
        <v>2409</v>
      </c>
      <c r="F835" s="35" t="str">
        <f>INDEX('Crosswalk Particulates'!$B:$B,MATCH('2017 EPA Data'!A835,'Crosswalk Particulates'!$A:$A,0))</f>
        <v>process-other-industry</v>
      </c>
      <c r="G835" s="39">
        <f>INDEX('Crosswalk Particulates'!$E:$E,MATCH('2017 EPA Data'!$B835,'Crosswalk Particulates'!$D:$D,0))</f>
        <v>0</v>
      </c>
      <c r="H835" s="50">
        <f t="shared" si="12"/>
        <v>0</v>
      </c>
    </row>
    <row r="836" spans="1:8" hidden="1" x14ac:dyDescent="0.25">
      <c r="A836" s="31" t="s">
        <v>2469</v>
      </c>
      <c r="B836" s="31" t="s">
        <v>2464</v>
      </c>
      <c r="C836" s="31" t="s">
        <v>2408</v>
      </c>
      <c r="D836" s="41">
        <v>95077.110313234007</v>
      </c>
      <c r="E836" s="31" t="s">
        <v>2409</v>
      </c>
      <c r="F836" s="35" t="str">
        <f>INDEX('Crosswalk Particulates'!$B:$B,MATCH('2017 EPA Data'!A836,'Crosswalk Particulates'!$A:$A,0))</f>
        <v>process-chemicals-industry</v>
      </c>
      <c r="G836" s="39">
        <f>INDEX('Crosswalk Particulates'!$E:$E,MATCH('2017 EPA Data'!$B836,'Crosswalk Particulates'!$D:$D,0))</f>
        <v>0</v>
      </c>
      <c r="H836" s="50">
        <f t="shared" ref="H836:H899" si="13">IF(E836="TON",D836/metricton_to_shortton,0)*10^6</f>
        <v>0</v>
      </c>
    </row>
    <row r="837" spans="1:8" hidden="1" x14ac:dyDescent="0.25">
      <c r="A837" s="31" t="s">
        <v>2410</v>
      </c>
      <c r="B837" s="31" t="s">
        <v>2589</v>
      </c>
      <c r="C837" s="31" t="s">
        <v>2412</v>
      </c>
      <c r="D837" s="41">
        <v>94765.121363717801</v>
      </c>
      <c r="E837" s="31" t="s">
        <v>2413</v>
      </c>
      <c r="F837" s="35" t="str">
        <f>INDEX('Crosswalk Particulates'!$B:$B,MATCH('2017 EPA Data'!A837,'Crosswalk Particulates'!$A:$A,0))</f>
        <v>process-other-industry</v>
      </c>
      <c r="G837" s="39" t="str">
        <f>INDEX('Crosswalk Particulates'!$E:$E,MATCH('2017 EPA Data'!$B837,'Crosswalk Particulates'!$D:$D,0))</f>
        <v>N2O</v>
      </c>
      <c r="H837" s="50">
        <f t="shared" si="13"/>
        <v>85969574224.780518</v>
      </c>
    </row>
    <row r="838" spans="1:8" hidden="1" x14ac:dyDescent="0.25">
      <c r="A838" s="31" t="s">
        <v>2436</v>
      </c>
      <c r="B838" s="31" t="s">
        <v>2449</v>
      </c>
      <c r="C838" s="31" t="s">
        <v>2408</v>
      </c>
      <c r="D838" s="41">
        <v>94744.26847048926</v>
      </c>
      <c r="E838" s="31" t="s">
        <v>2409</v>
      </c>
      <c r="F838" s="35" t="str">
        <f>INDEX('Crosswalk Particulates'!$B:$B,MATCH('2017 EPA Data'!A838,'Crosswalk Particulates'!$A:$A,0))</f>
        <v>Transportation Sector</v>
      </c>
      <c r="G838" s="39">
        <f>INDEX('Crosswalk Particulates'!$E:$E,MATCH('2017 EPA Data'!$B838,'Crosswalk Particulates'!$D:$D,0))</f>
        <v>0</v>
      </c>
      <c r="H838" s="50">
        <f t="shared" si="13"/>
        <v>0</v>
      </c>
    </row>
    <row r="839" spans="1:8" hidden="1" x14ac:dyDescent="0.25">
      <c r="A839" s="31" t="s">
        <v>2487</v>
      </c>
      <c r="B839" s="31" t="s">
        <v>2502</v>
      </c>
      <c r="C839" s="31" t="s">
        <v>2408</v>
      </c>
      <c r="D839" s="41">
        <v>94515.916108999998</v>
      </c>
      <c r="E839" s="31" t="s">
        <v>2409</v>
      </c>
      <c r="F839" s="35" t="str">
        <f>INDEX('Crosswalk Particulates'!$B:$B,MATCH('2017 EPA Data'!A839,'Crosswalk Particulates'!$A:$A,0))</f>
        <v>industry-fuel-coal</v>
      </c>
      <c r="G839" s="39">
        <f>INDEX('Crosswalk Particulates'!$E:$E,MATCH('2017 EPA Data'!$B839,'Crosswalk Particulates'!$D:$D,0))</f>
        <v>0</v>
      </c>
      <c r="H839" s="50">
        <f t="shared" si="13"/>
        <v>0</v>
      </c>
    </row>
    <row r="840" spans="1:8" hidden="1" x14ac:dyDescent="0.25">
      <c r="A840" s="31" t="s">
        <v>2410</v>
      </c>
      <c r="B840" s="31" t="s">
        <v>2590</v>
      </c>
      <c r="C840" s="31" t="s">
        <v>2408</v>
      </c>
      <c r="D840" s="41">
        <v>94111.256291600002</v>
      </c>
      <c r="E840" s="31" t="s">
        <v>2409</v>
      </c>
      <c r="F840" s="35" t="str">
        <f>INDEX('Crosswalk Particulates'!$B:$B,MATCH('2017 EPA Data'!A840,'Crosswalk Particulates'!$A:$A,0))</f>
        <v>process-other-industry</v>
      </c>
      <c r="G840" s="39">
        <f>INDEX('Crosswalk Particulates'!$E:$E,MATCH('2017 EPA Data'!$B840,'Crosswalk Particulates'!$D:$D,0))</f>
        <v>0</v>
      </c>
      <c r="H840" s="50">
        <f t="shared" si="13"/>
        <v>0</v>
      </c>
    </row>
    <row r="841" spans="1:8" hidden="1" x14ac:dyDescent="0.25">
      <c r="A841" s="31" t="s">
        <v>2441</v>
      </c>
      <c r="B841" s="31" t="s">
        <v>2591</v>
      </c>
      <c r="C841" s="31" t="s">
        <v>2408</v>
      </c>
      <c r="D841" s="41">
        <v>94010.251308021994</v>
      </c>
      <c r="E841" s="31" t="s">
        <v>2409</v>
      </c>
      <c r="F841" s="35" t="str">
        <f>INDEX('Crosswalk Particulates'!$B:$B,MATCH('2017 EPA Data'!A841,'Crosswalk Particulates'!$A:$A,0))</f>
        <v>process-other-industry</v>
      </c>
      <c r="G841" s="39">
        <f>INDEX('Crosswalk Particulates'!$E:$E,MATCH('2017 EPA Data'!$B841,'Crosswalk Particulates'!$D:$D,0))</f>
        <v>0</v>
      </c>
      <c r="H841" s="50">
        <f t="shared" si="13"/>
        <v>0</v>
      </c>
    </row>
    <row r="842" spans="1:8" hidden="1" x14ac:dyDescent="0.25">
      <c r="A842" s="31" t="s">
        <v>2469</v>
      </c>
      <c r="B842" s="31" t="s">
        <v>2447</v>
      </c>
      <c r="C842" s="31" t="s">
        <v>2448</v>
      </c>
      <c r="D842" s="41">
        <v>93595.999835317445</v>
      </c>
      <c r="E842" s="31" t="s">
        <v>2413</v>
      </c>
      <c r="F842" s="35" t="str">
        <f>INDEX('Crosswalk Particulates'!$B:$B,MATCH('2017 EPA Data'!A842,'Crosswalk Particulates'!$A:$A,0))</f>
        <v>process-chemicals-industry</v>
      </c>
      <c r="G842" s="39" t="str">
        <f>INDEX('Crosswalk Particulates'!$E:$E,MATCH('2017 EPA Data'!$B842,'Crosswalk Particulates'!$D:$D,0))</f>
        <v>VOC</v>
      </c>
      <c r="H842" s="50">
        <f t="shared" si="13"/>
        <v>84908963753.678604</v>
      </c>
    </row>
    <row r="843" spans="1:8" hidden="1" x14ac:dyDescent="0.25">
      <c r="A843" s="31" t="s">
        <v>2442</v>
      </c>
      <c r="B843" s="31" t="s">
        <v>2592</v>
      </c>
      <c r="C843" s="31" t="s">
        <v>2408</v>
      </c>
      <c r="D843" s="41">
        <v>92799.04164935631</v>
      </c>
      <c r="E843" s="31" t="s">
        <v>2409</v>
      </c>
      <c r="F843" s="35" t="str">
        <f>INDEX('Crosswalk Particulates'!$B:$B,MATCH('2017 EPA Data'!A843,'Crosswalk Particulates'!$A:$A,0))</f>
        <v>industry-fuel-natural gas</v>
      </c>
      <c r="G843" s="39">
        <f>INDEX('Crosswalk Particulates'!$E:$E,MATCH('2017 EPA Data'!$B843,'Crosswalk Particulates'!$D:$D,0))</f>
        <v>0</v>
      </c>
      <c r="H843" s="50">
        <f t="shared" si="13"/>
        <v>0</v>
      </c>
    </row>
    <row r="844" spans="1:8" hidden="1" x14ac:dyDescent="0.25">
      <c r="A844" s="31" t="s">
        <v>2487</v>
      </c>
      <c r="B844" s="31" t="s">
        <v>2415</v>
      </c>
      <c r="C844" s="31" t="s">
        <v>2408</v>
      </c>
      <c r="D844" s="41">
        <v>92614.420243513494</v>
      </c>
      <c r="E844" s="31" t="s">
        <v>2409</v>
      </c>
      <c r="F844" s="35" t="str">
        <f>INDEX('Crosswalk Particulates'!$B:$B,MATCH('2017 EPA Data'!A844,'Crosswalk Particulates'!$A:$A,0))</f>
        <v>industry-fuel-coal</v>
      </c>
      <c r="G844" s="39">
        <f>INDEX('Crosswalk Particulates'!$E:$E,MATCH('2017 EPA Data'!$B844,'Crosswalk Particulates'!$D:$D,0))</f>
        <v>0</v>
      </c>
      <c r="H844" s="50">
        <f t="shared" si="13"/>
        <v>0</v>
      </c>
    </row>
    <row r="845" spans="1:8" hidden="1" x14ac:dyDescent="0.25">
      <c r="A845" s="31" t="s">
        <v>2472</v>
      </c>
      <c r="B845" s="31" t="s">
        <v>2426</v>
      </c>
      <c r="C845" s="31" t="s">
        <v>2408</v>
      </c>
      <c r="D845" s="41">
        <v>92341.019739377545</v>
      </c>
      <c r="E845" s="31" t="s">
        <v>2409</v>
      </c>
      <c r="F845" s="35" t="str">
        <f>INDEX('Crosswalk Particulates'!$B:$B,MATCH('2017 EPA Data'!A845,'Crosswalk Particulates'!$A:$A,0))</f>
        <v>Electricity Sector</v>
      </c>
      <c r="G845" s="39">
        <f>INDEX('Crosswalk Particulates'!$E:$E,MATCH('2017 EPA Data'!$B845,'Crosswalk Particulates'!$D:$D,0))</f>
        <v>0</v>
      </c>
      <c r="H845" s="50">
        <f t="shared" si="13"/>
        <v>0</v>
      </c>
    </row>
    <row r="846" spans="1:8" hidden="1" x14ac:dyDescent="0.25">
      <c r="A846" s="31" t="s">
        <v>2469</v>
      </c>
      <c r="B846" s="31" t="s">
        <v>2495</v>
      </c>
      <c r="C846" s="31" t="s">
        <v>2408</v>
      </c>
      <c r="D846" s="41">
        <v>92096.105456000005</v>
      </c>
      <c r="E846" s="31" t="s">
        <v>2409</v>
      </c>
      <c r="F846" s="35" t="str">
        <f>INDEX('Crosswalk Particulates'!$B:$B,MATCH('2017 EPA Data'!A846,'Crosswalk Particulates'!$A:$A,0))</f>
        <v>process-chemicals-industry</v>
      </c>
      <c r="G846" s="39">
        <f>INDEX('Crosswalk Particulates'!$E:$E,MATCH('2017 EPA Data'!$B846,'Crosswalk Particulates'!$D:$D,0))</f>
        <v>0</v>
      </c>
      <c r="H846" s="50">
        <f t="shared" si="13"/>
        <v>0</v>
      </c>
    </row>
    <row r="847" spans="1:8" hidden="1" x14ac:dyDescent="0.25">
      <c r="A847" s="31" t="s">
        <v>2429</v>
      </c>
      <c r="B847" s="31" t="s">
        <v>2530</v>
      </c>
      <c r="C847" s="31" t="s">
        <v>2408</v>
      </c>
      <c r="D847" s="41">
        <v>92017.696844279999</v>
      </c>
      <c r="E847" s="31" t="s">
        <v>2409</v>
      </c>
      <c r="F847" s="35" t="str">
        <f>INDEX('Crosswalk Particulates'!$B:$B,MATCH('2017 EPA Data'!A847,'Crosswalk Particulates'!$A:$A,0))</f>
        <v>process-other-industry</v>
      </c>
      <c r="G847" s="39">
        <f>INDEX('Crosswalk Particulates'!$E:$E,MATCH('2017 EPA Data'!$B847,'Crosswalk Particulates'!$D:$D,0))</f>
        <v>0</v>
      </c>
      <c r="H847" s="50">
        <f t="shared" si="13"/>
        <v>0</v>
      </c>
    </row>
    <row r="848" spans="1:8" hidden="1" x14ac:dyDescent="0.25">
      <c r="A848" s="31" t="s">
        <v>2414</v>
      </c>
      <c r="B848" s="31" t="s">
        <v>2527</v>
      </c>
      <c r="C848" s="31" t="s">
        <v>2408</v>
      </c>
      <c r="D848" s="41">
        <v>91516.789601222554</v>
      </c>
      <c r="E848" s="31" t="s">
        <v>2409</v>
      </c>
      <c r="F848" s="35" t="str">
        <f>INDEX('Crosswalk Particulates'!$B:$B,MATCH('2017 EPA Data'!A848,'Crosswalk Particulates'!$A:$A,0))</f>
        <v>Transportation Sector</v>
      </c>
      <c r="G848" s="39">
        <f>INDEX('Crosswalk Particulates'!$E:$E,MATCH('2017 EPA Data'!$B848,'Crosswalk Particulates'!$D:$D,0))</f>
        <v>0</v>
      </c>
      <c r="H848" s="50">
        <f t="shared" si="13"/>
        <v>0</v>
      </c>
    </row>
    <row r="849" spans="1:8" hidden="1" x14ac:dyDescent="0.25">
      <c r="A849" s="31" t="s">
        <v>2410</v>
      </c>
      <c r="B849" s="31" t="s">
        <v>2541</v>
      </c>
      <c r="C849" s="31" t="s">
        <v>2408</v>
      </c>
      <c r="D849" s="41">
        <v>91253.276032637601</v>
      </c>
      <c r="E849" s="31" t="s">
        <v>2409</v>
      </c>
      <c r="F849" s="35" t="str">
        <f>INDEX('Crosswalk Particulates'!$B:$B,MATCH('2017 EPA Data'!A849,'Crosswalk Particulates'!$A:$A,0))</f>
        <v>process-other-industry</v>
      </c>
      <c r="G849" s="39">
        <f>INDEX('Crosswalk Particulates'!$E:$E,MATCH('2017 EPA Data'!$B849,'Crosswalk Particulates'!$D:$D,0))</f>
        <v>0</v>
      </c>
      <c r="H849" s="50">
        <f t="shared" si="13"/>
        <v>0</v>
      </c>
    </row>
    <row r="850" spans="1:8" hidden="1" x14ac:dyDescent="0.25">
      <c r="A850" s="31" t="s">
        <v>2475</v>
      </c>
      <c r="B850" s="31" t="s">
        <v>2466</v>
      </c>
      <c r="C850" s="31" t="s">
        <v>2408</v>
      </c>
      <c r="D850" s="41">
        <v>90947.540112000002</v>
      </c>
      <c r="E850" s="31" t="s">
        <v>2409</v>
      </c>
      <c r="F850" s="35" t="str">
        <f>INDEX('Crosswalk Particulates'!$B:$B,MATCH('2017 EPA Data'!A850,'Crosswalk Particulates'!$A:$A,0))</f>
        <v>Electricity Sector</v>
      </c>
      <c r="G850" s="39">
        <f>INDEX('Crosswalk Particulates'!$E:$E,MATCH('2017 EPA Data'!$B850,'Crosswalk Particulates'!$D:$D,0))</f>
        <v>0</v>
      </c>
      <c r="H850" s="50">
        <f t="shared" si="13"/>
        <v>0</v>
      </c>
    </row>
    <row r="851" spans="1:8" hidden="1" x14ac:dyDescent="0.25">
      <c r="A851" s="31" t="s">
        <v>2520</v>
      </c>
      <c r="B851" s="31" t="s">
        <v>2500</v>
      </c>
      <c r="C851" s="31" t="s">
        <v>2448</v>
      </c>
      <c r="D851" s="41">
        <v>90719.69229385037</v>
      </c>
      <c r="E851" s="31" t="s">
        <v>2413</v>
      </c>
      <c r="F851" s="35" t="str">
        <f>INDEX('Crosswalk Particulates'!$B:$B,MATCH('2017 EPA Data'!A851,'Crosswalk Particulates'!$A:$A,0))</f>
        <v>industry-fuel-oil</v>
      </c>
      <c r="G851" s="39" t="str">
        <f>INDEX('Crosswalk Particulates'!$E:$E,MATCH('2017 EPA Data'!$B851,'Crosswalk Particulates'!$D:$D,0))</f>
        <v>NOX</v>
      </c>
      <c r="H851" s="50">
        <f t="shared" si="13"/>
        <v>82299618341.347137</v>
      </c>
    </row>
    <row r="852" spans="1:8" hidden="1" x14ac:dyDescent="0.25">
      <c r="A852" s="31" t="s">
        <v>2520</v>
      </c>
      <c r="B852" s="31" t="s">
        <v>2416</v>
      </c>
      <c r="C852" s="31" t="s">
        <v>2408</v>
      </c>
      <c r="D852" s="41">
        <v>90659.810305468229</v>
      </c>
      <c r="E852" s="31" t="s">
        <v>2409</v>
      </c>
      <c r="F852" s="35" t="str">
        <f>INDEX('Crosswalk Particulates'!$B:$B,MATCH('2017 EPA Data'!A852,'Crosswalk Particulates'!$A:$A,0))</f>
        <v>industry-fuel-oil</v>
      </c>
      <c r="G852" s="39">
        <f>INDEX('Crosswalk Particulates'!$E:$E,MATCH('2017 EPA Data'!$B852,'Crosswalk Particulates'!$D:$D,0))</f>
        <v>0</v>
      </c>
      <c r="H852" s="50">
        <f t="shared" si="13"/>
        <v>0</v>
      </c>
    </row>
    <row r="853" spans="1:8" hidden="1" x14ac:dyDescent="0.25">
      <c r="A853" s="31" t="s">
        <v>2483</v>
      </c>
      <c r="B853" s="31" t="s">
        <v>2467</v>
      </c>
      <c r="C853" s="31" t="s">
        <v>2408</v>
      </c>
      <c r="D853" s="41">
        <v>90444.295275601879</v>
      </c>
      <c r="E853" s="31" t="s">
        <v>2409</v>
      </c>
      <c r="F853" s="35" t="str">
        <f>INDEX('Crosswalk Particulates'!$B:$B,MATCH('2017 EPA Data'!A853,'Crosswalk Particulates'!$A:$A,0))</f>
        <v>process-ngps-industry</v>
      </c>
      <c r="G853" s="39">
        <f>INDEX('Crosswalk Particulates'!$E:$E,MATCH('2017 EPA Data'!$B853,'Crosswalk Particulates'!$D:$D,0))</f>
        <v>0</v>
      </c>
      <c r="H853" s="50">
        <f t="shared" si="13"/>
        <v>0</v>
      </c>
    </row>
    <row r="854" spans="1:8" hidden="1" x14ac:dyDescent="0.25">
      <c r="A854" s="31" t="s">
        <v>2414</v>
      </c>
      <c r="B854" s="31" t="s">
        <v>2496</v>
      </c>
      <c r="C854" s="31" t="s">
        <v>2448</v>
      </c>
      <c r="D854" s="41">
        <v>90385.128718980341</v>
      </c>
      <c r="E854" s="31" t="s">
        <v>2413</v>
      </c>
      <c r="F854" s="35" t="str">
        <f>INDEX('Crosswalk Particulates'!$B:$B,MATCH('2017 EPA Data'!A854,'Crosswalk Particulates'!$A:$A,0))</f>
        <v>Transportation Sector</v>
      </c>
      <c r="G854" s="39">
        <f>INDEX('Crosswalk Particulates'!$E:$E,MATCH('2017 EPA Data'!$B854,'Crosswalk Particulates'!$D:$D,0))</f>
        <v>0</v>
      </c>
      <c r="H854" s="50">
        <f t="shared" si="13"/>
        <v>81996107010.714188</v>
      </c>
    </row>
    <row r="855" spans="1:8" hidden="1" x14ac:dyDescent="0.25">
      <c r="A855" s="31" t="s">
        <v>2456</v>
      </c>
      <c r="B855" s="31" t="s">
        <v>2419</v>
      </c>
      <c r="C855" s="31" t="s">
        <v>2408</v>
      </c>
      <c r="D855" s="41">
        <v>90279.043092299995</v>
      </c>
      <c r="E855" s="31" t="s">
        <v>2409</v>
      </c>
      <c r="F855" s="35" t="str">
        <f>INDEX('Crosswalk Particulates'!$B:$B,MATCH('2017 EPA Data'!A855,'Crosswalk Particulates'!$A:$A,0))</f>
        <v>Electricity Sector</v>
      </c>
      <c r="G855" s="39">
        <f>INDEX('Crosswalk Particulates'!$E:$E,MATCH('2017 EPA Data'!$B855,'Crosswalk Particulates'!$D:$D,0))</f>
        <v>0</v>
      </c>
      <c r="H855" s="50">
        <f t="shared" si="13"/>
        <v>0</v>
      </c>
    </row>
    <row r="856" spans="1:8" hidden="1" x14ac:dyDescent="0.25">
      <c r="A856" s="31" t="s">
        <v>2418</v>
      </c>
      <c r="B856" s="31" t="s">
        <v>2481</v>
      </c>
      <c r="C856" s="31" t="s">
        <v>2448</v>
      </c>
      <c r="D856" s="41">
        <v>89980.274950284409</v>
      </c>
      <c r="E856" s="31" t="s">
        <v>2413</v>
      </c>
      <c r="F856" s="35" t="str">
        <f>INDEX('Crosswalk Particulates'!$B:$B,MATCH('2017 EPA Data'!A856,'Crosswalk Particulates'!$A:$A,0))</f>
        <v>Transportation Sector</v>
      </c>
      <c r="G856" s="39" t="str">
        <f>INDEX('Crosswalk Particulates'!$E:$E,MATCH('2017 EPA Data'!$B856,'Crosswalk Particulates'!$D:$D,0))</f>
        <v>PM10</v>
      </c>
      <c r="H856" s="50">
        <f t="shared" si="13"/>
        <v>81628829413.036636</v>
      </c>
    </row>
    <row r="857" spans="1:8" hidden="1" x14ac:dyDescent="0.25">
      <c r="A857" s="31" t="s">
        <v>2429</v>
      </c>
      <c r="B857" s="31" t="s">
        <v>2451</v>
      </c>
      <c r="C857" s="31" t="s">
        <v>2448</v>
      </c>
      <c r="D857" s="41">
        <v>89512.014953655002</v>
      </c>
      <c r="E857" s="31" t="s">
        <v>2413</v>
      </c>
      <c r="F857" s="35" t="str">
        <f>INDEX('Crosswalk Particulates'!$B:$B,MATCH('2017 EPA Data'!A857,'Crosswalk Particulates'!$A:$A,0))</f>
        <v>process-other-industry</v>
      </c>
      <c r="G857" s="39" t="str">
        <f>INDEX('Crosswalk Particulates'!$E:$E,MATCH('2017 EPA Data'!$B857,'Crosswalk Particulates'!$D:$D,0))</f>
        <v>CO</v>
      </c>
      <c r="H857" s="50">
        <f t="shared" si="13"/>
        <v>81204030584.549713</v>
      </c>
    </row>
    <row r="858" spans="1:8" hidden="1" x14ac:dyDescent="0.25">
      <c r="A858" s="31" t="s">
        <v>2522</v>
      </c>
      <c r="B858" s="31" t="s">
        <v>2451</v>
      </c>
      <c r="C858" s="31" t="s">
        <v>2448</v>
      </c>
      <c r="D858" s="41">
        <v>89251.109569124004</v>
      </c>
      <c r="E858" s="31" t="s">
        <v>2413</v>
      </c>
      <c r="F858" s="35" t="str">
        <f>INDEX('Crosswalk Particulates'!$B:$B,MATCH('2017 EPA Data'!A858,'Crosswalk Particulates'!$A:$A,0))</f>
        <v>Residential Buildings Sector</v>
      </c>
      <c r="G858" s="39" t="str">
        <f>INDEX('Crosswalk Particulates'!$E:$E,MATCH('2017 EPA Data'!$B858,'Crosswalk Particulates'!$D:$D,0))</f>
        <v>CO</v>
      </c>
      <c r="H858" s="50">
        <f t="shared" si="13"/>
        <v>80967340919.636047</v>
      </c>
    </row>
    <row r="859" spans="1:8" hidden="1" x14ac:dyDescent="0.25">
      <c r="A859" s="31" t="s">
        <v>2450</v>
      </c>
      <c r="B859" s="31" t="s">
        <v>2580</v>
      </c>
      <c r="C859" s="31" t="s">
        <v>2408</v>
      </c>
      <c r="D859" s="41">
        <v>89208.187997892921</v>
      </c>
      <c r="E859" s="31" t="s">
        <v>2409</v>
      </c>
      <c r="F859" s="35" t="str">
        <f>INDEX('Crosswalk Particulates'!$B:$B,MATCH('2017 EPA Data'!A859,'Crosswalk Particulates'!$A:$A,0))</f>
        <v>process-waste-industry</v>
      </c>
      <c r="G859" s="39">
        <f>INDEX('Crosswalk Particulates'!$E:$E,MATCH('2017 EPA Data'!$B859,'Crosswalk Particulates'!$D:$D,0))</f>
        <v>0</v>
      </c>
      <c r="H859" s="50">
        <f t="shared" si="13"/>
        <v>0</v>
      </c>
    </row>
    <row r="860" spans="1:8" hidden="1" x14ac:dyDescent="0.25">
      <c r="A860" s="31" t="s">
        <v>2454</v>
      </c>
      <c r="B860" s="31" t="s">
        <v>2427</v>
      </c>
      <c r="C860" s="31" t="s">
        <v>2408</v>
      </c>
      <c r="D860" s="41">
        <v>88890.570233803694</v>
      </c>
      <c r="E860" s="31" t="s">
        <v>2409</v>
      </c>
      <c r="F860" s="35" t="str">
        <f>INDEX('Crosswalk Particulates'!$B:$B,MATCH('2017 EPA Data'!A860,'Crosswalk Particulates'!$A:$A,0))</f>
        <v>Other-EPA</v>
      </c>
      <c r="G860" s="39">
        <f>INDEX('Crosswalk Particulates'!$E:$E,MATCH('2017 EPA Data'!$B860,'Crosswalk Particulates'!$D:$D,0))</f>
        <v>0</v>
      </c>
      <c r="H860" s="50">
        <f t="shared" si="13"/>
        <v>0</v>
      </c>
    </row>
    <row r="861" spans="1:8" hidden="1" x14ac:dyDescent="0.25">
      <c r="A861" s="31" t="s">
        <v>2423</v>
      </c>
      <c r="B861" s="31" t="s">
        <v>2512</v>
      </c>
      <c r="C861" s="31" t="s">
        <v>2408</v>
      </c>
      <c r="D861" s="41">
        <v>88588.232831976784</v>
      </c>
      <c r="E861" s="31" t="s">
        <v>2409</v>
      </c>
      <c r="F861" s="35" t="str">
        <f>INDEX('Crosswalk Particulates'!$B:$B,MATCH('2017 EPA Data'!A861,'Crosswalk Particulates'!$A:$A,0))</f>
        <v>Other-EPA</v>
      </c>
      <c r="G861" s="39">
        <f>INDEX('Crosswalk Particulates'!$E:$E,MATCH('2017 EPA Data'!$B861,'Crosswalk Particulates'!$D:$D,0))</f>
        <v>0</v>
      </c>
      <c r="H861" s="50">
        <f t="shared" si="13"/>
        <v>0</v>
      </c>
    </row>
    <row r="862" spans="1:8" hidden="1" x14ac:dyDescent="0.25">
      <c r="A862" s="31" t="s">
        <v>2487</v>
      </c>
      <c r="B862" s="31" t="s">
        <v>2500</v>
      </c>
      <c r="C862" s="31" t="s">
        <v>2448</v>
      </c>
      <c r="D862" s="41">
        <v>88189.275428961701</v>
      </c>
      <c r="E862" s="31" t="s">
        <v>2413</v>
      </c>
      <c r="F862" s="35" t="str">
        <f>INDEX('Crosswalk Particulates'!$B:$B,MATCH('2017 EPA Data'!A862,'Crosswalk Particulates'!$A:$A,0))</f>
        <v>industry-fuel-coal</v>
      </c>
      <c r="G862" s="39" t="str">
        <f>INDEX('Crosswalk Particulates'!$E:$E,MATCH('2017 EPA Data'!$B862,'Crosswalk Particulates'!$D:$D,0))</f>
        <v>NOX</v>
      </c>
      <c r="H862" s="50">
        <f t="shared" si="13"/>
        <v>80004060045.687424</v>
      </c>
    </row>
    <row r="863" spans="1:8" hidden="1" x14ac:dyDescent="0.25">
      <c r="A863" s="31" t="s">
        <v>2494</v>
      </c>
      <c r="B863" s="31" t="s">
        <v>2439</v>
      </c>
      <c r="C863" s="31" t="s">
        <v>2408</v>
      </c>
      <c r="D863" s="41">
        <v>87608.971366351427</v>
      </c>
      <c r="E863" s="31" t="s">
        <v>2409</v>
      </c>
      <c r="F863" s="35" t="str">
        <f>INDEX('Crosswalk Particulates'!$B:$B,MATCH('2017 EPA Data'!A863,'Crosswalk Particulates'!$A:$A,0))</f>
        <v>Transportation Sector</v>
      </c>
      <c r="G863" s="39">
        <f>INDEX('Crosswalk Particulates'!$E:$E,MATCH('2017 EPA Data'!$B863,'Crosswalk Particulates'!$D:$D,0))</f>
        <v>0</v>
      </c>
      <c r="H863" s="50">
        <f t="shared" si="13"/>
        <v>0</v>
      </c>
    </row>
    <row r="864" spans="1:8" hidden="1" x14ac:dyDescent="0.25">
      <c r="A864" s="31" t="s">
        <v>2546</v>
      </c>
      <c r="B864" s="31" t="s">
        <v>2474</v>
      </c>
      <c r="D864" s="41">
        <v>87590</v>
      </c>
      <c r="E864" s="31" t="s">
        <v>2409</v>
      </c>
      <c r="F864" s="35" t="str">
        <f>INDEX('Crosswalk Particulates'!$B:$B,MATCH('2017 EPA Data'!A864,'Crosswalk Particulates'!$A:$A,0))</f>
        <v>Commercial Buildings Sector</v>
      </c>
      <c r="G864" s="39">
        <f>INDEX('Crosswalk Particulates'!$E:$E,MATCH('2017 EPA Data'!$B864,'Crosswalk Particulates'!$D:$D,0))</f>
        <v>0</v>
      </c>
      <c r="H864" s="50">
        <f t="shared" si="13"/>
        <v>0</v>
      </c>
    </row>
    <row r="865" spans="1:8" hidden="1" x14ac:dyDescent="0.25">
      <c r="A865" s="31" t="s">
        <v>2410</v>
      </c>
      <c r="B865" s="31" t="s">
        <v>2513</v>
      </c>
      <c r="C865" s="31" t="s">
        <v>2514</v>
      </c>
      <c r="D865" s="41">
        <v>87589.457218523981</v>
      </c>
      <c r="E865" s="31" t="s">
        <v>2409</v>
      </c>
      <c r="F865" s="35" t="str">
        <f>INDEX('Crosswalk Particulates'!$B:$B,MATCH('2017 EPA Data'!A865,'Crosswalk Particulates'!$A:$A,0))</f>
        <v>process-other-industry</v>
      </c>
      <c r="G865" s="39">
        <f>INDEX('Crosswalk Particulates'!$E:$E,MATCH('2017 EPA Data'!$B865,'Crosswalk Particulates'!$D:$D,0))</f>
        <v>0</v>
      </c>
      <c r="H865" s="50">
        <f t="shared" si="13"/>
        <v>0</v>
      </c>
    </row>
    <row r="866" spans="1:8" hidden="1" x14ac:dyDescent="0.25">
      <c r="A866" s="31" t="s">
        <v>2432</v>
      </c>
      <c r="B866" s="31" t="s">
        <v>2447</v>
      </c>
      <c r="C866" s="31" t="s">
        <v>2448</v>
      </c>
      <c r="D866" s="41">
        <v>87205.960671389592</v>
      </c>
      <c r="E866" s="31" t="s">
        <v>2413</v>
      </c>
      <c r="F866" s="35" t="str">
        <f>INDEX('Crosswalk Particulates'!$B:$B,MATCH('2017 EPA Data'!A866,'Crosswalk Particulates'!$A:$A,0))</f>
        <v>Transportation Sector</v>
      </c>
      <c r="G866" s="39" t="str">
        <f>INDEX('Crosswalk Particulates'!$E:$E,MATCH('2017 EPA Data'!$B866,'Crosswalk Particulates'!$D:$D,0))</f>
        <v>VOC</v>
      </c>
      <c r="H866" s="50">
        <f t="shared" si="13"/>
        <v>79112010842.131165</v>
      </c>
    </row>
    <row r="867" spans="1:8" hidden="1" x14ac:dyDescent="0.25">
      <c r="A867" s="31" t="s">
        <v>2429</v>
      </c>
      <c r="B867" s="31" t="s">
        <v>2592</v>
      </c>
      <c r="C867" s="31" t="s">
        <v>2408</v>
      </c>
      <c r="D867" s="41">
        <v>87035.317991428994</v>
      </c>
      <c r="E867" s="31" t="s">
        <v>2409</v>
      </c>
      <c r="F867" s="35" t="str">
        <f>INDEX('Crosswalk Particulates'!$B:$B,MATCH('2017 EPA Data'!A867,'Crosswalk Particulates'!$A:$A,0))</f>
        <v>process-other-industry</v>
      </c>
      <c r="G867" s="39">
        <f>INDEX('Crosswalk Particulates'!$E:$E,MATCH('2017 EPA Data'!$B867,'Crosswalk Particulates'!$D:$D,0))</f>
        <v>0</v>
      </c>
      <c r="H867" s="50">
        <f t="shared" si="13"/>
        <v>0</v>
      </c>
    </row>
    <row r="868" spans="1:8" hidden="1" x14ac:dyDescent="0.25">
      <c r="A868" s="31" t="s">
        <v>2490</v>
      </c>
      <c r="B868" s="31" t="s">
        <v>2525</v>
      </c>
      <c r="D868" s="41">
        <v>86709.273211949519</v>
      </c>
      <c r="E868" s="31" t="s">
        <v>2413</v>
      </c>
      <c r="F868" s="35" t="str">
        <f>INDEX('Crosswalk Particulates'!$B:$B,MATCH('2017 EPA Data'!A868,'Crosswalk Particulates'!$A:$A,0))</f>
        <v>Other-EPA</v>
      </c>
      <c r="G868" s="39" t="str">
        <f>INDEX('Crosswalk Particulates'!$E:$E,MATCH('2017 EPA Data'!$B868,'Crosswalk Particulates'!$D:$D,0))</f>
        <v>OC</v>
      </c>
      <c r="H868" s="50">
        <f t="shared" si="13"/>
        <v>78661423022.51593</v>
      </c>
    </row>
    <row r="869" spans="1:8" hidden="1" x14ac:dyDescent="0.25">
      <c r="A869" s="31" t="s">
        <v>2410</v>
      </c>
      <c r="B869" s="31" t="s">
        <v>2579</v>
      </c>
      <c r="C869" s="31" t="s">
        <v>2408</v>
      </c>
      <c r="D869" s="41">
        <v>86367.042919266998</v>
      </c>
      <c r="E869" s="31" t="s">
        <v>2409</v>
      </c>
      <c r="F869" s="35" t="str">
        <f>INDEX('Crosswalk Particulates'!$B:$B,MATCH('2017 EPA Data'!A869,'Crosswalk Particulates'!$A:$A,0))</f>
        <v>process-other-industry</v>
      </c>
      <c r="G869" s="39">
        <f>INDEX('Crosswalk Particulates'!$E:$E,MATCH('2017 EPA Data'!$B869,'Crosswalk Particulates'!$D:$D,0))</f>
        <v>0</v>
      </c>
      <c r="H869" s="50">
        <f t="shared" si="13"/>
        <v>0</v>
      </c>
    </row>
    <row r="870" spans="1:8" hidden="1" x14ac:dyDescent="0.25">
      <c r="A870" s="31" t="s">
        <v>2469</v>
      </c>
      <c r="B870" s="31" t="s">
        <v>2592</v>
      </c>
      <c r="C870" s="31" t="s">
        <v>2408</v>
      </c>
      <c r="D870" s="41">
        <v>86197.366801123993</v>
      </c>
      <c r="E870" s="31" t="s">
        <v>2409</v>
      </c>
      <c r="F870" s="35" t="str">
        <f>INDEX('Crosswalk Particulates'!$B:$B,MATCH('2017 EPA Data'!A870,'Crosswalk Particulates'!$A:$A,0))</f>
        <v>process-chemicals-industry</v>
      </c>
      <c r="G870" s="39">
        <f>INDEX('Crosswalk Particulates'!$E:$E,MATCH('2017 EPA Data'!$B870,'Crosswalk Particulates'!$D:$D,0))</f>
        <v>0</v>
      </c>
      <c r="H870" s="50">
        <f t="shared" si="13"/>
        <v>0</v>
      </c>
    </row>
    <row r="871" spans="1:8" hidden="1" x14ac:dyDescent="0.25">
      <c r="A871" s="31" t="s">
        <v>2477</v>
      </c>
      <c r="B871" s="31" t="s">
        <v>2415</v>
      </c>
      <c r="C871" s="31" t="s">
        <v>2408</v>
      </c>
      <c r="D871" s="41">
        <v>85932.418225194953</v>
      </c>
      <c r="E871" s="31" t="s">
        <v>2409</v>
      </c>
      <c r="F871" s="35" t="str">
        <f>INDEX('Crosswalk Particulates'!$B:$B,MATCH('2017 EPA Data'!A871,'Crosswalk Particulates'!$A:$A,0))</f>
        <v>process-other-industry</v>
      </c>
      <c r="G871" s="39">
        <f>INDEX('Crosswalk Particulates'!$E:$E,MATCH('2017 EPA Data'!$B871,'Crosswalk Particulates'!$D:$D,0))</f>
        <v>0</v>
      </c>
      <c r="H871" s="50">
        <f t="shared" si="13"/>
        <v>0</v>
      </c>
    </row>
    <row r="872" spans="1:8" hidden="1" x14ac:dyDescent="0.25">
      <c r="A872" s="31" t="s">
        <v>2469</v>
      </c>
      <c r="B872" s="31" t="s">
        <v>2563</v>
      </c>
      <c r="C872" s="31" t="s">
        <v>2408</v>
      </c>
      <c r="D872" s="41">
        <v>85708.799326713997</v>
      </c>
      <c r="E872" s="31" t="s">
        <v>2409</v>
      </c>
      <c r="F872" s="35" t="str">
        <f>INDEX('Crosswalk Particulates'!$B:$B,MATCH('2017 EPA Data'!A872,'Crosswalk Particulates'!$A:$A,0))</f>
        <v>process-chemicals-industry</v>
      </c>
      <c r="G872" s="39">
        <f>INDEX('Crosswalk Particulates'!$E:$E,MATCH('2017 EPA Data'!$B872,'Crosswalk Particulates'!$D:$D,0))</f>
        <v>0</v>
      </c>
      <c r="H872" s="50">
        <f t="shared" si="13"/>
        <v>0</v>
      </c>
    </row>
    <row r="873" spans="1:8" hidden="1" x14ac:dyDescent="0.25">
      <c r="A873" s="31" t="s">
        <v>2469</v>
      </c>
      <c r="B873" s="31" t="s">
        <v>2465</v>
      </c>
      <c r="C873" s="31" t="s">
        <v>2408</v>
      </c>
      <c r="D873" s="41">
        <v>85563.878867766995</v>
      </c>
      <c r="E873" s="31" t="s">
        <v>2409</v>
      </c>
      <c r="F873" s="35" t="str">
        <f>INDEX('Crosswalk Particulates'!$B:$B,MATCH('2017 EPA Data'!A873,'Crosswalk Particulates'!$A:$A,0))</f>
        <v>process-chemicals-industry</v>
      </c>
      <c r="G873" s="39">
        <f>INDEX('Crosswalk Particulates'!$E:$E,MATCH('2017 EPA Data'!$B873,'Crosswalk Particulates'!$D:$D,0))</f>
        <v>0</v>
      </c>
      <c r="H873" s="50">
        <f t="shared" si="13"/>
        <v>0</v>
      </c>
    </row>
    <row r="874" spans="1:8" hidden="1" x14ac:dyDescent="0.25">
      <c r="A874" s="31" t="s">
        <v>2410</v>
      </c>
      <c r="B874" s="31" t="s">
        <v>2536</v>
      </c>
      <c r="C874" s="31" t="s">
        <v>2408</v>
      </c>
      <c r="D874" s="41">
        <v>85410.800076920001</v>
      </c>
      <c r="E874" s="31" t="s">
        <v>2409</v>
      </c>
      <c r="F874" s="35" t="str">
        <f>INDEX('Crosswalk Particulates'!$B:$B,MATCH('2017 EPA Data'!A874,'Crosswalk Particulates'!$A:$A,0))</f>
        <v>process-other-industry</v>
      </c>
      <c r="G874" s="39">
        <f>INDEX('Crosswalk Particulates'!$E:$E,MATCH('2017 EPA Data'!$B874,'Crosswalk Particulates'!$D:$D,0))</f>
        <v>0</v>
      </c>
      <c r="H874" s="50">
        <f t="shared" si="13"/>
        <v>0</v>
      </c>
    </row>
    <row r="875" spans="1:8" hidden="1" x14ac:dyDescent="0.25">
      <c r="A875" s="31" t="s">
        <v>2482</v>
      </c>
      <c r="B875" s="31" t="s">
        <v>2449</v>
      </c>
      <c r="C875" s="31" t="s">
        <v>2408</v>
      </c>
      <c r="D875" s="41">
        <v>85020.287307332779</v>
      </c>
      <c r="E875" s="31" t="s">
        <v>2409</v>
      </c>
      <c r="F875" s="35" t="str">
        <f>INDEX('Crosswalk Particulates'!$B:$B,MATCH('2017 EPA Data'!A875,'Crosswalk Particulates'!$A:$A,0))</f>
        <v>Other-EPA</v>
      </c>
      <c r="G875" s="39">
        <f>INDEX('Crosswalk Particulates'!$E:$E,MATCH('2017 EPA Data'!$B875,'Crosswalk Particulates'!$D:$D,0))</f>
        <v>0</v>
      </c>
      <c r="H875" s="50">
        <f t="shared" si="13"/>
        <v>0</v>
      </c>
    </row>
    <row r="876" spans="1:8" hidden="1" x14ac:dyDescent="0.25">
      <c r="A876" s="31" t="s">
        <v>2444</v>
      </c>
      <c r="B876" s="31" t="s">
        <v>2435</v>
      </c>
      <c r="C876" s="31" t="s">
        <v>2408</v>
      </c>
      <c r="D876" s="41">
        <v>84983.621633200004</v>
      </c>
      <c r="E876" s="31" t="s">
        <v>2409</v>
      </c>
      <c r="F876" s="35" t="str">
        <f>INDEX('Crosswalk Particulates'!$B:$B,MATCH('2017 EPA Data'!A876,'Crosswalk Particulates'!$A:$A,0))</f>
        <v>process-other-industry</v>
      </c>
      <c r="G876" s="39">
        <f>INDEX('Crosswalk Particulates'!$E:$E,MATCH('2017 EPA Data'!$B876,'Crosswalk Particulates'!$D:$D,0))</f>
        <v>0</v>
      </c>
      <c r="H876" s="50">
        <f t="shared" si="13"/>
        <v>0</v>
      </c>
    </row>
    <row r="877" spans="1:8" hidden="1" x14ac:dyDescent="0.25">
      <c r="A877" s="31" t="s">
        <v>2483</v>
      </c>
      <c r="B877" s="31" t="s">
        <v>2439</v>
      </c>
      <c r="C877" s="31" t="s">
        <v>2408</v>
      </c>
      <c r="D877" s="41">
        <v>83726.62639726304</v>
      </c>
      <c r="E877" s="31" t="s">
        <v>2409</v>
      </c>
      <c r="F877" s="35" t="str">
        <f>INDEX('Crosswalk Particulates'!$B:$B,MATCH('2017 EPA Data'!A877,'Crosswalk Particulates'!$A:$A,0))</f>
        <v>process-ngps-industry</v>
      </c>
      <c r="G877" s="39">
        <f>INDEX('Crosswalk Particulates'!$E:$E,MATCH('2017 EPA Data'!$B877,'Crosswalk Particulates'!$D:$D,0))</f>
        <v>0</v>
      </c>
      <c r="H877" s="50">
        <f t="shared" si="13"/>
        <v>0</v>
      </c>
    </row>
    <row r="878" spans="1:8" hidden="1" x14ac:dyDescent="0.25">
      <c r="A878" s="31" t="s">
        <v>2491</v>
      </c>
      <c r="B878" s="31" t="s">
        <v>2474</v>
      </c>
      <c r="D878" s="41">
        <v>83380.179999999993</v>
      </c>
      <c r="E878" s="31" t="s">
        <v>2409</v>
      </c>
      <c r="F878" s="35" t="str">
        <f>INDEX('Crosswalk Particulates'!$B:$B,MATCH('2017 EPA Data'!A878,'Crosswalk Particulates'!$A:$A,0))</f>
        <v>industry-fuel-biomass</v>
      </c>
      <c r="G878" s="39">
        <f>INDEX('Crosswalk Particulates'!$E:$E,MATCH('2017 EPA Data'!$B878,'Crosswalk Particulates'!$D:$D,0))</f>
        <v>0</v>
      </c>
      <c r="H878" s="50">
        <f t="shared" si="13"/>
        <v>0</v>
      </c>
    </row>
    <row r="879" spans="1:8" hidden="1" x14ac:dyDescent="0.25">
      <c r="A879" s="31" t="s">
        <v>2410</v>
      </c>
      <c r="B879" s="31" t="s">
        <v>2468</v>
      </c>
      <c r="C879" s="31" t="s">
        <v>2408</v>
      </c>
      <c r="D879" s="41">
        <v>83268.66991173038</v>
      </c>
      <c r="E879" s="31" t="s">
        <v>2409</v>
      </c>
      <c r="F879" s="35" t="str">
        <f>INDEX('Crosswalk Particulates'!$B:$B,MATCH('2017 EPA Data'!A879,'Crosswalk Particulates'!$A:$A,0))</f>
        <v>process-other-industry</v>
      </c>
      <c r="G879" s="39">
        <f>INDEX('Crosswalk Particulates'!$E:$E,MATCH('2017 EPA Data'!$B879,'Crosswalk Particulates'!$D:$D,0))</f>
        <v>0</v>
      </c>
      <c r="H879" s="50">
        <f t="shared" si="13"/>
        <v>0</v>
      </c>
    </row>
    <row r="880" spans="1:8" hidden="1" x14ac:dyDescent="0.25">
      <c r="A880" s="31" t="s">
        <v>2456</v>
      </c>
      <c r="B880" s="31" t="s">
        <v>2495</v>
      </c>
      <c r="C880" s="31" t="s">
        <v>2408</v>
      </c>
      <c r="D880" s="41">
        <v>82471.520216300007</v>
      </c>
      <c r="E880" s="31" t="s">
        <v>2409</v>
      </c>
      <c r="F880" s="35" t="str">
        <f>INDEX('Crosswalk Particulates'!$B:$B,MATCH('2017 EPA Data'!A880,'Crosswalk Particulates'!$A:$A,0))</f>
        <v>Electricity Sector</v>
      </c>
      <c r="G880" s="39">
        <f>INDEX('Crosswalk Particulates'!$E:$E,MATCH('2017 EPA Data'!$B880,'Crosswalk Particulates'!$D:$D,0))</f>
        <v>0</v>
      </c>
      <c r="H880" s="50">
        <f t="shared" si="13"/>
        <v>0</v>
      </c>
    </row>
    <row r="881" spans="1:8" hidden="1" x14ac:dyDescent="0.25">
      <c r="A881" s="31" t="s">
        <v>2410</v>
      </c>
      <c r="B881" s="31" t="s">
        <v>2503</v>
      </c>
      <c r="C881" s="31" t="s">
        <v>2408</v>
      </c>
      <c r="D881" s="41">
        <v>82091.655978505587</v>
      </c>
      <c r="E881" s="31" t="s">
        <v>2409</v>
      </c>
      <c r="F881" s="35" t="str">
        <f>INDEX('Crosswalk Particulates'!$B:$B,MATCH('2017 EPA Data'!A881,'Crosswalk Particulates'!$A:$A,0))</f>
        <v>process-other-industry</v>
      </c>
      <c r="G881" s="39">
        <f>INDEX('Crosswalk Particulates'!$E:$E,MATCH('2017 EPA Data'!$B881,'Crosswalk Particulates'!$D:$D,0))</f>
        <v>0</v>
      </c>
      <c r="H881" s="50">
        <f t="shared" si="13"/>
        <v>0</v>
      </c>
    </row>
    <row r="882" spans="1:8" hidden="1" x14ac:dyDescent="0.25">
      <c r="A882" s="31" t="s">
        <v>2475</v>
      </c>
      <c r="B882" s="31" t="s">
        <v>2419</v>
      </c>
      <c r="C882" s="31" t="s">
        <v>2408</v>
      </c>
      <c r="D882" s="41">
        <v>81951.680798507194</v>
      </c>
      <c r="E882" s="31" t="s">
        <v>2409</v>
      </c>
      <c r="F882" s="35" t="str">
        <f>INDEX('Crosswalk Particulates'!$B:$B,MATCH('2017 EPA Data'!A882,'Crosswalk Particulates'!$A:$A,0))</f>
        <v>Electricity Sector</v>
      </c>
      <c r="G882" s="39">
        <f>INDEX('Crosswalk Particulates'!$E:$E,MATCH('2017 EPA Data'!$B882,'Crosswalk Particulates'!$D:$D,0))</f>
        <v>0</v>
      </c>
      <c r="H882" s="50">
        <f t="shared" si="13"/>
        <v>0</v>
      </c>
    </row>
    <row r="883" spans="1:8" hidden="1" x14ac:dyDescent="0.25">
      <c r="A883" s="31" t="s">
        <v>2418</v>
      </c>
      <c r="B883" s="31" t="s">
        <v>2519</v>
      </c>
      <c r="C883" s="31" t="s">
        <v>2408</v>
      </c>
      <c r="D883" s="41">
        <v>81878.178981417703</v>
      </c>
      <c r="E883" s="31" t="s">
        <v>2409</v>
      </c>
      <c r="F883" s="35" t="str">
        <f>INDEX('Crosswalk Particulates'!$B:$B,MATCH('2017 EPA Data'!A883,'Crosswalk Particulates'!$A:$A,0))</f>
        <v>Transportation Sector</v>
      </c>
      <c r="G883" s="39">
        <f>INDEX('Crosswalk Particulates'!$E:$E,MATCH('2017 EPA Data'!$B883,'Crosswalk Particulates'!$D:$D,0))</f>
        <v>0</v>
      </c>
      <c r="H883" s="50">
        <f t="shared" si="13"/>
        <v>0</v>
      </c>
    </row>
    <row r="884" spans="1:8" hidden="1" x14ac:dyDescent="0.25">
      <c r="A884" s="31" t="s">
        <v>2414</v>
      </c>
      <c r="B884" s="31" t="s">
        <v>2586</v>
      </c>
      <c r="C884" s="31" t="s">
        <v>2408</v>
      </c>
      <c r="D884" s="41">
        <v>81818.304762003929</v>
      </c>
      <c r="E884" s="31" t="s">
        <v>2409</v>
      </c>
      <c r="F884" s="35" t="str">
        <f>INDEX('Crosswalk Particulates'!$B:$B,MATCH('2017 EPA Data'!A884,'Crosswalk Particulates'!$A:$A,0))</f>
        <v>Transportation Sector</v>
      </c>
      <c r="G884" s="39">
        <f>INDEX('Crosswalk Particulates'!$E:$E,MATCH('2017 EPA Data'!$B884,'Crosswalk Particulates'!$D:$D,0))</f>
        <v>0</v>
      </c>
      <c r="H884" s="50">
        <f t="shared" si="13"/>
        <v>0</v>
      </c>
    </row>
    <row r="885" spans="1:8" hidden="1" x14ac:dyDescent="0.25">
      <c r="A885" s="31" t="s">
        <v>2560</v>
      </c>
      <c r="B885" s="31" t="s">
        <v>2471</v>
      </c>
      <c r="C885" s="31" t="s">
        <v>2408</v>
      </c>
      <c r="D885" s="41">
        <v>81261.469660000002</v>
      </c>
      <c r="E885" s="31" t="s">
        <v>2409</v>
      </c>
      <c r="F885" s="35" t="str">
        <f>INDEX('Crosswalk Particulates'!$B:$B,MATCH('2017 EPA Data'!A885,'Crosswalk Particulates'!$A:$A,0))</f>
        <v>Commercial Buildings Sector</v>
      </c>
      <c r="G885" s="39">
        <f>INDEX('Crosswalk Particulates'!$E:$E,MATCH('2017 EPA Data'!$B885,'Crosswalk Particulates'!$D:$D,0))</f>
        <v>0</v>
      </c>
      <c r="H885" s="50">
        <f t="shared" si="13"/>
        <v>0</v>
      </c>
    </row>
    <row r="886" spans="1:8" hidden="1" x14ac:dyDescent="0.25">
      <c r="A886" s="31" t="s">
        <v>2450</v>
      </c>
      <c r="B886" s="31" t="s">
        <v>2500</v>
      </c>
      <c r="C886" s="31" t="s">
        <v>2448</v>
      </c>
      <c r="D886" s="41">
        <v>81232.712699840224</v>
      </c>
      <c r="E886" s="31" t="s">
        <v>2413</v>
      </c>
      <c r="F886" s="35" t="str">
        <f>INDEX('Crosswalk Particulates'!$B:$B,MATCH('2017 EPA Data'!A886,'Crosswalk Particulates'!$A:$A,0))</f>
        <v>process-waste-industry</v>
      </c>
      <c r="G886" s="39" t="str">
        <f>INDEX('Crosswalk Particulates'!$E:$E,MATCH('2017 EPA Data'!$B886,'Crosswalk Particulates'!$D:$D,0))</f>
        <v>NOX</v>
      </c>
      <c r="H886" s="50">
        <f t="shared" si="13"/>
        <v>73693164989.739929</v>
      </c>
    </row>
    <row r="887" spans="1:8" hidden="1" x14ac:dyDescent="0.25">
      <c r="A887" s="31" t="s">
        <v>2510</v>
      </c>
      <c r="B887" s="31" t="s">
        <v>2585</v>
      </c>
      <c r="C887" s="31" t="s">
        <v>2408</v>
      </c>
      <c r="D887" s="41">
        <v>80633.610919929604</v>
      </c>
      <c r="E887" s="31" t="s">
        <v>2409</v>
      </c>
      <c r="F887" s="35" t="str">
        <f>INDEX('Crosswalk Particulates'!$B:$B,MATCH('2017 EPA Data'!A887,'Crosswalk Particulates'!$A:$A,0))</f>
        <v>process-iron and steel-industry</v>
      </c>
      <c r="G887" s="39">
        <f>INDEX('Crosswalk Particulates'!$E:$E,MATCH('2017 EPA Data'!$B887,'Crosswalk Particulates'!$D:$D,0))</f>
        <v>0</v>
      </c>
      <c r="H887" s="50">
        <f t="shared" si="13"/>
        <v>0</v>
      </c>
    </row>
    <row r="888" spans="1:8" hidden="1" x14ac:dyDescent="0.25">
      <c r="A888" s="31" t="s">
        <v>2483</v>
      </c>
      <c r="B888" s="31" t="s">
        <v>2449</v>
      </c>
      <c r="C888" s="31" t="s">
        <v>2408</v>
      </c>
      <c r="D888" s="41">
        <v>80599.109417287997</v>
      </c>
      <c r="E888" s="31" t="s">
        <v>2409</v>
      </c>
      <c r="F888" s="35" t="str">
        <f>INDEX('Crosswalk Particulates'!$B:$B,MATCH('2017 EPA Data'!A888,'Crosswalk Particulates'!$A:$A,0))</f>
        <v>process-ngps-industry</v>
      </c>
      <c r="G888" s="39">
        <f>INDEX('Crosswalk Particulates'!$E:$E,MATCH('2017 EPA Data'!$B888,'Crosswalk Particulates'!$D:$D,0))</f>
        <v>0</v>
      </c>
      <c r="H888" s="50">
        <f t="shared" si="13"/>
        <v>0</v>
      </c>
    </row>
    <row r="889" spans="1:8" hidden="1" x14ac:dyDescent="0.25">
      <c r="A889" s="31" t="s">
        <v>2441</v>
      </c>
      <c r="B889" s="31" t="s">
        <v>2530</v>
      </c>
      <c r="C889" s="31" t="s">
        <v>2408</v>
      </c>
      <c r="D889" s="41">
        <v>80314.55836789016</v>
      </c>
      <c r="E889" s="31" t="s">
        <v>2409</v>
      </c>
      <c r="F889" s="35" t="str">
        <f>INDEX('Crosswalk Particulates'!$B:$B,MATCH('2017 EPA Data'!A889,'Crosswalk Particulates'!$A:$A,0))</f>
        <v>process-other-industry</v>
      </c>
      <c r="G889" s="39">
        <f>INDEX('Crosswalk Particulates'!$E:$E,MATCH('2017 EPA Data'!$B889,'Crosswalk Particulates'!$D:$D,0))</f>
        <v>0</v>
      </c>
      <c r="H889" s="50">
        <f t="shared" si="13"/>
        <v>0</v>
      </c>
    </row>
    <row r="890" spans="1:8" hidden="1" x14ac:dyDescent="0.25">
      <c r="A890" s="31" t="s">
        <v>2441</v>
      </c>
      <c r="B890" s="31" t="s">
        <v>2504</v>
      </c>
      <c r="C890" s="31" t="s">
        <v>2408</v>
      </c>
      <c r="D890" s="41">
        <v>80314.55836789016</v>
      </c>
      <c r="E890" s="31" t="s">
        <v>2409</v>
      </c>
      <c r="F890" s="35" t="str">
        <f>INDEX('Crosswalk Particulates'!$B:$B,MATCH('2017 EPA Data'!A890,'Crosswalk Particulates'!$A:$A,0))</f>
        <v>process-other-industry</v>
      </c>
      <c r="G890" s="39">
        <f>INDEX('Crosswalk Particulates'!$E:$E,MATCH('2017 EPA Data'!$B890,'Crosswalk Particulates'!$D:$D,0))</f>
        <v>0</v>
      </c>
      <c r="H890" s="50">
        <f t="shared" si="13"/>
        <v>0</v>
      </c>
    </row>
    <row r="891" spans="1:8" hidden="1" x14ac:dyDescent="0.25">
      <c r="A891" s="31" t="s">
        <v>2476</v>
      </c>
      <c r="B891" s="31" t="s">
        <v>2447</v>
      </c>
      <c r="C891" s="31" t="s">
        <v>2448</v>
      </c>
      <c r="D891" s="41">
        <v>80286.091848242533</v>
      </c>
      <c r="E891" s="31" t="s">
        <v>2413</v>
      </c>
      <c r="F891" s="35" t="str">
        <f>INDEX('Crosswalk Particulates'!$B:$B,MATCH('2017 EPA Data'!A891,'Crosswalk Particulates'!$A:$A,0))</f>
        <v>process-other-industry</v>
      </c>
      <c r="G891" s="39" t="str">
        <f>INDEX('Crosswalk Particulates'!$E:$E,MATCH('2017 EPA Data'!$B891,'Crosswalk Particulates'!$D:$D,0))</f>
        <v>VOC</v>
      </c>
      <c r="H891" s="50">
        <f t="shared" si="13"/>
        <v>72834403977.322647</v>
      </c>
    </row>
    <row r="892" spans="1:8" hidden="1" x14ac:dyDescent="0.25">
      <c r="A892" s="31" t="s">
        <v>2493</v>
      </c>
      <c r="B892" s="31" t="s">
        <v>2430</v>
      </c>
      <c r="C892" s="31" t="s">
        <v>2408</v>
      </c>
      <c r="D892" s="41">
        <v>80215.664109200006</v>
      </c>
      <c r="E892" s="31" t="s">
        <v>2409</v>
      </c>
      <c r="F892" s="35" t="str">
        <f>INDEX('Crosswalk Particulates'!$B:$B,MATCH('2017 EPA Data'!A892,'Crosswalk Particulates'!$A:$A,0))</f>
        <v>process-other-industry</v>
      </c>
      <c r="G892" s="39">
        <f>INDEX('Crosswalk Particulates'!$E:$E,MATCH('2017 EPA Data'!$B892,'Crosswalk Particulates'!$D:$D,0))</f>
        <v>0</v>
      </c>
      <c r="H892" s="50">
        <f t="shared" si="13"/>
        <v>0</v>
      </c>
    </row>
    <row r="893" spans="1:8" hidden="1" x14ac:dyDescent="0.25">
      <c r="A893" s="31" t="s">
        <v>2445</v>
      </c>
      <c r="B893" s="31" t="s">
        <v>2428</v>
      </c>
      <c r="C893" s="31" t="s">
        <v>2408</v>
      </c>
      <c r="D893" s="41">
        <v>79914.04732778357</v>
      </c>
      <c r="E893" s="31" t="s">
        <v>2409</v>
      </c>
      <c r="F893" s="35" t="str">
        <f>INDEX('Crosswalk Particulates'!$B:$B,MATCH('2017 EPA Data'!A893,'Crosswalk Particulates'!$A:$A,0))</f>
        <v>Transportation Sector</v>
      </c>
      <c r="G893" s="39">
        <f>INDEX('Crosswalk Particulates'!$E:$E,MATCH('2017 EPA Data'!$B893,'Crosswalk Particulates'!$D:$D,0))</f>
        <v>0</v>
      </c>
      <c r="H893" s="50">
        <f t="shared" si="13"/>
        <v>0</v>
      </c>
    </row>
    <row r="894" spans="1:8" hidden="1" x14ac:dyDescent="0.25">
      <c r="A894" s="31" t="s">
        <v>2440</v>
      </c>
      <c r="B894" s="31" t="s">
        <v>2528</v>
      </c>
      <c r="C894" s="31" t="s">
        <v>2408</v>
      </c>
      <c r="D894" s="41">
        <v>79744.21911429998</v>
      </c>
      <c r="E894" s="31" t="s">
        <v>2409</v>
      </c>
      <c r="F894" s="35" t="str">
        <f>INDEX('Crosswalk Particulates'!$B:$B,MATCH('2017 EPA Data'!A894,'Crosswalk Particulates'!$A:$A,0))</f>
        <v>Residential Buildings Sector</v>
      </c>
      <c r="G894" s="39">
        <f>INDEX('Crosswalk Particulates'!$E:$E,MATCH('2017 EPA Data'!$B894,'Crosswalk Particulates'!$D:$D,0))</f>
        <v>0</v>
      </c>
      <c r="H894" s="50">
        <f t="shared" si="13"/>
        <v>0</v>
      </c>
    </row>
    <row r="895" spans="1:8" hidden="1" x14ac:dyDescent="0.25">
      <c r="A895" s="31" t="s">
        <v>2456</v>
      </c>
      <c r="B895" s="31" t="s">
        <v>2585</v>
      </c>
      <c r="C895" s="31" t="s">
        <v>2408</v>
      </c>
      <c r="D895" s="41">
        <v>79733.847235862529</v>
      </c>
      <c r="E895" s="31" t="s">
        <v>2409</v>
      </c>
      <c r="F895" s="35" t="str">
        <f>INDEX('Crosswalk Particulates'!$B:$B,MATCH('2017 EPA Data'!A895,'Crosswalk Particulates'!$A:$A,0))</f>
        <v>Electricity Sector</v>
      </c>
      <c r="G895" s="39">
        <f>INDEX('Crosswalk Particulates'!$E:$E,MATCH('2017 EPA Data'!$B895,'Crosswalk Particulates'!$D:$D,0))</f>
        <v>0</v>
      </c>
      <c r="H895" s="50">
        <f t="shared" si="13"/>
        <v>0</v>
      </c>
    </row>
    <row r="896" spans="1:8" hidden="1" x14ac:dyDescent="0.25">
      <c r="A896" s="31" t="s">
        <v>2438</v>
      </c>
      <c r="B896" s="31" t="s">
        <v>2593</v>
      </c>
      <c r="C896" s="31" t="s">
        <v>2408</v>
      </c>
      <c r="D896" s="41">
        <v>79721.621945174949</v>
      </c>
      <c r="E896" s="31" t="s">
        <v>2409</v>
      </c>
      <c r="F896" s="35" t="str">
        <f>INDEX('Crosswalk Particulates'!$B:$B,MATCH('2017 EPA Data'!A896,'Crosswalk Particulates'!$A:$A,0))</f>
        <v>process-other-industry</v>
      </c>
      <c r="G896" s="39">
        <f>INDEX('Crosswalk Particulates'!$E:$E,MATCH('2017 EPA Data'!$B896,'Crosswalk Particulates'!$D:$D,0))</f>
        <v>0</v>
      </c>
      <c r="H896" s="50">
        <f t="shared" si="13"/>
        <v>0</v>
      </c>
    </row>
    <row r="897" spans="1:8" hidden="1" x14ac:dyDescent="0.25">
      <c r="A897" s="31" t="s">
        <v>2510</v>
      </c>
      <c r="B897" s="31" t="s">
        <v>2513</v>
      </c>
      <c r="C897" s="31" t="s">
        <v>2514</v>
      </c>
      <c r="D897" s="41">
        <v>79264.759893941999</v>
      </c>
      <c r="E897" s="31" t="s">
        <v>2409</v>
      </c>
      <c r="F897" s="35" t="str">
        <f>INDEX('Crosswalk Particulates'!$B:$B,MATCH('2017 EPA Data'!A897,'Crosswalk Particulates'!$A:$A,0))</f>
        <v>process-iron and steel-industry</v>
      </c>
      <c r="G897" s="39">
        <f>INDEX('Crosswalk Particulates'!$E:$E,MATCH('2017 EPA Data'!$B897,'Crosswalk Particulates'!$D:$D,0))</f>
        <v>0</v>
      </c>
      <c r="H897" s="50">
        <f t="shared" si="13"/>
        <v>0</v>
      </c>
    </row>
    <row r="898" spans="1:8" hidden="1" x14ac:dyDescent="0.25">
      <c r="A898" s="31" t="s">
        <v>2510</v>
      </c>
      <c r="B898" s="31" t="s">
        <v>2422</v>
      </c>
      <c r="C898" s="31" t="s">
        <v>2408</v>
      </c>
      <c r="D898" s="41">
        <v>79176.878972799997</v>
      </c>
      <c r="E898" s="31" t="s">
        <v>2409</v>
      </c>
      <c r="F898" s="35" t="str">
        <f>INDEX('Crosswalk Particulates'!$B:$B,MATCH('2017 EPA Data'!A898,'Crosswalk Particulates'!$A:$A,0))</f>
        <v>process-iron and steel-industry</v>
      </c>
      <c r="G898" s="39">
        <f>INDEX('Crosswalk Particulates'!$E:$E,MATCH('2017 EPA Data'!$B898,'Crosswalk Particulates'!$D:$D,0))</f>
        <v>0</v>
      </c>
      <c r="H898" s="50">
        <f t="shared" si="13"/>
        <v>0</v>
      </c>
    </row>
    <row r="899" spans="1:8" hidden="1" x14ac:dyDescent="0.25">
      <c r="A899" s="31" t="s">
        <v>2477</v>
      </c>
      <c r="B899" s="31" t="s">
        <v>2489</v>
      </c>
      <c r="C899" s="31" t="s">
        <v>2408</v>
      </c>
      <c r="D899" s="41">
        <v>79155.953406526183</v>
      </c>
      <c r="E899" s="31" t="s">
        <v>2409</v>
      </c>
      <c r="F899" s="35" t="str">
        <f>INDEX('Crosswalk Particulates'!$B:$B,MATCH('2017 EPA Data'!A899,'Crosswalk Particulates'!$A:$A,0))</f>
        <v>process-other-industry</v>
      </c>
      <c r="G899" s="39">
        <f>INDEX('Crosswalk Particulates'!$E:$E,MATCH('2017 EPA Data'!$B899,'Crosswalk Particulates'!$D:$D,0))</f>
        <v>0</v>
      </c>
      <c r="H899" s="50">
        <f t="shared" si="13"/>
        <v>0</v>
      </c>
    </row>
    <row r="900" spans="1:8" hidden="1" x14ac:dyDescent="0.25">
      <c r="A900" s="31" t="s">
        <v>2438</v>
      </c>
      <c r="B900" s="31" t="s">
        <v>2594</v>
      </c>
      <c r="C900" s="31" t="s">
        <v>2408</v>
      </c>
      <c r="D900" s="41">
        <v>78898.460967940686</v>
      </c>
      <c r="E900" s="31" t="s">
        <v>2409</v>
      </c>
      <c r="F900" s="35" t="str">
        <f>INDEX('Crosswalk Particulates'!$B:$B,MATCH('2017 EPA Data'!A900,'Crosswalk Particulates'!$A:$A,0))</f>
        <v>process-other-industry</v>
      </c>
      <c r="G900" s="39">
        <f>INDEX('Crosswalk Particulates'!$E:$E,MATCH('2017 EPA Data'!$B900,'Crosswalk Particulates'!$D:$D,0))</f>
        <v>0</v>
      </c>
      <c r="H900" s="50">
        <f t="shared" ref="H900:H963" si="14">IF(E900="TON",D900/metricton_to_shortton,0)*10^6</f>
        <v>0</v>
      </c>
    </row>
    <row r="901" spans="1:8" hidden="1" x14ac:dyDescent="0.25">
      <c r="A901" s="31" t="s">
        <v>2417</v>
      </c>
      <c r="B901" s="31" t="s">
        <v>2470</v>
      </c>
      <c r="C901" s="31" t="s">
        <v>2408</v>
      </c>
      <c r="D901" s="41">
        <v>78860.934289001161</v>
      </c>
      <c r="E901" s="31" t="s">
        <v>2409</v>
      </c>
      <c r="F901" s="35" t="str">
        <f>INDEX('Crosswalk Particulates'!$B:$B,MATCH('2017 EPA Data'!A901,'Crosswalk Particulates'!$A:$A,0))</f>
        <v>Other-EPA</v>
      </c>
      <c r="G901" s="39">
        <f>INDEX('Crosswalk Particulates'!$E:$E,MATCH('2017 EPA Data'!$B901,'Crosswalk Particulates'!$D:$D,0))</f>
        <v>0</v>
      </c>
      <c r="H901" s="50">
        <f t="shared" si="14"/>
        <v>0</v>
      </c>
    </row>
    <row r="902" spans="1:8" hidden="1" x14ac:dyDescent="0.25">
      <c r="A902" s="31" t="s">
        <v>2523</v>
      </c>
      <c r="B902" s="31" t="s">
        <v>2451</v>
      </c>
      <c r="C902" s="31" t="s">
        <v>2448</v>
      </c>
      <c r="D902" s="41">
        <v>78302.704950609812</v>
      </c>
      <c r="E902" s="31" t="s">
        <v>2413</v>
      </c>
      <c r="F902" s="35" t="str">
        <f>INDEX('Crosswalk Particulates'!$B:$B,MATCH('2017 EPA Data'!A902,'Crosswalk Particulates'!$A:$A,0))</f>
        <v>industry-fuel-other</v>
      </c>
      <c r="G902" s="39" t="str">
        <f>INDEX('Crosswalk Particulates'!$E:$E,MATCH('2017 EPA Data'!$B902,'Crosswalk Particulates'!$D:$D,0))</f>
        <v>CO</v>
      </c>
      <c r="H902" s="50">
        <f t="shared" si="14"/>
        <v>71035103510.455154</v>
      </c>
    </row>
    <row r="903" spans="1:8" hidden="1" x14ac:dyDescent="0.25">
      <c r="A903" s="31" t="s">
        <v>2420</v>
      </c>
      <c r="B903" s="31" t="s">
        <v>2506</v>
      </c>
      <c r="C903" s="31" t="s">
        <v>2448</v>
      </c>
      <c r="D903" s="41">
        <v>78190.633465641527</v>
      </c>
      <c r="E903" s="31" t="s">
        <v>2413</v>
      </c>
      <c r="F903" s="35" t="str">
        <f>INDEX('Crosswalk Particulates'!$B:$B,MATCH('2017 EPA Data'!A903,'Crosswalk Particulates'!$A:$A,0))</f>
        <v>Other-EPA</v>
      </c>
      <c r="G903" s="39" t="str">
        <f>INDEX('Crosswalk Particulates'!$E:$E,MATCH('2017 EPA Data'!$B903,'Crosswalk Particulates'!$D:$D,0))</f>
        <v>SOx</v>
      </c>
      <c r="H903" s="50">
        <f t="shared" si="14"/>
        <v>70933433848.592072</v>
      </c>
    </row>
    <row r="904" spans="1:8" hidden="1" x14ac:dyDescent="0.25">
      <c r="A904" s="31" t="s">
        <v>2472</v>
      </c>
      <c r="B904" s="31" t="s">
        <v>2451</v>
      </c>
      <c r="C904" s="31" t="s">
        <v>2448</v>
      </c>
      <c r="D904" s="41">
        <v>78141.05880476255</v>
      </c>
      <c r="E904" s="31" t="s">
        <v>2413</v>
      </c>
      <c r="F904" s="35" t="str">
        <f>INDEX('Crosswalk Particulates'!$B:$B,MATCH('2017 EPA Data'!A904,'Crosswalk Particulates'!$A:$A,0))</f>
        <v>Electricity Sector</v>
      </c>
      <c r="G904" s="39" t="str">
        <f>INDEX('Crosswalk Particulates'!$E:$E,MATCH('2017 EPA Data'!$B904,'Crosswalk Particulates'!$D:$D,0))</f>
        <v>CO</v>
      </c>
      <c r="H904" s="50">
        <f t="shared" si="14"/>
        <v>70888460419.267319</v>
      </c>
    </row>
    <row r="905" spans="1:8" hidden="1" x14ac:dyDescent="0.25">
      <c r="A905" s="31" t="s">
        <v>2454</v>
      </c>
      <c r="B905" s="31" t="s">
        <v>2495</v>
      </c>
      <c r="C905" s="31" t="s">
        <v>2408</v>
      </c>
      <c r="D905" s="41">
        <v>78093.771790714367</v>
      </c>
      <c r="E905" s="31" t="s">
        <v>2409</v>
      </c>
      <c r="F905" s="35" t="str">
        <f>INDEX('Crosswalk Particulates'!$B:$B,MATCH('2017 EPA Data'!A905,'Crosswalk Particulates'!$A:$A,0))</f>
        <v>Other-EPA</v>
      </c>
      <c r="G905" s="39">
        <f>INDEX('Crosswalk Particulates'!$E:$E,MATCH('2017 EPA Data'!$B905,'Crosswalk Particulates'!$D:$D,0))</f>
        <v>0</v>
      </c>
      <c r="H905" s="50">
        <f t="shared" si="14"/>
        <v>0</v>
      </c>
    </row>
    <row r="906" spans="1:8" hidden="1" x14ac:dyDescent="0.25">
      <c r="A906" s="31" t="s">
        <v>2469</v>
      </c>
      <c r="B906" s="31" t="s">
        <v>2595</v>
      </c>
      <c r="C906" s="31" t="s">
        <v>2408</v>
      </c>
      <c r="D906" s="41">
        <v>77824.101816372</v>
      </c>
      <c r="E906" s="31" t="s">
        <v>2409</v>
      </c>
      <c r="F906" s="35" t="str">
        <f>INDEX('Crosswalk Particulates'!$B:$B,MATCH('2017 EPA Data'!A906,'Crosswalk Particulates'!$A:$A,0))</f>
        <v>process-chemicals-industry</v>
      </c>
      <c r="G906" s="39">
        <f>INDEX('Crosswalk Particulates'!$E:$E,MATCH('2017 EPA Data'!$B906,'Crosswalk Particulates'!$D:$D,0))</f>
        <v>0</v>
      </c>
      <c r="H906" s="50">
        <f t="shared" si="14"/>
        <v>0</v>
      </c>
    </row>
    <row r="907" spans="1:8" hidden="1" x14ac:dyDescent="0.25">
      <c r="A907" s="31" t="s">
        <v>2410</v>
      </c>
      <c r="B907" s="31" t="s">
        <v>2501</v>
      </c>
      <c r="C907" s="31" t="s">
        <v>2448</v>
      </c>
      <c r="D907" s="41">
        <v>77805.743477207187</v>
      </c>
      <c r="E907" s="31" t="s">
        <v>2413</v>
      </c>
      <c r="F907" s="35" t="str">
        <f>INDEX('Crosswalk Particulates'!$B:$B,MATCH('2017 EPA Data'!A907,'Crosswalk Particulates'!$A:$A,0))</f>
        <v>process-other-industry</v>
      </c>
      <c r="G907" s="39" t="str">
        <f>INDEX('Crosswalk Particulates'!$E:$E,MATCH('2017 EPA Data'!$B907,'Crosswalk Particulates'!$D:$D,0))</f>
        <v>PM25</v>
      </c>
      <c r="H907" s="50">
        <f t="shared" si="14"/>
        <v>70584267109.258911</v>
      </c>
    </row>
    <row r="908" spans="1:8" hidden="1" x14ac:dyDescent="0.25">
      <c r="A908" s="31" t="s">
        <v>2410</v>
      </c>
      <c r="B908" s="31" t="s">
        <v>2453</v>
      </c>
      <c r="C908" s="31" t="s">
        <v>2408</v>
      </c>
      <c r="D908" s="41">
        <v>77638.648868322198</v>
      </c>
      <c r="E908" s="31" t="s">
        <v>2409</v>
      </c>
      <c r="F908" s="35" t="str">
        <f>INDEX('Crosswalk Particulates'!$B:$B,MATCH('2017 EPA Data'!A908,'Crosswalk Particulates'!$A:$A,0))</f>
        <v>process-other-industry</v>
      </c>
      <c r="G908" s="39">
        <f>INDEX('Crosswalk Particulates'!$E:$E,MATCH('2017 EPA Data'!$B908,'Crosswalk Particulates'!$D:$D,0))</f>
        <v>0</v>
      </c>
      <c r="H908" s="50">
        <f t="shared" si="14"/>
        <v>0</v>
      </c>
    </row>
    <row r="909" spans="1:8" hidden="1" x14ac:dyDescent="0.25">
      <c r="A909" s="31" t="s">
        <v>2492</v>
      </c>
      <c r="B909" s="31" t="s">
        <v>2525</v>
      </c>
      <c r="D909" s="41">
        <v>77433.747518000717</v>
      </c>
      <c r="E909" s="31" t="s">
        <v>2413</v>
      </c>
      <c r="F909" s="35" t="str">
        <f>INDEX('Crosswalk Particulates'!$B:$B,MATCH('2017 EPA Data'!A909,'Crosswalk Particulates'!$A:$A,0))</f>
        <v>Commercial Buildings Sector</v>
      </c>
      <c r="G909" s="39" t="str">
        <f>INDEX('Crosswalk Particulates'!$E:$E,MATCH('2017 EPA Data'!$B909,'Crosswalk Particulates'!$D:$D,0))</f>
        <v>OC</v>
      </c>
      <c r="H909" s="50">
        <f t="shared" si="14"/>
        <v>70246797650.389389</v>
      </c>
    </row>
    <row r="910" spans="1:8" hidden="1" x14ac:dyDescent="0.25">
      <c r="A910" s="31" t="s">
        <v>2538</v>
      </c>
      <c r="B910" s="31" t="s">
        <v>2422</v>
      </c>
      <c r="C910" s="31" t="s">
        <v>2408</v>
      </c>
      <c r="D910" s="41">
        <v>77105.019528163</v>
      </c>
      <c r="E910" s="31" t="s">
        <v>2409</v>
      </c>
      <c r="F910" s="35" t="str">
        <f>INDEX('Crosswalk Particulates'!$B:$B,MATCH('2017 EPA Data'!A910,'Crosswalk Particulates'!$A:$A,0))</f>
        <v>process-mining-industry</v>
      </c>
      <c r="G910" s="39">
        <f>INDEX('Crosswalk Particulates'!$E:$E,MATCH('2017 EPA Data'!$B910,'Crosswalk Particulates'!$D:$D,0))</f>
        <v>0</v>
      </c>
      <c r="H910" s="50">
        <f t="shared" si="14"/>
        <v>0</v>
      </c>
    </row>
    <row r="911" spans="1:8" hidden="1" x14ac:dyDescent="0.25">
      <c r="A911" s="31" t="s">
        <v>2450</v>
      </c>
      <c r="B911" s="31" t="s">
        <v>2525</v>
      </c>
      <c r="D911" s="41">
        <v>76692.847667374954</v>
      </c>
      <c r="E911" s="31" t="s">
        <v>2413</v>
      </c>
      <c r="F911" s="35" t="str">
        <f>INDEX('Crosswalk Particulates'!$B:$B,MATCH('2017 EPA Data'!A911,'Crosswalk Particulates'!$A:$A,0))</f>
        <v>process-waste-industry</v>
      </c>
      <c r="G911" s="39" t="str">
        <f>INDEX('Crosswalk Particulates'!$E:$E,MATCH('2017 EPA Data'!$B911,'Crosswalk Particulates'!$D:$D,0))</f>
        <v>OC</v>
      </c>
      <c r="H911" s="50">
        <f t="shared" si="14"/>
        <v>69574663812.697845</v>
      </c>
    </row>
    <row r="912" spans="1:8" hidden="1" x14ac:dyDescent="0.25">
      <c r="A912" s="31" t="s">
        <v>2456</v>
      </c>
      <c r="B912" s="31" t="s">
        <v>2422</v>
      </c>
      <c r="C912" s="31" t="s">
        <v>2408</v>
      </c>
      <c r="D912" s="41">
        <v>76110.000567969997</v>
      </c>
      <c r="E912" s="31" t="s">
        <v>2409</v>
      </c>
      <c r="F912" s="35" t="str">
        <f>INDEX('Crosswalk Particulates'!$B:$B,MATCH('2017 EPA Data'!A912,'Crosswalk Particulates'!$A:$A,0))</f>
        <v>Electricity Sector</v>
      </c>
      <c r="G912" s="39">
        <f>INDEX('Crosswalk Particulates'!$E:$E,MATCH('2017 EPA Data'!$B912,'Crosswalk Particulates'!$D:$D,0))</f>
        <v>0</v>
      </c>
      <c r="H912" s="50">
        <f t="shared" si="14"/>
        <v>0</v>
      </c>
    </row>
    <row r="913" spans="1:8" hidden="1" x14ac:dyDescent="0.25">
      <c r="A913" s="31" t="s">
        <v>2425</v>
      </c>
      <c r="B913" s="31" t="s">
        <v>2447</v>
      </c>
      <c r="C913" s="31" t="s">
        <v>2448</v>
      </c>
      <c r="D913" s="41">
        <v>76095.324751692315</v>
      </c>
      <c r="E913" s="31" t="s">
        <v>2413</v>
      </c>
      <c r="F913" s="35" t="str">
        <f>INDEX('Crosswalk Particulates'!$B:$B,MATCH('2017 EPA Data'!A913,'Crosswalk Particulates'!$A:$A,0))</f>
        <v>Other-EPA</v>
      </c>
      <c r="G913" s="39" t="str">
        <f>INDEX('Crosswalk Particulates'!$E:$E,MATCH('2017 EPA Data'!$B913,'Crosswalk Particulates'!$D:$D,0))</f>
        <v>VOC</v>
      </c>
      <c r="H913" s="50">
        <f t="shared" si="14"/>
        <v>69032599497.139938</v>
      </c>
    </row>
    <row r="914" spans="1:8" hidden="1" x14ac:dyDescent="0.25">
      <c r="A914" s="31" t="s">
        <v>2438</v>
      </c>
      <c r="B914" s="31" t="s">
        <v>2563</v>
      </c>
      <c r="C914" s="31" t="s">
        <v>2408</v>
      </c>
      <c r="D914" s="41">
        <v>75374.935159999994</v>
      </c>
      <c r="E914" s="31" t="s">
        <v>2409</v>
      </c>
      <c r="F914" s="35" t="str">
        <f>INDEX('Crosswalk Particulates'!$B:$B,MATCH('2017 EPA Data'!A914,'Crosswalk Particulates'!$A:$A,0))</f>
        <v>process-other-industry</v>
      </c>
      <c r="G914" s="39">
        <f>INDEX('Crosswalk Particulates'!$E:$E,MATCH('2017 EPA Data'!$B914,'Crosswalk Particulates'!$D:$D,0))</f>
        <v>0</v>
      </c>
      <c r="H914" s="50">
        <f t="shared" si="14"/>
        <v>0</v>
      </c>
    </row>
    <row r="915" spans="1:8" hidden="1" x14ac:dyDescent="0.25">
      <c r="A915" s="31" t="s">
        <v>2487</v>
      </c>
      <c r="B915" s="31" t="s">
        <v>2594</v>
      </c>
      <c r="C915" s="31" t="s">
        <v>2408</v>
      </c>
      <c r="D915" s="41">
        <v>74967</v>
      </c>
      <c r="E915" s="31" t="s">
        <v>2409</v>
      </c>
      <c r="F915" s="35" t="str">
        <f>INDEX('Crosswalk Particulates'!$B:$B,MATCH('2017 EPA Data'!A915,'Crosswalk Particulates'!$A:$A,0))</f>
        <v>industry-fuel-coal</v>
      </c>
      <c r="G915" s="39">
        <f>INDEX('Crosswalk Particulates'!$E:$E,MATCH('2017 EPA Data'!$B915,'Crosswalk Particulates'!$D:$D,0))</f>
        <v>0</v>
      </c>
      <c r="H915" s="50">
        <f t="shared" si="14"/>
        <v>0</v>
      </c>
    </row>
    <row r="916" spans="1:8" hidden="1" x14ac:dyDescent="0.25">
      <c r="A916" s="31" t="s">
        <v>2487</v>
      </c>
      <c r="B916" s="31" t="s">
        <v>2462</v>
      </c>
      <c r="C916" s="31" t="s">
        <v>2408</v>
      </c>
      <c r="D916" s="41">
        <v>74965.720100000006</v>
      </c>
      <c r="E916" s="31" t="s">
        <v>2409</v>
      </c>
      <c r="F916" s="35" t="str">
        <f>INDEX('Crosswalk Particulates'!$B:$B,MATCH('2017 EPA Data'!A916,'Crosswalk Particulates'!$A:$A,0))</f>
        <v>industry-fuel-coal</v>
      </c>
      <c r="G916" s="39">
        <f>INDEX('Crosswalk Particulates'!$E:$E,MATCH('2017 EPA Data'!$B916,'Crosswalk Particulates'!$D:$D,0))</f>
        <v>0</v>
      </c>
      <c r="H916" s="50">
        <f t="shared" si="14"/>
        <v>0</v>
      </c>
    </row>
    <row r="917" spans="1:8" hidden="1" x14ac:dyDescent="0.25">
      <c r="A917" s="31" t="s">
        <v>2450</v>
      </c>
      <c r="B917" s="31" t="s">
        <v>2596</v>
      </c>
      <c r="C917" s="31" t="s">
        <v>2408</v>
      </c>
      <c r="D917" s="41">
        <v>74953.697625813758</v>
      </c>
      <c r="E917" s="31" t="s">
        <v>2409</v>
      </c>
      <c r="F917" s="35" t="str">
        <f>INDEX('Crosswalk Particulates'!$B:$B,MATCH('2017 EPA Data'!A917,'Crosswalk Particulates'!$A:$A,0))</f>
        <v>process-waste-industry</v>
      </c>
      <c r="G917" s="39">
        <f>INDEX('Crosswalk Particulates'!$E:$E,MATCH('2017 EPA Data'!$B917,'Crosswalk Particulates'!$D:$D,0))</f>
        <v>0</v>
      </c>
      <c r="H917" s="50">
        <f t="shared" si="14"/>
        <v>0</v>
      </c>
    </row>
    <row r="918" spans="1:8" hidden="1" x14ac:dyDescent="0.25">
      <c r="A918" s="31" t="s">
        <v>2429</v>
      </c>
      <c r="B918" s="31" t="s">
        <v>2500</v>
      </c>
      <c r="C918" s="31" t="s">
        <v>2448</v>
      </c>
      <c r="D918" s="41">
        <v>74241.782134449997</v>
      </c>
      <c r="E918" s="31" t="s">
        <v>2413</v>
      </c>
      <c r="F918" s="35" t="str">
        <f>INDEX('Crosswalk Particulates'!$B:$B,MATCH('2017 EPA Data'!A918,'Crosswalk Particulates'!$A:$A,0))</f>
        <v>process-other-industry</v>
      </c>
      <c r="G918" s="39" t="str">
        <f>INDEX('Crosswalk Particulates'!$E:$E,MATCH('2017 EPA Data'!$B918,'Crosswalk Particulates'!$D:$D,0))</f>
        <v>NOX</v>
      </c>
      <c r="H918" s="50">
        <f t="shared" si="14"/>
        <v>67351091920.104156</v>
      </c>
    </row>
    <row r="919" spans="1:8" hidden="1" x14ac:dyDescent="0.25">
      <c r="A919" s="31" t="s">
        <v>2456</v>
      </c>
      <c r="B919" s="31" t="s">
        <v>2501</v>
      </c>
      <c r="C919" s="31" t="s">
        <v>2448</v>
      </c>
      <c r="D919" s="41">
        <v>74165.239059061641</v>
      </c>
      <c r="E919" s="31" t="s">
        <v>2413</v>
      </c>
      <c r="F919" s="35" t="str">
        <f>INDEX('Crosswalk Particulates'!$B:$B,MATCH('2017 EPA Data'!A919,'Crosswalk Particulates'!$A:$A,0))</f>
        <v>Electricity Sector</v>
      </c>
      <c r="G919" s="39" t="str">
        <f>INDEX('Crosswalk Particulates'!$E:$E,MATCH('2017 EPA Data'!$B919,'Crosswalk Particulates'!$D:$D,0))</f>
        <v>PM25</v>
      </c>
      <c r="H919" s="50">
        <f t="shared" si="14"/>
        <v>67281653127.579033</v>
      </c>
    </row>
    <row r="920" spans="1:8" hidden="1" x14ac:dyDescent="0.25">
      <c r="A920" s="31" t="s">
        <v>2510</v>
      </c>
      <c r="B920" s="31" t="s">
        <v>2415</v>
      </c>
      <c r="C920" s="31" t="s">
        <v>2408</v>
      </c>
      <c r="D920" s="41">
        <v>73576.840228479996</v>
      </c>
      <c r="E920" s="31" t="s">
        <v>2409</v>
      </c>
      <c r="F920" s="35" t="str">
        <f>INDEX('Crosswalk Particulates'!$B:$B,MATCH('2017 EPA Data'!A920,'Crosswalk Particulates'!$A:$A,0))</f>
        <v>process-iron and steel-industry</v>
      </c>
      <c r="G920" s="39">
        <f>INDEX('Crosswalk Particulates'!$E:$E,MATCH('2017 EPA Data'!$B920,'Crosswalk Particulates'!$D:$D,0))</f>
        <v>0</v>
      </c>
      <c r="H920" s="50">
        <f t="shared" si="14"/>
        <v>0</v>
      </c>
    </row>
    <row r="921" spans="1:8" hidden="1" x14ac:dyDescent="0.25">
      <c r="A921" s="31" t="s">
        <v>2410</v>
      </c>
      <c r="B921" s="31" t="s">
        <v>2577</v>
      </c>
      <c r="C921" s="31" t="s">
        <v>2408</v>
      </c>
      <c r="D921" s="41">
        <v>73498.499782996834</v>
      </c>
      <c r="E921" s="31" t="s">
        <v>2409</v>
      </c>
      <c r="F921" s="35" t="str">
        <f>INDEX('Crosswalk Particulates'!$B:$B,MATCH('2017 EPA Data'!A921,'Crosswalk Particulates'!$A:$A,0))</f>
        <v>process-other-industry</v>
      </c>
      <c r="G921" s="39">
        <f>INDEX('Crosswalk Particulates'!$E:$E,MATCH('2017 EPA Data'!$B921,'Crosswalk Particulates'!$D:$D,0))</f>
        <v>0</v>
      </c>
      <c r="H921" s="50">
        <f t="shared" si="14"/>
        <v>0</v>
      </c>
    </row>
    <row r="922" spans="1:8" hidden="1" x14ac:dyDescent="0.25">
      <c r="A922" s="31" t="s">
        <v>2438</v>
      </c>
      <c r="B922" s="31" t="s">
        <v>2591</v>
      </c>
      <c r="C922" s="31" t="s">
        <v>2408</v>
      </c>
      <c r="D922" s="41">
        <v>73432.686960482883</v>
      </c>
      <c r="E922" s="31" t="s">
        <v>2409</v>
      </c>
      <c r="F922" s="35" t="str">
        <f>INDEX('Crosswalk Particulates'!$B:$B,MATCH('2017 EPA Data'!A922,'Crosswalk Particulates'!$A:$A,0))</f>
        <v>process-other-industry</v>
      </c>
      <c r="G922" s="39">
        <f>INDEX('Crosswalk Particulates'!$E:$E,MATCH('2017 EPA Data'!$B922,'Crosswalk Particulates'!$D:$D,0))</f>
        <v>0</v>
      </c>
      <c r="H922" s="50">
        <f t="shared" si="14"/>
        <v>0</v>
      </c>
    </row>
    <row r="923" spans="1:8" hidden="1" x14ac:dyDescent="0.25">
      <c r="A923" s="31" t="s">
        <v>2438</v>
      </c>
      <c r="B923" s="31" t="s">
        <v>2416</v>
      </c>
      <c r="C923" s="31" t="s">
        <v>2408</v>
      </c>
      <c r="D923" s="41">
        <v>72596.587594589044</v>
      </c>
      <c r="E923" s="31" t="s">
        <v>2409</v>
      </c>
      <c r="F923" s="35" t="str">
        <f>INDEX('Crosswalk Particulates'!$B:$B,MATCH('2017 EPA Data'!A923,'Crosswalk Particulates'!$A:$A,0))</f>
        <v>process-other-industry</v>
      </c>
      <c r="G923" s="39">
        <f>INDEX('Crosswalk Particulates'!$E:$E,MATCH('2017 EPA Data'!$B923,'Crosswalk Particulates'!$D:$D,0))</f>
        <v>0</v>
      </c>
      <c r="H923" s="50">
        <f t="shared" si="14"/>
        <v>0</v>
      </c>
    </row>
    <row r="924" spans="1:8" hidden="1" x14ac:dyDescent="0.25">
      <c r="A924" s="31" t="s">
        <v>2410</v>
      </c>
      <c r="B924" s="31" t="s">
        <v>2597</v>
      </c>
      <c r="C924" s="31" t="s">
        <v>2408</v>
      </c>
      <c r="D924" s="41">
        <v>72034.829292379902</v>
      </c>
      <c r="E924" s="31" t="s">
        <v>2409</v>
      </c>
      <c r="F924" s="35" t="str">
        <f>INDEX('Crosswalk Particulates'!$B:$B,MATCH('2017 EPA Data'!A924,'Crosswalk Particulates'!$A:$A,0))</f>
        <v>process-other-industry</v>
      </c>
      <c r="G924" s="39">
        <f>INDEX('Crosswalk Particulates'!$E:$E,MATCH('2017 EPA Data'!$B924,'Crosswalk Particulates'!$D:$D,0))</f>
        <v>0</v>
      </c>
      <c r="H924" s="50">
        <f t="shared" si="14"/>
        <v>0</v>
      </c>
    </row>
    <row r="925" spans="1:8" hidden="1" x14ac:dyDescent="0.25">
      <c r="A925" s="31" t="s">
        <v>2429</v>
      </c>
      <c r="B925" s="31" t="s">
        <v>2598</v>
      </c>
      <c r="C925" s="31" t="s">
        <v>2408</v>
      </c>
      <c r="D925" s="41">
        <v>71878.383941620006</v>
      </c>
      <c r="E925" s="31" t="s">
        <v>2409</v>
      </c>
      <c r="F925" s="35" t="str">
        <f>INDEX('Crosswalk Particulates'!$B:$B,MATCH('2017 EPA Data'!A925,'Crosswalk Particulates'!$A:$A,0))</f>
        <v>process-other-industry</v>
      </c>
      <c r="G925" s="39">
        <f>INDEX('Crosswalk Particulates'!$E:$E,MATCH('2017 EPA Data'!$B925,'Crosswalk Particulates'!$D:$D,0))</f>
        <v>0</v>
      </c>
      <c r="H925" s="50">
        <f t="shared" si="14"/>
        <v>0</v>
      </c>
    </row>
    <row r="926" spans="1:8" hidden="1" x14ac:dyDescent="0.25">
      <c r="A926" s="31" t="s">
        <v>2429</v>
      </c>
      <c r="B926" s="31" t="s">
        <v>2599</v>
      </c>
      <c r="C926" s="31" t="s">
        <v>2408</v>
      </c>
      <c r="D926" s="41">
        <v>71069.400776299997</v>
      </c>
      <c r="E926" s="31" t="s">
        <v>2409</v>
      </c>
      <c r="F926" s="35" t="str">
        <f>INDEX('Crosswalk Particulates'!$B:$B,MATCH('2017 EPA Data'!A926,'Crosswalk Particulates'!$A:$A,0))</f>
        <v>process-other-industry</v>
      </c>
      <c r="G926" s="39">
        <f>INDEX('Crosswalk Particulates'!$E:$E,MATCH('2017 EPA Data'!$B926,'Crosswalk Particulates'!$D:$D,0))</f>
        <v>0</v>
      </c>
      <c r="H926" s="50">
        <f t="shared" si="14"/>
        <v>0</v>
      </c>
    </row>
    <row r="927" spans="1:8" hidden="1" x14ac:dyDescent="0.25">
      <c r="A927" s="31" t="s">
        <v>2469</v>
      </c>
      <c r="B927" s="31" t="s">
        <v>2575</v>
      </c>
      <c r="C927" s="31" t="s">
        <v>2408</v>
      </c>
      <c r="D927" s="41">
        <v>71005.926066</v>
      </c>
      <c r="E927" s="31" t="s">
        <v>2409</v>
      </c>
      <c r="F927" s="35" t="str">
        <f>INDEX('Crosswalk Particulates'!$B:$B,MATCH('2017 EPA Data'!A927,'Crosswalk Particulates'!$A:$A,0))</f>
        <v>process-chemicals-industry</v>
      </c>
      <c r="G927" s="39">
        <f>INDEX('Crosswalk Particulates'!$E:$E,MATCH('2017 EPA Data'!$B927,'Crosswalk Particulates'!$D:$D,0))</f>
        <v>0</v>
      </c>
      <c r="H927" s="50">
        <f t="shared" si="14"/>
        <v>0</v>
      </c>
    </row>
    <row r="928" spans="1:8" hidden="1" x14ac:dyDescent="0.25">
      <c r="A928" s="31" t="s">
        <v>2492</v>
      </c>
      <c r="B928" s="31" t="s">
        <v>2439</v>
      </c>
      <c r="C928" s="31" t="s">
        <v>2408</v>
      </c>
      <c r="D928" s="41">
        <v>71004.319754396318</v>
      </c>
      <c r="E928" s="31" t="s">
        <v>2409</v>
      </c>
      <c r="F928" s="35" t="str">
        <f>INDEX('Crosswalk Particulates'!$B:$B,MATCH('2017 EPA Data'!A928,'Crosswalk Particulates'!$A:$A,0))</f>
        <v>Commercial Buildings Sector</v>
      </c>
      <c r="G928" s="39">
        <f>INDEX('Crosswalk Particulates'!$E:$E,MATCH('2017 EPA Data'!$B928,'Crosswalk Particulates'!$D:$D,0))</f>
        <v>0</v>
      </c>
      <c r="H928" s="50">
        <f t="shared" si="14"/>
        <v>0</v>
      </c>
    </row>
    <row r="929" spans="1:8" hidden="1" x14ac:dyDescent="0.25">
      <c r="A929" s="31" t="s">
        <v>2410</v>
      </c>
      <c r="B929" s="31" t="s">
        <v>2452</v>
      </c>
      <c r="C929" s="31" t="s">
        <v>2408</v>
      </c>
      <c r="D929" s="41">
        <v>70708.915287783806</v>
      </c>
      <c r="E929" s="31" t="s">
        <v>2409</v>
      </c>
      <c r="F929" s="35" t="str">
        <f>INDEX('Crosswalk Particulates'!$B:$B,MATCH('2017 EPA Data'!A929,'Crosswalk Particulates'!$A:$A,0))</f>
        <v>process-other-industry</v>
      </c>
      <c r="G929" s="39">
        <f>INDEX('Crosswalk Particulates'!$E:$E,MATCH('2017 EPA Data'!$B929,'Crosswalk Particulates'!$D:$D,0))</f>
        <v>0</v>
      </c>
      <c r="H929" s="50">
        <f t="shared" si="14"/>
        <v>0</v>
      </c>
    </row>
    <row r="930" spans="1:8" hidden="1" x14ac:dyDescent="0.25">
      <c r="A930" s="31" t="s">
        <v>2450</v>
      </c>
      <c r="B930" s="31" t="s">
        <v>2519</v>
      </c>
      <c r="C930" s="31" t="s">
        <v>2408</v>
      </c>
      <c r="D930" s="41">
        <v>70412.908000937605</v>
      </c>
      <c r="E930" s="31" t="s">
        <v>2409</v>
      </c>
      <c r="F930" s="35" t="str">
        <f>INDEX('Crosswalk Particulates'!$B:$B,MATCH('2017 EPA Data'!A930,'Crosswalk Particulates'!$A:$A,0))</f>
        <v>process-waste-industry</v>
      </c>
      <c r="G930" s="39">
        <f>INDEX('Crosswalk Particulates'!$E:$E,MATCH('2017 EPA Data'!$B930,'Crosswalk Particulates'!$D:$D,0))</f>
        <v>0</v>
      </c>
      <c r="H930" s="50">
        <f t="shared" si="14"/>
        <v>0</v>
      </c>
    </row>
    <row r="931" spans="1:8" hidden="1" x14ac:dyDescent="0.25">
      <c r="A931" s="31" t="s">
        <v>2410</v>
      </c>
      <c r="B931" s="31" t="s">
        <v>2581</v>
      </c>
      <c r="C931" s="31" t="s">
        <v>2408</v>
      </c>
      <c r="D931" s="41">
        <v>70389.013302132851</v>
      </c>
      <c r="E931" s="31" t="s">
        <v>2409</v>
      </c>
      <c r="F931" s="35" t="str">
        <f>INDEX('Crosswalk Particulates'!$B:$B,MATCH('2017 EPA Data'!A931,'Crosswalk Particulates'!$A:$A,0))</f>
        <v>process-other-industry</v>
      </c>
      <c r="G931" s="39">
        <f>INDEX('Crosswalk Particulates'!$E:$E,MATCH('2017 EPA Data'!$B931,'Crosswalk Particulates'!$D:$D,0))</f>
        <v>0</v>
      </c>
      <c r="H931" s="50">
        <f t="shared" si="14"/>
        <v>0</v>
      </c>
    </row>
    <row r="932" spans="1:8" hidden="1" x14ac:dyDescent="0.25">
      <c r="A932" s="31" t="s">
        <v>2414</v>
      </c>
      <c r="B932" s="31" t="s">
        <v>2528</v>
      </c>
      <c r="C932" s="31" t="s">
        <v>2408</v>
      </c>
      <c r="D932" s="41">
        <v>70255.792905612747</v>
      </c>
      <c r="E932" s="31" t="s">
        <v>2409</v>
      </c>
      <c r="F932" s="35" t="str">
        <f>INDEX('Crosswalk Particulates'!$B:$B,MATCH('2017 EPA Data'!A932,'Crosswalk Particulates'!$A:$A,0))</f>
        <v>Transportation Sector</v>
      </c>
      <c r="G932" s="39">
        <f>INDEX('Crosswalk Particulates'!$E:$E,MATCH('2017 EPA Data'!$B932,'Crosswalk Particulates'!$D:$D,0))</f>
        <v>0</v>
      </c>
      <c r="H932" s="50">
        <f t="shared" si="14"/>
        <v>0</v>
      </c>
    </row>
    <row r="933" spans="1:8" hidden="1" x14ac:dyDescent="0.25">
      <c r="A933" s="31" t="s">
        <v>2410</v>
      </c>
      <c r="B933" s="31" t="s">
        <v>2587</v>
      </c>
      <c r="C933" s="31" t="s">
        <v>2408</v>
      </c>
      <c r="D933" s="41">
        <v>69938.040942202002</v>
      </c>
      <c r="E933" s="31" t="s">
        <v>2409</v>
      </c>
      <c r="F933" s="35" t="str">
        <f>INDEX('Crosswalk Particulates'!$B:$B,MATCH('2017 EPA Data'!A933,'Crosswalk Particulates'!$A:$A,0))</f>
        <v>process-other-industry</v>
      </c>
      <c r="G933" s="39">
        <f>INDEX('Crosswalk Particulates'!$E:$E,MATCH('2017 EPA Data'!$B933,'Crosswalk Particulates'!$D:$D,0))</f>
        <v>0</v>
      </c>
      <c r="H933" s="50">
        <f t="shared" si="14"/>
        <v>0</v>
      </c>
    </row>
    <row r="934" spans="1:8" hidden="1" x14ac:dyDescent="0.25">
      <c r="A934" s="31" t="s">
        <v>2438</v>
      </c>
      <c r="B934" s="31" t="s">
        <v>2600</v>
      </c>
      <c r="C934" s="31" t="s">
        <v>2408</v>
      </c>
      <c r="D934" s="41">
        <v>69613.073998193198</v>
      </c>
      <c r="E934" s="31" t="s">
        <v>2409</v>
      </c>
      <c r="F934" s="35" t="str">
        <f>INDEX('Crosswalk Particulates'!$B:$B,MATCH('2017 EPA Data'!A934,'Crosswalk Particulates'!$A:$A,0))</f>
        <v>process-other-industry</v>
      </c>
      <c r="G934" s="39">
        <f>INDEX('Crosswalk Particulates'!$E:$E,MATCH('2017 EPA Data'!$B934,'Crosswalk Particulates'!$D:$D,0))</f>
        <v>0</v>
      </c>
      <c r="H934" s="50">
        <f t="shared" si="14"/>
        <v>0</v>
      </c>
    </row>
    <row r="935" spans="1:8" hidden="1" x14ac:dyDescent="0.25">
      <c r="A935" s="31" t="s">
        <v>2498</v>
      </c>
      <c r="B935" s="31" t="s">
        <v>2422</v>
      </c>
      <c r="C935" s="31" t="s">
        <v>2408</v>
      </c>
      <c r="D935" s="41">
        <v>68932.092300000004</v>
      </c>
      <c r="E935" s="31" t="s">
        <v>2409</v>
      </c>
      <c r="F935" s="35" t="str">
        <f>INDEX('Crosswalk Particulates'!$B:$B,MATCH('2017 EPA Data'!A935,'Crosswalk Particulates'!$A:$A,0))</f>
        <v>process-cement-industry</v>
      </c>
      <c r="G935" s="39">
        <f>INDEX('Crosswalk Particulates'!$E:$E,MATCH('2017 EPA Data'!$B935,'Crosswalk Particulates'!$D:$D,0))</f>
        <v>0</v>
      </c>
      <c r="H935" s="50">
        <f t="shared" si="14"/>
        <v>0</v>
      </c>
    </row>
    <row r="936" spans="1:8" hidden="1" x14ac:dyDescent="0.25">
      <c r="A936" s="31" t="s">
        <v>2429</v>
      </c>
      <c r="B936" s="31" t="s">
        <v>2484</v>
      </c>
      <c r="C936" s="31" t="s">
        <v>2408</v>
      </c>
      <c r="D936" s="41">
        <v>68731.132124399999</v>
      </c>
      <c r="E936" s="31" t="s">
        <v>2409</v>
      </c>
      <c r="F936" s="35" t="str">
        <f>INDEX('Crosswalk Particulates'!$B:$B,MATCH('2017 EPA Data'!A936,'Crosswalk Particulates'!$A:$A,0))</f>
        <v>process-other-industry</v>
      </c>
      <c r="G936" s="39">
        <f>INDEX('Crosswalk Particulates'!$E:$E,MATCH('2017 EPA Data'!$B936,'Crosswalk Particulates'!$D:$D,0))</f>
        <v>0</v>
      </c>
      <c r="H936" s="50">
        <f t="shared" si="14"/>
        <v>0</v>
      </c>
    </row>
    <row r="937" spans="1:8" hidden="1" x14ac:dyDescent="0.25">
      <c r="A937" s="31" t="s">
        <v>2491</v>
      </c>
      <c r="B937" s="31" t="s">
        <v>2439</v>
      </c>
      <c r="C937" s="31" t="s">
        <v>2408</v>
      </c>
      <c r="D937" s="41">
        <v>68508.48387452653</v>
      </c>
      <c r="E937" s="31" t="s">
        <v>2409</v>
      </c>
      <c r="F937" s="35" t="str">
        <f>INDEX('Crosswalk Particulates'!$B:$B,MATCH('2017 EPA Data'!A937,'Crosswalk Particulates'!$A:$A,0))</f>
        <v>industry-fuel-biomass</v>
      </c>
      <c r="G937" s="39">
        <f>INDEX('Crosswalk Particulates'!$E:$E,MATCH('2017 EPA Data'!$B937,'Crosswalk Particulates'!$D:$D,0))</f>
        <v>0</v>
      </c>
      <c r="H937" s="50">
        <f t="shared" si="14"/>
        <v>0</v>
      </c>
    </row>
    <row r="938" spans="1:8" hidden="1" x14ac:dyDescent="0.25">
      <c r="A938" s="31" t="s">
        <v>2456</v>
      </c>
      <c r="B938" s="31" t="s">
        <v>2415</v>
      </c>
      <c r="C938" s="31" t="s">
        <v>2408</v>
      </c>
      <c r="D938" s="41">
        <v>68473.442635464002</v>
      </c>
      <c r="E938" s="31" t="s">
        <v>2409</v>
      </c>
      <c r="F938" s="35" t="str">
        <f>INDEX('Crosswalk Particulates'!$B:$B,MATCH('2017 EPA Data'!A938,'Crosswalk Particulates'!$A:$A,0))</f>
        <v>Electricity Sector</v>
      </c>
      <c r="G938" s="39">
        <f>INDEX('Crosswalk Particulates'!$E:$E,MATCH('2017 EPA Data'!$B938,'Crosswalk Particulates'!$D:$D,0))</f>
        <v>0</v>
      </c>
      <c r="H938" s="50">
        <f t="shared" si="14"/>
        <v>0</v>
      </c>
    </row>
    <row r="939" spans="1:8" hidden="1" x14ac:dyDescent="0.25">
      <c r="A939" s="31" t="s">
        <v>2556</v>
      </c>
      <c r="B939" s="31" t="s">
        <v>2426</v>
      </c>
      <c r="C939" s="31" t="s">
        <v>2408</v>
      </c>
      <c r="D939" s="41">
        <v>68274.305170783482</v>
      </c>
      <c r="E939" s="31" t="s">
        <v>2409</v>
      </c>
      <c r="F939" s="35" t="str">
        <f>INDEX('Crosswalk Particulates'!$B:$B,MATCH('2017 EPA Data'!A939,'Crosswalk Particulates'!$A:$A,0))</f>
        <v>Commercial Buildings Sector</v>
      </c>
      <c r="G939" s="39">
        <f>INDEX('Crosswalk Particulates'!$E:$E,MATCH('2017 EPA Data'!$B939,'Crosswalk Particulates'!$D:$D,0))</f>
        <v>0</v>
      </c>
      <c r="H939" s="50">
        <f t="shared" si="14"/>
        <v>0</v>
      </c>
    </row>
    <row r="940" spans="1:8" hidden="1" x14ac:dyDescent="0.25">
      <c r="A940" s="31" t="s">
        <v>2469</v>
      </c>
      <c r="B940" s="31" t="s">
        <v>2582</v>
      </c>
      <c r="C940" s="31" t="s">
        <v>2408</v>
      </c>
      <c r="D940" s="41">
        <v>68078.976859999995</v>
      </c>
      <c r="E940" s="31" t="s">
        <v>2409</v>
      </c>
      <c r="F940" s="35" t="str">
        <f>INDEX('Crosswalk Particulates'!$B:$B,MATCH('2017 EPA Data'!A940,'Crosswalk Particulates'!$A:$A,0))</f>
        <v>process-chemicals-industry</v>
      </c>
      <c r="G940" s="39">
        <f>INDEX('Crosswalk Particulates'!$E:$E,MATCH('2017 EPA Data'!$B940,'Crosswalk Particulates'!$D:$D,0))</f>
        <v>0</v>
      </c>
      <c r="H940" s="50">
        <f t="shared" si="14"/>
        <v>0</v>
      </c>
    </row>
    <row r="941" spans="1:8" hidden="1" x14ac:dyDescent="0.25">
      <c r="A941" s="31" t="s">
        <v>2437</v>
      </c>
      <c r="B941" s="31" t="s">
        <v>2537</v>
      </c>
      <c r="C941" s="31" t="s">
        <v>2408</v>
      </c>
      <c r="D941" s="41">
        <v>68077.016659599671</v>
      </c>
      <c r="E941" s="31" t="s">
        <v>2409</v>
      </c>
      <c r="F941" s="35" t="str">
        <f>INDEX('Crosswalk Particulates'!$B:$B,MATCH('2017 EPA Data'!A941,'Crosswalk Particulates'!$A:$A,0))</f>
        <v>process-other-industry</v>
      </c>
      <c r="G941" s="39">
        <f>INDEX('Crosswalk Particulates'!$E:$E,MATCH('2017 EPA Data'!$B941,'Crosswalk Particulates'!$D:$D,0))</f>
        <v>0</v>
      </c>
      <c r="H941" s="50">
        <f t="shared" si="14"/>
        <v>0</v>
      </c>
    </row>
    <row r="942" spans="1:8" hidden="1" x14ac:dyDescent="0.25">
      <c r="A942" s="31" t="s">
        <v>2493</v>
      </c>
      <c r="B942" s="31" t="s">
        <v>2407</v>
      </c>
      <c r="C942" s="31" t="s">
        <v>2408</v>
      </c>
      <c r="D942" s="41">
        <v>68020.771599999993</v>
      </c>
      <c r="E942" s="31" t="s">
        <v>2409</v>
      </c>
      <c r="F942" s="35" t="str">
        <f>INDEX('Crosswalk Particulates'!$B:$B,MATCH('2017 EPA Data'!A942,'Crosswalk Particulates'!$A:$A,0))</f>
        <v>process-other-industry</v>
      </c>
      <c r="G942" s="39">
        <f>INDEX('Crosswalk Particulates'!$E:$E,MATCH('2017 EPA Data'!$B942,'Crosswalk Particulates'!$D:$D,0))</f>
        <v>0</v>
      </c>
      <c r="H942" s="50">
        <f t="shared" si="14"/>
        <v>0</v>
      </c>
    </row>
    <row r="943" spans="1:8" hidden="1" x14ac:dyDescent="0.25">
      <c r="A943" s="31" t="s">
        <v>2460</v>
      </c>
      <c r="B943" s="31" t="s">
        <v>2550</v>
      </c>
      <c r="C943" s="31" t="s">
        <v>2408</v>
      </c>
      <c r="D943" s="41">
        <v>67998.498096744966</v>
      </c>
      <c r="E943" s="31" t="s">
        <v>2409</v>
      </c>
      <c r="F943" s="35" t="str">
        <f>INDEX('Crosswalk Particulates'!$B:$B,MATCH('2017 EPA Data'!A943,'Crosswalk Particulates'!$A:$A,0))</f>
        <v>Transportation Sector</v>
      </c>
      <c r="G943" s="39">
        <f>INDEX('Crosswalk Particulates'!$E:$E,MATCH('2017 EPA Data'!$B943,'Crosswalk Particulates'!$D:$D,0))</f>
        <v>0</v>
      </c>
      <c r="H943" s="50">
        <f t="shared" si="14"/>
        <v>0</v>
      </c>
    </row>
    <row r="944" spans="1:8" hidden="1" x14ac:dyDescent="0.25">
      <c r="A944" s="31" t="s">
        <v>2483</v>
      </c>
      <c r="B944" s="31" t="s">
        <v>2500</v>
      </c>
      <c r="C944" s="31" t="s">
        <v>2448</v>
      </c>
      <c r="D944" s="41">
        <v>67942.544132693321</v>
      </c>
      <c r="E944" s="31" t="s">
        <v>2413</v>
      </c>
      <c r="F944" s="35" t="str">
        <f>INDEX('Crosswalk Particulates'!$B:$B,MATCH('2017 EPA Data'!A944,'Crosswalk Particulates'!$A:$A,0))</f>
        <v>process-ngps-industry</v>
      </c>
      <c r="G944" s="39" t="str">
        <f>INDEX('Crosswalk Particulates'!$E:$E,MATCH('2017 EPA Data'!$B944,'Crosswalk Particulates'!$D:$D,0))</f>
        <v>NOX</v>
      </c>
      <c r="H944" s="50">
        <f t="shared" si="14"/>
        <v>61636512535.215439</v>
      </c>
    </row>
    <row r="945" spans="1:8" hidden="1" x14ac:dyDescent="0.25">
      <c r="A945" s="31" t="s">
        <v>2491</v>
      </c>
      <c r="B945" s="31" t="s">
        <v>2430</v>
      </c>
      <c r="C945" s="31" t="s">
        <v>2408</v>
      </c>
      <c r="D945" s="41">
        <v>67690.932312000004</v>
      </c>
      <c r="E945" s="31" t="s">
        <v>2409</v>
      </c>
      <c r="F945" s="35" t="str">
        <f>INDEX('Crosswalk Particulates'!$B:$B,MATCH('2017 EPA Data'!A945,'Crosswalk Particulates'!$A:$A,0))</f>
        <v>industry-fuel-biomass</v>
      </c>
      <c r="G945" s="39">
        <f>INDEX('Crosswalk Particulates'!$E:$E,MATCH('2017 EPA Data'!$B945,'Crosswalk Particulates'!$D:$D,0))</f>
        <v>0</v>
      </c>
      <c r="H945" s="50">
        <f t="shared" si="14"/>
        <v>0</v>
      </c>
    </row>
    <row r="946" spans="1:8" hidden="1" x14ac:dyDescent="0.25">
      <c r="A946" s="31" t="s">
        <v>2469</v>
      </c>
      <c r="B946" s="31" t="s">
        <v>2601</v>
      </c>
      <c r="C946" s="31" t="s">
        <v>2408</v>
      </c>
      <c r="D946" s="41">
        <v>67448.842003384794</v>
      </c>
      <c r="E946" s="31" t="s">
        <v>2409</v>
      </c>
      <c r="F946" s="35" t="str">
        <f>INDEX('Crosswalk Particulates'!$B:$B,MATCH('2017 EPA Data'!A946,'Crosswalk Particulates'!$A:$A,0))</f>
        <v>process-chemicals-industry</v>
      </c>
      <c r="G946" s="39">
        <f>INDEX('Crosswalk Particulates'!$E:$E,MATCH('2017 EPA Data'!$B946,'Crosswalk Particulates'!$D:$D,0))</f>
        <v>0</v>
      </c>
      <c r="H946" s="50">
        <f t="shared" si="14"/>
        <v>0</v>
      </c>
    </row>
    <row r="947" spans="1:8" hidden="1" x14ac:dyDescent="0.25">
      <c r="A947" s="31" t="s">
        <v>2540</v>
      </c>
      <c r="B947" s="31" t="s">
        <v>2430</v>
      </c>
      <c r="C947" s="31" t="s">
        <v>2408</v>
      </c>
      <c r="D947" s="41">
        <v>67416.874611110004</v>
      </c>
      <c r="E947" s="31" t="s">
        <v>2409</v>
      </c>
      <c r="F947" s="35" t="str">
        <f>INDEX('Crosswalk Particulates'!$B:$B,MATCH('2017 EPA Data'!A947,'Crosswalk Particulates'!$A:$A,0))</f>
        <v>Electricity Sector</v>
      </c>
      <c r="G947" s="39">
        <f>INDEX('Crosswalk Particulates'!$E:$E,MATCH('2017 EPA Data'!$B947,'Crosswalk Particulates'!$D:$D,0))</f>
        <v>0</v>
      </c>
      <c r="H947" s="50">
        <f t="shared" si="14"/>
        <v>0</v>
      </c>
    </row>
    <row r="948" spans="1:8" hidden="1" x14ac:dyDescent="0.25">
      <c r="A948" s="31" t="s">
        <v>2441</v>
      </c>
      <c r="B948" s="31" t="s">
        <v>2416</v>
      </c>
      <c r="C948" s="31" t="s">
        <v>2408</v>
      </c>
      <c r="D948" s="41">
        <v>66928.799477865134</v>
      </c>
      <c r="E948" s="31" t="s">
        <v>2409</v>
      </c>
      <c r="F948" s="35" t="str">
        <f>INDEX('Crosswalk Particulates'!$B:$B,MATCH('2017 EPA Data'!A948,'Crosswalk Particulates'!$A:$A,0))</f>
        <v>process-other-industry</v>
      </c>
      <c r="G948" s="39">
        <f>INDEX('Crosswalk Particulates'!$E:$E,MATCH('2017 EPA Data'!$B948,'Crosswalk Particulates'!$D:$D,0))</f>
        <v>0</v>
      </c>
      <c r="H948" s="50">
        <f t="shared" si="14"/>
        <v>0</v>
      </c>
    </row>
    <row r="949" spans="1:8" hidden="1" x14ac:dyDescent="0.25">
      <c r="A949" s="31" t="s">
        <v>2469</v>
      </c>
      <c r="B949" s="31" t="s">
        <v>2500</v>
      </c>
      <c r="C949" s="31" t="s">
        <v>2448</v>
      </c>
      <c r="D949" s="41">
        <v>66221.767708452899</v>
      </c>
      <c r="E949" s="31" t="s">
        <v>2413</v>
      </c>
      <c r="F949" s="35" t="str">
        <f>INDEX('Crosswalk Particulates'!$B:$B,MATCH('2017 EPA Data'!A949,'Crosswalk Particulates'!$A:$A,0))</f>
        <v>process-chemicals-industry</v>
      </c>
      <c r="G949" s="39" t="str">
        <f>INDEX('Crosswalk Particulates'!$E:$E,MATCH('2017 EPA Data'!$B949,'Crosswalk Particulates'!$D:$D,0))</f>
        <v>NOX</v>
      </c>
      <c r="H949" s="50">
        <f t="shared" si="14"/>
        <v>60075448565.696495</v>
      </c>
    </row>
    <row r="950" spans="1:8" hidden="1" x14ac:dyDescent="0.25">
      <c r="A950" s="31" t="s">
        <v>2498</v>
      </c>
      <c r="B950" s="31" t="s">
        <v>2466</v>
      </c>
      <c r="C950" s="31" t="s">
        <v>2408</v>
      </c>
      <c r="D950" s="41">
        <v>66097.2</v>
      </c>
      <c r="E950" s="31" t="s">
        <v>2409</v>
      </c>
      <c r="F950" s="35" t="str">
        <f>INDEX('Crosswalk Particulates'!$B:$B,MATCH('2017 EPA Data'!A950,'Crosswalk Particulates'!$A:$A,0))</f>
        <v>process-cement-industry</v>
      </c>
      <c r="G950" s="39">
        <f>INDEX('Crosswalk Particulates'!$E:$E,MATCH('2017 EPA Data'!$B950,'Crosswalk Particulates'!$D:$D,0))</f>
        <v>0</v>
      </c>
      <c r="H950" s="50">
        <f t="shared" si="14"/>
        <v>0</v>
      </c>
    </row>
    <row r="951" spans="1:8" hidden="1" x14ac:dyDescent="0.25">
      <c r="A951" s="31" t="s">
        <v>2440</v>
      </c>
      <c r="B951" s="31" t="s">
        <v>2586</v>
      </c>
      <c r="C951" s="31" t="s">
        <v>2408</v>
      </c>
      <c r="D951" s="41">
        <v>65706.356632668816</v>
      </c>
      <c r="E951" s="31" t="s">
        <v>2409</v>
      </c>
      <c r="F951" s="35" t="str">
        <f>INDEX('Crosswalk Particulates'!$B:$B,MATCH('2017 EPA Data'!A951,'Crosswalk Particulates'!$A:$A,0))</f>
        <v>Residential Buildings Sector</v>
      </c>
      <c r="G951" s="39">
        <f>INDEX('Crosswalk Particulates'!$E:$E,MATCH('2017 EPA Data'!$B951,'Crosswalk Particulates'!$D:$D,0))</f>
        <v>0</v>
      </c>
      <c r="H951" s="50">
        <f t="shared" si="14"/>
        <v>0</v>
      </c>
    </row>
    <row r="952" spans="1:8" hidden="1" x14ac:dyDescent="0.25">
      <c r="A952" s="31" t="s">
        <v>2498</v>
      </c>
      <c r="B952" s="31" t="s">
        <v>2419</v>
      </c>
      <c r="C952" s="31" t="s">
        <v>2408</v>
      </c>
      <c r="D952" s="41">
        <v>65539.009206000002</v>
      </c>
      <c r="E952" s="31" t="s">
        <v>2409</v>
      </c>
      <c r="F952" s="35" t="str">
        <f>INDEX('Crosswalk Particulates'!$B:$B,MATCH('2017 EPA Data'!A952,'Crosswalk Particulates'!$A:$A,0))</f>
        <v>process-cement-industry</v>
      </c>
      <c r="G952" s="39">
        <f>INDEX('Crosswalk Particulates'!$E:$E,MATCH('2017 EPA Data'!$B952,'Crosswalk Particulates'!$D:$D,0))</f>
        <v>0</v>
      </c>
      <c r="H952" s="50">
        <f t="shared" si="14"/>
        <v>0</v>
      </c>
    </row>
    <row r="953" spans="1:8" hidden="1" x14ac:dyDescent="0.25">
      <c r="A953" s="31" t="s">
        <v>2483</v>
      </c>
      <c r="B953" s="31" t="s">
        <v>2416</v>
      </c>
      <c r="C953" s="31" t="s">
        <v>2408</v>
      </c>
      <c r="D953" s="41">
        <v>65053.079251119998</v>
      </c>
      <c r="E953" s="31" t="s">
        <v>2409</v>
      </c>
      <c r="F953" s="35" t="str">
        <f>INDEX('Crosswalk Particulates'!$B:$B,MATCH('2017 EPA Data'!A953,'Crosswalk Particulates'!$A:$A,0))</f>
        <v>process-ngps-industry</v>
      </c>
      <c r="G953" s="39">
        <f>INDEX('Crosswalk Particulates'!$E:$E,MATCH('2017 EPA Data'!$B953,'Crosswalk Particulates'!$D:$D,0))</f>
        <v>0</v>
      </c>
      <c r="H953" s="50">
        <f t="shared" si="14"/>
        <v>0</v>
      </c>
    </row>
    <row r="954" spans="1:8" hidden="1" x14ac:dyDescent="0.25">
      <c r="A954" s="31" t="s">
        <v>2472</v>
      </c>
      <c r="B954" s="31" t="s">
        <v>2576</v>
      </c>
      <c r="C954" s="31" t="s">
        <v>2408</v>
      </c>
      <c r="D954" s="41">
        <v>65001.485428276726</v>
      </c>
      <c r="E954" s="31" t="s">
        <v>2409</v>
      </c>
      <c r="F954" s="35" t="str">
        <f>INDEX('Crosswalk Particulates'!$B:$B,MATCH('2017 EPA Data'!A954,'Crosswalk Particulates'!$A:$A,0))</f>
        <v>Electricity Sector</v>
      </c>
      <c r="G954" s="39">
        <f>INDEX('Crosswalk Particulates'!$E:$E,MATCH('2017 EPA Data'!$B954,'Crosswalk Particulates'!$D:$D,0))</f>
        <v>0</v>
      </c>
      <c r="H954" s="50">
        <f t="shared" si="14"/>
        <v>0</v>
      </c>
    </row>
    <row r="955" spans="1:8" hidden="1" x14ac:dyDescent="0.25">
      <c r="A955" s="31" t="s">
        <v>2410</v>
      </c>
      <c r="B955" s="31" t="s">
        <v>2532</v>
      </c>
      <c r="C955" s="31" t="s">
        <v>2408</v>
      </c>
      <c r="D955" s="41">
        <v>64838.171774128001</v>
      </c>
      <c r="E955" s="31" t="s">
        <v>2409</v>
      </c>
      <c r="F955" s="35" t="str">
        <f>INDEX('Crosswalk Particulates'!$B:$B,MATCH('2017 EPA Data'!A955,'Crosswalk Particulates'!$A:$A,0))</f>
        <v>process-other-industry</v>
      </c>
      <c r="G955" s="39">
        <f>INDEX('Crosswalk Particulates'!$E:$E,MATCH('2017 EPA Data'!$B955,'Crosswalk Particulates'!$D:$D,0))</f>
        <v>0</v>
      </c>
      <c r="H955" s="50">
        <f t="shared" si="14"/>
        <v>0</v>
      </c>
    </row>
    <row r="956" spans="1:8" hidden="1" x14ac:dyDescent="0.25">
      <c r="A956" s="31" t="s">
        <v>2491</v>
      </c>
      <c r="B956" s="31" t="s">
        <v>2521</v>
      </c>
      <c r="D956" s="41">
        <v>64658.7335882845</v>
      </c>
      <c r="E956" s="31" t="s">
        <v>2413</v>
      </c>
      <c r="F956" s="35" t="str">
        <f>INDEX('Crosswalk Particulates'!$B:$B,MATCH('2017 EPA Data'!A956,'Crosswalk Particulates'!$A:$A,0))</f>
        <v>industry-fuel-biomass</v>
      </c>
      <c r="G956" s="39">
        <f>INDEX('Crosswalk Particulates'!$E:$E,MATCH('2017 EPA Data'!$B956,'Crosswalk Particulates'!$D:$D,0))</f>
        <v>0</v>
      </c>
      <c r="H956" s="50">
        <f t="shared" si="14"/>
        <v>58657486177.467781</v>
      </c>
    </row>
    <row r="957" spans="1:8" hidden="1" x14ac:dyDescent="0.25">
      <c r="A957" s="31" t="s">
        <v>2442</v>
      </c>
      <c r="B957" s="31" t="s">
        <v>2447</v>
      </c>
      <c r="C957" s="31" t="s">
        <v>2448</v>
      </c>
      <c r="D957" s="41">
        <v>64166.414868654414</v>
      </c>
      <c r="E957" s="31" t="s">
        <v>2413</v>
      </c>
      <c r="F957" s="35" t="str">
        <f>INDEX('Crosswalk Particulates'!$B:$B,MATCH('2017 EPA Data'!A957,'Crosswalk Particulates'!$A:$A,0))</f>
        <v>industry-fuel-natural gas</v>
      </c>
      <c r="G957" s="39" t="str">
        <f>INDEX('Crosswalk Particulates'!$E:$E,MATCH('2017 EPA Data'!$B957,'Crosswalk Particulates'!$D:$D,0))</f>
        <v>VOC</v>
      </c>
      <c r="H957" s="50">
        <f t="shared" si="14"/>
        <v>58210861616.654495</v>
      </c>
    </row>
    <row r="958" spans="1:8" hidden="1" x14ac:dyDescent="0.25">
      <c r="A958" s="31" t="s">
        <v>2433</v>
      </c>
      <c r="B958" s="31" t="s">
        <v>2506</v>
      </c>
      <c r="C958" s="31" t="s">
        <v>2448</v>
      </c>
      <c r="D958" s="41">
        <v>63830.301165566438</v>
      </c>
      <c r="E958" s="31" t="s">
        <v>2413</v>
      </c>
      <c r="F958" s="35" t="str">
        <f>INDEX('Crosswalk Particulates'!$B:$B,MATCH('2017 EPA Data'!A958,'Crosswalk Particulates'!$A:$A,0))</f>
        <v>process-ngps-industry</v>
      </c>
      <c r="G958" s="39" t="str">
        <f>INDEX('Crosswalk Particulates'!$E:$E,MATCH('2017 EPA Data'!$B958,'Crosswalk Particulates'!$D:$D,0))</f>
        <v>SOx</v>
      </c>
      <c r="H958" s="50">
        <f t="shared" si="14"/>
        <v>57905944031.684776</v>
      </c>
    </row>
    <row r="959" spans="1:8" hidden="1" x14ac:dyDescent="0.25">
      <c r="A959" s="31" t="s">
        <v>2482</v>
      </c>
      <c r="B959" s="31" t="s">
        <v>2496</v>
      </c>
      <c r="C959" s="31" t="s">
        <v>2448</v>
      </c>
      <c r="D959" s="41">
        <v>63460.216928868329</v>
      </c>
      <c r="E959" s="31" t="s">
        <v>2413</v>
      </c>
      <c r="F959" s="35" t="str">
        <f>INDEX('Crosswalk Particulates'!$B:$B,MATCH('2017 EPA Data'!A959,'Crosswalk Particulates'!$A:$A,0))</f>
        <v>Other-EPA</v>
      </c>
      <c r="G959" s="39">
        <f>INDEX('Crosswalk Particulates'!$E:$E,MATCH('2017 EPA Data'!$B959,'Crosswalk Particulates'!$D:$D,0))</f>
        <v>0</v>
      </c>
      <c r="H959" s="50">
        <f t="shared" si="14"/>
        <v>57570208860.364449</v>
      </c>
    </row>
    <row r="960" spans="1:8" hidden="1" x14ac:dyDescent="0.25">
      <c r="A960" s="31" t="s">
        <v>2410</v>
      </c>
      <c r="B960" s="31" t="s">
        <v>2594</v>
      </c>
      <c r="C960" s="31" t="s">
        <v>2408</v>
      </c>
      <c r="D960" s="41">
        <v>63394.737009999997</v>
      </c>
      <c r="E960" s="31" t="s">
        <v>2409</v>
      </c>
      <c r="F960" s="35" t="str">
        <f>INDEX('Crosswalk Particulates'!$B:$B,MATCH('2017 EPA Data'!A960,'Crosswalk Particulates'!$A:$A,0))</f>
        <v>process-other-industry</v>
      </c>
      <c r="G960" s="39">
        <f>INDEX('Crosswalk Particulates'!$E:$E,MATCH('2017 EPA Data'!$B960,'Crosswalk Particulates'!$D:$D,0))</f>
        <v>0</v>
      </c>
      <c r="H960" s="50">
        <f t="shared" si="14"/>
        <v>0</v>
      </c>
    </row>
    <row r="961" spans="1:8" hidden="1" x14ac:dyDescent="0.25">
      <c r="A961" s="31" t="s">
        <v>2472</v>
      </c>
      <c r="B961" s="31" t="s">
        <v>2550</v>
      </c>
      <c r="C961" s="31" t="s">
        <v>2408</v>
      </c>
      <c r="D961" s="41">
        <v>63162.655428651356</v>
      </c>
      <c r="E961" s="31" t="s">
        <v>2409</v>
      </c>
      <c r="F961" s="35" t="str">
        <f>INDEX('Crosswalk Particulates'!$B:$B,MATCH('2017 EPA Data'!A961,'Crosswalk Particulates'!$A:$A,0))</f>
        <v>Electricity Sector</v>
      </c>
      <c r="G961" s="39">
        <f>INDEX('Crosswalk Particulates'!$E:$E,MATCH('2017 EPA Data'!$B961,'Crosswalk Particulates'!$D:$D,0))</f>
        <v>0</v>
      </c>
      <c r="H961" s="50">
        <f t="shared" si="14"/>
        <v>0</v>
      </c>
    </row>
    <row r="962" spans="1:8" hidden="1" x14ac:dyDescent="0.25">
      <c r="A962" s="31" t="s">
        <v>2444</v>
      </c>
      <c r="B962" s="31" t="s">
        <v>2462</v>
      </c>
      <c r="C962" s="31" t="s">
        <v>2408</v>
      </c>
      <c r="D962" s="41">
        <v>63155.110260000001</v>
      </c>
      <c r="E962" s="31" t="s">
        <v>2409</v>
      </c>
      <c r="F962" s="35" t="str">
        <f>INDEX('Crosswalk Particulates'!$B:$B,MATCH('2017 EPA Data'!A962,'Crosswalk Particulates'!$A:$A,0))</f>
        <v>process-other-industry</v>
      </c>
      <c r="G962" s="39">
        <f>INDEX('Crosswalk Particulates'!$E:$E,MATCH('2017 EPA Data'!$B962,'Crosswalk Particulates'!$D:$D,0))</f>
        <v>0</v>
      </c>
      <c r="H962" s="50">
        <f t="shared" si="14"/>
        <v>0</v>
      </c>
    </row>
    <row r="963" spans="1:8" hidden="1" x14ac:dyDescent="0.25">
      <c r="A963" s="31" t="s">
        <v>2410</v>
      </c>
      <c r="B963" s="31" t="s">
        <v>2602</v>
      </c>
      <c r="C963" s="31" t="s">
        <v>2408</v>
      </c>
      <c r="D963" s="41">
        <v>62702.04986698</v>
      </c>
      <c r="E963" s="31" t="s">
        <v>2409</v>
      </c>
      <c r="F963" s="35" t="str">
        <f>INDEX('Crosswalk Particulates'!$B:$B,MATCH('2017 EPA Data'!A963,'Crosswalk Particulates'!$A:$A,0))</f>
        <v>process-other-industry</v>
      </c>
      <c r="G963" s="39">
        <f>INDEX('Crosswalk Particulates'!$E:$E,MATCH('2017 EPA Data'!$B963,'Crosswalk Particulates'!$D:$D,0))</f>
        <v>0</v>
      </c>
      <c r="H963" s="50">
        <f t="shared" si="14"/>
        <v>0</v>
      </c>
    </row>
    <row r="964" spans="1:8" hidden="1" x14ac:dyDescent="0.25">
      <c r="A964" s="31" t="s">
        <v>2425</v>
      </c>
      <c r="B964" s="31" t="s">
        <v>2481</v>
      </c>
      <c r="C964" s="31" t="s">
        <v>2448</v>
      </c>
      <c r="D964" s="41">
        <v>62484.757027900283</v>
      </c>
      <c r="E964" s="31" t="s">
        <v>2413</v>
      </c>
      <c r="F964" s="35" t="str">
        <f>INDEX('Crosswalk Particulates'!$B:$B,MATCH('2017 EPA Data'!A964,'Crosswalk Particulates'!$A:$A,0))</f>
        <v>Other-EPA</v>
      </c>
      <c r="G964" s="39" t="str">
        <f>INDEX('Crosswalk Particulates'!$E:$E,MATCH('2017 EPA Data'!$B964,'Crosswalk Particulates'!$D:$D,0))</f>
        <v>PM10</v>
      </c>
      <c r="H964" s="50">
        <f t="shared" ref="H964:H1027" si="15">IF(E964="TON",D964/metricton_to_shortton,0)*10^6</f>
        <v>56685285471.328651</v>
      </c>
    </row>
    <row r="965" spans="1:8" hidden="1" x14ac:dyDescent="0.25">
      <c r="A965" s="31" t="s">
        <v>2425</v>
      </c>
      <c r="B965" s="31" t="s">
        <v>2603</v>
      </c>
      <c r="D965" s="41">
        <v>62458.213200888698</v>
      </c>
      <c r="E965" s="31" t="s">
        <v>2413</v>
      </c>
      <c r="F965" s="35" t="str">
        <f>INDEX('Crosswalk Particulates'!$B:$B,MATCH('2017 EPA Data'!A965,'Crosswalk Particulates'!$A:$A,0))</f>
        <v>Other-EPA</v>
      </c>
      <c r="G965" s="39">
        <f>INDEX('Crosswalk Particulates'!$E:$E,MATCH('2017 EPA Data'!$B965,'Crosswalk Particulates'!$D:$D,0))</f>
        <v>0</v>
      </c>
      <c r="H965" s="50">
        <f t="shared" si="15"/>
        <v>56661205287.885178</v>
      </c>
    </row>
    <row r="966" spans="1:8" x14ac:dyDescent="0.25">
      <c r="A966" s="31" t="s">
        <v>2445</v>
      </c>
      <c r="B966" s="31" t="s">
        <v>2500</v>
      </c>
      <c r="C966" s="31" t="s">
        <v>2448</v>
      </c>
      <c r="D966" s="41">
        <v>62054.372004364748</v>
      </c>
      <c r="E966" s="31" t="s">
        <v>2413</v>
      </c>
      <c r="F966" s="35" t="str">
        <f>INDEX('Crosswalk Particulates'!$B:$B,MATCH('2017 EPA Data'!A966,'Crosswalk Particulates'!$A:$A,0))</f>
        <v>Transportation Sector</v>
      </c>
      <c r="G966" s="39" t="str">
        <f>INDEX('Crosswalk Particulates'!$E:$E,MATCH('2017 EPA Data'!$B966,'Crosswalk Particulates'!$D:$D,0))</f>
        <v>NOX</v>
      </c>
      <c r="H966" s="50">
        <f t="shared" si="15"/>
        <v>56294846281.322639</v>
      </c>
    </row>
    <row r="967" spans="1:8" hidden="1" x14ac:dyDescent="0.25">
      <c r="A967" s="31" t="s">
        <v>2483</v>
      </c>
      <c r="B967" s="31" t="s">
        <v>2489</v>
      </c>
      <c r="C967" s="31" t="s">
        <v>2408</v>
      </c>
      <c r="D967" s="41">
        <v>61268.951891290999</v>
      </c>
      <c r="E967" s="31" t="s">
        <v>2409</v>
      </c>
      <c r="F967" s="35" t="str">
        <f>INDEX('Crosswalk Particulates'!$B:$B,MATCH('2017 EPA Data'!A967,'Crosswalk Particulates'!$A:$A,0))</f>
        <v>process-ngps-industry</v>
      </c>
      <c r="G967" s="39">
        <f>INDEX('Crosswalk Particulates'!$E:$E,MATCH('2017 EPA Data'!$B967,'Crosswalk Particulates'!$D:$D,0))</f>
        <v>0</v>
      </c>
      <c r="H967" s="50">
        <f t="shared" si="15"/>
        <v>0</v>
      </c>
    </row>
    <row r="968" spans="1:8" hidden="1" x14ac:dyDescent="0.25">
      <c r="A968" s="31" t="s">
        <v>2472</v>
      </c>
      <c r="B968" s="31" t="s">
        <v>2427</v>
      </c>
      <c r="C968" s="31" t="s">
        <v>2408</v>
      </c>
      <c r="D968" s="41">
        <v>61145.378523082261</v>
      </c>
      <c r="E968" s="31" t="s">
        <v>2409</v>
      </c>
      <c r="F968" s="35" t="str">
        <f>INDEX('Crosswalk Particulates'!$B:$B,MATCH('2017 EPA Data'!A968,'Crosswalk Particulates'!$A:$A,0))</f>
        <v>Electricity Sector</v>
      </c>
      <c r="G968" s="39">
        <f>INDEX('Crosswalk Particulates'!$E:$E,MATCH('2017 EPA Data'!$B968,'Crosswalk Particulates'!$D:$D,0))</f>
        <v>0</v>
      </c>
      <c r="H968" s="50">
        <f t="shared" si="15"/>
        <v>0</v>
      </c>
    </row>
    <row r="969" spans="1:8" hidden="1" x14ac:dyDescent="0.25">
      <c r="A969" s="31" t="s">
        <v>2441</v>
      </c>
      <c r="B969" s="31" t="s">
        <v>2497</v>
      </c>
      <c r="C969" s="31" t="s">
        <v>2408</v>
      </c>
      <c r="D969" s="41">
        <v>61041.4522</v>
      </c>
      <c r="E969" s="31" t="s">
        <v>2409</v>
      </c>
      <c r="F969" s="35" t="str">
        <f>INDEX('Crosswalk Particulates'!$B:$B,MATCH('2017 EPA Data'!A969,'Crosswalk Particulates'!$A:$A,0))</f>
        <v>process-other-industry</v>
      </c>
      <c r="G969" s="39">
        <f>INDEX('Crosswalk Particulates'!$E:$E,MATCH('2017 EPA Data'!$B969,'Crosswalk Particulates'!$D:$D,0))</f>
        <v>0</v>
      </c>
      <c r="H969" s="50">
        <f t="shared" si="15"/>
        <v>0</v>
      </c>
    </row>
    <row r="970" spans="1:8" hidden="1" x14ac:dyDescent="0.25">
      <c r="A970" s="31" t="s">
        <v>2410</v>
      </c>
      <c r="B970" s="31" t="s">
        <v>2591</v>
      </c>
      <c r="C970" s="31" t="s">
        <v>2408</v>
      </c>
      <c r="D970" s="41">
        <v>60995.90540104</v>
      </c>
      <c r="E970" s="31" t="s">
        <v>2409</v>
      </c>
      <c r="F970" s="35" t="str">
        <f>INDEX('Crosswalk Particulates'!$B:$B,MATCH('2017 EPA Data'!A970,'Crosswalk Particulates'!$A:$A,0))</f>
        <v>process-other-industry</v>
      </c>
      <c r="G970" s="39">
        <f>INDEX('Crosswalk Particulates'!$E:$E,MATCH('2017 EPA Data'!$B970,'Crosswalk Particulates'!$D:$D,0))</f>
        <v>0</v>
      </c>
      <c r="H970" s="50">
        <f t="shared" si="15"/>
        <v>0</v>
      </c>
    </row>
    <row r="971" spans="1:8" hidden="1" x14ac:dyDescent="0.25">
      <c r="A971" s="31" t="s">
        <v>2475</v>
      </c>
      <c r="B971" s="31" t="s">
        <v>2416</v>
      </c>
      <c r="C971" s="31" t="s">
        <v>2408</v>
      </c>
      <c r="D971" s="41">
        <v>60562.435976874563</v>
      </c>
      <c r="E971" s="31" t="s">
        <v>2409</v>
      </c>
      <c r="F971" s="35" t="str">
        <f>INDEX('Crosswalk Particulates'!$B:$B,MATCH('2017 EPA Data'!A971,'Crosswalk Particulates'!$A:$A,0))</f>
        <v>Electricity Sector</v>
      </c>
      <c r="G971" s="39">
        <f>INDEX('Crosswalk Particulates'!$E:$E,MATCH('2017 EPA Data'!$B971,'Crosswalk Particulates'!$D:$D,0))</f>
        <v>0</v>
      </c>
      <c r="H971" s="50">
        <f t="shared" si="15"/>
        <v>0</v>
      </c>
    </row>
    <row r="972" spans="1:8" hidden="1" x14ac:dyDescent="0.25">
      <c r="A972" s="31" t="s">
        <v>2538</v>
      </c>
      <c r="B972" s="31" t="s">
        <v>2501</v>
      </c>
      <c r="C972" s="31" t="s">
        <v>2448</v>
      </c>
      <c r="D972" s="41">
        <v>60545.55030189376</v>
      </c>
      <c r="E972" s="31" t="s">
        <v>2413</v>
      </c>
      <c r="F972" s="35" t="str">
        <f>INDEX('Crosswalk Particulates'!$B:$B,MATCH('2017 EPA Data'!A972,'Crosswalk Particulates'!$A:$A,0))</f>
        <v>process-mining-industry</v>
      </c>
      <c r="G972" s="39" t="str">
        <f>INDEX('Crosswalk Particulates'!$E:$E,MATCH('2017 EPA Data'!$B972,'Crosswalk Particulates'!$D:$D,0))</f>
        <v>PM25</v>
      </c>
      <c r="H972" s="50">
        <f t="shared" si="15"/>
        <v>54926064629.635727</v>
      </c>
    </row>
    <row r="973" spans="1:8" hidden="1" x14ac:dyDescent="0.25">
      <c r="A973" s="31" t="s">
        <v>2425</v>
      </c>
      <c r="B973" s="31" t="s">
        <v>2501</v>
      </c>
      <c r="C973" s="31" t="s">
        <v>2448</v>
      </c>
      <c r="D973" s="41">
        <v>60406.109158962696</v>
      </c>
      <c r="E973" s="31" t="s">
        <v>2413</v>
      </c>
      <c r="F973" s="35" t="str">
        <f>INDEX('Crosswalk Particulates'!$B:$B,MATCH('2017 EPA Data'!A973,'Crosswalk Particulates'!$A:$A,0))</f>
        <v>Other-EPA</v>
      </c>
      <c r="G973" s="39" t="str">
        <f>INDEX('Crosswalk Particulates'!$E:$E,MATCH('2017 EPA Data'!$B973,'Crosswalk Particulates'!$D:$D,0))</f>
        <v>PM25</v>
      </c>
      <c r="H973" s="50">
        <f t="shared" si="15"/>
        <v>54799565602.201469</v>
      </c>
    </row>
    <row r="974" spans="1:8" hidden="1" x14ac:dyDescent="0.25">
      <c r="A974" s="31" t="s">
        <v>2460</v>
      </c>
      <c r="B974" s="31" t="s">
        <v>2511</v>
      </c>
      <c r="C974" s="31" t="s">
        <v>2408</v>
      </c>
      <c r="D974" s="41">
        <v>60297.666277614328</v>
      </c>
      <c r="E974" s="31" t="s">
        <v>2409</v>
      </c>
      <c r="F974" s="35" t="str">
        <f>INDEX('Crosswalk Particulates'!$B:$B,MATCH('2017 EPA Data'!A974,'Crosswalk Particulates'!$A:$A,0))</f>
        <v>Transportation Sector</v>
      </c>
      <c r="G974" s="39">
        <f>INDEX('Crosswalk Particulates'!$E:$E,MATCH('2017 EPA Data'!$B974,'Crosswalk Particulates'!$D:$D,0))</f>
        <v>0</v>
      </c>
      <c r="H974" s="50">
        <f t="shared" si="15"/>
        <v>0</v>
      </c>
    </row>
    <row r="975" spans="1:8" hidden="1" x14ac:dyDescent="0.25">
      <c r="A975" s="31" t="s">
        <v>2483</v>
      </c>
      <c r="B975" s="31" t="s">
        <v>2506</v>
      </c>
      <c r="C975" s="31" t="s">
        <v>2448</v>
      </c>
      <c r="D975" s="41">
        <v>60138.944557971387</v>
      </c>
      <c r="E975" s="31" t="s">
        <v>2413</v>
      </c>
      <c r="F975" s="35" t="str">
        <f>INDEX('Crosswalk Particulates'!$B:$B,MATCH('2017 EPA Data'!A975,'Crosswalk Particulates'!$A:$A,0))</f>
        <v>process-ngps-industry</v>
      </c>
      <c r="G975" s="39" t="str">
        <f>INDEX('Crosswalk Particulates'!$E:$E,MATCH('2017 EPA Data'!$B975,'Crosswalk Particulates'!$D:$D,0))</f>
        <v>SOx</v>
      </c>
      <c r="H975" s="50">
        <f t="shared" si="15"/>
        <v>54557197664.877747</v>
      </c>
    </row>
    <row r="976" spans="1:8" hidden="1" x14ac:dyDescent="0.25">
      <c r="A976" s="31" t="s">
        <v>2438</v>
      </c>
      <c r="B976" s="31" t="s">
        <v>2580</v>
      </c>
      <c r="C976" s="31" t="s">
        <v>2408</v>
      </c>
      <c r="D976" s="41">
        <v>60097.159740000003</v>
      </c>
      <c r="E976" s="31" t="s">
        <v>2409</v>
      </c>
      <c r="F976" s="35" t="str">
        <f>INDEX('Crosswalk Particulates'!$B:$B,MATCH('2017 EPA Data'!A976,'Crosswalk Particulates'!$A:$A,0))</f>
        <v>process-other-industry</v>
      </c>
      <c r="G976" s="39">
        <f>INDEX('Crosswalk Particulates'!$E:$E,MATCH('2017 EPA Data'!$B976,'Crosswalk Particulates'!$D:$D,0))</f>
        <v>0</v>
      </c>
      <c r="H976" s="50">
        <f t="shared" si="15"/>
        <v>0</v>
      </c>
    </row>
    <row r="977" spans="1:8" hidden="1" x14ac:dyDescent="0.25">
      <c r="A977" s="31" t="s">
        <v>2410</v>
      </c>
      <c r="B977" s="31" t="s">
        <v>2521</v>
      </c>
      <c r="D977" s="41">
        <v>59622.107328883991</v>
      </c>
      <c r="E977" s="31" t="s">
        <v>2413</v>
      </c>
      <c r="F977" s="35" t="str">
        <f>INDEX('Crosswalk Particulates'!$B:$B,MATCH('2017 EPA Data'!A977,'Crosswalk Particulates'!$A:$A,0))</f>
        <v>process-other-industry</v>
      </c>
      <c r="G977" s="39">
        <f>INDEX('Crosswalk Particulates'!$E:$E,MATCH('2017 EPA Data'!$B977,'Crosswalk Particulates'!$D:$D,0))</f>
        <v>0</v>
      </c>
      <c r="H977" s="50">
        <f t="shared" si="15"/>
        <v>54088330259.984932</v>
      </c>
    </row>
    <row r="978" spans="1:8" hidden="1" x14ac:dyDescent="0.25">
      <c r="A978" s="31" t="s">
        <v>2473</v>
      </c>
      <c r="B978" s="31" t="s">
        <v>2416</v>
      </c>
      <c r="C978" s="31" t="s">
        <v>2408</v>
      </c>
      <c r="D978" s="41">
        <v>59526.551284327157</v>
      </c>
      <c r="E978" s="31" t="s">
        <v>2409</v>
      </c>
      <c r="F978" s="35" t="str">
        <f>INDEX('Crosswalk Particulates'!$B:$B,MATCH('2017 EPA Data'!A978,'Crosswalk Particulates'!$A:$A,0))</f>
        <v>Commercial Buildings Sector</v>
      </c>
      <c r="G978" s="39">
        <f>INDEX('Crosswalk Particulates'!$E:$E,MATCH('2017 EPA Data'!$B978,'Crosswalk Particulates'!$D:$D,0))</f>
        <v>0</v>
      </c>
      <c r="H978" s="50">
        <f t="shared" si="15"/>
        <v>0</v>
      </c>
    </row>
    <row r="979" spans="1:8" hidden="1" x14ac:dyDescent="0.25">
      <c r="A979" s="31" t="s">
        <v>2538</v>
      </c>
      <c r="B979" s="31" t="s">
        <v>2521</v>
      </c>
      <c r="D979" s="41">
        <v>59429.199278031141</v>
      </c>
      <c r="E979" s="31" t="s">
        <v>2413</v>
      </c>
      <c r="F979" s="35" t="str">
        <f>INDEX('Crosswalk Particulates'!$B:$B,MATCH('2017 EPA Data'!A979,'Crosswalk Particulates'!$A:$A,0))</f>
        <v>process-mining-industry</v>
      </c>
      <c r="G979" s="39">
        <f>INDEX('Crosswalk Particulates'!$E:$E,MATCH('2017 EPA Data'!$B979,'Crosswalk Particulates'!$D:$D,0))</f>
        <v>0</v>
      </c>
      <c r="H979" s="50">
        <f t="shared" si="15"/>
        <v>53913326811.905136</v>
      </c>
    </row>
    <row r="980" spans="1:8" hidden="1" x14ac:dyDescent="0.25">
      <c r="A980" s="31" t="s">
        <v>2523</v>
      </c>
      <c r="B980" s="31" t="s">
        <v>2604</v>
      </c>
      <c r="C980" s="31" t="s">
        <v>2408</v>
      </c>
      <c r="D980" s="41">
        <v>59374.158719999999</v>
      </c>
      <c r="E980" s="31" t="s">
        <v>2409</v>
      </c>
      <c r="F980" s="35" t="str">
        <f>INDEX('Crosswalk Particulates'!$B:$B,MATCH('2017 EPA Data'!A980,'Crosswalk Particulates'!$A:$A,0))</f>
        <v>industry-fuel-other</v>
      </c>
      <c r="G980" s="39">
        <f>INDEX('Crosswalk Particulates'!$E:$E,MATCH('2017 EPA Data'!$B980,'Crosswalk Particulates'!$D:$D,0))</f>
        <v>0</v>
      </c>
      <c r="H980" s="50">
        <f t="shared" si="15"/>
        <v>0</v>
      </c>
    </row>
    <row r="981" spans="1:8" hidden="1" x14ac:dyDescent="0.25">
      <c r="A981" s="31" t="s">
        <v>2436</v>
      </c>
      <c r="B981" s="31" t="s">
        <v>2511</v>
      </c>
      <c r="C981" s="31" t="s">
        <v>2408</v>
      </c>
      <c r="D981" s="41">
        <v>59358.100475090177</v>
      </c>
      <c r="E981" s="31" t="s">
        <v>2409</v>
      </c>
      <c r="F981" s="35" t="str">
        <f>INDEX('Crosswalk Particulates'!$B:$B,MATCH('2017 EPA Data'!A981,'Crosswalk Particulates'!$A:$A,0))</f>
        <v>Transportation Sector</v>
      </c>
      <c r="G981" s="39">
        <f>INDEX('Crosswalk Particulates'!$E:$E,MATCH('2017 EPA Data'!$B981,'Crosswalk Particulates'!$D:$D,0))</f>
        <v>0</v>
      </c>
      <c r="H981" s="50">
        <f t="shared" si="15"/>
        <v>0</v>
      </c>
    </row>
    <row r="982" spans="1:8" hidden="1" x14ac:dyDescent="0.25">
      <c r="A982" s="31" t="s">
        <v>2456</v>
      </c>
      <c r="B982" s="31" t="s">
        <v>2521</v>
      </c>
      <c r="D982" s="41">
        <v>59264.446745647649</v>
      </c>
      <c r="E982" s="31" t="s">
        <v>2413</v>
      </c>
      <c r="F982" s="35" t="str">
        <f>INDEX('Crosswalk Particulates'!$B:$B,MATCH('2017 EPA Data'!A982,'Crosswalk Particulates'!$A:$A,0))</f>
        <v>Electricity Sector</v>
      </c>
      <c r="G982" s="39">
        <f>INDEX('Crosswalk Particulates'!$E:$E,MATCH('2017 EPA Data'!$B982,'Crosswalk Particulates'!$D:$D,0))</f>
        <v>0</v>
      </c>
      <c r="H982" s="50">
        <f t="shared" si="15"/>
        <v>53763865650.903694</v>
      </c>
    </row>
    <row r="983" spans="1:8" hidden="1" x14ac:dyDescent="0.25">
      <c r="A983" s="31" t="s">
        <v>2423</v>
      </c>
      <c r="B983" s="31" t="s">
        <v>2586</v>
      </c>
      <c r="C983" s="31" t="s">
        <v>2408</v>
      </c>
      <c r="D983" s="41">
        <v>58994.917387130547</v>
      </c>
      <c r="E983" s="31" t="s">
        <v>2409</v>
      </c>
      <c r="F983" s="35" t="str">
        <f>INDEX('Crosswalk Particulates'!$B:$B,MATCH('2017 EPA Data'!A983,'Crosswalk Particulates'!$A:$A,0))</f>
        <v>Other-EPA</v>
      </c>
      <c r="G983" s="39">
        <f>INDEX('Crosswalk Particulates'!$E:$E,MATCH('2017 EPA Data'!$B983,'Crosswalk Particulates'!$D:$D,0))</f>
        <v>0</v>
      </c>
      <c r="H983" s="50">
        <f t="shared" si="15"/>
        <v>0</v>
      </c>
    </row>
    <row r="984" spans="1:8" hidden="1" x14ac:dyDescent="0.25">
      <c r="A984" s="31" t="s">
        <v>2510</v>
      </c>
      <c r="B984" s="31" t="s">
        <v>2500</v>
      </c>
      <c r="C984" s="31" t="s">
        <v>2448</v>
      </c>
      <c r="D984" s="41">
        <v>58971.827107944999</v>
      </c>
      <c r="E984" s="31" t="s">
        <v>2413</v>
      </c>
      <c r="F984" s="35" t="str">
        <f>INDEX('Crosswalk Particulates'!$B:$B,MATCH('2017 EPA Data'!A984,'Crosswalk Particulates'!$A:$A,0))</f>
        <v>process-iron and steel-industry</v>
      </c>
      <c r="G984" s="39" t="str">
        <f>INDEX('Crosswalk Particulates'!$E:$E,MATCH('2017 EPA Data'!$B984,'Crosswalk Particulates'!$D:$D,0))</f>
        <v>NOX</v>
      </c>
      <c r="H984" s="50">
        <f t="shared" si="15"/>
        <v>53498405265.256599</v>
      </c>
    </row>
    <row r="985" spans="1:8" hidden="1" x14ac:dyDescent="0.25">
      <c r="A985" s="31" t="s">
        <v>2491</v>
      </c>
      <c r="B985" s="31" t="s">
        <v>2422</v>
      </c>
      <c r="C985" s="31" t="s">
        <v>2408</v>
      </c>
      <c r="D985" s="41">
        <v>58837.964987522428</v>
      </c>
      <c r="E985" s="31" t="s">
        <v>2409</v>
      </c>
      <c r="F985" s="35" t="str">
        <f>INDEX('Crosswalk Particulates'!$B:$B,MATCH('2017 EPA Data'!A985,'Crosswalk Particulates'!$A:$A,0))</f>
        <v>industry-fuel-biomass</v>
      </c>
      <c r="G985" s="39">
        <f>INDEX('Crosswalk Particulates'!$E:$E,MATCH('2017 EPA Data'!$B985,'Crosswalk Particulates'!$D:$D,0))</f>
        <v>0</v>
      </c>
      <c r="H985" s="50">
        <f t="shared" si="15"/>
        <v>0</v>
      </c>
    </row>
    <row r="986" spans="1:8" hidden="1" x14ac:dyDescent="0.25">
      <c r="A986" s="31" t="s">
        <v>2483</v>
      </c>
      <c r="B986" s="31" t="s">
        <v>2533</v>
      </c>
      <c r="C986" s="31" t="s">
        <v>2408</v>
      </c>
      <c r="D986" s="41">
        <v>58470.459270799998</v>
      </c>
      <c r="E986" s="31" t="s">
        <v>2409</v>
      </c>
      <c r="F986" s="35" t="str">
        <f>INDEX('Crosswalk Particulates'!$B:$B,MATCH('2017 EPA Data'!A986,'Crosswalk Particulates'!$A:$A,0))</f>
        <v>process-ngps-industry</v>
      </c>
      <c r="G986" s="39">
        <f>INDEX('Crosswalk Particulates'!$E:$E,MATCH('2017 EPA Data'!$B986,'Crosswalk Particulates'!$D:$D,0))</f>
        <v>0</v>
      </c>
      <c r="H986" s="50">
        <f t="shared" si="15"/>
        <v>0</v>
      </c>
    </row>
    <row r="987" spans="1:8" hidden="1" x14ac:dyDescent="0.25">
      <c r="A987" s="31" t="s">
        <v>2450</v>
      </c>
      <c r="B987" s="31" t="s">
        <v>2489</v>
      </c>
      <c r="C987" s="31" t="s">
        <v>2408</v>
      </c>
      <c r="D987" s="41">
        <v>58156.982664551273</v>
      </c>
      <c r="E987" s="31" t="s">
        <v>2409</v>
      </c>
      <c r="F987" s="35" t="str">
        <f>INDEX('Crosswalk Particulates'!$B:$B,MATCH('2017 EPA Data'!A987,'Crosswalk Particulates'!$A:$A,0))</f>
        <v>process-waste-industry</v>
      </c>
      <c r="G987" s="39">
        <f>INDEX('Crosswalk Particulates'!$E:$E,MATCH('2017 EPA Data'!$B987,'Crosswalk Particulates'!$D:$D,0))</f>
        <v>0</v>
      </c>
      <c r="H987" s="50">
        <f t="shared" si="15"/>
        <v>0</v>
      </c>
    </row>
    <row r="988" spans="1:8" hidden="1" x14ac:dyDescent="0.25">
      <c r="A988" s="31" t="s">
        <v>2429</v>
      </c>
      <c r="B988" s="31" t="s">
        <v>2435</v>
      </c>
      <c r="C988" s="31" t="s">
        <v>2408</v>
      </c>
      <c r="D988" s="41">
        <v>57563.605236465999</v>
      </c>
      <c r="E988" s="31" t="s">
        <v>2409</v>
      </c>
      <c r="F988" s="35" t="str">
        <f>INDEX('Crosswalk Particulates'!$B:$B,MATCH('2017 EPA Data'!A988,'Crosswalk Particulates'!$A:$A,0))</f>
        <v>process-other-industry</v>
      </c>
      <c r="G988" s="39">
        <f>INDEX('Crosswalk Particulates'!$E:$E,MATCH('2017 EPA Data'!$B988,'Crosswalk Particulates'!$D:$D,0))</f>
        <v>0</v>
      </c>
      <c r="H988" s="50">
        <f t="shared" si="15"/>
        <v>0</v>
      </c>
    </row>
    <row r="989" spans="1:8" hidden="1" x14ac:dyDescent="0.25">
      <c r="A989" s="31" t="s">
        <v>2483</v>
      </c>
      <c r="B989" s="31" t="s">
        <v>2451</v>
      </c>
      <c r="C989" s="31" t="s">
        <v>2448</v>
      </c>
      <c r="D989" s="41">
        <v>57401.086403015703</v>
      </c>
      <c r="E989" s="31" t="s">
        <v>2413</v>
      </c>
      <c r="F989" s="35" t="str">
        <f>INDEX('Crosswalk Particulates'!$B:$B,MATCH('2017 EPA Data'!A989,'Crosswalk Particulates'!$A:$A,0))</f>
        <v>process-ngps-industry</v>
      </c>
      <c r="G989" s="39" t="str">
        <f>INDEX('Crosswalk Particulates'!$E:$E,MATCH('2017 EPA Data'!$B989,'Crosswalk Particulates'!$D:$D,0))</f>
        <v>CO</v>
      </c>
      <c r="H989" s="50">
        <f t="shared" si="15"/>
        <v>52073451572.620872</v>
      </c>
    </row>
    <row r="990" spans="1:8" hidden="1" x14ac:dyDescent="0.25">
      <c r="A990" s="31" t="s">
        <v>2483</v>
      </c>
      <c r="B990" s="31" t="s">
        <v>2537</v>
      </c>
      <c r="C990" s="31" t="s">
        <v>2408</v>
      </c>
      <c r="D990" s="41">
        <v>57399.846562120001</v>
      </c>
      <c r="E990" s="31" t="s">
        <v>2409</v>
      </c>
      <c r="F990" s="35" t="str">
        <f>INDEX('Crosswalk Particulates'!$B:$B,MATCH('2017 EPA Data'!A990,'Crosswalk Particulates'!$A:$A,0))</f>
        <v>process-ngps-industry</v>
      </c>
      <c r="G990" s="39">
        <f>INDEX('Crosswalk Particulates'!$E:$E,MATCH('2017 EPA Data'!$B990,'Crosswalk Particulates'!$D:$D,0))</f>
        <v>0</v>
      </c>
      <c r="H990" s="50">
        <f t="shared" si="15"/>
        <v>0</v>
      </c>
    </row>
    <row r="991" spans="1:8" hidden="1" x14ac:dyDescent="0.25">
      <c r="A991" s="31" t="s">
        <v>2450</v>
      </c>
      <c r="B991" s="31" t="s">
        <v>2453</v>
      </c>
      <c r="C991" s="31" t="s">
        <v>2408</v>
      </c>
      <c r="D991" s="41">
        <v>57273.617688417777</v>
      </c>
      <c r="E991" s="31" t="s">
        <v>2409</v>
      </c>
      <c r="F991" s="35" t="str">
        <f>INDEX('Crosswalk Particulates'!$B:$B,MATCH('2017 EPA Data'!A991,'Crosswalk Particulates'!$A:$A,0))</f>
        <v>process-waste-industry</v>
      </c>
      <c r="G991" s="39">
        <f>INDEX('Crosswalk Particulates'!$E:$E,MATCH('2017 EPA Data'!$B991,'Crosswalk Particulates'!$D:$D,0))</f>
        <v>0</v>
      </c>
      <c r="H991" s="50">
        <f t="shared" si="15"/>
        <v>0</v>
      </c>
    </row>
    <row r="992" spans="1:8" hidden="1" x14ac:dyDescent="0.25">
      <c r="A992" s="31" t="s">
        <v>2418</v>
      </c>
      <c r="B992" s="31" t="s">
        <v>2501</v>
      </c>
      <c r="C992" s="31" t="s">
        <v>2448</v>
      </c>
      <c r="D992" s="41">
        <v>57257.784560708926</v>
      </c>
      <c r="E992" s="31" t="s">
        <v>2413</v>
      </c>
      <c r="F992" s="35" t="str">
        <f>INDEX('Crosswalk Particulates'!$B:$B,MATCH('2017 EPA Data'!A992,'Crosswalk Particulates'!$A:$A,0))</f>
        <v>Transportation Sector</v>
      </c>
      <c r="G992" s="39" t="str">
        <f>INDEX('Crosswalk Particulates'!$E:$E,MATCH('2017 EPA Data'!$B992,'Crosswalk Particulates'!$D:$D,0))</f>
        <v>PM25</v>
      </c>
      <c r="H992" s="50">
        <f t="shared" si="15"/>
        <v>51943450173.462029</v>
      </c>
    </row>
    <row r="993" spans="1:8" hidden="1" x14ac:dyDescent="0.25">
      <c r="A993" s="31" t="s">
        <v>2469</v>
      </c>
      <c r="B993" s="31" t="s">
        <v>2594</v>
      </c>
      <c r="C993" s="31" t="s">
        <v>2408</v>
      </c>
      <c r="D993" s="41">
        <v>57131.334746034045</v>
      </c>
      <c r="E993" s="31" t="s">
        <v>2409</v>
      </c>
      <c r="F993" s="35" t="str">
        <f>INDEX('Crosswalk Particulates'!$B:$B,MATCH('2017 EPA Data'!A993,'Crosswalk Particulates'!$A:$A,0))</f>
        <v>process-chemicals-industry</v>
      </c>
      <c r="G993" s="39">
        <f>INDEX('Crosswalk Particulates'!$E:$E,MATCH('2017 EPA Data'!$B993,'Crosswalk Particulates'!$D:$D,0))</f>
        <v>0</v>
      </c>
      <c r="H993" s="50">
        <f t="shared" si="15"/>
        <v>0</v>
      </c>
    </row>
    <row r="994" spans="1:8" hidden="1" x14ac:dyDescent="0.25">
      <c r="A994" s="31" t="s">
        <v>2418</v>
      </c>
      <c r="B994" s="31" t="s">
        <v>2603</v>
      </c>
      <c r="D994" s="41">
        <v>56833.85440062952</v>
      </c>
      <c r="E994" s="31" t="s">
        <v>2413</v>
      </c>
      <c r="F994" s="35" t="str">
        <f>INDEX('Crosswalk Particulates'!$B:$B,MATCH('2017 EPA Data'!A994,'Crosswalk Particulates'!$A:$A,0))</f>
        <v>Transportation Sector</v>
      </c>
      <c r="G994" s="39">
        <f>INDEX('Crosswalk Particulates'!$E:$E,MATCH('2017 EPA Data'!$B994,'Crosswalk Particulates'!$D:$D,0))</f>
        <v>0</v>
      </c>
      <c r="H994" s="50">
        <f t="shared" si="15"/>
        <v>51558866744.046165</v>
      </c>
    </row>
    <row r="995" spans="1:8" hidden="1" x14ac:dyDescent="0.25">
      <c r="A995" s="31" t="s">
        <v>2491</v>
      </c>
      <c r="B995" s="31" t="s">
        <v>2462</v>
      </c>
      <c r="C995" s="31" t="s">
        <v>2408</v>
      </c>
      <c r="D995" s="41">
        <v>56447.996347699998</v>
      </c>
      <c r="E995" s="31" t="s">
        <v>2409</v>
      </c>
      <c r="F995" s="35" t="str">
        <f>INDEX('Crosswalk Particulates'!$B:$B,MATCH('2017 EPA Data'!A995,'Crosswalk Particulates'!$A:$A,0))</f>
        <v>industry-fuel-biomass</v>
      </c>
      <c r="G995" s="39">
        <f>INDEX('Crosswalk Particulates'!$E:$E,MATCH('2017 EPA Data'!$B995,'Crosswalk Particulates'!$D:$D,0))</f>
        <v>0</v>
      </c>
      <c r="H995" s="50">
        <f t="shared" si="15"/>
        <v>0</v>
      </c>
    </row>
    <row r="996" spans="1:8" hidden="1" x14ac:dyDescent="0.25">
      <c r="A996" s="31" t="s">
        <v>2410</v>
      </c>
      <c r="B996" s="31" t="s">
        <v>2605</v>
      </c>
      <c r="C996" s="31" t="s">
        <v>2408</v>
      </c>
      <c r="D996" s="41">
        <v>55865.584911948012</v>
      </c>
      <c r="E996" s="31" t="s">
        <v>2409</v>
      </c>
      <c r="F996" s="35" t="str">
        <f>INDEX('Crosswalk Particulates'!$B:$B,MATCH('2017 EPA Data'!A996,'Crosswalk Particulates'!$A:$A,0))</f>
        <v>process-other-industry</v>
      </c>
      <c r="G996" s="39">
        <f>INDEX('Crosswalk Particulates'!$E:$E,MATCH('2017 EPA Data'!$B996,'Crosswalk Particulates'!$D:$D,0))</f>
        <v>0</v>
      </c>
      <c r="H996" s="50">
        <f t="shared" si="15"/>
        <v>0</v>
      </c>
    </row>
    <row r="997" spans="1:8" hidden="1" x14ac:dyDescent="0.25">
      <c r="A997" s="31" t="s">
        <v>2520</v>
      </c>
      <c r="B997" s="31" t="s">
        <v>2426</v>
      </c>
      <c r="C997" s="31" t="s">
        <v>2408</v>
      </c>
      <c r="D997" s="41">
        <v>55742.533313280212</v>
      </c>
      <c r="E997" s="31" t="s">
        <v>2409</v>
      </c>
      <c r="F997" s="35" t="str">
        <f>INDEX('Crosswalk Particulates'!$B:$B,MATCH('2017 EPA Data'!A997,'Crosswalk Particulates'!$A:$A,0))</f>
        <v>industry-fuel-oil</v>
      </c>
      <c r="G997" s="39">
        <f>INDEX('Crosswalk Particulates'!$E:$E,MATCH('2017 EPA Data'!$B997,'Crosswalk Particulates'!$D:$D,0))</f>
        <v>0</v>
      </c>
      <c r="H997" s="50">
        <f t="shared" si="15"/>
        <v>0</v>
      </c>
    </row>
    <row r="998" spans="1:8" hidden="1" x14ac:dyDescent="0.25">
      <c r="A998" s="31" t="s">
        <v>2429</v>
      </c>
      <c r="B998" s="31" t="s">
        <v>2465</v>
      </c>
      <c r="C998" s="31" t="s">
        <v>2408</v>
      </c>
      <c r="D998" s="41">
        <v>55554.969053350003</v>
      </c>
      <c r="E998" s="31" t="s">
        <v>2409</v>
      </c>
      <c r="F998" s="35" t="str">
        <f>INDEX('Crosswalk Particulates'!$B:$B,MATCH('2017 EPA Data'!A998,'Crosswalk Particulates'!$A:$A,0))</f>
        <v>process-other-industry</v>
      </c>
      <c r="G998" s="39">
        <f>INDEX('Crosswalk Particulates'!$E:$E,MATCH('2017 EPA Data'!$B998,'Crosswalk Particulates'!$D:$D,0))</f>
        <v>0</v>
      </c>
      <c r="H998" s="50">
        <f t="shared" si="15"/>
        <v>0</v>
      </c>
    </row>
    <row r="999" spans="1:8" hidden="1" x14ac:dyDescent="0.25">
      <c r="A999" s="31" t="s">
        <v>2442</v>
      </c>
      <c r="B999" s="31" t="s">
        <v>2428</v>
      </c>
      <c r="C999" s="31" t="s">
        <v>2408</v>
      </c>
      <c r="D999" s="41">
        <v>54963.142249390476</v>
      </c>
      <c r="E999" s="31" t="s">
        <v>2409</v>
      </c>
      <c r="F999" s="35" t="str">
        <f>INDEX('Crosswalk Particulates'!$B:$B,MATCH('2017 EPA Data'!A999,'Crosswalk Particulates'!$A:$A,0))</f>
        <v>industry-fuel-natural gas</v>
      </c>
      <c r="G999" s="39">
        <f>INDEX('Crosswalk Particulates'!$E:$E,MATCH('2017 EPA Data'!$B999,'Crosswalk Particulates'!$D:$D,0))</f>
        <v>0</v>
      </c>
      <c r="H999" s="50">
        <f t="shared" si="15"/>
        <v>0</v>
      </c>
    </row>
    <row r="1000" spans="1:8" hidden="1" x14ac:dyDescent="0.25">
      <c r="A1000" s="31" t="s">
        <v>2456</v>
      </c>
      <c r="B1000" s="31" t="s">
        <v>2606</v>
      </c>
      <c r="C1000" s="31" t="s">
        <v>2408</v>
      </c>
      <c r="D1000" s="41">
        <v>54930.134991999999</v>
      </c>
      <c r="E1000" s="31" t="s">
        <v>2409</v>
      </c>
      <c r="F1000" s="35" t="str">
        <f>INDEX('Crosswalk Particulates'!$B:$B,MATCH('2017 EPA Data'!A1000,'Crosswalk Particulates'!$A:$A,0))</f>
        <v>Electricity Sector</v>
      </c>
      <c r="G1000" s="39">
        <f>INDEX('Crosswalk Particulates'!$E:$E,MATCH('2017 EPA Data'!$B1000,'Crosswalk Particulates'!$D:$D,0))</f>
        <v>0</v>
      </c>
      <c r="H1000" s="50">
        <f t="shared" si="15"/>
        <v>0</v>
      </c>
    </row>
    <row r="1001" spans="1:8" hidden="1" x14ac:dyDescent="0.25">
      <c r="A1001" s="31" t="s">
        <v>2540</v>
      </c>
      <c r="B1001" s="31" t="s">
        <v>2500</v>
      </c>
      <c r="C1001" s="31" t="s">
        <v>2448</v>
      </c>
      <c r="D1001" s="41">
        <v>54609.667205633647</v>
      </c>
      <c r="E1001" s="31" t="s">
        <v>2413</v>
      </c>
      <c r="F1001" s="35" t="str">
        <f>INDEX('Crosswalk Particulates'!$B:$B,MATCH('2017 EPA Data'!A1001,'Crosswalk Particulates'!$A:$A,0))</f>
        <v>Electricity Sector</v>
      </c>
      <c r="G1001" s="39" t="str">
        <f>INDEX('Crosswalk Particulates'!$E:$E,MATCH('2017 EPA Data'!$B1001,'Crosswalk Particulates'!$D:$D,0))</f>
        <v>NOX</v>
      </c>
      <c r="H1001" s="50">
        <f t="shared" si="15"/>
        <v>49541115662.23082</v>
      </c>
    </row>
    <row r="1002" spans="1:8" hidden="1" x14ac:dyDescent="0.25">
      <c r="A1002" s="31" t="s">
        <v>2440</v>
      </c>
      <c r="B1002" s="31" t="s">
        <v>2566</v>
      </c>
      <c r="C1002" s="31" t="s">
        <v>2408</v>
      </c>
      <c r="D1002" s="41">
        <v>54438.662871441389</v>
      </c>
      <c r="E1002" s="31" t="s">
        <v>2409</v>
      </c>
      <c r="F1002" s="35" t="str">
        <f>INDEX('Crosswalk Particulates'!$B:$B,MATCH('2017 EPA Data'!A1002,'Crosswalk Particulates'!$A:$A,0))</f>
        <v>Residential Buildings Sector</v>
      </c>
      <c r="G1002" s="39">
        <f>INDEX('Crosswalk Particulates'!$E:$E,MATCH('2017 EPA Data'!$B1002,'Crosswalk Particulates'!$D:$D,0))</f>
        <v>0</v>
      </c>
      <c r="H1002" s="50">
        <f t="shared" si="15"/>
        <v>0</v>
      </c>
    </row>
    <row r="1003" spans="1:8" hidden="1" x14ac:dyDescent="0.25">
      <c r="A1003" s="31" t="s">
        <v>2509</v>
      </c>
      <c r="B1003" s="31" t="s">
        <v>2407</v>
      </c>
      <c r="C1003" s="31" t="s">
        <v>2408</v>
      </c>
      <c r="D1003" s="41">
        <v>54360</v>
      </c>
      <c r="E1003" s="31" t="s">
        <v>2409</v>
      </c>
      <c r="F1003" s="35" t="str">
        <f>INDEX('Crosswalk Particulates'!$B:$B,MATCH('2017 EPA Data'!A1003,'Crosswalk Particulates'!$A:$A,0))</f>
        <v>Other-EPA</v>
      </c>
      <c r="G1003" s="39">
        <f>INDEX('Crosswalk Particulates'!$E:$E,MATCH('2017 EPA Data'!$B1003,'Crosswalk Particulates'!$D:$D,0))</f>
        <v>0</v>
      </c>
      <c r="H1003" s="50">
        <f t="shared" si="15"/>
        <v>0</v>
      </c>
    </row>
    <row r="1004" spans="1:8" hidden="1" x14ac:dyDescent="0.25">
      <c r="A1004" s="31" t="s">
        <v>2483</v>
      </c>
      <c r="B1004" s="31" t="s">
        <v>2466</v>
      </c>
      <c r="C1004" s="31" t="s">
        <v>2408</v>
      </c>
      <c r="D1004" s="41">
        <v>54286.600897999997</v>
      </c>
      <c r="E1004" s="31" t="s">
        <v>2409</v>
      </c>
      <c r="F1004" s="35" t="str">
        <f>INDEX('Crosswalk Particulates'!$B:$B,MATCH('2017 EPA Data'!A1004,'Crosswalk Particulates'!$A:$A,0))</f>
        <v>process-ngps-industry</v>
      </c>
      <c r="G1004" s="39">
        <f>INDEX('Crosswalk Particulates'!$E:$E,MATCH('2017 EPA Data'!$B1004,'Crosswalk Particulates'!$D:$D,0))</f>
        <v>0</v>
      </c>
      <c r="H1004" s="50">
        <f t="shared" si="15"/>
        <v>0</v>
      </c>
    </row>
    <row r="1005" spans="1:8" hidden="1" x14ac:dyDescent="0.25">
      <c r="A1005" s="31" t="s">
        <v>2441</v>
      </c>
      <c r="B1005" s="31" t="s">
        <v>2594</v>
      </c>
      <c r="C1005" s="31" t="s">
        <v>2408</v>
      </c>
      <c r="D1005" s="41">
        <v>54212.929565817998</v>
      </c>
      <c r="E1005" s="31" t="s">
        <v>2409</v>
      </c>
      <c r="F1005" s="35" t="str">
        <f>INDEX('Crosswalk Particulates'!$B:$B,MATCH('2017 EPA Data'!A1005,'Crosswalk Particulates'!$A:$A,0))</f>
        <v>process-other-industry</v>
      </c>
      <c r="G1005" s="39">
        <f>INDEX('Crosswalk Particulates'!$E:$E,MATCH('2017 EPA Data'!$B1005,'Crosswalk Particulates'!$D:$D,0))</f>
        <v>0</v>
      </c>
      <c r="H1005" s="50">
        <f t="shared" si="15"/>
        <v>0</v>
      </c>
    </row>
    <row r="1006" spans="1:8" hidden="1" x14ac:dyDescent="0.25">
      <c r="A1006" s="31" t="s">
        <v>2510</v>
      </c>
      <c r="B1006" s="31" t="s">
        <v>2428</v>
      </c>
      <c r="C1006" s="31" t="s">
        <v>2408</v>
      </c>
      <c r="D1006" s="41">
        <v>54204.346319383003</v>
      </c>
      <c r="E1006" s="31" t="s">
        <v>2409</v>
      </c>
      <c r="F1006" s="35" t="str">
        <f>INDEX('Crosswalk Particulates'!$B:$B,MATCH('2017 EPA Data'!A1006,'Crosswalk Particulates'!$A:$A,0))</f>
        <v>process-iron and steel-industry</v>
      </c>
      <c r="G1006" s="39">
        <f>INDEX('Crosswalk Particulates'!$E:$E,MATCH('2017 EPA Data'!$B1006,'Crosswalk Particulates'!$D:$D,0))</f>
        <v>0</v>
      </c>
      <c r="H1006" s="50">
        <f t="shared" si="15"/>
        <v>0</v>
      </c>
    </row>
    <row r="1007" spans="1:8" hidden="1" x14ac:dyDescent="0.25">
      <c r="A1007" s="31" t="s">
        <v>2410</v>
      </c>
      <c r="B1007" s="31" t="s">
        <v>2592</v>
      </c>
      <c r="C1007" s="31" t="s">
        <v>2408</v>
      </c>
      <c r="D1007" s="41">
        <v>53937.206412113577</v>
      </c>
      <c r="E1007" s="31" t="s">
        <v>2409</v>
      </c>
      <c r="F1007" s="35" t="str">
        <f>INDEX('Crosswalk Particulates'!$B:$B,MATCH('2017 EPA Data'!A1007,'Crosswalk Particulates'!$A:$A,0))</f>
        <v>process-other-industry</v>
      </c>
      <c r="G1007" s="39">
        <f>INDEX('Crosswalk Particulates'!$E:$E,MATCH('2017 EPA Data'!$B1007,'Crosswalk Particulates'!$D:$D,0))</f>
        <v>0</v>
      </c>
      <c r="H1007" s="50">
        <f t="shared" si="15"/>
        <v>0</v>
      </c>
    </row>
    <row r="1008" spans="1:8" hidden="1" x14ac:dyDescent="0.25">
      <c r="A1008" s="31" t="s">
        <v>2410</v>
      </c>
      <c r="B1008" s="31" t="s">
        <v>2575</v>
      </c>
      <c r="C1008" s="31" t="s">
        <v>2408</v>
      </c>
      <c r="D1008" s="41">
        <v>53912.367901780599</v>
      </c>
      <c r="E1008" s="31" t="s">
        <v>2409</v>
      </c>
      <c r="F1008" s="35" t="str">
        <f>INDEX('Crosswalk Particulates'!$B:$B,MATCH('2017 EPA Data'!A1008,'Crosswalk Particulates'!$A:$A,0))</f>
        <v>process-other-industry</v>
      </c>
      <c r="G1008" s="39">
        <f>INDEX('Crosswalk Particulates'!$E:$E,MATCH('2017 EPA Data'!$B1008,'Crosswalk Particulates'!$D:$D,0))</f>
        <v>0</v>
      </c>
      <c r="H1008" s="50">
        <f t="shared" si="15"/>
        <v>0</v>
      </c>
    </row>
    <row r="1009" spans="1:8" hidden="1" x14ac:dyDescent="0.25">
      <c r="A1009" s="31" t="s">
        <v>2417</v>
      </c>
      <c r="B1009" s="31" t="s">
        <v>2607</v>
      </c>
      <c r="D1009" s="41">
        <v>53463.307214947701</v>
      </c>
      <c r="E1009" s="31" t="s">
        <v>2413</v>
      </c>
      <c r="F1009" s="35" t="str">
        <f>INDEX('Crosswalk Particulates'!$B:$B,MATCH('2017 EPA Data'!A1009,'Crosswalk Particulates'!$A:$A,0))</f>
        <v>Other-EPA</v>
      </c>
      <c r="G1009" s="39" t="str">
        <f>INDEX('Crosswalk Particulates'!$E:$E,MATCH('2017 EPA Data'!$B1009,'Crosswalk Particulates'!$D:$D,0))</f>
        <v>BC</v>
      </c>
      <c r="H1009" s="50">
        <f t="shared" si="15"/>
        <v>48501154135.359116</v>
      </c>
    </row>
    <row r="1010" spans="1:8" hidden="1" x14ac:dyDescent="0.25">
      <c r="A1010" s="31" t="s">
        <v>2493</v>
      </c>
      <c r="B1010" s="31" t="s">
        <v>2554</v>
      </c>
      <c r="C1010" s="31" t="s">
        <v>2408</v>
      </c>
      <c r="D1010" s="41">
        <v>53433.358035244841</v>
      </c>
      <c r="E1010" s="31" t="s">
        <v>2409</v>
      </c>
      <c r="F1010" s="35" t="str">
        <f>INDEX('Crosswalk Particulates'!$B:$B,MATCH('2017 EPA Data'!A1010,'Crosswalk Particulates'!$A:$A,0))</f>
        <v>process-other-industry</v>
      </c>
      <c r="G1010" s="39">
        <f>INDEX('Crosswalk Particulates'!$E:$E,MATCH('2017 EPA Data'!$B1010,'Crosswalk Particulates'!$D:$D,0))</f>
        <v>0</v>
      </c>
      <c r="H1010" s="50">
        <f t="shared" si="15"/>
        <v>0</v>
      </c>
    </row>
    <row r="1011" spans="1:8" hidden="1" x14ac:dyDescent="0.25">
      <c r="A1011" s="31" t="s">
        <v>2520</v>
      </c>
      <c r="B1011" s="31" t="s">
        <v>2471</v>
      </c>
      <c r="C1011" s="31" t="s">
        <v>2408</v>
      </c>
      <c r="D1011" s="41">
        <v>53426.318408794134</v>
      </c>
      <c r="E1011" s="31" t="s">
        <v>2409</v>
      </c>
      <c r="F1011" s="35" t="str">
        <f>INDEX('Crosswalk Particulates'!$B:$B,MATCH('2017 EPA Data'!A1011,'Crosswalk Particulates'!$A:$A,0))</f>
        <v>industry-fuel-oil</v>
      </c>
      <c r="G1011" s="39">
        <f>INDEX('Crosswalk Particulates'!$E:$E,MATCH('2017 EPA Data'!$B1011,'Crosswalk Particulates'!$D:$D,0))</f>
        <v>0</v>
      </c>
      <c r="H1011" s="50">
        <f t="shared" si="15"/>
        <v>0</v>
      </c>
    </row>
    <row r="1012" spans="1:8" hidden="1" x14ac:dyDescent="0.25">
      <c r="A1012" s="31" t="s">
        <v>2493</v>
      </c>
      <c r="B1012" s="31" t="s">
        <v>2506</v>
      </c>
      <c r="C1012" s="31" t="s">
        <v>2448</v>
      </c>
      <c r="D1012" s="41">
        <v>53397.472587771401</v>
      </c>
      <c r="E1012" s="31" t="s">
        <v>2413</v>
      </c>
      <c r="F1012" s="35" t="str">
        <f>INDEX('Crosswalk Particulates'!$B:$B,MATCH('2017 EPA Data'!A1012,'Crosswalk Particulates'!$A:$A,0))</f>
        <v>process-other-industry</v>
      </c>
      <c r="G1012" s="39" t="str">
        <f>INDEX('Crosswalk Particulates'!$E:$E,MATCH('2017 EPA Data'!$B1012,'Crosswalk Particulates'!$D:$D,0))</f>
        <v>SOx</v>
      </c>
      <c r="H1012" s="50">
        <f t="shared" si="15"/>
        <v>48441429895.194092</v>
      </c>
    </row>
    <row r="1013" spans="1:8" hidden="1" x14ac:dyDescent="0.25">
      <c r="A1013" s="31" t="s">
        <v>2493</v>
      </c>
      <c r="B1013" s="31" t="s">
        <v>2449</v>
      </c>
      <c r="C1013" s="31" t="s">
        <v>2408</v>
      </c>
      <c r="D1013" s="41">
        <v>53314.162118660002</v>
      </c>
      <c r="E1013" s="31" t="s">
        <v>2409</v>
      </c>
      <c r="F1013" s="35" t="str">
        <f>INDEX('Crosswalk Particulates'!$B:$B,MATCH('2017 EPA Data'!A1013,'Crosswalk Particulates'!$A:$A,0))</f>
        <v>process-other-industry</v>
      </c>
      <c r="G1013" s="39">
        <f>INDEX('Crosswalk Particulates'!$E:$E,MATCH('2017 EPA Data'!$B1013,'Crosswalk Particulates'!$D:$D,0))</f>
        <v>0</v>
      </c>
      <c r="H1013" s="50">
        <f t="shared" si="15"/>
        <v>0</v>
      </c>
    </row>
    <row r="1014" spans="1:8" hidden="1" x14ac:dyDescent="0.25">
      <c r="A1014" s="31" t="s">
        <v>2473</v>
      </c>
      <c r="B1014" s="31" t="s">
        <v>2419</v>
      </c>
      <c r="C1014" s="31" t="s">
        <v>2408</v>
      </c>
      <c r="D1014" s="41">
        <v>53168.325327819504</v>
      </c>
      <c r="E1014" s="31" t="s">
        <v>2409</v>
      </c>
      <c r="F1014" s="35" t="str">
        <f>INDEX('Crosswalk Particulates'!$B:$B,MATCH('2017 EPA Data'!A1014,'Crosswalk Particulates'!$A:$A,0))</f>
        <v>Commercial Buildings Sector</v>
      </c>
      <c r="G1014" s="39">
        <f>INDEX('Crosswalk Particulates'!$E:$E,MATCH('2017 EPA Data'!$B1014,'Crosswalk Particulates'!$D:$D,0))</f>
        <v>0</v>
      </c>
      <c r="H1014" s="50">
        <f t="shared" si="15"/>
        <v>0</v>
      </c>
    </row>
    <row r="1015" spans="1:8" hidden="1" x14ac:dyDescent="0.25">
      <c r="A1015" s="31" t="s">
        <v>2498</v>
      </c>
      <c r="B1015" s="31" t="s">
        <v>2434</v>
      </c>
      <c r="C1015" s="31" t="s">
        <v>2408</v>
      </c>
      <c r="D1015" s="41">
        <v>53112.111748000003</v>
      </c>
      <c r="E1015" s="31" t="s">
        <v>2409</v>
      </c>
      <c r="F1015" s="35" t="str">
        <f>INDEX('Crosswalk Particulates'!$B:$B,MATCH('2017 EPA Data'!A1015,'Crosswalk Particulates'!$A:$A,0))</f>
        <v>process-cement-industry</v>
      </c>
      <c r="G1015" s="39">
        <f>INDEX('Crosswalk Particulates'!$E:$E,MATCH('2017 EPA Data'!$B1015,'Crosswalk Particulates'!$D:$D,0))</f>
        <v>0</v>
      </c>
      <c r="H1015" s="50">
        <f t="shared" si="15"/>
        <v>0</v>
      </c>
    </row>
    <row r="1016" spans="1:8" hidden="1" x14ac:dyDescent="0.25">
      <c r="A1016" s="31" t="s">
        <v>2483</v>
      </c>
      <c r="B1016" s="31" t="s">
        <v>2462</v>
      </c>
      <c r="C1016" s="31" t="s">
        <v>2408</v>
      </c>
      <c r="D1016" s="41">
        <v>52958.508829999999</v>
      </c>
      <c r="E1016" s="31" t="s">
        <v>2409</v>
      </c>
      <c r="F1016" s="35" t="str">
        <f>INDEX('Crosswalk Particulates'!$B:$B,MATCH('2017 EPA Data'!A1016,'Crosswalk Particulates'!$A:$A,0))</f>
        <v>process-ngps-industry</v>
      </c>
      <c r="G1016" s="39">
        <f>INDEX('Crosswalk Particulates'!$E:$E,MATCH('2017 EPA Data'!$B1016,'Crosswalk Particulates'!$D:$D,0))</f>
        <v>0</v>
      </c>
      <c r="H1016" s="50">
        <f t="shared" si="15"/>
        <v>0</v>
      </c>
    </row>
    <row r="1017" spans="1:8" hidden="1" x14ac:dyDescent="0.25">
      <c r="A1017" s="31" t="s">
        <v>2469</v>
      </c>
      <c r="B1017" s="31" t="s">
        <v>2564</v>
      </c>
      <c r="C1017" s="31" t="s">
        <v>2408</v>
      </c>
      <c r="D1017" s="41">
        <v>52691.473899999997</v>
      </c>
      <c r="E1017" s="31" t="s">
        <v>2409</v>
      </c>
      <c r="F1017" s="35" t="str">
        <f>INDEX('Crosswalk Particulates'!$B:$B,MATCH('2017 EPA Data'!A1017,'Crosswalk Particulates'!$A:$A,0))</f>
        <v>process-chemicals-industry</v>
      </c>
      <c r="G1017" s="39">
        <f>INDEX('Crosswalk Particulates'!$E:$E,MATCH('2017 EPA Data'!$B1017,'Crosswalk Particulates'!$D:$D,0))</f>
        <v>0</v>
      </c>
      <c r="H1017" s="50">
        <f t="shared" si="15"/>
        <v>0</v>
      </c>
    </row>
    <row r="1018" spans="1:8" hidden="1" x14ac:dyDescent="0.25">
      <c r="A1018" s="31" t="s">
        <v>2442</v>
      </c>
      <c r="B1018" s="31" t="s">
        <v>2489</v>
      </c>
      <c r="C1018" s="31" t="s">
        <v>2408</v>
      </c>
      <c r="D1018" s="41">
        <v>52388.94844</v>
      </c>
      <c r="E1018" s="31" t="s">
        <v>2409</v>
      </c>
      <c r="F1018" s="35" t="str">
        <f>INDEX('Crosswalk Particulates'!$B:$B,MATCH('2017 EPA Data'!A1018,'Crosswalk Particulates'!$A:$A,0))</f>
        <v>industry-fuel-natural gas</v>
      </c>
      <c r="G1018" s="39">
        <f>INDEX('Crosswalk Particulates'!$E:$E,MATCH('2017 EPA Data'!$B1018,'Crosswalk Particulates'!$D:$D,0))</f>
        <v>0</v>
      </c>
      <c r="H1018" s="50">
        <f t="shared" si="15"/>
        <v>0</v>
      </c>
    </row>
    <row r="1019" spans="1:8" hidden="1" x14ac:dyDescent="0.25">
      <c r="A1019" s="31" t="s">
        <v>2410</v>
      </c>
      <c r="B1019" s="31" t="s">
        <v>2564</v>
      </c>
      <c r="C1019" s="31" t="s">
        <v>2408</v>
      </c>
      <c r="D1019" s="41">
        <v>52153.3289726574</v>
      </c>
      <c r="E1019" s="31" t="s">
        <v>2409</v>
      </c>
      <c r="F1019" s="35" t="str">
        <f>INDEX('Crosswalk Particulates'!$B:$B,MATCH('2017 EPA Data'!A1019,'Crosswalk Particulates'!$A:$A,0))</f>
        <v>process-other-industry</v>
      </c>
      <c r="G1019" s="39">
        <f>INDEX('Crosswalk Particulates'!$E:$E,MATCH('2017 EPA Data'!$B1019,'Crosswalk Particulates'!$D:$D,0))</f>
        <v>0</v>
      </c>
      <c r="H1019" s="50">
        <f t="shared" si="15"/>
        <v>0</v>
      </c>
    </row>
    <row r="1020" spans="1:8" hidden="1" x14ac:dyDescent="0.25">
      <c r="A1020" s="31" t="s">
        <v>2418</v>
      </c>
      <c r="B1020" s="31" t="s">
        <v>2528</v>
      </c>
      <c r="C1020" s="31" t="s">
        <v>2408</v>
      </c>
      <c r="D1020" s="41">
        <v>51822.876700894994</v>
      </c>
      <c r="E1020" s="31" t="s">
        <v>2409</v>
      </c>
      <c r="F1020" s="35" t="str">
        <f>INDEX('Crosswalk Particulates'!$B:$B,MATCH('2017 EPA Data'!A1020,'Crosswalk Particulates'!$A:$A,0))</f>
        <v>Transportation Sector</v>
      </c>
      <c r="G1020" s="39">
        <f>INDEX('Crosswalk Particulates'!$E:$E,MATCH('2017 EPA Data'!$B1020,'Crosswalk Particulates'!$D:$D,0))</f>
        <v>0</v>
      </c>
      <c r="H1020" s="50">
        <f t="shared" si="15"/>
        <v>0</v>
      </c>
    </row>
    <row r="1021" spans="1:8" hidden="1" x14ac:dyDescent="0.25">
      <c r="A1021" s="31" t="s">
        <v>2483</v>
      </c>
      <c r="B1021" s="31" t="s">
        <v>2447</v>
      </c>
      <c r="C1021" s="31" t="s">
        <v>2448</v>
      </c>
      <c r="D1021" s="41">
        <v>51718.553765772594</v>
      </c>
      <c r="E1021" s="31" t="s">
        <v>2413</v>
      </c>
      <c r="F1021" s="35" t="str">
        <f>INDEX('Crosswalk Particulates'!$B:$B,MATCH('2017 EPA Data'!A1021,'Crosswalk Particulates'!$A:$A,0))</f>
        <v>process-ngps-industry</v>
      </c>
      <c r="G1021" s="39" t="str">
        <f>INDEX('Crosswalk Particulates'!$E:$E,MATCH('2017 EPA Data'!$B1021,'Crosswalk Particulates'!$D:$D,0))</f>
        <v>VOC</v>
      </c>
      <c r="H1021" s="50">
        <f t="shared" si="15"/>
        <v>46918338548.840706</v>
      </c>
    </row>
    <row r="1022" spans="1:8" hidden="1" x14ac:dyDescent="0.25">
      <c r="A1022" s="31" t="s">
        <v>2483</v>
      </c>
      <c r="B1022" s="31" t="s">
        <v>2592</v>
      </c>
      <c r="C1022" s="31" t="s">
        <v>2408</v>
      </c>
      <c r="D1022" s="41">
        <v>51665.147699130022</v>
      </c>
      <c r="E1022" s="31" t="s">
        <v>2409</v>
      </c>
      <c r="F1022" s="35" t="str">
        <f>INDEX('Crosswalk Particulates'!$B:$B,MATCH('2017 EPA Data'!A1022,'Crosswalk Particulates'!$A:$A,0))</f>
        <v>process-ngps-industry</v>
      </c>
      <c r="G1022" s="39">
        <f>INDEX('Crosswalk Particulates'!$E:$E,MATCH('2017 EPA Data'!$B1022,'Crosswalk Particulates'!$D:$D,0))</f>
        <v>0</v>
      </c>
      <c r="H1022" s="50">
        <f t="shared" si="15"/>
        <v>0</v>
      </c>
    </row>
    <row r="1023" spans="1:8" hidden="1" x14ac:dyDescent="0.25">
      <c r="A1023" s="31" t="s">
        <v>2450</v>
      </c>
      <c r="B1023" s="31" t="s">
        <v>2604</v>
      </c>
      <c r="C1023" s="31" t="s">
        <v>2408</v>
      </c>
      <c r="D1023" s="41">
        <v>51538.674910593611</v>
      </c>
      <c r="E1023" s="31" t="s">
        <v>2409</v>
      </c>
      <c r="F1023" s="35" t="str">
        <f>INDEX('Crosswalk Particulates'!$B:$B,MATCH('2017 EPA Data'!A1023,'Crosswalk Particulates'!$A:$A,0))</f>
        <v>process-waste-industry</v>
      </c>
      <c r="G1023" s="39">
        <f>INDEX('Crosswalk Particulates'!$E:$E,MATCH('2017 EPA Data'!$B1023,'Crosswalk Particulates'!$D:$D,0))</f>
        <v>0</v>
      </c>
      <c r="H1023" s="50">
        <f t="shared" si="15"/>
        <v>0</v>
      </c>
    </row>
    <row r="1024" spans="1:8" hidden="1" x14ac:dyDescent="0.25">
      <c r="A1024" s="31" t="s">
        <v>2498</v>
      </c>
      <c r="B1024" s="31" t="s">
        <v>2428</v>
      </c>
      <c r="C1024" s="31" t="s">
        <v>2408</v>
      </c>
      <c r="D1024" s="41">
        <v>51356.069342100003</v>
      </c>
      <c r="E1024" s="31" t="s">
        <v>2409</v>
      </c>
      <c r="F1024" s="35" t="str">
        <f>INDEX('Crosswalk Particulates'!$B:$B,MATCH('2017 EPA Data'!A1024,'Crosswalk Particulates'!$A:$A,0))</f>
        <v>process-cement-industry</v>
      </c>
      <c r="G1024" s="39">
        <f>INDEX('Crosswalk Particulates'!$E:$E,MATCH('2017 EPA Data'!$B1024,'Crosswalk Particulates'!$D:$D,0))</f>
        <v>0</v>
      </c>
      <c r="H1024" s="50">
        <f t="shared" si="15"/>
        <v>0</v>
      </c>
    </row>
    <row r="1025" spans="1:8" hidden="1" x14ac:dyDescent="0.25">
      <c r="A1025" s="31" t="s">
        <v>2510</v>
      </c>
      <c r="B1025" s="31" t="s">
        <v>2449</v>
      </c>
      <c r="C1025" s="31" t="s">
        <v>2408</v>
      </c>
      <c r="D1025" s="41">
        <v>51323.924279999999</v>
      </c>
      <c r="E1025" s="31" t="s">
        <v>2409</v>
      </c>
      <c r="F1025" s="35" t="str">
        <f>INDEX('Crosswalk Particulates'!$B:$B,MATCH('2017 EPA Data'!A1025,'Crosswalk Particulates'!$A:$A,0))</f>
        <v>process-iron and steel-industry</v>
      </c>
      <c r="G1025" s="39">
        <f>INDEX('Crosswalk Particulates'!$E:$E,MATCH('2017 EPA Data'!$B1025,'Crosswalk Particulates'!$D:$D,0))</f>
        <v>0</v>
      </c>
      <c r="H1025" s="50">
        <f t="shared" si="15"/>
        <v>0</v>
      </c>
    </row>
    <row r="1026" spans="1:8" hidden="1" x14ac:dyDescent="0.25">
      <c r="A1026" s="31" t="s">
        <v>2429</v>
      </c>
      <c r="B1026" s="31" t="s">
        <v>2470</v>
      </c>
      <c r="C1026" s="31" t="s">
        <v>2408</v>
      </c>
      <c r="D1026" s="41">
        <v>51253.657942999998</v>
      </c>
      <c r="E1026" s="31" t="s">
        <v>2409</v>
      </c>
      <c r="F1026" s="35" t="str">
        <f>INDEX('Crosswalk Particulates'!$B:$B,MATCH('2017 EPA Data'!A1026,'Crosswalk Particulates'!$A:$A,0))</f>
        <v>process-other-industry</v>
      </c>
      <c r="G1026" s="39">
        <f>INDEX('Crosswalk Particulates'!$E:$E,MATCH('2017 EPA Data'!$B1026,'Crosswalk Particulates'!$D:$D,0))</f>
        <v>0</v>
      </c>
      <c r="H1026" s="50">
        <f t="shared" si="15"/>
        <v>0</v>
      </c>
    </row>
    <row r="1027" spans="1:8" hidden="1" x14ac:dyDescent="0.25">
      <c r="A1027" s="31" t="s">
        <v>2423</v>
      </c>
      <c r="B1027" s="31" t="s">
        <v>2528</v>
      </c>
      <c r="C1027" s="31" t="s">
        <v>2408</v>
      </c>
      <c r="D1027" s="41">
        <v>51170.005568728979</v>
      </c>
      <c r="E1027" s="31" t="s">
        <v>2409</v>
      </c>
      <c r="F1027" s="35" t="str">
        <f>INDEX('Crosswalk Particulates'!$B:$B,MATCH('2017 EPA Data'!A1027,'Crosswalk Particulates'!$A:$A,0))</f>
        <v>Other-EPA</v>
      </c>
      <c r="G1027" s="39">
        <f>INDEX('Crosswalk Particulates'!$E:$E,MATCH('2017 EPA Data'!$B1027,'Crosswalk Particulates'!$D:$D,0))</f>
        <v>0</v>
      </c>
      <c r="H1027" s="50">
        <f t="shared" si="15"/>
        <v>0</v>
      </c>
    </row>
    <row r="1028" spans="1:8" hidden="1" x14ac:dyDescent="0.25">
      <c r="A1028" s="31" t="s">
        <v>2410</v>
      </c>
      <c r="B1028" s="31" t="s">
        <v>2558</v>
      </c>
      <c r="C1028" s="31" t="s">
        <v>2408</v>
      </c>
      <c r="D1028" s="41">
        <v>51028.913335183403</v>
      </c>
      <c r="E1028" s="31" t="s">
        <v>2409</v>
      </c>
      <c r="F1028" s="35" t="str">
        <f>INDEX('Crosswalk Particulates'!$B:$B,MATCH('2017 EPA Data'!A1028,'Crosswalk Particulates'!$A:$A,0))</f>
        <v>process-other-industry</v>
      </c>
      <c r="G1028" s="39">
        <f>INDEX('Crosswalk Particulates'!$E:$E,MATCH('2017 EPA Data'!$B1028,'Crosswalk Particulates'!$D:$D,0))</f>
        <v>0</v>
      </c>
      <c r="H1028" s="50">
        <f t="shared" ref="H1028:H1091" si="16">IF(E1028="TON",D1028/metricton_to_shortton,0)*10^6</f>
        <v>0</v>
      </c>
    </row>
    <row r="1029" spans="1:8" hidden="1" x14ac:dyDescent="0.25">
      <c r="A1029" s="31" t="s">
        <v>2442</v>
      </c>
      <c r="B1029" s="31" t="s">
        <v>2497</v>
      </c>
      <c r="C1029" s="31" t="s">
        <v>2408</v>
      </c>
      <c r="D1029" s="41">
        <v>50814.837823102716</v>
      </c>
      <c r="E1029" s="31" t="s">
        <v>2409</v>
      </c>
      <c r="F1029" s="35" t="str">
        <f>INDEX('Crosswalk Particulates'!$B:$B,MATCH('2017 EPA Data'!A1029,'Crosswalk Particulates'!$A:$A,0))</f>
        <v>industry-fuel-natural gas</v>
      </c>
      <c r="G1029" s="39">
        <f>INDEX('Crosswalk Particulates'!$E:$E,MATCH('2017 EPA Data'!$B1029,'Crosswalk Particulates'!$D:$D,0))</f>
        <v>0</v>
      </c>
      <c r="H1029" s="50">
        <f t="shared" si="16"/>
        <v>0</v>
      </c>
    </row>
    <row r="1030" spans="1:8" hidden="1" x14ac:dyDescent="0.25">
      <c r="A1030" s="31" t="s">
        <v>2450</v>
      </c>
      <c r="B1030" s="31" t="s">
        <v>2511</v>
      </c>
      <c r="C1030" s="31" t="s">
        <v>2408</v>
      </c>
      <c r="D1030" s="41">
        <v>50627.20216357155</v>
      </c>
      <c r="E1030" s="31" t="s">
        <v>2409</v>
      </c>
      <c r="F1030" s="35" t="str">
        <f>INDEX('Crosswalk Particulates'!$B:$B,MATCH('2017 EPA Data'!A1030,'Crosswalk Particulates'!$A:$A,0))</f>
        <v>process-waste-industry</v>
      </c>
      <c r="G1030" s="39">
        <f>INDEX('Crosswalk Particulates'!$E:$E,MATCH('2017 EPA Data'!$B1030,'Crosswalk Particulates'!$D:$D,0))</f>
        <v>0</v>
      </c>
      <c r="H1030" s="50">
        <f t="shared" si="16"/>
        <v>0</v>
      </c>
    </row>
    <row r="1031" spans="1:8" hidden="1" x14ac:dyDescent="0.25">
      <c r="A1031" s="31" t="s">
        <v>2477</v>
      </c>
      <c r="B1031" s="31" t="s">
        <v>2416</v>
      </c>
      <c r="C1031" s="31" t="s">
        <v>2408</v>
      </c>
      <c r="D1031" s="41">
        <v>50153.277594712003</v>
      </c>
      <c r="E1031" s="31" t="s">
        <v>2409</v>
      </c>
      <c r="F1031" s="35" t="str">
        <f>INDEX('Crosswalk Particulates'!$B:$B,MATCH('2017 EPA Data'!A1031,'Crosswalk Particulates'!$A:$A,0))</f>
        <v>process-other-industry</v>
      </c>
      <c r="G1031" s="39">
        <f>INDEX('Crosswalk Particulates'!$E:$E,MATCH('2017 EPA Data'!$B1031,'Crosswalk Particulates'!$D:$D,0))</f>
        <v>0</v>
      </c>
      <c r="H1031" s="50">
        <f t="shared" si="16"/>
        <v>0</v>
      </c>
    </row>
    <row r="1032" spans="1:8" hidden="1" x14ac:dyDescent="0.25">
      <c r="A1032" s="31" t="s">
        <v>2414</v>
      </c>
      <c r="B1032" s="31" t="s">
        <v>2501</v>
      </c>
      <c r="C1032" s="31" t="s">
        <v>2448</v>
      </c>
      <c r="D1032" s="41">
        <v>49714.11612230038</v>
      </c>
      <c r="E1032" s="31" t="s">
        <v>2413</v>
      </c>
      <c r="F1032" s="35" t="str">
        <f>INDEX('Crosswalk Particulates'!$B:$B,MATCH('2017 EPA Data'!A1032,'Crosswalk Particulates'!$A:$A,0))</f>
        <v>Transportation Sector</v>
      </c>
      <c r="G1032" s="39" t="str">
        <f>INDEX('Crosswalk Particulates'!$E:$E,MATCH('2017 EPA Data'!$B1032,'Crosswalk Particulates'!$D:$D,0))</f>
        <v>PM25</v>
      </c>
      <c r="H1032" s="50">
        <f t="shared" si="16"/>
        <v>45099941143.870949</v>
      </c>
    </row>
    <row r="1033" spans="1:8" hidden="1" x14ac:dyDescent="0.25">
      <c r="A1033" s="31" t="s">
        <v>2493</v>
      </c>
      <c r="B1033" s="31" t="s">
        <v>2513</v>
      </c>
      <c r="C1033" s="31" t="s">
        <v>2514</v>
      </c>
      <c r="D1033" s="41">
        <v>49613.093753383298</v>
      </c>
      <c r="E1033" s="31" t="s">
        <v>2409</v>
      </c>
      <c r="F1033" s="35" t="str">
        <f>INDEX('Crosswalk Particulates'!$B:$B,MATCH('2017 EPA Data'!A1033,'Crosswalk Particulates'!$A:$A,0))</f>
        <v>process-other-industry</v>
      </c>
      <c r="G1033" s="39">
        <f>INDEX('Crosswalk Particulates'!$E:$E,MATCH('2017 EPA Data'!$B1033,'Crosswalk Particulates'!$D:$D,0))</f>
        <v>0</v>
      </c>
      <c r="H1033" s="50">
        <f t="shared" si="16"/>
        <v>0</v>
      </c>
    </row>
    <row r="1034" spans="1:8" hidden="1" x14ac:dyDescent="0.25">
      <c r="A1034" s="31" t="s">
        <v>2443</v>
      </c>
      <c r="B1034" s="31" t="s">
        <v>2553</v>
      </c>
      <c r="C1034" s="31" t="s">
        <v>2408</v>
      </c>
      <c r="D1034" s="41">
        <v>49582.194339264715</v>
      </c>
      <c r="E1034" s="31" t="s">
        <v>2409</v>
      </c>
      <c r="F1034" s="35" t="str">
        <f>INDEX('Crosswalk Particulates'!$B:$B,MATCH('2017 EPA Data'!A1034,'Crosswalk Particulates'!$A:$A,0))</f>
        <v>process-agriculture-industry</v>
      </c>
      <c r="G1034" s="39">
        <f>INDEX('Crosswalk Particulates'!$E:$E,MATCH('2017 EPA Data'!$B1034,'Crosswalk Particulates'!$D:$D,0))</f>
        <v>0</v>
      </c>
      <c r="H1034" s="50">
        <f t="shared" si="16"/>
        <v>0</v>
      </c>
    </row>
    <row r="1035" spans="1:8" hidden="1" x14ac:dyDescent="0.25">
      <c r="A1035" s="31" t="s">
        <v>2423</v>
      </c>
      <c r="B1035" s="31" t="s">
        <v>2488</v>
      </c>
      <c r="C1035" s="31" t="s">
        <v>2412</v>
      </c>
      <c r="D1035" s="41">
        <v>49379.306722943897</v>
      </c>
      <c r="E1035" s="31" t="s">
        <v>2413</v>
      </c>
      <c r="F1035" s="35" t="str">
        <f>INDEX('Crosswalk Particulates'!$B:$B,MATCH('2017 EPA Data'!A1035,'Crosswalk Particulates'!$A:$A,0))</f>
        <v>Other-EPA</v>
      </c>
      <c r="G1035" s="39" t="str">
        <f>INDEX('Crosswalk Particulates'!$E:$E,MATCH('2017 EPA Data'!$B1035,'Crosswalk Particulates'!$D:$D,0))</f>
        <v>CH4</v>
      </c>
      <c r="H1035" s="50">
        <f t="shared" si="16"/>
        <v>44796206804.749931</v>
      </c>
    </row>
    <row r="1036" spans="1:8" hidden="1" x14ac:dyDescent="0.25">
      <c r="A1036" s="31" t="s">
        <v>2414</v>
      </c>
      <c r="B1036" s="31" t="s">
        <v>2488</v>
      </c>
      <c r="C1036" s="31" t="s">
        <v>2412</v>
      </c>
      <c r="D1036" s="41">
        <v>49211.137729572176</v>
      </c>
      <c r="E1036" s="31" t="s">
        <v>2413</v>
      </c>
      <c r="F1036" s="35" t="str">
        <f>INDEX('Crosswalk Particulates'!$B:$B,MATCH('2017 EPA Data'!A1036,'Crosswalk Particulates'!$A:$A,0))</f>
        <v>Transportation Sector</v>
      </c>
      <c r="G1036" s="39" t="str">
        <f>INDEX('Crosswalk Particulates'!$E:$E,MATCH('2017 EPA Data'!$B1036,'Crosswalk Particulates'!$D:$D,0))</f>
        <v>CH4</v>
      </c>
      <c r="H1036" s="50">
        <f t="shared" si="16"/>
        <v>44643646278.789253</v>
      </c>
    </row>
    <row r="1037" spans="1:8" hidden="1" x14ac:dyDescent="0.25">
      <c r="A1037" s="31" t="s">
        <v>2433</v>
      </c>
      <c r="B1037" s="31" t="s">
        <v>2608</v>
      </c>
      <c r="C1037" s="31" t="s">
        <v>2408</v>
      </c>
      <c r="D1037" s="41">
        <v>49131.364742383274</v>
      </c>
      <c r="E1037" s="31" t="s">
        <v>2409</v>
      </c>
      <c r="F1037" s="35" t="str">
        <f>INDEX('Crosswalk Particulates'!$B:$B,MATCH('2017 EPA Data'!A1037,'Crosswalk Particulates'!$A:$A,0))</f>
        <v>process-ngps-industry</v>
      </c>
      <c r="G1037" s="39">
        <f>INDEX('Crosswalk Particulates'!$E:$E,MATCH('2017 EPA Data'!$B1037,'Crosswalk Particulates'!$D:$D,0))</f>
        <v>0</v>
      </c>
      <c r="H1037" s="50">
        <f t="shared" si="16"/>
        <v>0</v>
      </c>
    </row>
    <row r="1038" spans="1:8" hidden="1" x14ac:dyDescent="0.25">
      <c r="A1038" s="31" t="s">
        <v>2442</v>
      </c>
      <c r="B1038" s="31" t="s">
        <v>2467</v>
      </c>
      <c r="C1038" s="31" t="s">
        <v>2408</v>
      </c>
      <c r="D1038" s="41">
        <v>48995.058456872808</v>
      </c>
      <c r="E1038" s="31" t="s">
        <v>2409</v>
      </c>
      <c r="F1038" s="35" t="str">
        <f>INDEX('Crosswalk Particulates'!$B:$B,MATCH('2017 EPA Data'!A1038,'Crosswalk Particulates'!$A:$A,0))</f>
        <v>industry-fuel-natural gas</v>
      </c>
      <c r="G1038" s="39">
        <f>INDEX('Crosswalk Particulates'!$E:$E,MATCH('2017 EPA Data'!$B1038,'Crosswalk Particulates'!$D:$D,0))</f>
        <v>0</v>
      </c>
      <c r="H1038" s="50">
        <f t="shared" si="16"/>
        <v>0</v>
      </c>
    </row>
    <row r="1039" spans="1:8" hidden="1" x14ac:dyDescent="0.25">
      <c r="A1039" s="31" t="s">
        <v>2469</v>
      </c>
      <c r="B1039" s="31" t="s">
        <v>2609</v>
      </c>
      <c r="C1039" s="31" t="s">
        <v>2408</v>
      </c>
      <c r="D1039" s="41">
        <v>48994.571843500002</v>
      </c>
      <c r="E1039" s="31" t="s">
        <v>2409</v>
      </c>
      <c r="F1039" s="35" t="str">
        <f>INDEX('Crosswalk Particulates'!$B:$B,MATCH('2017 EPA Data'!A1039,'Crosswalk Particulates'!$A:$A,0))</f>
        <v>process-chemicals-industry</v>
      </c>
      <c r="G1039" s="39">
        <f>INDEX('Crosswalk Particulates'!$E:$E,MATCH('2017 EPA Data'!$B1039,'Crosswalk Particulates'!$D:$D,0))</f>
        <v>0</v>
      </c>
      <c r="H1039" s="50">
        <f t="shared" si="16"/>
        <v>0</v>
      </c>
    </row>
    <row r="1040" spans="1:8" hidden="1" x14ac:dyDescent="0.25">
      <c r="A1040" s="31" t="s">
        <v>2418</v>
      </c>
      <c r="B1040" s="31" t="s">
        <v>2586</v>
      </c>
      <c r="C1040" s="31" t="s">
        <v>2408</v>
      </c>
      <c r="D1040" s="41">
        <v>48764.244058373821</v>
      </c>
      <c r="E1040" s="31" t="s">
        <v>2409</v>
      </c>
      <c r="F1040" s="35" t="str">
        <f>INDEX('Crosswalk Particulates'!$B:$B,MATCH('2017 EPA Data'!A1040,'Crosswalk Particulates'!$A:$A,0))</f>
        <v>Transportation Sector</v>
      </c>
      <c r="G1040" s="39">
        <f>INDEX('Crosswalk Particulates'!$E:$E,MATCH('2017 EPA Data'!$B1040,'Crosswalk Particulates'!$D:$D,0))</f>
        <v>0</v>
      </c>
      <c r="H1040" s="50">
        <f t="shared" si="16"/>
        <v>0</v>
      </c>
    </row>
    <row r="1041" spans="1:8" hidden="1" x14ac:dyDescent="0.25">
      <c r="A1041" s="31" t="s">
        <v>2540</v>
      </c>
      <c r="B1041" s="31" t="s">
        <v>2576</v>
      </c>
      <c r="C1041" s="31" t="s">
        <v>2408</v>
      </c>
      <c r="D1041" s="41">
        <v>48756.240507416776</v>
      </c>
      <c r="E1041" s="31" t="s">
        <v>2409</v>
      </c>
      <c r="F1041" s="35" t="str">
        <f>INDEX('Crosswalk Particulates'!$B:$B,MATCH('2017 EPA Data'!A1041,'Crosswalk Particulates'!$A:$A,0))</f>
        <v>Electricity Sector</v>
      </c>
      <c r="G1041" s="39">
        <f>INDEX('Crosswalk Particulates'!$E:$E,MATCH('2017 EPA Data'!$B1041,'Crosswalk Particulates'!$D:$D,0))</f>
        <v>0</v>
      </c>
      <c r="H1041" s="50">
        <f t="shared" si="16"/>
        <v>0</v>
      </c>
    </row>
    <row r="1042" spans="1:8" hidden="1" x14ac:dyDescent="0.25">
      <c r="A1042" s="31" t="s">
        <v>2491</v>
      </c>
      <c r="B1042" s="31" t="s">
        <v>2435</v>
      </c>
      <c r="C1042" s="31" t="s">
        <v>2408</v>
      </c>
      <c r="D1042" s="41">
        <v>48738.918346970808</v>
      </c>
      <c r="E1042" s="31" t="s">
        <v>2409</v>
      </c>
      <c r="F1042" s="35" t="str">
        <f>INDEX('Crosswalk Particulates'!$B:$B,MATCH('2017 EPA Data'!A1042,'Crosswalk Particulates'!$A:$A,0))</f>
        <v>industry-fuel-biomass</v>
      </c>
      <c r="G1042" s="39">
        <f>INDEX('Crosswalk Particulates'!$E:$E,MATCH('2017 EPA Data'!$B1042,'Crosswalk Particulates'!$D:$D,0))</f>
        <v>0</v>
      </c>
      <c r="H1042" s="50">
        <f t="shared" si="16"/>
        <v>0</v>
      </c>
    </row>
    <row r="1043" spans="1:8" hidden="1" x14ac:dyDescent="0.25">
      <c r="A1043" s="31" t="s">
        <v>2450</v>
      </c>
      <c r="B1043" s="31" t="s">
        <v>2503</v>
      </c>
      <c r="C1043" s="31" t="s">
        <v>2408</v>
      </c>
      <c r="D1043" s="41">
        <v>48428.933784000001</v>
      </c>
      <c r="E1043" s="31" t="s">
        <v>2409</v>
      </c>
      <c r="F1043" s="35" t="str">
        <f>INDEX('Crosswalk Particulates'!$B:$B,MATCH('2017 EPA Data'!A1043,'Crosswalk Particulates'!$A:$A,0))</f>
        <v>process-waste-industry</v>
      </c>
      <c r="G1043" s="39">
        <f>INDEX('Crosswalk Particulates'!$E:$E,MATCH('2017 EPA Data'!$B1043,'Crosswalk Particulates'!$D:$D,0))</f>
        <v>0</v>
      </c>
      <c r="H1043" s="50">
        <f t="shared" si="16"/>
        <v>0</v>
      </c>
    </row>
    <row r="1044" spans="1:8" hidden="1" x14ac:dyDescent="0.25">
      <c r="A1044" s="31" t="s">
        <v>2493</v>
      </c>
      <c r="B1044" s="31" t="s">
        <v>2550</v>
      </c>
      <c r="C1044" s="31" t="s">
        <v>2408</v>
      </c>
      <c r="D1044" s="41">
        <v>48419.284335912598</v>
      </c>
      <c r="E1044" s="31" t="s">
        <v>2409</v>
      </c>
      <c r="F1044" s="35" t="str">
        <f>INDEX('Crosswalk Particulates'!$B:$B,MATCH('2017 EPA Data'!A1044,'Crosswalk Particulates'!$A:$A,0))</f>
        <v>process-other-industry</v>
      </c>
      <c r="G1044" s="39">
        <f>INDEX('Crosswalk Particulates'!$E:$E,MATCH('2017 EPA Data'!$B1044,'Crosswalk Particulates'!$D:$D,0))</f>
        <v>0</v>
      </c>
      <c r="H1044" s="50">
        <f t="shared" si="16"/>
        <v>0</v>
      </c>
    </row>
    <row r="1045" spans="1:8" hidden="1" x14ac:dyDescent="0.25">
      <c r="A1045" s="31" t="s">
        <v>2444</v>
      </c>
      <c r="B1045" s="31" t="s">
        <v>2457</v>
      </c>
      <c r="C1045" s="31" t="s">
        <v>2408</v>
      </c>
      <c r="D1045" s="41">
        <v>48414.393900000003</v>
      </c>
      <c r="E1045" s="31" t="s">
        <v>2409</v>
      </c>
      <c r="F1045" s="35" t="str">
        <f>INDEX('Crosswalk Particulates'!$B:$B,MATCH('2017 EPA Data'!A1045,'Crosswalk Particulates'!$A:$A,0))</f>
        <v>process-other-industry</v>
      </c>
      <c r="G1045" s="39">
        <f>INDEX('Crosswalk Particulates'!$E:$E,MATCH('2017 EPA Data'!$B1045,'Crosswalk Particulates'!$D:$D,0))</f>
        <v>0</v>
      </c>
      <c r="H1045" s="50">
        <f t="shared" si="16"/>
        <v>0</v>
      </c>
    </row>
    <row r="1046" spans="1:8" hidden="1" x14ac:dyDescent="0.25">
      <c r="A1046" s="31" t="s">
        <v>2523</v>
      </c>
      <c r="B1046" s="31" t="s">
        <v>2416</v>
      </c>
      <c r="C1046" s="31" t="s">
        <v>2408</v>
      </c>
      <c r="D1046" s="41">
        <v>48335.222865051001</v>
      </c>
      <c r="E1046" s="31" t="s">
        <v>2409</v>
      </c>
      <c r="F1046" s="35" t="str">
        <f>INDEX('Crosswalk Particulates'!$B:$B,MATCH('2017 EPA Data'!A1046,'Crosswalk Particulates'!$A:$A,0))</f>
        <v>industry-fuel-other</v>
      </c>
      <c r="G1046" s="39">
        <f>INDEX('Crosswalk Particulates'!$E:$E,MATCH('2017 EPA Data'!$B1046,'Crosswalk Particulates'!$D:$D,0))</f>
        <v>0</v>
      </c>
      <c r="H1046" s="50">
        <f t="shared" si="16"/>
        <v>0</v>
      </c>
    </row>
    <row r="1047" spans="1:8" hidden="1" x14ac:dyDescent="0.25">
      <c r="A1047" s="31" t="s">
        <v>2510</v>
      </c>
      <c r="B1047" s="31" t="s">
        <v>2590</v>
      </c>
      <c r="C1047" s="31" t="s">
        <v>2408</v>
      </c>
      <c r="D1047" s="41">
        <v>48261.36</v>
      </c>
      <c r="E1047" s="31" t="s">
        <v>2409</v>
      </c>
      <c r="F1047" s="35" t="str">
        <f>INDEX('Crosswalk Particulates'!$B:$B,MATCH('2017 EPA Data'!A1047,'Crosswalk Particulates'!$A:$A,0))</f>
        <v>process-iron and steel-industry</v>
      </c>
      <c r="G1047" s="39">
        <f>INDEX('Crosswalk Particulates'!$E:$E,MATCH('2017 EPA Data'!$B1047,'Crosswalk Particulates'!$D:$D,0))</f>
        <v>0</v>
      </c>
      <c r="H1047" s="50">
        <f t="shared" si="16"/>
        <v>0</v>
      </c>
    </row>
    <row r="1048" spans="1:8" hidden="1" x14ac:dyDescent="0.25">
      <c r="A1048" s="31" t="s">
        <v>2555</v>
      </c>
      <c r="B1048" s="31" t="s">
        <v>2416</v>
      </c>
      <c r="C1048" s="31" t="s">
        <v>2408</v>
      </c>
      <c r="D1048" s="41">
        <v>48247.675696783641</v>
      </c>
      <c r="E1048" s="31" t="s">
        <v>2409</v>
      </c>
      <c r="F1048" s="35" t="str">
        <f>INDEX('Crosswalk Particulates'!$B:$B,MATCH('2017 EPA Data'!A1048,'Crosswalk Particulates'!$A:$A,0))</f>
        <v>Commercial Buildings Sector</v>
      </c>
      <c r="G1048" s="39">
        <f>INDEX('Crosswalk Particulates'!$E:$E,MATCH('2017 EPA Data'!$B1048,'Crosswalk Particulates'!$D:$D,0))</f>
        <v>0</v>
      </c>
      <c r="H1048" s="50">
        <f t="shared" si="16"/>
        <v>0</v>
      </c>
    </row>
    <row r="1049" spans="1:8" hidden="1" x14ac:dyDescent="0.25">
      <c r="A1049" s="31" t="s">
        <v>2487</v>
      </c>
      <c r="B1049" s="31" t="s">
        <v>2481</v>
      </c>
      <c r="C1049" s="31" t="s">
        <v>2448</v>
      </c>
      <c r="D1049" s="41">
        <v>47978.401148174999</v>
      </c>
      <c r="E1049" s="31" t="s">
        <v>2413</v>
      </c>
      <c r="F1049" s="35" t="str">
        <f>INDEX('Crosswalk Particulates'!$B:$B,MATCH('2017 EPA Data'!A1049,'Crosswalk Particulates'!$A:$A,0))</f>
        <v>industry-fuel-coal</v>
      </c>
      <c r="G1049" s="39" t="str">
        <f>INDEX('Crosswalk Particulates'!$E:$E,MATCH('2017 EPA Data'!$B1049,'Crosswalk Particulates'!$D:$D,0))</f>
        <v>PM10</v>
      </c>
      <c r="H1049" s="50">
        <f t="shared" si="16"/>
        <v>43525325133.741867</v>
      </c>
    </row>
    <row r="1050" spans="1:8" hidden="1" x14ac:dyDescent="0.25">
      <c r="A1050" s="31" t="s">
        <v>2477</v>
      </c>
      <c r="B1050" s="31" t="s">
        <v>2439</v>
      </c>
      <c r="C1050" s="31" t="s">
        <v>2408</v>
      </c>
      <c r="D1050" s="41">
        <v>47918.75014707449</v>
      </c>
      <c r="E1050" s="31" t="s">
        <v>2409</v>
      </c>
      <c r="F1050" s="35" t="str">
        <f>INDEX('Crosswalk Particulates'!$B:$B,MATCH('2017 EPA Data'!A1050,'Crosswalk Particulates'!$A:$A,0))</f>
        <v>process-other-industry</v>
      </c>
      <c r="G1050" s="39">
        <f>INDEX('Crosswalk Particulates'!$E:$E,MATCH('2017 EPA Data'!$B1050,'Crosswalk Particulates'!$D:$D,0))</f>
        <v>0</v>
      </c>
      <c r="H1050" s="50">
        <f t="shared" si="16"/>
        <v>0</v>
      </c>
    </row>
    <row r="1051" spans="1:8" hidden="1" x14ac:dyDescent="0.25">
      <c r="A1051" s="31" t="s">
        <v>2456</v>
      </c>
      <c r="B1051" s="31" t="s">
        <v>2576</v>
      </c>
      <c r="C1051" s="31" t="s">
        <v>2408</v>
      </c>
      <c r="D1051" s="41">
        <v>47636.581112993837</v>
      </c>
      <c r="E1051" s="31" t="s">
        <v>2409</v>
      </c>
      <c r="F1051" s="35" t="str">
        <f>INDEX('Crosswalk Particulates'!$B:$B,MATCH('2017 EPA Data'!A1051,'Crosswalk Particulates'!$A:$A,0))</f>
        <v>Electricity Sector</v>
      </c>
      <c r="G1051" s="39">
        <f>INDEX('Crosswalk Particulates'!$E:$E,MATCH('2017 EPA Data'!$B1051,'Crosswalk Particulates'!$D:$D,0))</f>
        <v>0</v>
      </c>
      <c r="H1051" s="50">
        <f t="shared" si="16"/>
        <v>0</v>
      </c>
    </row>
    <row r="1052" spans="1:8" hidden="1" x14ac:dyDescent="0.25">
      <c r="A1052" s="31" t="s">
        <v>2477</v>
      </c>
      <c r="B1052" s="31" t="s">
        <v>2431</v>
      </c>
      <c r="C1052" s="31" t="s">
        <v>2408</v>
      </c>
      <c r="D1052" s="41">
        <v>47438.837160000003</v>
      </c>
      <c r="E1052" s="31" t="s">
        <v>2409</v>
      </c>
      <c r="F1052" s="35" t="str">
        <f>INDEX('Crosswalk Particulates'!$B:$B,MATCH('2017 EPA Data'!A1052,'Crosswalk Particulates'!$A:$A,0))</f>
        <v>process-other-industry</v>
      </c>
      <c r="G1052" s="39">
        <f>INDEX('Crosswalk Particulates'!$E:$E,MATCH('2017 EPA Data'!$B1052,'Crosswalk Particulates'!$D:$D,0))</f>
        <v>0</v>
      </c>
      <c r="H1052" s="50">
        <f t="shared" si="16"/>
        <v>0</v>
      </c>
    </row>
    <row r="1053" spans="1:8" hidden="1" x14ac:dyDescent="0.25">
      <c r="A1053" s="31" t="s">
        <v>2429</v>
      </c>
      <c r="B1053" s="31" t="s">
        <v>2459</v>
      </c>
      <c r="C1053" s="31" t="s">
        <v>2408</v>
      </c>
      <c r="D1053" s="41">
        <v>46919.100756694002</v>
      </c>
      <c r="E1053" s="31" t="s">
        <v>2409</v>
      </c>
      <c r="F1053" s="35" t="str">
        <f>INDEX('Crosswalk Particulates'!$B:$B,MATCH('2017 EPA Data'!A1053,'Crosswalk Particulates'!$A:$A,0))</f>
        <v>process-other-industry</v>
      </c>
      <c r="G1053" s="39">
        <f>INDEX('Crosswalk Particulates'!$E:$E,MATCH('2017 EPA Data'!$B1053,'Crosswalk Particulates'!$D:$D,0))</f>
        <v>0</v>
      </c>
      <c r="H1053" s="50">
        <f t="shared" si="16"/>
        <v>0</v>
      </c>
    </row>
    <row r="1054" spans="1:8" hidden="1" x14ac:dyDescent="0.25">
      <c r="A1054" s="31" t="s">
        <v>2523</v>
      </c>
      <c r="B1054" s="31" t="s">
        <v>2500</v>
      </c>
      <c r="C1054" s="31" t="s">
        <v>2448</v>
      </c>
      <c r="D1054" s="41">
        <v>46687.858995415401</v>
      </c>
      <c r="E1054" s="31" t="s">
        <v>2413</v>
      </c>
      <c r="F1054" s="35" t="str">
        <f>INDEX('Crosswalk Particulates'!$B:$B,MATCH('2017 EPA Data'!A1054,'Crosswalk Particulates'!$A:$A,0))</f>
        <v>industry-fuel-other</v>
      </c>
      <c r="G1054" s="39" t="str">
        <f>INDEX('Crosswalk Particulates'!$E:$E,MATCH('2017 EPA Data'!$B1054,'Crosswalk Particulates'!$D:$D,0))</f>
        <v>NOX</v>
      </c>
      <c r="H1054" s="50">
        <f t="shared" si="16"/>
        <v>42354563594.102753</v>
      </c>
    </row>
    <row r="1055" spans="1:8" hidden="1" x14ac:dyDescent="0.25">
      <c r="A1055" s="31" t="s">
        <v>2425</v>
      </c>
      <c r="B1055" s="31" t="s">
        <v>2607</v>
      </c>
      <c r="D1055" s="41">
        <v>46470.885697148449</v>
      </c>
      <c r="E1055" s="31" t="s">
        <v>2413</v>
      </c>
      <c r="F1055" s="35" t="str">
        <f>INDEX('Crosswalk Particulates'!$B:$B,MATCH('2017 EPA Data'!A1055,'Crosswalk Particulates'!$A:$A,0))</f>
        <v>Other-EPA</v>
      </c>
      <c r="G1055" s="39" t="str">
        <f>INDEX('Crosswalk Particulates'!$E:$E,MATCH('2017 EPA Data'!$B1055,'Crosswalk Particulates'!$D:$D,0))</f>
        <v>BC</v>
      </c>
      <c r="H1055" s="50">
        <f t="shared" si="16"/>
        <v>42157728494.841248</v>
      </c>
    </row>
    <row r="1056" spans="1:8" hidden="1" x14ac:dyDescent="0.25">
      <c r="A1056" s="31" t="s">
        <v>2454</v>
      </c>
      <c r="B1056" s="31" t="s">
        <v>2500</v>
      </c>
      <c r="C1056" s="31" t="s">
        <v>2448</v>
      </c>
      <c r="D1056" s="41">
        <v>46340.227859754232</v>
      </c>
      <c r="E1056" s="31" t="s">
        <v>2413</v>
      </c>
      <c r="F1056" s="35" t="str">
        <f>INDEX('Crosswalk Particulates'!$B:$B,MATCH('2017 EPA Data'!A1056,'Crosswalk Particulates'!$A:$A,0))</f>
        <v>Other-EPA</v>
      </c>
      <c r="G1056" s="39" t="str">
        <f>INDEX('Crosswalk Particulates'!$E:$E,MATCH('2017 EPA Data'!$B1056,'Crosswalk Particulates'!$D:$D,0))</f>
        <v>NOX</v>
      </c>
      <c r="H1056" s="50">
        <f t="shared" si="16"/>
        <v>42039197557.63282</v>
      </c>
    </row>
    <row r="1057" spans="1:8" hidden="1" x14ac:dyDescent="0.25">
      <c r="A1057" s="31" t="s">
        <v>2492</v>
      </c>
      <c r="B1057" s="31" t="s">
        <v>2451</v>
      </c>
      <c r="C1057" s="31" t="s">
        <v>2448</v>
      </c>
      <c r="D1057" s="41">
        <v>46027.945613297001</v>
      </c>
      <c r="E1057" s="31" t="s">
        <v>2413</v>
      </c>
      <c r="F1057" s="35" t="str">
        <f>INDEX('Crosswalk Particulates'!$B:$B,MATCH('2017 EPA Data'!A1057,'Crosswalk Particulates'!$A:$A,0))</f>
        <v>Commercial Buildings Sector</v>
      </c>
      <c r="G1057" s="39" t="str">
        <f>INDEX('Crosswalk Particulates'!$E:$E,MATCH('2017 EPA Data'!$B1057,'Crosswalk Particulates'!$D:$D,0))</f>
        <v>CO</v>
      </c>
      <c r="H1057" s="50">
        <f t="shared" si="16"/>
        <v>41755899532.16156</v>
      </c>
    </row>
    <row r="1058" spans="1:8" hidden="1" x14ac:dyDescent="0.25">
      <c r="A1058" s="31" t="s">
        <v>2410</v>
      </c>
      <c r="B1058" s="31" t="s">
        <v>2552</v>
      </c>
      <c r="C1058" s="31" t="s">
        <v>2408</v>
      </c>
      <c r="D1058" s="41">
        <v>45737.021554285056</v>
      </c>
      <c r="E1058" s="31" t="s">
        <v>2409</v>
      </c>
      <c r="F1058" s="35" t="str">
        <f>INDEX('Crosswalk Particulates'!$B:$B,MATCH('2017 EPA Data'!A1058,'Crosswalk Particulates'!$A:$A,0))</f>
        <v>process-other-industry</v>
      </c>
      <c r="G1058" s="39">
        <f>INDEX('Crosswalk Particulates'!$E:$E,MATCH('2017 EPA Data'!$B1058,'Crosswalk Particulates'!$D:$D,0))</f>
        <v>0</v>
      </c>
      <c r="H1058" s="50">
        <f t="shared" si="16"/>
        <v>0</v>
      </c>
    </row>
    <row r="1059" spans="1:8" hidden="1" x14ac:dyDescent="0.25">
      <c r="A1059" s="31" t="s">
        <v>2498</v>
      </c>
      <c r="B1059" s="31" t="s">
        <v>2474</v>
      </c>
      <c r="D1059" s="41">
        <v>45082</v>
      </c>
      <c r="E1059" s="31" t="s">
        <v>2409</v>
      </c>
      <c r="F1059" s="35" t="str">
        <f>INDEX('Crosswalk Particulates'!$B:$B,MATCH('2017 EPA Data'!A1059,'Crosswalk Particulates'!$A:$A,0))</f>
        <v>process-cement-industry</v>
      </c>
      <c r="G1059" s="39">
        <f>INDEX('Crosswalk Particulates'!$E:$E,MATCH('2017 EPA Data'!$B1059,'Crosswalk Particulates'!$D:$D,0))</f>
        <v>0</v>
      </c>
      <c r="H1059" s="50">
        <f t="shared" si="16"/>
        <v>0</v>
      </c>
    </row>
    <row r="1060" spans="1:8" hidden="1" x14ac:dyDescent="0.25">
      <c r="A1060" s="31" t="s">
        <v>2487</v>
      </c>
      <c r="B1060" s="31" t="s">
        <v>2495</v>
      </c>
      <c r="C1060" s="31" t="s">
        <v>2408</v>
      </c>
      <c r="D1060" s="41">
        <v>45064.701215599998</v>
      </c>
      <c r="E1060" s="31" t="s">
        <v>2409</v>
      </c>
      <c r="F1060" s="35" t="str">
        <f>INDEX('Crosswalk Particulates'!$B:$B,MATCH('2017 EPA Data'!A1060,'Crosswalk Particulates'!$A:$A,0))</f>
        <v>industry-fuel-coal</v>
      </c>
      <c r="G1060" s="39">
        <f>INDEX('Crosswalk Particulates'!$E:$E,MATCH('2017 EPA Data'!$B1060,'Crosswalk Particulates'!$D:$D,0))</f>
        <v>0</v>
      </c>
      <c r="H1060" s="50">
        <f t="shared" si="16"/>
        <v>0</v>
      </c>
    </row>
    <row r="1061" spans="1:8" hidden="1" x14ac:dyDescent="0.25">
      <c r="A1061" s="31" t="s">
        <v>2433</v>
      </c>
      <c r="B1061" s="31" t="s">
        <v>2497</v>
      </c>
      <c r="C1061" s="31" t="s">
        <v>2408</v>
      </c>
      <c r="D1061" s="41">
        <v>44944.111715123581</v>
      </c>
      <c r="E1061" s="31" t="s">
        <v>2409</v>
      </c>
      <c r="F1061" s="35" t="str">
        <f>INDEX('Crosswalk Particulates'!$B:$B,MATCH('2017 EPA Data'!A1061,'Crosswalk Particulates'!$A:$A,0))</f>
        <v>process-ngps-industry</v>
      </c>
      <c r="G1061" s="39">
        <f>INDEX('Crosswalk Particulates'!$E:$E,MATCH('2017 EPA Data'!$B1061,'Crosswalk Particulates'!$D:$D,0))</f>
        <v>0</v>
      </c>
      <c r="H1061" s="50">
        <f t="shared" si="16"/>
        <v>0</v>
      </c>
    </row>
    <row r="1062" spans="1:8" hidden="1" x14ac:dyDescent="0.25">
      <c r="A1062" s="31" t="s">
        <v>2494</v>
      </c>
      <c r="B1062" s="31" t="s">
        <v>2576</v>
      </c>
      <c r="C1062" s="31" t="s">
        <v>2408</v>
      </c>
      <c r="D1062" s="41">
        <v>44639.403456918313</v>
      </c>
      <c r="E1062" s="31" t="s">
        <v>2409</v>
      </c>
      <c r="F1062" s="35" t="str">
        <f>INDEX('Crosswalk Particulates'!$B:$B,MATCH('2017 EPA Data'!A1062,'Crosswalk Particulates'!$A:$A,0))</f>
        <v>Transportation Sector</v>
      </c>
      <c r="G1062" s="39">
        <f>INDEX('Crosswalk Particulates'!$E:$E,MATCH('2017 EPA Data'!$B1062,'Crosswalk Particulates'!$D:$D,0))</f>
        <v>0</v>
      </c>
      <c r="H1062" s="50">
        <f t="shared" si="16"/>
        <v>0</v>
      </c>
    </row>
    <row r="1063" spans="1:8" hidden="1" x14ac:dyDescent="0.25">
      <c r="A1063" s="31" t="s">
        <v>2450</v>
      </c>
      <c r="B1063" s="31" t="s">
        <v>2575</v>
      </c>
      <c r="C1063" s="31" t="s">
        <v>2408</v>
      </c>
      <c r="D1063" s="41">
        <v>44527.219482322893</v>
      </c>
      <c r="E1063" s="31" t="s">
        <v>2409</v>
      </c>
      <c r="F1063" s="35" t="str">
        <f>INDEX('Crosswalk Particulates'!$B:$B,MATCH('2017 EPA Data'!A1063,'Crosswalk Particulates'!$A:$A,0))</f>
        <v>process-waste-industry</v>
      </c>
      <c r="G1063" s="39">
        <f>INDEX('Crosswalk Particulates'!$E:$E,MATCH('2017 EPA Data'!$B1063,'Crosswalk Particulates'!$D:$D,0))</f>
        <v>0</v>
      </c>
      <c r="H1063" s="50">
        <f t="shared" si="16"/>
        <v>0</v>
      </c>
    </row>
    <row r="1064" spans="1:8" hidden="1" x14ac:dyDescent="0.25">
      <c r="A1064" s="31" t="s">
        <v>2494</v>
      </c>
      <c r="B1064" s="31" t="s">
        <v>2459</v>
      </c>
      <c r="C1064" s="31" t="s">
        <v>2408</v>
      </c>
      <c r="D1064" s="41">
        <v>44368.491744980252</v>
      </c>
      <c r="E1064" s="31" t="s">
        <v>2409</v>
      </c>
      <c r="F1064" s="35" t="str">
        <f>INDEX('Crosswalk Particulates'!$B:$B,MATCH('2017 EPA Data'!A1064,'Crosswalk Particulates'!$A:$A,0))</f>
        <v>Transportation Sector</v>
      </c>
      <c r="G1064" s="39">
        <f>INDEX('Crosswalk Particulates'!$E:$E,MATCH('2017 EPA Data'!$B1064,'Crosswalk Particulates'!$D:$D,0))</f>
        <v>0</v>
      </c>
      <c r="H1064" s="50">
        <f t="shared" si="16"/>
        <v>0</v>
      </c>
    </row>
    <row r="1065" spans="1:8" hidden="1" x14ac:dyDescent="0.25">
      <c r="A1065" s="31" t="s">
        <v>2492</v>
      </c>
      <c r="B1065" s="31" t="s">
        <v>2519</v>
      </c>
      <c r="C1065" s="31" t="s">
        <v>2408</v>
      </c>
      <c r="D1065" s="41">
        <v>44103.003645249097</v>
      </c>
      <c r="E1065" s="31" t="s">
        <v>2409</v>
      </c>
      <c r="F1065" s="35" t="str">
        <f>INDEX('Crosswalk Particulates'!$B:$B,MATCH('2017 EPA Data'!A1065,'Crosswalk Particulates'!$A:$A,0))</f>
        <v>Commercial Buildings Sector</v>
      </c>
      <c r="G1065" s="39">
        <f>INDEX('Crosswalk Particulates'!$E:$E,MATCH('2017 EPA Data'!$B1065,'Crosswalk Particulates'!$D:$D,0))</f>
        <v>0</v>
      </c>
      <c r="H1065" s="50">
        <f t="shared" si="16"/>
        <v>0</v>
      </c>
    </row>
    <row r="1066" spans="1:8" hidden="1" x14ac:dyDescent="0.25">
      <c r="A1066" s="31" t="s">
        <v>2429</v>
      </c>
      <c r="B1066" s="31" t="s">
        <v>2608</v>
      </c>
      <c r="C1066" s="31" t="s">
        <v>2408</v>
      </c>
      <c r="D1066" s="41">
        <v>43642.284938634999</v>
      </c>
      <c r="E1066" s="31" t="s">
        <v>2409</v>
      </c>
      <c r="F1066" s="35" t="str">
        <f>INDEX('Crosswalk Particulates'!$B:$B,MATCH('2017 EPA Data'!A1066,'Crosswalk Particulates'!$A:$A,0))</f>
        <v>process-other-industry</v>
      </c>
      <c r="G1066" s="39">
        <f>INDEX('Crosswalk Particulates'!$E:$E,MATCH('2017 EPA Data'!$B1066,'Crosswalk Particulates'!$D:$D,0))</f>
        <v>0</v>
      </c>
      <c r="H1066" s="50">
        <f t="shared" si="16"/>
        <v>0</v>
      </c>
    </row>
    <row r="1067" spans="1:8" hidden="1" x14ac:dyDescent="0.25">
      <c r="A1067" s="31" t="s">
        <v>2477</v>
      </c>
      <c r="B1067" s="31" t="s">
        <v>2464</v>
      </c>
      <c r="C1067" s="31" t="s">
        <v>2408</v>
      </c>
      <c r="D1067" s="41">
        <v>43577.907058893252</v>
      </c>
      <c r="E1067" s="31" t="s">
        <v>2409</v>
      </c>
      <c r="F1067" s="35" t="str">
        <f>INDEX('Crosswalk Particulates'!$B:$B,MATCH('2017 EPA Data'!A1067,'Crosswalk Particulates'!$A:$A,0))</f>
        <v>process-other-industry</v>
      </c>
      <c r="G1067" s="39">
        <f>INDEX('Crosswalk Particulates'!$E:$E,MATCH('2017 EPA Data'!$B1067,'Crosswalk Particulates'!$D:$D,0))</f>
        <v>0</v>
      </c>
      <c r="H1067" s="50">
        <f t="shared" si="16"/>
        <v>0</v>
      </c>
    </row>
    <row r="1068" spans="1:8" hidden="1" x14ac:dyDescent="0.25">
      <c r="A1068" s="31" t="s">
        <v>2494</v>
      </c>
      <c r="B1068" s="31" t="s">
        <v>2447</v>
      </c>
      <c r="C1068" s="31" t="s">
        <v>2448</v>
      </c>
      <c r="D1068" s="41">
        <v>43240.481935167903</v>
      </c>
      <c r="E1068" s="31" t="s">
        <v>2413</v>
      </c>
      <c r="F1068" s="35" t="str">
        <f>INDEX('Crosswalk Particulates'!$B:$B,MATCH('2017 EPA Data'!A1068,'Crosswalk Particulates'!$A:$A,0))</f>
        <v>Transportation Sector</v>
      </c>
      <c r="G1068" s="39" t="str">
        <f>INDEX('Crosswalk Particulates'!$E:$E,MATCH('2017 EPA Data'!$B1068,'Crosswalk Particulates'!$D:$D,0))</f>
        <v>VOC</v>
      </c>
      <c r="H1068" s="50">
        <f t="shared" si="16"/>
        <v>39227152012.744057</v>
      </c>
    </row>
    <row r="1069" spans="1:8" hidden="1" x14ac:dyDescent="0.25">
      <c r="A1069" s="31" t="s">
        <v>2429</v>
      </c>
      <c r="B1069" s="31" t="s">
        <v>2453</v>
      </c>
      <c r="C1069" s="31" t="s">
        <v>2408</v>
      </c>
      <c r="D1069" s="41">
        <v>43145.537876310002</v>
      </c>
      <c r="E1069" s="31" t="s">
        <v>2409</v>
      </c>
      <c r="F1069" s="35" t="str">
        <f>INDEX('Crosswalk Particulates'!$B:$B,MATCH('2017 EPA Data'!A1069,'Crosswalk Particulates'!$A:$A,0))</f>
        <v>process-other-industry</v>
      </c>
      <c r="G1069" s="39">
        <f>INDEX('Crosswalk Particulates'!$E:$E,MATCH('2017 EPA Data'!$B1069,'Crosswalk Particulates'!$D:$D,0))</f>
        <v>0</v>
      </c>
      <c r="H1069" s="50">
        <f t="shared" si="16"/>
        <v>0</v>
      </c>
    </row>
    <row r="1070" spans="1:8" hidden="1" x14ac:dyDescent="0.25">
      <c r="A1070" s="31" t="s">
        <v>2482</v>
      </c>
      <c r="B1070" s="31" t="s">
        <v>2481</v>
      </c>
      <c r="C1070" s="31" t="s">
        <v>2448</v>
      </c>
      <c r="D1070" s="41">
        <v>42932.753228454421</v>
      </c>
      <c r="E1070" s="31" t="s">
        <v>2413</v>
      </c>
      <c r="F1070" s="35" t="str">
        <f>INDEX('Crosswalk Particulates'!$B:$B,MATCH('2017 EPA Data'!A1070,'Crosswalk Particulates'!$A:$A,0))</f>
        <v>Other-EPA</v>
      </c>
      <c r="G1070" s="39" t="str">
        <f>INDEX('Crosswalk Particulates'!$E:$E,MATCH('2017 EPA Data'!$B1070,'Crosswalk Particulates'!$D:$D,0))</f>
        <v>PM10</v>
      </c>
      <c r="H1070" s="50">
        <f t="shared" si="16"/>
        <v>38947984893.953995</v>
      </c>
    </row>
    <row r="1071" spans="1:8" hidden="1" x14ac:dyDescent="0.25">
      <c r="A1071" s="31" t="s">
        <v>2420</v>
      </c>
      <c r="B1071" s="31" t="s">
        <v>2470</v>
      </c>
      <c r="C1071" s="31" t="s">
        <v>2408</v>
      </c>
      <c r="D1071" s="41">
        <v>42858.131738422322</v>
      </c>
      <c r="E1071" s="31" t="s">
        <v>2409</v>
      </c>
      <c r="F1071" s="35" t="str">
        <f>INDEX('Crosswalk Particulates'!$B:$B,MATCH('2017 EPA Data'!A1071,'Crosswalk Particulates'!$A:$A,0))</f>
        <v>Other-EPA</v>
      </c>
      <c r="G1071" s="39">
        <f>INDEX('Crosswalk Particulates'!$E:$E,MATCH('2017 EPA Data'!$B1071,'Crosswalk Particulates'!$D:$D,0))</f>
        <v>0</v>
      </c>
      <c r="H1071" s="50">
        <f t="shared" si="16"/>
        <v>0</v>
      </c>
    </row>
    <row r="1072" spans="1:8" hidden="1" x14ac:dyDescent="0.25">
      <c r="A1072" s="31" t="s">
        <v>2493</v>
      </c>
      <c r="B1072" s="31" t="s">
        <v>2503</v>
      </c>
      <c r="C1072" s="31" t="s">
        <v>2408</v>
      </c>
      <c r="D1072" s="41">
        <v>42673.018734389603</v>
      </c>
      <c r="E1072" s="31" t="s">
        <v>2409</v>
      </c>
      <c r="F1072" s="35" t="str">
        <f>INDEX('Crosswalk Particulates'!$B:$B,MATCH('2017 EPA Data'!A1072,'Crosswalk Particulates'!$A:$A,0))</f>
        <v>process-other-industry</v>
      </c>
      <c r="G1072" s="39">
        <f>INDEX('Crosswalk Particulates'!$E:$E,MATCH('2017 EPA Data'!$B1072,'Crosswalk Particulates'!$D:$D,0))</f>
        <v>0</v>
      </c>
      <c r="H1072" s="50">
        <f t="shared" si="16"/>
        <v>0</v>
      </c>
    </row>
    <row r="1073" spans="1:8" hidden="1" x14ac:dyDescent="0.25">
      <c r="A1073" s="31" t="s">
        <v>2456</v>
      </c>
      <c r="B1073" s="31" t="s">
        <v>2435</v>
      </c>
      <c r="C1073" s="31" t="s">
        <v>2408</v>
      </c>
      <c r="D1073" s="41">
        <v>42058.253854720002</v>
      </c>
      <c r="E1073" s="31" t="s">
        <v>2409</v>
      </c>
      <c r="F1073" s="35" t="str">
        <f>INDEX('Crosswalk Particulates'!$B:$B,MATCH('2017 EPA Data'!A1073,'Crosswalk Particulates'!$A:$A,0))</f>
        <v>Electricity Sector</v>
      </c>
      <c r="G1073" s="39">
        <f>INDEX('Crosswalk Particulates'!$E:$E,MATCH('2017 EPA Data'!$B1073,'Crosswalk Particulates'!$D:$D,0))</f>
        <v>0</v>
      </c>
      <c r="H1073" s="50">
        <f t="shared" si="16"/>
        <v>0</v>
      </c>
    </row>
    <row r="1074" spans="1:8" hidden="1" x14ac:dyDescent="0.25">
      <c r="A1074" s="31" t="s">
        <v>2492</v>
      </c>
      <c r="B1074" s="31" t="s">
        <v>2592</v>
      </c>
      <c r="C1074" s="31" t="s">
        <v>2408</v>
      </c>
      <c r="D1074" s="41">
        <v>42057.1746822196</v>
      </c>
      <c r="E1074" s="31" t="s">
        <v>2409</v>
      </c>
      <c r="F1074" s="35" t="str">
        <f>INDEX('Crosswalk Particulates'!$B:$B,MATCH('2017 EPA Data'!A1074,'Crosswalk Particulates'!$A:$A,0))</f>
        <v>Commercial Buildings Sector</v>
      </c>
      <c r="G1074" s="39">
        <f>INDEX('Crosswalk Particulates'!$E:$E,MATCH('2017 EPA Data'!$B1074,'Crosswalk Particulates'!$D:$D,0))</f>
        <v>0</v>
      </c>
      <c r="H1074" s="50">
        <f t="shared" si="16"/>
        <v>0</v>
      </c>
    </row>
    <row r="1075" spans="1:8" hidden="1" x14ac:dyDescent="0.25">
      <c r="A1075" s="31" t="s">
        <v>2538</v>
      </c>
      <c r="B1075" s="31" t="s">
        <v>2411</v>
      </c>
      <c r="C1075" s="31" t="s">
        <v>2412</v>
      </c>
      <c r="D1075" s="41">
        <v>41983</v>
      </c>
      <c r="E1075" s="31" t="s">
        <v>2413</v>
      </c>
      <c r="F1075" s="35" t="str">
        <f>INDEX('Crosswalk Particulates'!$B:$B,MATCH('2017 EPA Data'!A1075,'Crosswalk Particulates'!$A:$A,0))</f>
        <v>process-mining-industry</v>
      </c>
      <c r="G1075" s="39">
        <f>INDEX('Crosswalk Particulates'!$E:$E,MATCH('2017 EPA Data'!$B1075,'Crosswalk Particulates'!$D:$D,0))</f>
        <v>0</v>
      </c>
      <c r="H1075" s="50">
        <f t="shared" si="16"/>
        <v>38086382233.672928</v>
      </c>
    </row>
    <row r="1076" spans="1:8" hidden="1" x14ac:dyDescent="0.25">
      <c r="A1076" s="31" t="s">
        <v>2414</v>
      </c>
      <c r="B1076" s="31" t="s">
        <v>2589</v>
      </c>
      <c r="C1076" s="31" t="s">
        <v>2412</v>
      </c>
      <c r="D1076" s="41">
        <v>41787.565864419361</v>
      </c>
      <c r="E1076" s="31" t="s">
        <v>2413</v>
      </c>
      <c r="F1076" s="35" t="str">
        <f>INDEX('Crosswalk Particulates'!$B:$B,MATCH('2017 EPA Data'!A1076,'Crosswalk Particulates'!$A:$A,0))</f>
        <v>Transportation Sector</v>
      </c>
      <c r="G1076" s="39" t="str">
        <f>INDEX('Crosswalk Particulates'!$E:$E,MATCH('2017 EPA Data'!$B1076,'Crosswalk Particulates'!$D:$D,0))</f>
        <v>N2O</v>
      </c>
      <c r="H1076" s="50">
        <f t="shared" si="16"/>
        <v>37909087157.350807</v>
      </c>
    </row>
    <row r="1077" spans="1:8" hidden="1" x14ac:dyDescent="0.25">
      <c r="A1077" s="31" t="s">
        <v>2487</v>
      </c>
      <c r="B1077" s="31" t="s">
        <v>2503</v>
      </c>
      <c r="C1077" s="31" t="s">
        <v>2408</v>
      </c>
      <c r="D1077" s="41">
        <v>41721.067308969628</v>
      </c>
      <c r="E1077" s="31" t="s">
        <v>2409</v>
      </c>
      <c r="F1077" s="35" t="str">
        <f>INDEX('Crosswalk Particulates'!$B:$B,MATCH('2017 EPA Data'!A1077,'Crosswalk Particulates'!$A:$A,0))</f>
        <v>industry-fuel-coal</v>
      </c>
      <c r="G1077" s="39">
        <f>INDEX('Crosswalk Particulates'!$E:$E,MATCH('2017 EPA Data'!$B1077,'Crosswalk Particulates'!$D:$D,0))</f>
        <v>0</v>
      </c>
      <c r="H1077" s="50">
        <f t="shared" si="16"/>
        <v>0</v>
      </c>
    </row>
    <row r="1078" spans="1:8" hidden="1" x14ac:dyDescent="0.25">
      <c r="A1078" s="31" t="s">
        <v>2491</v>
      </c>
      <c r="B1078" s="31" t="s">
        <v>2525</v>
      </c>
      <c r="D1078" s="41">
        <v>41521.169750151304</v>
      </c>
      <c r="E1078" s="31" t="s">
        <v>2413</v>
      </c>
      <c r="F1078" s="35" t="str">
        <f>INDEX('Crosswalk Particulates'!$B:$B,MATCH('2017 EPA Data'!A1078,'Crosswalk Particulates'!$A:$A,0))</f>
        <v>industry-fuel-biomass</v>
      </c>
      <c r="G1078" s="39" t="str">
        <f>INDEX('Crosswalk Particulates'!$E:$E,MATCH('2017 EPA Data'!$B1078,'Crosswalk Particulates'!$D:$D,0))</f>
        <v>OC</v>
      </c>
      <c r="H1078" s="50">
        <f t="shared" si="16"/>
        <v>37667416380.284409</v>
      </c>
    </row>
    <row r="1079" spans="1:8" hidden="1" x14ac:dyDescent="0.25">
      <c r="A1079" s="31" t="s">
        <v>2477</v>
      </c>
      <c r="B1079" s="31" t="s">
        <v>2573</v>
      </c>
      <c r="C1079" s="31" t="s">
        <v>2408</v>
      </c>
      <c r="D1079" s="41">
        <v>41138.5933943208</v>
      </c>
      <c r="E1079" s="31" t="s">
        <v>2409</v>
      </c>
      <c r="F1079" s="35" t="str">
        <f>INDEX('Crosswalk Particulates'!$B:$B,MATCH('2017 EPA Data'!A1079,'Crosswalk Particulates'!$A:$A,0))</f>
        <v>process-other-industry</v>
      </c>
      <c r="G1079" s="39">
        <f>INDEX('Crosswalk Particulates'!$E:$E,MATCH('2017 EPA Data'!$B1079,'Crosswalk Particulates'!$D:$D,0))</f>
        <v>0</v>
      </c>
      <c r="H1079" s="50">
        <f t="shared" si="16"/>
        <v>0</v>
      </c>
    </row>
    <row r="1080" spans="1:8" hidden="1" x14ac:dyDescent="0.25">
      <c r="A1080" s="31" t="s">
        <v>2469</v>
      </c>
      <c r="B1080" s="31" t="s">
        <v>2602</v>
      </c>
      <c r="C1080" s="31" t="s">
        <v>2408</v>
      </c>
      <c r="D1080" s="41">
        <v>41106.161188999999</v>
      </c>
      <c r="E1080" s="31" t="s">
        <v>2409</v>
      </c>
      <c r="F1080" s="35" t="str">
        <f>INDEX('Crosswalk Particulates'!$B:$B,MATCH('2017 EPA Data'!A1080,'Crosswalk Particulates'!$A:$A,0))</f>
        <v>process-chemicals-industry</v>
      </c>
      <c r="G1080" s="39">
        <f>INDEX('Crosswalk Particulates'!$E:$E,MATCH('2017 EPA Data'!$B1080,'Crosswalk Particulates'!$D:$D,0))</f>
        <v>0</v>
      </c>
      <c r="H1080" s="50">
        <f t="shared" si="16"/>
        <v>0</v>
      </c>
    </row>
    <row r="1081" spans="1:8" hidden="1" x14ac:dyDescent="0.25">
      <c r="A1081" s="31" t="s">
        <v>2556</v>
      </c>
      <c r="B1081" s="31" t="s">
        <v>2427</v>
      </c>
      <c r="C1081" s="31" t="s">
        <v>2408</v>
      </c>
      <c r="D1081" s="41">
        <v>40943.32454389675</v>
      </c>
      <c r="E1081" s="31" t="s">
        <v>2409</v>
      </c>
      <c r="F1081" s="35" t="str">
        <f>INDEX('Crosswalk Particulates'!$B:$B,MATCH('2017 EPA Data'!A1081,'Crosswalk Particulates'!$A:$A,0))</f>
        <v>Commercial Buildings Sector</v>
      </c>
      <c r="G1081" s="39">
        <f>INDEX('Crosswalk Particulates'!$E:$E,MATCH('2017 EPA Data'!$B1081,'Crosswalk Particulates'!$D:$D,0))</f>
        <v>0</v>
      </c>
      <c r="H1081" s="50">
        <f t="shared" si="16"/>
        <v>0</v>
      </c>
    </row>
    <row r="1082" spans="1:8" hidden="1" x14ac:dyDescent="0.25">
      <c r="A1082" s="31" t="s">
        <v>2444</v>
      </c>
      <c r="B1082" s="31" t="s">
        <v>2537</v>
      </c>
      <c r="C1082" s="31" t="s">
        <v>2408</v>
      </c>
      <c r="D1082" s="41">
        <v>40794.55085745969</v>
      </c>
      <c r="E1082" s="31" t="s">
        <v>2409</v>
      </c>
      <c r="F1082" s="35" t="str">
        <f>INDEX('Crosswalk Particulates'!$B:$B,MATCH('2017 EPA Data'!A1082,'Crosswalk Particulates'!$A:$A,0))</f>
        <v>process-other-industry</v>
      </c>
      <c r="G1082" s="39">
        <f>INDEX('Crosswalk Particulates'!$E:$E,MATCH('2017 EPA Data'!$B1082,'Crosswalk Particulates'!$D:$D,0))</f>
        <v>0</v>
      </c>
      <c r="H1082" s="50">
        <f t="shared" si="16"/>
        <v>0</v>
      </c>
    </row>
    <row r="1083" spans="1:8" hidden="1" x14ac:dyDescent="0.25">
      <c r="A1083" s="31" t="s">
        <v>2423</v>
      </c>
      <c r="B1083" s="31" t="s">
        <v>2481</v>
      </c>
      <c r="C1083" s="31" t="s">
        <v>2448</v>
      </c>
      <c r="D1083" s="41">
        <v>40494.227428253733</v>
      </c>
      <c r="E1083" s="31" t="s">
        <v>2413</v>
      </c>
      <c r="F1083" s="35" t="str">
        <f>INDEX('Crosswalk Particulates'!$B:$B,MATCH('2017 EPA Data'!A1083,'Crosswalk Particulates'!$A:$A,0))</f>
        <v>Other-EPA</v>
      </c>
      <c r="G1083" s="39" t="str">
        <f>INDEX('Crosswalk Particulates'!$E:$E,MATCH('2017 EPA Data'!$B1083,'Crosswalk Particulates'!$D:$D,0))</f>
        <v>PM10</v>
      </c>
      <c r="H1083" s="50">
        <f t="shared" si="16"/>
        <v>36735788869.060188</v>
      </c>
    </row>
    <row r="1084" spans="1:8" hidden="1" x14ac:dyDescent="0.25">
      <c r="A1084" s="31" t="s">
        <v>2456</v>
      </c>
      <c r="B1084" s="31" t="s">
        <v>2610</v>
      </c>
      <c r="C1084" s="31" t="s">
        <v>2408</v>
      </c>
      <c r="D1084" s="41">
        <v>40438.1025888</v>
      </c>
      <c r="E1084" s="31" t="s">
        <v>2409</v>
      </c>
      <c r="F1084" s="35" t="str">
        <f>INDEX('Crosswalk Particulates'!$B:$B,MATCH('2017 EPA Data'!A1084,'Crosswalk Particulates'!$A:$A,0))</f>
        <v>Electricity Sector</v>
      </c>
      <c r="G1084" s="39">
        <f>INDEX('Crosswalk Particulates'!$E:$E,MATCH('2017 EPA Data'!$B1084,'Crosswalk Particulates'!$D:$D,0))</f>
        <v>0</v>
      </c>
      <c r="H1084" s="50">
        <f t="shared" si="16"/>
        <v>0</v>
      </c>
    </row>
    <row r="1085" spans="1:8" hidden="1" x14ac:dyDescent="0.25">
      <c r="A1085" s="31" t="s">
        <v>2473</v>
      </c>
      <c r="B1085" s="31" t="s">
        <v>2427</v>
      </c>
      <c r="C1085" s="31" t="s">
        <v>2408</v>
      </c>
      <c r="D1085" s="41">
        <v>40415.400506425554</v>
      </c>
      <c r="E1085" s="31" t="s">
        <v>2409</v>
      </c>
      <c r="F1085" s="35" t="str">
        <f>INDEX('Crosswalk Particulates'!$B:$B,MATCH('2017 EPA Data'!A1085,'Crosswalk Particulates'!$A:$A,0))</f>
        <v>Commercial Buildings Sector</v>
      </c>
      <c r="G1085" s="39">
        <f>INDEX('Crosswalk Particulates'!$E:$E,MATCH('2017 EPA Data'!$B1085,'Crosswalk Particulates'!$D:$D,0))</f>
        <v>0</v>
      </c>
      <c r="H1085" s="50">
        <f t="shared" si="16"/>
        <v>0</v>
      </c>
    </row>
    <row r="1086" spans="1:8" hidden="1" x14ac:dyDescent="0.25">
      <c r="A1086" s="31" t="s">
        <v>2546</v>
      </c>
      <c r="B1086" s="31" t="s">
        <v>2484</v>
      </c>
      <c r="C1086" s="31" t="s">
        <v>2408</v>
      </c>
      <c r="D1086" s="41">
        <v>40061.282096080002</v>
      </c>
      <c r="E1086" s="31" t="s">
        <v>2409</v>
      </c>
      <c r="F1086" s="35" t="str">
        <f>INDEX('Crosswalk Particulates'!$B:$B,MATCH('2017 EPA Data'!A1086,'Crosswalk Particulates'!$A:$A,0))</f>
        <v>Commercial Buildings Sector</v>
      </c>
      <c r="G1086" s="39">
        <f>INDEX('Crosswalk Particulates'!$E:$E,MATCH('2017 EPA Data'!$B1086,'Crosswalk Particulates'!$D:$D,0))</f>
        <v>0</v>
      </c>
      <c r="H1086" s="50">
        <f t="shared" si="16"/>
        <v>0</v>
      </c>
    </row>
    <row r="1087" spans="1:8" hidden="1" x14ac:dyDescent="0.25">
      <c r="A1087" s="31" t="s">
        <v>2494</v>
      </c>
      <c r="B1087" s="31" t="s">
        <v>2611</v>
      </c>
      <c r="C1087" s="31" t="s">
        <v>2408</v>
      </c>
      <c r="D1087" s="41">
        <v>39967.853658781059</v>
      </c>
      <c r="E1087" s="31" t="s">
        <v>2409</v>
      </c>
      <c r="F1087" s="35" t="str">
        <f>INDEX('Crosswalk Particulates'!$B:$B,MATCH('2017 EPA Data'!A1087,'Crosswalk Particulates'!$A:$A,0))</f>
        <v>Transportation Sector</v>
      </c>
      <c r="G1087" s="39">
        <f>INDEX('Crosswalk Particulates'!$E:$E,MATCH('2017 EPA Data'!$B1087,'Crosswalk Particulates'!$D:$D,0))</f>
        <v>0</v>
      </c>
      <c r="H1087" s="50">
        <f t="shared" si="16"/>
        <v>0</v>
      </c>
    </row>
    <row r="1088" spans="1:8" hidden="1" x14ac:dyDescent="0.25">
      <c r="A1088" s="31" t="s">
        <v>2523</v>
      </c>
      <c r="B1088" s="31" t="s">
        <v>2452</v>
      </c>
      <c r="C1088" s="31" t="s">
        <v>2408</v>
      </c>
      <c r="D1088" s="41">
        <v>39733.338524979998</v>
      </c>
      <c r="E1088" s="31" t="s">
        <v>2409</v>
      </c>
      <c r="F1088" s="35" t="str">
        <f>INDEX('Crosswalk Particulates'!$B:$B,MATCH('2017 EPA Data'!A1088,'Crosswalk Particulates'!$A:$A,0))</f>
        <v>industry-fuel-other</v>
      </c>
      <c r="G1088" s="39">
        <f>INDEX('Crosswalk Particulates'!$E:$E,MATCH('2017 EPA Data'!$B1088,'Crosswalk Particulates'!$D:$D,0))</f>
        <v>0</v>
      </c>
      <c r="H1088" s="50">
        <f t="shared" si="16"/>
        <v>0</v>
      </c>
    </row>
    <row r="1089" spans="1:8" hidden="1" x14ac:dyDescent="0.25">
      <c r="A1089" s="31" t="s">
        <v>2410</v>
      </c>
      <c r="B1089" s="31" t="s">
        <v>2459</v>
      </c>
      <c r="C1089" s="31" t="s">
        <v>2408</v>
      </c>
      <c r="D1089" s="41">
        <v>39605.784847563002</v>
      </c>
      <c r="E1089" s="31" t="s">
        <v>2409</v>
      </c>
      <c r="F1089" s="35" t="str">
        <f>INDEX('Crosswalk Particulates'!$B:$B,MATCH('2017 EPA Data'!A1089,'Crosswalk Particulates'!$A:$A,0))</f>
        <v>process-other-industry</v>
      </c>
      <c r="G1089" s="39">
        <f>INDEX('Crosswalk Particulates'!$E:$E,MATCH('2017 EPA Data'!$B1089,'Crosswalk Particulates'!$D:$D,0))</f>
        <v>0</v>
      </c>
      <c r="H1089" s="50">
        <f t="shared" si="16"/>
        <v>0</v>
      </c>
    </row>
    <row r="1090" spans="1:8" hidden="1" x14ac:dyDescent="0.25">
      <c r="A1090" s="31" t="s">
        <v>2540</v>
      </c>
      <c r="B1090" s="31" t="s">
        <v>2506</v>
      </c>
      <c r="C1090" s="31" t="s">
        <v>2448</v>
      </c>
      <c r="D1090" s="41">
        <v>39588.996749072721</v>
      </c>
      <c r="E1090" s="31" t="s">
        <v>2413</v>
      </c>
      <c r="F1090" s="35" t="str">
        <f>INDEX('Crosswalk Particulates'!$B:$B,MATCH('2017 EPA Data'!A1090,'Crosswalk Particulates'!$A:$A,0))</f>
        <v>Electricity Sector</v>
      </c>
      <c r="G1090" s="39" t="str">
        <f>INDEX('Crosswalk Particulates'!$E:$E,MATCH('2017 EPA Data'!$B1090,'Crosswalk Particulates'!$D:$D,0))</f>
        <v>SOx</v>
      </c>
      <c r="H1090" s="50">
        <f t="shared" si="16"/>
        <v>35914576434.09996</v>
      </c>
    </row>
    <row r="1091" spans="1:8" hidden="1" x14ac:dyDescent="0.25">
      <c r="A1091" s="31" t="s">
        <v>2429</v>
      </c>
      <c r="B1091" s="31" t="s">
        <v>2481</v>
      </c>
      <c r="C1091" s="31" t="s">
        <v>2448</v>
      </c>
      <c r="D1091" s="41">
        <v>39529.653047259933</v>
      </c>
      <c r="E1091" s="31" t="s">
        <v>2413</v>
      </c>
      <c r="F1091" s="35" t="str">
        <f>INDEX('Crosswalk Particulates'!$B:$B,MATCH('2017 EPA Data'!A1091,'Crosswalk Particulates'!$A:$A,0))</f>
        <v>process-other-industry</v>
      </c>
      <c r="G1091" s="39" t="str">
        <f>INDEX('Crosswalk Particulates'!$E:$E,MATCH('2017 EPA Data'!$B1091,'Crosswalk Particulates'!$D:$D,0))</f>
        <v>PM10</v>
      </c>
      <c r="H1091" s="50">
        <f t="shared" si="16"/>
        <v>35860740669.376068</v>
      </c>
    </row>
    <row r="1092" spans="1:8" hidden="1" x14ac:dyDescent="0.25">
      <c r="A1092" s="31" t="s">
        <v>2438</v>
      </c>
      <c r="B1092" s="31" t="s">
        <v>2426</v>
      </c>
      <c r="C1092" s="31" t="s">
        <v>2408</v>
      </c>
      <c r="D1092" s="41">
        <v>39425.861704644667</v>
      </c>
      <c r="E1092" s="31" t="s">
        <v>2409</v>
      </c>
      <c r="F1092" s="35" t="str">
        <f>INDEX('Crosswalk Particulates'!$B:$B,MATCH('2017 EPA Data'!A1092,'Crosswalk Particulates'!$A:$A,0))</f>
        <v>process-other-industry</v>
      </c>
      <c r="G1092" s="39">
        <f>INDEX('Crosswalk Particulates'!$E:$E,MATCH('2017 EPA Data'!$B1092,'Crosswalk Particulates'!$D:$D,0))</f>
        <v>0</v>
      </c>
      <c r="H1092" s="50">
        <f t="shared" ref="H1092:H1155" si="17">IF(E1092="TON",D1092/metricton_to_shortton,0)*10^6</f>
        <v>0</v>
      </c>
    </row>
    <row r="1093" spans="1:8" hidden="1" x14ac:dyDescent="0.25">
      <c r="A1093" s="31" t="s">
        <v>2450</v>
      </c>
      <c r="B1093" s="31" t="s">
        <v>2559</v>
      </c>
      <c r="C1093" s="31" t="s">
        <v>2408</v>
      </c>
      <c r="D1093" s="41">
        <v>39405.117483365706</v>
      </c>
      <c r="E1093" s="31" t="s">
        <v>2409</v>
      </c>
      <c r="F1093" s="35" t="str">
        <f>INDEX('Crosswalk Particulates'!$B:$B,MATCH('2017 EPA Data'!A1093,'Crosswalk Particulates'!$A:$A,0))</f>
        <v>process-waste-industry</v>
      </c>
      <c r="G1093" s="39">
        <f>INDEX('Crosswalk Particulates'!$E:$E,MATCH('2017 EPA Data'!$B1093,'Crosswalk Particulates'!$D:$D,0))</f>
        <v>0</v>
      </c>
      <c r="H1093" s="50">
        <f t="shared" si="17"/>
        <v>0</v>
      </c>
    </row>
    <row r="1094" spans="1:8" hidden="1" x14ac:dyDescent="0.25">
      <c r="A1094" s="31" t="s">
        <v>2440</v>
      </c>
      <c r="B1094" s="31" t="s">
        <v>2500</v>
      </c>
      <c r="C1094" s="31" t="s">
        <v>2448</v>
      </c>
      <c r="D1094" s="41">
        <v>39272.234651004488</v>
      </c>
      <c r="E1094" s="31" t="s">
        <v>2413</v>
      </c>
      <c r="F1094" s="35" t="str">
        <f>INDEX('Crosswalk Particulates'!$B:$B,MATCH('2017 EPA Data'!A1094,'Crosswalk Particulates'!$A:$A,0))</f>
        <v>Residential Buildings Sector</v>
      </c>
      <c r="G1094" s="39" t="str">
        <f>INDEX('Crosswalk Particulates'!$E:$E,MATCH('2017 EPA Data'!$B1094,'Crosswalk Particulates'!$D:$D,0))</f>
        <v>NOX</v>
      </c>
      <c r="H1094" s="50">
        <f t="shared" si="17"/>
        <v>35627214350.776543</v>
      </c>
    </row>
    <row r="1095" spans="1:8" hidden="1" x14ac:dyDescent="0.25">
      <c r="A1095" s="31" t="s">
        <v>2410</v>
      </c>
      <c r="B1095" s="31" t="s">
        <v>2563</v>
      </c>
      <c r="C1095" s="31" t="s">
        <v>2408</v>
      </c>
      <c r="D1095" s="41">
        <v>39238.076556303</v>
      </c>
      <c r="E1095" s="31" t="s">
        <v>2409</v>
      </c>
      <c r="F1095" s="35" t="str">
        <f>INDEX('Crosswalk Particulates'!$B:$B,MATCH('2017 EPA Data'!A1095,'Crosswalk Particulates'!$A:$A,0))</f>
        <v>process-other-industry</v>
      </c>
      <c r="G1095" s="39">
        <f>INDEX('Crosswalk Particulates'!$E:$E,MATCH('2017 EPA Data'!$B1095,'Crosswalk Particulates'!$D:$D,0))</f>
        <v>0</v>
      </c>
      <c r="H1095" s="50">
        <f t="shared" si="17"/>
        <v>0</v>
      </c>
    </row>
    <row r="1096" spans="1:8" hidden="1" x14ac:dyDescent="0.25">
      <c r="A1096" s="31" t="s">
        <v>2493</v>
      </c>
      <c r="B1096" s="31" t="s">
        <v>2590</v>
      </c>
      <c r="C1096" s="31" t="s">
        <v>2408</v>
      </c>
      <c r="D1096" s="41">
        <v>39182.03</v>
      </c>
      <c r="E1096" s="31" t="s">
        <v>2409</v>
      </c>
      <c r="F1096" s="35" t="str">
        <f>INDEX('Crosswalk Particulates'!$B:$B,MATCH('2017 EPA Data'!A1096,'Crosswalk Particulates'!$A:$A,0))</f>
        <v>process-other-industry</v>
      </c>
      <c r="G1096" s="39">
        <f>INDEX('Crosswalk Particulates'!$E:$E,MATCH('2017 EPA Data'!$B1096,'Crosswalk Particulates'!$D:$D,0))</f>
        <v>0</v>
      </c>
      <c r="H1096" s="50">
        <f t="shared" si="17"/>
        <v>0</v>
      </c>
    </row>
    <row r="1097" spans="1:8" hidden="1" x14ac:dyDescent="0.25">
      <c r="A1097" s="31" t="s">
        <v>2473</v>
      </c>
      <c r="B1097" s="31" t="s">
        <v>2407</v>
      </c>
      <c r="C1097" s="31" t="s">
        <v>2408</v>
      </c>
      <c r="D1097" s="41">
        <v>39003.711207127002</v>
      </c>
      <c r="E1097" s="31" t="s">
        <v>2409</v>
      </c>
      <c r="F1097" s="35" t="str">
        <f>INDEX('Crosswalk Particulates'!$B:$B,MATCH('2017 EPA Data'!A1097,'Crosswalk Particulates'!$A:$A,0))</f>
        <v>Commercial Buildings Sector</v>
      </c>
      <c r="G1097" s="39">
        <f>INDEX('Crosswalk Particulates'!$E:$E,MATCH('2017 EPA Data'!$B1097,'Crosswalk Particulates'!$D:$D,0))</f>
        <v>0</v>
      </c>
      <c r="H1097" s="50">
        <f t="shared" si="17"/>
        <v>0</v>
      </c>
    </row>
    <row r="1098" spans="1:8" hidden="1" x14ac:dyDescent="0.25">
      <c r="A1098" s="31" t="s">
        <v>2492</v>
      </c>
      <c r="B1098" s="31" t="s">
        <v>2528</v>
      </c>
      <c r="C1098" s="31" t="s">
        <v>2408</v>
      </c>
      <c r="D1098" s="41">
        <v>38910.010413892662</v>
      </c>
      <c r="E1098" s="31" t="s">
        <v>2409</v>
      </c>
      <c r="F1098" s="35" t="str">
        <f>INDEX('Crosswalk Particulates'!$B:$B,MATCH('2017 EPA Data'!A1098,'Crosswalk Particulates'!$A:$A,0))</f>
        <v>Commercial Buildings Sector</v>
      </c>
      <c r="G1098" s="39">
        <f>INDEX('Crosswalk Particulates'!$E:$E,MATCH('2017 EPA Data'!$B1098,'Crosswalk Particulates'!$D:$D,0))</f>
        <v>0</v>
      </c>
      <c r="H1098" s="50">
        <f t="shared" si="17"/>
        <v>0</v>
      </c>
    </row>
    <row r="1099" spans="1:8" hidden="1" x14ac:dyDescent="0.25">
      <c r="A1099" s="31" t="s">
        <v>2436</v>
      </c>
      <c r="B1099" s="31" t="s">
        <v>2447</v>
      </c>
      <c r="C1099" s="31" t="s">
        <v>2448</v>
      </c>
      <c r="D1099" s="41">
        <v>38847.608814783402</v>
      </c>
      <c r="E1099" s="31" t="s">
        <v>2413</v>
      </c>
      <c r="F1099" s="35" t="str">
        <f>INDEX('Crosswalk Particulates'!$B:$B,MATCH('2017 EPA Data'!A1099,'Crosswalk Particulates'!$A:$A,0))</f>
        <v>Transportation Sector</v>
      </c>
      <c r="G1099" s="39" t="str">
        <f>INDEX('Crosswalk Particulates'!$E:$E,MATCH('2017 EPA Data'!$B1099,'Crosswalk Particulates'!$D:$D,0))</f>
        <v>VOC</v>
      </c>
      <c r="H1099" s="50">
        <f t="shared" si="17"/>
        <v>35241999813.830414</v>
      </c>
    </row>
    <row r="1100" spans="1:8" hidden="1" x14ac:dyDescent="0.25">
      <c r="A1100" s="31" t="s">
        <v>2429</v>
      </c>
      <c r="B1100" s="31" t="s">
        <v>2561</v>
      </c>
      <c r="C1100" s="31" t="s">
        <v>2408</v>
      </c>
      <c r="D1100" s="41">
        <v>38826.438743589999</v>
      </c>
      <c r="E1100" s="31" t="s">
        <v>2409</v>
      </c>
      <c r="F1100" s="35" t="str">
        <f>INDEX('Crosswalk Particulates'!$B:$B,MATCH('2017 EPA Data'!A1100,'Crosswalk Particulates'!$A:$A,0))</f>
        <v>process-other-industry</v>
      </c>
      <c r="G1100" s="39">
        <f>INDEX('Crosswalk Particulates'!$E:$E,MATCH('2017 EPA Data'!$B1100,'Crosswalk Particulates'!$D:$D,0))</f>
        <v>0</v>
      </c>
      <c r="H1100" s="50">
        <f t="shared" si="17"/>
        <v>0</v>
      </c>
    </row>
    <row r="1101" spans="1:8" hidden="1" x14ac:dyDescent="0.25">
      <c r="A1101" s="31" t="s">
        <v>2432</v>
      </c>
      <c r="B1101" s="31" t="s">
        <v>2430</v>
      </c>
      <c r="C1101" s="31" t="s">
        <v>2408</v>
      </c>
      <c r="D1101" s="41">
        <v>38813.175838437637</v>
      </c>
      <c r="E1101" s="31" t="s">
        <v>2409</v>
      </c>
      <c r="F1101" s="35" t="str">
        <f>INDEX('Crosswalk Particulates'!$B:$B,MATCH('2017 EPA Data'!A1101,'Crosswalk Particulates'!$A:$A,0))</f>
        <v>Transportation Sector</v>
      </c>
      <c r="G1101" s="39">
        <f>INDEX('Crosswalk Particulates'!$E:$E,MATCH('2017 EPA Data'!$B1101,'Crosswalk Particulates'!$D:$D,0))</f>
        <v>0</v>
      </c>
      <c r="H1101" s="50">
        <f t="shared" si="17"/>
        <v>0</v>
      </c>
    </row>
    <row r="1102" spans="1:8" hidden="1" x14ac:dyDescent="0.25">
      <c r="A1102" s="31" t="s">
        <v>2438</v>
      </c>
      <c r="B1102" s="31" t="s">
        <v>2612</v>
      </c>
      <c r="C1102" s="31" t="s">
        <v>2408</v>
      </c>
      <c r="D1102" s="41">
        <v>38580.101094470003</v>
      </c>
      <c r="E1102" s="31" t="s">
        <v>2409</v>
      </c>
      <c r="F1102" s="35" t="str">
        <f>INDEX('Crosswalk Particulates'!$B:$B,MATCH('2017 EPA Data'!A1102,'Crosswalk Particulates'!$A:$A,0))</f>
        <v>process-other-industry</v>
      </c>
      <c r="G1102" s="39">
        <f>INDEX('Crosswalk Particulates'!$E:$E,MATCH('2017 EPA Data'!$B1102,'Crosswalk Particulates'!$D:$D,0))</f>
        <v>0</v>
      </c>
      <c r="H1102" s="50">
        <f t="shared" si="17"/>
        <v>0</v>
      </c>
    </row>
    <row r="1103" spans="1:8" hidden="1" x14ac:dyDescent="0.25">
      <c r="A1103" s="31" t="s">
        <v>2446</v>
      </c>
      <c r="B1103" s="31" t="s">
        <v>2430</v>
      </c>
      <c r="C1103" s="31" t="s">
        <v>2408</v>
      </c>
      <c r="D1103" s="41">
        <v>38383.445601624</v>
      </c>
      <c r="E1103" s="31" t="s">
        <v>2409</v>
      </c>
      <c r="F1103" s="35" t="str">
        <f>INDEX('Crosswalk Particulates'!$B:$B,MATCH('2017 EPA Data'!A1103,'Crosswalk Particulates'!$A:$A,0))</f>
        <v>process-other-industry</v>
      </c>
      <c r="G1103" s="39">
        <f>INDEX('Crosswalk Particulates'!$E:$E,MATCH('2017 EPA Data'!$B1103,'Crosswalk Particulates'!$D:$D,0))</f>
        <v>0</v>
      </c>
      <c r="H1103" s="50">
        <f t="shared" si="17"/>
        <v>0</v>
      </c>
    </row>
    <row r="1104" spans="1:8" hidden="1" x14ac:dyDescent="0.25">
      <c r="A1104" s="31" t="s">
        <v>2423</v>
      </c>
      <c r="B1104" s="31" t="s">
        <v>2534</v>
      </c>
      <c r="C1104" s="31" t="s">
        <v>2408</v>
      </c>
      <c r="D1104" s="41">
        <v>38317.238350733372</v>
      </c>
      <c r="E1104" s="31" t="s">
        <v>2409</v>
      </c>
      <c r="F1104" s="35" t="str">
        <f>INDEX('Crosswalk Particulates'!$B:$B,MATCH('2017 EPA Data'!A1104,'Crosswalk Particulates'!$A:$A,0))</f>
        <v>Other-EPA</v>
      </c>
      <c r="G1104" s="39">
        <f>INDEX('Crosswalk Particulates'!$E:$E,MATCH('2017 EPA Data'!$B1104,'Crosswalk Particulates'!$D:$D,0))</f>
        <v>0</v>
      </c>
      <c r="H1104" s="50">
        <f t="shared" si="17"/>
        <v>0</v>
      </c>
    </row>
    <row r="1105" spans="1:8" hidden="1" x14ac:dyDescent="0.25">
      <c r="A1105" s="31" t="s">
        <v>2423</v>
      </c>
      <c r="B1105" s="31" t="s">
        <v>2566</v>
      </c>
      <c r="C1105" s="31" t="s">
        <v>2408</v>
      </c>
      <c r="D1105" s="41">
        <v>38159.021275986524</v>
      </c>
      <c r="E1105" s="31" t="s">
        <v>2409</v>
      </c>
      <c r="F1105" s="35" t="str">
        <f>INDEX('Crosswalk Particulates'!$B:$B,MATCH('2017 EPA Data'!A1105,'Crosswalk Particulates'!$A:$A,0))</f>
        <v>Other-EPA</v>
      </c>
      <c r="G1105" s="39">
        <f>INDEX('Crosswalk Particulates'!$E:$E,MATCH('2017 EPA Data'!$B1105,'Crosswalk Particulates'!$D:$D,0))</f>
        <v>0</v>
      </c>
      <c r="H1105" s="50">
        <f t="shared" si="17"/>
        <v>0</v>
      </c>
    </row>
    <row r="1106" spans="1:8" hidden="1" x14ac:dyDescent="0.25">
      <c r="A1106" s="31" t="s">
        <v>2482</v>
      </c>
      <c r="B1106" s="31" t="s">
        <v>2447</v>
      </c>
      <c r="C1106" s="31" t="s">
        <v>2448</v>
      </c>
      <c r="D1106" s="41">
        <v>38061.104166037097</v>
      </c>
      <c r="E1106" s="31" t="s">
        <v>2413</v>
      </c>
      <c r="F1106" s="35" t="str">
        <f>INDEX('Crosswalk Particulates'!$B:$B,MATCH('2017 EPA Data'!A1106,'Crosswalk Particulates'!$A:$A,0))</f>
        <v>Other-EPA</v>
      </c>
      <c r="G1106" s="39" t="str">
        <f>INDEX('Crosswalk Particulates'!$E:$E,MATCH('2017 EPA Data'!$B1106,'Crosswalk Particulates'!$D:$D,0))</f>
        <v>VOC</v>
      </c>
      <c r="H1106" s="50">
        <f t="shared" si="17"/>
        <v>34528493950.011436</v>
      </c>
    </row>
    <row r="1107" spans="1:8" hidden="1" x14ac:dyDescent="0.25">
      <c r="A1107" s="31" t="s">
        <v>2493</v>
      </c>
      <c r="B1107" s="31" t="s">
        <v>2576</v>
      </c>
      <c r="C1107" s="31" t="s">
        <v>2408</v>
      </c>
      <c r="D1107" s="41">
        <v>38036.665811677522</v>
      </c>
      <c r="E1107" s="31" t="s">
        <v>2409</v>
      </c>
      <c r="F1107" s="35" t="str">
        <f>INDEX('Crosswalk Particulates'!$B:$B,MATCH('2017 EPA Data'!A1107,'Crosswalk Particulates'!$A:$A,0))</f>
        <v>process-other-industry</v>
      </c>
      <c r="G1107" s="39">
        <f>INDEX('Crosswalk Particulates'!$E:$E,MATCH('2017 EPA Data'!$B1107,'Crosswalk Particulates'!$D:$D,0))</f>
        <v>0</v>
      </c>
      <c r="H1107" s="50">
        <f t="shared" si="17"/>
        <v>0</v>
      </c>
    </row>
    <row r="1108" spans="1:8" hidden="1" x14ac:dyDescent="0.25">
      <c r="A1108" s="31" t="s">
        <v>2483</v>
      </c>
      <c r="B1108" s="31" t="s">
        <v>2576</v>
      </c>
      <c r="C1108" s="31" t="s">
        <v>2408</v>
      </c>
      <c r="D1108" s="41">
        <v>37997.005155427876</v>
      </c>
      <c r="E1108" s="31" t="s">
        <v>2409</v>
      </c>
      <c r="F1108" s="35" t="str">
        <f>INDEX('Crosswalk Particulates'!$B:$B,MATCH('2017 EPA Data'!A1108,'Crosswalk Particulates'!$A:$A,0))</f>
        <v>process-ngps-industry</v>
      </c>
      <c r="G1108" s="39">
        <f>INDEX('Crosswalk Particulates'!$E:$E,MATCH('2017 EPA Data'!$B1108,'Crosswalk Particulates'!$D:$D,0))</f>
        <v>0</v>
      </c>
      <c r="H1108" s="50">
        <f t="shared" si="17"/>
        <v>0</v>
      </c>
    </row>
    <row r="1109" spans="1:8" hidden="1" x14ac:dyDescent="0.25">
      <c r="A1109" s="31" t="s">
        <v>2494</v>
      </c>
      <c r="B1109" s="31" t="s">
        <v>2435</v>
      </c>
      <c r="C1109" s="31" t="s">
        <v>2408</v>
      </c>
      <c r="D1109" s="41">
        <v>37976.420951497996</v>
      </c>
      <c r="E1109" s="31" t="s">
        <v>2409</v>
      </c>
      <c r="F1109" s="35" t="str">
        <f>INDEX('Crosswalk Particulates'!$B:$B,MATCH('2017 EPA Data'!A1109,'Crosswalk Particulates'!$A:$A,0))</f>
        <v>Transportation Sector</v>
      </c>
      <c r="G1109" s="39">
        <f>INDEX('Crosswalk Particulates'!$E:$E,MATCH('2017 EPA Data'!$B1109,'Crosswalk Particulates'!$D:$D,0))</f>
        <v>0</v>
      </c>
      <c r="H1109" s="50">
        <f t="shared" si="17"/>
        <v>0</v>
      </c>
    </row>
    <row r="1110" spans="1:8" hidden="1" x14ac:dyDescent="0.25">
      <c r="A1110" s="31" t="s">
        <v>2477</v>
      </c>
      <c r="B1110" s="31" t="s">
        <v>2581</v>
      </c>
      <c r="C1110" s="31" t="s">
        <v>2408</v>
      </c>
      <c r="D1110" s="41">
        <v>37826.505018695003</v>
      </c>
      <c r="E1110" s="31" t="s">
        <v>2409</v>
      </c>
      <c r="F1110" s="35" t="str">
        <f>INDEX('Crosswalk Particulates'!$B:$B,MATCH('2017 EPA Data'!A1110,'Crosswalk Particulates'!$A:$A,0))</f>
        <v>process-other-industry</v>
      </c>
      <c r="G1110" s="39">
        <f>INDEX('Crosswalk Particulates'!$E:$E,MATCH('2017 EPA Data'!$B1110,'Crosswalk Particulates'!$D:$D,0))</f>
        <v>0</v>
      </c>
      <c r="H1110" s="50">
        <f t="shared" si="17"/>
        <v>0</v>
      </c>
    </row>
    <row r="1111" spans="1:8" hidden="1" x14ac:dyDescent="0.25">
      <c r="A1111" s="31" t="s">
        <v>2540</v>
      </c>
      <c r="B1111" s="31" t="s">
        <v>2471</v>
      </c>
      <c r="C1111" s="31" t="s">
        <v>2408</v>
      </c>
      <c r="D1111" s="41">
        <v>37694.80461621</v>
      </c>
      <c r="E1111" s="31" t="s">
        <v>2409</v>
      </c>
      <c r="F1111" s="35" t="str">
        <f>INDEX('Crosswalk Particulates'!$B:$B,MATCH('2017 EPA Data'!A1111,'Crosswalk Particulates'!$A:$A,0))</f>
        <v>Electricity Sector</v>
      </c>
      <c r="G1111" s="39">
        <f>INDEX('Crosswalk Particulates'!$E:$E,MATCH('2017 EPA Data'!$B1111,'Crosswalk Particulates'!$D:$D,0))</f>
        <v>0</v>
      </c>
      <c r="H1111" s="50">
        <f t="shared" si="17"/>
        <v>0</v>
      </c>
    </row>
    <row r="1112" spans="1:8" hidden="1" x14ac:dyDescent="0.25">
      <c r="A1112" s="31" t="s">
        <v>2436</v>
      </c>
      <c r="B1112" s="31" t="s">
        <v>2547</v>
      </c>
      <c r="C1112" s="31" t="s">
        <v>2408</v>
      </c>
      <c r="D1112" s="41">
        <v>37565.062134477557</v>
      </c>
      <c r="E1112" s="31" t="s">
        <v>2409</v>
      </c>
      <c r="F1112" s="35" t="str">
        <f>INDEX('Crosswalk Particulates'!$B:$B,MATCH('2017 EPA Data'!A1112,'Crosswalk Particulates'!$A:$A,0))</f>
        <v>Transportation Sector</v>
      </c>
      <c r="G1112" s="39">
        <f>INDEX('Crosswalk Particulates'!$E:$E,MATCH('2017 EPA Data'!$B1112,'Crosswalk Particulates'!$D:$D,0))</f>
        <v>0</v>
      </c>
      <c r="H1112" s="50">
        <f t="shared" si="17"/>
        <v>0</v>
      </c>
    </row>
    <row r="1113" spans="1:8" hidden="1" x14ac:dyDescent="0.25">
      <c r="A1113" s="31" t="s">
        <v>2475</v>
      </c>
      <c r="B1113" s="31" t="s">
        <v>2550</v>
      </c>
      <c r="C1113" s="31" t="s">
        <v>2408</v>
      </c>
      <c r="D1113" s="41">
        <v>37416.279915940671</v>
      </c>
      <c r="E1113" s="31" t="s">
        <v>2409</v>
      </c>
      <c r="F1113" s="35" t="str">
        <f>INDEX('Crosswalk Particulates'!$B:$B,MATCH('2017 EPA Data'!A1113,'Crosswalk Particulates'!$A:$A,0))</f>
        <v>Electricity Sector</v>
      </c>
      <c r="G1113" s="39">
        <f>INDEX('Crosswalk Particulates'!$E:$E,MATCH('2017 EPA Data'!$B1113,'Crosswalk Particulates'!$D:$D,0))</f>
        <v>0</v>
      </c>
      <c r="H1113" s="50">
        <f t="shared" si="17"/>
        <v>0</v>
      </c>
    </row>
    <row r="1114" spans="1:8" hidden="1" x14ac:dyDescent="0.25">
      <c r="A1114" s="31" t="s">
        <v>2510</v>
      </c>
      <c r="B1114" s="31" t="s">
        <v>2576</v>
      </c>
      <c r="C1114" s="31" t="s">
        <v>2408</v>
      </c>
      <c r="D1114" s="41">
        <v>37357.290294647602</v>
      </c>
      <c r="E1114" s="31" t="s">
        <v>2409</v>
      </c>
      <c r="F1114" s="35" t="str">
        <f>INDEX('Crosswalk Particulates'!$B:$B,MATCH('2017 EPA Data'!A1114,'Crosswalk Particulates'!$A:$A,0))</f>
        <v>process-iron and steel-industry</v>
      </c>
      <c r="G1114" s="39">
        <f>INDEX('Crosswalk Particulates'!$E:$E,MATCH('2017 EPA Data'!$B1114,'Crosswalk Particulates'!$D:$D,0))</f>
        <v>0</v>
      </c>
      <c r="H1114" s="50">
        <f t="shared" si="17"/>
        <v>0</v>
      </c>
    </row>
    <row r="1115" spans="1:8" hidden="1" x14ac:dyDescent="0.25">
      <c r="A1115" s="31" t="s">
        <v>2438</v>
      </c>
      <c r="B1115" s="31" t="s">
        <v>2458</v>
      </c>
      <c r="C1115" s="31" t="s">
        <v>2408</v>
      </c>
      <c r="D1115" s="41">
        <v>37247.322264395603</v>
      </c>
      <c r="E1115" s="31" t="s">
        <v>2409</v>
      </c>
      <c r="F1115" s="35" t="str">
        <f>INDEX('Crosswalk Particulates'!$B:$B,MATCH('2017 EPA Data'!A1115,'Crosswalk Particulates'!$A:$A,0))</f>
        <v>process-other-industry</v>
      </c>
      <c r="G1115" s="39">
        <f>INDEX('Crosswalk Particulates'!$E:$E,MATCH('2017 EPA Data'!$B1115,'Crosswalk Particulates'!$D:$D,0))</f>
        <v>0</v>
      </c>
      <c r="H1115" s="50">
        <f t="shared" si="17"/>
        <v>0</v>
      </c>
    </row>
    <row r="1116" spans="1:8" hidden="1" x14ac:dyDescent="0.25">
      <c r="A1116" s="31" t="s">
        <v>2477</v>
      </c>
      <c r="B1116" s="31" t="s">
        <v>2411</v>
      </c>
      <c r="C1116" s="31" t="s">
        <v>2412</v>
      </c>
      <c r="D1116" s="41">
        <v>36935.468091340001</v>
      </c>
      <c r="E1116" s="31" t="s">
        <v>2413</v>
      </c>
      <c r="F1116" s="35" t="str">
        <f>INDEX('Crosswalk Particulates'!$B:$B,MATCH('2017 EPA Data'!A1116,'Crosswalk Particulates'!$A:$A,0))</f>
        <v>process-other-industry</v>
      </c>
      <c r="G1116" s="39">
        <f>INDEX('Crosswalk Particulates'!$E:$E,MATCH('2017 EPA Data'!$B1116,'Crosswalk Particulates'!$D:$D,0))</f>
        <v>0</v>
      </c>
      <c r="H1116" s="50">
        <f t="shared" si="17"/>
        <v>33507332865.836296</v>
      </c>
    </row>
    <row r="1117" spans="1:8" hidden="1" x14ac:dyDescent="0.25">
      <c r="A1117" s="31" t="s">
        <v>2469</v>
      </c>
      <c r="B1117" s="31" t="s">
        <v>2570</v>
      </c>
      <c r="C1117" s="31" t="s">
        <v>2408</v>
      </c>
      <c r="D1117" s="41">
        <v>36732.559700999998</v>
      </c>
      <c r="E1117" s="31" t="s">
        <v>2409</v>
      </c>
      <c r="F1117" s="35" t="str">
        <f>INDEX('Crosswalk Particulates'!$B:$B,MATCH('2017 EPA Data'!A1117,'Crosswalk Particulates'!$A:$A,0))</f>
        <v>process-chemicals-industry</v>
      </c>
      <c r="G1117" s="39">
        <f>INDEX('Crosswalk Particulates'!$E:$E,MATCH('2017 EPA Data'!$B1117,'Crosswalk Particulates'!$D:$D,0))</f>
        <v>0</v>
      </c>
      <c r="H1117" s="50">
        <f t="shared" si="17"/>
        <v>0</v>
      </c>
    </row>
    <row r="1118" spans="1:8" hidden="1" x14ac:dyDescent="0.25">
      <c r="A1118" s="31" t="s">
        <v>2423</v>
      </c>
      <c r="B1118" s="31" t="s">
        <v>2501</v>
      </c>
      <c r="C1118" s="31" t="s">
        <v>2448</v>
      </c>
      <c r="D1118" s="41">
        <v>36724.583287514048</v>
      </c>
      <c r="E1118" s="31" t="s">
        <v>2413</v>
      </c>
      <c r="F1118" s="35" t="str">
        <f>INDEX('Crosswalk Particulates'!$B:$B,MATCH('2017 EPA Data'!A1118,'Crosswalk Particulates'!$A:$A,0))</f>
        <v>Other-EPA</v>
      </c>
      <c r="G1118" s="39" t="str">
        <f>INDEX('Crosswalk Particulates'!$E:$E,MATCH('2017 EPA Data'!$B1118,'Crosswalk Particulates'!$D:$D,0))</f>
        <v>PM25</v>
      </c>
      <c r="H1118" s="50">
        <f t="shared" si="17"/>
        <v>33316021162.389938</v>
      </c>
    </row>
    <row r="1119" spans="1:8" hidden="1" x14ac:dyDescent="0.25">
      <c r="A1119" s="31" t="s">
        <v>2440</v>
      </c>
      <c r="B1119" s="31" t="s">
        <v>2505</v>
      </c>
      <c r="C1119" s="31" t="s">
        <v>2408</v>
      </c>
      <c r="D1119" s="41">
        <v>36638.447557061627</v>
      </c>
      <c r="E1119" s="31" t="s">
        <v>2409</v>
      </c>
      <c r="F1119" s="35" t="str">
        <f>INDEX('Crosswalk Particulates'!$B:$B,MATCH('2017 EPA Data'!A1119,'Crosswalk Particulates'!$A:$A,0))</f>
        <v>Residential Buildings Sector</v>
      </c>
      <c r="G1119" s="39">
        <f>INDEX('Crosswalk Particulates'!$E:$E,MATCH('2017 EPA Data'!$B1119,'Crosswalk Particulates'!$D:$D,0))</f>
        <v>0</v>
      </c>
      <c r="H1119" s="50">
        <f t="shared" si="17"/>
        <v>0</v>
      </c>
    </row>
    <row r="1120" spans="1:8" hidden="1" x14ac:dyDescent="0.25">
      <c r="A1120" s="31" t="s">
        <v>2436</v>
      </c>
      <c r="B1120" s="31" t="s">
        <v>2519</v>
      </c>
      <c r="C1120" s="31" t="s">
        <v>2408</v>
      </c>
      <c r="D1120" s="41">
        <v>36609.720283889081</v>
      </c>
      <c r="E1120" s="31" t="s">
        <v>2409</v>
      </c>
      <c r="F1120" s="35" t="str">
        <f>INDEX('Crosswalk Particulates'!$B:$B,MATCH('2017 EPA Data'!A1120,'Crosswalk Particulates'!$A:$A,0))</f>
        <v>Transportation Sector</v>
      </c>
      <c r="G1120" s="39">
        <f>INDEX('Crosswalk Particulates'!$E:$E,MATCH('2017 EPA Data'!$B1120,'Crosswalk Particulates'!$D:$D,0))</f>
        <v>0</v>
      </c>
      <c r="H1120" s="50">
        <f t="shared" si="17"/>
        <v>0</v>
      </c>
    </row>
    <row r="1121" spans="1:8" hidden="1" x14ac:dyDescent="0.25">
      <c r="A1121" s="31" t="s">
        <v>2456</v>
      </c>
      <c r="B1121" s="31" t="s">
        <v>2485</v>
      </c>
      <c r="C1121" s="31" t="s">
        <v>2408</v>
      </c>
      <c r="D1121" s="41">
        <v>36537.299859999999</v>
      </c>
      <c r="E1121" s="31" t="s">
        <v>2409</v>
      </c>
      <c r="F1121" s="35" t="str">
        <f>INDEX('Crosswalk Particulates'!$B:$B,MATCH('2017 EPA Data'!A1121,'Crosswalk Particulates'!$A:$A,0))</f>
        <v>Electricity Sector</v>
      </c>
      <c r="G1121" s="39">
        <f>INDEX('Crosswalk Particulates'!$E:$E,MATCH('2017 EPA Data'!$B1121,'Crosswalk Particulates'!$D:$D,0))</f>
        <v>0</v>
      </c>
      <c r="H1121" s="50">
        <f t="shared" si="17"/>
        <v>0</v>
      </c>
    </row>
    <row r="1122" spans="1:8" hidden="1" x14ac:dyDescent="0.25">
      <c r="A1122" s="31" t="s">
        <v>2450</v>
      </c>
      <c r="B1122" s="31" t="s">
        <v>2552</v>
      </c>
      <c r="C1122" s="31" t="s">
        <v>2408</v>
      </c>
      <c r="D1122" s="41">
        <v>36399.512765470092</v>
      </c>
      <c r="E1122" s="31" t="s">
        <v>2409</v>
      </c>
      <c r="F1122" s="35" t="str">
        <f>INDEX('Crosswalk Particulates'!$B:$B,MATCH('2017 EPA Data'!A1122,'Crosswalk Particulates'!$A:$A,0))</f>
        <v>process-waste-industry</v>
      </c>
      <c r="G1122" s="39">
        <f>INDEX('Crosswalk Particulates'!$E:$E,MATCH('2017 EPA Data'!$B1122,'Crosswalk Particulates'!$D:$D,0))</f>
        <v>0</v>
      </c>
      <c r="H1122" s="50">
        <f t="shared" si="17"/>
        <v>0</v>
      </c>
    </row>
    <row r="1123" spans="1:8" hidden="1" x14ac:dyDescent="0.25">
      <c r="A1123" s="31" t="s">
        <v>2538</v>
      </c>
      <c r="B1123" s="31" t="s">
        <v>2471</v>
      </c>
      <c r="C1123" s="31" t="s">
        <v>2408</v>
      </c>
      <c r="D1123" s="41">
        <v>36347.440277759997</v>
      </c>
      <c r="E1123" s="31" t="s">
        <v>2409</v>
      </c>
      <c r="F1123" s="35" t="str">
        <f>INDEX('Crosswalk Particulates'!$B:$B,MATCH('2017 EPA Data'!A1123,'Crosswalk Particulates'!$A:$A,0))</f>
        <v>process-mining-industry</v>
      </c>
      <c r="G1123" s="39">
        <f>INDEX('Crosswalk Particulates'!$E:$E,MATCH('2017 EPA Data'!$B1123,'Crosswalk Particulates'!$D:$D,0))</f>
        <v>0</v>
      </c>
      <c r="H1123" s="50">
        <f t="shared" si="17"/>
        <v>0</v>
      </c>
    </row>
    <row r="1124" spans="1:8" hidden="1" x14ac:dyDescent="0.25">
      <c r="A1124" s="31" t="s">
        <v>2477</v>
      </c>
      <c r="B1124" s="31" t="s">
        <v>2462</v>
      </c>
      <c r="C1124" s="31" t="s">
        <v>2408</v>
      </c>
      <c r="D1124" s="41">
        <v>36127.954703000003</v>
      </c>
      <c r="E1124" s="31" t="s">
        <v>2409</v>
      </c>
      <c r="F1124" s="35" t="str">
        <f>INDEX('Crosswalk Particulates'!$B:$B,MATCH('2017 EPA Data'!A1124,'Crosswalk Particulates'!$A:$A,0))</f>
        <v>process-other-industry</v>
      </c>
      <c r="G1124" s="39">
        <f>INDEX('Crosswalk Particulates'!$E:$E,MATCH('2017 EPA Data'!$B1124,'Crosswalk Particulates'!$D:$D,0))</f>
        <v>0</v>
      </c>
      <c r="H1124" s="50">
        <f t="shared" si="17"/>
        <v>0</v>
      </c>
    </row>
    <row r="1125" spans="1:8" hidden="1" x14ac:dyDescent="0.25">
      <c r="A1125" s="31" t="s">
        <v>2556</v>
      </c>
      <c r="B1125" s="31" t="s">
        <v>2467</v>
      </c>
      <c r="C1125" s="31" t="s">
        <v>2408</v>
      </c>
      <c r="D1125" s="41">
        <v>36068.766934410967</v>
      </c>
      <c r="E1125" s="31" t="s">
        <v>2409</v>
      </c>
      <c r="F1125" s="35" t="str">
        <f>INDEX('Crosswalk Particulates'!$B:$B,MATCH('2017 EPA Data'!A1125,'Crosswalk Particulates'!$A:$A,0))</f>
        <v>Commercial Buildings Sector</v>
      </c>
      <c r="G1125" s="39">
        <f>INDEX('Crosswalk Particulates'!$E:$E,MATCH('2017 EPA Data'!$B1125,'Crosswalk Particulates'!$D:$D,0))</f>
        <v>0</v>
      </c>
      <c r="H1125" s="50">
        <f t="shared" si="17"/>
        <v>0</v>
      </c>
    </row>
    <row r="1126" spans="1:8" hidden="1" x14ac:dyDescent="0.25">
      <c r="A1126" s="31" t="s">
        <v>2436</v>
      </c>
      <c r="B1126" s="31" t="s">
        <v>2505</v>
      </c>
      <c r="C1126" s="31" t="s">
        <v>2408</v>
      </c>
      <c r="D1126" s="41">
        <v>35980.009487626681</v>
      </c>
      <c r="E1126" s="31" t="s">
        <v>2409</v>
      </c>
      <c r="F1126" s="35" t="str">
        <f>INDEX('Crosswalk Particulates'!$B:$B,MATCH('2017 EPA Data'!A1126,'Crosswalk Particulates'!$A:$A,0))</f>
        <v>Transportation Sector</v>
      </c>
      <c r="G1126" s="39">
        <f>INDEX('Crosswalk Particulates'!$E:$E,MATCH('2017 EPA Data'!$B1126,'Crosswalk Particulates'!$D:$D,0))</f>
        <v>0</v>
      </c>
      <c r="H1126" s="50">
        <f t="shared" si="17"/>
        <v>0</v>
      </c>
    </row>
    <row r="1127" spans="1:8" hidden="1" x14ac:dyDescent="0.25">
      <c r="A1127" s="31" t="s">
        <v>2445</v>
      </c>
      <c r="B1127" s="31" t="s">
        <v>2449</v>
      </c>
      <c r="C1127" s="31" t="s">
        <v>2408</v>
      </c>
      <c r="D1127" s="41">
        <v>35920.175484067375</v>
      </c>
      <c r="E1127" s="31" t="s">
        <v>2409</v>
      </c>
      <c r="F1127" s="35" t="str">
        <f>INDEX('Crosswalk Particulates'!$B:$B,MATCH('2017 EPA Data'!A1127,'Crosswalk Particulates'!$A:$A,0))</f>
        <v>Transportation Sector</v>
      </c>
      <c r="G1127" s="39">
        <f>INDEX('Crosswalk Particulates'!$E:$E,MATCH('2017 EPA Data'!$B1127,'Crosswalk Particulates'!$D:$D,0))</f>
        <v>0</v>
      </c>
      <c r="H1127" s="50">
        <f t="shared" si="17"/>
        <v>0</v>
      </c>
    </row>
    <row r="1128" spans="1:8" hidden="1" x14ac:dyDescent="0.25">
      <c r="A1128" s="31" t="s">
        <v>2477</v>
      </c>
      <c r="B1128" s="31" t="s">
        <v>2504</v>
      </c>
      <c r="C1128" s="31" t="s">
        <v>2408</v>
      </c>
      <c r="D1128" s="41">
        <v>35866.165807099998</v>
      </c>
      <c r="E1128" s="31" t="s">
        <v>2409</v>
      </c>
      <c r="F1128" s="35" t="str">
        <f>INDEX('Crosswalk Particulates'!$B:$B,MATCH('2017 EPA Data'!A1128,'Crosswalk Particulates'!$A:$A,0))</f>
        <v>process-other-industry</v>
      </c>
      <c r="G1128" s="39">
        <f>INDEX('Crosswalk Particulates'!$E:$E,MATCH('2017 EPA Data'!$B1128,'Crosswalk Particulates'!$D:$D,0))</f>
        <v>0</v>
      </c>
      <c r="H1128" s="50">
        <f t="shared" si="17"/>
        <v>0</v>
      </c>
    </row>
    <row r="1129" spans="1:8" hidden="1" x14ac:dyDescent="0.25">
      <c r="A1129" s="31" t="s">
        <v>2492</v>
      </c>
      <c r="B1129" s="31" t="s">
        <v>2521</v>
      </c>
      <c r="D1129" s="41">
        <v>35864.076387671666</v>
      </c>
      <c r="E1129" s="31" t="s">
        <v>2413</v>
      </c>
      <c r="F1129" s="35" t="str">
        <f>INDEX('Crosswalk Particulates'!$B:$B,MATCH('2017 EPA Data'!A1129,'Crosswalk Particulates'!$A:$A,0))</f>
        <v>Commercial Buildings Sector</v>
      </c>
      <c r="G1129" s="39">
        <f>INDEX('Crosswalk Particulates'!$E:$E,MATCH('2017 EPA Data'!$B1129,'Crosswalk Particulates'!$D:$D,0))</f>
        <v>0</v>
      </c>
      <c r="H1129" s="50">
        <f t="shared" si="17"/>
        <v>32535381505.812038</v>
      </c>
    </row>
    <row r="1130" spans="1:8" hidden="1" x14ac:dyDescent="0.25">
      <c r="A1130" s="31" t="s">
        <v>2555</v>
      </c>
      <c r="B1130" s="31" t="s">
        <v>2500</v>
      </c>
      <c r="C1130" s="31" t="s">
        <v>2448</v>
      </c>
      <c r="D1130" s="41">
        <v>35827.070151078195</v>
      </c>
      <c r="E1130" s="31" t="s">
        <v>2413</v>
      </c>
      <c r="F1130" s="35" t="str">
        <f>INDEX('Crosswalk Particulates'!$B:$B,MATCH('2017 EPA Data'!A1130,'Crosswalk Particulates'!$A:$A,0))</f>
        <v>Commercial Buildings Sector</v>
      </c>
      <c r="G1130" s="39" t="str">
        <f>INDEX('Crosswalk Particulates'!$E:$E,MATCH('2017 EPA Data'!$B1130,'Crosswalk Particulates'!$D:$D,0))</f>
        <v>NOX</v>
      </c>
      <c r="H1130" s="50">
        <f t="shared" si="17"/>
        <v>32501809972.764648</v>
      </c>
    </row>
    <row r="1131" spans="1:8" hidden="1" x14ac:dyDescent="0.25">
      <c r="A1131" s="31" t="s">
        <v>2469</v>
      </c>
      <c r="B1131" s="31" t="s">
        <v>2453</v>
      </c>
      <c r="C1131" s="31" t="s">
        <v>2408</v>
      </c>
      <c r="D1131" s="41">
        <v>35758.000654616</v>
      </c>
      <c r="E1131" s="31" t="s">
        <v>2409</v>
      </c>
      <c r="F1131" s="35" t="str">
        <f>INDEX('Crosswalk Particulates'!$B:$B,MATCH('2017 EPA Data'!A1131,'Crosswalk Particulates'!$A:$A,0))</f>
        <v>process-chemicals-industry</v>
      </c>
      <c r="G1131" s="39">
        <f>INDEX('Crosswalk Particulates'!$E:$E,MATCH('2017 EPA Data'!$B1131,'Crosswalk Particulates'!$D:$D,0))</f>
        <v>0</v>
      </c>
      <c r="H1131" s="50">
        <f t="shared" si="17"/>
        <v>0</v>
      </c>
    </row>
    <row r="1132" spans="1:8" hidden="1" x14ac:dyDescent="0.25">
      <c r="A1132" s="31" t="s">
        <v>2445</v>
      </c>
      <c r="B1132" s="31" t="s">
        <v>2495</v>
      </c>
      <c r="C1132" s="31" t="s">
        <v>2408</v>
      </c>
      <c r="D1132" s="41">
        <v>35541.592612020439</v>
      </c>
      <c r="E1132" s="31" t="s">
        <v>2409</v>
      </c>
      <c r="F1132" s="35" t="str">
        <f>INDEX('Crosswalk Particulates'!$B:$B,MATCH('2017 EPA Data'!A1132,'Crosswalk Particulates'!$A:$A,0))</f>
        <v>Transportation Sector</v>
      </c>
      <c r="G1132" s="39">
        <f>INDEX('Crosswalk Particulates'!$E:$E,MATCH('2017 EPA Data'!$B1132,'Crosswalk Particulates'!$D:$D,0))</f>
        <v>0</v>
      </c>
      <c r="H1132" s="50">
        <f t="shared" si="17"/>
        <v>0</v>
      </c>
    </row>
    <row r="1133" spans="1:8" hidden="1" x14ac:dyDescent="0.25">
      <c r="A1133" s="31" t="s">
        <v>2420</v>
      </c>
      <c r="B1133" s="31" t="s">
        <v>2571</v>
      </c>
      <c r="C1133" s="31" t="s">
        <v>2408</v>
      </c>
      <c r="D1133" s="41">
        <v>35465.859127099837</v>
      </c>
      <c r="E1133" s="31" t="s">
        <v>2409</v>
      </c>
      <c r="F1133" s="35" t="str">
        <f>INDEX('Crosswalk Particulates'!$B:$B,MATCH('2017 EPA Data'!A1133,'Crosswalk Particulates'!$A:$A,0))</f>
        <v>Other-EPA</v>
      </c>
      <c r="G1133" s="39">
        <f>INDEX('Crosswalk Particulates'!$E:$E,MATCH('2017 EPA Data'!$B1133,'Crosswalk Particulates'!$D:$D,0))</f>
        <v>0</v>
      </c>
      <c r="H1133" s="50">
        <f t="shared" si="17"/>
        <v>0</v>
      </c>
    </row>
    <row r="1134" spans="1:8" hidden="1" x14ac:dyDescent="0.25">
      <c r="A1134" s="31" t="s">
        <v>2477</v>
      </c>
      <c r="B1134" s="31" t="s">
        <v>2481</v>
      </c>
      <c r="C1134" s="31" t="s">
        <v>2448</v>
      </c>
      <c r="D1134" s="41">
        <v>35340.077613046262</v>
      </c>
      <c r="E1134" s="31" t="s">
        <v>2413</v>
      </c>
      <c r="F1134" s="35" t="str">
        <f>INDEX('Crosswalk Particulates'!$B:$B,MATCH('2017 EPA Data'!A1134,'Crosswalk Particulates'!$A:$A,0))</f>
        <v>process-other-industry</v>
      </c>
      <c r="G1134" s="39" t="str">
        <f>INDEX('Crosswalk Particulates'!$E:$E,MATCH('2017 EPA Data'!$B1134,'Crosswalk Particulates'!$D:$D,0))</f>
        <v>PM10</v>
      </c>
      <c r="H1134" s="50">
        <f t="shared" si="17"/>
        <v>32060017248.365944</v>
      </c>
    </row>
    <row r="1135" spans="1:8" hidden="1" x14ac:dyDescent="0.25">
      <c r="A1135" s="31" t="s">
        <v>2493</v>
      </c>
      <c r="B1135" s="31" t="s">
        <v>2426</v>
      </c>
      <c r="C1135" s="31" t="s">
        <v>2408</v>
      </c>
      <c r="D1135" s="41">
        <v>35157.434925399</v>
      </c>
      <c r="E1135" s="31" t="s">
        <v>2409</v>
      </c>
      <c r="F1135" s="35" t="str">
        <f>INDEX('Crosswalk Particulates'!$B:$B,MATCH('2017 EPA Data'!A1135,'Crosswalk Particulates'!$A:$A,0))</f>
        <v>process-other-industry</v>
      </c>
      <c r="G1135" s="39">
        <f>INDEX('Crosswalk Particulates'!$E:$E,MATCH('2017 EPA Data'!$B1135,'Crosswalk Particulates'!$D:$D,0))</f>
        <v>0</v>
      </c>
      <c r="H1135" s="50">
        <f t="shared" si="17"/>
        <v>0</v>
      </c>
    </row>
    <row r="1136" spans="1:8" hidden="1" x14ac:dyDescent="0.25">
      <c r="A1136" s="31" t="s">
        <v>2494</v>
      </c>
      <c r="B1136" s="31" t="s">
        <v>2603</v>
      </c>
      <c r="D1136" s="41">
        <v>35029.085806488132</v>
      </c>
      <c r="E1136" s="31" t="s">
        <v>2413</v>
      </c>
      <c r="F1136" s="35" t="str">
        <f>INDEX('Crosswalk Particulates'!$B:$B,MATCH('2017 EPA Data'!A1136,'Crosswalk Particulates'!$A:$A,0))</f>
        <v>Transportation Sector</v>
      </c>
      <c r="G1136" s="39">
        <f>INDEX('Crosswalk Particulates'!$E:$E,MATCH('2017 EPA Data'!$B1136,'Crosswalk Particulates'!$D:$D,0))</f>
        <v>0</v>
      </c>
      <c r="H1136" s="50">
        <f t="shared" si="17"/>
        <v>31777889891.671249</v>
      </c>
    </row>
    <row r="1137" spans="1:8" hidden="1" x14ac:dyDescent="0.25">
      <c r="A1137" s="31" t="s">
        <v>2494</v>
      </c>
      <c r="B1137" s="31" t="s">
        <v>2481</v>
      </c>
      <c r="C1137" s="31" t="s">
        <v>2448</v>
      </c>
      <c r="D1137" s="41">
        <v>35029.085806488132</v>
      </c>
      <c r="E1137" s="31" t="s">
        <v>2413</v>
      </c>
      <c r="F1137" s="35" t="str">
        <f>INDEX('Crosswalk Particulates'!$B:$B,MATCH('2017 EPA Data'!A1137,'Crosswalk Particulates'!$A:$A,0))</f>
        <v>Transportation Sector</v>
      </c>
      <c r="G1137" s="39" t="str">
        <f>INDEX('Crosswalk Particulates'!$E:$E,MATCH('2017 EPA Data'!$B1137,'Crosswalk Particulates'!$D:$D,0))</f>
        <v>PM10</v>
      </c>
      <c r="H1137" s="50">
        <f t="shared" si="17"/>
        <v>31777889891.671249</v>
      </c>
    </row>
    <row r="1138" spans="1:8" hidden="1" x14ac:dyDescent="0.25">
      <c r="A1138" s="31" t="s">
        <v>2523</v>
      </c>
      <c r="B1138" s="31" t="s">
        <v>2506</v>
      </c>
      <c r="C1138" s="31" t="s">
        <v>2448</v>
      </c>
      <c r="D1138" s="41">
        <v>34771.767302476735</v>
      </c>
      <c r="E1138" s="31" t="s">
        <v>2413</v>
      </c>
      <c r="F1138" s="35" t="str">
        <f>INDEX('Crosswalk Particulates'!$B:$B,MATCH('2017 EPA Data'!A1138,'Crosswalk Particulates'!$A:$A,0))</f>
        <v>industry-fuel-other</v>
      </c>
      <c r="G1138" s="39" t="str">
        <f>INDEX('Crosswalk Particulates'!$E:$E,MATCH('2017 EPA Data'!$B1138,'Crosswalk Particulates'!$D:$D,0))</f>
        <v>SOx</v>
      </c>
      <c r="H1138" s="50">
        <f t="shared" si="17"/>
        <v>31544454193.898937</v>
      </c>
    </row>
    <row r="1139" spans="1:8" hidden="1" x14ac:dyDescent="0.25">
      <c r="A1139" s="31" t="s">
        <v>2438</v>
      </c>
      <c r="B1139" s="31" t="s">
        <v>2548</v>
      </c>
      <c r="D1139" s="41">
        <v>34537</v>
      </c>
      <c r="E1139" s="31" t="s">
        <v>2409</v>
      </c>
      <c r="F1139" s="35" t="str">
        <f>INDEX('Crosswalk Particulates'!$B:$B,MATCH('2017 EPA Data'!A1139,'Crosswalk Particulates'!$A:$A,0))</f>
        <v>process-other-industry</v>
      </c>
      <c r="G1139" s="39">
        <f>INDEX('Crosswalk Particulates'!$E:$E,MATCH('2017 EPA Data'!$B1139,'Crosswalk Particulates'!$D:$D,0))</f>
        <v>0</v>
      </c>
      <c r="H1139" s="50">
        <f t="shared" si="17"/>
        <v>0</v>
      </c>
    </row>
    <row r="1140" spans="1:8" hidden="1" x14ac:dyDescent="0.25">
      <c r="A1140" s="31" t="s">
        <v>2433</v>
      </c>
      <c r="B1140" s="31" t="s">
        <v>2570</v>
      </c>
      <c r="C1140" s="31" t="s">
        <v>2408</v>
      </c>
      <c r="D1140" s="41">
        <v>34527.199999999997</v>
      </c>
      <c r="E1140" s="31" t="s">
        <v>2409</v>
      </c>
      <c r="F1140" s="35" t="str">
        <f>INDEX('Crosswalk Particulates'!$B:$B,MATCH('2017 EPA Data'!A1140,'Crosswalk Particulates'!$A:$A,0))</f>
        <v>process-ngps-industry</v>
      </c>
      <c r="G1140" s="39">
        <f>INDEX('Crosswalk Particulates'!$E:$E,MATCH('2017 EPA Data'!$B1140,'Crosswalk Particulates'!$D:$D,0))</f>
        <v>0</v>
      </c>
      <c r="H1140" s="50">
        <f t="shared" si="17"/>
        <v>0</v>
      </c>
    </row>
    <row r="1141" spans="1:8" hidden="1" x14ac:dyDescent="0.25">
      <c r="A1141" s="31" t="s">
        <v>2414</v>
      </c>
      <c r="B1141" s="31" t="s">
        <v>2566</v>
      </c>
      <c r="C1141" s="31" t="s">
        <v>2408</v>
      </c>
      <c r="D1141" s="41">
        <v>34402.950321177137</v>
      </c>
      <c r="E1141" s="31" t="s">
        <v>2409</v>
      </c>
      <c r="F1141" s="35" t="str">
        <f>INDEX('Crosswalk Particulates'!$B:$B,MATCH('2017 EPA Data'!A1141,'Crosswalk Particulates'!$A:$A,0))</f>
        <v>Transportation Sector</v>
      </c>
      <c r="G1141" s="39">
        <f>INDEX('Crosswalk Particulates'!$E:$E,MATCH('2017 EPA Data'!$B1141,'Crosswalk Particulates'!$D:$D,0))</f>
        <v>0</v>
      </c>
      <c r="H1141" s="50">
        <f t="shared" si="17"/>
        <v>0</v>
      </c>
    </row>
    <row r="1142" spans="1:8" hidden="1" x14ac:dyDescent="0.25">
      <c r="A1142" s="31" t="s">
        <v>2475</v>
      </c>
      <c r="B1142" s="31" t="s">
        <v>2497</v>
      </c>
      <c r="C1142" s="31" t="s">
        <v>2408</v>
      </c>
      <c r="D1142" s="41">
        <v>34400.872135550497</v>
      </c>
      <c r="E1142" s="31" t="s">
        <v>2409</v>
      </c>
      <c r="F1142" s="35" t="str">
        <f>INDEX('Crosswalk Particulates'!$B:$B,MATCH('2017 EPA Data'!A1142,'Crosswalk Particulates'!$A:$A,0))</f>
        <v>Electricity Sector</v>
      </c>
      <c r="G1142" s="39">
        <f>INDEX('Crosswalk Particulates'!$E:$E,MATCH('2017 EPA Data'!$B1142,'Crosswalk Particulates'!$D:$D,0))</f>
        <v>0</v>
      </c>
      <c r="H1142" s="50">
        <f t="shared" si="17"/>
        <v>0</v>
      </c>
    </row>
    <row r="1143" spans="1:8" hidden="1" x14ac:dyDescent="0.25">
      <c r="A1143" s="31" t="s">
        <v>2414</v>
      </c>
      <c r="B1143" s="31" t="s">
        <v>2534</v>
      </c>
      <c r="C1143" s="31" t="s">
        <v>2408</v>
      </c>
      <c r="D1143" s="41">
        <v>34384.013793714534</v>
      </c>
      <c r="E1143" s="31" t="s">
        <v>2409</v>
      </c>
      <c r="F1143" s="35" t="str">
        <f>INDEX('Crosswalk Particulates'!$B:$B,MATCH('2017 EPA Data'!A1143,'Crosswalk Particulates'!$A:$A,0))</f>
        <v>Transportation Sector</v>
      </c>
      <c r="G1143" s="39">
        <f>INDEX('Crosswalk Particulates'!$E:$E,MATCH('2017 EPA Data'!$B1143,'Crosswalk Particulates'!$D:$D,0))</f>
        <v>0</v>
      </c>
      <c r="H1143" s="50">
        <f t="shared" si="17"/>
        <v>0</v>
      </c>
    </row>
    <row r="1144" spans="1:8" hidden="1" x14ac:dyDescent="0.25">
      <c r="A1144" s="31" t="s">
        <v>2520</v>
      </c>
      <c r="B1144" s="31" t="s">
        <v>2422</v>
      </c>
      <c r="C1144" s="31" t="s">
        <v>2408</v>
      </c>
      <c r="D1144" s="41">
        <v>34324.330983578795</v>
      </c>
      <c r="E1144" s="31" t="s">
        <v>2409</v>
      </c>
      <c r="F1144" s="35" t="str">
        <f>INDEX('Crosswalk Particulates'!$B:$B,MATCH('2017 EPA Data'!A1144,'Crosswalk Particulates'!$A:$A,0))</f>
        <v>industry-fuel-oil</v>
      </c>
      <c r="G1144" s="39">
        <f>INDEX('Crosswalk Particulates'!$E:$E,MATCH('2017 EPA Data'!$B1144,'Crosswalk Particulates'!$D:$D,0))</f>
        <v>0</v>
      </c>
      <c r="H1144" s="50">
        <f t="shared" si="17"/>
        <v>0</v>
      </c>
    </row>
    <row r="1145" spans="1:8" hidden="1" x14ac:dyDescent="0.25">
      <c r="A1145" s="31" t="s">
        <v>2486</v>
      </c>
      <c r="B1145" s="31" t="s">
        <v>2537</v>
      </c>
      <c r="C1145" s="31" t="s">
        <v>2408</v>
      </c>
      <c r="D1145" s="41">
        <v>34223.74935622028</v>
      </c>
      <c r="E1145" s="31" t="s">
        <v>2409</v>
      </c>
      <c r="F1145" s="35" t="str">
        <f>INDEX('Crosswalk Particulates'!$B:$B,MATCH('2017 EPA Data'!A1145,'Crosswalk Particulates'!$A:$A,0))</f>
        <v>process-other-industry</v>
      </c>
      <c r="G1145" s="39">
        <f>INDEX('Crosswalk Particulates'!$E:$E,MATCH('2017 EPA Data'!$B1145,'Crosswalk Particulates'!$D:$D,0))</f>
        <v>0</v>
      </c>
      <c r="H1145" s="50">
        <f t="shared" si="17"/>
        <v>0</v>
      </c>
    </row>
    <row r="1146" spans="1:8" hidden="1" x14ac:dyDescent="0.25">
      <c r="A1146" s="31" t="s">
        <v>2486</v>
      </c>
      <c r="B1146" s="31" t="s">
        <v>2407</v>
      </c>
      <c r="C1146" s="31" t="s">
        <v>2408</v>
      </c>
      <c r="D1146" s="41">
        <v>34015.795988480801</v>
      </c>
      <c r="E1146" s="31" t="s">
        <v>2409</v>
      </c>
      <c r="F1146" s="35" t="str">
        <f>INDEX('Crosswalk Particulates'!$B:$B,MATCH('2017 EPA Data'!A1146,'Crosswalk Particulates'!$A:$A,0))</f>
        <v>process-other-industry</v>
      </c>
      <c r="G1146" s="39">
        <f>INDEX('Crosswalk Particulates'!$E:$E,MATCH('2017 EPA Data'!$B1146,'Crosswalk Particulates'!$D:$D,0))</f>
        <v>0</v>
      </c>
      <c r="H1146" s="50">
        <f t="shared" si="17"/>
        <v>0</v>
      </c>
    </row>
    <row r="1147" spans="1:8" hidden="1" x14ac:dyDescent="0.25">
      <c r="A1147" s="31" t="s">
        <v>2429</v>
      </c>
      <c r="B1147" s="31" t="s">
        <v>2457</v>
      </c>
      <c r="C1147" s="31" t="s">
        <v>2408</v>
      </c>
      <c r="D1147" s="41">
        <v>33970.616150000002</v>
      </c>
      <c r="E1147" s="31" t="s">
        <v>2409</v>
      </c>
      <c r="F1147" s="35" t="str">
        <f>INDEX('Crosswalk Particulates'!$B:$B,MATCH('2017 EPA Data'!A1147,'Crosswalk Particulates'!$A:$A,0))</f>
        <v>process-other-industry</v>
      </c>
      <c r="G1147" s="39">
        <f>INDEX('Crosswalk Particulates'!$E:$E,MATCH('2017 EPA Data'!$B1147,'Crosswalk Particulates'!$D:$D,0))</f>
        <v>0</v>
      </c>
      <c r="H1147" s="50">
        <f t="shared" si="17"/>
        <v>0</v>
      </c>
    </row>
    <row r="1148" spans="1:8" hidden="1" x14ac:dyDescent="0.25">
      <c r="A1148" s="31" t="s">
        <v>2450</v>
      </c>
      <c r="B1148" s="31" t="s">
        <v>2563</v>
      </c>
      <c r="C1148" s="31" t="s">
        <v>2408</v>
      </c>
      <c r="D1148" s="41">
        <v>33919.061747352003</v>
      </c>
      <c r="E1148" s="31" t="s">
        <v>2409</v>
      </c>
      <c r="F1148" s="35" t="str">
        <f>INDEX('Crosswalk Particulates'!$B:$B,MATCH('2017 EPA Data'!A1148,'Crosswalk Particulates'!$A:$A,0))</f>
        <v>process-waste-industry</v>
      </c>
      <c r="G1148" s="39">
        <f>INDEX('Crosswalk Particulates'!$E:$E,MATCH('2017 EPA Data'!$B1148,'Crosswalk Particulates'!$D:$D,0))</f>
        <v>0</v>
      </c>
      <c r="H1148" s="50">
        <f t="shared" si="17"/>
        <v>0</v>
      </c>
    </row>
    <row r="1149" spans="1:8" hidden="1" x14ac:dyDescent="0.25">
      <c r="A1149" s="31" t="s">
        <v>2450</v>
      </c>
      <c r="B1149" s="31" t="s">
        <v>2613</v>
      </c>
      <c r="C1149" s="31" t="s">
        <v>2408</v>
      </c>
      <c r="D1149" s="41">
        <v>33852.901331954992</v>
      </c>
      <c r="E1149" s="31" t="s">
        <v>2409</v>
      </c>
      <c r="F1149" s="35" t="str">
        <f>INDEX('Crosswalk Particulates'!$B:$B,MATCH('2017 EPA Data'!A1149,'Crosswalk Particulates'!$A:$A,0))</f>
        <v>process-waste-industry</v>
      </c>
      <c r="G1149" s="39">
        <f>INDEX('Crosswalk Particulates'!$E:$E,MATCH('2017 EPA Data'!$B1149,'Crosswalk Particulates'!$D:$D,0))</f>
        <v>0</v>
      </c>
      <c r="H1149" s="50">
        <f t="shared" si="17"/>
        <v>0</v>
      </c>
    </row>
    <row r="1150" spans="1:8" hidden="1" x14ac:dyDescent="0.25">
      <c r="A1150" s="31" t="s">
        <v>2483</v>
      </c>
      <c r="B1150" s="31" t="s">
        <v>2484</v>
      </c>
      <c r="C1150" s="31" t="s">
        <v>2408</v>
      </c>
      <c r="D1150" s="41">
        <v>33782.139260000004</v>
      </c>
      <c r="E1150" s="31" t="s">
        <v>2409</v>
      </c>
      <c r="F1150" s="35" t="str">
        <f>INDEX('Crosswalk Particulates'!$B:$B,MATCH('2017 EPA Data'!A1150,'Crosswalk Particulates'!$A:$A,0))</f>
        <v>process-ngps-industry</v>
      </c>
      <c r="G1150" s="39">
        <f>INDEX('Crosswalk Particulates'!$E:$E,MATCH('2017 EPA Data'!$B1150,'Crosswalk Particulates'!$D:$D,0))</f>
        <v>0</v>
      </c>
      <c r="H1150" s="50">
        <f t="shared" si="17"/>
        <v>0</v>
      </c>
    </row>
    <row r="1151" spans="1:8" hidden="1" x14ac:dyDescent="0.25">
      <c r="A1151" s="31" t="s">
        <v>2522</v>
      </c>
      <c r="B1151" s="31" t="s">
        <v>2496</v>
      </c>
      <c r="C1151" s="31" t="s">
        <v>2448</v>
      </c>
      <c r="D1151" s="41">
        <v>33772.208318941601</v>
      </c>
      <c r="E1151" s="31" t="s">
        <v>2413</v>
      </c>
      <c r="F1151" s="35" t="str">
        <f>INDEX('Crosswalk Particulates'!$B:$B,MATCH('2017 EPA Data'!A1151,'Crosswalk Particulates'!$A:$A,0))</f>
        <v>Residential Buildings Sector</v>
      </c>
      <c r="G1151" s="39">
        <f>INDEX('Crosswalk Particulates'!$E:$E,MATCH('2017 EPA Data'!$B1151,'Crosswalk Particulates'!$D:$D,0))</f>
        <v>0</v>
      </c>
      <c r="H1151" s="50">
        <f t="shared" si="17"/>
        <v>30637668458.910473</v>
      </c>
    </row>
    <row r="1152" spans="1:8" hidden="1" x14ac:dyDescent="0.25">
      <c r="A1152" s="31" t="s">
        <v>2614</v>
      </c>
      <c r="B1152" s="31" t="s">
        <v>2415</v>
      </c>
      <c r="C1152" s="31" t="s">
        <v>2408</v>
      </c>
      <c r="D1152" s="41">
        <v>33667.048787932858</v>
      </c>
      <c r="E1152" s="31" t="s">
        <v>2409</v>
      </c>
      <c r="F1152" s="35" t="str">
        <f>INDEX('Crosswalk Particulates'!$B:$B,MATCH('2017 EPA Data'!A1152,'Crosswalk Particulates'!$A:$A,0))</f>
        <v>Residential Buildings Sector</v>
      </c>
      <c r="G1152" s="39">
        <f>INDEX('Crosswalk Particulates'!$E:$E,MATCH('2017 EPA Data'!$B1152,'Crosswalk Particulates'!$D:$D,0))</f>
        <v>0</v>
      </c>
      <c r="H1152" s="50">
        <f t="shared" si="17"/>
        <v>0</v>
      </c>
    </row>
    <row r="1153" spans="1:8" hidden="1" x14ac:dyDescent="0.25">
      <c r="A1153" s="31" t="s">
        <v>2418</v>
      </c>
      <c r="B1153" s="31" t="s">
        <v>2517</v>
      </c>
      <c r="C1153" s="31" t="s">
        <v>2408</v>
      </c>
      <c r="D1153" s="41">
        <v>33453.613821134146</v>
      </c>
      <c r="E1153" s="31" t="s">
        <v>2409</v>
      </c>
      <c r="F1153" s="35" t="str">
        <f>INDEX('Crosswalk Particulates'!$B:$B,MATCH('2017 EPA Data'!A1153,'Crosswalk Particulates'!$A:$A,0))</f>
        <v>Transportation Sector</v>
      </c>
      <c r="G1153" s="39">
        <f>INDEX('Crosswalk Particulates'!$E:$E,MATCH('2017 EPA Data'!$B1153,'Crosswalk Particulates'!$D:$D,0))</f>
        <v>0</v>
      </c>
      <c r="H1153" s="50">
        <f t="shared" si="17"/>
        <v>0</v>
      </c>
    </row>
    <row r="1154" spans="1:8" hidden="1" x14ac:dyDescent="0.25">
      <c r="A1154" s="31" t="s">
        <v>2510</v>
      </c>
      <c r="B1154" s="31" t="s">
        <v>2481</v>
      </c>
      <c r="C1154" s="31" t="s">
        <v>2448</v>
      </c>
      <c r="D1154" s="41">
        <v>33355.064824327666</v>
      </c>
      <c r="E1154" s="31" t="s">
        <v>2413</v>
      </c>
      <c r="F1154" s="35" t="str">
        <f>INDEX('Crosswalk Particulates'!$B:$B,MATCH('2017 EPA Data'!A1154,'Crosswalk Particulates'!$A:$A,0))</f>
        <v>process-iron and steel-industry</v>
      </c>
      <c r="G1154" s="39" t="str">
        <f>INDEX('Crosswalk Particulates'!$E:$E,MATCH('2017 EPA Data'!$B1154,'Crosswalk Particulates'!$D:$D,0))</f>
        <v>PM10</v>
      </c>
      <c r="H1154" s="50">
        <f t="shared" si="17"/>
        <v>30259241796.162304</v>
      </c>
    </row>
    <row r="1155" spans="1:8" hidden="1" x14ac:dyDescent="0.25">
      <c r="A1155" s="31" t="s">
        <v>2583</v>
      </c>
      <c r="B1155" s="31" t="s">
        <v>2500</v>
      </c>
      <c r="C1155" s="31" t="s">
        <v>2448</v>
      </c>
      <c r="D1155" s="41">
        <v>33249.581374722271</v>
      </c>
      <c r="E1155" s="31" t="s">
        <v>2413</v>
      </c>
      <c r="F1155" s="35" t="str">
        <f>INDEX('Crosswalk Particulates'!$B:$B,MATCH('2017 EPA Data'!A1155,'Crosswalk Particulates'!$A:$A,0))</f>
        <v>Residential Buildings Sector</v>
      </c>
      <c r="G1155" s="39" t="str">
        <f>INDEX('Crosswalk Particulates'!$E:$E,MATCH('2017 EPA Data'!$B1155,'Crosswalk Particulates'!$D:$D,0))</f>
        <v>NOX</v>
      </c>
      <c r="H1155" s="50">
        <f t="shared" si="17"/>
        <v>30163548706.554665</v>
      </c>
    </row>
    <row r="1156" spans="1:8" hidden="1" x14ac:dyDescent="0.25">
      <c r="A1156" s="31" t="s">
        <v>2469</v>
      </c>
      <c r="B1156" s="31" t="s">
        <v>2615</v>
      </c>
      <c r="C1156" s="31" t="s">
        <v>2408</v>
      </c>
      <c r="D1156" s="41">
        <v>33226.000399999997</v>
      </c>
      <c r="E1156" s="31" t="s">
        <v>2409</v>
      </c>
      <c r="F1156" s="35" t="str">
        <f>INDEX('Crosswalk Particulates'!$B:$B,MATCH('2017 EPA Data'!A1156,'Crosswalk Particulates'!$A:$A,0))</f>
        <v>process-chemicals-industry</v>
      </c>
      <c r="G1156" s="39">
        <f>INDEX('Crosswalk Particulates'!$E:$E,MATCH('2017 EPA Data'!$B1156,'Crosswalk Particulates'!$D:$D,0))</f>
        <v>0</v>
      </c>
      <c r="H1156" s="50">
        <f t="shared" ref="H1156:H1219" si="18">IF(E1156="TON",D1156/metricton_to_shortton,0)*10^6</f>
        <v>0</v>
      </c>
    </row>
    <row r="1157" spans="1:8" hidden="1" x14ac:dyDescent="0.25">
      <c r="A1157" s="31" t="s">
        <v>2446</v>
      </c>
      <c r="B1157" s="31" t="s">
        <v>2537</v>
      </c>
      <c r="C1157" s="31" t="s">
        <v>2408</v>
      </c>
      <c r="D1157" s="41">
        <v>33061.858422632002</v>
      </c>
      <c r="E1157" s="31" t="s">
        <v>2409</v>
      </c>
      <c r="F1157" s="35" t="str">
        <f>INDEX('Crosswalk Particulates'!$B:$B,MATCH('2017 EPA Data'!A1157,'Crosswalk Particulates'!$A:$A,0))</f>
        <v>process-other-industry</v>
      </c>
      <c r="G1157" s="39">
        <f>INDEX('Crosswalk Particulates'!$E:$E,MATCH('2017 EPA Data'!$B1157,'Crosswalk Particulates'!$D:$D,0))</f>
        <v>0</v>
      </c>
      <c r="H1157" s="50">
        <f t="shared" si="18"/>
        <v>0</v>
      </c>
    </row>
    <row r="1158" spans="1:8" hidden="1" x14ac:dyDescent="0.25">
      <c r="A1158" s="31" t="s">
        <v>2473</v>
      </c>
      <c r="B1158" s="31" t="s">
        <v>2422</v>
      </c>
      <c r="C1158" s="31" t="s">
        <v>2408</v>
      </c>
      <c r="D1158" s="41">
        <v>32983.668336266506</v>
      </c>
      <c r="E1158" s="31" t="s">
        <v>2409</v>
      </c>
      <c r="F1158" s="35" t="str">
        <f>INDEX('Crosswalk Particulates'!$B:$B,MATCH('2017 EPA Data'!A1158,'Crosswalk Particulates'!$A:$A,0))</f>
        <v>Commercial Buildings Sector</v>
      </c>
      <c r="G1158" s="39">
        <f>INDEX('Crosswalk Particulates'!$E:$E,MATCH('2017 EPA Data'!$B1158,'Crosswalk Particulates'!$D:$D,0))</f>
        <v>0</v>
      </c>
      <c r="H1158" s="50">
        <f t="shared" si="18"/>
        <v>0</v>
      </c>
    </row>
    <row r="1159" spans="1:8" hidden="1" x14ac:dyDescent="0.25">
      <c r="A1159" s="31" t="s">
        <v>2487</v>
      </c>
      <c r="B1159" s="31" t="s">
        <v>2468</v>
      </c>
      <c r="C1159" s="31" t="s">
        <v>2408</v>
      </c>
      <c r="D1159" s="41">
        <v>32978</v>
      </c>
      <c r="E1159" s="31" t="s">
        <v>2409</v>
      </c>
      <c r="F1159" s="35" t="str">
        <f>INDEX('Crosswalk Particulates'!$B:$B,MATCH('2017 EPA Data'!A1159,'Crosswalk Particulates'!$A:$A,0))</f>
        <v>industry-fuel-coal</v>
      </c>
      <c r="G1159" s="39">
        <f>INDEX('Crosswalk Particulates'!$E:$E,MATCH('2017 EPA Data'!$B1159,'Crosswalk Particulates'!$D:$D,0))</f>
        <v>0</v>
      </c>
      <c r="H1159" s="50">
        <f t="shared" si="18"/>
        <v>0</v>
      </c>
    </row>
    <row r="1160" spans="1:8" hidden="1" x14ac:dyDescent="0.25">
      <c r="A1160" s="31" t="s">
        <v>2493</v>
      </c>
      <c r="B1160" s="31" t="s">
        <v>2489</v>
      </c>
      <c r="C1160" s="31" t="s">
        <v>2408</v>
      </c>
      <c r="D1160" s="41">
        <v>32881.977128799997</v>
      </c>
      <c r="E1160" s="31" t="s">
        <v>2409</v>
      </c>
      <c r="F1160" s="35" t="str">
        <f>INDEX('Crosswalk Particulates'!$B:$B,MATCH('2017 EPA Data'!A1160,'Crosswalk Particulates'!$A:$A,0))</f>
        <v>process-other-industry</v>
      </c>
      <c r="G1160" s="39">
        <f>INDEX('Crosswalk Particulates'!$E:$E,MATCH('2017 EPA Data'!$B1160,'Crosswalk Particulates'!$D:$D,0))</f>
        <v>0</v>
      </c>
      <c r="H1160" s="50">
        <f t="shared" si="18"/>
        <v>0</v>
      </c>
    </row>
    <row r="1161" spans="1:8" hidden="1" x14ac:dyDescent="0.25">
      <c r="A1161" s="31" t="s">
        <v>2498</v>
      </c>
      <c r="B1161" s="31" t="s">
        <v>2430</v>
      </c>
      <c r="C1161" s="31" t="s">
        <v>2408</v>
      </c>
      <c r="D1161" s="41">
        <v>32878.74</v>
      </c>
      <c r="E1161" s="31" t="s">
        <v>2409</v>
      </c>
      <c r="F1161" s="35" t="str">
        <f>INDEX('Crosswalk Particulates'!$B:$B,MATCH('2017 EPA Data'!A1161,'Crosswalk Particulates'!$A:$A,0))</f>
        <v>process-cement-industry</v>
      </c>
      <c r="G1161" s="39">
        <f>INDEX('Crosswalk Particulates'!$E:$E,MATCH('2017 EPA Data'!$B1161,'Crosswalk Particulates'!$D:$D,0))</f>
        <v>0</v>
      </c>
      <c r="H1161" s="50">
        <f t="shared" si="18"/>
        <v>0</v>
      </c>
    </row>
    <row r="1162" spans="1:8" hidden="1" x14ac:dyDescent="0.25">
      <c r="A1162" s="31" t="s">
        <v>2440</v>
      </c>
      <c r="B1162" s="31" t="s">
        <v>2517</v>
      </c>
      <c r="C1162" s="31" t="s">
        <v>2408</v>
      </c>
      <c r="D1162" s="41">
        <v>32824.502690531022</v>
      </c>
      <c r="E1162" s="31" t="s">
        <v>2409</v>
      </c>
      <c r="F1162" s="35" t="str">
        <f>INDEX('Crosswalk Particulates'!$B:$B,MATCH('2017 EPA Data'!A1162,'Crosswalk Particulates'!$A:$A,0))</f>
        <v>Residential Buildings Sector</v>
      </c>
      <c r="G1162" s="39">
        <f>INDEX('Crosswalk Particulates'!$E:$E,MATCH('2017 EPA Data'!$B1162,'Crosswalk Particulates'!$D:$D,0))</f>
        <v>0</v>
      </c>
      <c r="H1162" s="50">
        <f t="shared" si="18"/>
        <v>0</v>
      </c>
    </row>
    <row r="1163" spans="1:8" hidden="1" x14ac:dyDescent="0.25">
      <c r="A1163" s="31" t="s">
        <v>2440</v>
      </c>
      <c r="B1163" s="31" t="s">
        <v>2512</v>
      </c>
      <c r="C1163" s="31" t="s">
        <v>2408</v>
      </c>
      <c r="D1163" s="41">
        <v>32667.477212568534</v>
      </c>
      <c r="E1163" s="31" t="s">
        <v>2409</v>
      </c>
      <c r="F1163" s="35" t="str">
        <f>INDEX('Crosswalk Particulates'!$B:$B,MATCH('2017 EPA Data'!A1163,'Crosswalk Particulates'!$A:$A,0))</f>
        <v>Residential Buildings Sector</v>
      </c>
      <c r="G1163" s="39">
        <f>INDEX('Crosswalk Particulates'!$E:$E,MATCH('2017 EPA Data'!$B1163,'Crosswalk Particulates'!$D:$D,0))</f>
        <v>0</v>
      </c>
      <c r="H1163" s="50">
        <f t="shared" si="18"/>
        <v>0</v>
      </c>
    </row>
    <row r="1164" spans="1:8" hidden="1" x14ac:dyDescent="0.25">
      <c r="A1164" s="31" t="s">
        <v>2487</v>
      </c>
      <c r="B1164" s="31" t="s">
        <v>2573</v>
      </c>
      <c r="C1164" s="31" t="s">
        <v>2408</v>
      </c>
      <c r="D1164" s="41">
        <v>32599</v>
      </c>
      <c r="E1164" s="31" t="s">
        <v>2409</v>
      </c>
      <c r="F1164" s="35" t="str">
        <f>INDEX('Crosswalk Particulates'!$B:$B,MATCH('2017 EPA Data'!A1164,'Crosswalk Particulates'!$A:$A,0))</f>
        <v>industry-fuel-coal</v>
      </c>
      <c r="G1164" s="39">
        <f>INDEX('Crosswalk Particulates'!$E:$E,MATCH('2017 EPA Data'!$B1164,'Crosswalk Particulates'!$D:$D,0))</f>
        <v>0</v>
      </c>
      <c r="H1164" s="50">
        <f t="shared" si="18"/>
        <v>0</v>
      </c>
    </row>
    <row r="1165" spans="1:8" hidden="1" x14ac:dyDescent="0.25">
      <c r="A1165" s="31" t="s">
        <v>2540</v>
      </c>
      <c r="B1165" s="31" t="s">
        <v>2426</v>
      </c>
      <c r="C1165" s="31" t="s">
        <v>2408</v>
      </c>
      <c r="D1165" s="41">
        <v>32596.698849315868</v>
      </c>
      <c r="E1165" s="31" t="s">
        <v>2409</v>
      </c>
      <c r="F1165" s="35" t="str">
        <f>INDEX('Crosswalk Particulates'!$B:$B,MATCH('2017 EPA Data'!A1165,'Crosswalk Particulates'!$A:$A,0))</f>
        <v>Electricity Sector</v>
      </c>
      <c r="G1165" s="39">
        <f>INDEX('Crosswalk Particulates'!$E:$E,MATCH('2017 EPA Data'!$B1165,'Crosswalk Particulates'!$D:$D,0))</f>
        <v>0</v>
      </c>
      <c r="H1165" s="50">
        <f t="shared" si="18"/>
        <v>0</v>
      </c>
    </row>
    <row r="1166" spans="1:8" hidden="1" x14ac:dyDescent="0.25">
      <c r="A1166" s="31" t="s">
        <v>2494</v>
      </c>
      <c r="B1166" s="31" t="s">
        <v>2501</v>
      </c>
      <c r="C1166" s="31" t="s">
        <v>2448</v>
      </c>
      <c r="D1166" s="41">
        <v>32512.310846242261</v>
      </c>
      <c r="E1166" s="31" t="s">
        <v>2413</v>
      </c>
      <c r="F1166" s="35" t="str">
        <f>INDEX('Crosswalk Particulates'!$B:$B,MATCH('2017 EPA Data'!A1166,'Crosswalk Particulates'!$A:$A,0))</f>
        <v>Transportation Sector</v>
      </c>
      <c r="G1166" s="39" t="str">
        <f>INDEX('Crosswalk Particulates'!$E:$E,MATCH('2017 EPA Data'!$B1166,'Crosswalk Particulates'!$D:$D,0))</f>
        <v>PM25</v>
      </c>
      <c r="H1166" s="50">
        <f t="shared" si="18"/>
        <v>29494707338.445866</v>
      </c>
    </row>
    <row r="1167" spans="1:8" hidden="1" x14ac:dyDescent="0.25">
      <c r="A1167" s="31" t="s">
        <v>2492</v>
      </c>
      <c r="B1167" s="31" t="s">
        <v>2616</v>
      </c>
      <c r="C1167" s="31" t="s">
        <v>2408</v>
      </c>
      <c r="D1167" s="41">
        <v>32489.825817143999</v>
      </c>
      <c r="E1167" s="31" t="s">
        <v>2409</v>
      </c>
      <c r="F1167" s="35" t="str">
        <f>INDEX('Crosswalk Particulates'!$B:$B,MATCH('2017 EPA Data'!A1167,'Crosswalk Particulates'!$A:$A,0))</f>
        <v>Commercial Buildings Sector</v>
      </c>
      <c r="G1167" s="39">
        <f>INDEX('Crosswalk Particulates'!$E:$E,MATCH('2017 EPA Data'!$B1167,'Crosswalk Particulates'!$D:$D,0))</f>
        <v>0</v>
      </c>
      <c r="H1167" s="50">
        <f t="shared" si="18"/>
        <v>0</v>
      </c>
    </row>
    <row r="1168" spans="1:8" hidden="1" x14ac:dyDescent="0.25">
      <c r="A1168" s="31" t="s">
        <v>2444</v>
      </c>
      <c r="B1168" s="31" t="s">
        <v>2434</v>
      </c>
      <c r="C1168" s="31" t="s">
        <v>2408</v>
      </c>
      <c r="D1168" s="41">
        <v>32384.71587</v>
      </c>
      <c r="E1168" s="31" t="s">
        <v>2409</v>
      </c>
      <c r="F1168" s="35" t="str">
        <f>INDEX('Crosswalk Particulates'!$B:$B,MATCH('2017 EPA Data'!A1168,'Crosswalk Particulates'!$A:$A,0))</f>
        <v>process-other-industry</v>
      </c>
      <c r="G1168" s="39">
        <f>INDEX('Crosswalk Particulates'!$E:$E,MATCH('2017 EPA Data'!$B1168,'Crosswalk Particulates'!$D:$D,0))</f>
        <v>0</v>
      </c>
      <c r="H1168" s="50">
        <f t="shared" si="18"/>
        <v>0</v>
      </c>
    </row>
    <row r="1169" spans="1:8" hidden="1" x14ac:dyDescent="0.25">
      <c r="A1169" s="31" t="s">
        <v>2438</v>
      </c>
      <c r="B1169" s="31" t="s">
        <v>2564</v>
      </c>
      <c r="C1169" s="31" t="s">
        <v>2408</v>
      </c>
      <c r="D1169" s="41">
        <v>32301.554884223999</v>
      </c>
      <c r="E1169" s="31" t="s">
        <v>2409</v>
      </c>
      <c r="F1169" s="35" t="str">
        <f>INDEX('Crosswalk Particulates'!$B:$B,MATCH('2017 EPA Data'!A1169,'Crosswalk Particulates'!$A:$A,0))</f>
        <v>process-other-industry</v>
      </c>
      <c r="G1169" s="39">
        <f>INDEX('Crosswalk Particulates'!$E:$E,MATCH('2017 EPA Data'!$B1169,'Crosswalk Particulates'!$D:$D,0))</f>
        <v>0</v>
      </c>
      <c r="H1169" s="50">
        <f t="shared" si="18"/>
        <v>0</v>
      </c>
    </row>
    <row r="1170" spans="1:8" hidden="1" x14ac:dyDescent="0.25">
      <c r="A1170" s="31" t="s">
        <v>2499</v>
      </c>
      <c r="B1170" s="31" t="s">
        <v>2419</v>
      </c>
      <c r="C1170" s="31" t="s">
        <v>2408</v>
      </c>
      <c r="D1170" s="41">
        <v>32102.513034899999</v>
      </c>
      <c r="E1170" s="31" t="s">
        <v>2409</v>
      </c>
      <c r="F1170" s="35" t="str">
        <f>INDEX('Crosswalk Particulates'!$B:$B,MATCH('2017 EPA Data'!A1170,'Crosswalk Particulates'!$A:$A,0))</f>
        <v>Electricity Sector</v>
      </c>
      <c r="G1170" s="39">
        <f>INDEX('Crosswalk Particulates'!$E:$E,MATCH('2017 EPA Data'!$B1170,'Crosswalk Particulates'!$D:$D,0))</f>
        <v>0</v>
      </c>
      <c r="H1170" s="50">
        <f t="shared" si="18"/>
        <v>0</v>
      </c>
    </row>
    <row r="1171" spans="1:8" hidden="1" x14ac:dyDescent="0.25">
      <c r="A1171" s="31" t="s">
        <v>2509</v>
      </c>
      <c r="B1171" s="31" t="s">
        <v>2416</v>
      </c>
      <c r="C1171" s="31" t="s">
        <v>2408</v>
      </c>
      <c r="D1171" s="41">
        <v>31942</v>
      </c>
      <c r="E1171" s="31" t="s">
        <v>2409</v>
      </c>
      <c r="F1171" s="35" t="str">
        <f>INDEX('Crosswalk Particulates'!$B:$B,MATCH('2017 EPA Data'!A1171,'Crosswalk Particulates'!$A:$A,0))</f>
        <v>Other-EPA</v>
      </c>
      <c r="G1171" s="39">
        <f>INDEX('Crosswalk Particulates'!$E:$E,MATCH('2017 EPA Data'!$B1171,'Crosswalk Particulates'!$D:$D,0))</f>
        <v>0</v>
      </c>
      <c r="H1171" s="50">
        <f t="shared" si="18"/>
        <v>0</v>
      </c>
    </row>
    <row r="1172" spans="1:8" hidden="1" x14ac:dyDescent="0.25">
      <c r="A1172" s="31" t="s">
        <v>2456</v>
      </c>
      <c r="B1172" s="31" t="s">
        <v>2502</v>
      </c>
      <c r="C1172" s="31" t="s">
        <v>2408</v>
      </c>
      <c r="D1172" s="41">
        <v>31893.110642299998</v>
      </c>
      <c r="E1172" s="31" t="s">
        <v>2409</v>
      </c>
      <c r="F1172" s="35" t="str">
        <f>INDEX('Crosswalk Particulates'!$B:$B,MATCH('2017 EPA Data'!A1172,'Crosswalk Particulates'!$A:$A,0))</f>
        <v>Electricity Sector</v>
      </c>
      <c r="G1172" s="39">
        <f>INDEX('Crosswalk Particulates'!$E:$E,MATCH('2017 EPA Data'!$B1172,'Crosswalk Particulates'!$D:$D,0))</f>
        <v>0</v>
      </c>
      <c r="H1172" s="50">
        <f t="shared" si="18"/>
        <v>0</v>
      </c>
    </row>
    <row r="1173" spans="1:8" hidden="1" x14ac:dyDescent="0.25">
      <c r="A1173" s="31" t="s">
        <v>2487</v>
      </c>
      <c r="B1173" s="31" t="s">
        <v>2466</v>
      </c>
      <c r="C1173" s="31" t="s">
        <v>2408</v>
      </c>
      <c r="D1173" s="41">
        <v>31819.702236000001</v>
      </c>
      <c r="E1173" s="31" t="s">
        <v>2409</v>
      </c>
      <c r="F1173" s="35" t="str">
        <f>INDEX('Crosswalk Particulates'!$B:$B,MATCH('2017 EPA Data'!A1173,'Crosswalk Particulates'!$A:$A,0))</f>
        <v>industry-fuel-coal</v>
      </c>
      <c r="G1173" s="39">
        <f>INDEX('Crosswalk Particulates'!$E:$E,MATCH('2017 EPA Data'!$B1173,'Crosswalk Particulates'!$D:$D,0))</f>
        <v>0</v>
      </c>
      <c r="H1173" s="50">
        <f t="shared" si="18"/>
        <v>0</v>
      </c>
    </row>
    <row r="1174" spans="1:8" hidden="1" x14ac:dyDescent="0.25">
      <c r="A1174" s="31" t="s">
        <v>2450</v>
      </c>
      <c r="B1174" s="31" t="s">
        <v>2541</v>
      </c>
      <c r="C1174" s="31" t="s">
        <v>2408</v>
      </c>
      <c r="D1174" s="41">
        <v>31814.397502273623</v>
      </c>
      <c r="E1174" s="31" t="s">
        <v>2409</v>
      </c>
      <c r="F1174" s="35" t="str">
        <f>INDEX('Crosswalk Particulates'!$B:$B,MATCH('2017 EPA Data'!A1174,'Crosswalk Particulates'!$A:$A,0))</f>
        <v>process-waste-industry</v>
      </c>
      <c r="G1174" s="39">
        <f>INDEX('Crosswalk Particulates'!$E:$E,MATCH('2017 EPA Data'!$B1174,'Crosswalk Particulates'!$D:$D,0))</f>
        <v>0</v>
      </c>
      <c r="H1174" s="50">
        <f t="shared" si="18"/>
        <v>0</v>
      </c>
    </row>
    <row r="1175" spans="1:8" hidden="1" x14ac:dyDescent="0.25">
      <c r="A1175" s="31" t="s">
        <v>2410</v>
      </c>
      <c r="B1175" s="31" t="s">
        <v>2606</v>
      </c>
      <c r="C1175" s="31" t="s">
        <v>2408</v>
      </c>
      <c r="D1175" s="41">
        <v>31727.885542539592</v>
      </c>
      <c r="E1175" s="31" t="s">
        <v>2409</v>
      </c>
      <c r="F1175" s="35" t="str">
        <f>INDEX('Crosswalk Particulates'!$B:$B,MATCH('2017 EPA Data'!A1175,'Crosswalk Particulates'!$A:$A,0))</f>
        <v>process-other-industry</v>
      </c>
      <c r="G1175" s="39">
        <f>INDEX('Crosswalk Particulates'!$E:$E,MATCH('2017 EPA Data'!$B1175,'Crosswalk Particulates'!$D:$D,0))</f>
        <v>0</v>
      </c>
      <c r="H1175" s="50">
        <f t="shared" si="18"/>
        <v>0</v>
      </c>
    </row>
    <row r="1176" spans="1:8" hidden="1" x14ac:dyDescent="0.25">
      <c r="A1176" s="31" t="s">
        <v>2460</v>
      </c>
      <c r="B1176" s="31" t="s">
        <v>2617</v>
      </c>
      <c r="C1176" s="31" t="s">
        <v>2408</v>
      </c>
      <c r="D1176" s="41">
        <v>31635.372918967179</v>
      </c>
      <c r="E1176" s="31" t="s">
        <v>2409</v>
      </c>
      <c r="F1176" s="35" t="str">
        <f>INDEX('Crosswalk Particulates'!$B:$B,MATCH('2017 EPA Data'!A1176,'Crosswalk Particulates'!$A:$A,0))</f>
        <v>Transportation Sector</v>
      </c>
      <c r="G1176" s="39">
        <f>INDEX('Crosswalk Particulates'!$E:$E,MATCH('2017 EPA Data'!$B1176,'Crosswalk Particulates'!$D:$D,0))</f>
        <v>0</v>
      </c>
      <c r="H1176" s="50">
        <f t="shared" si="18"/>
        <v>0</v>
      </c>
    </row>
    <row r="1177" spans="1:8" hidden="1" x14ac:dyDescent="0.25">
      <c r="A1177" s="31" t="s">
        <v>2487</v>
      </c>
      <c r="B1177" s="31" t="s">
        <v>2451</v>
      </c>
      <c r="C1177" s="31" t="s">
        <v>2448</v>
      </c>
      <c r="D1177" s="41">
        <v>31570.046499516979</v>
      </c>
      <c r="E1177" s="31" t="s">
        <v>2413</v>
      </c>
      <c r="F1177" s="35" t="str">
        <f>INDEX('Crosswalk Particulates'!$B:$B,MATCH('2017 EPA Data'!A1177,'Crosswalk Particulates'!$A:$A,0))</f>
        <v>industry-fuel-coal</v>
      </c>
      <c r="G1177" s="39" t="str">
        <f>INDEX('Crosswalk Particulates'!$E:$E,MATCH('2017 EPA Data'!$B1177,'Crosswalk Particulates'!$D:$D,0))</f>
        <v>CO</v>
      </c>
      <c r="H1177" s="50">
        <f t="shared" si="18"/>
        <v>28639898485.468681</v>
      </c>
    </row>
    <row r="1178" spans="1:8" hidden="1" x14ac:dyDescent="0.25">
      <c r="A1178" s="31" t="s">
        <v>2520</v>
      </c>
      <c r="B1178" s="31" t="s">
        <v>2576</v>
      </c>
      <c r="C1178" s="31" t="s">
        <v>2408</v>
      </c>
      <c r="D1178" s="41">
        <v>31388.553492987197</v>
      </c>
      <c r="E1178" s="31" t="s">
        <v>2409</v>
      </c>
      <c r="F1178" s="35" t="str">
        <f>INDEX('Crosswalk Particulates'!$B:$B,MATCH('2017 EPA Data'!A1178,'Crosswalk Particulates'!$A:$A,0))</f>
        <v>industry-fuel-oil</v>
      </c>
      <c r="G1178" s="39">
        <f>INDEX('Crosswalk Particulates'!$E:$E,MATCH('2017 EPA Data'!$B1178,'Crosswalk Particulates'!$D:$D,0))</f>
        <v>0</v>
      </c>
      <c r="H1178" s="50">
        <f t="shared" si="18"/>
        <v>0</v>
      </c>
    </row>
    <row r="1179" spans="1:8" hidden="1" x14ac:dyDescent="0.25">
      <c r="A1179" s="31" t="s">
        <v>2614</v>
      </c>
      <c r="B1179" s="31" t="s">
        <v>2500</v>
      </c>
      <c r="C1179" s="31" t="s">
        <v>2448</v>
      </c>
      <c r="D1179" s="41">
        <v>31323.127795199998</v>
      </c>
      <c r="E1179" s="31" t="s">
        <v>2413</v>
      </c>
      <c r="F1179" s="35" t="str">
        <f>INDEX('Crosswalk Particulates'!$B:$B,MATCH('2017 EPA Data'!A1179,'Crosswalk Particulates'!$A:$A,0))</f>
        <v>Residential Buildings Sector</v>
      </c>
      <c r="G1179" s="39" t="str">
        <f>INDEX('Crosswalk Particulates'!$E:$E,MATCH('2017 EPA Data'!$B1179,'Crosswalk Particulates'!$D:$D,0))</f>
        <v>NOX</v>
      </c>
      <c r="H1179" s="50">
        <f t="shared" si="18"/>
        <v>28415897338.498245</v>
      </c>
    </row>
    <row r="1180" spans="1:8" hidden="1" x14ac:dyDescent="0.25">
      <c r="A1180" s="31" t="s">
        <v>2480</v>
      </c>
      <c r="B1180" s="31" t="s">
        <v>2525</v>
      </c>
      <c r="D1180" s="41">
        <v>31317.021849921442</v>
      </c>
      <c r="E1180" s="31" t="s">
        <v>2413</v>
      </c>
      <c r="F1180" s="35" t="str">
        <f>INDEX('Crosswalk Particulates'!$B:$B,MATCH('2017 EPA Data'!A1180,'Crosswalk Particulates'!$A:$A,0))</f>
        <v>Other-EPA</v>
      </c>
      <c r="G1180" s="39" t="str">
        <f>INDEX('Crosswalk Particulates'!$E:$E,MATCH('2017 EPA Data'!$B1180,'Crosswalk Particulates'!$D:$D,0))</f>
        <v>OC</v>
      </c>
      <c r="H1180" s="50">
        <f t="shared" si="18"/>
        <v>28410358111.530735</v>
      </c>
    </row>
    <row r="1181" spans="1:8" hidden="1" x14ac:dyDescent="0.25">
      <c r="A1181" s="31" t="s">
        <v>2429</v>
      </c>
      <c r="B1181" s="31" t="s">
        <v>2501</v>
      </c>
      <c r="C1181" s="31" t="s">
        <v>2448</v>
      </c>
      <c r="D1181" s="41">
        <v>31298.220113319734</v>
      </c>
      <c r="E1181" s="31" t="s">
        <v>2413</v>
      </c>
      <c r="F1181" s="35" t="str">
        <f>INDEX('Crosswalk Particulates'!$B:$B,MATCH('2017 EPA Data'!A1181,'Crosswalk Particulates'!$A:$A,0))</f>
        <v>process-other-industry</v>
      </c>
      <c r="G1181" s="39" t="str">
        <f>INDEX('Crosswalk Particulates'!$E:$E,MATCH('2017 EPA Data'!$B1181,'Crosswalk Particulates'!$D:$D,0))</f>
        <v>PM25</v>
      </c>
      <c r="H1181" s="50">
        <f t="shared" si="18"/>
        <v>28393301442.715515</v>
      </c>
    </row>
    <row r="1182" spans="1:8" hidden="1" x14ac:dyDescent="0.25">
      <c r="A1182" s="31" t="s">
        <v>2486</v>
      </c>
      <c r="B1182" s="31" t="s">
        <v>2559</v>
      </c>
      <c r="C1182" s="31" t="s">
        <v>2408</v>
      </c>
      <c r="D1182" s="41">
        <v>31286.191559999999</v>
      </c>
      <c r="E1182" s="31" t="s">
        <v>2409</v>
      </c>
      <c r="F1182" s="35" t="str">
        <f>INDEX('Crosswalk Particulates'!$B:$B,MATCH('2017 EPA Data'!A1182,'Crosswalk Particulates'!$A:$A,0))</f>
        <v>process-other-industry</v>
      </c>
      <c r="G1182" s="39">
        <f>INDEX('Crosswalk Particulates'!$E:$E,MATCH('2017 EPA Data'!$B1182,'Crosswalk Particulates'!$D:$D,0))</f>
        <v>0</v>
      </c>
      <c r="H1182" s="50">
        <f t="shared" si="18"/>
        <v>0</v>
      </c>
    </row>
    <row r="1183" spans="1:8" hidden="1" x14ac:dyDescent="0.25">
      <c r="A1183" s="31" t="s">
        <v>2520</v>
      </c>
      <c r="B1183" s="31" t="s">
        <v>2430</v>
      </c>
      <c r="C1183" s="31" t="s">
        <v>2408</v>
      </c>
      <c r="D1183" s="41">
        <v>31068.322564224229</v>
      </c>
      <c r="E1183" s="31" t="s">
        <v>2409</v>
      </c>
      <c r="F1183" s="35" t="str">
        <f>INDEX('Crosswalk Particulates'!$B:$B,MATCH('2017 EPA Data'!A1183,'Crosswalk Particulates'!$A:$A,0))</f>
        <v>industry-fuel-oil</v>
      </c>
      <c r="G1183" s="39">
        <f>INDEX('Crosswalk Particulates'!$E:$E,MATCH('2017 EPA Data'!$B1183,'Crosswalk Particulates'!$D:$D,0))</f>
        <v>0</v>
      </c>
      <c r="H1183" s="50">
        <f t="shared" si="18"/>
        <v>0</v>
      </c>
    </row>
    <row r="1184" spans="1:8" hidden="1" x14ac:dyDescent="0.25">
      <c r="A1184" s="31" t="s">
        <v>2482</v>
      </c>
      <c r="B1184" s="31" t="s">
        <v>2501</v>
      </c>
      <c r="C1184" s="31" t="s">
        <v>2448</v>
      </c>
      <c r="D1184" s="41">
        <v>30776.11523458119</v>
      </c>
      <c r="E1184" s="31" t="s">
        <v>2413</v>
      </c>
      <c r="F1184" s="35" t="str">
        <f>INDEX('Crosswalk Particulates'!$B:$B,MATCH('2017 EPA Data'!A1184,'Crosswalk Particulates'!$A:$A,0))</f>
        <v>Other-EPA</v>
      </c>
      <c r="G1184" s="39" t="str">
        <f>INDEX('Crosswalk Particulates'!$E:$E,MATCH('2017 EPA Data'!$B1184,'Crosswalk Particulates'!$D:$D,0))</f>
        <v>PM25</v>
      </c>
      <c r="H1184" s="50">
        <f t="shared" si="18"/>
        <v>27919655300.760399</v>
      </c>
    </row>
    <row r="1185" spans="1:8" hidden="1" x14ac:dyDescent="0.25">
      <c r="A1185" s="31" t="s">
        <v>2510</v>
      </c>
      <c r="B1185" s="31" t="s">
        <v>2466</v>
      </c>
      <c r="C1185" s="31" t="s">
        <v>2408</v>
      </c>
      <c r="D1185" s="41">
        <v>30487.892070000002</v>
      </c>
      <c r="E1185" s="31" t="s">
        <v>2409</v>
      </c>
      <c r="F1185" s="35" t="str">
        <f>INDEX('Crosswalk Particulates'!$B:$B,MATCH('2017 EPA Data'!A1185,'Crosswalk Particulates'!$A:$A,0))</f>
        <v>process-iron and steel-industry</v>
      </c>
      <c r="G1185" s="39">
        <f>INDEX('Crosswalk Particulates'!$E:$E,MATCH('2017 EPA Data'!$B1185,'Crosswalk Particulates'!$D:$D,0))</f>
        <v>0</v>
      </c>
      <c r="H1185" s="50">
        <f t="shared" si="18"/>
        <v>0</v>
      </c>
    </row>
    <row r="1186" spans="1:8" hidden="1" x14ac:dyDescent="0.25">
      <c r="A1186" s="31" t="s">
        <v>2438</v>
      </c>
      <c r="B1186" s="31" t="s">
        <v>2431</v>
      </c>
      <c r="C1186" s="31" t="s">
        <v>2408</v>
      </c>
      <c r="D1186" s="41">
        <v>30373.163799999998</v>
      </c>
      <c r="E1186" s="31" t="s">
        <v>2409</v>
      </c>
      <c r="F1186" s="35" t="str">
        <f>INDEX('Crosswalk Particulates'!$B:$B,MATCH('2017 EPA Data'!A1186,'Crosswalk Particulates'!$A:$A,0))</f>
        <v>process-other-industry</v>
      </c>
      <c r="G1186" s="39">
        <f>INDEX('Crosswalk Particulates'!$E:$E,MATCH('2017 EPA Data'!$B1186,'Crosswalk Particulates'!$D:$D,0))</f>
        <v>0</v>
      </c>
      <c r="H1186" s="50">
        <f t="shared" si="18"/>
        <v>0</v>
      </c>
    </row>
    <row r="1187" spans="1:8" hidden="1" x14ac:dyDescent="0.25">
      <c r="A1187" s="31" t="s">
        <v>2556</v>
      </c>
      <c r="B1187" s="31" t="s">
        <v>2468</v>
      </c>
      <c r="C1187" s="31" t="s">
        <v>2408</v>
      </c>
      <c r="D1187" s="41">
        <v>30316.922554131539</v>
      </c>
      <c r="E1187" s="31" t="s">
        <v>2409</v>
      </c>
      <c r="F1187" s="35" t="str">
        <f>INDEX('Crosswalk Particulates'!$B:$B,MATCH('2017 EPA Data'!A1187,'Crosswalk Particulates'!$A:$A,0))</f>
        <v>Commercial Buildings Sector</v>
      </c>
      <c r="G1187" s="39">
        <f>INDEX('Crosswalk Particulates'!$E:$E,MATCH('2017 EPA Data'!$B1187,'Crosswalk Particulates'!$D:$D,0))</f>
        <v>0</v>
      </c>
      <c r="H1187" s="50">
        <f t="shared" si="18"/>
        <v>0</v>
      </c>
    </row>
    <row r="1188" spans="1:8" hidden="1" x14ac:dyDescent="0.25">
      <c r="A1188" s="31" t="s">
        <v>2450</v>
      </c>
      <c r="B1188" s="31" t="s">
        <v>2505</v>
      </c>
      <c r="C1188" s="31" t="s">
        <v>2408</v>
      </c>
      <c r="D1188" s="41">
        <v>30249.433198646671</v>
      </c>
      <c r="E1188" s="31" t="s">
        <v>2409</v>
      </c>
      <c r="F1188" s="35" t="str">
        <f>INDEX('Crosswalk Particulates'!$B:$B,MATCH('2017 EPA Data'!A1188,'Crosswalk Particulates'!$A:$A,0))</f>
        <v>process-waste-industry</v>
      </c>
      <c r="G1188" s="39">
        <f>INDEX('Crosswalk Particulates'!$E:$E,MATCH('2017 EPA Data'!$B1188,'Crosswalk Particulates'!$D:$D,0))</f>
        <v>0</v>
      </c>
      <c r="H1188" s="50">
        <f t="shared" si="18"/>
        <v>0</v>
      </c>
    </row>
    <row r="1189" spans="1:8" hidden="1" x14ac:dyDescent="0.25">
      <c r="A1189" s="31" t="s">
        <v>2410</v>
      </c>
      <c r="B1189" s="31" t="s">
        <v>2424</v>
      </c>
      <c r="C1189" s="31" t="s">
        <v>2408</v>
      </c>
      <c r="D1189" s="41">
        <v>30198.834060734</v>
      </c>
      <c r="E1189" s="31" t="s">
        <v>2409</v>
      </c>
      <c r="F1189" s="35" t="str">
        <f>INDEX('Crosswalk Particulates'!$B:$B,MATCH('2017 EPA Data'!A1189,'Crosswalk Particulates'!$A:$A,0))</f>
        <v>process-other-industry</v>
      </c>
      <c r="G1189" s="39">
        <f>INDEX('Crosswalk Particulates'!$E:$E,MATCH('2017 EPA Data'!$B1189,'Crosswalk Particulates'!$D:$D,0))</f>
        <v>0</v>
      </c>
      <c r="H1189" s="50">
        <f t="shared" si="18"/>
        <v>0</v>
      </c>
    </row>
    <row r="1190" spans="1:8" hidden="1" x14ac:dyDescent="0.25">
      <c r="A1190" s="31" t="s">
        <v>2442</v>
      </c>
      <c r="B1190" s="31" t="s">
        <v>2576</v>
      </c>
      <c r="C1190" s="31" t="s">
        <v>2408</v>
      </c>
      <c r="D1190" s="41">
        <v>30185.507630913071</v>
      </c>
      <c r="E1190" s="31" t="s">
        <v>2409</v>
      </c>
      <c r="F1190" s="35" t="str">
        <f>INDEX('Crosswalk Particulates'!$B:$B,MATCH('2017 EPA Data'!A1190,'Crosswalk Particulates'!$A:$A,0))</f>
        <v>industry-fuel-natural gas</v>
      </c>
      <c r="G1190" s="39">
        <f>INDEX('Crosswalk Particulates'!$E:$E,MATCH('2017 EPA Data'!$B1190,'Crosswalk Particulates'!$D:$D,0))</f>
        <v>0</v>
      </c>
      <c r="H1190" s="50">
        <f t="shared" si="18"/>
        <v>0</v>
      </c>
    </row>
    <row r="1191" spans="1:8" hidden="1" x14ac:dyDescent="0.25">
      <c r="A1191" s="31" t="s">
        <v>2432</v>
      </c>
      <c r="B1191" s="31" t="s">
        <v>2519</v>
      </c>
      <c r="C1191" s="31" t="s">
        <v>2408</v>
      </c>
      <c r="D1191" s="41">
        <v>30064.794520412601</v>
      </c>
      <c r="E1191" s="31" t="s">
        <v>2409</v>
      </c>
      <c r="F1191" s="35" t="str">
        <f>INDEX('Crosswalk Particulates'!$B:$B,MATCH('2017 EPA Data'!A1191,'Crosswalk Particulates'!$A:$A,0))</f>
        <v>Transportation Sector</v>
      </c>
      <c r="G1191" s="39">
        <f>INDEX('Crosswalk Particulates'!$E:$E,MATCH('2017 EPA Data'!$B1191,'Crosswalk Particulates'!$D:$D,0))</f>
        <v>0</v>
      </c>
      <c r="H1191" s="50">
        <f t="shared" si="18"/>
        <v>0</v>
      </c>
    </row>
    <row r="1192" spans="1:8" hidden="1" x14ac:dyDescent="0.25">
      <c r="A1192" s="31" t="s">
        <v>2445</v>
      </c>
      <c r="B1192" s="31" t="s">
        <v>2447</v>
      </c>
      <c r="C1192" s="31" t="s">
        <v>2448</v>
      </c>
      <c r="D1192" s="41">
        <v>29914.120636195425</v>
      </c>
      <c r="E1192" s="31" t="s">
        <v>2413</v>
      </c>
      <c r="F1192" s="35" t="str">
        <f>INDEX('Crosswalk Particulates'!$B:$B,MATCH('2017 EPA Data'!A1192,'Crosswalk Particulates'!$A:$A,0))</f>
        <v>Transportation Sector</v>
      </c>
      <c r="G1192" s="39" t="str">
        <f>INDEX('Crosswalk Particulates'!$E:$E,MATCH('2017 EPA Data'!$B1192,'Crosswalk Particulates'!$D:$D,0))</f>
        <v>VOC</v>
      </c>
      <c r="H1192" s="50">
        <f t="shared" si="18"/>
        <v>27137666025.161186</v>
      </c>
    </row>
    <row r="1193" spans="1:8" hidden="1" x14ac:dyDescent="0.25">
      <c r="A1193" s="31" t="s">
        <v>2499</v>
      </c>
      <c r="B1193" s="31" t="s">
        <v>2451</v>
      </c>
      <c r="C1193" s="31" t="s">
        <v>2448</v>
      </c>
      <c r="D1193" s="41">
        <v>29764.609465726</v>
      </c>
      <c r="E1193" s="31" t="s">
        <v>2413</v>
      </c>
      <c r="F1193" s="35" t="str">
        <f>INDEX('Crosswalk Particulates'!$B:$B,MATCH('2017 EPA Data'!A1193,'Crosswalk Particulates'!$A:$A,0))</f>
        <v>Electricity Sector</v>
      </c>
      <c r="G1193" s="39" t="str">
        <f>INDEX('Crosswalk Particulates'!$E:$E,MATCH('2017 EPA Data'!$B1193,'Crosswalk Particulates'!$D:$D,0))</f>
        <v>CO</v>
      </c>
      <c r="H1193" s="50">
        <f t="shared" si="18"/>
        <v>27002031611.548477</v>
      </c>
    </row>
    <row r="1194" spans="1:8" hidden="1" x14ac:dyDescent="0.25">
      <c r="A1194" s="31" t="s">
        <v>2492</v>
      </c>
      <c r="B1194" s="31" t="s">
        <v>2430</v>
      </c>
      <c r="C1194" s="31" t="s">
        <v>2408</v>
      </c>
      <c r="D1194" s="41">
        <v>29754.191135243775</v>
      </c>
      <c r="E1194" s="31" t="s">
        <v>2409</v>
      </c>
      <c r="F1194" s="35" t="str">
        <f>INDEX('Crosswalk Particulates'!$B:$B,MATCH('2017 EPA Data'!A1194,'Crosswalk Particulates'!$A:$A,0))</f>
        <v>Commercial Buildings Sector</v>
      </c>
      <c r="G1194" s="39">
        <f>INDEX('Crosswalk Particulates'!$E:$E,MATCH('2017 EPA Data'!$B1194,'Crosswalk Particulates'!$D:$D,0))</f>
        <v>0</v>
      </c>
      <c r="H1194" s="50">
        <f t="shared" si="18"/>
        <v>0</v>
      </c>
    </row>
    <row r="1195" spans="1:8" hidden="1" x14ac:dyDescent="0.25">
      <c r="A1195" s="31" t="s">
        <v>2498</v>
      </c>
      <c r="B1195" s="31" t="s">
        <v>2449</v>
      </c>
      <c r="C1195" s="31" t="s">
        <v>2408</v>
      </c>
      <c r="D1195" s="41">
        <v>29752.023700199999</v>
      </c>
      <c r="E1195" s="31" t="s">
        <v>2409</v>
      </c>
      <c r="F1195" s="35" t="str">
        <f>INDEX('Crosswalk Particulates'!$B:$B,MATCH('2017 EPA Data'!A1195,'Crosswalk Particulates'!$A:$A,0))</f>
        <v>process-cement-industry</v>
      </c>
      <c r="G1195" s="39">
        <f>INDEX('Crosswalk Particulates'!$E:$E,MATCH('2017 EPA Data'!$B1195,'Crosswalk Particulates'!$D:$D,0))</f>
        <v>0</v>
      </c>
      <c r="H1195" s="50">
        <f t="shared" si="18"/>
        <v>0</v>
      </c>
    </row>
    <row r="1196" spans="1:8" hidden="1" x14ac:dyDescent="0.25">
      <c r="A1196" s="31" t="s">
        <v>2494</v>
      </c>
      <c r="B1196" s="31" t="s">
        <v>2528</v>
      </c>
      <c r="C1196" s="31" t="s">
        <v>2408</v>
      </c>
      <c r="D1196" s="41">
        <v>29716.36154832779</v>
      </c>
      <c r="E1196" s="31" t="s">
        <v>2409</v>
      </c>
      <c r="F1196" s="35" t="str">
        <f>INDEX('Crosswalk Particulates'!$B:$B,MATCH('2017 EPA Data'!A1196,'Crosswalk Particulates'!$A:$A,0))</f>
        <v>Transportation Sector</v>
      </c>
      <c r="G1196" s="39">
        <f>INDEX('Crosswalk Particulates'!$E:$E,MATCH('2017 EPA Data'!$B1196,'Crosswalk Particulates'!$D:$D,0))</f>
        <v>0</v>
      </c>
      <c r="H1196" s="50">
        <f t="shared" si="18"/>
        <v>0</v>
      </c>
    </row>
    <row r="1197" spans="1:8" hidden="1" x14ac:dyDescent="0.25">
      <c r="A1197" s="31" t="s">
        <v>2445</v>
      </c>
      <c r="B1197" s="31" t="s">
        <v>2427</v>
      </c>
      <c r="C1197" s="31" t="s">
        <v>2408</v>
      </c>
      <c r="D1197" s="41">
        <v>29558.490801366395</v>
      </c>
      <c r="E1197" s="31" t="s">
        <v>2409</v>
      </c>
      <c r="F1197" s="35" t="str">
        <f>INDEX('Crosswalk Particulates'!$B:$B,MATCH('2017 EPA Data'!A1197,'Crosswalk Particulates'!$A:$A,0))</f>
        <v>Transportation Sector</v>
      </c>
      <c r="G1197" s="39">
        <f>INDEX('Crosswalk Particulates'!$E:$E,MATCH('2017 EPA Data'!$B1197,'Crosswalk Particulates'!$D:$D,0))</f>
        <v>0</v>
      </c>
      <c r="H1197" s="50">
        <f t="shared" si="18"/>
        <v>0</v>
      </c>
    </row>
    <row r="1198" spans="1:8" hidden="1" x14ac:dyDescent="0.25">
      <c r="A1198" s="31" t="s">
        <v>2469</v>
      </c>
      <c r="B1198" s="31" t="s">
        <v>2618</v>
      </c>
      <c r="C1198" s="31" t="s">
        <v>2408</v>
      </c>
      <c r="D1198" s="41">
        <v>29469.61</v>
      </c>
      <c r="E1198" s="31" t="s">
        <v>2409</v>
      </c>
      <c r="F1198" s="35" t="str">
        <f>INDEX('Crosswalk Particulates'!$B:$B,MATCH('2017 EPA Data'!A1198,'Crosswalk Particulates'!$A:$A,0))</f>
        <v>process-chemicals-industry</v>
      </c>
      <c r="G1198" s="39">
        <f>INDEX('Crosswalk Particulates'!$E:$E,MATCH('2017 EPA Data'!$B1198,'Crosswalk Particulates'!$D:$D,0))</f>
        <v>0</v>
      </c>
      <c r="H1198" s="50">
        <f t="shared" si="18"/>
        <v>0</v>
      </c>
    </row>
    <row r="1199" spans="1:8" hidden="1" x14ac:dyDescent="0.25">
      <c r="A1199" s="31" t="s">
        <v>2523</v>
      </c>
      <c r="B1199" s="31" t="s">
        <v>2550</v>
      </c>
      <c r="C1199" s="31" t="s">
        <v>2408</v>
      </c>
      <c r="D1199" s="41">
        <v>29386.100831520049</v>
      </c>
      <c r="E1199" s="31" t="s">
        <v>2409</v>
      </c>
      <c r="F1199" s="35" t="str">
        <f>INDEX('Crosswalk Particulates'!$B:$B,MATCH('2017 EPA Data'!A1199,'Crosswalk Particulates'!$A:$A,0))</f>
        <v>industry-fuel-other</v>
      </c>
      <c r="G1199" s="39">
        <f>INDEX('Crosswalk Particulates'!$E:$E,MATCH('2017 EPA Data'!$B1199,'Crosswalk Particulates'!$D:$D,0))</f>
        <v>0</v>
      </c>
      <c r="H1199" s="50">
        <f t="shared" si="18"/>
        <v>0</v>
      </c>
    </row>
    <row r="1200" spans="1:8" hidden="1" x14ac:dyDescent="0.25">
      <c r="A1200" s="31" t="s">
        <v>2492</v>
      </c>
      <c r="B1200" s="31" t="s">
        <v>2468</v>
      </c>
      <c r="C1200" s="31" t="s">
        <v>2408</v>
      </c>
      <c r="D1200" s="41">
        <v>29375.847159697001</v>
      </c>
      <c r="E1200" s="31" t="s">
        <v>2409</v>
      </c>
      <c r="F1200" s="35" t="str">
        <f>INDEX('Crosswalk Particulates'!$B:$B,MATCH('2017 EPA Data'!A1200,'Crosswalk Particulates'!$A:$A,0))</f>
        <v>Commercial Buildings Sector</v>
      </c>
      <c r="G1200" s="39">
        <f>INDEX('Crosswalk Particulates'!$E:$E,MATCH('2017 EPA Data'!$B1200,'Crosswalk Particulates'!$D:$D,0))</f>
        <v>0</v>
      </c>
      <c r="H1200" s="50">
        <f t="shared" si="18"/>
        <v>0</v>
      </c>
    </row>
    <row r="1201" spans="1:8" hidden="1" x14ac:dyDescent="0.25">
      <c r="A1201" s="31" t="s">
        <v>2436</v>
      </c>
      <c r="B1201" s="31" t="s">
        <v>2512</v>
      </c>
      <c r="C1201" s="31" t="s">
        <v>2408</v>
      </c>
      <c r="D1201" s="41">
        <v>29345.412611457075</v>
      </c>
      <c r="E1201" s="31" t="s">
        <v>2409</v>
      </c>
      <c r="F1201" s="35" t="str">
        <f>INDEX('Crosswalk Particulates'!$B:$B,MATCH('2017 EPA Data'!A1201,'Crosswalk Particulates'!$A:$A,0))</f>
        <v>Transportation Sector</v>
      </c>
      <c r="G1201" s="39">
        <f>INDEX('Crosswalk Particulates'!$E:$E,MATCH('2017 EPA Data'!$B1201,'Crosswalk Particulates'!$D:$D,0))</f>
        <v>0</v>
      </c>
      <c r="H1201" s="50">
        <f t="shared" si="18"/>
        <v>0</v>
      </c>
    </row>
    <row r="1202" spans="1:8" hidden="1" x14ac:dyDescent="0.25">
      <c r="A1202" s="31" t="s">
        <v>2437</v>
      </c>
      <c r="B1202" s="31" t="s">
        <v>2428</v>
      </c>
      <c r="C1202" s="31" t="s">
        <v>2408</v>
      </c>
      <c r="D1202" s="41">
        <v>29234.433202174816</v>
      </c>
      <c r="E1202" s="31" t="s">
        <v>2409</v>
      </c>
      <c r="F1202" s="35" t="str">
        <f>INDEX('Crosswalk Particulates'!$B:$B,MATCH('2017 EPA Data'!A1202,'Crosswalk Particulates'!$A:$A,0))</f>
        <v>process-other-industry</v>
      </c>
      <c r="G1202" s="39">
        <f>INDEX('Crosswalk Particulates'!$E:$E,MATCH('2017 EPA Data'!$B1202,'Crosswalk Particulates'!$D:$D,0))</f>
        <v>0</v>
      </c>
      <c r="H1202" s="50">
        <f t="shared" si="18"/>
        <v>0</v>
      </c>
    </row>
    <row r="1203" spans="1:8" hidden="1" x14ac:dyDescent="0.25">
      <c r="A1203" s="31" t="s">
        <v>2410</v>
      </c>
      <c r="B1203" s="31" t="s">
        <v>2582</v>
      </c>
      <c r="C1203" s="31" t="s">
        <v>2408</v>
      </c>
      <c r="D1203" s="41">
        <v>29116.408800699999</v>
      </c>
      <c r="E1203" s="31" t="s">
        <v>2409</v>
      </c>
      <c r="F1203" s="35" t="str">
        <f>INDEX('Crosswalk Particulates'!$B:$B,MATCH('2017 EPA Data'!A1203,'Crosswalk Particulates'!$A:$A,0))</f>
        <v>process-other-industry</v>
      </c>
      <c r="G1203" s="39">
        <f>INDEX('Crosswalk Particulates'!$E:$E,MATCH('2017 EPA Data'!$B1203,'Crosswalk Particulates'!$D:$D,0))</f>
        <v>0</v>
      </c>
      <c r="H1203" s="50">
        <f t="shared" si="18"/>
        <v>0</v>
      </c>
    </row>
    <row r="1204" spans="1:8" hidden="1" x14ac:dyDescent="0.25">
      <c r="A1204" s="31" t="s">
        <v>2477</v>
      </c>
      <c r="B1204" s="31" t="s">
        <v>2434</v>
      </c>
      <c r="C1204" s="31" t="s">
        <v>2408</v>
      </c>
      <c r="D1204" s="41">
        <v>29012.615625258</v>
      </c>
      <c r="E1204" s="31" t="s">
        <v>2409</v>
      </c>
      <c r="F1204" s="35" t="str">
        <f>INDEX('Crosswalk Particulates'!$B:$B,MATCH('2017 EPA Data'!A1204,'Crosswalk Particulates'!$A:$A,0))</f>
        <v>process-other-industry</v>
      </c>
      <c r="G1204" s="39">
        <f>INDEX('Crosswalk Particulates'!$E:$E,MATCH('2017 EPA Data'!$B1204,'Crosswalk Particulates'!$D:$D,0))</f>
        <v>0</v>
      </c>
      <c r="H1204" s="50">
        <f t="shared" si="18"/>
        <v>0</v>
      </c>
    </row>
    <row r="1205" spans="1:8" hidden="1" x14ac:dyDescent="0.25">
      <c r="A1205" s="31" t="s">
        <v>2483</v>
      </c>
      <c r="B1205" s="31" t="s">
        <v>2465</v>
      </c>
      <c r="C1205" s="31" t="s">
        <v>2408</v>
      </c>
      <c r="D1205" s="41">
        <v>28885.474746600001</v>
      </c>
      <c r="E1205" s="31" t="s">
        <v>2409</v>
      </c>
      <c r="F1205" s="35" t="str">
        <f>INDEX('Crosswalk Particulates'!$B:$B,MATCH('2017 EPA Data'!A1205,'Crosswalk Particulates'!$A:$A,0))</f>
        <v>process-ngps-industry</v>
      </c>
      <c r="G1205" s="39">
        <f>INDEX('Crosswalk Particulates'!$E:$E,MATCH('2017 EPA Data'!$B1205,'Crosswalk Particulates'!$D:$D,0))</f>
        <v>0</v>
      </c>
      <c r="H1205" s="50">
        <f t="shared" si="18"/>
        <v>0</v>
      </c>
    </row>
    <row r="1206" spans="1:8" hidden="1" x14ac:dyDescent="0.25">
      <c r="A1206" s="31" t="s">
        <v>2483</v>
      </c>
      <c r="B1206" s="31" t="s">
        <v>2434</v>
      </c>
      <c r="C1206" s="31" t="s">
        <v>2408</v>
      </c>
      <c r="D1206" s="41">
        <v>28857.179199999999</v>
      </c>
      <c r="E1206" s="31" t="s">
        <v>2409</v>
      </c>
      <c r="F1206" s="35" t="str">
        <f>INDEX('Crosswalk Particulates'!$B:$B,MATCH('2017 EPA Data'!A1206,'Crosswalk Particulates'!$A:$A,0))</f>
        <v>process-ngps-industry</v>
      </c>
      <c r="G1206" s="39">
        <f>INDEX('Crosswalk Particulates'!$E:$E,MATCH('2017 EPA Data'!$B1206,'Crosswalk Particulates'!$D:$D,0))</f>
        <v>0</v>
      </c>
      <c r="H1206" s="50">
        <f t="shared" si="18"/>
        <v>0</v>
      </c>
    </row>
    <row r="1207" spans="1:8" hidden="1" x14ac:dyDescent="0.25">
      <c r="A1207" s="31" t="s">
        <v>2487</v>
      </c>
      <c r="B1207" s="31" t="s">
        <v>2434</v>
      </c>
      <c r="C1207" s="31" t="s">
        <v>2408</v>
      </c>
      <c r="D1207" s="41">
        <v>28783</v>
      </c>
      <c r="E1207" s="31" t="s">
        <v>2409</v>
      </c>
      <c r="F1207" s="35" t="str">
        <f>INDEX('Crosswalk Particulates'!$B:$B,MATCH('2017 EPA Data'!A1207,'Crosswalk Particulates'!$A:$A,0))</f>
        <v>industry-fuel-coal</v>
      </c>
      <c r="G1207" s="39">
        <f>INDEX('Crosswalk Particulates'!$E:$E,MATCH('2017 EPA Data'!$B1207,'Crosswalk Particulates'!$D:$D,0))</f>
        <v>0</v>
      </c>
      <c r="H1207" s="50">
        <f t="shared" si="18"/>
        <v>0</v>
      </c>
    </row>
    <row r="1208" spans="1:8" hidden="1" x14ac:dyDescent="0.25">
      <c r="A1208" s="31" t="s">
        <v>2433</v>
      </c>
      <c r="B1208" s="31" t="s">
        <v>2596</v>
      </c>
      <c r="C1208" s="31" t="s">
        <v>2408</v>
      </c>
      <c r="D1208" s="41">
        <v>28767.315669987594</v>
      </c>
      <c r="E1208" s="31" t="s">
        <v>2409</v>
      </c>
      <c r="F1208" s="35" t="str">
        <f>INDEX('Crosswalk Particulates'!$B:$B,MATCH('2017 EPA Data'!A1208,'Crosswalk Particulates'!$A:$A,0))</f>
        <v>process-ngps-industry</v>
      </c>
      <c r="G1208" s="39">
        <f>INDEX('Crosswalk Particulates'!$E:$E,MATCH('2017 EPA Data'!$B1208,'Crosswalk Particulates'!$D:$D,0))</f>
        <v>0</v>
      </c>
      <c r="H1208" s="50">
        <f t="shared" si="18"/>
        <v>0</v>
      </c>
    </row>
    <row r="1209" spans="1:8" hidden="1" x14ac:dyDescent="0.25">
      <c r="A1209" s="31" t="s">
        <v>2473</v>
      </c>
      <c r="B1209" s="31" t="s">
        <v>2426</v>
      </c>
      <c r="C1209" s="31" t="s">
        <v>2408</v>
      </c>
      <c r="D1209" s="41">
        <v>28697.281921681362</v>
      </c>
      <c r="E1209" s="31" t="s">
        <v>2409</v>
      </c>
      <c r="F1209" s="35" t="str">
        <f>INDEX('Crosswalk Particulates'!$B:$B,MATCH('2017 EPA Data'!A1209,'Crosswalk Particulates'!$A:$A,0))</f>
        <v>Commercial Buildings Sector</v>
      </c>
      <c r="G1209" s="39">
        <f>INDEX('Crosswalk Particulates'!$E:$E,MATCH('2017 EPA Data'!$B1209,'Crosswalk Particulates'!$D:$D,0))</f>
        <v>0</v>
      </c>
      <c r="H1209" s="50">
        <f t="shared" si="18"/>
        <v>0</v>
      </c>
    </row>
    <row r="1210" spans="1:8" hidden="1" x14ac:dyDescent="0.25">
      <c r="A1210" s="31" t="s">
        <v>2442</v>
      </c>
      <c r="B1210" s="31" t="s">
        <v>2434</v>
      </c>
      <c r="C1210" s="31" t="s">
        <v>2408</v>
      </c>
      <c r="D1210" s="41">
        <v>28695.765800000001</v>
      </c>
      <c r="E1210" s="31" t="s">
        <v>2409</v>
      </c>
      <c r="F1210" s="35" t="str">
        <f>INDEX('Crosswalk Particulates'!$B:$B,MATCH('2017 EPA Data'!A1210,'Crosswalk Particulates'!$A:$A,0))</f>
        <v>industry-fuel-natural gas</v>
      </c>
      <c r="G1210" s="39">
        <f>INDEX('Crosswalk Particulates'!$E:$E,MATCH('2017 EPA Data'!$B1210,'Crosswalk Particulates'!$D:$D,0))</f>
        <v>0</v>
      </c>
      <c r="H1210" s="50">
        <f t="shared" si="18"/>
        <v>0</v>
      </c>
    </row>
    <row r="1211" spans="1:8" hidden="1" x14ac:dyDescent="0.25">
      <c r="A1211" s="31" t="s">
        <v>2418</v>
      </c>
      <c r="B1211" s="31" t="s">
        <v>2607</v>
      </c>
      <c r="D1211" s="41">
        <v>28691.539050074869</v>
      </c>
      <c r="E1211" s="31" t="s">
        <v>2413</v>
      </c>
      <c r="F1211" s="35" t="str">
        <f>INDEX('Crosswalk Particulates'!$B:$B,MATCH('2017 EPA Data'!A1211,'Crosswalk Particulates'!$A:$A,0))</f>
        <v>Transportation Sector</v>
      </c>
      <c r="G1211" s="39" t="str">
        <f>INDEX('Crosswalk Particulates'!$E:$E,MATCH('2017 EPA Data'!$B1211,'Crosswalk Particulates'!$D:$D,0))</f>
        <v>BC</v>
      </c>
      <c r="H1211" s="50">
        <f t="shared" si="18"/>
        <v>26028557347.819466</v>
      </c>
    </row>
    <row r="1212" spans="1:8" hidden="1" x14ac:dyDescent="0.25">
      <c r="A1212" s="31" t="s">
        <v>2460</v>
      </c>
      <c r="B1212" s="31" t="s">
        <v>2447</v>
      </c>
      <c r="C1212" s="31" t="s">
        <v>2448</v>
      </c>
      <c r="D1212" s="41">
        <v>28462.832430718427</v>
      </c>
      <c r="E1212" s="31" t="s">
        <v>2413</v>
      </c>
      <c r="F1212" s="35" t="str">
        <f>INDEX('Crosswalk Particulates'!$B:$B,MATCH('2017 EPA Data'!A1212,'Crosswalk Particulates'!$A:$A,0))</f>
        <v>Transportation Sector</v>
      </c>
      <c r="G1212" s="39" t="str">
        <f>INDEX('Crosswalk Particulates'!$E:$E,MATCH('2017 EPA Data'!$B1212,'Crosswalk Particulates'!$D:$D,0))</f>
        <v>VOC</v>
      </c>
      <c r="H1212" s="50">
        <f t="shared" si="18"/>
        <v>25821077946.057308</v>
      </c>
    </row>
    <row r="1213" spans="1:8" hidden="1" x14ac:dyDescent="0.25">
      <c r="A1213" s="31" t="s">
        <v>2410</v>
      </c>
      <c r="B1213" s="31" t="s">
        <v>2615</v>
      </c>
      <c r="C1213" s="31" t="s">
        <v>2408</v>
      </c>
      <c r="D1213" s="41">
        <v>28389.054778082002</v>
      </c>
      <c r="E1213" s="31" t="s">
        <v>2409</v>
      </c>
      <c r="F1213" s="35" t="str">
        <f>INDEX('Crosswalk Particulates'!$B:$B,MATCH('2017 EPA Data'!A1213,'Crosswalk Particulates'!$A:$A,0))</f>
        <v>process-other-industry</v>
      </c>
      <c r="G1213" s="39">
        <f>INDEX('Crosswalk Particulates'!$E:$E,MATCH('2017 EPA Data'!$B1213,'Crosswalk Particulates'!$D:$D,0))</f>
        <v>0</v>
      </c>
      <c r="H1213" s="50">
        <f t="shared" si="18"/>
        <v>0</v>
      </c>
    </row>
    <row r="1214" spans="1:8" hidden="1" x14ac:dyDescent="0.25">
      <c r="A1214" s="31" t="s">
        <v>2450</v>
      </c>
      <c r="B1214" s="31" t="s">
        <v>2547</v>
      </c>
      <c r="C1214" s="31" t="s">
        <v>2408</v>
      </c>
      <c r="D1214" s="41">
        <v>28062.109745826321</v>
      </c>
      <c r="E1214" s="31" t="s">
        <v>2409</v>
      </c>
      <c r="F1214" s="35" t="str">
        <f>INDEX('Crosswalk Particulates'!$B:$B,MATCH('2017 EPA Data'!A1214,'Crosswalk Particulates'!$A:$A,0))</f>
        <v>process-waste-industry</v>
      </c>
      <c r="G1214" s="39">
        <f>INDEX('Crosswalk Particulates'!$E:$E,MATCH('2017 EPA Data'!$B1214,'Crosswalk Particulates'!$D:$D,0))</f>
        <v>0</v>
      </c>
      <c r="H1214" s="50">
        <f t="shared" si="18"/>
        <v>0</v>
      </c>
    </row>
    <row r="1215" spans="1:8" hidden="1" x14ac:dyDescent="0.25">
      <c r="A1215" s="31" t="s">
        <v>2476</v>
      </c>
      <c r="B1215" s="31" t="s">
        <v>2449</v>
      </c>
      <c r="C1215" s="31" t="s">
        <v>2408</v>
      </c>
      <c r="D1215" s="41">
        <v>27996.643558200001</v>
      </c>
      <c r="E1215" s="31" t="s">
        <v>2409</v>
      </c>
      <c r="F1215" s="35" t="str">
        <f>INDEX('Crosswalk Particulates'!$B:$B,MATCH('2017 EPA Data'!A1215,'Crosswalk Particulates'!$A:$A,0))</f>
        <v>process-other-industry</v>
      </c>
      <c r="G1215" s="39">
        <f>INDEX('Crosswalk Particulates'!$E:$E,MATCH('2017 EPA Data'!$B1215,'Crosswalk Particulates'!$D:$D,0))</f>
        <v>0</v>
      </c>
      <c r="H1215" s="50">
        <f t="shared" si="18"/>
        <v>0</v>
      </c>
    </row>
    <row r="1216" spans="1:8" hidden="1" x14ac:dyDescent="0.25">
      <c r="A1216" s="31" t="s">
        <v>2460</v>
      </c>
      <c r="B1216" s="31" t="s">
        <v>2547</v>
      </c>
      <c r="C1216" s="31" t="s">
        <v>2408</v>
      </c>
      <c r="D1216" s="41">
        <v>27817.81817770956</v>
      </c>
      <c r="E1216" s="31" t="s">
        <v>2409</v>
      </c>
      <c r="F1216" s="35" t="str">
        <f>INDEX('Crosswalk Particulates'!$B:$B,MATCH('2017 EPA Data'!A1216,'Crosswalk Particulates'!$A:$A,0))</f>
        <v>Transportation Sector</v>
      </c>
      <c r="G1216" s="39">
        <f>INDEX('Crosswalk Particulates'!$E:$E,MATCH('2017 EPA Data'!$B1216,'Crosswalk Particulates'!$D:$D,0))</f>
        <v>0</v>
      </c>
      <c r="H1216" s="50">
        <f t="shared" si="18"/>
        <v>0</v>
      </c>
    </row>
    <row r="1217" spans="1:8" hidden="1" x14ac:dyDescent="0.25">
      <c r="A1217" s="31" t="s">
        <v>2499</v>
      </c>
      <c r="B1217" s="31" t="s">
        <v>2416</v>
      </c>
      <c r="C1217" s="31" t="s">
        <v>2408</v>
      </c>
      <c r="D1217" s="41">
        <v>27456.5936864</v>
      </c>
      <c r="E1217" s="31" t="s">
        <v>2409</v>
      </c>
      <c r="F1217" s="35" t="str">
        <f>INDEX('Crosswalk Particulates'!$B:$B,MATCH('2017 EPA Data'!A1217,'Crosswalk Particulates'!$A:$A,0))</f>
        <v>Electricity Sector</v>
      </c>
      <c r="G1217" s="39">
        <f>INDEX('Crosswalk Particulates'!$E:$E,MATCH('2017 EPA Data'!$B1217,'Crosswalk Particulates'!$D:$D,0))</f>
        <v>0</v>
      </c>
      <c r="H1217" s="50">
        <f t="shared" si="18"/>
        <v>0</v>
      </c>
    </row>
    <row r="1218" spans="1:8" hidden="1" x14ac:dyDescent="0.25">
      <c r="A1218" s="31" t="s">
        <v>2477</v>
      </c>
      <c r="B1218" s="31" t="s">
        <v>2465</v>
      </c>
      <c r="C1218" s="31" t="s">
        <v>2408</v>
      </c>
      <c r="D1218" s="41">
        <v>27454.042673240001</v>
      </c>
      <c r="E1218" s="31" t="s">
        <v>2409</v>
      </c>
      <c r="F1218" s="35" t="str">
        <f>INDEX('Crosswalk Particulates'!$B:$B,MATCH('2017 EPA Data'!A1218,'Crosswalk Particulates'!$A:$A,0))</f>
        <v>process-other-industry</v>
      </c>
      <c r="G1218" s="39">
        <f>INDEX('Crosswalk Particulates'!$E:$E,MATCH('2017 EPA Data'!$B1218,'Crosswalk Particulates'!$D:$D,0))</f>
        <v>0</v>
      </c>
      <c r="H1218" s="50">
        <f t="shared" si="18"/>
        <v>0</v>
      </c>
    </row>
    <row r="1219" spans="1:8" hidden="1" x14ac:dyDescent="0.25">
      <c r="A1219" s="31" t="s">
        <v>2509</v>
      </c>
      <c r="B1219" s="31" t="s">
        <v>2474</v>
      </c>
      <c r="D1219" s="41">
        <v>27451</v>
      </c>
      <c r="E1219" s="31" t="s">
        <v>2409</v>
      </c>
      <c r="F1219" s="35" t="str">
        <f>INDEX('Crosswalk Particulates'!$B:$B,MATCH('2017 EPA Data'!A1219,'Crosswalk Particulates'!$A:$A,0))</f>
        <v>Other-EPA</v>
      </c>
      <c r="G1219" s="39">
        <f>INDEX('Crosswalk Particulates'!$E:$E,MATCH('2017 EPA Data'!$B1219,'Crosswalk Particulates'!$D:$D,0))</f>
        <v>0</v>
      </c>
      <c r="H1219" s="50">
        <f t="shared" si="18"/>
        <v>0</v>
      </c>
    </row>
    <row r="1220" spans="1:8" hidden="1" x14ac:dyDescent="0.25">
      <c r="A1220" s="31" t="s">
        <v>2410</v>
      </c>
      <c r="B1220" s="31" t="s">
        <v>2619</v>
      </c>
      <c r="C1220" s="31" t="s">
        <v>2408</v>
      </c>
      <c r="D1220" s="41">
        <v>27296.895000892036</v>
      </c>
      <c r="E1220" s="31" t="s">
        <v>2409</v>
      </c>
      <c r="F1220" s="35" t="str">
        <f>INDEX('Crosswalk Particulates'!$B:$B,MATCH('2017 EPA Data'!A1220,'Crosswalk Particulates'!$A:$A,0))</f>
        <v>process-other-industry</v>
      </c>
      <c r="G1220" s="39">
        <f>INDEX('Crosswalk Particulates'!$E:$E,MATCH('2017 EPA Data'!$B1220,'Crosswalk Particulates'!$D:$D,0))</f>
        <v>0</v>
      </c>
      <c r="H1220" s="50">
        <f t="shared" ref="H1220:H1283" si="19">IF(E1220="TON",D1220/metricton_to_shortton,0)*10^6</f>
        <v>0</v>
      </c>
    </row>
    <row r="1221" spans="1:8" hidden="1" x14ac:dyDescent="0.25">
      <c r="A1221" s="31" t="s">
        <v>2450</v>
      </c>
      <c r="B1221" s="31" t="s">
        <v>2512</v>
      </c>
      <c r="C1221" s="31" t="s">
        <v>2408</v>
      </c>
      <c r="D1221" s="41">
        <v>27264.926881222898</v>
      </c>
      <c r="E1221" s="31" t="s">
        <v>2409</v>
      </c>
      <c r="F1221" s="35" t="str">
        <f>INDEX('Crosswalk Particulates'!$B:$B,MATCH('2017 EPA Data'!A1221,'Crosswalk Particulates'!$A:$A,0))</f>
        <v>process-waste-industry</v>
      </c>
      <c r="G1221" s="39">
        <f>INDEX('Crosswalk Particulates'!$E:$E,MATCH('2017 EPA Data'!$B1221,'Crosswalk Particulates'!$D:$D,0))</f>
        <v>0</v>
      </c>
      <c r="H1221" s="50">
        <f t="shared" si="19"/>
        <v>0</v>
      </c>
    </row>
    <row r="1222" spans="1:8" hidden="1" x14ac:dyDescent="0.25">
      <c r="A1222" s="31" t="s">
        <v>2469</v>
      </c>
      <c r="B1222" s="31" t="s">
        <v>2576</v>
      </c>
      <c r="C1222" s="31" t="s">
        <v>2408</v>
      </c>
      <c r="D1222" s="41">
        <v>27084.709464537202</v>
      </c>
      <c r="E1222" s="31" t="s">
        <v>2409</v>
      </c>
      <c r="F1222" s="35" t="str">
        <f>INDEX('Crosswalk Particulates'!$B:$B,MATCH('2017 EPA Data'!A1222,'Crosswalk Particulates'!$A:$A,0))</f>
        <v>process-chemicals-industry</v>
      </c>
      <c r="G1222" s="39">
        <f>INDEX('Crosswalk Particulates'!$E:$E,MATCH('2017 EPA Data'!$B1222,'Crosswalk Particulates'!$D:$D,0))</f>
        <v>0</v>
      </c>
      <c r="H1222" s="50">
        <f t="shared" si="19"/>
        <v>0</v>
      </c>
    </row>
    <row r="1223" spans="1:8" hidden="1" x14ac:dyDescent="0.25">
      <c r="A1223" s="31" t="s">
        <v>2446</v>
      </c>
      <c r="B1223" s="31" t="s">
        <v>2497</v>
      </c>
      <c r="C1223" s="31" t="s">
        <v>2408</v>
      </c>
      <c r="D1223" s="41">
        <v>27039.806943380001</v>
      </c>
      <c r="E1223" s="31" t="s">
        <v>2409</v>
      </c>
      <c r="F1223" s="35" t="str">
        <f>INDEX('Crosswalk Particulates'!$B:$B,MATCH('2017 EPA Data'!A1223,'Crosswalk Particulates'!$A:$A,0))</f>
        <v>process-other-industry</v>
      </c>
      <c r="G1223" s="39">
        <f>INDEX('Crosswalk Particulates'!$E:$E,MATCH('2017 EPA Data'!$B1223,'Crosswalk Particulates'!$D:$D,0))</f>
        <v>0</v>
      </c>
      <c r="H1223" s="50">
        <f t="shared" si="19"/>
        <v>0</v>
      </c>
    </row>
    <row r="1224" spans="1:8" hidden="1" x14ac:dyDescent="0.25">
      <c r="A1224" s="31" t="s">
        <v>2483</v>
      </c>
      <c r="B1224" s="31" t="s">
        <v>2464</v>
      </c>
      <c r="C1224" s="31" t="s">
        <v>2408</v>
      </c>
      <c r="D1224" s="41">
        <v>27010.953114331998</v>
      </c>
      <c r="E1224" s="31" t="s">
        <v>2409</v>
      </c>
      <c r="F1224" s="35" t="str">
        <f>INDEX('Crosswalk Particulates'!$B:$B,MATCH('2017 EPA Data'!A1224,'Crosswalk Particulates'!$A:$A,0))</f>
        <v>process-ngps-industry</v>
      </c>
      <c r="G1224" s="39">
        <f>INDEX('Crosswalk Particulates'!$E:$E,MATCH('2017 EPA Data'!$B1224,'Crosswalk Particulates'!$D:$D,0))</f>
        <v>0</v>
      </c>
      <c r="H1224" s="50">
        <f t="shared" si="19"/>
        <v>0</v>
      </c>
    </row>
    <row r="1225" spans="1:8" hidden="1" x14ac:dyDescent="0.25">
      <c r="A1225" s="31" t="s">
        <v>2523</v>
      </c>
      <c r="B1225" s="31" t="s">
        <v>2485</v>
      </c>
      <c r="C1225" s="31" t="s">
        <v>2408</v>
      </c>
      <c r="D1225" s="41">
        <v>26782.652559999999</v>
      </c>
      <c r="E1225" s="31" t="s">
        <v>2409</v>
      </c>
      <c r="F1225" s="35" t="str">
        <f>INDEX('Crosswalk Particulates'!$B:$B,MATCH('2017 EPA Data'!A1225,'Crosswalk Particulates'!$A:$A,0))</f>
        <v>industry-fuel-other</v>
      </c>
      <c r="G1225" s="39">
        <f>INDEX('Crosswalk Particulates'!$E:$E,MATCH('2017 EPA Data'!$B1225,'Crosswalk Particulates'!$D:$D,0))</f>
        <v>0</v>
      </c>
      <c r="H1225" s="50">
        <f t="shared" si="19"/>
        <v>0</v>
      </c>
    </row>
    <row r="1226" spans="1:8" hidden="1" x14ac:dyDescent="0.25">
      <c r="A1226" s="31" t="s">
        <v>2460</v>
      </c>
      <c r="B1226" s="31" t="s">
        <v>2519</v>
      </c>
      <c r="C1226" s="31" t="s">
        <v>2408</v>
      </c>
      <c r="D1226" s="41">
        <v>26534.556635711804</v>
      </c>
      <c r="E1226" s="31" t="s">
        <v>2409</v>
      </c>
      <c r="F1226" s="35" t="str">
        <f>INDEX('Crosswalk Particulates'!$B:$B,MATCH('2017 EPA Data'!A1226,'Crosswalk Particulates'!$A:$A,0))</f>
        <v>Transportation Sector</v>
      </c>
      <c r="G1226" s="39">
        <f>INDEX('Crosswalk Particulates'!$E:$E,MATCH('2017 EPA Data'!$B1226,'Crosswalk Particulates'!$D:$D,0))</f>
        <v>0</v>
      </c>
      <c r="H1226" s="50">
        <f t="shared" si="19"/>
        <v>0</v>
      </c>
    </row>
    <row r="1227" spans="1:8" hidden="1" x14ac:dyDescent="0.25">
      <c r="A1227" s="31" t="s">
        <v>2520</v>
      </c>
      <c r="B1227" s="31" t="s">
        <v>2451</v>
      </c>
      <c r="C1227" s="31" t="s">
        <v>2448</v>
      </c>
      <c r="D1227" s="41">
        <v>26505.906758201229</v>
      </c>
      <c r="E1227" s="31" t="s">
        <v>2413</v>
      </c>
      <c r="F1227" s="35" t="str">
        <f>INDEX('Crosswalk Particulates'!$B:$B,MATCH('2017 EPA Data'!A1227,'Crosswalk Particulates'!$A:$A,0))</f>
        <v>industry-fuel-oil</v>
      </c>
      <c r="G1227" s="39" t="str">
        <f>INDEX('Crosswalk Particulates'!$E:$E,MATCH('2017 EPA Data'!$B1227,'Crosswalk Particulates'!$D:$D,0))</f>
        <v>CO</v>
      </c>
      <c r="H1227" s="50">
        <f t="shared" si="19"/>
        <v>24045782727.364563</v>
      </c>
    </row>
    <row r="1228" spans="1:8" hidden="1" x14ac:dyDescent="0.25">
      <c r="A1228" s="31" t="s">
        <v>2555</v>
      </c>
      <c r="B1228" s="31" t="s">
        <v>2576</v>
      </c>
      <c r="C1228" s="31" t="s">
        <v>2408</v>
      </c>
      <c r="D1228" s="41">
        <v>26487.124623568685</v>
      </c>
      <c r="E1228" s="31" t="s">
        <v>2409</v>
      </c>
      <c r="F1228" s="35" t="str">
        <f>INDEX('Crosswalk Particulates'!$B:$B,MATCH('2017 EPA Data'!A1228,'Crosswalk Particulates'!$A:$A,0))</f>
        <v>Commercial Buildings Sector</v>
      </c>
      <c r="G1228" s="39">
        <f>INDEX('Crosswalk Particulates'!$E:$E,MATCH('2017 EPA Data'!$B1228,'Crosswalk Particulates'!$D:$D,0))</f>
        <v>0</v>
      </c>
      <c r="H1228" s="50">
        <f t="shared" si="19"/>
        <v>0</v>
      </c>
    </row>
    <row r="1229" spans="1:8" hidden="1" x14ac:dyDescent="0.25">
      <c r="A1229" s="31" t="s">
        <v>2491</v>
      </c>
      <c r="B1229" s="31" t="s">
        <v>2606</v>
      </c>
      <c r="C1229" s="31" t="s">
        <v>2408</v>
      </c>
      <c r="D1229" s="41">
        <v>26389.679249514757</v>
      </c>
      <c r="E1229" s="31" t="s">
        <v>2409</v>
      </c>
      <c r="F1229" s="35" t="str">
        <f>INDEX('Crosswalk Particulates'!$B:$B,MATCH('2017 EPA Data'!A1229,'Crosswalk Particulates'!$A:$A,0))</f>
        <v>industry-fuel-biomass</v>
      </c>
      <c r="G1229" s="39">
        <f>INDEX('Crosswalk Particulates'!$E:$E,MATCH('2017 EPA Data'!$B1229,'Crosswalk Particulates'!$D:$D,0))</f>
        <v>0</v>
      </c>
      <c r="H1229" s="50">
        <f t="shared" si="19"/>
        <v>0</v>
      </c>
    </row>
    <row r="1230" spans="1:8" hidden="1" x14ac:dyDescent="0.25">
      <c r="A1230" s="31" t="s">
        <v>2477</v>
      </c>
      <c r="B1230" s="31" t="s">
        <v>2470</v>
      </c>
      <c r="C1230" s="31" t="s">
        <v>2408</v>
      </c>
      <c r="D1230" s="41">
        <v>26366.242757</v>
      </c>
      <c r="E1230" s="31" t="s">
        <v>2409</v>
      </c>
      <c r="F1230" s="35" t="str">
        <f>INDEX('Crosswalk Particulates'!$B:$B,MATCH('2017 EPA Data'!A1230,'Crosswalk Particulates'!$A:$A,0))</f>
        <v>process-other-industry</v>
      </c>
      <c r="G1230" s="39">
        <f>INDEX('Crosswalk Particulates'!$E:$E,MATCH('2017 EPA Data'!$B1230,'Crosswalk Particulates'!$D:$D,0))</f>
        <v>0</v>
      </c>
      <c r="H1230" s="50">
        <f t="shared" si="19"/>
        <v>0</v>
      </c>
    </row>
    <row r="1231" spans="1:8" hidden="1" x14ac:dyDescent="0.25">
      <c r="A1231" s="31" t="s">
        <v>2438</v>
      </c>
      <c r="B1231" s="31" t="s">
        <v>2587</v>
      </c>
      <c r="C1231" s="31" t="s">
        <v>2408</v>
      </c>
      <c r="D1231" s="41">
        <v>26344.803804250478</v>
      </c>
      <c r="E1231" s="31" t="s">
        <v>2409</v>
      </c>
      <c r="F1231" s="35" t="str">
        <f>INDEX('Crosswalk Particulates'!$B:$B,MATCH('2017 EPA Data'!A1231,'Crosswalk Particulates'!$A:$A,0))</f>
        <v>process-other-industry</v>
      </c>
      <c r="G1231" s="39">
        <f>INDEX('Crosswalk Particulates'!$E:$E,MATCH('2017 EPA Data'!$B1231,'Crosswalk Particulates'!$D:$D,0))</f>
        <v>0</v>
      </c>
      <c r="H1231" s="50">
        <f t="shared" si="19"/>
        <v>0</v>
      </c>
    </row>
    <row r="1232" spans="1:8" hidden="1" x14ac:dyDescent="0.25">
      <c r="A1232" s="31" t="s">
        <v>2414</v>
      </c>
      <c r="B1232" s="31" t="s">
        <v>2544</v>
      </c>
      <c r="C1232" s="31" t="s">
        <v>2408</v>
      </c>
      <c r="D1232" s="41">
        <v>26296.942219705663</v>
      </c>
      <c r="E1232" s="31" t="s">
        <v>2409</v>
      </c>
      <c r="F1232" s="35" t="str">
        <f>INDEX('Crosswalk Particulates'!$B:$B,MATCH('2017 EPA Data'!A1232,'Crosswalk Particulates'!$A:$A,0))</f>
        <v>Transportation Sector</v>
      </c>
      <c r="G1232" s="39">
        <f>INDEX('Crosswalk Particulates'!$E:$E,MATCH('2017 EPA Data'!$B1232,'Crosswalk Particulates'!$D:$D,0))</f>
        <v>0</v>
      </c>
      <c r="H1232" s="50">
        <f t="shared" si="19"/>
        <v>0</v>
      </c>
    </row>
    <row r="1233" spans="1:8" hidden="1" x14ac:dyDescent="0.25">
      <c r="A1233" s="31" t="s">
        <v>2414</v>
      </c>
      <c r="B1233" s="31" t="s">
        <v>2620</v>
      </c>
      <c r="C1233" s="31" t="s">
        <v>2408</v>
      </c>
      <c r="D1233" s="41">
        <v>26296.942219705663</v>
      </c>
      <c r="E1233" s="31" t="s">
        <v>2409</v>
      </c>
      <c r="F1233" s="35" t="str">
        <f>INDEX('Crosswalk Particulates'!$B:$B,MATCH('2017 EPA Data'!A1233,'Crosswalk Particulates'!$A:$A,0))</f>
        <v>Transportation Sector</v>
      </c>
      <c r="G1233" s="39">
        <f>INDEX('Crosswalk Particulates'!$E:$E,MATCH('2017 EPA Data'!$B1233,'Crosswalk Particulates'!$D:$D,0))</f>
        <v>0</v>
      </c>
      <c r="H1233" s="50">
        <f t="shared" si="19"/>
        <v>0</v>
      </c>
    </row>
    <row r="1234" spans="1:8" hidden="1" x14ac:dyDescent="0.25">
      <c r="A1234" s="31" t="s">
        <v>2432</v>
      </c>
      <c r="B1234" s="31" t="s">
        <v>2506</v>
      </c>
      <c r="C1234" s="31" t="s">
        <v>2448</v>
      </c>
      <c r="D1234" s="41">
        <v>26215.079995539927</v>
      </c>
      <c r="E1234" s="31" t="s">
        <v>2413</v>
      </c>
      <c r="F1234" s="35" t="str">
        <f>INDEX('Crosswalk Particulates'!$B:$B,MATCH('2017 EPA Data'!A1234,'Crosswalk Particulates'!$A:$A,0))</f>
        <v>Transportation Sector</v>
      </c>
      <c r="G1234" s="39" t="str">
        <f>INDEX('Crosswalk Particulates'!$E:$E,MATCH('2017 EPA Data'!$B1234,'Crosswalk Particulates'!$D:$D,0))</f>
        <v>SOx</v>
      </c>
      <c r="H1234" s="50">
        <f t="shared" si="19"/>
        <v>23781948812.529987</v>
      </c>
    </row>
    <row r="1235" spans="1:8" hidden="1" x14ac:dyDescent="0.25">
      <c r="A1235" s="31" t="s">
        <v>2456</v>
      </c>
      <c r="B1235" s="31" t="s">
        <v>2449</v>
      </c>
      <c r="C1235" s="31" t="s">
        <v>2408</v>
      </c>
      <c r="D1235" s="41">
        <v>26179.914148200001</v>
      </c>
      <c r="E1235" s="31" t="s">
        <v>2409</v>
      </c>
      <c r="F1235" s="35" t="str">
        <f>INDEX('Crosswalk Particulates'!$B:$B,MATCH('2017 EPA Data'!A1235,'Crosswalk Particulates'!$A:$A,0))</f>
        <v>Electricity Sector</v>
      </c>
      <c r="G1235" s="39">
        <f>INDEX('Crosswalk Particulates'!$E:$E,MATCH('2017 EPA Data'!$B1235,'Crosswalk Particulates'!$D:$D,0))</f>
        <v>0</v>
      </c>
      <c r="H1235" s="50">
        <f t="shared" si="19"/>
        <v>0</v>
      </c>
    </row>
    <row r="1236" spans="1:8" hidden="1" x14ac:dyDescent="0.25">
      <c r="A1236" s="31" t="s">
        <v>2429</v>
      </c>
      <c r="B1236" s="31" t="s">
        <v>2591</v>
      </c>
      <c r="C1236" s="31" t="s">
        <v>2408</v>
      </c>
      <c r="D1236" s="41">
        <v>26065.699578422398</v>
      </c>
      <c r="E1236" s="31" t="s">
        <v>2409</v>
      </c>
      <c r="F1236" s="35" t="str">
        <f>INDEX('Crosswalk Particulates'!$B:$B,MATCH('2017 EPA Data'!A1236,'Crosswalk Particulates'!$A:$A,0))</f>
        <v>process-other-industry</v>
      </c>
      <c r="G1236" s="39">
        <f>INDEX('Crosswalk Particulates'!$E:$E,MATCH('2017 EPA Data'!$B1236,'Crosswalk Particulates'!$D:$D,0))</f>
        <v>0</v>
      </c>
      <c r="H1236" s="50">
        <f t="shared" si="19"/>
        <v>0</v>
      </c>
    </row>
    <row r="1237" spans="1:8" hidden="1" x14ac:dyDescent="0.25">
      <c r="A1237" s="31" t="s">
        <v>2429</v>
      </c>
      <c r="B1237" s="31" t="s">
        <v>2606</v>
      </c>
      <c r="C1237" s="31" t="s">
        <v>2408</v>
      </c>
      <c r="D1237" s="41">
        <v>26055.264076169999</v>
      </c>
      <c r="E1237" s="31" t="s">
        <v>2409</v>
      </c>
      <c r="F1237" s="35" t="str">
        <f>INDEX('Crosswalk Particulates'!$B:$B,MATCH('2017 EPA Data'!A1237,'Crosswalk Particulates'!$A:$A,0))</f>
        <v>process-other-industry</v>
      </c>
      <c r="G1237" s="39">
        <f>INDEX('Crosswalk Particulates'!$E:$E,MATCH('2017 EPA Data'!$B1237,'Crosswalk Particulates'!$D:$D,0))</f>
        <v>0</v>
      </c>
      <c r="H1237" s="50">
        <f t="shared" si="19"/>
        <v>0</v>
      </c>
    </row>
    <row r="1238" spans="1:8" hidden="1" x14ac:dyDescent="0.25">
      <c r="A1238" s="31" t="s">
        <v>2420</v>
      </c>
      <c r="B1238" s="31" t="s">
        <v>2607</v>
      </c>
      <c r="D1238" s="41">
        <v>26011.421076745199</v>
      </c>
      <c r="E1238" s="31" t="s">
        <v>2413</v>
      </c>
      <c r="F1238" s="35" t="str">
        <f>INDEX('Crosswalk Particulates'!$B:$B,MATCH('2017 EPA Data'!A1238,'Crosswalk Particulates'!$A:$A,0))</f>
        <v>Other-EPA</v>
      </c>
      <c r="G1238" s="39" t="str">
        <f>INDEX('Crosswalk Particulates'!$E:$E,MATCH('2017 EPA Data'!$B1238,'Crosswalk Particulates'!$D:$D,0))</f>
        <v>BC</v>
      </c>
      <c r="H1238" s="50">
        <f t="shared" si="19"/>
        <v>23597192329.512753</v>
      </c>
    </row>
    <row r="1239" spans="1:8" hidden="1" x14ac:dyDescent="0.25">
      <c r="A1239" s="31" t="s">
        <v>2498</v>
      </c>
      <c r="B1239" s="31" t="s">
        <v>2506</v>
      </c>
      <c r="C1239" s="31" t="s">
        <v>2448</v>
      </c>
      <c r="D1239" s="41">
        <v>25961.667316362</v>
      </c>
      <c r="E1239" s="31" t="s">
        <v>2413</v>
      </c>
      <c r="F1239" s="35" t="str">
        <f>INDEX('Crosswalk Particulates'!$B:$B,MATCH('2017 EPA Data'!A1239,'Crosswalk Particulates'!$A:$A,0))</f>
        <v>process-cement-industry</v>
      </c>
      <c r="G1239" s="39" t="str">
        <f>INDEX('Crosswalk Particulates'!$E:$E,MATCH('2017 EPA Data'!$B1239,'Crosswalk Particulates'!$D:$D,0))</f>
        <v>SOx</v>
      </c>
      <c r="H1239" s="50">
        <f t="shared" si="19"/>
        <v>23552056423.657593</v>
      </c>
    </row>
    <row r="1240" spans="1:8" hidden="1" x14ac:dyDescent="0.25">
      <c r="A1240" s="31" t="s">
        <v>2442</v>
      </c>
      <c r="B1240" s="31" t="s">
        <v>2573</v>
      </c>
      <c r="C1240" s="31" t="s">
        <v>2408</v>
      </c>
      <c r="D1240" s="41">
        <v>25937.029823607587</v>
      </c>
      <c r="E1240" s="31" t="s">
        <v>2409</v>
      </c>
      <c r="F1240" s="35" t="str">
        <f>INDEX('Crosswalk Particulates'!$B:$B,MATCH('2017 EPA Data'!A1240,'Crosswalk Particulates'!$A:$A,0))</f>
        <v>industry-fuel-natural gas</v>
      </c>
      <c r="G1240" s="39">
        <f>INDEX('Crosswalk Particulates'!$E:$E,MATCH('2017 EPA Data'!$B1240,'Crosswalk Particulates'!$D:$D,0))</f>
        <v>0</v>
      </c>
      <c r="H1240" s="50">
        <f t="shared" si="19"/>
        <v>0</v>
      </c>
    </row>
    <row r="1241" spans="1:8" hidden="1" x14ac:dyDescent="0.25">
      <c r="A1241" s="31" t="s">
        <v>2414</v>
      </c>
      <c r="B1241" s="31" t="s">
        <v>2517</v>
      </c>
      <c r="C1241" s="31" t="s">
        <v>2408</v>
      </c>
      <c r="D1241" s="41">
        <v>25893.846504814206</v>
      </c>
      <c r="E1241" s="31" t="s">
        <v>2409</v>
      </c>
      <c r="F1241" s="35" t="str">
        <f>INDEX('Crosswalk Particulates'!$B:$B,MATCH('2017 EPA Data'!A1241,'Crosswalk Particulates'!$A:$A,0))</f>
        <v>Transportation Sector</v>
      </c>
      <c r="G1241" s="39">
        <f>INDEX('Crosswalk Particulates'!$E:$E,MATCH('2017 EPA Data'!$B1241,'Crosswalk Particulates'!$D:$D,0))</f>
        <v>0</v>
      </c>
      <c r="H1241" s="50">
        <f t="shared" si="19"/>
        <v>0</v>
      </c>
    </row>
    <row r="1242" spans="1:8" hidden="1" x14ac:dyDescent="0.25">
      <c r="A1242" s="31" t="s">
        <v>2438</v>
      </c>
      <c r="B1242" s="31" t="s">
        <v>2613</v>
      </c>
      <c r="C1242" s="31" t="s">
        <v>2408</v>
      </c>
      <c r="D1242" s="41">
        <v>25876.74158449574</v>
      </c>
      <c r="E1242" s="31" t="s">
        <v>2409</v>
      </c>
      <c r="F1242" s="35" t="str">
        <f>INDEX('Crosswalk Particulates'!$B:$B,MATCH('2017 EPA Data'!A1242,'Crosswalk Particulates'!$A:$A,0))</f>
        <v>process-other-industry</v>
      </c>
      <c r="G1242" s="39">
        <f>INDEX('Crosswalk Particulates'!$E:$E,MATCH('2017 EPA Data'!$B1242,'Crosswalk Particulates'!$D:$D,0))</f>
        <v>0</v>
      </c>
      <c r="H1242" s="50">
        <f t="shared" si="19"/>
        <v>0</v>
      </c>
    </row>
    <row r="1243" spans="1:8" hidden="1" x14ac:dyDescent="0.25">
      <c r="A1243" s="31" t="s">
        <v>2433</v>
      </c>
      <c r="B1243" s="31" t="s">
        <v>2621</v>
      </c>
      <c r="C1243" s="31" t="s">
        <v>2408</v>
      </c>
      <c r="D1243" s="41">
        <v>25737.807282472888</v>
      </c>
      <c r="E1243" s="31" t="s">
        <v>2409</v>
      </c>
      <c r="F1243" s="35" t="str">
        <f>INDEX('Crosswalk Particulates'!$B:$B,MATCH('2017 EPA Data'!A1243,'Crosswalk Particulates'!$A:$A,0))</f>
        <v>process-ngps-industry</v>
      </c>
      <c r="G1243" s="39">
        <f>INDEX('Crosswalk Particulates'!$E:$E,MATCH('2017 EPA Data'!$B1243,'Crosswalk Particulates'!$D:$D,0))</f>
        <v>0</v>
      </c>
      <c r="H1243" s="50">
        <f t="shared" si="19"/>
        <v>0</v>
      </c>
    </row>
    <row r="1244" spans="1:8" hidden="1" x14ac:dyDescent="0.25">
      <c r="A1244" s="31" t="s">
        <v>2410</v>
      </c>
      <c r="B1244" s="31" t="s">
        <v>2495</v>
      </c>
      <c r="C1244" s="31" t="s">
        <v>2408</v>
      </c>
      <c r="D1244" s="41">
        <v>25714.687257990001</v>
      </c>
      <c r="E1244" s="31" t="s">
        <v>2409</v>
      </c>
      <c r="F1244" s="35" t="str">
        <f>INDEX('Crosswalk Particulates'!$B:$B,MATCH('2017 EPA Data'!A1244,'Crosswalk Particulates'!$A:$A,0))</f>
        <v>process-other-industry</v>
      </c>
      <c r="G1244" s="39">
        <f>INDEX('Crosswalk Particulates'!$E:$E,MATCH('2017 EPA Data'!$B1244,'Crosswalk Particulates'!$D:$D,0))</f>
        <v>0</v>
      </c>
      <c r="H1244" s="50">
        <f t="shared" si="19"/>
        <v>0</v>
      </c>
    </row>
    <row r="1245" spans="1:8" hidden="1" x14ac:dyDescent="0.25">
      <c r="A1245" s="31" t="s">
        <v>2423</v>
      </c>
      <c r="B1245" s="31" t="s">
        <v>2459</v>
      </c>
      <c r="C1245" s="31" t="s">
        <v>2408</v>
      </c>
      <c r="D1245" s="41">
        <v>25709.357543794002</v>
      </c>
      <c r="E1245" s="31" t="s">
        <v>2409</v>
      </c>
      <c r="F1245" s="35" t="str">
        <f>INDEX('Crosswalk Particulates'!$B:$B,MATCH('2017 EPA Data'!A1245,'Crosswalk Particulates'!$A:$A,0))</f>
        <v>Other-EPA</v>
      </c>
      <c r="G1245" s="39">
        <f>INDEX('Crosswalk Particulates'!$E:$E,MATCH('2017 EPA Data'!$B1245,'Crosswalk Particulates'!$D:$D,0))</f>
        <v>0</v>
      </c>
      <c r="H1245" s="50">
        <f t="shared" si="19"/>
        <v>0</v>
      </c>
    </row>
    <row r="1246" spans="1:8" hidden="1" x14ac:dyDescent="0.25">
      <c r="A1246" s="31" t="s">
        <v>2410</v>
      </c>
      <c r="B1246" s="31" t="s">
        <v>2570</v>
      </c>
      <c r="C1246" s="31" t="s">
        <v>2408</v>
      </c>
      <c r="D1246" s="41">
        <v>25641.534168979</v>
      </c>
      <c r="E1246" s="31" t="s">
        <v>2409</v>
      </c>
      <c r="F1246" s="35" t="str">
        <f>INDEX('Crosswalk Particulates'!$B:$B,MATCH('2017 EPA Data'!A1246,'Crosswalk Particulates'!$A:$A,0))</f>
        <v>process-other-industry</v>
      </c>
      <c r="G1246" s="39">
        <f>INDEX('Crosswalk Particulates'!$E:$E,MATCH('2017 EPA Data'!$B1246,'Crosswalk Particulates'!$D:$D,0))</f>
        <v>0</v>
      </c>
      <c r="H1246" s="50">
        <f t="shared" si="19"/>
        <v>0</v>
      </c>
    </row>
    <row r="1247" spans="1:8" hidden="1" x14ac:dyDescent="0.25">
      <c r="A1247" s="31" t="s">
        <v>2438</v>
      </c>
      <c r="B1247" s="31" t="s">
        <v>2550</v>
      </c>
      <c r="C1247" s="31" t="s">
        <v>2408</v>
      </c>
      <c r="D1247" s="41">
        <v>25348.242888119679</v>
      </c>
      <c r="E1247" s="31" t="s">
        <v>2409</v>
      </c>
      <c r="F1247" s="35" t="str">
        <f>INDEX('Crosswalk Particulates'!$B:$B,MATCH('2017 EPA Data'!A1247,'Crosswalk Particulates'!$A:$A,0))</f>
        <v>process-other-industry</v>
      </c>
      <c r="G1247" s="39">
        <f>INDEX('Crosswalk Particulates'!$E:$E,MATCH('2017 EPA Data'!$B1247,'Crosswalk Particulates'!$D:$D,0))</f>
        <v>0</v>
      </c>
      <c r="H1247" s="50">
        <f t="shared" si="19"/>
        <v>0</v>
      </c>
    </row>
    <row r="1248" spans="1:8" hidden="1" x14ac:dyDescent="0.25">
      <c r="A1248" s="31" t="s">
        <v>2493</v>
      </c>
      <c r="B1248" s="31" t="s">
        <v>2422</v>
      </c>
      <c r="C1248" s="31" t="s">
        <v>2408</v>
      </c>
      <c r="D1248" s="41">
        <v>25337.739026700001</v>
      </c>
      <c r="E1248" s="31" t="s">
        <v>2409</v>
      </c>
      <c r="F1248" s="35" t="str">
        <f>INDEX('Crosswalk Particulates'!$B:$B,MATCH('2017 EPA Data'!A1248,'Crosswalk Particulates'!$A:$A,0))</f>
        <v>process-other-industry</v>
      </c>
      <c r="G1248" s="39">
        <f>INDEX('Crosswalk Particulates'!$E:$E,MATCH('2017 EPA Data'!$B1248,'Crosswalk Particulates'!$D:$D,0))</f>
        <v>0</v>
      </c>
      <c r="H1248" s="50">
        <f t="shared" si="19"/>
        <v>0</v>
      </c>
    </row>
    <row r="1249" spans="1:8" hidden="1" x14ac:dyDescent="0.25">
      <c r="A1249" s="31" t="s">
        <v>2440</v>
      </c>
      <c r="B1249" s="31" t="s">
        <v>2516</v>
      </c>
      <c r="C1249" s="31" t="s">
        <v>2408</v>
      </c>
      <c r="D1249" s="41">
        <v>25328.511972510314</v>
      </c>
      <c r="E1249" s="31" t="s">
        <v>2409</v>
      </c>
      <c r="F1249" s="35" t="str">
        <f>INDEX('Crosswalk Particulates'!$B:$B,MATCH('2017 EPA Data'!A1249,'Crosswalk Particulates'!$A:$A,0))</f>
        <v>Residential Buildings Sector</v>
      </c>
      <c r="G1249" s="39">
        <f>INDEX('Crosswalk Particulates'!$E:$E,MATCH('2017 EPA Data'!$B1249,'Crosswalk Particulates'!$D:$D,0))</f>
        <v>0</v>
      </c>
      <c r="H1249" s="50">
        <f t="shared" si="19"/>
        <v>0</v>
      </c>
    </row>
    <row r="1250" spans="1:8" hidden="1" x14ac:dyDescent="0.25">
      <c r="A1250" s="31" t="s">
        <v>2450</v>
      </c>
      <c r="B1250" s="31" t="s">
        <v>2506</v>
      </c>
      <c r="C1250" s="31" t="s">
        <v>2448</v>
      </c>
      <c r="D1250" s="41">
        <v>25251.843276548585</v>
      </c>
      <c r="E1250" s="31" t="s">
        <v>2413</v>
      </c>
      <c r="F1250" s="35" t="str">
        <f>INDEX('Crosswalk Particulates'!$B:$B,MATCH('2017 EPA Data'!A1250,'Crosswalk Particulates'!$A:$A,0))</f>
        <v>process-waste-industry</v>
      </c>
      <c r="G1250" s="39" t="str">
        <f>INDEX('Crosswalk Particulates'!$E:$E,MATCH('2017 EPA Data'!$B1250,'Crosswalk Particulates'!$D:$D,0))</f>
        <v>SOx</v>
      </c>
      <c r="H1250" s="50">
        <f t="shared" si="19"/>
        <v>22908114120.84494</v>
      </c>
    </row>
    <row r="1251" spans="1:8" hidden="1" x14ac:dyDescent="0.25">
      <c r="A1251" s="31" t="s">
        <v>2410</v>
      </c>
      <c r="B1251" s="31" t="s">
        <v>2613</v>
      </c>
      <c r="C1251" s="31" t="s">
        <v>2408</v>
      </c>
      <c r="D1251" s="41">
        <v>25222.846336899402</v>
      </c>
      <c r="E1251" s="31" t="s">
        <v>2409</v>
      </c>
      <c r="F1251" s="35" t="str">
        <f>INDEX('Crosswalk Particulates'!$B:$B,MATCH('2017 EPA Data'!A1251,'Crosswalk Particulates'!$A:$A,0))</f>
        <v>process-other-industry</v>
      </c>
      <c r="G1251" s="39">
        <f>INDEX('Crosswalk Particulates'!$E:$E,MATCH('2017 EPA Data'!$B1251,'Crosswalk Particulates'!$D:$D,0))</f>
        <v>0</v>
      </c>
      <c r="H1251" s="50">
        <f t="shared" si="19"/>
        <v>0</v>
      </c>
    </row>
    <row r="1252" spans="1:8" hidden="1" x14ac:dyDescent="0.25">
      <c r="A1252" s="31" t="s">
        <v>2493</v>
      </c>
      <c r="B1252" s="31" t="s">
        <v>2415</v>
      </c>
      <c r="C1252" s="31" t="s">
        <v>2408</v>
      </c>
      <c r="D1252" s="41">
        <v>25185.651979822</v>
      </c>
      <c r="E1252" s="31" t="s">
        <v>2409</v>
      </c>
      <c r="F1252" s="35" t="str">
        <f>INDEX('Crosswalk Particulates'!$B:$B,MATCH('2017 EPA Data'!A1252,'Crosswalk Particulates'!$A:$A,0))</f>
        <v>process-other-industry</v>
      </c>
      <c r="G1252" s="39">
        <f>INDEX('Crosswalk Particulates'!$E:$E,MATCH('2017 EPA Data'!$B1252,'Crosswalk Particulates'!$D:$D,0))</f>
        <v>0</v>
      </c>
      <c r="H1252" s="50">
        <f t="shared" si="19"/>
        <v>0</v>
      </c>
    </row>
    <row r="1253" spans="1:8" hidden="1" x14ac:dyDescent="0.25">
      <c r="A1253" s="31" t="s">
        <v>2469</v>
      </c>
      <c r="B1253" s="31" t="s">
        <v>2424</v>
      </c>
      <c r="C1253" s="31" t="s">
        <v>2408</v>
      </c>
      <c r="D1253" s="41">
        <v>25154.228294</v>
      </c>
      <c r="E1253" s="31" t="s">
        <v>2409</v>
      </c>
      <c r="F1253" s="35" t="str">
        <f>INDEX('Crosswalk Particulates'!$B:$B,MATCH('2017 EPA Data'!A1253,'Crosswalk Particulates'!$A:$A,0))</f>
        <v>process-chemicals-industry</v>
      </c>
      <c r="G1253" s="39">
        <f>INDEX('Crosswalk Particulates'!$E:$E,MATCH('2017 EPA Data'!$B1253,'Crosswalk Particulates'!$D:$D,0))</f>
        <v>0</v>
      </c>
      <c r="H1253" s="50">
        <f t="shared" si="19"/>
        <v>0</v>
      </c>
    </row>
    <row r="1254" spans="1:8" hidden="1" x14ac:dyDescent="0.25">
      <c r="A1254" s="31" t="s">
        <v>2410</v>
      </c>
      <c r="B1254" s="31" t="s">
        <v>2595</v>
      </c>
      <c r="C1254" s="31" t="s">
        <v>2408</v>
      </c>
      <c r="D1254" s="41">
        <v>25045.958918</v>
      </c>
      <c r="E1254" s="31" t="s">
        <v>2409</v>
      </c>
      <c r="F1254" s="35" t="str">
        <f>INDEX('Crosswalk Particulates'!$B:$B,MATCH('2017 EPA Data'!A1254,'Crosswalk Particulates'!$A:$A,0))</f>
        <v>process-other-industry</v>
      </c>
      <c r="G1254" s="39">
        <f>INDEX('Crosswalk Particulates'!$E:$E,MATCH('2017 EPA Data'!$B1254,'Crosswalk Particulates'!$D:$D,0))</f>
        <v>0</v>
      </c>
      <c r="H1254" s="50">
        <f t="shared" si="19"/>
        <v>0</v>
      </c>
    </row>
    <row r="1255" spans="1:8" hidden="1" x14ac:dyDescent="0.25">
      <c r="A1255" s="31" t="s">
        <v>2475</v>
      </c>
      <c r="B1255" s="31" t="s">
        <v>2484</v>
      </c>
      <c r="C1255" s="31" t="s">
        <v>2408</v>
      </c>
      <c r="D1255" s="41">
        <v>25020.1106</v>
      </c>
      <c r="E1255" s="31" t="s">
        <v>2409</v>
      </c>
      <c r="F1255" s="35" t="str">
        <f>INDEX('Crosswalk Particulates'!$B:$B,MATCH('2017 EPA Data'!A1255,'Crosswalk Particulates'!$A:$A,0))</f>
        <v>Electricity Sector</v>
      </c>
      <c r="G1255" s="39">
        <f>INDEX('Crosswalk Particulates'!$E:$E,MATCH('2017 EPA Data'!$B1255,'Crosswalk Particulates'!$D:$D,0))</f>
        <v>0</v>
      </c>
      <c r="H1255" s="50">
        <f t="shared" si="19"/>
        <v>0</v>
      </c>
    </row>
    <row r="1256" spans="1:8" hidden="1" x14ac:dyDescent="0.25">
      <c r="A1256" s="31" t="s">
        <v>2520</v>
      </c>
      <c r="B1256" s="31" t="s">
        <v>2577</v>
      </c>
      <c r="C1256" s="31" t="s">
        <v>2408</v>
      </c>
      <c r="D1256" s="41">
        <v>24976.390826864314</v>
      </c>
      <c r="E1256" s="31" t="s">
        <v>2409</v>
      </c>
      <c r="F1256" s="35" t="str">
        <f>INDEX('Crosswalk Particulates'!$B:$B,MATCH('2017 EPA Data'!A1256,'Crosswalk Particulates'!$A:$A,0))</f>
        <v>industry-fuel-oil</v>
      </c>
      <c r="G1256" s="39">
        <f>INDEX('Crosswalk Particulates'!$E:$E,MATCH('2017 EPA Data'!$B1256,'Crosswalk Particulates'!$D:$D,0))</f>
        <v>0</v>
      </c>
      <c r="H1256" s="50">
        <f t="shared" si="19"/>
        <v>0</v>
      </c>
    </row>
    <row r="1257" spans="1:8" hidden="1" x14ac:dyDescent="0.25">
      <c r="A1257" s="31" t="s">
        <v>2414</v>
      </c>
      <c r="B1257" s="31" t="s">
        <v>2516</v>
      </c>
      <c r="C1257" s="31" t="s">
        <v>2408</v>
      </c>
      <c r="D1257" s="41">
        <v>24918.257174831855</v>
      </c>
      <c r="E1257" s="31" t="s">
        <v>2409</v>
      </c>
      <c r="F1257" s="35" t="str">
        <f>INDEX('Crosswalk Particulates'!$B:$B,MATCH('2017 EPA Data'!A1257,'Crosswalk Particulates'!$A:$A,0))</f>
        <v>Transportation Sector</v>
      </c>
      <c r="G1257" s="39">
        <f>INDEX('Crosswalk Particulates'!$E:$E,MATCH('2017 EPA Data'!$B1257,'Crosswalk Particulates'!$D:$D,0))</f>
        <v>0</v>
      </c>
      <c r="H1257" s="50">
        <f t="shared" si="19"/>
        <v>0</v>
      </c>
    </row>
    <row r="1258" spans="1:8" hidden="1" x14ac:dyDescent="0.25">
      <c r="A1258" s="31" t="s">
        <v>2472</v>
      </c>
      <c r="B1258" s="31" t="s">
        <v>2481</v>
      </c>
      <c r="C1258" s="31" t="s">
        <v>2448</v>
      </c>
      <c r="D1258" s="41">
        <v>24850.622506063701</v>
      </c>
      <c r="E1258" s="31" t="s">
        <v>2413</v>
      </c>
      <c r="F1258" s="35" t="str">
        <f>INDEX('Crosswalk Particulates'!$B:$B,MATCH('2017 EPA Data'!A1258,'Crosswalk Particulates'!$A:$A,0))</f>
        <v>Electricity Sector</v>
      </c>
      <c r="G1258" s="39" t="str">
        <f>INDEX('Crosswalk Particulates'!$E:$E,MATCH('2017 EPA Data'!$B1258,'Crosswalk Particulates'!$D:$D,0))</f>
        <v>PM10</v>
      </c>
      <c r="H1258" s="50">
        <f t="shared" si="19"/>
        <v>22544132327.624447</v>
      </c>
    </row>
    <row r="1259" spans="1:8" hidden="1" x14ac:dyDescent="0.25">
      <c r="A1259" s="31" t="s">
        <v>2520</v>
      </c>
      <c r="B1259" s="31" t="s">
        <v>2462</v>
      </c>
      <c r="C1259" s="31" t="s">
        <v>2408</v>
      </c>
      <c r="D1259" s="41">
        <v>24766.255000000001</v>
      </c>
      <c r="E1259" s="31" t="s">
        <v>2409</v>
      </c>
      <c r="F1259" s="35" t="str">
        <f>INDEX('Crosswalk Particulates'!$B:$B,MATCH('2017 EPA Data'!A1259,'Crosswalk Particulates'!$A:$A,0))</f>
        <v>industry-fuel-oil</v>
      </c>
      <c r="G1259" s="39">
        <f>INDEX('Crosswalk Particulates'!$E:$E,MATCH('2017 EPA Data'!$B1259,'Crosswalk Particulates'!$D:$D,0))</f>
        <v>0</v>
      </c>
      <c r="H1259" s="50">
        <f t="shared" si="19"/>
        <v>0</v>
      </c>
    </row>
    <row r="1260" spans="1:8" hidden="1" x14ac:dyDescent="0.25">
      <c r="A1260" s="31" t="s">
        <v>2414</v>
      </c>
      <c r="B1260" s="31" t="s">
        <v>2550</v>
      </c>
      <c r="C1260" s="31" t="s">
        <v>2408</v>
      </c>
      <c r="D1260" s="41">
        <v>24763.652482187899</v>
      </c>
      <c r="E1260" s="31" t="s">
        <v>2409</v>
      </c>
      <c r="F1260" s="35" t="str">
        <f>INDEX('Crosswalk Particulates'!$B:$B,MATCH('2017 EPA Data'!A1260,'Crosswalk Particulates'!$A:$A,0))</f>
        <v>Transportation Sector</v>
      </c>
      <c r="G1260" s="39">
        <f>INDEX('Crosswalk Particulates'!$E:$E,MATCH('2017 EPA Data'!$B1260,'Crosswalk Particulates'!$D:$D,0))</f>
        <v>0</v>
      </c>
      <c r="H1260" s="50">
        <f t="shared" si="19"/>
        <v>0</v>
      </c>
    </row>
    <row r="1261" spans="1:8" hidden="1" x14ac:dyDescent="0.25">
      <c r="A1261" s="31" t="s">
        <v>2456</v>
      </c>
      <c r="B1261" s="31" t="s">
        <v>2489</v>
      </c>
      <c r="C1261" s="31" t="s">
        <v>2408</v>
      </c>
      <c r="D1261" s="41">
        <v>24631.522755689999</v>
      </c>
      <c r="E1261" s="31" t="s">
        <v>2409</v>
      </c>
      <c r="F1261" s="35" t="str">
        <f>INDEX('Crosswalk Particulates'!$B:$B,MATCH('2017 EPA Data'!A1261,'Crosswalk Particulates'!$A:$A,0))</f>
        <v>Electricity Sector</v>
      </c>
      <c r="G1261" s="39">
        <f>INDEX('Crosswalk Particulates'!$E:$E,MATCH('2017 EPA Data'!$B1261,'Crosswalk Particulates'!$D:$D,0))</f>
        <v>0</v>
      </c>
      <c r="H1261" s="50">
        <f t="shared" si="19"/>
        <v>0</v>
      </c>
    </row>
    <row r="1262" spans="1:8" hidden="1" x14ac:dyDescent="0.25">
      <c r="A1262" s="31" t="s">
        <v>2510</v>
      </c>
      <c r="B1262" s="31" t="s">
        <v>2581</v>
      </c>
      <c r="C1262" s="31" t="s">
        <v>2408</v>
      </c>
      <c r="D1262" s="41">
        <v>24542.9205</v>
      </c>
      <c r="E1262" s="31" t="s">
        <v>2409</v>
      </c>
      <c r="F1262" s="35" t="str">
        <f>INDEX('Crosswalk Particulates'!$B:$B,MATCH('2017 EPA Data'!A1262,'Crosswalk Particulates'!$A:$A,0))</f>
        <v>process-iron and steel-industry</v>
      </c>
      <c r="G1262" s="39">
        <f>INDEX('Crosswalk Particulates'!$E:$E,MATCH('2017 EPA Data'!$B1262,'Crosswalk Particulates'!$D:$D,0))</f>
        <v>0</v>
      </c>
      <c r="H1262" s="50">
        <f t="shared" si="19"/>
        <v>0</v>
      </c>
    </row>
    <row r="1263" spans="1:8" hidden="1" x14ac:dyDescent="0.25">
      <c r="A1263" s="31" t="s">
        <v>2483</v>
      </c>
      <c r="B1263" s="31" t="s">
        <v>2468</v>
      </c>
      <c r="C1263" s="31" t="s">
        <v>2408</v>
      </c>
      <c r="D1263" s="41">
        <v>24507.889796664</v>
      </c>
      <c r="E1263" s="31" t="s">
        <v>2409</v>
      </c>
      <c r="F1263" s="35" t="str">
        <f>INDEX('Crosswalk Particulates'!$B:$B,MATCH('2017 EPA Data'!A1263,'Crosswalk Particulates'!$A:$A,0))</f>
        <v>process-ngps-industry</v>
      </c>
      <c r="G1263" s="39">
        <f>INDEX('Crosswalk Particulates'!$E:$E,MATCH('2017 EPA Data'!$B1263,'Crosswalk Particulates'!$D:$D,0))</f>
        <v>0</v>
      </c>
      <c r="H1263" s="50">
        <f t="shared" si="19"/>
        <v>0</v>
      </c>
    </row>
    <row r="1264" spans="1:8" hidden="1" x14ac:dyDescent="0.25">
      <c r="A1264" s="31" t="s">
        <v>2429</v>
      </c>
      <c r="B1264" s="31" t="s">
        <v>2506</v>
      </c>
      <c r="C1264" s="31" t="s">
        <v>2448</v>
      </c>
      <c r="D1264" s="41">
        <v>24411.538496623951</v>
      </c>
      <c r="E1264" s="31" t="s">
        <v>2413</v>
      </c>
      <c r="F1264" s="35" t="str">
        <f>INDEX('Crosswalk Particulates'!$B:$B,MATCH('2017 EPA Data'!A1264,'Crosswalk Particulates'!$A:$A,0))</f>
        <v>process-other-industry</v>
      </c>
      <c r="G1264" s="39" t="str">
        <f>INDEX('Crosswalk Particulates'!$E:$E,MATCH('2017 EPA Data'!$B1264,'Crosswalk Particulates'!$D:$D,0))</f>
        <v>SOx</v>
      </c>
      <c r="H1264" s="50">
        <f t="shared" si="19"/>
        <v>22145801540.96756</v>
      </c>
    </row>
    <row r="1265" spans="1:8" hidden="1" x14ac:dyDescent="0.25">
      <c r="A1265" s="31" t="s">
        <v>2438</v>
      </c>
      <c r="B1265" s="31" t="s">
        <v>2484</v>
      </c>
      <c r="C1265" s="31" t="s">
        <v>2408</v>
      </c>
      <c r="D1265" s="41">
        <v>24355.841124136001</v>
      </c>
      <c r="E1265" s="31" t="s">
        <v>2409</v>
      </c>
      <c r="F1265" s="35" t="str">
        <f>INDEX('Crosswalk Particulates'!$B:$B,MATCH('2017 EPA Data'!A1265,'Crosswalk Particulates'!$A:$A,0))</f>
        <v>process-other-industry</v>
      </c>
      <c r="G1265" s="39">
        <f>INDEX('Crosswalk Particulates'!$E:$E,MATCH('2017 EPA Data'!$B1265,'Crosswalk Particulates'!$D:$D,0))</f>
        <v>0</v>
      </c>
      <c r="H1265" s="50">
        <f t="shared" si="19"/>
        <v>0</v>
      </c>
    </row>
    <row r="1266" spans="1:8" hidden="1" x14ac:dyDescent="0.25">
      <c r="A1266" s="31" t="s">
        <v>2423</v>
      </c>
      <c r="B1266" s="31" t="s">
        <v>2620</v>
      </c>
      <c r="C1266" s="31" t="s">
        <v>2408</v>
      </c>
      <c r="D1266" s="41">
        <v>24309.478893590462</v>
      </c>
      <c r="E1266" s="31" t="s">
        <v>2409</v>
      </c>
      <c r="F1266" s="35" t="str">
        <f>INDEX('Crosswalk Particulates'!$B:$B,MATCH('2017 EPA Data'!A1266,'Crosswalk Particulates'!$A:$A,0))</f>
        <v>Other-EPA</v>
      </c>
      <c r="G1266" s="39">
        <f>INDEX('Crosswalk Particulates'!$E:$E,MATCH('2017 EPA Data'!$B1266,'Crosswalk Particulates'!$D:$D,0))</f>
        <v>0</v>
      </c>
      <c r="H1266" s="50">
        <f t="shared" si="19"/>
        <v>0</v>
      </c>
    </row>
    <row r="1267" spans="1:8" hidden="1" x14ac:dyDescent="0.25">
      <c r="A1267" s="31" t="s">
        <v>2423</v>
      </c>
      <c r="B1267" s="31" t="s">
        <v>2544</v>
      </c>
      <c r="C1267" s="31" t="s">
        <v>2408</v>
      </c>
      <c r="D1267" s="41">
        <v>24309.478893590462</v>
      </c>
      <c r="E1267" s="31" t="s">
        <v>2409</v>
      </c>
      <c r="F1267" s="35" t="str">
        <f>INDEX('Crosswalk Particulates'!$B:$B,MATCH('2017 EPA Data'!A1267,'Crosswalk Particulates'!$A:$A,0))</f>
        <v>Other-EPA</v>
      </c>
      <c r="G1267" s="39">
        <f>INDEX('Crosswalk Particulates'!$E:$E,MATCH('2017 EPA Data'!$B1267,'Crosswalk Particulates'!$D:$D,0))</f>
        <v>0</v>
      </c>
      <c r="H1267" s="50">
        <f t="shared" si="19"/>
        <v>0</v>
      </c>
    </row>
    <row r="1268" spans="1:8" hidden="1" x14ac:dyDescent="0.25">
      <c r="A1268" s="31" t="s">
        <v>2469</v>
      </c>
      <c r="B1268" s="31" t="s">
        <v>2496</v>
      </c>
      <c r="C1268" s="31" t="s">
        <v>2448</v>
      </c>
      <c r="D1268" s="41">
        <v>24302.295031477621</v>
      </c>
      <c r="E1268" s="31" t="s">
        <v>2413</v>
      </c>
      <c r="F1268" s="35" t="str">
        <f>INDEX('Crosswalk Particulates'!$B:$B,MATCH('2017 EPA Data'!A1268,'Crosswalk Particulates'!$A:$A,0))</f>
        <v>process-chemicals-industry</v>
      </c>
      <c r="G1268" s="39">
        <f>INDEX('Crosswalk Particulates'!$E:$E,MATCH('2017 EPA Data'!$B1268,'Crosswalk Particulates'!$D:$D,0))</f>
        <v>0</v>
      </c>
      <c r="H1268" s="50">
        <f t="shared" si="19"/>
        <v>22046697418.582451</v>
      </c>
    </row>
    <row r="1269" spans="1:8" hidden="1" x14ac:dyDescent="0.25">
      <c r="A1269" s="31" t="s">
        <v>2472</v>
      </c>
      <c r="B1269" s="31" t="s">
        <v>2501</v>
      </c>
      <c r="C1269" s="31" t="s">
        <v>2448</v>
      </c>
      <c r="D1269" s="41">
        <v>24243.313299512258</v>
      </c>
      <c r="E1269" s="31" t="s">
        <v>2413</v>
      </c>
      <c r="F1269" s="35" t="str">
        <f>INDEX('Crosswalk Particulates'!$B:$B,MATCH('2017 EPA Data'!A1269,'Crosswalk Particulates'!$A:$A,0))</f>
        <v>Electricity Sector</v>
      </c>
      <c r="G1269" s="39" t="str">
        <f>INDEX('Crosswalk Particulates'!$E:$E,MATCH('2017 EPA Data'!$B1269,'Crosswalk Particulates'!$D:$D,0))</f>
        <v>PM25</v>
      </c>
      <c r="H1269" s="50">
        <f t="shared" si="19"/>
        <v>21993190027.771008</v>
      </c>
    </row>
    <row r="1270" spans="1:8" hidden="1" x14ac:dyDescent="0.25">
      <c r="A1270" s="31" t="s">
        <v>2483</v>
      </c>
      <c r="B1270" s="31" t="s">
        <v>2570</v>
      </c>
      <c r="C1270" s="31" t="s">
        <v>2408</v>
      </c>
      <c r="D1270" s="41">
        <v>24138.4508584</v>
      </c>
      <c r="E1270" s="31" t="s">
        <v>2409</v>
      </c>
      <c r="F1270" s="35" t="str">
        <f>INDEX('Crosswalk Particulates'!$B:$B,MATCH('2017 EPA Data'!A1270,'Crosswalk Particulates'!$A:$A,0))</f>
        <v>process-ngps-industry</v>
      </c>
      <c r="G1270" s="39">
        <f>INDEX('Crosswalk Particulates'!$E:$E,MATCH('2017 EPA Data'!$B1270,'Crosswalk Particulates'!$D:$D,0))</f>
        <v>0</v>
      </c>
      <c r="H1270" s="50">
        <f t="shared" si="19"/>
        <v>0</v>
      </c>
    </row>
    <row r="1271" spans="1:8" hidden="1" x14ac:dyDescent="0.25">
      <c r="A1271" s="31" t="s">
        <v>2454</v>
      </c>
      <c r="B1271" s="31" t="s">
        <v>2426</v>
      </c>
      <c r="C1271" s="31" t="s">
        <v>2408</v>
      </c>
      <c r="D1271" s="41">
        <v>24030.67727015265</v>
      </c>
      <c r="E1271" s="31" t="s">
        <v>2409</v>
      </c>
      <c r="F1271" s="35" t="str">
        <f>INDEX('Crosswalk Particulates'!$B:$B,MATCH('2017 EPA Data'!A1271,'Crosswalk Particulates'!$A:$A,0))</f>
        <v>Other-EPA</v>
      </c>
      <c r="G1271" s="39">
        <f>INDEX('Crosswalk Particulates'!$E:$E,MATCH('2017 EPA Data'!$B1271,'Crosswalk Particulates'!$D:$D,0))</f>
        <v>0</v>
      </c>
      <c r="H1271" s="50">
        <f t="shared" si="19"/>
        <v>0</v>
      </c>
    </row>
    <row r="1272" spans="1:8" hidden="1" x14ac:dyDescent="0.25">
      <c r="A1272" s="31" t="s">
        <v>2477</v>
      </c>
      <c r="B1272" s="31" t="s">
        <v>2457</v>
      </c>
      <c r="C1272" s="31" t="s">
        <v>2408</v>
      </c>
      <c r="D1272" s="41">
        <v>23973.468400000002</v>
      </c>
      <c r="E1272" s="31" t="s">
        <v>2409</v>
      </c>
      <c r="F1272" s="35" t="str">
        <f>INDEX('Crosswalk Particulates'!$B:$B,MATCH('2017 EPA Data'!A1272,'Crosswalk Particulates'!$A:$A,0))</f>
        <v>process-other-industry</v>
      </c>
      <c r="G1272" s="39">
        <f>INDEX('Crosswalk Particulates'!$E:$E,MATCH('2017 EPA Data'!$B1272,'Crosswalk Particulates'!$D:$D,0))</f>
        <v>0</v>
      </c>
      <c r="H1272" s="50">
        <f t="shared" si="19"/>
        <v>0</v>
      </c>
    </row>
    <row r="1273" spans="1:8" hidden="1" x14ac:dyDescent="0.25">
      <c r="A1273" s="31" t="s">
        <v>2472</v>
      </c>
      <c r="B1273" s="31" t="s">
        <v>2484</v>
      </c>
      <c r="C1273" s="31" t="s">
        <v>2408</v>
      </c>
      <c r="D1273" s="41">
        <v>23876.853179999998</v>
      </c>
      <c r="E1273" s="31" t="s">
        <v>2409</v>
      </c>
      <c r="F1273" s="35" t="str">
        <f>INDEX('Crosswalk Particulates'!$B:$B,MATCH('2017 EPA Data'!A1273,'Crosswalk Particulates'!$A:$A,0))</f>
        <v>Electricity Sector</v>
      </c>
      <c r="G1273" s="39">
        <f>INDEX('Crosswalk Particulates'!$E:$E,MATCH('2017 EPA Data'!$B1273,'Crosswalk Particulates'!$D:$D,0))</f>
        <v>0</v>
      </c>
      <c r="H1273" s="50">
        <f t="shared" si="19"/>
        <v>0</v>
      </c>
    </row>
    <row r="1274" spans="1:8" hidden="1" x14ac:dyDescent="0.25">
      <c r="A1274" s="31" t="s">
        <v>2483</v>
      </c>
      <c r="B1274" s="31" t="s">
        <v>2511</v>
      </c>
      <c r="C1274" s="31" t="s">
        <v>2408</v>
      </c>
      <c r="D1274" s="41">
        <v>23848.859556618914</v>
      </c>
      <c r="E1274" s="31" t="s">
        <v>2409</v>
      </c>
      <c r="F1274" s="35" t="str">
        <f>INDEX('Crosswalk Particulates'!$B:$B,MATCH('2017 EPA Data'!A1274,'Crosswalk Particulates'!$A:$A,0))</f>
        <v>process-ngps-industry</v>
      </c>
      <c r="G1274" s="39">
        <f>INDEX('Crosswalk Particulates'!$E:$E,MATCH('2017 EPA Data'!$B1274,'Crosswalk Particulates'!$D:$D,0))</f>
        <v>0</v>
      </c>
      <c r="H1274" s="50">
        <f t="shared" si="19"/>
        <v>0</v>
      </c>
    </row>
    <row r="1275" spans="1:8" hidden="1" x14ac:dyDescent="0.25">
      <c r="A1275" s="31" t="s">
        <v>2510</v>
      </c>
      <c r="B1275" s="31" t="s">
        <v>2501</v>
      </c>
      <c r="C1275" s="31" t="s">
        <v>2448</v>
      </c>
      <c r="D1275" s="41">
        <v>23754.931507799422</v>
      </c>
      <c r="E1275" s="31" t="s">
        <v>2413</v>
      </c>
      <c r="F1275" s="35" t="str">
        <f>INDEX('Crosswalk Particulates'!$B:$B,MATCH('2017 EPA Data'!A1275,'Crosswalk Particulates'!$A:$A,0))</f>
        <v>process-iron and steel-industry</v>
      </c>
      <c r="G1275" s="39" t="str">
        <f>INDEX('Crosswalk Particulates'!$E:$E,MATCH('2017 EPA Data'!$B1275,'Crosswalk Particulates'!$D:$D,0))</f>
        <v>PM25</v>
      </c>
      <c r="H1275" s="50">
        <f t="shared" si="19"/>
        <v>21550136992.134174</v>
      </c>
    </row>
    <row r="1276" spans="1:8" hidden="1" x14ac:dyDescent="0.25">
      <c r="A1276" s="31" t="s">
        <v>2410</v>
      </c>
      <c r="B1276" s="31" t="s">
        <v>2557</v>
      </c>
      <c r="C1276" s="31" t="s">
        <v>2408</v>
      </c>
      <c r="D1276" s="41">
        <v>23742.351780429799</v>
      </c>
      <c r="E1276" s="31" t="s">
        <v>2409</v>
      </c>
      <c r="F1276" s="35" t="str">
        <f>INDEX('Crosswalk Particulates'!$B:$B,MATCH('2017 EPA Data'!A1276,'Crosswalk Particulates'!$A:$A,0))</f>
        <v>process-other-industry</v>
      </c>
      <c r="G1276" s="39">
        <f>INDEX('Crosswalk Particulates'!$E:$E,MATCH('2017 EPA Data'!$B1276,'Crosswalk Particulates'!$D:$D,0))</f>
        <v>0</v>
      </c>
      <c r="H1276" s="50">
        <f t="shared" si="19"/>
        <v>0</v>
      </c>
    </row>
    <row r="1277" spans="1:8" hidden="1" x14ac:dyDescent="0.25">
      <c r="A1277" s="31" t="s">
        <v>2442</v>
      </c>
      <c r="B1277" s="31" t="s">
        <v>2481</v>
      </c>
      <c r="C1277" s="31" t="s">
        <v>2448</v>
      </c>
      <c r="D1277" s="41">
        <v>23735.011159389996</v>
      </c>
      <c r="E1277" s="31" t="s">
        <v>2413</v>
      </c>
      <c r="F1277" s="35" t="str">
        <f>INDEX('Crosswalk Particulates'!$B:$B,MATCH('2017 EPA Data'!A1277,'Crosswalk Particulates'!$A:$A,0))</f>
        <v>industry-fuel-natural gas</v>
      </c>
      <c r="G1277" s="39" t="str">
        <f>INDEX('Crosswalk Particulates'!$E:$E,MATCH('2017 EPA Data'!$B1277,'Crosswalk Particulates'!$D:$D,0))</f>
        <v>PM10</v>
      </c>
      <c r="H1277" s="50">
        <f t="shared" si="19"/>
        <v>21532065534.550171</v>
      </c>
    </row>
    <row r="1278" spans="1:8" hidden="1" x14ac:dyDescent="0.25">
      <c r="A1278" s="31" t="s">
        <v>2499</v>
      </c>
      <c r="B1278" s="31" t="s">
        <v>2427</v>
      </c>
      <c r="C1278" s="31" t="s">
        <v>2408</v>
      </c>
      <c r="D1278" s="41">
        <v>23726.271203478002</v>
      </c>
      <c r="E1278" s="31" t="s">
        <v>2409</v>
      </c>
      <c r="F1278" s="35" t="str">
        <f>INDEX('Crosswalk Particulates'!$B:$B,MATCH('2017 EPA Data'!A1278,'Crosswalk Particulates'!$A:$A,0))</f>
        <v>Electricity Sector</v>
      </c>
      <c r="G1278" s="39">
        <f>INDEX('Crosswalk Particulates'!$E:$E,MATCH('2017 EPA Data'!$B1278,'Crosswalk Particulates'!$D:$D,0))</f>
        <v>0</v>
      </c>
      <c r="H1278" s="50">
        <f t="shared" si="19"/>
        <v>0</v>
      </c>
    </row>
    <row r="1279" spans="1:8" hidden="1" x14ac:dyDescent="0.25">
      <c r="A1279" s="31" t="s">
        <v>2499</v>
      </c>
      <c r="B1279" s="31" t="s">
        <v>2500</v>
      </c>
      <c r="C1279" s="31" t="s">
        <v>2448</v>
      </c>
      <c r="D1279" s="41">
        <v>23721.414860115001</v>
      </c>
      <c r="E1279" s="31" t="s">
        <v>2413</v>
      </c>
      <c r="F1279" s="35" t="str">
        <f>INDEX('Crosswalk Particulates'!$B:$B,MATCH('2017 EPA Data'!A1279,'Crosswalk Particulates'!$A:$A,0))</f>
        <v>Electricity Sector</v>
      </c>
      <c r="G1279" s="39" t="str">
        <f>INDEX('Crosswalk Particulates'!$E:$E,MATCH('2017 EPA Data'!$B1279,'Crosswalk Particulates'!$D:$D,0))</f>
        <v>NOX</v>
      </c>
      <c r="H1279" s="50">
        <f t="shared" si="19"/>
        <v>21519731164.658768</v>
      </c>
    </row>
    <row r="1280" spans="1:8" hidden="1" x14ac:dyDescent="0.25">
      <c r="A1280" s="31" t="s">
        <v>2520</v>
      </c>
      <c r="B1280" s="31" t="s">
        <v>2419</v>
      </c>
      <c r="C1280" s="31" t="s">
        <v>2408</v>
      </c>
      <c r="D1280" s="41">
        <v>23693.870082587269</v>
      </c>
      <c r="E1280" s="31" t="s">
        <v>2409</v>
      </c>
      <c r="F1280" s="35" t="str">
        <f>INDEX('Crosswalk Particulates'!$B:$B,MATCH('2017 EPA Data'!A1280,'Crosswalk Particulates'!$A:$A,0))</f>
        <v>industry-fuel-oil</v>
      </c>
      <c r="G1280" s="39">
        <f>INDEX('Crosswalk Particulates'!$E:$E,MATCH('2017 EPA Data'!$B1280,'Crosswalk Particulates'!$D:$D,0))</f>
        <v>0</v>
      </c>
      <c r="H1280" s="50">
        <f t="shared" si="19"/>
        <v>0</v>
      </c>
    </row>
    <row r="1281" spans="1:8" hidden="1" x14ac:dyDescent="0.25">
      <c r="A1281" s="31" t="s">
        <v>2442</v>
      </c>
      <c r="B1281" s="31" t="s">
        <v>2596</v>
      </c>
      <c r="C1281" s="31" t="s">
        <v>2408</v>
      </c>
      <c r="D1281" s="41">
        <v>23685.966255562402</v>
      </c>
      <c r="E1281" s="31" t="s">
        <v>2409</v>
      </c>
      <c r="F1281" s="35" t="str">
        <f>INDEX('Crosswalk Particulates'!$B:$B,MATCH('2017 EPA Data'!A1281,'Crosswalk Particulates'!$A:$A,0))</f>
        <v>industry-fuel-natural gas</v>
      </c>
      <c r="G1281" s="39">
        <f>INDEX('Crosswalk Particulates'!$E:$E,MATCH('2017 EPA Data'!$B1281,'Crosswalk Particulates'!$D:$D,0))</f>
        <v>0</v>
      </c>
      <c r="H1281" s="50">
        <f t="shared" si="19"/>
        <v>0</v>
      </c>
    </row>
    <row r="1282" spans="1:8" hidden="1" x14ac:dyDescent="0.25">
      <c r="A1282" s="31" t="s">
        <v>2450</v>
      </c>
      <c r="B1282" s="31" t="s">
        <v>2488</v>
      </c>
      <c r="C1282" s="31" t="s">
        <v>2412</v>
      </c>
      <c r="D1282" s="41">
        <v>23673.149172427999</v>
      </c>
      <c r="E1282" s="31" t="s">
        <v>2413</v>
      </c>
      <c r="F1282" s="35" t="str">
        <f>INDEX('Crosswalk Particulates'!$B:$B,MATCH('2017 EPA Data'!A1282,'Crosswalk Particulates'!$A:$A,0))</f>
        <v>process-waste-industry</v>
      </c>
      <c r="G1282" s="39" t="str">
        <f>INDEX('Crosswalk Particulates'!$E:$E,MATCH('2017 EPA Data'!$B1282,'Crosswalk Particulates'!$D:$D,0))</f>
        <v>CH4</v>
      </c>
      <c r="H1282" s="50">
        <f t="shared" si="19"/>
        <v>21475945217.251045</v>
      </c>
    </row>
    <row r="1283" spans="1:8" hidden="1" x14ac:dyDescent="0.25">
      <c r="A1283" s="31" t="s">
        <v>2477</v>
      </c>
      <c r="B1283" s="31" t="s">
        <v>2533</v>
      </c>
      <c r="C1283" s="31" t="s">
        <v>2408</v>
      </c>
      <c r="D1283" s="41">
        <v>23549.870481599999</v>
      </c>
      <c r="E1283" s="31" t="s">
        <v>2409</v>
      </c>
      <c r="F1283" s="35" t="str">
        <f>INDEX('Crosswalk Particulates'!$B:$B,MATCH('2017 EPA Data'!A1283,'Crosswalk Particulates'!$A:$A,0))</f>
        <v>process-other-industry</v>
      </c>
      <c r="G1283" s="39">
        <f>INDEX('Crosswalk Particulates'!$E:$E,MATCH('2017 EPA Data'!$B1283,'Crosswalk Particulates'!$D:$D,0))</f>
        <v>0</v>
      </c>
      <c r="H1283" s="50">
        <f t="shared" si="19"/>
        <v>0</v>
      </c>
    </row>
    <row r="1284" spans="1:8" hidden="1" x14ac:dyDescent="0.25">
      <c r="A1284" s="31" t="s">
        <v>2476</v>
      </c>
      <c r="B1284" s="31" t="s">
        <v>2428</v>
      </c>
      <c r="C1284" s="31" t="s">
        <v>2408</v>
      </c>
      <c r="D1284" s="41">
        <v>23494.815455339402</v>
      </c>
      <c r="E1284" s="31" t="s">
        <v>2409</v>
      </c>
      <c r="F1284" s="35" t="str">
        <f>INDEX('Crosswalk Particulates'!$B:$B,MATCH('2017 EPA Data'!A1284,'Crosswalk Particulates'!$A:$A,0))</f>
        <v>process-other-industry</v>
      </c>
      <c r="G1284" s="39">
        <f>INDEX('Crosswalk Particulates'!$E:$E,MATCH('2017 EPA Data'!$B1284,'Crosswalk Particulates'!$D:$D,0))</f>
        <v>0</v>
      </c>
      <c r="H1284" s="50">
        <f t="shared" ref="H1284:H1347" si="20">IF(E1284="TON",D1284/metricton_to_shortton,0)*10^6</f>
        <v>0</v>
      </c>
    </row>
    <row r="1285" spans="1:8" hidden="1" x14ac:dyDescent="0.25">
      <c r="A1285" s="31" t="s">
        <v>2538</v>
      </c>
      <c r="B1285" s="31" t="s">
        <v>2419</v>
      </c>
      <c r="C1285" s="31" t="s">
        <v>2408</v>
      </c>
      <c r="D1285" s="41">
        <v>23459.40460288</v>
      </c>
      <c r="E1285" s="31" t="s">
        <v>2409</v>
      </c>
      <c r="F1285" s="35" t="str">
        <f>INDEX('Crosswalk Particulates'!$B:$B,MATCH('2017 EPA Data'!A1285,'Crosswalk Particulates'!$A:$A,0))</f>
        <v>process-mining-industry</v>
      </c>
      <c r="G1285" s="39">
        <f>INDEX('Crosswalk Particulates'!$E:$E,MATCH('2017 EPA Data'!$B1285,'Crosswalk Particulates'!$D:$D,0))</f>
        <v>0</v>
      </c>
      <c r="H1285" s="50">
        <f t="shared" si="20"/>
        <v>0</v>
      </c>
    </row>
    <row r="1286" spans="1:8" hidden="1" x14ac:dyDescent="0.25">
      <c r="A1286" s="31" t="s">
        <v>2523</v>
      </c>
      <c r="B1286" s="31" t="s">
        <v>2470</v>
      </c>
      <c r="C1286" s="31" t="s">
        <v>2408</v>
      </c>
      <c r="D1286" s="41">
        <v>23404.317846000002</v>
      </c>
      <c r="E1286" s="31" t="s">
        <v>2409</v>
      </c>
      <c r="F1286" s="35" t="str">
        <f>INDEX('Crosswalk Particulates'!$B:$B,MATCH('2017 EPA Data'!A1286,'Crosswalk Particulates'!$A:$A,0))</f>
        <v>industry-fuel-other</v>
      </c>
      <c r="G1286" s="39">
        <f>INDEX('Crosswalk Particulates'!$E:$E,MATCH('2017 EPA Data'!$B1286,'Crosswalk Particulates'!$D:$D,0))</f>
        <v>0</v>
      </c>
      <c r="H1286" s="50">
        <f t="shared" si="20"/>
        <v>0</v>
      </c>
    </row>
    <row r="1287" spans="1:8" hidden="1" x14ac:dyDescent="0.25">
      <c r="A1287" s="31" t="s">
        <v>2418</v>
      </c>
      <c r="B1287" s="31" t="s">
        <v>2488</v>
      </c>
      <c r="C1287" s="31" t="s">
        <v>2412</v>
      </c>
      <c r="D1287" s="41">
        <v>23285.259174321018</v>
      </c>
      <c r="E1287" s="31" t="s">
        <v>2413</v>
      </c>
      <c r="F1287" s="35" t="str">
        <f>INDEX('Crosswalk Particulates'!$B:$B,MATCH('2017 EPA Data'!A1287,'Crosswalk Particulates'!$A:$A,0))</f>
        <v>Transportation Sector</v>
      </c>
      <c r="G1287" s="39" t="str">
        <f>INDEX('Crosswalk Particulates'!$E:$E,MATCH('2017 EPA Data'!$B1287,'Crosswalk Particulates'!$D:$D,0))</f>
        <v>CH4</v>
      </c>
      <c r="H1287" s="50">
        <f t="shared" si="20"/>
        <v>21124056911.686386</v>
      </c>
    </row>
    <row r="1288" spans="1:8" hidden="1" x14ac:dyDescent="0.25">
      <c r="A1288" s="31" t="s">
        <v>2538</v>
      </c>
      <c r="B1288" s="31" t="s">
        <v>2550</v>
      </c>
      <c r="C1288" s="31" t="s">
        <v>2408</v>
      </c>
      <c r="D1288" s="41">
        <v>23087.1183390222</v>
      </c>
      <c r="E1288" s="31" t="s">
        <v>2409</v>
      </c>
      <c r="F1288" s="35" t="str">
        <f>INDEX('Crosswalk Particulates'!$B:$B,MATCH('2017 EPA Data'!A1288,'Crosswalk Particulates'!$A:$A,0))</f>
        <v>process-mining-industry</v>
      </c>
      <c r="G1288" s="39">
        <f>INDEX('Crosswalk Particulates'!$E:$E,MATCH('2017 EPA Data'!$B1288,'Crosswalk Particulates'!$D:$D,0))</f>
        <v>0</v>
      </c>
      <c r="H1288" s="50">
        <f t="shared" si="20"/>
        <v>0</v>
      </c>
    </row>
    <row r="1289" spans="1:8" hidden="1" x14ac:dyDescent="0.25">
      <c r="A1289" s="31" t="s">
        <v>2423</v>
      </c>
      <c r="B1289" s="31" t="s">
        <v>2517</v>
      </c>
      <c r="C1289" s="31" t="s">
        <v>2408</v>
      </c>
      <c r="D1289" s="41">
        <v>23029.534834460927</v>
      </c>
      <c r="E1289" s="31" t="s">
        <v>2409</v>
      </c>
      <c r="F1289" s="35" t="str">
        <f>INDEX('Crosswalk Particulates'!$B:$B,MATCH('2017 EPA Data'!A1289,'Crosswalk Particulates'!$A:$A,0))</f>
        <v>Other-EPA</v>
      </c>
      <c r="G1289" s="39">
        <f>INDEX('Crosswalk Particulates'!$E:$E,MATCH('2017 EPA Data'!$B1289,'Crosswalk Particulates'!$D:$D,0))</f>
        <v>0</v>
      </c>
      <c r="H1289" s="50">
        <f t="shared" si="20"/>
        <v>0</v>
      </c>
    </row>
    <row r="1290" spans="1:8" hidden="1" x14ac:dyDescent="0.25">
      <c r="A1290" s="31" t="s">
        <v>2487</v>
      </c>
      <c r="B1290" s="31" t="s">
        <v>2435</v>
      </c>
      <c r="C1290" s="31" t="s">
        <v>2408</v>
      </c>
      <c r="D1290" s="41">
        <v>22874.127951480001</v>
      </c>
      <c r="E1290" s="31" t="s">
        <v>2409</v>
      </c>
      <c r="F1290" s="35" t="str">
        <f>INDEX('Crosswalk Particulates'!$B:$B,MATCH('2017 EPA Data'!A1290,'Crosswalk Particulates'!$A:$A,0))</f>
        <v>industry-fuel-coal</v>
      </c>
      <c r="G1290" s="39">
        <f>INDEX('Crosswalk Particulates'!$E:$E,MATCH('2017 EPA Data'!$B1290,'Crosswalk Particulates'!$D:$D,0))</f>
        <v>0</v>
      </c>
      <c r="H1290" s="50">
        <f t="shared" si="20"/>
        <v>0</v>
      </c>
    </row>
    <row r="1291" spans="1:8" hidden="1" x14ac:dyDescent="0.25">
      <c r="A1291" s="31" t="s">
        <v>2477</v>
      </c>
      <c r="B1291" s="31" t="s">
        <v>2503</v>
      </c>
      <c r="C1291" s="31" t="s">
        <v>2408</v>
      </c>
      <c r="D1291" s="41">
        <v>22849.330699999999</v>
      </c>
      <c r="E1291" s="31" t="s">
        <v>2409</v>
      </c>
      <c r="F1291" s="35" t="str">
        <f>INDEX('Crosswalk Particulates'!$B:$B,MATCH('2017 EPA Data'!A1291,'Crosswalk Particulates'!$A:$A,0))</f>
        <v>process-other-industry</v>
      </c>
      <c r="G1291" s="39">
        <f>INDEX('Crosswalk Particulates'!$E:$E,MATCH('2017 EPA Data'!$B1291,'Crosswalk Particulates'!$D:$D,0))</f>
        <v>0</v>
      </c>
      <c r="H1291" s="50">
        <f t="shared" si="20"/>
        <v>0</v>
      </c>
    </row>
    <row r="1292" spans="1:8" hidden="1" x14ac:dyDescent="0.25">
      <c r="A1292" s="31" t="s">
        <v>2469</v>
      </c>
      <c r="B1292" s="31" t="s">
        <v>2550</v>
      </c>
      <c r="C1292" s="31" t="s">
        <v>2408</v>
      </c>
      <c r="D1292" s="41">
        <v>22803.174188553508</v>
      </c>
      <c r="E1292" s="31" t="s">
        <v>2409</v>
      </c>
      <c r="F1292" s="35" t="str">
        <f>INDEX('Crosswalk Particulates'!$B:$B,MATCH('2017 EPA Data'!A1292,'Crosswalk Particulates'!$A:$A,0))</f>
        <v>process-chemicals-industry</v>
      </c>
      <c r="G1292" s="39">
        <f>INDEX('Crosswalk Particulates'!$E:$E,MATCH('2017 EPA Data'!$B1292,'Crosswalk Particulates'!$D:$D,0))</f>
        <v>0</v>
      </c>
      <c r="H1292" s="50">
        <f t="shared" si="20"/>
        <v>0</v>
      </c>
    </row>
    <row r="1293" spans="1:8" hidden="1" x14ac:dyDescent="0.25">
      <c r="A1293" s="31" t="s">
        <v>2493</v>
      </c>
      <c r="B1293" s="31" t="s">
        <v>2467</v>
      </c>
      <c r="C1293" s="31" t="s">
        <v>2408</v>
      </c>
      <c r="D1293" s="41">
        <v>22786.874048999998</v>
      </c>
      <c r="E1293" s="31" t="s">
        <v>2409</v>
      </c>
      <c r="F1293" s="35" t="str">
        <f>INDEX('Crosswalk Particulates'!$B:$B,MATCH('2017 EPA Data'!A1293,'Crosswalk Particulates'!$A:$A,0))</f>
        <v>process-other-industry</v>
      </c>
      <c r="G1293" s="39">
        <f>INDEX('Crosswalk Particulates'!$E:$E,MATCH('2017 EPA Data'!$B1293,'Crosswalk Particulates'!$D:$D,0))</f>
        <v>0</v>
      </c>
      <c r="H1293" s="50">
        <f t="shared" si="20"/>
        <v>0</v>
      </c>
    </row>
    <row r="1294" spans="1:8" hidden="1" x14ac:dyDescent="0.25">
      <c r="A1294" s="31" t="s">
        <v>2454</v>
      </c>
      <c r="B1294" s="31" t="s">
        <v>2439</v>
      </c>
      <c r="C1294" s="31" t="s">
        <v>2408</v>
      </c>
      <c r="D1294" s="41">
        <v>22702.373386039129</v>
      </c>
      <c r="E1294" s="31" t="s">
        <v>2409</v>
      </c>
      <c r="F1294" s="35" t="str">
        <f>INDEX('Crosswalk Particulates'!$B:$B,MATCH('2017 EPA Data'!A1294,'Crosswalk Particulates'!$A:$A,0))</f>
        <v>Other-EPA</v>
      </c>
      <c r="G1294" s="39">
        <f>INDEX('Crosswalk Particulates'!$E:$E,MATCH('2017 EPA Data'!$B1294,'Crosswalk Particulates'!$D:$D,0))</f>
        <v>0</v>
      </c>
      <c r="H1294" s="50">
        <f t="shared" si="20"/>
        <v>0</v>
      </c>
    </row>
    <row r="1295" spans="1:8" hidden="1" x14ac:dyDescent="0.25">
      <c r="A1295" s="31" t="s">
        <v>2425</v>
      </c>
      <c r="B1295" s="31" t="s">
        <v>2505</v>
      </c>
      <c r="C1295" s="31" t="s">
        <v>2408</v>
      </c>
      <c r="D1295" s="41">
        <v>22619.105085920579</v>
      </c>
      <c r="E1295" s="31" t="s">
        <v>2409</v>
      </c>
      <c r="F1295" s="35" t="str">
        <f>INDEX('Crosswalk Particulates'!$B:$B,MATCH('2017 EPA Data'!A1295,'Crosswalk Particulates'!$A:$A,0))</f>
        <v>Other-EPA</v>
      </c>
      <c r="G1295" s="39">
        <f>INDEX('Crosswalk Particulates'!$E:$E,MATCH('2017 EPA Data'!$B1295,'Crosswalk Particulates'!$D:$D,0))</f>
        <v>0</v>
      </c>
      <c r="H1295" s="50">
        <f t="shared" si="20"/>
        <v>0</v>
      </c>
    </row>
    <row r="1296" spans="1:8" hidden="1" x14ac:dyDescent="0.25">
      <c r="A1296" s="31" t="s">
        <v>2450</v>
      </c>
      <c r="B1296" s="31" t="s">
        <v>2513</v>
      </c>
      <c r="C1296" s="31" t="s">
        <v>2514</v>
      </c>
      <c r="D1296" s="41">
        <v>22494.334349984481</v>
      </c>
      <c r="E1296" s="31" t="s">
        <v>2409</v>
      </c>
      <c r="F1296" s="35" t="str">
        <f>INDEX('Crosswalk Particulates'!$B:$B,MATCH('2017 EPA Data'!A1296,'Crosswalk Particulates'!$A:$A,0))</f>
        <v>process-waste-industry</v>
      </c>
      <c r="G1296" s="39">
        <f>INDEX('Crosswalk Particulates'!$E:$E,MATCH('2017 EPA Data'!$B1296,'Crosswalk Particulates'!$D:$D,0))</f>
        <v>0</v>
      </c>
      <c r="H1296" s="50">
        <f t="shared" si="20"/>
        <v>0</v>
      </c>
    </row>
    <row r="1297" spans="1:8" hidden="1" x14ac:dyDescent="0.25">
      <c r="A1297" s="31" t="s">
        <v>2510</v>
      </c>
      <c r="B1297" s="31" t="s">
        <v>2506</v>
      </c>
      <c r="C1297" s="31" t="s">
        <v>2448</v>
      </c>
      <c r="D1297" s="41">
        <v>22417.99025806562</v>
      </c>
      <c r="E1297" s="31" t="s">
        <v>2413</v>
      </c>
      <c r="F1297" s="35" t="str">
        <f>INDEX('Crosswalk Particulates'!$B:$B,MATCH('2017 EPA Data'!A1297,'Crosswalk Particulates'!$A:$A,0))</f>
        <v>process-iron and steel-industry</v>
      </c>
      <c r="G1297" s="39" t="str">
        <f>INDEX('Crosswalk Particulates'!$E:$E,MATCH('2017 EPA Data'!$B1297,'Crosswalk Particulates'!$D:$D,0))</f>
        <v>SOx</v>
      </c>
      <c r="H1297" s="50">
        <f t="shared" si="20"/>
        <v>20337282849.711624</v>
      </c>
    </row>
    <row r="1298" spans="1:8" hidden="1" x14ac:dyDescent="0.25">
      <c r="A1298" s="31" t="s">
        <v>2442</v>
      </c>
      <c r="B1298" s="31" t="s">
        <v>2501</v>
      </c>
      <c r="C1298" s="31" t="s">
        <v>2448</v>
      </c>
      <c r="D1298" s="41">
        <v>22369.200133617684</v>
      </c>
      <c r="E1298" s="31" t="s">
        <v>2413</v>
      </c>
      <c r="F1298" s="35" t="str">
        <f>INDEX('Crosswalk Particulates'!$B:$B,MATCH('2017 EPA Data'!A1298,'Crosswalk Particulates'!$A:$A,0))</f>
        <v>industry-fuel-natural gas</v>
      </c>
      <c r="G1298" s="39" t="str">
        <f>INDEX('Crosswalk Particulates'!$E:$E,MATCH('2017 EPA Data'!$B1298,'Crosswalk Particulates'!$D:$D,0))</f>
        <v>PM25</v>
      </c>
      <c r="H1298" s="50">
        <f t="shared" si="20"/>
        <v>20293021140.711491</v>
      </c>
    </row>
    <row r="1299" spans="1:8" hidden="1" x14ac:dyDescent="0.25">
      <c r="A1299" s="31" t="s">
        <v>2442</v>
      </c>
      <c r="B1299" s="31" t="s">
        <v>2541</v>
      </c>
      <c r="C1299" s="31" t="s">
        <v>2408</v>
      </c>
      <c r="D1299" s="41">
        <v>22287.515082476009</v>
      </c>
      <c r="E1299" s="31" t="s">
        <v>2409</v>
      </c>
      <c r="F1299" s="35" t="str">
        <f>INDEX('Crosswalk Particulates'!$B:$B,MATCH('2017 EPA Data'!A1299,'Crosswalk Particulates'!$A:$A,0))</f>
        <v>industry-fuel-natural gas</v>
      </c>
      <c r="G1299" s="39">
        <f>INDEX('Crosswalk Particulates'!$E:$E,MATCH('2017 EPA Data'!$B1299,'Crosswalk Particulates'!$D:$D,0))</f>
        <v>0</v>
      </c>
      <c r="H1299" s="50">
        <f t="shared" si="20"/>
        <v>0</v>
      </c>
    </row>
    <row r="1300" spans="1:8" hidden="1" x14ac:dyDescent="0.25">
      <c r="A1300" s="31" t="s">
        <v>2469</v>
      </c>
      <c r="B1300" s="31" t="s">
        <v>2481</v>
      </c>
      <c r="C1300" s="31" t="s">
        <v>2448</v>
      </c>
      <c r="D1300" s="41">
        <v>22241.477164170501</v>
      </c>
      <c r="E1300" s="31" t="s">
        <v>2413</v>
      </c>
      <c r="F1300" s="35" t="str">
        <f>INDEX('Crosswalk Particulates'!$B:$B,MATCH('2017 EPA Data'!A1300,'Crosswalk Particulates'!$A:$A,0))</f>
        <v>process-chemicals-industry</v>
      </c>
      <c r="G1300" s="39" t="str">
        <f>INDEX('Crosswalk Particulates'!$E:$E,MATCH('2017 EPA Data'!$B1300,'Crosswalk Particulates'!$D:$D,0))</f>
        <v>PM10</v>
      </c>
      <c r="H1300" s="50">
        <f t="shared" si="20"/>
        <v>20177152674.084877</v>
      </c>
    </row>
    <row r="1301" spans="1:8" hidden="1" x14ac:dyDescent="0.25">
      <c r="A1301" s="31" t="s">
        <v>2406</v>
      </c>
      <c r="B1301" s="31" t="s">
        <v>2496</v>
      </c>
      <c r="C1301" s="31" t="s">
        <v>2448</v>
      </c>
      <c r="D1301" s="41">
        <v>22161.23</v>
      </c>
      <c r="E1301" s="31" t="s">
        <v>2413</v>
      </c>
      <c r="F1301" s="35" t="str">
        <f>INDEX('Crosswalk Particulates'!$B:$B,MATCH('2017 EPA Data'!A1301,'Crosswalk Particulates'!$A:$A,0))</f>
        <v>Other-EPA</v>
      </c>
      <c r="G1301" s="39">
        <f>INDEX('Crosswalk Particulates'!$E:$E,MATCH('2017 EPA Data'!$B1301,'Crosswalk Particulates'!$D:$D,0))</f>
        <v>0</v>
      </c>
      <c r="H1301" s="50">
        <f t="shared" si="20"/>
        <v>20104353584.744762</v>
      </c>
    </row>
    <row r="1302" spans="1:8" hidden="1" x14ac:dyDescent="0.25">
      <c r="A1302" s="31" t="s">
        <v>2410</v>
      </c>
      <c r="B1302" s="31" t="s">
        <v>2567</v>
      </c>
      <c r="C1302" s="31" t="s">
        <v>2408</v>
      </c>
      <c r="D1302" s="41">
        <v>22062.6951945</v>
      </c>
      <c r="E1302" s="31" t="s">
        <v>2409</v>
      </c>
      <c r="F1302" s="35" t="str">
        <f>INDEX('Crosswalk Particulates'!$B:$B,MATCH('2017 EPA Data'!A1302,'Crosswalk Particulates'!$A:$A,0))</f>
        <v>process-other-industry</v>
      </c>
      <c r="G1302" s="39">
        <f>INDEX('Crosswalk Particulates'!$E:$E,MATCH('2017 EPA Data'!$B1302,'Crosswalk Particulates'!$D:$D,0))</f>
        <v>0</v>
      </c>
      <c r="H1302" s="50">
        <f t="shared" si="20"/>
        <v>0</v>
      </c>
    </row>
    <row r="1303" spans="1:8" hidden="1" x14ac:dyDescent="0.25">
      <c r="A1303" s="31" t="s">
        <v>2491</v>
      </c>
      <c r="B1303" s="31" t="s">
        <v>2484</v>
      </c>
      <c r="C1303" s="31" t="s">
        <v>2408</v>
      </c>
      <c r="D1303" s="41">
        <v>21930.194757599998</v>
      </c>
      <c r="E1303" s="31" t="s">
        <v>2409</v>
      </c>
      <c r="F1303" s="35" t="str">
        <f>INDEX('Crosswalk Particulates'!$B:$B,MATCH('2017 EPA Data'!A1303,'Crosswalk Particulates'!$A:$A,0))</f>
        <v>industry-fuel-biomass</v>
      </c>
      <c r="G1303" s="39">
        <f>INDEX('Crosswalk Particulates'!$E:$E,MATCH('2017 EPA Data'!$B1303,'Crosswalk Particulates'!$D:$D,0))</f>
        <v>0</v>
      </c>
      <c r="H1303" s="50">
        <f t="shared" si="20"/>
        <v>0</v>
      </c>
    </row>
    <row r="1304" spans="1:8" hidden="1" x14ac:dyDescent="0.25">
      <c r="A1304" s="31" t="s">
        <v>2456</v>
      </c>
      <c r="B1304" s="31" t="s">
        <v>2564</v>
      </c>
      <c r="C1304" s="31" t="s">
        <v>2408</v>
      </c>
      <c r="D1304" s="41">
        <v>21927.909636209999</v>
      </c>
      <c r="E1304" s="31" t="s">
        <v>2409</v>
      </c>
      <c r="F1304" s="35" t="str">
        <f>INDEX('Crosswalk Particulates'!$B:$B,MATCH('2017 EPA Data'!A1304,'Crosswalk Particulates'!$A:$A,0))</f>
        <v>Electricity Sector</v>
      </c>
      <c r="G1304" s="39">
        <f>INDEX('Crosswalk Particulates'!$E:$E,MATCH('2017 EPA Data'!$B1304,'Crosswalk Particulates'!$D:$D,0))</f>
        <v>0</v>
      </c>
      <c r="H1304" s="50">
        <f t="shared" si="20"/>
        <v>0</v>
      </c>
    </row>
    <row r="1305" spans="1:8" hidden="1" x14ac:dyDescent="0.25">
      <c r="A1305" s="31" t="s">
        <v>2446</v>
      </c>
      <c r="B1305" s="31" t="s">
        <v>2411</v>
      </c>
      <c r="C1305" s="31" t="s">
        <v>2412</v>
      </c>
      <c r="D1305" s="41">
        <v>21917.792089999999</v>
      </c>
      <c r="E1305" s="31" t="s">
        <v>2413</v>
      </c>
      <c r="F1305" s="35" t="str">
        <f>INDEX('Crosswalk Particulates'!$B:$B,MATCH('2017 EPA Data'!A1305,'Crosswalk Particulates'!$A:$A,0))</f>
        <v>process-other-industry</v>
      </c>
      <c r="G1305" s="39">
        <f>INDEX('Crosswalk Particulates'!$E:$E,MATCH('2017 EPA Data'!$B1305,'Crosswalk Particulates'!$D:$D,0))</f>
        <v>0</v>
      </c>
      <c r="H1305" s="50">
        <f t="shared" si="20"/>
        <v>19883510165.017101</v>
      </c>
    </row>
    <row r="1306" spans="1:8" hidden="1" x14ac:dyDescent="0.25">
      <c r="A1306" s="31" t="s">
        <v>2556</v>
      </c>
      <c r="B1306" s="31" t="s">
        <v>2449</v>
      </c>
      <c r="C1306" s="31" t="s">
        <v>2408</v>
      </c>
      <c r="D1306" s="41">
        <v>21806.49816169967</v>
      </c>
      <c r="E1306" s="31" t="s">
        <v>2409</v>
      </c>
      <c r="F1306" s="35" t="str">
        <f>INDEX('Crosswalk Particulates'!$B:$B,MATCH('2017 EPA Data'!A1306,'Crosswalk Particulates'!$A:$A,0))</f>
        <v>Commercial Buildings Sector</v>
      </c>
      <c r="G1306" s="39">
        <f>INDEX('Crosswalk Particulates'!$E:$E,MATCH('2017 EPA Data'!$B1306,'Crosswalk Particulates'!$D:$D,0))</f>
        <v>0</v>
      </c>
      <c r="H1306" s="50">
        <f t="shared" si="20"/>
        <v>0</v>
      </c>
    </row>
    <row r="1307" spans="1:8" hidden="1" x14ac:dyDescent="0.25">
      <c r="A1307" s="31" t="s">
        <v>2436</v>
      </c>
      <c r="B1307" s="31" t="s">
        <v>2586</v>
      </c>
      <c r="C1307" s="31" t="s">
        <v>2408</v>
      </c>
      <c r="D1307" s="41">
        <v>21777.900994888158</v>
      </c>
      <c r="E1307" s="31" t="s">
        <v>2409</v>
      </c>
      <c r="F1307" s="35" t="str">
        <f>INDEX('Crosswalk Particulates'!$B:$B,MATCH('2017 EPA Data'!A1307,'Crosswalk Particulates'!$A:$A,0))</f>
        <v>Transportation Sector</v>
      </c>
      <c r="G1307" s="39">
        <f>INDEX('Crosswalk Particulates'!$E:$E,MATCH('2017 EPA Data'!$B1307,'Crosswalk Particulates'!$D:$D,0))</f>
        <v>0</v>
      </c>
      <c r="H1307" s="50">
        <f t="shared" si="20"/>
        <v>0</v>
      </c>
    </row>
    <row r="1308" spans="1:8" hidden="1" x14ac:dyDescent="0.25">
      <c r="A1308" s="31" t="s">
        <v>2438</v>
      </c>
      <c r="B1308" s="31" t="s">
        <v>2489</v>
      </c>
      <c r="C1308" s="31" t="s">
        <v>2408</v>
      </c>
      <c r="D1308" s="41">
        <v>21759.95419</v>
      </c>
      <c r="E1308" s="31" t="s">
        <v>2409</v>
      </c>
      <c r="F1308" s="35" t="str">
        <f>INDEX('Crosswalk Particulates'!$B:$B,MATCH('2017 EPA Data'!A1308,'Crosswalk Particulates'!$A:$A,0))</f>
        <v>process-other-industry</v>
      </c>
      <c r="G1308" s="39">
        <f>INDEX('Crosswalk Particulates'!$E:$E,MATCH('2017 EPA Data'!$B1308,'Crosswalk Particulates'!$D:$D,0))</f>
        <v>0</v>
      </c>
      <c r="H1308" s="50">
        <f t="shared" si="20"/>
        <v>0</v>
      </c>
    </row>
    <row r="1309" spans="1:8" hidden="1" x14ac:dyDescent="0.25">
      <c r="A1309" s="31" t="s">
        <v>2456</v>
      </c>
      <c r="B1309" s="31" t="s">
        <v>2430</v>
      </c>
      <c r="C1309" s="31" t="s">
        <v>2408</v>
      </c>
      <c r="D1309" s="41">
        <v>21713.314785980001</v>
      </c>
      <c r="E1309" s="31" t="s">
        <v>2409</v>
      </c>
      <c r="F1309" s="35" t="str">
        <f>INDEX('Crosswalk Particulates'!$B:$B,MATCH('2017 EPA Data'!A1309,'Crosswalk Particulates'!$A:$A,0))</f>
        <v>Electricity Sector</v>
      </c>
      <c r="G1309" s="39">
        <f>INDEX('Crosswalk Particulates'!$E:$E,MATCH('2017 EPA Data'!$B1309,'Crosswalk Particulates'!$D:$D,0))</f>
        <v>0</v>
      </c>
      <c r="H1309" s="50">
        <f t="shared" si="20"/>
        <v>0</v>
      </c>
    </row>
    <row r="1310" spans="1:8" hidden="1" x14ac:dyDescent="0.25">
      <c r="A1310" s="31" t="s">
        <v>2423</v>
      </c>
      <c r="B1310" s="31" t="s">
        <v>2516</v>
      </c>
      <c r="C1310" s="31" t="s">
        <v>2408</v>
      </c>
      <c r="D1310" s="41">
        <v>21693.052470016231</v>
      </c>
      <c r="E1310" s="31" t="s">
        <v>2409</v>
      </c>
      <c r="F1310" s="35" t="str">
        <f>INDEX('Crosswalk Particulates'!$B:$B,MATCH('2017 EPA Data'!A1310,'Crosswalk Particulates'!$A:$A,0))</f>
        <v>Other-EPA</v>
      </c>
      <c r="G1310" s="39">
        <f>INDEX('Crosswalk Particulates'!$E:$E,MATCH('2017 EPA Data'!$B1310,'Crosswalk Particulates'!$D:$D,0))</f>
        <v>0</v>
      </c>
      <c r="H1310" s="50">
        <f t="shared" si="20"/>
        <v>0</v>
      </c>
    </row>
    <row r="1311" spans="1:8" hidden="1" x14ac:dyDescent="0.25">
      <c r="A1311" s="31" t="s">
        <v>2440</v>
      </c>
      <c r="B1311" s="31" t="s">
        <v>2542</v>
      </c>
      <c r="C1311" s="31" t="s">
        <v>2408</v>
      </c>
      <c r="D1311" s="41">
        <v>21507.99569948826</v>
      </c>
      <c r="E1311" s="31" t="s">
        <v>2409</v>
      </c>
      <c r="F1311" s="35" t="str">
        <f>INDEX('Crosswalk Particulates'!$B:$B,MATCH('2017 EPA Data'!A1311,'Crosswalk Particulates'!$A:$A,0))</f>
        <v>Residential Buildings Sector</v>
      </c>
      <c r="G1311" s="39">
        <f>INDEX('Crosswalk Particulates'!$E:$E,MATCH('2017 EPA Data'!$B1311,'Crosswalk Particulates'!$D:$D,0))</f>
        <v>0</v>
      </c>
      <c r="H1311" s="50">
        <f t="shared" si="20"/>
        <v>0</v>
      </c>
    </row>
    <row r="1312" spans="1:8" hidden="1" x14ac:dyDescent="0.25">
      <c r="A1312" s="31" t="s">
        <v>2487</v>
      </c>
      <c r="B1312" s="31" t="s">
        <v>2426</v>
      </c>
      <c r="C1312" s="31" t="s">
        <v>2408</v>
      </c>
      <c r="D1312" s="41">
        <v>21444.342397199998</v>
      </c>
      <c r="E1312" s="31" t="s">
        <v>2409</v>
      </c>
      <c r="F1312" s="35" t="str">
        <f>INDEX('Crosswalk Particulates'!$B:$B,MATCH('2017 EPA Data'!A1312,'Crosswalk Particulates'!$A:$A,0))</f>
        <v>industry-fuel-coal</v>
      </c>
      <c r="G1312" s="39">
        <f>INDEX('Crosswalk Particulates'!$E:$E,MATCH('2017 EPA Data'!$B1312,'Crosswalk Particulates'!$D:$D,0))</f>
        <v>0</v>
      </c>
      <c r="H1312" s="50">
        <f t="shared" si="20"/>
        <v>0</v>
      </c>
    </row>
    <row r="1313" spans="1:8" hidden="1" x14ac:dyDescent="0.25">
      <c r="A1313" s="31" t="s">
        <v>2450</v>
      </c>
      <c r="B1313" s="31" t="s">
        <v>2607</v>
      </c>
      <c r="D1313" s="41">
        <v>21387.084574503915</v>
      </c>
      <c r="E1313" s="31" t="s">
        <v>2413</v>
      </c>
      <c r="F1313" s="35" t="str">
        <f>INDEX('Crosswalk Particulates'!$B:$B,MATCH('2017 EPA Data'!A1313,'Crosswalk Particulates'!$A:$A,0))</f>
        <v>process-waste-industry</v>
      </c>
      <c r="G1313" s="39" t="str">
        <f>INDEX('Crosswalk Particulates'!$E:$E,MATCH('2017 EPA Data'!$B1313,'Crosswalk Particulates'!$D:$D,0))</f>
        <v>BC</v>
      </c>
      <c r="H1313" s="50">
        <f t="shared" si="20"/>
        <v>19402059832.990643</v>
      </c>
    </row>
    <row r="1314" spans="1:8" hidden="1" x14ac:dyDescent="0.25">
      <c r="A1314" s="31" t="s">
        <v>2469</v>
      </c>
      <c r="B1314" s="31" t="s">
        <v>2532</v>
      </c>
      <c r="C1314" s="31" t="s">
        <v>2408</v>
      </c>
      <c r="D1314" s="41">
        <v>21239.251405999999</v>
      </c>
      <c r="E1314" s="31" t="s">
        <v>2409</v>
      </c>
      <c r="F1314" s="35" t="str">
        <f>INDEX('Crosswalk Particulates'!$B:$B,MATCH('2017 EPA Data'!A1314,'Crosswalk Particulates'!$A:$A,0))</f>
        <v>process-chemicals-industry</v>
      </c>
      <c r="G1314" s="39">
        <f>INDEX('Crosswalk Particulates'!$E:$E,MATCH('2017 EPA Data'!$B1314,'Crosswalk Particulates'!$D:$D,0))</f>
        <v>0</v>
      </c>
      <c r="H1314" s="50">
        <f t="shared" si="20"/>
        <v>0</v>
      </c>
    </row>
    <row r="1315" spans="1:8" hidden="1" x14ac:dyDescent="0.25">
      <c r="A1315" s="31" t="s">
        <v>2410</v>
      </c>
      <c r="B1315" s="31" t="s">
        <v>2565</v>
      </c>
      <c r="C1315" s="31" t="s">
        <v>2408</v>
      </c>
      <c r="D1315" s="41">
        <v>21235.037479999999</v>
      </c>
      <c r="E1315" s="31" t="s">
        <v>2409</v>
      </c>
      <c r="F1315" s="35" t="str">
        <f>INDEX('Crosswalk Particulates'!$B:$B,MATCH('2017 EPA Data'!A1315,'Crosswalk Particulates'!$A:$A,0))</f>
        <v>process-other-industry</v>
      </c>
      <c r="G1315" s="39">
        <f>INDEX('Crosswalk Particulates'!$E:$E,MATCH('2017 EPA Data'!$B1315,'Crosswalk Particulates'!$D:$D,0))</f>
        <v>0</v>
      </c>
      <c r="H1315" s="50">
        <f t="shared" si="20"/>
        <v>0</v>
      </c>
    </row>
    <row r="1316" spans="1:8" hidden="1" x14ac:dyDescent="0.25">
      <c r="A1316" s="31" t="s">
        <v>2410</v>
      </c>
      <c r="B1316" s="31" t="s">
        <v>2496</v>
      </c>
      <c r="C1316" s="31" t="s">
        <v>2448</v>
      </c>
      <c r="D1316" s="41">
        <v>21179.357605902118</v>
      </c>
      <c r="E1316" s="31" t="s">
        <v>2413</v>
      </c>
      <c r="F1316" s="35" t="str">
        <f>INDEX('Crosswalk Particulates'!$B:$B,MATCH('2017 EPA Data'!A1316,'Crosswalk Particulates'!$A:$A,0))</f>
        <v>process-other-industry</v>
      </c>
      <c r="G1316" s="39">
        <f>INDEX('Crosswalk Particulates'!$E:$E,MATCH('2017 EPA Data'!$B1316,'Crosswalk Particulates'!$D:$D,0))</f>
        <v>0</v>
      </c>
      <c r="H1316" s="50">
        <f t="shared" si="20"/>
        <v>19213612872.877972</v>
      </c>
    </row>
    <row r="1317" spans="1:8" hidden="1" x14ac:dyDescent="0.25">
      <c r="A1317" s="31" t="s">
        <v>2477</v>
      </c>
      <c r="B1317" s="31" t="s">
        <v>2459</v>
      </c>
      <c r="C1317" s="31" t="s">
        <v>2408</v>
      </c>
      <c r="D1317" s="41">
        <v>21178.643967842803</v>
      </c>
      <c r="E1317" s="31" t="s">
        <v>2409</v>
      </c>
      <c r="F1317" s="35" t="str">
        <f>INDEX('Crosswalk Particulates'!$B:$B,MATCH('2017 EPA Data'!A1317,'Crosswalk Particulates'!$A:$A,0))</f>
        <v>process-other-industry</v>
      </c>
      <c r="G1317" s="39">
        <f>INDEX('Crosswalk Particulates'!$E:$E,MATCH('2017 EPA Data'!$B1317,'Crosswalk Particulates'!$D:$D,0))</f>
        <v>0</v>
      </c>
      <c r="H1317" s="50">
        <f t="shared" si="20"/>
        <v>0</v>
      </c>
    </row>
    <row r="1318" spans="1:8" hidden="1" x14ac:dyDescent="0.25">
      <c r="A1318" s="31" t="s">
        <v>2469</v>
      </c>
      <c r="B1318" s="31" t="s">
        <v>2459</v>
      </c>
      <c r="C1318" s="31" t="s">
        <v>2408</v>
      </c>
      <c r="D1318" s="41">
        <v>21165.474983839998</v>
      </c>
      <c r="E1318" s="31" t="s">
        <v>2409</v>
      </c>
      <c r="F1318" s="35" t="str">
        <f>INDEX('Crosswalk Particulates'!$B:$B,MATCH('2017 EPA Data'!A1318,'Crosswalk Particulates'!$A:$A,0))</f>
        <v>process-chemicals-industry</v>
      </c>
      <c r="G1318" s="39">
        <f>INDEX('Crosswalk Particulates'!$E:$E,MATCH('2017 EPA Data'!$B1318,'Crosswalk Particulates'!$D:$D,0))</f>
        <v>0</v>
      </c>
      <c r="H1318" s="50">
        <f t="shared" si="20"/>
        <v>0</v>
      </c>
    </row>
    <row r="1319" spans="1:8" hidden="1" x14ac:dyDescent="0.25">
      <c r="A1319" s="31" t="s">
        <v>2450</v>
      </c>
      <c r="B1319" s="31" t="s">
        <v>2484</v>
      </c>
      <c r="C1319" s="31" t="s">
        <v>2408</v>
      </c>
      <c r="D1319" s="41">
        <v>21145.670207160001</v>
      </c>
      <c r="E1319" s="31" t="s">
        <v>2409</v>
      </c>
      <c r="F1319" s="35" t="str">
        <f>INDEX('Crosswalk Particulates'!$B:$B,MATCH('2017 EPA Data'!A1319,'Crosswalk Particulates'!$A:$A,0))</f>
        <v>process-waste-industry</v>
      </c>
      <c r="G1319" s="39">
        <f>INDEX('Crosswalk Particulates'!$E:$E,MATCH('2017 EPA Data'!$B1319,'Crosswalk Particulates'!$D:$D,0))</f>
        <v>0</v>
      </c>
      <c r="H1319" s="50">
        <f t="shared" si="20"/>
        <v>0</v>
      </c>
    </row>
    <row r="1320" spans="1:8" hidden="1" x14ac:dyDescent="0.25">
      <c r="A1320" s="31" t="s">
        <v>2487</v>
      </c>
      <c r="B1320" s="31" t="s">
        <v>2550</v>
      </c>
      <c r="C1320" s="31" t="s">
        <v>2408</v>
      </c>
      <c r="D1320" s="41">
        <v>21139.153290364891</v>
      </c>
      <c r="E1320" s="31" t="s">
        <v>2409</v>
      </c>
      <c r="F1320" s="35" t="str">
        <f>INDEX('Crosswalk Particulates'!$B:$B,MATCH('2017 EPA Data'!A1320,'Crosswalk Particulates'!$A:$A,0))</f>
        <v>industry-fuel-coal</v>
      </c>
      <c r="G1320" s="39">
        <f>INDEX('Crosswalk Particulates'!$E:$E,MATCH('2017 EPA Data'!$B1320,'Crosswalk Particulates'!$D:$D,0))</f>
        <v>0</v>
      </c>
      <c r="H1320" s="50">
        <f t="shared" si="20"/>
        <v>0</v>
      </c>
    </row>
    <row r="1321" spans="1:8" hidden="1" x14ac:dyDescent="0.25">
      <c r="A1321" s="31" t="s">
        <v>2446</v>
      </c>
      <c r="B1321" s="31" t="s">
        <v>2461</v>
      </c>
      <c r="C1321" s="31" t="s">
        <v>2408</v>
      </c>
      <c r="D1321" s="41">
        <v>21088.686399999999</v>
      </c>
      <c r="E1321" s="31" t="s">
        <v>2409</v>
      </c>
      <c r="F1321" s="35" t="str">
        <f>INDEX('Crosswalk Particulates'!$B:$B,MATCH('2017 EPA Data'!A1321,'Crosswalk Particulates'!$A:$A,0))</f>
        <v>process-other-industry</v>
      </c>
      <c r="G1321" s="39">
        <f>INDEX('Crosswalk Particulates'!$E:$E,MATCH('2017 EPA Data'!$B1321,'Crosswalk Particulates'!$D:$D,0))</f>
        <v>0</v>
      </c>
      <c r="H1321" s="50">
        <f t="shared" si="20"/>
        <v>0</v>
      </c>
    </row>
    <row r="1322" spans="1:8" hidden="1" x14ac:dyDescent="0.25">
      <c r="A1322" s="31" t="s">
        <v>2414</v>
      </c>
      <c r="B1322" s="31" t="s">
        <v>2525</v>
      </c>
      <c r="D1322" s="41">
        <v>21038.206603963452</v>
      </c>
      <c r="E1322" s="31" t="s">
        <v>2413</v>
      </c>
      <c r="F1322" s="35" t="str">
        <f>INDEX('Crosswalk Particulates'!$B:$B,MATCH('2017 EPA Data'!A1322,'Crosswalk Particulates'!$A:$A,0))</f>
        <v>Transportation Sector</v>
      </c>
      <c r="G1322" s="39" t="str">
        <f>INDEX('Crosswalk Particulates'!$E:$E,MATCH('2017 EPA Data'!$B1322,'Crosswalk Particulates'!$D:$D,0))</f>
        <v>OC</v>
      </c>
      <c r="H1322" s="50">
        <f t="shared" si="20"/>
        <v>19085562685.599743</v>
      </c>
    </row>
    <row r="1323" spans="1:8" hidden="1" x14ac:dyDescent="0.25">
      <c r="A1323" s="31" t="s">
        <v>2510</v>
      </c>
      <c r="B1323" s="31" t="s">
        <v>2416</v>
      </c>
      <c r="C1323" s="31" t="s">
        <v>2408</v>
      </c>
      <c r="D1323" s="41">
        <v>20999.027476219999</v>
      </c>
      <c r="E1323" s="31" t="s">
        <v>2409</v>
      </c>
      <c r="F1323" s="35" t="str">
        <f>INDEX('Crosswalk Particulates'!$B:$B,MATCH('2017 EPA Data'!A1323,'Crosswalk Particulates'!$A:$A,0))</f>
        <v>process-iron and steel-industry</v>
      </c>
      <c r="G1323" s="39">
        <f>INDEX('Crosswalk Particulates'!$E:$E,MATCH('2017 EPA Data'!$B1323,'Crosswalk Particulates'!$D:$D,0))</f>
        <v>0</v>
      </c>
      <c r="H1323" s="50">
        <f t="shared" si="20"/>
        <v>0</v>
      </c>
    </row>
    <row r="1324" spans="1:8" hidden="1" x14ac:dyDescent="0.25">
      <c r="A1324" s="31" t="s">
        <v>2483</v>
      </c>
      <c r="B1324" s="31" t="s">
        <v>2554</v>
      </c>
      <c r="C1324" s="31" t="s">
        <v>2408</v>
      </c>
      <c r="D1324" s="41">
        <v>20890.342526820001</v>
      </c>
      <c r="E1324" s="31" t="s">
        <v>2409</v>
      </c>
      <c r="F1324" s="35" t="str">
        <f>INDEX('Crosswalk Particulates'!$B:$B,MATCH('2017 EPA Data'!A1324,'Crosswalk Particulates'!$A:$A,0))</f>
        <v>process-ngps-industry</v>
      </c>
      <c r="G1324" s="39">
        <f>INDEX('Crosswalk Particulates'!$E:$E,MATCH('2017 EPA Data'!$B1324,'Crosswalk Particulates'!$D:$D,0))</f>
        <v>0</v>
      </c>
      <c r="H1324" s="50">
        <f t="shared" si="20"/>
        <v>0</v>
      </c>
    </row>
    <row r="1325" spans="1:8" hidden="1" x14ac:dyDescent="0.25">
      <c r="A1325" s="31" t="s">
        <v>2498</v>
      </c>
      <c r="B1325" s="31" t="s">
        <v>2550</v>
      </c>
      <c r="C1325" s="31" t="s">
        <v>2408</v>
      </c>
      <c r="D1325" s="41">
        <v>20887.641708780935</v>
      </c>
      <c r="E1325" s="31" t="s">
        <v>2409</v>
      </c>
      <c r="F1325" s="35" t="str">
        <f>INDEX('Crosswalk Particulates'!$B:$B,MATCH('2017 EPA Data'!A1325,'Crosswalk Particulates'!$A:$A,0))</f>
        <v>process-cement-industry</v>
      </c>
      <c r="G1325" s="39">
        <f>INDEX('Crosswalk Particulates'!$E:$E,MATCH('2017 EPA Data'!$B1325,'Crosswalk Particulates'!$D:$D,0))</f>
        <v>0</v>
      </c>
      <c r="H1325" s="50">
        <f t="shared" si="20"/>
        <v>0</v>
      </c>
    </row>
    <row r="1326" spans="1:8" hidden="1" x14ac:dyDescent="0.25">
      <c r="A1326" s="31" t="s">
        <v>2438</v>
      </c>
      <c r="B1326" s="31" t="s">
        <v>2575</v>
      </c>
      <c r="C1326" s="31" t="s">
        <v>2408</v>
      </c>
      <c r="D1326" s="41">
        <v>20844.51584</v>
      </c>
      <c r="E1326" s="31" t="s">
        <v>2409</v>
      </c>
      <c r="F1326" s="35" t="str">
        <f>INDEX('Crosswalk Particulates'!$B:$B,MATCH('2017 EPA Data'!A1326,'Crosswalk Particulates'!$A:$A,0))</f>
        <v>process-other-industry</v>
      </c>
      <c r="G1326" s="39">
        <f>INDEX('Crosswalk Particulates'!$E:$E,MATCH('2017 EPA Data'!$B1326,'Crosswalk Particulates'!$D:$D,0))</f>
        <v>0</v>
      </c>
      <c r="H1326" s="50">
        <f t="shared" si="20"/>
        <v>0</v>
      </c>
    </row>
    <row r="1327" spans="1:8" hidden="1" x14ac:dyDescent="0.25">
      <c r="A1327" s="31" t="s">
        <v>2446</v>
      </c>
      <c r="B1327" s="31" t="s">
        <v>2435</v>
      </c>
      <c r="C1327" s="31" t="s">
        <v>2408</v>
      </c>
      <c r="D1327" s="41">
        <v>20844.128599512293</v>
      </c>
      <c r="E1327" s="31" t="s">
        <v>2409</v>
      </c>
      <c r="F1327" s="35" t="str">
        <f>INDEX('Crosswalk Particulates'!$B:$B,MATCH('2017 EPA Data'!A1327,'Crosswalk Particulates'!$A:$A,0))</f>
        <v>process-other-industry</v>
      </c>
      <c r="G1327" s="39">
        <f>INDEX('Crosswalk Particulates'!$E:$E,MATCH('2017 EPA Data'!$B1327,'Crosswalk Particulates'!$D:$D,0))</f>
        <v>0</v>
      </c>
      <c r="H1327" s="50">
        <f t="shared" si="20"/>
        <v>0</v>
      </c>
    </row>
    <row r="1328" spans="1:8" hidden="1" x14ac:dyDescent="0.25">
      <c r="A1328" s="31" t="s">
        <v>2414</v>
      </c>
      <c r="B1328" s="31" t="s">
        <v>2506</v>
      </c>
      <c r="C1328" s="31" t="s">
        <v>2448</v>
      </c>
      <c r="D1328" s="41">
        <v>20769.366013839066</v>
      </c>
      <c r="E1328" s="31" t="s">
        <v>2413</v>
      </c>
      <c r="F1328" s="35" t="str">
        <f>INDEX('Crosswalk Particulates'!$B:$B,MATCH('2017 EPA Data'!A1328,'Crosswalk Particulates'!$A:$A,0))</f>
        <v>Transportation Sector</v>
      </c>
      <c r="G1328" s="39" t="str">
        <f>INDEX('Crosswalk Particulates'!$E:$E,MATCH('2017 EPA Data'!$B1328,'Crosswalk Particulates'!$D:$D,0))</f>
        <v>SOx</v>
      </c>
      <c r="H1328" s="50">
        <f t="shared" si="20"/>
        <v>18841674314.701916</v>
      </c>
    </row>
    <row r="1329" spans="1:8" hidden="1" x14ac:dyDescent="0.25">
      <c r="A1329" s="31" t="s">
        <v>2450</v>
      </c>
      <c r="B1329" s="31" t="s">
        <v>2622</v>
      </c>
      <c r="C1329" s="31" t="s">
        <v>2408</v>
      </c>
      <c r="D1329" s="41">
        <v>20766.977647340002</v>
      </c>
      <c r="E1329" s="31" t="s">
        <v>2409</v>
      </c>
      <c r="F1329" s="35" t="str">
        <f>INDEX('Crosswalk Particulates'!$B:$B,MATCH('2017 EPA Data'!A1329,'Crosswalk Particulates'!$A:$A,0))</f>
        <v>process-waste-industry</v>
      </c>
      <c r="G1329" s="39">
        <f>INDEX('Crosswalk Particulates'!$E:$E,MATCH('2017 EPA Data'!$B1329,'Crosswalk Particulates'!$D:$D,0))</f>
        <v>0</v>
      </c>
      <c r="H1329" s="50">
        <f t="shared" si="20"/>
        <v>0</v>
      </c>
    </row>
    <row r="1330" spans="1:8" hidden="1" x14ac:dyDescent="0.25">
      <c r="A1330" s="31" t="s">
        <v>2477</v>
      </c>
      <c r="B1330" s="31" t="s">
        <v>2558</v>
      </c>
      <c r="C1330" s="31" t="s">
        <v>2408</v>
      </c>
      <c r="D1330" s="41">
        <v>20670.650253540804</v>
      </c>
      <c r="E1330" s="31" t="s">
        <v>2409</v>
      </c>
      <c r="F1330" s="35" t="str">
        <f>INDEX('Crosswalk Particulates'!$B:$B,MATCH('2017 EPA Data'!A1330,'Crosswalk Particulates'!$A:$A,0))</f>
        <v>process-other-industry</v>
      </c>
      <c r="G1330" s="39">
        <f>INDEX('Crosswalk Particulates'!$E:$E,MATCH('2017 EPA Data'!$B1330,'Crosswalk Particulates'!$D:$D,0))</f>
        <v>0</v>
      </c>
      <c r="H1330" s="50">
        <f t="shared" si="20"/>
        <v>0</v>
      </c>
    </row>
    <row r="1331" spans="1:8" hidden="1" x14ac:dyDescent="0.25">
      <c r="A1331" s="31" t="s">
        <v>2493</v>
      </c>
      <c r="B1331" s="31" t="s">
        <v>2419</v>
      </c>
      <c r="C1331" s="31" t="s">
        <v>2408</v>
      </c>
      <c r="D1331" s="41">
        <v>20593.914774657998</v>
      </c>
      <c r="E1331" s="31" t="s">
        <v>2409</v>
      </c>
      <c r="F1331" s="35" t="str">
        <f>INDEX('Crosswalk Particulates'!$B:$B,MATCH('2017 EPA Data'!A1331,'Crosswalk Particulates'!$A:$A,0))</f>
        <v>process-other-industry</v>
      </c>
      <c r="G1331" s="39">
        <f>INDEX('Crosswalk Particulates'!$E:$E,MATCH('2017 EPA Data'!$B1331,'Crosswalk Particulates'!$D:$D,0))</f>
        <v>0</v>
      </c>
      <c r="H1331" s="50">
        <f t="shared" si="20"/>
        <v>0</v>
      </c>
    </row>
    <row r="1332" spans="1:8" hidden="1" x14ac:dyDescent="0.25">
      <c r="A1332" s="31" t="s">
        <v>2498</v>
      </c>
      <c r="B1332" s="31" t="s">
        <v>2435</v>
      </c>
      <c r="C1332" s="31" t="s">
        <v>2408</v>
      </c>
      <c r="D1332" s="41">
        <v>20579.637897000001</v>
      </c>
      <c r="E1332" s="31" t="s">
        <v>2409</v>
      </c>
      <c r="F1332" s="35" t="str">
        <f>INDEX('Crosswalk Particulates'!$B:$B,MATCH('2017 EPA Data'!A1332,'Crosswalk Particulates'!$A:$A,0))</f>
        <v>process-cement-industry</v>
      </c>
      <c r="G1332" s="39">
        <f>INDEX('Crosswalk Particulates'!$E:$E,MATCH('2017 EPA Data'!$B1332,'Crosswalk Particulates'!$D:$D,0))</f>
        <v>0</v>
      </c>
      <c r="H1332" s="50">
        <f t="shared" si="20"/>
        <v>0</v>
      </c>
    </row>
    <row r="1333" spans="1:8" hidden="1" x14ac:dyDescent="0.25">
      <c r="A1333" s="31" t="s">
        <v>2450</v>
      </c>
      <c r="B1333" s="31" t="s">
        <v>2496</v>
      </c>
      <c r="C1333" s="31" t="s">
        <v>2448</v>
      </c>
      <c r="D1333" s="41">
        <v>20567.518919877777</v>
      </c>
      <c r="E1333" s="31" t="s">
        <v>2413</v>
      </c>
      <c r="F1333" s="35" t="str">
        <f>INDEX('Crosswalk Particulates'!$B:$B,MATCH('2017 EPA Data'!A1333,'Crosswalk Particulates'!$A:$A,0))</f>
        <v>process-waste-industry</v>
      </c>
      <c r="G1333" s="39">
        <f>INDEX('Crosswalk Particulates'!$E:$E,MATCH('2017 EPA Data'!$B1333,'Crosswalk Particulates'!$D:$D,0))</f>
        <v>0</v>
      </c>
      <c r="H1333" s="50">
        <f t="shared" si="20"/>
        <v>18658561493.479855</v>
      </c>
    </row>
    <row r="1334" spans="1:8" hidden="1" x14ac:dyDescent="0.25">
      <c r="A1334" s="31" t="s">
        <v>2421</v>
      </c>
      <c r="B1334" s="31" t="s">
        <v>2552</v>
      </c>
      <c r="C1334" s="31" t="s">
        <v>2408</v>
      </c>
      <c r="D1334" s="41">
        <v>20547.432368735525</v>
      </c>
      <c r="E1334" s="31" t="s">
        <v>2409</v>
      </c>
      <c r="F1334" s="35" t="str">
        <f>INDEX('Crosswalk Particulates'!$B:$B,MATCH('2017 EPA Data'!A1334,'Crosswalk Particulates'!$A:$A,0))</f>
        <v>process-other-industry</v>
      </c>
      <c r="G1334" s="39">
        <f>INDEX('Crosswalk Particulates'!$E:$E,MATCH('2017 EPA Data'!$B1334,'Crosswalk Particulates'!$D:$D,0))</f>
        <v>0</v>
      </c>
      <c r="H1334" s="50">
        <f t="shared" si="20"/>
        <v>0</v>
      </c>
    </row>
    <row r="1335" spans="1:8" hidden="1" x14ac:dyDescent="0.25">
      <c r="A1335" s="31" t="s">
        <v>2510</v>
      </c>
      <c r="B1335" s="31" t="s">
        <v>2548</v>
      </c>
      <c r="D1335" s="41">
        <v>20532</v>
      </c>
      <c r="E1335" s="31" t="s">
        <v>2409</v>
      </c>
      <c r="F1335" s="35" t="str">
        <f>INDEX('Crosswalk Particulates'!$B:$B,MATCH('2017 EPA Data'!A1335,'Crosswalk Particulates'!$A:$A,0))</f>
        <v>process-iron and steel-industry</v>
      </c>
      <c r="G1335" s="39">
        <f>INDEX('Crosswalk Particulates'!$E:$E,MATCH('2017 EPA Data'!$B1335,'Crosswalk Particulates'!$D:$D,0))</f>
        <v>0</v>
      </c>
      <c r="H1335" s="50">
        <f t="shared" si="20"/>
        <v>0</v>
      </c>
    </row>
    <row r="1336" spans="1:8" hidden="1" x14ac:dyDescent="0.25">
      <c r="A1336" s="31" t="s">
        <v>2410</v>
      </c>
      <c r="B1336" s="31" t="s">
        <v>2580</v>
      </c>
      <c r="C1336" s="31" t="s">
        <v>2408</v>
      </c>
      <c r="D1336" s="41">
        <v>20475.468547654</v>
      </c>
      <c r="E1336" s="31" t="s">
        <v>2409</v>
      </c>
      <c r="F1336" s="35" t="str">
        <f>INDEX('Crosswalk Particulates'!$B:$B,MATCH('2017 EPA Data'!A1336,'Crosswalk Particulates'!$A:$A,0))</f>
        <v>process-other-industry</v>
      </c>
      <c r="G1336" s="39">
        <f>INDEX('Crosswalk Particulates'!$E:$E,MATCH('2017 EPA Data'!$B1336,'Crosswalk Particulates'!$D:$D,0))</f>
        <v>0</v>
      </c>
      <c r="H1336" s="50">
        <f t="shared" si="20"/>
        <v>0</v>
      </c>
    </row>
    <row r="1337" spans="1:8" hidden="1" x14ac:dyDescent="0.25">
      <c r="A1337" s="31" t="s">
        <v>2444</v>
      </c>
      <c r="B1337" s="31" t="s">
        <v>2428</v>
      </c>
      <c r="C1337" s="31" t="s">
        <v>2408</v>
      </c>
      <c r="D1337" s="41">
        <v>20442.34733678769</v>
      </c>
      <c r="E1337" s="31" t="s">
        <v>2409</v>
      </c>
      <c r="F1337" s="35" t="str">
        <f>INDEX('Crosswalk Particulates'!$B:$B,MATCH('2017 EPA Data'!A1337,'Crosswalk Particulates'!$A:$A,0))</f>
        <v>process-other-industry</v>
      </c>
      <c r="G1337" s="39">
        <f>INDEX('Crosswalk Particulates'!$E:$E,MATCH('2017 EPA Data'!$B1337,'Crosswalk Particulates'!$D:$D,0))</f>
        <v>0</v>
      </c>
      <c r="H1337" s="50">
        <f t="shared" si="20"/>
        <v>0</v>
      </c>
    </row>
    <row r="1338" spans="1:8" hidden="1" x14ac:dyDescent="0.25">
      <c r="A1338" s="31" t="s">
        <v>2483</v>
      </c>
      <c r="B1338" s="31" t="s">
        <v>2497</v>
      </c>
      <c r="C1338" s="31" t="s">
        <v>2408</v>
      </c>
      <c r="D1338" s="41">
        <v>20427.2886036286</v>
      </c>
      <c r="E1338" s="31" t="s">
        <v>2409</v>
      </c>
      <c r="F1338" s="35" t="str">
        <f>INDEX('Crosswalk Particulates'!$B:$B,MATCH('2017 EPA Data'!A1338,'Crosswalk Particulates'!$A:$A,0))</f>
        <v>process-ngps-industry</v>
      </c>
      <c r="G1338" s="39">
        <f>INDEX('Crosswalk Particulates'!$E:$E,MATCH('2017 EPA Data'!$B1338,'Crosswalk Particulates'!$D:$D,0))</f>
        <v>0</v>
      </c>
      <c r="H1338" s="50">
        <f t="shared" si="20"/>
        <v>0</v>
      </c>
    </row>
    <row r="1339" spans="1:8" hidden="1" x14ac:dyDescent="0.25">
      <c r="A1339" s="31" t="s">
        <v>2490</v>
      </c>
      <c r="B1339" s="31" t="s">
        <v>2623</v>
      </c>
      <c r="D1339" s="41">
        <v>20381.287096965709</v>
      </c>
      <c r="E1339" s="31" t="s">
        <v>2413</v>
      </c>
      <c r="F1339" s="35" t="str">
        <f>INDEX('Crosswalk Particulates'!$B:$B,MATCH('2017 EPA Data'!A1339,'Crosswalk Particulates'!$A:$A,0))</f>
        <v>Other-EPA</v>
      </c>
      <c r="G1339" s="39">
        <f>INDEX('Crosswalk Particulates'!$E:$E,MATCH('2017 EPA Data'!$B1339,'Crosswalk Particulates'!$D:$D,0))</f>
        <v>0</v>
      </c>
      <c r="H1339" s="50">
        <f t="shared" si="20"/>
        <v>18489614624.711479</v>
      </c>
    </row>
    <row r="1340" spans="1:8" hidden="1" x14ac:dyDescent="0.25">
      <c r="A1340" s="31" t="s">
        <v>2518</v>
      </c>
      <c r="B1340" s="31" t="s">
        <v>2525</v>
      </c>
      <c r="D1340" s="41">
        <v>20350.440220387249</v>
      </c>
      <c r="E1340" s="31" t="s">
        <v>2413</v>
      </c>
      <c r="F1340" s="35" t="str">
        <f>INDEX('Crosswalk Particulates'!$B:$B,MATCH('2017 EPA Data'!A1340,'Crosswalk Particulates'!$A:$A,0))</f>
        <v>Other-EPA</v>
      </c>
      <c r="G1340" s="39" t="str">
        <f>INDEX('Crosswalk Particulates'!$E:$E,MATCH('2017 EPA Data'!$B1340,'Crosswalk Particulates'!$D:$D,0))</f>
        <v>OC</v>
      </c>
      <c r="H1340" s="50">
        <f t="shared" si="20"/>
        <v>18461630775.723026</v>
      </c>
    </row>
    <row r="1341" spans="1:8" hidden="1" x14ac:dyDescent="0.25">
      <c r="A1341" s="31" t="s">
        <v>2540</v>
      </c>
      <c r="B1341" s="31" t="s">
        <v>2419</v>
      </c>
      <c r="C1341" s="31" t="s">
        <v>2408</v>
      </c>
      <c r="D1341" s="41">
        <v>20259.584860678668</v>
      </c>
      <c r="E1341" s="31" t="s">
        <v>2409</v>
      </c>
      <c r="F1341" s="35" t="str">
        <f>INDEX('Crosswalk Particulates'!$B:$B,MATCH('2017 EPA Data'!A1341,'Crosswalk Particulates'!$A:$A,0))</f>
        <v>Electricity Sector</v>
      </c>
      <c r="G1341" s="39">
        <f>INDEX('Crosswalk Particulates'!$E:$E,MATCH('2017 EPA Data'!$B1341,'Crosswalk Particulates'!$D:$D,0))</f>
        <v>0</v>
      </c>
      <c r="H1341" s="50">
        <f t="shared" si="20"/>
        <v>0</v>
      </c>
    </row>
    <row r="1342" spans="1:8" hidden="1" x14ac:dyDescent="0.25">
      <c r="A1342" s="31" t="s">
        <v>2556</v>
      </c>
      <c r="B1342" s="31" t="s">
        <v>2419</v>
      </c>
      <c r="C1342" s="31" t="s">
        <v>2408</v>
      </c>
      <c r="D1342" s="41">
        <v>20200.746253263314</v>
      </c>
      <c r="E1342" s="31" t="s">
        <v>2409</v>
      </c>
      <c r="F1342" s="35" t="str">
        <f>INDEX('Crosswalk Particulates'!$B:$B,MATCH('2017 EPA Data'!A1342,'Crosswalk Particulates'!$A:$A,0))</f>
        <v>Commercial Buildings Sector</v>
      </c>
      <c r="G1342" s="39">
        <f>INDEX('Crosswalk Particulates'!$E:$E,MATCH('2017 EPA Data'!$B1342,'Crosswalk Particulates'!$D:$D,0))</f>
        <v>0</v>
      </c>
      <c r="H1342" s="50">
        <f t="shared" si="20"/>
        <v>0</v>
      </c>
    </row>
    <row r="1343" spans="1:8" hidden="1" x14ac:dyDescent="0.25">
      <c r="A1343" s="31" t="s">
        <v>2483</v>
      </c>
      <c r="B1343" s="31" t="s">
        <v>2581</v>
      </c>
      <c r="C1343" s="31" t="s">
        <v>2408</v>
      </c>
      <c r="D1343" s="41">
        <v>20194.3369346</v>
      </c>
      <c r="E1343" s="31" t="s">
        <v>2409</v>
      </c>
      <c r="F1343" s="35" t="str">
        <f>INDEX('Crosswalk Particulates'!$B:$B,MATCH('2017 EPA Data'!A1343,'Crosswalk Particulates'!$A:$A,0))</f>
        <v>process-ngps-industry</v>
      </c>
      <c r="G1343" s="39">
        <f>INDEX('Crosswalk Particulates'!$E:$E,MATCH('2017 EPA Data'!$B1343,'Crosswalk Particulates'!$D:$D,0))</f>
        <v>0</v>
      </c>
      <c r="H1343" s="50">
        <f t="shared" si="20"/>
        <v>0</v>
      </c>
    </row>
    <row r="1344" spans="1:8" hidden="1" x14ac:dyDescent="0.25">
      <c r="A1344" s="31" t="s">
        <v>2483</v>
      </c>
      <c r="B1344" s="31" t="s">
        <v>2481</v>
      </c>
      <c r="C1344" s="31" t="s">
        <v>2448</v>
      </c>
      <c r="D1344" s="41">
        <v>20165.008319054123</v>
      </c>
      <c r="E1344" s="31" t="s">
        <v>2413</v>
      </c>
      <c r="F1344" s="35" t="str">
        <f>INDEX('Crosswalk Particulates'!$B:$B,MATCH('2017 EPA Data'!A1344,'Crosswalk Particulates'!$A:$A,0))</f>
        <v>process-ngps-industry</v>
      </c>
      <c r="G1344" s="39" t="str">
        <f>INDEX('Crosswalk Particulates'!$E:$E,MATCH('2017 EPA Data'!$B1344,'Crosswalk Particulates'!$D:$D,0))</f>
        <v>PM10</v>
      </c>
      <c r="H1344" s="50">
        <f t="shared" si="20"/>
        <v>18293409584.467278</v>
      </c>
    </row>
    <row r="1345" spans="1:8" hidden="1" x14ac:dyDescent="0.25">
      <c r="A1345" s="31" t="s">
        <v>2556</v>
      </c>
      <c r="B1345" s="31" t="s">
        <v>2572</v>
      </c>
      <c r="C1345" s="31" t="s">
        <v>2408</v>
      </c>
      <c r="D1345" s="41">
        <v>20142.43236014578</v>
      </c>
      <c r="E1345" s="31" t="s">
        <v>2409</v>
      </c>
      <c r="F1345" s="35" t="str">
        <f>INDEX('Crosswalk Particulates'!$B:$B,MATCH('2017 EPA Data'!A1345,'Crosswalk Particulates'!$A:$A,0))</f>
        <v>Commercial Buildings Sector</v>
      </c>
      <c r="G1345" s="39">
        <f>INDEX('Crosswalk Particulates'!$E:$E,MATCH('2017 EPA Data'!$B1345,'Crosswalk Particulates'!$D:$D,0))</f>
        <v>0</v>
      </c>
      <c r="H1345" s="50">
        <f t="shared" si="20"/>
        <v>0</v>
      </c>
    </row>
    <row r="1346" spans="1:8" hidden="1" x14ac:dyDescent="0.25">
      <c r="A1346" s="31" t="s">
        <v>2477</v>
      </c>
      <c r="B1346" s="31" t="s">
        <v>2557</v>
      </c>
      <c r="C1346" s="31" t="s">
        <v>2408</v>
      </c>
      <c r="D1346" s="41">
        <v>20135.494548999999</v>
      </c>
      <c r="E1346" s="31" t="s">
        <v>2409</v>
      </c>
      <c r="F1346" s="35" t="str">
        <f>INDEX('Crosswalk Particulates'!$B:$B,MATCH('2017 EPA Data'!A1346,'Crosswalk Particulates'!$A:$A,0))</f>
        <v>process-other-industry</v>
      </c>
      <c r="G1346" s="39">
        <f>INDEX('Crosswalk Particulates'!$E:$E,MATCH('2017 EPA Data'!$B1346,'Crosswalk Particulates'!$D:$D,0))</f>
        <v>0</v>
      </c>
      <c r="H1346" s="50">
        <f t="shared" si="20"/>
        <v>0</v>
      </c>
    </row>
    <row r="1347" spans="1:8" hidden="1" x14ac:dyDescent="0.25">
      <c r="A1347" s="31" t="s">
        <v>2441</v>
      </c>
      <c r="B1347" s="31" t="s">
        <v>2564</v>
      </c>
      <c r="C1347" s="31" t="s">
        <v>2408</v>
      </c>
      <c r="D1347" s="41">
        <v>20078.639903900541</v>
      </c>
      <c r="E1347" s="31" t="s">
        <v>2409</v>
      </c>
      <c r="F1347" s="35" t="str">
        <f>INDEX('Crosswalk Particulates'!$B:$B,MATCH('2017 EPA Data'!A1347,'Crosswalk Particulates'!$A:$A,0))</f>
        <v>process-other-industry</v>
      </c>
      <c r="G1347" s="39">
        <f>INDEX('Crosswalk Particulates'!$E:$E,MATCH('2017 EPA Data'!$B1347,'Crosswalk Particulates'!$D:$D,0))</f>
        <v>0</v>
      </c>
      <c r="H1347" s="50">
        <f t="shared" si="20"/>
        <v>0</v>
      </c>
    </row>
    <row r="1348" spans="1:8" hidden="1" x14ac:dyDescent="0.25">
      <c r="A1348" s="31" t="s">
        <v>2538</v>
      </c>
      <c r="B1348" s="31" t="s">
        <v>2500</v>
      </c>
      <c r="C1348" s="31" t="s">
        <v>2448</v>
      </c>
      <c r="D1348" s="41">
        <v>20048.515066989999</v>
      </c>
      <c r="E1348" s="31" t="s">
        <v>2413</v>
      </c>
      <c r="F1348" s="35" t="str">
        <f>INDEX('Crosswalk Particulates'!$B:$B,MATCH('2017 EPA Data'!A1348,'Crosswalk Particulates'!$A:$A,0))</f>
        <v>process-mining-industry</v>
      </c>
      <c r="G1348" s="39" t="str">
        <f>INDEX('Crosswalk Particulates'!$E:$E,MATCH('2017 EPA Data'!$B1348,'Crosswalk Particulates'!$D:$D,0))</f>
        <v>NOX</v>
      </c>
      <c r="H1348" s="50">
        <f t="shared" ref="H1348:H1411" si="21">IF(E1348="TON",D1348/metricton_to_shortton,0)*10^6</f>
        <v>18187728558.200504</v>
      </c>
    </row>
    <row r="1349" spans="1:8" hidden="1" x14ac:dyDescent="0.25">
      <c r="A1349" s="31" t="s">
        <v>2410</v>
      </c>
      <c r="B1349" s="31" t="s">
        <v>2511</v>
      </c>
      <c r="C1349" s="31" t="s">
        <v>2408</v>
      </c>
      <c r="D1349" s="41">
        <v>19957.790185094211</v>
      </c>
      <c r="E1349" s="31" t="s">
        <v>2409</v>
      </c>
      <c r="F1349" s="35" t="str">
        <f>INDEX('Crosswalk Particulates'!$B:$B,MATCH('2017 EPA Data'!A1349,'Crosswalk Particulates'!$A:$A,0))</f>
        <v>process-other-industry</v>
      </c>
      <c r="G1349" s="39">
        <f>INDEX('Crosswalk Particulates'!$E:$E,MATCH('2017 EPA Data'!$B1349,'Crosswalk Particulates'!$D:$D,0))</f>
        <v>0</v>
      </c>
      <c r="H1349" s="50">
        <f t="shared" si="21"/>
        <v>0</v>
      </c>
    </row>
    <row r="1350" spans="1:8" hidden="1" x14ac:dyDescent="0.25">
      <c r="A1350" s="31" t="s">
        <v>2460</v>
      </c>
      <c r="B1350" s="31" t="s">
        <v>2586</v>
      </c>
      <c r="C1350" s="31" t="s">
        <v>2408</v>
      </c>
      <c r="D1350" s="41">
        <v>19919.424715542933</v>
      </c>
      <c r="E1350" s="31" t="s">
        <v>2409</v>
      </c>
      <c r="F1350" s="35" t="str">
        <f>INDEX('Crosswalk Particulates'!$B:$B,MATCH('2017 EPA Data'!A1350,'Crosswalk Particulates'!$A:$A,0))</f>
        <v>Transportation Sector</v>
      </c>
      <c r="G1350" s="39">
        <f>INDEX('Crosswalk Particulates'!$E:$E,MATCH('2017 EPA Data'!$B1350,'Crosswalk Particulates'!$D:$D,0))</f>
        <v>0</v>
      </c>
      <c r="H1350" s="50">
        <f t="shared" si="21"/>
        <v>0</v>
      </c>
    </row>
    <row r="1351" spans="1:8" hidden="1" x14ac:dyDescent="0.25">
      <c r="A1351" s="31" t="s">
        <v>2538</v>
      </c>
      <c r="B1351" s="31" t="s">
        <v>2451</v>
      </c>
      <c r="C1351" s="31" t="s">
        <v>2448</v>
      </c>
      <c r="D1351" s="41">
        <v>19822.117189650002</v>
      </c>
      <c r="E1351" s="31" t="s">
        <v>2413</v>
      </c>
      <c r="F1351" s="35" t="str">
        <f>INDEX('Crosswalk Particulates'!$B:$B,MATCH('2017 EPA Data'!A1351,'Crosswalk Particulates'!$A:$A,0))</f>
        <v>process-mining-industry</v>
      </c>
      <c r="G1351" s="39" t="str">
        <f>INDEX('Crosswalk Particulates'!$E:$E,MATCH('2017 EPA Data'!$B1351,'Crosswalk Particulates'!$D:$D,0))</f>
        <v>CO</v>
      </c>
      <c r="H1351" s="50">
        <f t="shared" si="21"/>
        <v>17982343614.455101</v>
      </c>
    </row>
    <row r="1352" spans="1:8" hidden="1" x14ac:dyDescent="0.25">
      <c r="A1352" s="31" t="s">
        <v>2477</v>
      </c>
      <c r="B1352" s="31" t="s">
        <v>2624</v>
      </c>
      <c r="C1352" s="31" t="s">
        <v>2408</v>
      </c>
      <c r="D1352" s="41">
        <v>19706.203459</v>
      </c>
      <c r="E1352" s="31" t="s">
        <v>2409</v>
      </c>
      <c r="F1352" s="35" t="str">
        <f>INDEX('Crosswalk Particulates'!$B:$B,MATCH('2017 EPA Data'!A1352,'Crosswalk Particulates'!$A:$A,0))</f>
        <v>process-other-industry</v>
      </c>
      <c r="G1352" s="39">
        <f>INDEX('Crosswalk Particulates'!$E:$E,MATCH('2017 EPA Data'!$B1352,'Crosswalk Particulates'!$D:$D,0))</f>
        <v>0</v>
      </c>
      <c r="H1352" s="50">
        <f t="shared" si="21"/>
        <v>0</v>
      </c>
    </row>
    <row r="1353" spans="1:8" hidden="1" x14ac:dyDescent="0.25">
      <c r="A1353" s="31" t="s">
        <v>2556</v>
      </c>
      <c r="B1353" s="31" t="s">
        <v>2451</v>
      </c>
      <c r="C1353" s="31" t="s">
        <v>2448</v>
      </c>
      <c r="D1353" s="41">
        <v>19647.3508863223</v>
      </c>
      <c r="E1353" s="31" t="s">
        <v>2413</v>
      </c>
      <c r="F1353" s="35" t="str">
        <f>INDEX('Crosswalk Particulates'!$B:$B,MATCH('2017 EPA Data'!A1353,'Crosswalk Particulates'!$A:$A,0))</f>
        <v>Commercial Buildings Sector</v>
      </c>
      <c r="G1353" s="39" t="str">
        <f>INDEX('Crosswalk Particulates'!$E:$E,MATCH('2017 EPA Data'!$B1353,'Crosswalk Particulates'!$D:$D,0))</f>
        <v>CO</v>
      </c>
      <c r="H1353" s="50">
        <f t="shared" si="21"/>
        <v>17823798102.459656</v>
      </c>
    </row>
    <row r="1354" spans="1:8" hidden="1" x14ac:dyDescent="0.25">
      <c r="A1354" s="31" t="s">
        <v>2493</v>
      </c>
      <c r="B1354" s="31" t="s">
        <v>2474</v>
      </c>
      <c r="D1354" s="41">
        <v>19612.378000000001</v>
      </c>
      <c r="E1354" s="31" t="s">
        <v>2409</v>
      </c>
      <c r="F1354" s="35" t="str">
        <f>INDEX('Crosswalk Particulates'!$B:$B,MATCH('2017 EPA Data'!A1354,'Crosswalk Particulates'!$A:$A,0))</f>
        <v>process-other-industry</v>
      </c>
      <c r="G1354" s="39">
        <f>INDEX('Crosswalk Particulates'!$E:$E,MATCH('2017 EPA Data'!$B1354,'Crosswalk Particulates'!$D:$D,0))</f>
        <v>0</v>
      </c>
      <c r="H1354" s="50">
        <f t="shared" si="21"/>
        <v>0</v>
      </c>
    </row>
    <row r="1355" spans="1:8" hidden="1" x14ac:dyDescent="0.25">
      <c r="A1355" s="31" t="s">
        <v>2418</v>
      </c>
      <c r="B1355" s="31" t="s">
        <v>2516</v>
      </c>
      <c r="C1355" s="31" t="s">
        <v>2408</v>
      </c>
      <c r="D1355" s="41">
        <v>19539.769548002416</v>
      </c>
      <c r="E1355" s="31" t="s">
        <v>2409</v>
      </c>
      <c r="F1355" s="35" t="str">
        <f>INDEX('Crosswalk Particulates'!$B:$B,MATCH('2017 EPA Data'!A1355,'Crosswalk Particulates'!$A:$A,0))</f>
        <v>Transportation Sector</v>
      </c>
      <c r="G1355" s="39">
        <f>INDEX('Crosswalk Particulates'!$E:$E,MATCH('2017 EPA Data'!$B1355,'Crosswalk Particulates'!$D:$D,0))</f>
        <v>0</v>
      </c>
      <c r="H1355" s="50">
        <f t="shared" si="21"/>
        <v>0</v>
      </c>
    </row>
    <row r="1356" spans="1:8" hidden="1" x14ac:dyDescent="0.25">
      <c r="A1356" s="31" t="s">
        <v>2477</v>
      </c>
      <c r="B1356" s="31" t="s">
        <v>2458</v>
      </c>
      <c r="C1356" s="31" t="s">
        <v>2408</v>
      </c>
      <c r="D1356" s="41">
        <v>19509.440878000001</v>
      </c>
      <c r="E1356" s="31" t="s">
        <v>2409</v>
      </c>
      <c r="F1356" s="35" t="str">
        <f>INDEX('Crosswalk Particulates'!$B:$B,MATCH('2017 EPA Data'!A1356,'Crosswalk Particulates'!$A:$A,0))</f>
        <v>process-other-industry</v>
      </c>
      <c r="G1356" s="39">
        <f>INDEX('Crosswalk Particulates'!$E:$E,MATCH('2017 EPA Data'!$B1356,'Crosswalk Particulates'!$D:$D,0))</f>
        <v>0</v>
      </c>
      <c r="H1356" s="50">
        <f t="shared" si="21"/>
        <v>0</v>
      </c>
    </row>
    <row r="1357" spans="1:8" hidden="1" x14ac:dyDescent="0.25">
      <c r="A1357" s="31" t="s">
        <v>2454</v>
      </c>
      <c r="B1357" s="31" t="s">
        <v>2407</v>
      </c>
      <c r="C1357" s="31" t="s">
        <v>2408</v>
      </c>
      <c r="D1357" s="41">
        <v>19417.044067727598</v>
      </c>
      <c r="E1357" s="31" t="s">
        <v>2409</v>
      </c>
      <c r="F1357" s="35" t="str">
        <f>INDEX('Crosswalk Particulates'!$B:$B,MATCH('2017 EPA Data'!A1357,'Crosswalk Particulates'!$A:$A,0))</f>
        <v>Other-EPA</v>
      </c>
      <c r="G1357" s="39">
        <f>INDEX('Crosswalk Particulates'!$E:$E,MATCH('2017 EPA Data'!$B1357,'Crosswalk Particulates'!$D:$D,0))</f>
        <v>0</v>
      </c>
      <c r="H1357" s="50">
        <f t="shared" si="21"/>
        <v>0</v>
      </c>
    </row>
    <row r="1358" spans="1:8" hidden="1" x14ac:dyDescent="0.25">
      <c r="A1358" s="31" t="s">
        <v>2477</v>
      </c>
      <c r="B1358" s="31" t="s">
        <v>2485</v>
      </c>
      <c r="C1358" s="31" t="s">
        <v>2408</v>
      </c>
      <c r="D1358" s="41">
        <v>19414.719099999998</v>
      </c>
      <c r="E1358" s="31" t="s">
        <v>2409</v>
      </c>
      <c r="F1358" s="35" t="str">
        <f>INDEX('Crosswalk Particulates'!$B:$B,MATCH('2017 EPA Data'!A1358,'Crosswalk Particulates'!$A:$A,0))</f>
        <v>process-other-industry</v>
      </c>
      <c r="G1358" s="39">
        <f>INDEX('Crosswalk Particulates'!$E:$E,MATCH('2017 EPA Data'!$B1358,'Crosswalk Particulates'!$D:$D,0))</f>
        <v>0</v>
      </c>
      <c r="H1358" s="50">
        <f t="shared" si="21"/>
        <v>0</v>
      </c>
    </row>
    <row r="1359" spans="1:8" hidden="1" x14ac:dyDescent="0.25">
      <c r="A1359" s="31" t="s">
        <v>2469</v>
      </c>
      <c r="B1359" s="31" t="s">
        <v>2468</v>
      </c>
      <c r="C1359" s="31" t="s">
        <v>2408</v>
      </c>
      <c r="D1359" s="41">
        <v>19326.937384359899</v>
      </c>
      <c r="E1359" s="31" t="s">
        <v>2409</v>
      </c>
      <c r="F1359" s="35" t="str">
        <f>INDEX('Crosswalk Particulates'!$B:$B,MATCH('2017 EPA Data'!A1359,'Crosswalk Particulates'!$A:$A,0))</f>
        <v>process-chemicals-industry</v>
      </c>
      <c r="G1359" s="39">
        <f>INDEX('Crosswalk Particulates'!$E:$E,MATCH('2017 EPA Data'!$B1359,'Crosswalk Particulates'!$D:$D,0))</f>
        <v>0</v>
      </c>
      <c r="H1359" s="50">
        <f t="shared" si="21"/>
        <v>0</v>
      </c>
    </row>
    <row r="1360" spans="1:8" hidden="1" x14ac:dyDescent="0.25">
      <c r="A1360" s="31" t="s">
        <v>2520</v>
      </c>
      <c r="B1360" s="31" t="s">
        <v>2506</v>
      </c>
      <c r="C1360" s="31" t="s">
        <v>2448</v>
      </c>
      <c r="D1360" s="41">
        <v>19287.219442360059</v>
      </c>
      <c r="E1360" s="31" t="s">
        <v>2413</v>
      </c>
      <c r="F1360" s="35" t="str">
        <f>INDEX('Crosswalk Particulates'!$B:$B,MATCH('2017 EPA Data'!A1360,'Crosswalk Particulates'!$A:$A,0))</f>
        <v>industry-fuel-oil</v>
      </c>
      <c r="G1360" s="39" t="str">
        <f>INDEX('Crosswalk Particulates'!$E:$E,MATCH('2017 EPA Data'!$B1360,'Crosswalk Particulates'!$D:$D,0))</f>
        <v>SOx</v>
      </c>
      <c r="H1360" s="50">
        <f t="shared" si="21"/>
        <v>17497091963.567474</v>
      </c>
    </row>
    <row r="1361" spans="1:8" hidden="1" x14ac:dyDescent="0.25">
      <c r="A1361" s="31" t="s">
        <v>2492</v>
      </c>
      <c r="B1361" s="31" t="s">
        <v>2447</v>
      </c>
      <c r="C1361" s="31" t="s">
        <v>2448</v>
      </c>
      <c r="D1361" s="41">
        <v>19171.122161135929</v>
      </c>
      <c r="E1361" s="31" t="s">
        <v>2413</v>
      </c>
      <c r="F1361" s="35" t="str">
        <f>INDEX('Crosswalk Particulates'!$B:$B,MATCH('2017 EPA Data'!A1361,'Crosswalk Particulates'!$A:$A,0))</f>
        <v>Commercial Buildings Sector</v>
      </c>
      <c r="G1361" s="39" t="str">
        <f>INDEX('Crosswalk Particulates'!$E:$E,MATCH('2017 EPA Data'!$B1361,'Crosswalk Particulates'!$D:$D,0))</f>
        <v>VOC</v>
      </c>
      <c r="H1361" s="50">
        <f t="shared" si="21"/>
        <v>17391770156.431431</v>
      </c>
    </row>
    <row r="1362" spans="1:8" hidden="1" x14ac:dyDescent="0.25">
      <c r="A1362" s="31" t="s">
        <v>2556</v>
      </c>
      <c r="B1362" s="31" t="s">
        <v>2495</v>
      </c>
      <c r="C1362" s="31" t="s">
        <v>2408</v>
      </c>
      <c r="D1362" s="41">
        <v>19155.217400363137</v>
      </c>
      <c r="E1362" s="31" t="s">
        <v>2409</v>
      </c>
      <c r="F1362" s="35" t="str">
        <f>INDEX('Crosswalk Particulates'!$B:$B,MATCH('2017 EPA Data'!A1362,'Crosswalk Particulates'!$A:$A,0))</f>
        <v>Commercial Buildings Sector</v>
      </c>
      <c r="G1362" s="39">
        <f>INDEX('Crosswalk Particulates'!$E:$E,MATCH('2017 EPA Data'!$B1362,'Crosswalk Particulates'!$D:$D,0))</f>
        <v>0</v>
      </c>
      <c r="H1362" s="50">
        <f t="shared" si="21"/>
        <v>0</v>
      </c>
    </row>
    <row r="1363" spans="1:8" hidden="1" x14ac:dyDescent="0.25">
      <c r="A1363" s="31" t="s">
        <v>2475</v>
      </c>
      <c r="B1363" s="31" t="s">
        <v>2451</v>
      </c>
      <c r="C1363" s="31" t="s">
        <v>2448</v>
      </c>
      <c r="D1363" s="41">
        <v>19113.7986733</v>
      </c>
      <c r="E1363" s="31" t="s">
        <v>2413</v>
      </c>
      <c r="F1363" s="35" t="str">
        <f>INDEX('Crosswalk Particulates'!$B:$B,MATCH('2017 EPA Data'!A1363,'Crosswalk Particulates'!$A:$A,0))</f>
        <v>Electricity Sector</v>
      </c>
      <c r="G1363" s="39" t="str">
        <f>INDEX('Crosswalk Particulates'!$E:$E,MATCH('2017 EPA Data'!$B1363,'Crosswalk Particulates'!$D:$D,0))</f>
        <v>CO</v>
      </c>
      <c r="H1363" s="50">
        <f t="shared" si="21"/>
        <v>17339767101.178436</v>
      </c>
    </row>
    <row r="1364" spans="1:8" hidden="1" x14ac:dyDescent="0.25">
      <c r="A1364" s="31" t="s">
        <v>2450</v>
      </c>
      <c r="B1364" s="31" t="s">
        <v>2606</v>
      </c>
      <c r="C1364" s="31" t="s">
        <v>2408</v>
      </c>
      <c r="D1364" s="41">
        <v>18996.904709999999</v>
      </c>
      <c r="E1364" s="31" t="s">
        <v>2409</v>
      </c>
      <c r="F1364" s="35" t="str">
        <f>INDEX('Crosswalk Particulates'!$B:$B,MATCH('2017 EPA Data'!A1364,'Crosswalk Particulates'!$A:$A,0))</f>
        <v>process-waste-industry</v>
      </c>
      <c r="G1364" s="39">
        <f>INDEX('Crosswalk Particulates'!$E:$E,MATCH('2017 EPA Data'!$B1364,'Crosswalk Particulates'!$D:$D,0))</f>
        <v>0</v>
      </c>
      <c r="H1364" s="50">
        <f t="shared" si="21"/>
        <v>0</v>
      </c>
    </row>
    <row r="1365" spans="1:8" hidden="1" x14ac:dyDescent="0.25">
      <c r="A1365" s="31" t="s">
        <v>2429</v>
      </c>
      <c r="B1365" s="31" t="s">
        <v>2532</v>
      </c>
      <c r="C1365" s="31" t="s">
        <v>2408</v>
      </c>
      <c r="D1365" s="41">
        <v>18862.92777522</v>
      </c>
      <c r="E1365" s="31" t="s">
        <v>2409</v>
      </c>
      <c r="F1365" s="35" t="str">
        <f>INDEX('Crosswalk Particulates'!$B:$B,MATCH('2017 EPA Data'!A1365,'Crosswalk Particulates'!$A:$A,0))</f>
        <v>process-other-industry</v>
      </c>
      <c r="G1365" s="39">
        <f>INDEX('Crosswalk Particulates'!$E:$E,MATCH('2017 EPA Data'!$B1365,'Crosswalk Particulates'!$D:$D,0))</f>
        <v>0</v>
      </c>
      <c r="H1365" s="50">
        <f t="shared" si="21"/>
        <v>0</v>
      </c>
    </row>
    <row r="1366" spans="1:8" hidden="1" x14ac:dyDescent="0.25">
      <c r="A1366" s="31" t="s">
        <v>2440</v>
      </c>
      <c r="B1366" s="31" t="s">
        <v>2607</v>
      </c>
      <c r="D1366" s="41">
        <v>18821.906670078304</v>
      </c>
      <c r="E1366" s="31" t="s">
        <v>2413</v>
      </c>
      <c r="F1366" s="35" t="str">
        <f>INDEX('Crosswalk Particulates'!$B:$B,MATCH('2017 EPA Data'!A1366,'Crosswalk Particulates'!$A:$A,0))</f>
        <v>Residential Buildings Sector</v>
      </c>
      <c r="G1366" s="39" t="str">
        <f>INDEX('Crosswalk Particulates'!$E:$E,MATCH('2017 EPA Data'!$B1366,'Crosswalk Particulates'!$D:$D,0))</f>
        <v>BC</v>
      </c>
      <c r="H1366" s="50">
        <f t="shared" si="21"/>
        <v>17074966815.213781</v>
      </c>
    </row>
    <row r="1367" spans="1:8" hidden="1" x14ac:dyDescent="0.25">
      <c r="A1367" s="31" t="s">
        <v>2450</v>
      </c>
      <c r="B1367" s="31" t="s">
        <v>2470</v>
      </c>
      <c r="C1367" s="31" t="s">
        <v>2408</v>
      </c>
      <c r="D1367" s="41">
        <v>18813.335155100001</v>
      </c>
      <c r="E1367" s="31" t="s">
        <v>2409</v>
      </c>
      <c r="F1367" s="35" t="str">
        <f>INDEX('Crosswalk Particulates'!$B:$B,MATCH('2017 EPA Data'!A1367,'Crosswalk Particulates'!$A:$A,0))</f>
        <v>process-waste-industry</v>
      </c>
      <c r="G1367" s="39">
        <f>INDEX('Crosswalk Particulates'!$E:$E,MATCH('2017 EPA Data'!$B1367,'Crosswalk Particulates'!$D:$D,0))</f>
        <v>0</v>
      </c>
      <c r="H1367" s="50">
        <f t="shared" si="21"/>
        <v>0</v>
      </c>
    </row>
    <row r="1368" spans="1:8" hidden="1" x14ac:dyDescent="0.25">
      <c r="A1368" s="31" t="s">
        <v>2520</v>
      </c>
      <c r="B1368" s="31" t="s">
        <v>2428</v>
      </c>
      <c r="C1368" s="31" t="s">
        <v>2408</v>
      </c>
      <c r="D1368" s="41">
        <v>18735.529137736976</v>
      </c>
      <c r="E1368" s="31" t="s">
        <v>2409</v>
      </c>
      <c r="F1368" s="35" t="str">
        <f>INDEX('Crosswalk Particulates'!$B:$B,MATCH('2017 EPA Data'!A1368,'Crosswalk Particulates'!$A:$A,0))</f>
        <v>industry-fuel-oil</v>
      </c>
      <c r="G1368" s="39">
        <f>INDEX('Crosswalk Particulates'!$E:$E,MATCH('2017 EPA Data'!$B1368,'Crosswalk Particulates'!$D:$D,0))</f>
        <v>0</v>
      </c>
      <c r="H1368" s="50">
        <f t="shared" si="21"/>
        <v>0</v>
      </c>
    </row>
    <row r="1369" spans="1:8" hidden="1" x14ac:dyDescent="0.25">
      <c r="A1369" s="31" t="s">
        <v>2469</v>
      </c>
      <c r="B1369" s="31" t="s">
        <v>2625</v>
      </c>
      <c r="C1369" s="31" t="s">
        <v>2408</v>
      </c>
      <c r="D1369" s="41">
        <v>18691.394902</v>
      </c>
      <c r="E1369" s="31" t="s">
        <v>2409</v>
      </c>
      <c r="F1369" s="35" t="str">
        <f>INDEX('Crosswalk Particulates'!$B:$B,MATCH('2017 EPA Data'!A1369,'Crosswalk Particulates'!$A:$A,0))</f>
        <v>process-chemicals-industry</v>
      </c>
      <c r="G1369" s="39">
        <f>INDEX('Crosswalk Particulates'!$E:$E,MATCH('2017 EPA Data'!$B1369,'Crosswalk Particulates'!$D:$D,0))</f>
        <v>0</v>
      </c>
      <c r="H1369" s="50">
        <f t="shared" si="21"/>
        <v>0</v>
      </c>
    </row>
    <row r="1370" spans="1:8" hidden="1" x14ac:dyDescent="0.25">
      <c r="A1370" s="31" t="s">
        <v>2493</v>
      </c>
      <c r="B1370" s="31" t="s">
        <v>2428</v>
      </c>
      <c r="C1370" s="31" t="s">
        <v>2408</v>
      </c>
      <c r="D1370" s="41">
        <v>18671.104768354999</v>
      </c>
      <c r="E1370" s="31" t="s">
        <v>2409</v>
      </c>
      <c r="F1370" s="35" t="str">
        <f>INDEX('Crosswalk Particulates'!$B:$B,MATCH('2017 EPA Data'!A1370,'Crosswalk Particulates'!$A:$A,0))</f>
        <v>process-other-industry</v>
      </c>
      <c r="G1370" s="39">
        <f>INDEX('Crosswalk Particulates'!$E:$E,MATCH('2017 EPA Data'!$B1370,'Crosswalk Particulates'!$D:$D,0))</f>
        <v>0</v>
      </c>
      <c r="H1370" s="50">
        <f t="shared" si="21"/>
        <v>0</v>
      </c>
    </row>
    <row r="1371" spans="1:8" hidden="1" x14ac:dyDescent="0.25">
      <c r="A1371" s="31" t="s">
        <v>2493</v>
      </c>
      <c r="B1371" s="31" t="s">
        <v>2611</v>
      </c>
      <c r="C1371" s="31" t="s">
        <v>2408</v>
      </c>
      <c r="D1371" s="41">
        <v>18664.563147127999</v>
      </c>
      <c r="E1371" s="31" t="s">
        <v>2409</v>
      </c>
      <c r="F1371" s="35" t="str">
        <f>INDEX('Crosswalk Particulates'!$B:$B,MATCH('2017 EPA Data'!A1371,'Crosswalk Particulates'!$A:$A,0))</f>
        <v>process-other-industry</v>
      </c>
      <c r="G1371" s="39">
        <f>INDEX('Crosswalk Particulates'!$E:$E,MATCH('2017 EPA Data'!$B1371,'Crosswalk Particulates'!$D:$D,0))</f>
        <v>0</v>
      </c>
      <c r="H1371" s="50">
        <f t="shared" si="21"/>
        <v>0</v>
      </c>
    </row>
    <row r="1372" spans="1:8" hidden="1" x14ac:dyDescent="0.25">
      <c r="A1372" s="31" t="s">
        <v>2477</v>
      </c>
      <c r="B1372" s="31" t="s">
        <v>2559</v>
      </c>
      <c r="C1372" s="31" t="s">
        <v>2408</v>
      </c>
      <c r="D1372" s="41">
        <v>18652.335676839881</v>
      </c>
      <c r="E1372" s="31" t="s">
        <v>2409</v>
      </c>
      <c r="F1372" s="35" t="str">
        <f>INDEX('Crosswalk Particulates'!$B:$B,MATCH('2017 EPA Data'!A1372,'Crosswalk Particulates'!$A:$A,0))</f>
        <v>process-other-industry</v>
      </c>
      <c r="G1372" s="39">
        <f>INDEX('Crosswalk Particulates'!$E:$E,MATCH('2017 EPA Data'!$B1372,'Crosswalk Particulates'!$D:$D,0))</f>
        <v>0</v>
      </c>
      <c r="H1372" s="50">
        <f t="shared" si="21"/>
        <v>0</v>
      </c>
    </row>
    <row r="1373" spans="1:8" hidden="1" x14ac:dyDescent="0.25">
      <c r="A1373" s="31" t="s">
        <v>2469</v>
      </c>
      <c r="B1373" s="31" t="s">
        <v>2606</v>
      </c>
      <c r="C1373" s="31" t="s">
        <v>2408</v>
      </c>
      <c r="D1373" s="41">
        <v>18641.071001659999</v>
      </c>
      <c r="E1373" s="31" t="s">
        <v>2409</v>
      </c>
      <c r="F1373" s="35" t="str">
        <f>INDEX('Crosswalk Particulates'!$B:$B,MATCH('2017 EPA Data'!A1373,'Crosswalk Particulates'!$A:$A,0))</f>
        <v>process-chemicals-industry</v>
      </c>
      <c r="G1373" s="39">
        <f>INDEX('Crosswalk Particulates'!$E:$E,MATCH('2017 EPA Data'!$B1373,'Crosswalk Particulates'!$D:$D,0))</f>
        <v>0</v>
      </c>
      <c r="H1373" s="50">
        <f t="shared" si="21"/>
        <v>0</v>
      </c>
    </row>
    <row r="1374" spans="1:8" hidden="1" x14ac:dyDescent="0.25">
      <c r="A1374" s="31" t="s">
        <v>2432</v>
      </c>
      <c r="B1374" s="31" t="s">
        <v>2511</v>
      </c>
      <c r="C1374" s="31" t="s">
        <v>2408</v>
      </c>
      <c r="D1374" s="41">
        <v>18560.373910364211</v>
      </c>
      <c r="E1374" s="31" t="s">
        <v>2409</v>
      </c>
      <c r="F1374" s="35" t="str">
        <f>INDEX('Crosswalk Particulates'!$B:$B,MATCH('2017 EPA Data'!A1374,'Crosswalk Particulates'!$A:$A,0))</f>
        <v>Transportation Sector</v>
      </c>
      <c r="G1374" s="39">
        <f>INDEX('Crosswalk Particulates'!$E:$E,MATCH('2017 EPA Data'!$B1374,'Crosswalk Particulates'!$D:$D,0))</f>
        <v>0</v>
      </c>
      <c r="H1374" s="50">
        <f t="shared" si="21"/>
        <v>0</v>
      </c>
    </row>
    <row r="1375" spans="1:8" hidden="1" x14ac:dyDescent="0.25">
      <c r="A1375" s="31" t="s">
        <v>2410</v>
      </c>
      <c r="B1375" s="31" t="s">
        <v>2609</v>
      </c>
      <c r="C1375" s="31" t="s">
        <v>2408</v>
      </c>
      <c r="D1375" s="41">
        <v>18527.997680002001</v>
      </c>
      <c r="E1375" s="31" t="s">
        <v>2409</v>
      </c>
      <c r="F1375" s="35" t="str">
        <f>INDEX('Crosswalk Particulates'!$B:$B,MATCH('2017 EPA Data'!A1375,'Crosswalk Particulates'!$A:$A,0))</f>
        <v>process-other-industry</v>
      </c>
      <c r="G1375" s="39">
        <f>INDEX('Crosswalk Particulates'!$E:$E,MATCH('2017 EPA Data'!$B1375,'Crosswalk Particulates'!$D:$D,0))</f>
        <v>0</v>
      </c>
      <c r="H1375" s="50">
        <f t="shared" si="21"/>
        <v>0</v>
      </c>
    </row>
    <row r="1376" spans="1:8" hidden="1" x14ac:dyDescent="0.25">
      <c r="A1376" s="31" t="s">
        <v>2491</v>
      </c>
      <c r="B1376" s="31" t="s">
        <v>2464</v>
      </c>
      <c r="C1376" s="31" t="s">
        <v>2408</v>
      </c>
      <c r="D1376" s="41">
        <v>18370.11947967378</v>
      </c>
      <c r="E1376" s="31" t="s">
        <v>2409</v>
      </c>
      <c r="F1376" s="35" t="str">
        <f>INDEX('Crosswalk Particulates'!$B:$B,MATCH('2017 EPA Data'!A1376,'Crosswalk Particulates'!$A:$A,0))</f>
        <v>industry-fuel-biomass</v>
      </c>
      <c r="G1376" s="39">
        <f>INDEX('Crosswalk Particulates'!$E:$E,MATCH('2017 EPA Data'!$B1376,'Crosswalk Particulates'!$D:$D,0))</f>
        <v>0</v>
      </c>
      <c r="H1376" s="50">
        <f t="shared" si="21"/>
        <v>0</v>
      </c>
    </row>
    <row r="1377" spans="1:8" hidden="1" x14ac:dyDescent="0.25">
      <c r="A1377" s="31" t="s">
        <v>2491</v>
      </c>
      <c r="B1377" s="31" t="s">
        <v>2561</v>
      </c>
      <c r="C1377" s="31" t="s">
        <v>2408</v>
      </c>
      <c r="D1377" s="41">
        <v>18333.286508571266</v>
      </c>
      <c r="E1377" s="31" t="s">
        <v>2409</v>
      </c>
      <c r="F1377" s="35" t="str">
        <f>INDEX('Crosswalk Particulates'!$B:$B,MATCH('2017 EPA Data'!A1377,'Crosswalk Particulates'!$A:$A,0))</f>
        <v>industry-fuel-biomass</v>
      </c>
      <c r="G1377" s="39">
        <f>INDEX('Crosswalk Particulates'!$E:$E,MATCH('2017 EPA Data'!$B1377,'Crosswalk Particulates'!$D:$D,0))</f>
        <v>0</v>
      </c>
      <c r="H1377" s="50">
        <f t="shared" si="21"/>
        <v>0</v>
      </c>
    </row>
    <row r="1378" spans="1:8" hidden="1" x14ac:dyDescent="0.25">
      <c r="A1378" s="31" t="s">
        <v>2510</v>
      </c>
      <c r="B1378" s="31" t="s">
        <v>2521</v>
      </c>
      <c r="D1378" s="41">
        <v>18139.428940726637</v>
      </c>
      <c r="E1378" s="31" t="s">
        <v>2413</v>
      </c>
      <c r="F1378" s="35" t="str">
        <f>INDEX('Crosswalk Particulates'!$B:$B,MATCH('2017 EPA Data'!A1378,'Crosswalk Particulates'!$A:$A,0))</f>
        <v>process-iron and steel-industry</v>
      </c>
      <c r="G1378" s="39">
        <f>INDEX('Crosswalk Particulates'!$E:$E,MATCH('2017 EPA Data'!$B1378,'Crosswalk Particulates'!$D:$D,0))</f>
        <v>0</v>
      </c>
      <c r="H1378" s="50">
        <f t="shared" si="21"/>
        <v>16455832697.450481</v>
      </c>
    </row>
    <row r="1379" spans="1:8" hidden="1" x14ac:dyDescent="0.25">
      <c r="A1379" s="31" t="s">
        <v>2446</v>
      </c>
      <c r="B1379" s="31" t="s">
        <v>2530</v>
      </c>
      <c r="C1379" s="31" t="s">
        <v>2408</v>
      </c>
      <c r="D1379" s="41">
        <v>18134.592000000001</v>
      </c>
      <c r="E1379" s="31" t="s">
        <v>2409</v>
      </c>
      <c r="F1379" s="35" t="str">
        <f>INDEX('Crosswalk Particulates'!$B:$B,MATCH('2017 EPA Data'!A1379,'Crosswalk Particulates'!$A:$A,0))</f>
        <v>process-other-industry</v>
      </c>
      <c r="G1379" s="39">
        <f>INDEX('Crosswalk Particulates'!$E:$E,MATCH('2017 EPA Data'!$B1379,'Crosswalk Particulates'!$D:$D,0))</f>
        <v>0</v>
      </c>
      <c r="H1379" s="50">
        <f t="shared" si="21"/>
        <v>0</v>
      </c>
    </row>
    <row r="1380" spans="1:8" hidden="1" x14ac:dyDescent="0.25">
      <c r="A1380" s="31" t="s">
        <v>2425</v>
      </c>
      <c r="B1380" s="31" t="s">
        <v>2512</v>
      </c>
      <c r="C1380" s="31" t="s">
        <v>2408</v>
      </c>
      <c r="D1380" s="41">
        <v>18116.283455469209</v>
      </c>
      <c r="E1380" s="31" t="s">
        <v>2409</v>
      </c>
      <c r="F1380" s="35" t="str">
        <f>INDEX('Crosswalk Particulates'!$B:$B,MATCH('2017 EPA Data'!A1380,'Crosswalk Particulates'!$A:$A,0))</f>
        <v>Other-EPA</v>
      </c>
      <c r="G1380" s="39">
        <f>INDEX('Crosswalk Particulates'!$E:$E,MATCH('2017 EPA Data'!$B1380,'Crosswalk Particulates'!$D:$D,0))</f>
        <v>0</v>
      </c>
      <c r="H1380" s="50">
        <f t="shared" si="21"/>
        <v>0</v>
      </c>
    </row>
    <row r="1381" spans="1:8" hidden="1" x14ac:dyDescent="0.25">
      <c r="A1381" s="31" t="s">
        <v>2469</v>
      </c>
      <c r="B1381" s="31" t="s">
        <v>2581</v>
      </c>
      <c r="C1381" s="31" t="s">
        <v>2408</v>
      </c>
      <c r="D1381" s="41">
        <v>18116.135046225631</v>
      </c>
      <c r="E1381" s="31" t="s">
        <v>2409</v>
      </c>
      <c r="F1381" s="35" t="str">
        <f>INDEX('Crosswalk Particulates'!$B:$B,MATCH('2017 EPA Data'!A1381,'Crosswalk Particulates'!$A:$A,0))</f>
        <v>process-chemicals-industry</v>
      </c>
      <c r="G1381" s="39">
        <f>INDEX('Crosswalk Particulates'!$E:$E,MATCH('2017 EPA Data'!$B1381,'Crosswalk Particulates'!$D:$D,0))</f>
        <v>0</v>
      </c>
      <c r="H1381" s="50">
        <f t="shared" si="21"/>
        <v>0</v>
      </c>
    </row>
    <row r="1382" spans="1:8" hidden="1" x14ac:dyDescent="0.25">
      <c r="A1382" s="31" t="s">
        <v>2546</v>
      </c>
      <c r="B1382" s="31" t="s">
        <v>2416</v>
      </c>
      <c r="C1382" s="31" t="s">
        <v>2408</v>
      </c>
      <c r="D1382" s="41">
        <v>18113.972607899999</v>
      </c>
      <c r="E1382" s="31" t="s">
        <v>2409</v>
      </c>
      <c r="F1382" s="35" t="str">
        <f>INDEX('Crosswalk Particulates'!$B:$B,MATCH('2017 EPA Data'!A1382,'Crosswalk Particulates'!$A:$A,0))</f>
        <v>Commercial Buildings Sector</v>
      </c>
      <c r="G1382" s="39">
        <f>INDEX('Crosswalk Particulates'!$E:$E,MATCH('2017 EPA Data'!$B1382,'Crosswalk Particulates'!$D:$D,0))</f>
        <v>0</v>
      </c>
      <c r="H1382" s="50">
        <f t="shared" si="21"/>
        <v>0</v>
      </c>
    </row>
    <row r="1383" spans="1:8" hidden="1" x14ac:dyDescent="0.25">
      <c r="A1383" s="31" t="s">
        <v>2444</v>
      </c>
      <c r="B1383" s="31" t="s">
        <v>2608</v>
      </c>
      <c r="C1383" s="31" t="s">
        <v>2408</v>
      </c>
      <c r="D1383" s="41">
        <v>18029.200140000001</v>
      </c>
      <c r="E1383" s="31" t="s">
        <v>2409</v>
      </c>
      <c r="F1383" s="35" t="str">
        <f>INDEX('Crosswalk Particulates'!$B:$B,MATCH('2017 EPA Data'!A1383,'Crosswalk Particulates'!$A:$A,0))</f>
        <v>process-other-industry</v>
      </c>
      <c r="G1383" s="39">
        <f>INDEX('Crosswalk Particulates'!$E:$E,MATCH('2017 EPA Data'!$B1383,'Crosswalk Particulates'!$D:$D,0))</f>
        <v>0</v>
      </c>
      <c r="H1383" s="50">
        <f t="shared" si="21"/>
        <v>0</v>
      </c>
    </row>
    <row r="1384" spans="1:8" hidden="1" x14ac:dyDescent="0.25">
      <c r="A1384" s="31" t="s">
        <v>2438</v>
      </c>
      <c r="B1384" s="31" t="s">
        <v>2585</v>
      </c>
      <c r="C1384" s="31" t="s">
        <v>2408</v>
      </c>
      <c r="D1384" s="41">
        <v>18012.992512331501</v>
      </c>
      <c r="E1384" s="31" t="s">
        <v>2409</v>
      </c>
      <c r="F1384" s="35" t="str">
        <f>INDEX('Crosswalk Particulates'!$B:$B,MATCH('2017 EPA Data'!A1384,'Crosswalk Particulates'!$A:$A,0))</f>
        <v>process-other-industry</v>
      </c>
      <c r="G1384" s="39">
        <f>INDEX('Crosswalk Particulates'!$E:$E,MATCH('2017 EPA Data'!$B1384,'Crosswalk Particulates'!$D:$D,0))</f>
        <v>0</v>
      </c>
      <c r="H1384" s="50">
        <f t="shared" si="21"/>
        <v>0</v>
      </c>
    </row>
    <row r="1385" spans="1:8" hidden="1" x14ac:dyDescent="0.25">
      <c r="A1385" s="31" t="s">
        <v>2436</v>
      </c>
      <c r="B1385" s="31" t="s">
        <v>2528</v>
      </c>
      <c r="C1385" s="31" t="s">
        <v>2408</v>
      </c>
      <c r="D1385" s="41">
        <v>17994.678932418708</v>
      </c>
      <c r="E1385" s="31" t="s">
        <v>2409</v>
      </c>
      <c r="F1385" s="35" t="str">
        <f>INDEX('Crosswalk Particulates'!$B:$B,MATCH('2017 EPA Data'!A1385,'Crosswalk Particulates'!$A:$A,0))</f>
        <v>Transportation Sector</v>
      </c>
      <c r="G1385" s="39">
        <f>INDEX('Crosswalk Particulates'!$E:$E,MATCH('2017 EPA Data'!$B1385,'Crosswalk Particulates'!$D:$D,0))</f>
        <v>0</v>
      </c>
      <c r="H1385" s="50">
        <f t="shared" si="21"/>
        <v>0</v>
      </c>
    </row>
    <row r="1386" spans="1:8" hidden="1" x14ac:dyDescent="0.25">
      <c r="A1386" s="31" t="s">
        <v>2476</v>
      </c>
      <c r="B1386" s="31" t="s">
        <v>2481</v>
      </c>
      <c r="C1386" s="31" t="s">
        <v>2448</v>
      </c>
      <c r="D1386" s="41">
        <v>17979.449282770151</v>
      </c>
      <c r="E1386" s="31" t="s">
        <v>2413</v>
      </c>
      <c r="F1386" s="35" t="str">
        <f>INDEX('Crosswalk Particulates'!$B:$B,MATCH('2017 EPA Data'!A1386,'Crosswalk Particulates'!$A:$A,0))</f>
        <v>process-other-industry</v>
      </c>
      <c r="G1386" s="39" t="str">
        <f>INDEX('Crosswalk Particulates'!$E:$E,MATCH('2017 EPA Data'!$B1386,'Crosswalk Particulates'!$D:$D,0))</f>
        <v>PM10</v>
      </c>
      <c r="H1386" s="50">
        <f t="shared" si="21"/>
        <v>16310701420.444479</v>
      </c>
    </row>
    <row r="1387" spans="1:8" hidden="1" x14ac:dyDescent="0.25">
      <c r="A1387" s="31" t="s">
        <v>2414</v>
      </c>
      <c r="B1387" s="31" t="s">
        <v>2521</v>
      </c>
      <c r="D1387" s="41">
        <v>17899.263770316957</v>
      </c>
      <c r="E1387" s="31" t="s">
        <v>2413</v>
      </c>
      <c r="F1387" s="35" t="str">
        <f>INDEX('Crosswalk Particulates'!$B:$B,MATCH('2017 EPA Data'!A1387,'Crosswalk Particulates'!$A:$A,0))</f>
        <v>Transportation Sector</v>
      </c>
      <c r="G1387" s="39">
        <f>INDEX('Crosswalk Particulates'!$E:$E,MATCH('2017 EPA Data'!$B1387,'Crosswalk Particulates'!$D:$D,0))</f>
        <v>0</v>
      </c>
      <c r="H1387" s="50">
        <f t="shared" si="21"/>
        <v>16237958260.668015</v>
      </c>
    </row>
    <row r="1388" spans="1:8" hidden="1" x14ac:dyDescent="0.25">
      <c r="A1388" s="31" t="s">
        <v>2499</v>
      </c>
      <c r="B1388" s="31" t="s">
        <v>2506</v>
      </c>
      <c r="C1388" s="31" t="s">
        <v>2448</v>
      </c>
      <c r="D1388" s="41">
        <v>17837.920854336258</v>
      </c>
      <c r="E1388" s="31" t="s">
        <v>2413</v>
      </c>
      <c r="F1388" s="35" t="str">
        <f>INDEX('Crosswalk Particulates'!$B:$B,MATCH('2017 EPA Data'!A1388,'Crosswalk Particulates'!$A:$A,0))</f>
        <v>Electricity Sector</v>
      </c>
      <c r="G1388" s="39" t="str">
        <f>INDEX('Crosswalk Particulates'!$E:$E,MATCH('2017 EPA Data'!$B1388,'Crosswalk Particulates'!$D:$D,0))</f>
        <v>SOx</v>
      </c>
      <c r="H1388" s="50">
        <f t="shared" si="21"/>
        <v>16182308837.202112</v>
      </c>
    </row>
    <row r="1389" spans="1:8" hidden="1" x14ac:dyDescent="0.25">
      <c r="A1389" s="31" t="s">
        <v>2410</v>
      </c>
      <c r="B1389" s="31" t="s">
        <v>2611</v>
      </c>
      <c r="C1389" s="31" t="s">
        <v>2408</v>
      </c>
      <c r="D1389" s="41">
        <v>17830.069628875426</v>
      </c>
      <c r="E1389" s="31" t="s">
        <v>2409</v>
      </c>
      <c r="F1389" s="35" t="str">
        <f>INDEX('Crosswalk Particulates'!$B:$B,MATCH('2017 EPA Data'!A1389,'Crosswalk Particulates'!$A:$A,0))</f>
        <v>process-other-industry</v>
      </c>
      <c r="G1389" s="39">
        <f>INDEX('Crosswalk Particulates'!$E:$E,MATCH('2017 EPA Data'!$B1389,'Crosswalk Particulates'!$D:$D,0))</f>
        <v>0</v>
      </c>
      <c r="H1389" s="50">
        <f t="shared" si="21"/>
        <v>0</v>
      </c>
    </row>
    <row r="1390" spans="1:8" hidden="1" x14ac:dyDescent="0.25">
      <c r="A1390" s="31" t="s">
        <v>2450</v>
      </c>
      <c r="B1390" s="31" t="s">
        <v>2620</v>
      </c>
      <c r="C1390" s="31" t="s">
        <v>2408</v>
      </c>
      <c r="D1390" s="41">
        <v>17822.541628436833</v>
      </c>
      <c r="E1390" s="31" t="s">
        <v>2409</v>
      </c>
      <c r="F1390" s="35" t="str">
        <f>INDEX('Crosswalk Particulates'!$B:$B,MATCH('2017 EPA Data'!A1390,'Crosswalk Particulates'!$A:$A,0))</f>
        <v>process-waste-industry</v>
      </c>
      <c r="G1390" s="39">
        <f>INDEX('Crosswalk Particulates'!$E:$E,MATCH('2017 EPA Data'!$B1390,'Crosswalk Particulates'!$D:$D,0))</f>
        <v>0</v>
      </c>
      <c r="H1390" s="50">
        <f t="shared" si="21"/>
        <v>0</v>
      </c>
    </row>
    <row r="1391" spans="1:8" hidden="1" x14ac:dyDescent="0.25">
      <c r="A1391" s="31" t="s">
        <v>2475</v>
      </c>
      <c r="B1391" s="31" t="s">
        <v>2563</v>
      </c>
      <c r="C1391" s="31" t="s">
        <v>2408</v>
      </c>
      <c r="D1391" s="41">
        <v>17821.717000000001</v>
      </c>
      <c r="E1391" s="31" t="s">
        <v>2409</v>
      </c>
      <c r="F1391" s="35" t="str">
        <f>INDEX('Crosswalk Particulates'!$B:$B,MATCH('2017 EPA Data'!A1391,'Crosswalk Particulates'!$A:$A,0))</f>
        <v>Electricity Sector</v>
      </c>
      <c r="G1391" s="39">
        <f>INDEX('Crosswalk Particulates'!$E:$E,MATCH('2017 EPA Data'!$B1391,'Crosswalk Particulates'!$D:$D,0))</f>
        <v>0</v>
      </c>
      <c r="H1391" s="50">
        <f t="shared" si="21"/>
        <v>0</v>
      </c>
    </row>
    <row r="1392" spans="1:8" hidden="1" x14ac:dyDescent="0.25">
      <c r="A1392" s="31" t="s">
        <v>2442</v>
      </c>
      <c r="B1392" s="31" t="s">
        <v>2550</v>
      </c>
      <c r="C1392" s="31" t="s">
        <v>2408</v>
      </c>
      <c r="D1392" s="41">
        <v>17748.635340639485</v>
      </c>
      <c r="E1392" s="31" t="s">
        <v>2409</v>
      </c>
      <c r="F1392" s="35" t="str">
        <f>INDEX('Crosswalk Particulates'!$B:$B,MATCH('2017 EPA Data'!A1392,'Crosswalk Particulates'!$A:$A,0))</f>
        <v>industry-fuel-natural gas</v>
      </c>
      <c r="G1392" s="39">
        <f>INDEX('Crosswalk Particulates'!$E:$E,MATCH('2017 EPA Data'!$B1392,'Crosswalk Particulates'!$D:$D,0))</f>
        <v>0</v>
      </c>
      <c r="H1392" s="50">
        <f t="shared" si="21"/>
        <v>0</v>
      </c>
    </row>
    <row r="1393" spans="1:8" hidden="1" x14ac:dyDescent="0.25">
      <c r="A1393" s="31" t="s">
        <v>2450</v>
      </c>
      <c r="B1393" s="31" t="s">
        <v>2516</v>
      </c>
      <c r="C1393" s="31" t="s">
        <v>2408</v>
      </c>
      <c r="D1393" s="41">
        <v>17529.174867976468</v>
      </c>
      <c r="E1393" s="31" t="s">
        <v>2409</v>
      </c>
      <c r="F1393" s="35" t="str">
        <f>INDEX('Crosswalk Particulates'!$B:$B,MATCH('2017 EPA Data'!A1393,'Crosswalk Particulates'!$A:$A,0))</f>
        <v>process-waste-industry</v>
      </c>
      <c r="G1393" s="39">
        <f>INDEX('Crosswalk Particulates'!$E:$E,MATCH('2017 EPA Data'!$B1393,'Crosswalk Particulates'!$D:$D,0))</f>
        <v>0</v>
      </c>
      <c r="H1393" s="50">
        <f t="shared" si="21"/>
        <v>0</v>
      </c>
    </row>
    <row r="1394" spans="1:8" hidden="1" x14ac:dyDescent="0.25">
      <c r="A1394" s="31" t="s">
        <v>2423</v>
      </c>
      <c r="B1394" s="31" t="s">
        <v>2525</v>
      </c>
      <c r="D1394" s="41">
        <v>17446.634435089516</v>
      </c>
      <c r="E1394" s="31" t="s">
        <v>2413</v>
      </c>
      <c r="F1394" s="35" t="str">
        <f>INDEX('Crosswalk Particulates'!$B:$B,MATCH('2017 EPA Data'!A1394,'Crosswalk Particulates'!$A:$A,0))</f>
        <v>Other-EPA</v>
      </c>
      <c r="G1394" s="39" t="str">
        <f>INDEX('Crosswalk Particulates'!$E:$E,MATCH('2017 EPA Data'!$B1394,'Crosswalk Particulates'!$D:$D,0))</f>
        <v>OC</v>
      </c>
      <c r="H1394" s="50">
        <f t="shared" si="21"/>
        <v>15827339346.544546</v>
      </c>
    </row>
    <row r="1395" spans="1:8" hidden="1" x14ac:dyDescent="0.25">
      <c r="A1395" s="31" t="s">
        <v>2491</v>
      </c>
      <c r="B1395" s="31" t="s">
        <v>2506</v>
      </c>
      <c r="C1395" s="31" t="s">
        <v>2448</v>
      </c>
      <c r="D1395" s="41">
        <v>17337.843983471808</v>
      </c>
      <c r="E1395" s="31" t="s">
        <v>2413</v>
      </c>
      <c r="F1395" s="35" t="str">
        <f>INDEX('Crosswalk Particulates'!$B:$B,MATCH('2017 EPA Data'!A1395,'Crosswalk Particulates'!$A:$A,0))</f>
        <v>industry-fuel-biomass</v>
      </c>
      <c r="G1395" s="39" t="str">
        <f>INDEX('Crosswalk Particulates'!$E:$E,MATCH('2017 EPA Data'!$B1395,'Crosswalk Particulates'!$D:$D,0))</f>
        <v>SOx</v>
      </c>
      <c r="H1395" s="50">
        <f t="shared" si="21"/>
        <v>15728646191.608358</v>
      </c>
    </row>
    <row r="1396" spans="1:8" hidden="1" x14ac:dyDescent="0.25">
      <c r="A1396" s="31" t="s">
        <v>2556</v>
      </c>
      <c r="B1396" s="31" t="s">
        <v>2428</v>
      </c>
      <c r="C1396" s="31" t="s">
        <v>2408</v>
      </c>
      <c r="D1396" s="41">
        <v>17321.373260014258</v>
      </c>
      <c r="E1396" s="31" t="s">
        <v>2409</v>
      </c>
      <c r="F1396" s="35" t="str">
        <f>INDEX('Crosswalk Particulates'!$B:$B,MATCH('2017 EPA Data'!A1396,'Crosswalk Particulates'!$A:$A,0))</f>
        <v>Commercial Buildings Sector</v>
      </c>
      <c r="G1396" s="39">
        <f>INDEX('Crosswalk Particulates'!$E:$E,MATCH('2017 EPA Data'!$B1396,'Crosswalk Particulates'!$D:$D,0))</f>
        <v>0</v>
      </c>
      <c r="H1396" s="50">
        <f t="shared" si="21"/>
        <v>0</v>
      </c>
    </row>
    <row r="1397" spans="1:8" hidden="1" x14ac:dyDescent="0.25">
      <c r="A1397" s="31" t="s">
        <v>2417</v>
      </c>
      <c r="B1397" s="31" t="s">
        <v>2626</v>
      </c>
      <c r="C1397" s="31" t="s">
        <v>2408</v>
      </c>
      <c r="D1397" s="41">
        <v>17294.553745438461</v>
      </c>
      <c r="E1397" s="31" t="s">
        <v>2409</v>
      </c>
      <c r="F1397" s="35" t="str">
        <f>INDEX('Crosswalk Particulates'!$B:$B,MATCH('2017 EPA Data'!A1397,'Crosswalk Particulates'!$A:$A,0))</f>
        <v>Other-EPA</v>
      </c>
      <c r="G1397" s="39">
        <f>INDEX('Crosswalk Particulates'!$E:$E,MATCH('2017 EPA Data'!$B1397,'Crosswalk Particulates'!$D:$D,0))</f>
        <v>0</v>
      </c>
      <c r="H1397" s="50">
        <f t="shared" si="21"/>
        <v>0</v>
      </c>
    </row>
    <row r="1398" spans="1:8" hidden="1" x14ac:dyDescent="0.25">
      <c r="A1398" s="31" t="s">
        <v>2487</v>
      </c>
      <c r="B1398" s="31" t="s">
        <v>2627</v>
      </c>
      <c r="C1398" s="31" t="s">
        <v>2408</v>
      </c>
      <c r="D1398" s="41">
        <v>17283</v>
      </c>
      <c r="E1398" s="31" t="s">
        <v>2409</v>
      </c>
      <c r="F1398" s="35" t="str">
        <f>INDEX('Crosswalk Particulates'!$B:$B,MATCH('2017 EPA Data'!A1398,'Crosswalk Particulates'!$A:$A,0))</f>
        <v>industry-fuel-coal</v>
      </c>
      <c r="G1398" s="39">
        <f>INDEX('Crosswalk Particulates'!$E:$E,MATCH('2017 EPA Data'!$B1398,'Crosswalk Particulates'!$D:$D,0))</f>
        <v>0</v>
      </c>
      <c r="H1398" s="50">
        <f t="shared" si="21"/>
        <v>0</v>
      </c>
    </row>
    <row r="1399" spans="1:8" hidden="1" x14ac:dyDescent="0.25">
      <c r="A1399" s="31" t="s">
        <v>2450</v>
      </c>
      <c r="B1399" s="31" t="s">
        <v>2570</v>
      </c>
      <c r="C1399" s="31" t="s">
        <v>2408</v>
      </c>
      <c r="D1399" s="41">
        <v>17281.056004743838</v>
      </c>
      <c r="E1399" s="31" t="s">
        <v>2409</v>
      </c>
      <c r="F1399" s="35" t="str">
        <f>INDEX('Crosswalk Particulates'!$B:$B,MATCH('2017 EPA Data'!A1399,'Crosswalk Particulates'!$A:$A,0))</f>
        <v>process-waste-industry</v>
      </c>
      <c r="G1399" s="39">
        <f>INDEX('Crosswalk Particulates'!$E:$E,MATCH('2017 EPA Data'!$B1399,'Crosswalk Particulates'!$D:$D,0))</f>
        <v>0</v>
      </c>
      <c r="H1399" s="50">
        <f t="shared" si="21"/>
        <v>0</v>
      </c>
    </row>
    <row r="1400" spans="1:8" hidden="1" x14ac:dyDescent="0.25">
      <c r="A1400" s="31" t="s">
        <v>2442</v>
      </c>
      <c r="B1400" s="31" t="s">
        <v>2470</v>
      </c>
      <c r="C1400" s="31" t="s">
        <v>2408</v>
      </c>
      <c r="D1400" s="41">
        <v>17242.5</v>
      </c>
      <c r="E1400" s="31" t="s">
        <v>2409</v>
      </c>
      <c r="F1400" s="35" t="str">
        <f>INDEX('Crosswalk Particulates'!$B:$B,MATCH('2017 EPA Data'!A1400,'Crosswalk Particulates'!$A:$A,0))</f>
        <v>industry-fuel-natural gas</v>
      </c>
      <c r="G1400" s="39">
        <f>INDEX('Crosswalk Particulates'!$E:$E,MATCH('2017 EPA Data'!$B1400,'Crosswalk Particulates'!$D:$D,0))</f>
        <v>0</v>
      </c>
      <c r="H1400" s="50">
        <f t="shared" si="21"/>
        <v>0</v>
      </c>
    </row>
    <row r="1401" spans="1:8" hidden="1" x14ac:dyDescent="0.25">
      <c r="A1401" s="31" t="s">
        <v>2469</v>
      </c>
      <c r="B1401" s="31" t="s">
        <v>2501</v>
      </c>
      <c r="C1401" s="31" t="s">
        <v>2448</v>
      </c>
      <c r="D1401" s="41">
        <v>17214.357381248286</v>
      </c>
      <c r="E1401" s="31" t="s">
        <v>2413</v>
      </c>
      <c r="F1401" s="35" t="str">
        <f>INDEX('Crosswalk Particulates'!$B:$B,MATCH('2017 EPA Data'!A1401,'Crosswalk Particulates'!$A:$A,0))</f>
        <v>process-chemicals-industry</v>
      </c>
      <c r="G1401" s="39" t="str">
        <f>INDEX('Crosswalk Particulates'!$E:$E,MATCH('2017 EPA Data'!$B1401,'Crosswalk Particulates'!$D:$D,0))</f>
        <v>PM25</v>
      </c>
      <c r="H1401" s="50">
        <f t="shared" si="21"/>
        <v>15616620897.250582</v>
      </c>
    </row>
    <row r="1402" spans="1:8" hidden="1" x14ac:dyDescent="0.25">
      <c r="A1402" s="31" t="s">
        <v>2421</v>
      </c>
      <c r="B1402" s="31" t="s">
        <v>2462</v>
      </c>
      <c r="C1402" s="31" t="s">
        <v>2408</v>
      </c>
      <c r="D1402" s="41">
        <v>17210.598060213819</v>
      </c>
      <c r="E1402" s="31" t="s">
        <v>2409</v>
      </c>
      <c r="F1402" s="35" t="str">
        <f>INDEX('Crosswalk Particulates'!$B:$B,MATCH('2017 EPA Data'!A1402,'Crosswalk Particulates'!$A:$A,0))</f>
        <v>process-other-industry</v>
      </c>
      <c r="G1402" s="39">
        <f>INDEX('Crosswalk Particulates'!$E:$E,MATCH('2017 EPA Data'!$B1402,'Crosswalk Particulates'!$D:$D,0))</f>
        <v>0</v>
      </c>
      <c r="H1402" s="50">
        <f t="shared" si="21"/>
        <v>0</v>
      </c>
    </row>
    <row r="1403" spans="1:8" hidden="1" x14ac:dyDescent="0.25">
      <c r="A1403" s="31" t="s">
        <v>2460</v>
      </c>
      <c r="B1403" s="31" t="s">
        <v>2481</v>
      </c>
      <c r="C1403" s="31" t="s">
        <v>2448</v>
      </c>
      <c r="D1403" s="41">
        <v>17131.216512029347</v>
      </c>
      <c r="E1403" s="31" t="s">
        <v>2413</v>
      </c>
      <c r="F1403" s="35" t="str">
        <f>INDEX('Crosswalk Particulates'!$B:$B,MATCH('2017 EPA Data'!A1403,'Crosswalk Particulates'!$A:$A,0))</f>
        <v>Transportation Sector</v>
      </c>
      <c r="G1403" s="39" t="str">
        <f>INDEX('Crosswalk Particulates'!$E:$E,MATCH('2017 EPA Data'!$B1403,'Crosswalk Particulates'!$D:$D,0))</f>
        <v>PM10</v>
      </c>
      <c r="H1403" s="50">
        <f t="shared" si="21"/>
        <v>15541196679.726526</v>
      </c>
    </row>
    <row r="1404" spans="1:8" hidden="1" x14ac:dyDescent="0.25">
      <c r="A1404" s="31" t="s">
        <v>2460</v>
      </c>
      <c r="B1404" s="31" t="s">
        <v>2603</v>
      </c>
      <c r="D1404" s="41">
        <v>17131.216512029347</v>
      </c>
      <c r="E1404" s="31" t="s">
        <v>2413</v>
      </c>
      <c r="F1404" s="35" t="str">
        <f>INDEX('Crosswalk Particulates'!$B:$B,MATCH('2017 EPA Data'!A1404,'Crosswalk Particulates'!$A:$A,0))</f>
        <v>Transportation Sector</v>
      </c>
      <c r="G1404" s="39">
        <f>INDEX('Crosswalk Particulates'!$E:$E,MATCH('2017 EPA Data'!$B1404,'Crosswalk Particulates'!$D:$D,0))</f>
        <v>0</v>
      </c>
      <c r="H1404" s="50">
        <f t="shared" si="21"/>
        <v>15541196679.726526</v>
      </c>
    </row>
    <row r="1405" spans="1:8" hidden="1" x14ac:dyDescent="0.25">
      <c r="A1405" s="31" t="s">
        <v>2482</v>
      </c>
      <c r="B1405" s="31" t="s">
        <v>2459</v>
      </c>
      <c r="C1405" s="31" t="s">
        <v>2408</v>
      </c>
      <c r="D1405" s="41">
        <v>17058.206496611961</v>
      </c>
      <c r="E1405" s="31" t="s">
        <v>2409</v>
      </c>
      <c r="F1405" s="35" t="str">
        <f>INDEX('Crosswalk Particulates'!$B:$B,MATCH('2017 EPA Data'!A1405,'Crosswalk Particulates'!$A:$A,0))</f>
        <v>Other-EPA</v>
      </c>
      <c r="G1405" s="39">
        <f>INDEX('Crosswalk Particulates'!$E:$E,MATCH('2017 EPA Data'!$B1405,'Crosswalk Particulates'!$D:$D,0))</f>
        <v>0</v>
      </c>
      <c r="H1405" s="50">
        <f t="shared" si="21"/>
        <v>0</v>
      </c>
    </row>
    <row r="1406" spans="1:8" hidden="1" x14ac:dyDescent="0.25">
      <c r="A1406" s="31" t="s">
        <v>2491</v>
      </c>
      <c r="B1406" s="31" t="s">
        <v>2453</v>
      </c>
      <c r="C1406" s="31" t="s">
        <v>2408</v>
      </c>
      <c r="D1406" s="41">
        <v>17027.76108410181</v>
      </c>
      <c r="E1406" s="31" t="s">
        <v>2409</v>
      </c>
      <c r="F1406" s="35" t="str">
        <f>INDEX('Crosswalk Particulates'!$B:$B,MATCH('2017 EPA Data'!A1406,'Crosswalk Particulates'!$A:$A,0))</f>
        <v>industry-fuel-biomass</v>
      </c>
      <c r="G1406" s="39">
        <f>INDEX('Crosswalk Particulates'!$E:$E,MATCH('2017 EPA Data'!$B1406,'Crosswalk Particulates'!$D:$D,0))</f>
        <v>0</v>
      </c>
      <c r="H1406" s="50">
        <f t="shared" si="21"/>
        <v>0</v>
      </c>
    </row>
    <row r="1407" spans="1:8" hidden="1" x14ac:dyDescent="0.25">
      <c r="A1407" s="31" t="s">
        <v>2433</v>
      </c>
      <c r="B1407" s="31" t="s">
        <v>2592</v>
      </c>
      <c r="C1407" s="31" t="s">
        <v>2408</v>
      </c>
      <c r="D1407" s="41">
        <v>17026.368540412055</v>
      </c>
      <c r="E1407" s="31" t="s">
        <v>2409</v>
      </c>
      <c r="F1407" s="35" t="str">
        <f>INDEX('Crosswalk Particulates'!$B:$B,MATCH('2017 EPA Data'!A1407,'Crosswalk Particulates'!$A:$A,0))</f>
        <v>process-ngps-industry</v>
      </c>
      <c r="G1407" s="39">
        <f>INDEX('Crosswalk Particulates'!$E:$E,MATCH('2017 EPA Data'!$B1407,'Crosswalk Particulates'!$D:$D,0))</f>
        <v>0</v>
      </c>
      <c r="H1407" s="50">
        <f t="shared" si="21"/>
        <v>0</v>
      </c>
    </row>
    <row r="1408" spans="1:8" hidden="1" x14ac:dyDescent="0.25">
      <c r="A1408" s="31" t="s">
        <v>2520</v>
      </c>
      <c r="B1408" s="31" t="s">
        <v>2474</v>
      </c>
      <c r="D1408" s="41">
        <v>16982.938910000001</v>
      </c>
      <c r="E1408" s="31" t="s">
        <v>2409</v>
      </c>
      <c r="F1408" s="35" t="str">
        <f>INDEX('Crosswalk Particulates'!$B:$B,MATCH('2017 EPA Data'!A1408,'Crosswalk Particulates'!$A:$A,0))</f>
        <v>industry-fuel-oil</v>
      </c>
      <c r="G1408" s="39">
        <f>INDEX('Crosswalk Particulates'!$E:$E,MATCH('2017 EPA Data'!$B1408,'Crosswalk Particulates'!$D:$D,0))</f>
        <v>0</v>
      </c>
      <c r="H1408" s="50">
        <f t="shared" si="21"/>
        <v>0</v>
      </c>
    </row>
    <row r="1409" spans="1:8" hidden="1" x14ac:dyDescent="0.25">
      <c r="A1409" s="31" t="s">
        <v>2440</v>
      </c>
      <c r="B1409" s="31" t="s">
        <v>2496</v>
      </c>
      <c r="C1409" s="31" t="s">
        <v>2448</v>
      </c>
      <c r="D1409" s="41">
        <v>16876.228760656617</v>
      </c>
      <c r="E1409" s="31" t="s">
        <v>2413</v>
      </c>
      <c r="F1409" s="35" t="str">
        <f>INDEX('Crosswalk Particulates'!$B:$B,MATCH('2017 EPA Data'!A1409,'Crosswalk Particulates'!$A:$A,0))</f>
        <v>Residential Buildings Sector</v>
      </c>
      <c r="G1409" s="39">
        <f>INDEX('Crosswalk Particulates'!$E:$E,MATCH('2017 EPA Data'!$B1409,'Crosswalk Particulates'!$D:$D,0))</f>
        <v>0</v>
      </c>
      <c r="H1409" s="50">
        <f t="shared" si="21"/>
        <v>15309875407.695313</v>
      </c>
    </row>
    <row r="1410" spans="1:8" hidden="1" x14ac:dyDescent="0.25">
      <c r="A1410" s="31" t="s">
        <v>2477</v>
      </c>
      <c r="B1410" s="31" t="s">
        <v>2587</v>
      </c>
      <c r="C1410" s="31" t="s">
        <v>2408</v>
      </c>
      <c r="D1410" s="41">
        <v>16790.185936999998</v>
      </c>
      <c r="E1410" s="31" t="s">
        <v>2409</v>
      </c>
      <c r="F1410" s="35" t="str">
        <f>INDEX('Crosswalk Particulates'!$B:$B,MATCH('2017 EPA Data'!A1410,'Crosswalk Particulates'!$A:$A,0))</f>
        <v>process-other-industry</v>
      </c>
      <c r="G1410" s="39">
        <f>INDEX('Crosswalk Particulates'!$E:$E,MATCH('2017 EPA Data'!$B1410,'Crosswalk Particulates'!$D:$D,0))</f>
        <v>0</v>
      </c>
      <c r="H1410" s="50">
        <f t="shared" si="21"/>
        <v>0</v>
      </c>
    </row>
    <row r="1411" spans="1:8" hidden="1" x14ac:dyDescent="0.25">
      <c r="A1411" s="31" t="s">
        <v>2493</v>
      </c>
      <c r="B1411" s="31" t="s">
        <v>2464</v>
      </c>
      <c r="C1411" s="31" t="s">
        <v>2408</v>
      </c>
      <c r="D1411" s="41">
        <v>16764.838599999999</v>
      </c>
      <c r="E1411" s="31" t="s">
        <v>2409</v>
      </c>
      <c r="F1411" s="35" t="str">
        <f>INDEX('Crosswalk Particulates'!$B:$B,MATCH('2017 EPA Data'!A1411,'Crosswalk Particulates'!$A:$A,0))</f>
        <v>process-other-industry</v>
      </c>
      <c r="G1411" s="39">
        <f>INDEX('Crosswalk Particulates'!$E:$E,MATCH('2017 EPA Data'!$B1411,'Crosswalk Particulates'!$D:$D,0))</f>
        <v>0</v>
      </c>
      <c r="H1411" s="50">
        <f t="shared" si="21"/>
        <v>0</v>
      </c>
    </row>
    <row r="1412" spans="1:8" hidden="1" x14ac:dyDescent="0.25">
      <c r="A1412" s="31" t="s">
        <v>2469</v>
      </c>
      <c r="B1412" s="31" t="s">
        <v>2559</v>
      </c>
      <c r="C1412" s="31" t="s">
        <v>2408</v>
      </c>
      <c r="D1412" s="41">
        <v>16704.817198042201</v>
      </c>
      <c r="E1412" s="31" t="s">
        <v>2409</v>
      </c>
      <c r="F1412" s="35" t="str">
        <f>INDEX('Crosswalk Particulates'!$B:$B,MATCH('2017 EPA Data'!A1412,'Crosswalk Particulates'!$A:$A,0))</f>
        <v>process-chemicals-industry</v>
      </c>
      <c r="G1412" s="39">
        <f>INDEX('Crosswalk Particulates'!$E:$E,MATCH('2017 EPA Data'!$B1412,'Crosswalk Particulates'!$D:$D,0))</f>
        <v>0</v>
      </c>
      <c r="H1412" s="50">
        <f t="shared" ref="H1412:H1475" si="22">IF(E1412="TON",D1412/metricton_to_shortton,0)*10^6</f>
        <v>0</v>
      </c>
    </row>
    <row r="1413" spans="1:8" hidden="1" x14ac:dyDescent="0.25">
      <c r="A1413" s="31" t="s">
        <v>2456</v>
      </c>
      <c r="B1413" s="31" t="s">
        <v>2447</v>
      </c>
      <c r="C1413" s="31" t="s">
        <v>2448</v>
      </c>
      <c r="D1413" s="41">
        <v>16687.44619925</v>
      </c>
      <c r="E1413" s="31" t="s">
        <v>2413</v>
      </c>
      <c r="F1413" s="35" t="str">
        <f>INDEX('Crosswalk Particulates'!$B:$B,MATCH('2017 EPA Data'!A1413,'Crosswalk Particulates'!$A:$A,0))</f>
        <v>Electricity Sector</v>
      </c>
      <c r="G1413" s="39" t="str">
        <f>INDEX('Crosswalk Particulates'!$E:$E,MATCH('2017 EPA Data'!$B1413,'Crosswalk Particulates'!$D:$D,0))</f>
        <v>VOC</v>
      </c>
      <c r="H1413" s="50">
        <f t="shared" si="22"/>
        <v>15138614545.137032</v>
      </c>
    </row>
    <row r="1414" spans="1:8" hidden="1" x14ac:dyDescent="0.25">
      <c r="A1414" s="31" t="s">
        <v>2523</v>
      </c>
      <c r="B1414" s="31" t="s">
        <v>2489</v>
      </c>
      <c r="C1414" s="31" t="s">
        <v>2408</v>
      </c>
      <c r="D1414" s="41">
        <v>16665.022664</v>
      </c>
      <c r="E1414" s="31" t="s">
        <v>2409</v>
      </c>
      <c r="F1414" s="35" t="str">
        <f>INDEX('Crosswalk Particulates'!$B:$B,MATCH('2017 EPA Data'!A1414,'Crosswalk Particulates'!$A:$A,0))</f>
        <v>industry-fuel-other</v>
      </c>
      <c r="G1414" s="39">
        <f>INDEX('Crosswalk Particulates'!$E:$E,MATCH('2017 EPA Data'!$B1414,'Crosswalk Particulates'!$D:$D,0))</f>
        <v>0</v>
      </c>
      <c r="H1414" s="50">
        <f t="shared" si="22"/>
        <v>0</v>
      </c>
    </row>
    <row r="1415" spans="1:8" hidden="1" x14ac:dyDescent="0.25">
      <c r="A1415" s="31" t="s">
        <v>2487</v>
      </c>
      <c r="B1415" s="31" t="s">
        <v>2585</v>
      </c>
      <c r="C1415" s="31" t="s">
        <v>2408</v>
      </c>
      <c r="D1415" s="41">
        <v>16597.456329258963</v>
      </c>
      <c r="E1415" s="31" t="s">
        <v>2409</v>
      </c>
      <c r="F1415" s="35" t="str">
        <f>INDEX('Crosswalk Particulates'!$B:$B,MATCH('2017 EPA Data'!A1415,'Crosswalk Particulates'!$A:$A,0))</f>
        <v>industry-fuel-coal</v>
      </c>
      <c r="G1415" s="39">
        <f>INDEX('Crosswalk Particulates'!$E:$E,MATCH('2017 EPA Data'!$B1415,'Crosswalk Particulates'!$D:$D,0))</f>
        <v>0</v>
      </c>
      <c r="H1415" s="50">
        <f t="shared" si="22"/>
        <v>0</v>
      </c>
    </row>
    <row r="1416" spans="1:8" hidden="1" x14ac:dyDescent="0.25">
      <c r="A1416" s="31" t="s">
        <v>2483</v>
      </c>
      <c r="B1416" s="31" t="s">
        <v>2501</v>
      </c>
      <c r="C1416" s="31" t="s">
        <v>2448</v>
      </c>
      <c r="D1416" s="41">
        <v>16572.866105229499</v>
      </c>
      <c r="E1416" s="31" t="s">
        <v>2413</v>
      </c>
      <c r="F1416" s="35" t="str">
        <f>INDEX('Crosswalk Particulates'!$B:$B,MATCH('2017 EPA Data'!A1416,'Crosswalk Particulates'!$A:$A,0))</f>
        <v>process-ngps-industry</v>
      </c>
      <c r="G1416" s="39" t="str">
        <f>INDEX('Crosswalk Particulates'!$E:$E,MATCH('2017 EPA Data'!$B1416,'Crosswalk Particulates'!$D:$D,0))</f>
        <v>PM25</v>
      </c>
      <c r="H1416" s="50">
        <f t="shared" si="22"/>
        <v>15034669108.716696</v>
      </c>
    </row>
    <row r="1417" spans="1:8" hidden="1" x14ac:dyDescent="0.25">
      <c r="A1417" s="31" t="s">
        <v>2433</v>
      </c>
      <c r="B1417" s="31" t="s">
        <v>2533</v>
      </c>
      <c r="C1417" s="31" t="s">
        <v>2408</v>
      </c>
      <c r="D1417" s="41">
        <v>16551.001271001842</v>
      </c>
      <c r="E1417" s="31" t="s">
        <v>2409</v>
      </c>
      <c r="F1417" s="35" t="str">
        <f>INDEX('Crosswalk Particulates'!$B:$B,MATCH('2017 EPA Data'!A1417,'Crosswalk Particulates'!$A:$A,0))</f>
        <v>process-ngps-industry</v>
      </c>
      <c r="G1417" s="39">
        <f>INDEX('Crosswalk Particulates'!$E:$E,MATCH('2017 EPA Data'!$B1417,'Crosswalk Particulates'!$D:$D,0))</f>
        <v>0</v>
      </c>
      <c r="H1417" s="50">
        <f t="shared" si="22"/>
        <v>0</v>
      </c>
    </row>
    <row r="1418" spans="1:8" hidden="1" x14ac:dyDescent="0.25">
      <c r="A1418" s="31" t="s">
        <v>2460</v>
      </c>
      <c r="B1418" s="31" t="s">
        <v>2501</v>
      </c>
      <c r="C1418" s="31" t="s">
        <v>2448</v>
      </c>
      <c r="D1418" s="41">
        <v>16534.251135157359</v>
      </c>
      <c r="E1418" s="31" t="s">
        <v>2413</v>
      </c>
      <c r="F1418" s="35" t="str">
        <f>INDEX('Crosswalk Particulates'!$B:$B,MATCH('2017 EPA Data'!A1418,'Crosswalk Particulates'!$A:$A,0))</f>
        <v>Transportation Sector</v>
      </c>
      <c r="G1418" s="39" t="str">
        <f>INDEX('Crosswalk Particulates'!$E:$E,MATCH('2017 EPA Data'!$B1418,'Crosswalk Particulates'!$D:$D,0))</f>
        <v>PM25</v>
      </c>
      <c r="H1418" s="50">
        <f t="shared" si="22"/>
        <v>14999638155.471111</v>
      </c>
    </row>
    <row r="1419" spans="1:8" hidden="1" x14ac:dyDescent="0.25">
      <c r="A1419" s="31" t="s">
        <v>2425</v>
      </c>
      <c r="B1419" s="31" t="s">
        <v>2528</v>
      </c>
      <c r="C1419" s="31" t="s">
        <v>2408</v>
      </c>
      <c r="D1419" s="41">
        <v>16381.21814310176</v>
      </c>
      <c r="E1419" s="31" t="s">
        <v>2409</v>
      </c>
      <c r="F1419" s="35" t="str">
        <f>INDEX('Crosswalk Particulates'!$B:$B,MATCH('2017 EPA Data'!A1419,'Crosswalk Particulates'!$A:$A,0))</f>
        <v>Other-EPA</v>
      </c>
      <c r="G1419" s="39">
        <f>INDEX('Crosswalk Particulates'!$E:$E,MATCH('2017 EPA Data'!$B1419,'Crosswalk Particulates'!$D:$D,0))</f>
        <v>0</v>
      </c>
      <c r="H1419" s="50">
        <f t="shared" si="22"/>
        <v>0</v>
      </c>
    </row>
    <row r="1420" spans="1:8" hidden="1" x14ac:dyDescent="0.25">
      <c r="A1420" s="31" t="s">
        <v>2433</v>
      </c>
      <c r="B1420" s="31" t="s">
        <v>2449</v>
      </c>
      <c r="C1420" s="31" t="s">
        <v>2408</v>
      </c>
      <c r="D1420" s="41">
        <v>16320.706428826772</v>
      </c>
      <c r="E1420" s="31" t="s">
        <v>2409</v>
      </c>
      <c r="F1420" s="35" t="str">
        <f>INDEX('Crosswalk Particulates'!$B:$B,MATCH('2017 EPA Data'!A1420,'Crosswalk Particulates'!$A:$A,0))</f>
        <v>process-ngps-industry</v>
      </c>
      <c r="G1420" s="39">
        <f>INDEX('Crosswalk Particulates'!$E:$E,MATCH('2017 EPA Data'!$B1420,'Crosswalk Particulates'!$D:$D,0))</f>
        <v>0</v>
      </c>
      <c r="H1420" s="50">
        <f t="shared" si="22"/>
        <v>0</v>
      </c>
    </row>
    <row r="1421" spans="1:8" hidden="1" x14ac:dyDescent="0.25">
      <c r="A1421" s="31" t="s">
        <v>2583</v>
      </c>
      <c r="B1421" s="31" t="s">
        <v>2416</v>
      </c>
      <c r="C1421" s="31" t="s">
        <v>2408</v>
      </c>
      <c r="D1421" s="41">
        <v>16286.857438376159</v>
      </c>
      <c r="E1421" s="31" t="s">
        <v>2409</v>
      </c>
      <c r="F1421" s="35" t="str">
        <f>INDEX('Crosswalk Particulates'!$B:$B,MATCH('2017 EPA Data'!A1421,'Crosswalk Particulates'!$A:$A,0))</f>
        <v>Residential Buildings Sector</v>
      </c>
      <c r="G1421" s="39">
        <f>INDEX('Crosswalk Particulates'!$E:$E,MATCH('2017 EPA Data'!$B1421,'Crosswalk Particulates'!$D:$D,0))</f>
        <v>0</v>
      </c>
      <c r="H1421" s="50">
        <f t="shared" si="22"/>
        <v>0</v>
      </c>
    </row>
    <row r="1422" spans="1:8" hidden="1" x14ac:dyDescent="0.25">
      <c r="A1422" s="31" t="s">
        <v>2523</v>
      </c>
      <c r="B1422" s="31" t="s">
        <v>2449</v>
      </c>
      <c r="C1422" s="31" t="s">
        <v>2408</v>
      </c>
      <c r="D1422" s="41">
        <v>16270.90032515946</v>
      </c>
      <c r="E1422" s="31" t="s">
        <v>2409</v>
      </c>
      <c r="F1422" s="35" t="str">
        <f>INDEX('Crosswalk Particulates'!$B:$B,MATCH('2017 EPA Data'!A1422,'Crosswalk Particulates'!$A:$A,0))</f>
        <v>industry-fuel-other</v>
      </c>
      <c r="G1422" s="39">
        <f>INDEX('Crosswalk Particulates'!$E:$E,MATCH('2017 EPA Data'!$B1422,'Crosswalk Particulates'!$D:$D,0))</f>
        <v>0</v>
      </c>
      <c r="H1422" s="50">
        <f t="shared" si="22"/>
        <v>0</v>
      </c>
    </row>
    <row r="1423" spans="1:8" hidden="1" x14ac:dyDescent="0.25">
      <c r="A1423" s="31" t="s">
        <v>2440</v>
      </c>
      <c r="B1423" s="31" t="s">
        <v>2628</v>
      </c>
      <c r="C1423" s="31" t="s">
        <v>2408</v>
      </c>
      <c r="D1423" s="41">
        <v>16209.181860236953</v>
      </c>
      <c r="E1423" s="31" t="s">
        <v>2409</v>
      </c>
      <c r="F1423" s="35" t="str">
        <f>INDEX('Crosswalk Particulates'!$B:$B,MATCH('2017 EPA Data'!A1423,'Crosswalk Particulates'!$A:$A,0))</f>
        <v>Residential Buildings Sector</v>
      </c>
      <c r="G1423" s="39">
        <f>INDEX('Crosswalk Particulates'!$E:$E,MATCH('2017 EPA Data'!$B1423,'Crosswalk Particulates'!$D:$D,0))</f>
        <v>0</v>
      </c>
      <c r="H1423" s="50">
        <f t="shared" si="22"/>
        <v>0</v>
      </c>
    </row>
    <row r="1424" spans="1:8" hidden="1" x14ac:dyDescent="0.25">
      <c r="A1424" s="31" t="s">
        <v>2491</v>
      </c>
      <c r="B1424" s="31" t="s">
        <v>2452</v>
      </c>
      <c r="C1424" s="31" t="s">
        <v>2408</v>
      </c>
      <c r="D1424" s="41">
        <v>16154.267667024937</v>
      </c>
      <c r="E1424" s="31" t="s">
        <v>2409</v>
      </c>
      <c r="F1424" s="35" t="str">
        <f>INDEX('Crosswalk Particulates'!$B:$B,MATCH('2017 EPA Data'!A1424,'Crosswalk Particulates'!$A:$A,0))</f>
        <v>industry-fuel-biomass</v>
      </c>
      <c r="G1424" s="39">
        <f>INDEX('Crosswalk Particulates'!$E:$E,MATCH('2017 EPA Data'!$B1424,'Crosswalk Particulates'!$D:$D,0))</f>
        <v>0</v>
      </c>
      <c r="H1424" s="50">
        <f t="shared" si="22"/>
        <v>0</v>
      </c>
    </row>
    <row r="1425" spans="1:8" hidden="1" x14ac:dyDescent="0.25">
      <c r="A1425" s="31" t="s">
        <v>2493</v>
      </c>
      <c r="B1425" s="31" t="s">
        <v>2617</v>
      </c>
      <c r="C1425" s="31" t="s">
        <v>2408</v>
      </c>
      <c r="D1425" s="41">
        <v>16151.5348226199</v>
      </c>
      <c r="E1425" s="31" t="s">
        <v>2409</v>
      </c>
      <c r="F1425" s="35" t="str">
        <f>INDEX('Crosswalk Particulates'!$B:$B,MATCH('2017 EPA Data'!A1425,'Crosswalk Particulates'!$A:$A,0))</f>
        <v>process-other-industry</v>
      </c>
      <c r="G1425" s="39">
        <f>INDEX('Crosswalk Particulates'!$E:$E,MATCH('2017 EPA Data'!$B1425,'Crosswalk Particulates'!$D:$D,0))</f>
        <v>0</v>
      </c>
      <c r="H1425" s="50">
        <f t="shared" si="22"/>
        <v>0</v>
      </c>
    </row>
    <row r="1426" spans="1:8" hidden="1" x14ac:dyDescent="0.25">
      <c r="A1426" s="31" t="s">
        <v>2446</v>
      </c>
      <c r="B1426" s="31" t="s">
        <v>2428</v>
      </c>
      <c r="C1426" s="31" t="s">
        <v>2408</v>
      </c>
      <c r="D1426" s="41">
        <v>16150.250724924001</v>
      </c>
      <c r="E1426" s="31" t="s">
        <v>2409</v>
      </c>
      <c r="F1426" s="35" t="str">
        <f>INDEX('Crosswalk Particulates'!$B:$B,MATCH('2017 EPA Data'!A1426,'Crosswalk Particulates'!$A:$A,0))</f>
        <v>process-other-industry</v>
      </c>
      <c r="G1426" s="39">
        <f>INDEX('Crosswalk Particulates'!$E:$E,MATCH('2017 EPA Data'!$B1426,'Crosswalk Particulates'!$D:$D,0))</f>
        <v>0</v>
      </c>
      <c r="H1426" s="50">
        <f t="shared" si="22"/>
        <v>0</v>
      </c>
    </row>
    <row r="1427" spans="1:8" hidden="1" x14ac:dyDescent="0.25">
      <c r="A1427" s="31" t="s">
        <v>2469</v>
      </c>
      <c r="B1427" s="31" t="s">
        <v>2597</v>
      </c>
      <c r="C1427" s="31" t="s">
        <v>2408</v>
      </c>
      <c r="D1427" s="41">
        <v>16145.337972325726</v>
      </c>
      <c r="E1427" s="31" t="s">
        <v>2409</v>
      </c>
      <c r="F1427" s="35" t="str">
        <f>INDEX('Crosswalk Particulates'!$B:$B,MATCH('2017 EPA Data'!A1427,'Crosswalk Particulates'!$A:$A,0))</f>
        <v>process-chemicals-industry</v>
      </c>
      <c r="G1427" s="39">
        <f>INDEX('Crosswalk Particulates'!$E:$E,MATCH('2017 EPA Data'!$B1427,'Crosswalk Particulates'!$D:$D,0))</f>
        <v>0</v>
      </c>
      <c r="H1427" s="50">
        <f t="shared" si="22"/>
        <v>0</v>
      </c>
    </row>
    <row r="1428" spans="1:8" hidden="1" x14ac:dyDescent="0.25">
      <c r="A1428" s="31" t="s">
        <v>2429</v>
      </c>
      <c r="B1428" s="31" t="s">
        <v>2541</v>
      </c>
      <c r="C1428" s="31" t="s">
        <v>2408</v>
      </c>
      <c r="D1428" s="41">
        <v>16102.929878417501</v>
      </c>
      <c r="E1428" s="31" t="s">
        <v>2409</v>
      </c>
      <c r="F1428" s="35" t="str">
        <f>INDEX('Crosswalk Particulates'!$B:$B,MATCH('2017 EPA Data'!A1428,'Crosswalk Particulates'!$A:$A,0))</f>
        <v>process-other-industry</v>
      </c>
      <c r="G1428" s="39">
        <f>INDEX('Crosswalk Particulates'!$E:$E,MATCH('2017 EPA Data'!$B1428,'Crosswalk Particulates'!$D:$D,0))</f>
        <v>0</v>
      </c>
      <c r="H1428" s="50">
        <f t="shared" si="22"/>
        <v>0</v>
      </c>
    </row>
    <row r="1429" spans="1:8" hidden="1" x14ac:dyDescent="0.25">
      <c r="A1429" s="31" t="s">
        <v>2520</v>
      </c>
      <c r="B1429" s="31" t="s">
        <v>2513</v>
      </c>
      <c r="C1429" s="31" t="s">
        <v>2514</v>
      </c>
      <c r="D1429" s="41">
        <v>16102.320538499456</v>
      </c>
      <c r="E1429" s="31" t="s">
        <v>2409</v>
      </c>
      <c r="F1429" s="35" t="str">
        <f>INDEX('Crosswalk Particulates'!$B:$B,MATCH('2017 EPA Data'!A1429,'Crosswalk Particulates'!$A:$A,0))</f>
        <v>industry-fuel-oil</v>
      </c>
      <c r="G1429" s="39">
        <f>INDEX('Crosswalk Particulates'!$E:$E,MATCH('2017 EPA Data'!$B1429,'Crosswalk Particulates'!$D:$D,0))</f>
        <v>0</v>
      </c>
      <c r="H1429" s="50">
        <f t="shared" si="22"/>
        <v>0</v>
      </c>
    </row>
    <row r="1430" spans="1:8" hidden="1" x14ac:dyDescent="0.25">
      <c r="A1430" s="31" t="s">
        <v>2477</v>
      </c>
      <c r="B1430" s="31" t="s">
        <v>2592</v>
      </c>
      <c r="C1430" s="31" t="s">
        <v>2408</v>
      </c>
      <c r="D1430" s="41">
        <v>16090.677616945441</v>
      </c>
      <c r="E1430" s="31" t="s">
        <v>2409</v>
      </c>
      <c r="F1430" s="35" t="str">
        <f>INDEX('Crosswalk Particulates'!$B:$B,MATCH('2017 EPA Data'!A1430,'Crosswalk Particulates'!$A:$A,0))</f>
        <v>process-other-industry</v>
      </c>
      <c r="G1430" s="39">
        <f>INDEX('Crosswalk Particulates'!$E:$E,MATCH('2017 EPA Data'!$B1430,'Crosswalk Particulates'!$D:$D,0))</f>
        <v>0</v>
      </c>
      <c r="H1430" s="50">
        <f t="shared" si="22"/>
        <v>0</v>
      </c>
    </row>
    <row r="1431" spans="1:8" hidden="1" x14ac:dyDescent="0.25">
      <c r="A1431" s="31" t="s">
        <v>2440</v>
      </c>
      <c r="B1431" s="31" t="s">
        <v>2620</v>
      </c>
      <c r="C1431" s="31" t="s">
        <v>2408</v>
      </c>
      <c r="D1431" s="41">
        <v>16090.238840165093</v>
      </c>
      <c r="E1431" s="31" t="s">
        <v>2409</v>
      </c>
      <c r="F1431" s="35" t="str">
        <f>INDEX('Crosswalk Particulates'!$B:$B,MATCH('2017 EPA Data'!A1431,'Crosswalk Particulates'!$A:$A,0))</f>
        <v>Residential Buildings Sector</v>
      </c>
      <c r="G1431" s="39">
        <f>INDEX('Crosswalk Particulates'!$E:$E,MATCH('2017 EPA Data'!$B1431,'Crosswalk Particulates'!$D:$D,0))</f>
        <v>0</v>
      </c>
      <c r="H1431" s="50">
        <f t="shared" si="22"/>
        <v>0</v>
      </c>
    </row>
    <row r="1432" spans="1:8" hidden="1" x14ac:dyDescent="0.25">
      <c r="A1432" s="31" t="s">
        <v>2469</v>
      </c>
      <c r="B1432" s="31" t="s">
        <v>2608</v>
      </c>
      <c r="C1432" s="31" t="s">
        <v>2408</v>
      </c>
      <c r="D1432" s="41">
        <v>16056.31478472</v>
      </c>
      <c r="E1432" s="31" t="s">
        <v>2409</v>
      </c>
      <c r="F1432" s="35" t="str">
        <f>INDEX('Crosswalk Particulates'!$B:$B,MATCH('2017 EPA Data'!A1432,'Crosswalk Particulates'!$A:$A,0))</f>
        <v>process-chemicals-industry</v>
      </c>
      <c r="G1432" s="39">
        <f>INDEX('Crosswalk Particulates'!$E:$E,MATCH('2017 EPA Data'!$B1432,'Crosswalk Particulates'!$D:$D,0))</f>
        <v>0</v>
      </c>
      <c r="H1432" s="50">
        <f t="shared" si="22"/>
        <v>0</v>
      </c>
    </row>
    <row r="1433" spans="1:8" hidden="1" x14ac:dyDescent="0.25">
      <c r="A1433" s="31" t="s">
        <v>2510</v>
      </c>
      <c r="B1433" s="31" t="s">
        <v>2468</v>
      </c>
      <c r="C1433" s="31" t="s">
        <v>2408</v>
      </c>
      <c r="D1433" s="41">
        <v>16053.523534440001</v>
      </c>
      <c r="E1433" s="31" t="s">
        <v>2409</v>
      </c>
      <c r="F1433" s="35" t="str">
        <f>INDEX('Crosswalk Particulates'!$B:$B,MATCH('2017 EPA Data'!A1433,'Crosswalk Particulates'!$A:$A,0))</f>
        <v>process-iron and steel-industry</v>
      </c>
      <c r="G1433" s="39">
        <f>INDEX('Crosswalk Particulates'!$E:$E,MATCH('2017 EPA Data'!$B1433,'Crosswalk Particulates'!$D:$D,0))</f>
        <v>0</v>
      </c>
      <c r="H1433" s="50">
        <f t="shared" si="22"/>
        <v>0</v>
      </c>
    </row>
    <row r="1434" spans="1:8" hidden="1" x14ac:dyDescent="0.25">
      <c r="A1434" s="31" t="s">
        <v>2477</v>
      </c>
      <c r="B1434" s="31" t="s">
        <v>2548</v>
      </c>
      <c r="D1434" s="41">
        <v>16028</v>
      </c>
      <c r="E1434" s="31" t="s">
        <v>2409</v>
      </c>
      <c r="F1434" s="35" t="str">
        <f>INDEX('Crosswalk Particulates'!$B:$B,MATCH('2017 EPA Data'!A1434,'Crosswalk Particulates'!$A:$A,0))</f>
        <v>process-other-industry</v>
      </c>
      <c r="G1434" s="39">
        <f>INDEX('Crosswalk Particulates'!$E:$E,MATCH('2017 EPA Data'!$B1434,'Crosswalk Particulates'!$D:$D,0))</f>
        <v>0</v>
      </c>
      <c r="H1434" s="50">
        <f t="shared" si="22"/>
        <v>0</v>
      </c>
    </row>
    <row r="1435" spans="1:8" hidden="1" x14ac:dyDescent="0.25">
      <c r="A1435" s="31" t="s">
        <v>2429</v>
      </c>
      <c r="B1435" s="31" t="s">
        <v>2461</v>
      </c>
      <c r="C1435" s="31" t="s">
        <v>2408</v>
      </c>
      <c r="D1435" s="41">
        <v>15999.59028</v>
      </c>
      <c r="E1435" s="31" t="s">
        <v>2409</v>
      </c>
      <c r="F1435" s="35" t="str">
        <f>INDEX('Crosswalk Particulates'!$B:$B,MATCH('2017 EPA Data'!A1435,'Crosswalk Particulates'!$A:$A,0))</f>
        <v>process-other-industry</v>
      </c>
      <c r="G1435" s="39">
        <f>INDEX('Crosswalk Particulates'!$E:$E,MATCH('2017 EPA Data'!$B1435,'Crosswalk Particulates'!$D:$D,0))</f>
        <v>0</v>
      </c>
      <c r="H1435" s="50">
        <f t="shared" si="22"/>
        <v>0</v>
      </c>
    </row>
    <row r="1436" spans="1:8" hidden="1" x14ac:dyDescent="0.25">
      <c r="A1436" s="31" t="s">
        <v>2473</v>
      </c>
      <c r="B1436" s="31" t="s">
        <v>2484</v>
      </c>
      <c r="C1436" s="31" t="s">
        <v>2408</v>
      </c>
      <c r="D1436" s="41">
        <v>15966</v>
      </c>
      <c r="E1436" s="31" t="s">
        <v>2409</v>
      </c>
      <c r="F1436" s="35" t="str">
        <f>INDEX('Crosswalk Particulates'!$B:$B,MATCH('2017 EPA Data'!A1436,'Crosswalk Particulates'!$A:$A,0))</f>
        <v>Commercial Buildings Sector</v>
      </c>
      <c r="G1436" s="39">
        <f>INDEX('Crosswalk Particulates'!$E:$E,MATCH('2017 EPA Data'!$B1436,'Crosswalk Particulates'!$D:$D,0))</f>
        <v>0</v>
      </c>
      <c r="H1436" s="50">
        <f t="shared" si="22"/>
        <v>0</v>
      </c>
    </row>
    <row r="1437" spans="1:8" hidden="1" x14ac:dyDescent="0.25">
      <c r="A1437" s="31" t="s">
        <v>2442</v>
      </c>
      <c r="B1437" s="31" t="s">
        <v>2506</v>
      </c>
      <c r="C1437" s="31" t="s">
        <v>2448</v>
      </c>
      <c r="D1437" s="41">
        <v>15928.790076288396</v>
      </c>
      <c r="E1437" s="31" t="s">
        <v>2413</v>
      </c>
      <c r="F1437" s="35" t="str">
        <f>INDEX('Crosswalk Particulates'!$B:$B,MATCH('2017 EPA Data'!A1437,'Crosswalk Particulates'!$A:$A,0))</f>
        <v>industry-fuel-natural gas</v>
      </c>
      <c r="G1437" s="39" t="str">
        <f>INDEX('Crosswalk Particulates'!$E:$E,MATCH('2017 EPA Data'!$B1437,'Crosswalk Particulates'!$D:$D,0))</f>
        <v>SOx</v>
      </c>
      <c r="H1437" s="50">
        <f t="shared" si="22"/>
        <v>14450372468.986399</v>
      </c>
    </row>
    <row r="1438" spans="1:8" hidden="1" x14ac:dyDescent="0.25">
      <c r="A1438" s="31" t="s">
        <v>2433</v>
      </c>
      <c r="B1438" s="31" t="s">
        <v>2541</v>
      </c>
      <c r="C1438" s="31" t="s">
        <v>2408</v>
      </c>
      <c r="D1438" s="41">
        <v>15916.878677943481</v>
      </c>
      <c r="E1438" s="31" t="s">
        <v>2409</v>
      </c>
      <c r="F1438" s="35" t="str">
        <f>INDEX('Crosswalk Particulates'!$B:$B,MATCH('2017 EPA Data'!A1438,'Crosswalk Particulates'!$A:$A,0))</f>
        <v>process-ngps-industry</v>
      </c>
      <c r="G1438" s="39">
        <f>INDEX('Crosswalk Particulates'!$E:$E,MATCH('2017 EPA Data'!$B1438,'Crosswalk Particulates'!$D:$D,0))</f>
        <v>0</v>
      </c>
      <c r="H1438" s="50">
        <f t="shared" si="22"/>
        <v>0</v>
      </c>
    </row>
    <row r="1439" spans="1:8" hidden="1" x14ac:dyDescent="0.25">
      <c r="A1439" s="31" t="s">
        <v>2438</v>
      </c>
      <c r="B1439" s="31" t="s">
        <v>2533</v>
      </c>
      <c r="C1439" s="31" t="s">
        <v>2408</v>
      </c>
      <c r="D1439" s="41">
        <v>15902.332659600001</v>
      </c>
      <c r="E1439" s="31" t="s">
        <v>2409</v>
      </c>
      <c r="F1439" s="35" t="str">
        <f>INDEX('Crosswalk Particulates'!$B:$B,MATCH('2017 EPA Data'!A1439,'Crosswalk Particulates'!$A:$A,0))</f>
        <v>process-other-industry</v>
      </c>
      <c r="G1439" s="39">
        <f>INDEX('Crosswalk Particulates'!$E:$E,MATCH('2017 EPA Data'!$B1439,'Crosswalk Particulates'!$D:$D,0))</f>
        <v>0</v>
      </c>
      <c r="H1439" s="50">
        <f t="shared" si="22"/>
        <v>0</v>
      </c>
    </row>
    <row r="1440" spans="1:8" hidden="1" x14ac:dyDescent="0.25">
      <c r="A1440" s="31" t="s">
        <v>2443</v>
      </c>
      <c r="B1440" s="31" t="s">
        <v>2497</v>
      </c>
      <c r="C1440" s="31" t="s">
        <v>2408</v>
      </c>
      <c r="D1440" s="41">
        <v>15884.73708394425</v>
      </c>
      <c r="E1440" s="31" t="s">
        <v>2409</v>
      </c>
      <c r="F1440" s="35" t="str">
        <f>INDEX('Crosswalk Particulates'!$B:$B,MATCH('2017 EPA Data'!A1440,'Crosswalk Particulates'!$A:$A,0))</f>
        <v>process-agriculture-industry</v>
      </c>
      <c r="G1440" s="39">
        <f>INDEX('Crosswalk Particulates'!$E:$E,MATCH('2017 EPA Data'!$B1440,'Crosswalk Particulates'!$D:$D,0))</f>
        <v>0</v>
      </c>
      <c r="H1440" s="50">
        <f t="shared" si="22"/>
        <v>0</v>
      </c>
    </row>
    <row r="1441" spans="1:8" hidden="1" x14ac:dyDescent="0.25">
      <c r="A1441" s="31" t="s">
        <v>2469</v>
      </c>
      <c r="B1441" s="31" t="s">
        <v>2629</v>
      </c>
      <c r="C1441" s="31" t="s">
        <v>2408</v>
      </c>
      <c r="D1441" s="41">
        <v>15860.49502</v>
      </c>
      <c r="E1441" s="31" t="s">
        <v>2409</v>
      </c>
      <c r="F1441" s="35" t="str">
        <f>INDEX('Crosswalk Particulates'!$B:$B,MATCH('2017 EPA Data'!A1441,'Crosswalk Particulates'!$A:$A,0))</f>
        <v>process-chemicals-industry</v>
      </c>
      <c r="G1441" s="39">
        <f>INDEX('Crosswalk Particulates'!$E:$E,MATCH('2017 EPA Data'!$B1441,'Crosswalk Particulates'!$D:$D,0))</f>
        <v>0</v>
      </c>
      <c r="H1441" s="50">
        <f t="shared" si="22"/>
        <v>0</v>
      </c>
    </row>
    <row r="1442" spans="1:8" hidden="1" x14ac:dyDescent="0.25">
      <c r="A1442" s="31" t="s">
        <v>2555</v>
      </c>
      <c r="B1442" s="31" t="s">
        <v>2426</v>
      </c>
      <c r="C1442" s="31" t="s">
        <v>2408</v>
      </c>
      <c r="D1442" s="41">
        <v>15851.979893120739</v>
      </c>
      <c r="E1442" s="31" t="s">
        <v>2409</v>
      </c>
      <c r="F1442" s="35" t="str">
        <f>INDEX('Crosswalk Particulates'!$B:$B,MATCH('2017 EPA Data'!A1442,'Crosswalk Particulates'!$A:$A,0))</f>
        <v>Commercial Buildings Sector</v>
      </c>
      <c r="G1442" s="39">
        <f>INDEX('Crosswalk Particulates'!$E:$E,MATCH('2017 EPA Data'!$B1442,'Crosswalk Particulates'!$D:$D,0))</f>
        <v>0</v>
      </c>
      <c r="H1442" s="50">
        <f t="shared" si="22"/>
        <v>0</v>
      </c>
    </row>
    <row r="1443" spans="1:8" hidden="1" x14ac:dyDescent="0.25">
      <c r="A1443" s="31" t="s">
        <v>2443</v>
      </c>
      <c r="B1443" s="31" t="s">
        <v>2541</v>
      </c>
      <c r="C1443" s="31" t="s">
        <v>2408</v>
      </c>
      <c r="D1443" s="41">
        <v>15779.865416445407</v>
      </c>
      <c r="E1443" s="31" t="s">
        <v>2409</v>
      </c>
      <c r="F1443" s="35" t="str">
        <f>INDEX('Crosswalk Particulates'!$B:$B,MATCH('2017 EPA Data'!A1443,'Crosswalk Particulates'!$A:$A,0))</f>
        <v>process-agriculture-industry</v>
      </c>
      <c r="G1443" s="39">
        <f>INDEX('Crosswalk Particulates'!$E:$E,MATCH('2017 EPA Data'!$B1443,'Crosswalk Particulates'!$D:$D,0))</f>
        <v>0</v>
      </c>
      <c r="H1443" s="50">
        <f t="shared" si="22"/>
        <v>0</v>
      </c>
    </row>
    <row r="1444" spans="1:8" hidden="1" x14ac:dyDescent="0.25">
      <c r="A1444" s="31" t="s">
        <v>2510</v>
      </c>
      <c r="B1444" s="31" t="s">
        <v>2602</v>
      </c>
      <c r="C1444" s="31" t="s">
        <v>2408</v>
      </c>
      <c r="D1444" s="41">
        <v>15745.0874</v>
      </c>
      <c r="E1444" s="31" t="s">
        <v>2409</v>
      </c>
      <c r="F1444" s="35" t="str">
        <f>INDEX('Crosswalk Particulates'!$B:$B,MATCH('2017 EPA Data'!A1444,'Crosswalk Particulates'!$A:$A,0))</f>
        <v>process-iron and steel-industry</v>
      </c>
      <c r="G1444" s="39">
        <f>INDEX('Crosswalk Particulates'!$E:$E,MATCH('2017 EPA Data'!$B1444,'Crosswalk Particulates'!$D:$D,0))</f>
        <v>0</v>
      </c>
      <c r="H1444" s="50">
        <f t="shared" si="22"/>
        <v>0</v>
      </c>
    </row>
    <row r="1445" spans="1:8" hidden="1" x14ac:dyDescent="0.25">
      <c r="A1445" s="31" t="s">
        <v>2491</v>
      </c>
      <c r="B1445" s="31" t="s">
        <v>2630</v>
      </c>
      <c r="C1445" s="31" t="s">
        <v>2408</v>
      </c>
      <c r="D1445" s="41">
        <v>15724.753104886691</v>
      </c>
      <c r="E1445" s="31" t="s">
        <v>2409</v>
      </c>
      <c r="F1445" s="35" t="str">
        <f>INDEX('Crosswalk Particulates'!$B:$B,MATCH('2017 EPA Data'!A1445,'Crosswalk Particulates'!$A:$A,0))</f>
        <v>industry-fuel-biomass</v>
      </c>
      <c r="G1445" s="39">
        <f>INDEX('Crosswalk Particulates'!$E:$E,MATCH('2017 EPA Data'!$B1445,'Crosswalk Particulates'!$D:$D,0))</f>
        <v>0</v>
      </c>
      <c r="H1445" s="50">
        <f t="shared" si="22"/>
        <v>0</v>
      </c>
    </row>
    <row r="1446" spans="1:8" hidden="1" x14ac:dyDescent="0.25">
      <c r="A1446" s="31" t="s">
        <v>2433</v>
      </c>
      <c r="B1446" s="31" t="s">
        <v>2630</v>
      </c>
      <c r="C1446" s="31" t="s">
        <v>2408</v>
      </c>
      <c r="D1446" s="41">
        <v>15689.596134749361</v>
      </c>
      <c r="E1446" s="31" t="s">
        <v>2409</v>
      </c>
      <c r="F1446" s="35" t="str">
        <f>INDEX('Crosswalk Particulates'!$B:$B,MATCH('2017 EPA Data'!A1446,'Crosswalk Particulates'!$A:$A,0))</f>
        <v>process-ngps-industry</v>
      </c>
      <c r="G1446" s="39">
        <f>INDEX('Crosswalk Particulates'!$E:$E,MATCH('2017 EPA Data'!$B1446,'Crosswalk Particulates'!$D:$D,0))</f>
        <v>0</v>
      </c>
      <c r="H1446" s="50">
        <f t="shared" si="22"/>
        <v>0</v>
      </c>
    </row>
    <row r="1447" spans="1:8" hidden="1" x14ac:dyDescent="0.25">
      <c r="A1447" s="31" t="s">
        <v>2429</v>
      </c>
      <c r="B1447" s="31" t="s">
        <v>2581</v>
      </c>
      <c r="C1447" s="31" t="s">
        <v>2408</v>
      </c>
      <c r="D1447" s="41">
        <v>15638.962280350001</v>
      </c>
      <c r="E1447" s="31" t="s">
        <v>2409</v>
      </c>
      <c r="F1447" s="35" t="str">
        <f>INDEX('Crosswalk Particulates'!$B:$B,MATCH('2017 EPA Data'!A1447,'Crosswalk Particulates'!$A:$A,0))</f>
        <v>process-other-industry</v>
      </c>
      <c r="G1447" s="39">
        <f>INDEX('Crosswalk Particulates'!$E:$E,MATCH('2017 EPA Data'!$B1447,'Crosswalk Particulates'!$D:$D,0))</f>
        <v>0</v>
      </c>
      <c r="H1447" s="50">
        <f t="shared" si="22"/>
        <v>0</v>
      </c>
    </row>
    <row r="1448" spans="1:8" hidden="1" x14ac:dyDescent="0.25">
      <c r="A1448" s="31" t="s">
        <v>2418</v>
      </c>
      <c r="B1448" s="31" t="s">
        <v>2525</v>
      </c>
      <c r="D1448" s="41">
        <v>15631.177825989134</v>
      </c>
      <c r="E1448" s="31" t="s">
        <v>2413</v>
      </c>
      <c r="F1448" s="35" t="str">
        <f>INDEX('Crosswalk Particulates'!$B:$B,MATCH('2017 EPA Data'!A1448,'Crosswalk Particulates'!$A:$A,0))</f>
        <v>Transportation Sector</v>
      </c>
      <c r="G1448" s="39" t="str">
        <f>INDEX('Crosswalk Particulates'!$E:$E,MATCH('2017 EPA Data'!$B1448,'Crosswalk Particulates'!$D:$D,0))</f>
        <v>OC</v>
      </c>
      <c r="H1448" s="50">
        <f t="shared" si="22"/>
        <v>14180382855.992538</v>
      </c>
    </row>
    <row r="1449" spans="1:8" hidden="1" x14ac:dyDescent="0.25">
      <c r="A1449" s="31" t="s">
        <v>2442</v>
      </c>
      <c r="B1449" s="31" t="s">
        <v>2553</v>
      </c>
      <c r="C1449" s="31" t="s">
        <v>2408</v>
      </c>
      <c r="D1449" s="41">
        <v>15622.043662860391</v>
      </c>
      <c r="E1449" s="31" t="s">
        <v>2409</v>
      </c>
      <c r="F1449" s="35" t="str">
        <f>INDEX('Crosswalk Particulates'!$B:$B,MATCH('2017 EPA Data'!A1449,'Crosswalk Particulates'!$A:$A,0))</f>
        <v>industry-fuel-natural gas</v>
      </c>
      <c r="G1449" s="39">
        <f>INDEX('Crosswalk Particulates'!$E:$E,MATCH('2017 EPA Data'!$B1449,'Crosswalk Particulates'!$D:$D,0))</f>
        <v>0</v>
      </c>
      <c r="H1449" s="50">
        <f t="shared" si="22"/>
        <v>0</v>
      </c>
    </row>
    <row r="1450" spans="1:8" hidden="1" x14ac:dyDescent="0.25">
      <c r="A1450" s="31" t="s">
        <v>2546</v>
      </c>
      <c r="B1450" s="31" t="s">
        <v>2415</v>
      </c>
      <c r="C1450" s="31" t="s">
        <v>2408</v>
      </c>
      <c r="D1450" s="41">
        <v>15612.838849022914</v>
      </c>
      <c r="E1450" s="31" t="s">
        <v>2409</v>
      </c>
      <c r="F1450" s="35" t="str">
        <f>INDEX('Crosswalk Particulates'!$B:$B,MATCH('2017 EPA Data'!A1450,'Crosswalk Particulates'!$A:$A,0))</f>
        <v>Commercial Buildings Sector</v>
      </c>
      <c r="G1450" s="39">
        <f>INDEX('Crosswalk Particulates'!$E:$E,MATCH('2017 EPA Data'!$B1450,'Crosswalk Particulates'!$D:$D,0))</f>
        <v>0</v>
      </c>
      <c r="H1450" s="50">
        <f t="shared" si="22"/>
        <v>0</v>
      </c>
    </row>
    <row r="1451" spans="1:8" hidden="1" x14ac:dyDescent="0.25">
      <c r="A1451" s="31" t="s">
        <v>2523</v>
      </c>
      <c r="B1451" s="31" t="s">
        <v>2422</v>
      </c>
      <c r="C1451" s="31" t="s">
        <v>2408</v>
      </c>
      <c r="D1451" s="41">
        <v>15582.658201063006</v>
      </c>
      <c r="E1451" s="31" t="s">
        <v>2409</v>
      </c>
      <c r="F1451" s="35" t="str">
        <f>INDEX('Crosswalk Particulates'!$B:$B,MATCH('2017 EPA Data'!A1451,'Crosswalk Particulates'!$A:$A,0))</f>
        <v>industry-fuel-other</v>
      </c>
      <c r="G1451" s="39">
        <f>INDEX('Crosswalk Particulates'!$E:$E,MATCH('2017 EPA Data'!$B1451,'Crosswalk Particulates'!$D:$D,0))</f>
        <v>0</v>
      </c>
      <c r="H1451" s="50">
        <f t="shared" si="22"/>
        <v>0</v>
      </c>
    </row>
    <row r="1452" spans="1:8" hidden="1" x14ac:dyDescent="0.25">
      <c r="A1452" s="31" t="s">
        <v>2492</v>
      </c>
      <c r="B1452" s="31" t="s">
        <v>2575</v>
      </c>
      <c r="C1452" s="31" t="s">
        <v>2408</v>
      </c>
      <c r="D1452" s="41">
        <v>15453.8100488412</v>
      </c>
      <c r="E1452" s="31" t="s">
        <v>2409</v>
      </c>
      <c r="F1452" s="35" t="str">
        <f>INDEX('Crosswalk Particulates'!$B:$B,MATCH('2017 EPA Data'!A1452,'Crosswalk Particulates'!$A:$A,0))</f>
        <v>Commercial Buildings Sector</v>
      </c>
      <c r="G1452" s="39">
        <f>INDEX('Crosswalk Particulates'!$E:$E,MATCH('2017 EPA Data'!$B1452,'Crosswalk Particulates'!$D:$D,0))</f>
        <v>0</v>
      </c>
      <c r="H1452" s="50">
        <f t="shared" si="22"/>
        <v>0</v>
      </c>
    </row>
    <row r="1453" spans="1:8" hidden="1" x14ac:dyDescent="0.25">
      <c r="A1453" s="31" t="s">
        <v>2456</v>
      </c>
      <c r="B1453" s="31" t="s">
        <v>2513</v>
      </c>
      <c r="C1453" s="31" t="s">
        <v>2514</v>
      </c>
      <c r="D1453" s="41">
        <v>15392.337734270195</v>
      </c>
      <c r="E1453" s="31" t="s">
        <v>2409</v>
      </c>
      <c r="F1453" s="35" t="str">
        <f>INDEX('Crosswalk Particulates'!$B:$B,MATCH('2017 EPA Data'!A1453,'Crosswalk Particulates'!$A:$A,0))</f>
        <v>Electricity Sector</v>
      </c>
      <c r="G1453" s="39">
        <f>INDEX('Crosswalk Particulates'!$E:$E,MATCH('2017 EPA Data'!$B1453,'Crosswalk Particulates'!$D:$D,0))</f>
        <v>0</v>
      </c>
      <c r="H1453" s="50">
        <f t="shared" si="22"/>
        <v>0</v>
      </c>
    </row>
    <row r="1454" spans="1:8" hidden="1" x14ac:dyDescent="0.25">
      <c r="A1454" s="31" t="s">
        <v>2494</v>
      </c>
      <c r="B1454" s="31" t="s">
        <v>2631</v>
      </c>
      <c r="C1454" s="31" t="s">
        <v>2408</v>
      </c>
      <c r="D1454" s="41">
        <v>15372.250512415623</v>
      </c>
      <c r="E1454" s="31" t="s">
        <v>2409</v>
      </c>
      <c r="F1454" s="35" t="str">
        <f>INDEX('Crosswalk Particulates'!$B:$B,MATCH('2017 EPA Data'!A1454,'Crosswalk Particulates'!$A:$A,0))</f>
        <v>Transportation Sector</v>
      </c>
      <c r="G1454" s="39">
        <f>INDEX('Crosswalk Particulates'!$E:$E,MATCH('2017 EPA Data'!$B1454,'Crosswalk Particulates'!$D:$D,0))</f>
        <v>0</v>
      </c>
      <c r="H1454" s="50">
        <f t="shared" si="22"/>
        <v>0</v>
      </c>
    </row>
    <row r="1455" spans="1:8" hidden="1" x14ac:dyDescent="0.25">
      <c r="A1455" s="31" t="s">
        <v>2433</v>
      </c>
      <c r="B1455" s="31" t="s">
        <v>2543</v>
      </c>
      <c r="C1455" s="31" t="s">
        <v>2408</v>
      </c>
      <c r="D1455" s="41">
        <v>15348.112621805114</v>
      </c>
      <c r="E1455" s="31" t="s">
        <v>2409</v>
      </c>
      <c r="F1455" s="35" t="str">
        <f>INDEX('Crosswalk Particulates'!$B:$B,MATCH('2017 EPA Data'!A1455,'Crosswalk Particulates'!$A:$A,0))</f>
        <v>process-ngps-industry</v>
      </c>
      <c r="G1455" s="39">
        <f>INDEX('Crosswalk Particulates'!$E:$E,MATCH('2017 EPA Data'!$B1455,'Crosswalk Particulates'!$D:$D,0))</f>
        <v>0</v>
      </c>
      <c r="H1455" s="50">
        <f t="shared" si="22"/>
        <v>0</v>
      </c>
    </row>
    <row r="1456" spans="1:8" hidden="1" x14ac:dyDescent="0.25">
      <c r="A1456" s="31" t="s">
        <v>2493</v>
      </c>
      <c r="B1456" s="31" t="s">
        <v>2585</v>
      </c>
      <c r="C1456" s="31" t="s">
        <v>2408</v>
      </c>
      <c r="D1456" s="41">
        <v>15339.717549635279</v>
      </c>
      <c r="E1456" s="31" t="s">
        <v>2409</v>
      </c>
      <c r="F1456" s="35" t="str">
        <f>INDEX('Crosswalk Particulates'!$B:$B,MATCH('2017 EPA Data'!A1456,'Crosswalk Particulates'!$A:$A,0))</f>
        <v>process-other-industry</v>
      </c>
      <c r="G1456" s="39">
        <f>INDEX('Crosswalk Particulates'!$E:$E,MATCH('2017 EPA Data'!$B1456,'Crosswalk Particulates'!$D:$D,0))</f>
        <v>0</v>
      </c>
      <c r="H1456" s="50">
        <f t="shared" si="22"/>
        <v>0</v>
      </c>
    </row>
    <row r="1457" spans="1:8" hidden="1" x14ac:dyDescent="0.25">
      <c r="A1457" s="31" t="s">
        <v>2477</v>
      </c>
      <c r="B1457" s="31" t="s">
        <v>2502</v>
      </c>
      <c r="C1457" s="31" t="s">
        <v>2408</v>
      </c>
      <c r="D1457" s="41">
        <v>15322.238519387512</v>
      </c>
      <c r="E1457" s="31" t="s">
        <v>2409</v>
      </c>
      <c r="F1457" s="35" t="str">
        <f>INDEX('Crosswalk Particulates'!$B:$B,MATCH('2017 EPA Data'!A1457,'Crosswalk Particulates'!$A:$A,0))</f>
        <v>process-other-industry</v>
      </c>
      <c r="G1457" s="39">
        <f>INDEX('Crosswalk Particulates'!$E:$E,MATCH('2017 EPA Data'!$B1457,'Crosswalk Particulates'!$D:$D,0))</f>
        <v>0</v>
      </c>
      <c r="H1457" s="50">
        <f t="shared" si="22"/>
        <v>0</v>
      </c>
    </row>
    <row r="1458" spans="1:8" hidden="1" x14ac:dyDescent="0.25">
      <c r="A1458" s="31" t="s">
        <v>2556</v>
      </c>
      <c r="B1458" s="31" t="s">
        <v>2550</v>
      </c>
      <c r="C1458" s="31" t="s">
        <v>2408</v>
      </c>
      <c r="D1458" s="41">
        <v>15319.263778803916</v>
      </c>
      <c r="E1458" s="31" t="s">
        <v>2409</v>
      </c>
      <c r="F1458" s="35" t="str">
        <f>INDEX('Crosswalk Particulates'!$B:$B,MATCH('2017 EPA Data'!A1458,'Crosswalk Particulates'!$A:$A,0))</f>
        <v>Commercial Buildings Sector</v>
      </c>
      <c r="G1458" s="39">
        <f>INDEX('Crosswalk Particulates'!$E:$E,MATCH('2017 EPA Data'!$B1458,'Crosswalk Particulates'!$D:$D,0))</f>
        <v>0</v>
      </c>
      <c r="H1458" s="50">
        <f t="shared" si="22"/>
        <v>0</v>
      </c>
    </row>
    <row r="1459" spans="1:8" hidden="1" x14ac:dyDescent="0.25">
      <c r="A1459" s="31" t="s">
        <v>2440</v>
      </c>
      <c r="B1459" s="31" t="s">
        <v>2527</v>
      </c>
      <c r="C1459" s="31" t="s">
        <v>2408</v>
      </c>
      <c r="D1459" s="41">
        <v>15309.857379308432</v>
      </c>
      <c r="E1459" s="31" t="s">
        <v>2409</v>
      </c>
      <c r="F1459" s="35" t="str">
        <f>INDEX('Crosswalk Particulates'!$B:$B,MATCH('2017 EPA Data'!A1459,'Crosswalk Particulates'!$A:$A,0))</f>
        <v>Residential Buildings Sector</v>
      </c>
      <c r="G1459" s="39">
        <f>INDEX('Crosswalk Particulates'!$E:$E,MATCH('2017 EPA Data'!$B1459,'Crosswalk Particulates'!$D:$D,0))</f>
        <v>0</v>
      </c>
      <c r="H1459" s="50">
        <f t="shared" si="22"/>
        <v>0</v>
      </c>
    </row>
    <row r="1460" spans="1:8" hidden="1" x14ac:dyDescent="0.25">
      <c r="A1460" s="31" t="s">
        <v>2443</v>
      </c>
      <c r="B1460" s="31" t="s">
        <v>2449</v>
      </c>
      <c r="C1460" s="31" t="s">
        <v>2408</v>
      </c>
      <c r="D1460" s="41">
        <v>15208</v>
      </c>
      <c r="E1460" s="31" t="s">
        <v>2409</v>
      </c>
      <c r="F1460" s="35" t="str">
        <f>INDEX('Crosswalk Particulates'!$B:$B,MATCH('2017 EPA Data'!A1460,'Crosswalk Particulates'!$A:$A,0))</f>
        <v>process-agriculture-industry</v>
      </c>
      <c r="G1460" s="39">
        <f>INDEX('Crosswalk Particulates'!$E:$E,MATCH('2017 EPA Data'!$B1460,'Crosswalk Particulates'!$D:$D,0))</f>
        <v>0</v>
      </c>
      <c r="H1460" s="50">
        <f t="shared" si="22"/>
        <v>0</v>
      </c>
    </row>
    <row r="1461" spans="1:8" hidden="1" x14ac:dyDescent="0.25">
      <c r="A1461" s="31" t="s">
        <v>2491</v>
      </c>
      <c r="B1461" s="31" t="s">
        <v>2552</v>
      </c>
      <c r="C1461" s="31" t="s">
        <v>2408</v>
      </c>
      <c r="D1461" s="41">
        <v>15181.778405459272</v>
      </c>
      <c r="E1461" s="31" t="s">
        <v>2409</v>
      </c>
      <c r="F1461" s="35" t="str">
        <f>INDEX('Crosswalk Particulates'!$B:$B,MATCH('2017 EPA Data'!A1461,'Crosswalk Particulates'!$A:$A,0))</f>
        <v>industry-fuel-biomass</v>
      </c>
      <c r="G1461" s="39">
        <f>INDEX('Crosswalk Particulates'!$E:$E,MATCH('2017 EPA Data'!$B1461,'Crosswalk Particulates'!$D:$D,0))</f>
        <v>0</v>
      </c>
      <c r="H1461" s="50">
        <f t="shared" si="22"/>
        <v>0</v>
      </c>
    </row>
    <row r="1462" spans="1:8" hidden="1" x14ac:dyDescent="0.25">
      <c r="A1462" s="31" t="s">
        <v>2469</v>
      </c>
      <c r="B1462" s="31" t="s">
        <v>2632</v>
      </c>
      <c r="C1462" s="31" t="s">
        <v>2408</v>
      </c>
      <c r="D1462" s="41">
        <v>15160.706</v>
      </c>
      <c r="E1462" s="31" t="s">
        <v>2409</v>
      </c>
      <c r="F1462" s="35" t="str">
        <f>INDEX('Crosswalk Particulates'!$B:$B,MATCH('2017 EPA Data'!A1462,'Crosswalk Particulates'!$A:$A,0))</f>
        <v>process-chemicals-industry</v>
      </c>
      <c r="G1462" s="39">
        <f>INDEX('Crosswalk Particulates'!$E:$E,MATCH('2017 EPA Data'!$B1462,'Crosswalk Particulates'!$D:$D,0))</f>
        <v>0</v>
      </c>
      <c r="H1462" s="50">
        <f t="shared" si="22"/>
        <v>0</v>
      </c>
    </row>
    <row r="1463" spans="1:8" hidden="1" x14ac:dyDescent="0.25">
      <c r="A1463" s="31" t="s">
        <v>2456</v>
      </c>
      <c r="B1463" s="31" t="s">
        <v>2633</v>
      </c>
      <c r="C1463" s="31" t="s">
        <v>2408</v>
      </c>
      <c r="D1463" s="41">
        <v>15115.175622000001</v>
      </c>
      <c r="E1463" s="31" t="s">
        <v>2409</v>
      </c>
      <c r="F1463" s="35" t="str">
        <f>INDEX('Crosswalk Particulates'!$B:$B,MATCH('2017 EPA Data'!A1463,'Crosswalk Particulates'!$A:$A,0))</f>
        <v>Electricity Sector</v>
      </c>
      <c r="G1463" s="39">
        <f>INDEX('Crosswalk Particulates'!$E:$E,MATCH('2017 EPA Data'!$B1463,'Crosswalk Particulates'!$D:$D,0))</f>
        <v>0</v>
      </c>
      <c r="H1463" s="50">
        <f t="shared" si="22"/>
        <v>0</v>
      </c>
    </row>
    <row r="1464" spans="1:8" hidden="1" x14ac:dyDescent="0.25">
      <c r="A1464" s="31" t="s">
        <v>2450</v>
      </c>
      <c r="B1464" s="31" t="s">
        <v>2466</v>
      </c>
      <c r="C1464" s="31" t="s">
        <v>2408</v>
      </c>
      <c r="D1464" s="41">
        <v>14981.285243980001</v>
      </c>
      <c r="E1464" s="31" t="s">
        <v>2409</v>
      </c>
      <c r="F1464" s="35" t="str">
        <f>INDEX('Crosswalk Particulates'!$B:$B,MATCH('2017 EPA Data'!A1464,'Crosswalk Particulates'!$A:$A,0))</f>
        <v>process-waste-industry</v>
      </c>
      <c r="G1464" s="39">
        <f>INDEX('Crosswalk Particulates'!$E:$E,MATCH('2017 EPA Data'!$B1464,'Crosswalk Particulates'!$D:$D,0))</f>
        <v>0</v>
      </c>
      <c r="H1464" s="50">
        <f t="shared" si="22"/>
        <v>0</v>
      </c>
    </row>
    <row r="1465" spans="1:8" hidden="1" x14ac:dyDescent="0.25">
      <c r="A1465" s="31" t="s">
        <v>2433</v>
      </c>
      <c r="B1465" s="31" t="s">
        <v>2471</v>
      </c>
      <c r="C1465" s="31" t="s">
        <v>2408</v>
      </c>
      <c r="D1465" s="41">
        <v>14892.469148</v>
      </c>
      <c r="E1465" s="31" t="s">
        <v>2409</v>
      </c>
      <c r="F1465" s="35" t="str">
        <f>INDEX('Crosswalk Particulates'!$B:$B,MATCH('2017 EPA Data'!A1465,'Crosswalk Particulates'!$A:$A,0))</f>
        <v>process-ngps-industry</v>
      </c>
      <c r="G1465" s="39">
        <f>INDEX('Crosswalk Particulates'!$E:$E,MATCH('2017 EPA Data'!$B1465,'Crosswalk Particulates'!$D:$D,0))</f>
        <v>0</v>
      </c>
      <c r="H1465" s="50">
        <f t="shared" si="22"/>
        <v>0</v>
      </c>
    </row>
    <row r="1466" spans="1:8" hidden="1" x14ac:dyDescent="0.25">
      <c r="A1466" s="31" t="s">
        <v>2482</v>
      </c>
      <c r="B1466" s="31" t="s">
        <v>2521</v>
      </c>
      <c r="D1466" s="41">
        <v>14857.046525033131</v>
      </c>
      <c r="E1466" s="31" t="s">
        <v>2413</v>
      </c>
      <c r="F1466" s="35" t="str">
        <f>INDEX('Crosswalk Particulates'!$B:$B,MATCH('2017 EPA Data'!A1466,'Crosswalk Particulates'!$A:$A,0))</f>
        <v>Other-EPA</v>
      </c>
      <c r="G1466" s="39">
        <f>INDEX('Crosswalk Particulates'!$E:$E,MATCH('2017 EPA Data'!$B1466,'Crosswalk Particulates'!$D:$D,0))</f>
        <v>0</v>
      </c>
      <c r="H1466" s="50">
        <f t="shared" si="22"/>
        <v>13478101917.820879</v>
      </c>
    </row>
    <row r="1467" spans="1:8" hidden="1" x14ac:dyDescent="0.25">
      <c r="A1467" s="31" t="s">
        <v>2486</v>
      </c>
      <c r="B1467" s="31" t="s">
        <v>2411</v>
      </c>
      <c r="C1467" s="31" t="s">
        <v>2412</v>
      </c>
      <c r="D1467" s="41">
        <v>14839.456749999999</v>
      </c>
      <c r="E1467" s="31" t="s">
        <v>2413</v>
      </c>
      <c r="F1467" s="35" t="str">
        <f>INDEX('Crosswalk Particulates'!$B:$B,MATCH('2017 EPA Data'!A1467,'Crosswalk Particulates'!$A:$A,0))</f>
        <v>process-other-industry</v>
      </c>
      <c r="G1467" s="39">
        <f>INDEX('Crosswalk Particulates'!$E:$E,MATCH('2017 EPA Data'!$B1467,'Crosswalk Particulates'!$D:$D,0))</f>
        <v>0</v>
      </c>
      <c r="H1467" s="50">
        <f t="shared" si="22"/>
        <v>13462144723.353685</v>
      </c>
    </row>
    <row r="1468" spans="1:8" hidden="1" x14ac:dyDescent="0.25">
      <c r="A1468" s="31" t="s">
        <v>2556</v>
      </c>
      <c r="B1468" s="31" t="s">
        <v>2481</v>
      </c>
      <c r="C1468" s="31" t="s">
        <v>2448</v>
      </c>
      <c r="D1468" s="41">
        <v>14827.440993018699</v>
      </c>
      <c r="E1468" s="31" t="s">
        <v>2413</v>
      </c>
      <c r="F1468" s="35" t="str">
        <f>INDEX('Crosswalk Particulates'!$B:$B,MATCH('2017 EPA Data'!A1468,'Crosswalk Particulates'!$A:$A,0))</f>
        <v>Commercial Buildings Sector</v>
      </c>
      <c r="G1468" s="39" t="str">
        <f>INDEX('Crosswalk Particulates'!$E:$E,MATCH('2017 EPA Data'!$B1468,'Crosswalk Particulates'!$D:$D,0))</f>
        <v>PM10</v>
      </c>
      <c r="H1468" s="50">
        <f t="shared" si="22"/>
        <v>13451244199.017246</v>
      </c>
    </row>
    <row r="1469" spans="1:8" hidden="1" x14ac:dyDescent="0.25">
      <c r="A1469" s="31" t="s">
        <v>2423</v>
      </c>
      <c r="B1469" s="31" t="s">
        <v>2521</v>
      </c>
      <c r="D1469" s="41">
        <v>14751.805021459406</v>
      </c>
      <c r="E1469" s="31" t="s">
        <v>2413</v>
      </c>
      <c r="F1469" s="35" t="str">
        <f>INDEX('Crosswalk Particulates'!$B:$B,MATCH('2017 EPA Data'!A1469,'Crosswalk Particulates'!$A:$A,0))</f>
        <v>Other-EPA</v>
      </c>
      <c r="G1469" s="39">
        <f>INDEX('Crosswalk Particulates'!$E:$E,MATCH('2017 EPA Data'!$B1469,'Crosswalk Particulates'!$D:$D,0))</f>
        <v>0</v>
      </c>
      <c r="H1469" s="50">
        <f t="shared" si="22"/>
        <v>13382628318.222103</v>
      </c>
    </row>
    <row r="1470" spans="1:8" hidden="1" x14ac:dyDescent="0.25">
      <c r="A1470" s="31" t="s">
        <v>2491</v>
      </c>
      <c r="B1470" s="31" t="s">
        <v>2559</v>
      </c>
      <c r="C1470" s="31" t="s">
        <v>2408</v>
      </c>
      <c r="D1470" s="41">
        <v>14725.348589200001</v>
      </c>
      <c r="E1470" s="31" t="s">
        <v>2409</v>
      </c>
      <c r="F1470" s="35" t="str">
        <f>INDEX('Crosswalk Particulates'!$B:$B,MATCH('2017 EPA Data'!A1470,'Crosswalk Particulates'!$A:$A,0))</f>
        <v>industry-fuel-biomass</v>
      </c>
      <c r="G1470" s="39">
        <f>INDEX('Crosswalk Particulates'!$E:$E,MATCH('2017 EPA Data'!$B1470,'Crosswalk Particulates'!$D:$D,0))</f>
        <v>0</v>
      </c>
      <c r="H1470" s="50">
        <f t="shared" si="22"/>
        <v>0</v>
      </c>
    </row>
    <row r="1471" spans="1:8" hidden="1" x14ac:dyDescent="0.25">
      <c r="A1471" s="31" t="s">
        <v>2438</v>
      </c>
      <c r="B1471" s="31" t="s">
        <v>2634</v>
      </c>
      <c r="C1471" s="31" t="s">
        <v>2408</v>
      </c>
      <c r="D1471" s="41">
        <v>14696.3757458092</v>
      </c>
      <c r="E1471" s="31" t="s">
        <v>2409</v>
      </c>
      <c r="F1471" s="35" t="str">
        <f>INDEX('Crosswalk Particulates'!$B:$B,MATCH('2017 EPA Data'!A1471,'Crosswalk Particulates'!$A:$A,0))</f>
        <v>process-other-industry</v>
      </c>
      <c r="G1471" s="39">
        <f>INDEX('Crosswalk Particulates'!$E:$E,MATCH('2017 EPA Data'!$B1471,'Crosswalk Particulates'!$D:$D,0))</f>
        <v>0</v>
      </c>
      <c r="H1471" s="50">
        <f t="shared" si="22"/>
        <v>0</v>
      </c>
    </row>
    <row r="1472" spans="1:8" hidden="1" x14ac:dyDescent="0.25">
      <c r="A1472" s="31" t="s">
        <v>2469</v>
      </c>
      <c r="B1472" s="31" t="s">
        <v>2551</v>
      </c>
      <c r="C1472" s="31" t="s">
        <v>2408</v>
      </c>
      <c r="D1472" s="41">
        <v>14657.89445422139</v>
      </c>
      <c r="E1472" s="31" t="s">
        <v>2409</v>
      </c>
      <c r="F1472" s="35" t="str">
        <f>INDEX('Crosswalk Particulates'!$B:$B,MATCH('2017 EPA Data'!A1472,'Crosswalk Particulates'!$A:$A,0))</f>
        <v>process-chemicals-industry</v>
      </c>
      <c r="G1472" s="39">
        <f>INDEX('Crosswalk Particulates'!$E:$E,MATCH('2017 EPA Data'!$B1472,'Crosswalk Particulates'!$D:$D,0))</f>
        <v>0</v>
      </c>
      <c r="H1472" s="50">
        <f t="shared" si="22"/>
        <v>0</v>
      </c>
    </row>
    <row r="1473" spans="1:8" hidden="1" x14ac:dyDescent="0.25">
      <c r="A1473" s="31" t="s">
        <v>2476</v>
      </c>
      <c r="B1473" s="31" t="s">
        <v>2459</v>
      </c>
      <c r="C1473" s="31" t="s">
        <v>2408</v>
      </c>
      <c r="D1473" s="41">
        <v>14642.555618954086</v>
      </c>
      <c r="E1473" s="31" t="s">
        <v>2409</v>
      </c>
      <c r="F1473" s="35" t="str">
        <f>INDEX('Crosswalk Particulates'!$B:$B,MATCH('2017 EPA Data'!A1473,'Crosswalk Particulates'!$A:$A,0))</f>
        <v>process-other-industry</v>
      </c>
      <c r="G1473" s="39">
        <f>INDEX('Crosswalk Particulates'!$E:$E,MATCH('2017 EPA Data'!$B1473,'Crosswalk Particulates'!$D:$D,0))</f>
        <v>0</v>
      </c>
      <c r="H1473" s="50">
        <f t="shared" si="22"/>
        <v>0</v>
      </c>
    </row>
    <row r="1474" spans="1:8" hidden="1" x14ac:dyDescent="0.25">
      <c r="A1474" s="31" t="s">
        <v>2469</v>
      </c>
      <c r="B1474" s="31" t="s">
        <v>2635</v>
      </c>
      <c r="C1474" s="31" t="s">
        <v>2408</v>
      </c>
      <c r="D1474" s="41">
        <v>14625.440399999999</v>
      </c>
      <c r="E1474" s="31" t="s">
        <v>2409</v>
      </c>
      <c r="F1474" s="35" t="str">
        <f>INDEX('Crosswalk Particulates'!$B:$B,MATCH('2017 EPA Data'!A1474,'Crosswalk Particulates'!$A:$A,0))</f>
        <v>process-chemicals-industry</v>
      </c>
      <c r="G1474" s="39">
        <f>INDEX('Crosswalk Particulates'!$E:$E,MATCH('2017 EPA Data'!$B1474,'Crosswalk Particulates'!$D:$D,0))</f>
        <v>0</v>
      </c>
      <c r="H1474" s="50">
        <f t="shared" si="22"/>
        <v>0</v>
      </c>
    </row>
    <row r="1475" spans="1:8" hidden="1" x14ac:dyDescent="0.25">
      <c r="A1475" s="31" t="s">
        <v>2442</v>
      </c>
      <c r="B1475" s="31" t="s">
        <v>2484</v>
      </c>
      <c r="C1475" s="31" t="s">
        <v>2408</v>
      </c>
      <c r="D1475" s="41">
        <v>14619.759</v>
      </c>
      <c r="E1475" s="31" t="s">
        <v>2409</v>
      </c>
      <c r="F1475" s="35" t="str">
        <f>INDEX('Crosswalk Particulates'!$B:$B,MATCH('2017 EPA Data'!A1475,'Crosswalk Particulates'!$A:$A,0))</f>
        <v>industry-fuel-natural gas</v>
      </c>
      <c r="G1475" s="39">
        <f>INDEX('Crosswalk Particulates'!$E:$E,MATCH('2017 EPA Data'!$B1475,'Crosswalk Particulates'!$D:$D,0))</f>
        <v>0</v>
      </c>
      <c r="H1475" s="50">
        <f t="shared" si="22"/>
        <v>0</v>
      </c>
    </row>
    <row r="1476" spans="1:8" hidden="1" x14ac:dyDescent="0.25">
      <c r="A1476" s="31" t="s">
        <v>2476</v>
      </c>
      <c r="B1476" s="31" t="s">
        <v>2501</v>
      </c>
      <c r="C1476" s="31" t="s">
        <v>2448</v>
      </c>
      <c r="D1476" s="41">
        <v>14616.673791204874</v>
      </c>
      <c r="E1476" s="31" t="s">
        <v>2413</v>
      </c>
      <c r="F1476" s="35" t="str">
        <f>INDEX('Crosswalk Particulates'!$B:$B,MATCH('2017 EPA Data'!A1476,'Crosswalk Particulates'!$A:$A,0))</f>
        <v>process-other-industry</v>
      </c>
      <c r="G1476" s="39" t="str">
        <f>INDEX('Crosswalk Particulates'!$E:$E,MATCH('2017 EPA Data'!$B1476,'Crosswalk Particulates'!$D:$D,0))</f>
        <v>PM25</v>
      </c>
      <c r="H1476" s="50">
        <f t="shared" ref="H1476:H1539" si="23">IF(E1476="TON",D1476/metricton_to_shortton,0)*10^6</f>
        <v>13260039182.448563</v>
      </c>
    </row>
    <row r="1477" spans="1:8" hidden="1" x14ac:dyDescent="0.25">
      <c r="A1477" s="31" t="s">
        <v>2499</v>
      </c>
      <c r="B1477" s="31" t="s">
        <v>2484</v>
      </c>
      <c r="C1477" s="31" t="s">
        <v>2408</v>
      </c>
      <c r="D1477" s="41">
        <v>14598.392529999999</v>
      </c>
      <c r="E1477" s="31" t="s">
        <v>2409</v>
      </c>
      <c r="F1477" s="35" t="str">
        <f>INDEX('Crosswalk Particulates'!$B:$B,MATCH('2017 EPA Data'!A1477,'Crosswalk Particulates'!$A:$A,0))</f>
        <v>Electricity Sector</v>
      </c>
      <c r="G1477" s="39">
        <f>INDEX('Crosswalk Particulates'!$E:$E,MATCH('2017 EPA Data'!$B1477,'Crosswalk Particulates'!$D:$D,0))</f>
        <v>0</v>
      </c>
      <c r="H1477" s="50">
        <f t="shared" si="23"/>
        <v>0</v>
      </c>
    </row>
    <row r="1478" spans="1:8" hidden="1" x14ac:dyDescent="0.25">
      <c r="A1478" s="31" t="s">
        <v>2469</v>
      </c>
      <c r="B1478" s="31" t="s">
        <v>2630</v>
      </c>
      <c r="C1478" s="31" t="s">
        <v>2408</v>
      </c>
      <c r="D1478" s="41">
        <v>14459.527607</v>
      </c>
      <c r="E1478" s="31" t="s">
        <v>2409</v>
      </c>
      <c r="F1478" s="35" t="str">
        <f>INDEX('Crosswalk Particulates'!$B:$B,MATCH('2017 EPA Data'!A1478,'Crosswalk Particulates'!$A:$A,0))</f>
        <v>process-chemicals-industry</v>
      </c>
      <c r="G1478" s="39">
        <f>INDEX('Crosswalk Particulates'!$E:$E,MATCH('2017 EPA Data'!$B1478,'Crosswalk Particulates'!$D:$D,0))</f>
        <v>0</v>
      </c>
      <c r="H1478" s="50">
        <f t="shared" si="23"/>
        <v>0</v>
      </c>
    </row>
    <row r="1479" spans="1:8" hidden="1" x14ac:dyDescent="0.25">
      <c r="A1479" s="31" t="s">
        <v>2450</v>
      </c>
      <c r="B1479" s="31" t="s">
        <v>2517</v>
      </c>
      <c r="C1479" s="31" t="s">
        <v>2408</v>
      </c>
      <c r="D1479" s="41">
        <v>14446.723325985944</v>
      </c>
      <c r="E1479" s="31" t="s">
        <v>2409</v>
      </c>
      <c r="F1479" s="35" t="str">
        <f>INDEX('Crosswalk Particulates'!$B:$B,MATCH('2017 EPA Data'!A1479,'Crosswalk Particulates'!$A:$A,0))</f>
        <v>process-waste-industry</v>
      </c>
      <c r="G1479" s="39">
        <f>INDEX('Crosswalk Particulates'!$E:$E,MATCH('2017 EPA Data'!$B1479,'Crosswalk Particulates'!$D:$D,0))</f>
        <v>0</v>
      </c>
      <c r="H1479" s="50">
        <f t="shared" si="23"/>
        <v>0</v>
      </c>
    </row>
    <row r="1480" spans="1:8" hidden="1" x14ac:dyDescent="0.25">
      <c r="A1480" s="31" t="s">
        <v>2477</v>
      </c>
      <c r="B1480" s="31" t="s">
        <v>2552</v>
      </c>
      <c r="C1480" s="31" t="s">
        <v>2408</v>
      </c>
      <c r="D1480" s="41">
        <v>14410.848692310001</v>
      </c>
      <c r="E1480" s="31" t="s">
        <v>2409</v>
      </c>
      <c r="F1480" s="35" t="str">
        <f>INDEX('Crosswalk Particulates'!$B:$B,MATCH('2017 EPA Data'!A1480,'Crosswalk Particulates'!$A:$A,0))</f>
        <v>process-other-industry</v>
      </c>
      <c r="G1480" s="39">
        <f>INDEX('Crosswalk Particulates'!$E:$E,MATCH('2017 EPA Data'!$B1480,'Crosswalk Particulates'!$D:$D,0))</f>
        <v>0</v>
      </c>
      <c r="H1480" s="50">
        <f t="shared" si="23"/>
        <v>0</v>
      </c>
    </row>
    <row r="1481" spans="1:8" hidden="1" x14ac:dyDescent="0.25">
      <c r="A1481" s="31" t="s">
        <v>2493</v>
      </c>
      <c r="B1481" s="31" t="s">
        <v>2435</v>
      </c>
      <c r="C1481" s="31" t="s">
        <v>2408</v>
      </c>
      <c r="D1481" s="41">
        <v>14402.0934316</v>
      </c>
      <c r="E1481" s="31" t="s">
        <v>2409</v>
      </c>
      <c r="F1481" s="35" t="str">
        <f>INDEX('Crosswalk Particulates'!$B:$B,MATCH('2017 EPA Data'!A1481,'Crosswalk Particulates'!$A:$A,0))</f>
        <v>process-other-industry</v>
      </c>
      <c r="G1481" s="39">
        <f>INDEX('Crosswalk Particulates'!$E:$E,MATCH('2017 EPA Data'!$B1481,'Crosswalk Particulates'!$D:$D,0))</f>
        <v>0</v>
      </c>
      <c r="H1481" s="50">
        <f t="shared" si="23"/>
        <v>0</v>
      </c>
    </row>
    <row r="1482" spans="1:8" hidden="1" x14ac:dyDescent="0.25">
      <c r="A1482" s="31" t="s">
        <v>2450</v>
      </c>
      <c r="B1482" s="31" t="s">
        <v>2636</v>
      </c>
      <c r="C1482" s="31" t="s">
        <v>2408</v>
      </c>
      <c r="D1482" s="41">
        <v>14363.201416830463</v>
      </c>
      <c r="E1482" s="31" t="s">
        <v>2409</v>
      </c>
      <c r="F1482" s="35" t="str">
        <f>INDEX('Crosswalk Particulates'!$B:$B,MATCH('2017 EPA Data'!A1482,'Crosswalk Particulates'!$A:$A,0))</f>
        <v>process-waste-industry</v>
      </c>
      <c r="G1482" s="39">
        <f>INDEX('Crosswalk Particulates'!$E:$E,MATCH('2017 EPA Data'!$B1482,'Crosswalk Particulates'!$D:$D,0))</f>
        <v>0</v>
      </c>
      <c r="H1482" s="50">
        <f t="shared" si="23"/>
        <v>0</v>
      </c>
    </row>
    <row r="1483" spans="1:8" hidden="1" x14ac:dyDescent="0.25">
      <c r="A1483" s="31" t="s">
        <v>2538</v>
      </c>
      <c r="B1483" s="31" t="s">
        <v>2606</v>
      </c>
      <c r="C1483" s="31" t="s">
        <v>2408</v>
      </c>
      <c r="D1483" s="41">
        <v>14356.755933578401</v>
      </c>
      <c r="E1483" s="31" t="s">
        <v>2409</v>
      </c>
      <c r="F1483" s="35" t="str">
        <f>INDEX('Crosswalk Particulates'!$B:$B,MATCH('2017 EPA Data'!A1483,'Crosswalk Particulates'!$A:$A,0))</f>
        <v>process-mining-industry</v>
      </c>
      <c r="G1483" s="39">
        <f>INDEX('Crosswalk Particulates'!$E:$E,MATCH('2017 EPA Data'!$B1483,'Crosswalk Particulates'!$D:$D,0))</f>
        <v>0</v>
      </c>
      <c r="H1483" s="50">
        <f t="shared" si="23"/>
        <v>0</v>
      </c>
    </row>
    <row r="1484" spans="1:8" hidden="1" x14ac:dyDescent="0.25">
      <c r="A1484" s="31" t="s">
        <v>2469</v>
      </c>
      <c r="B1484" s="31" t="s">
        <v>2587</v>
      </c>
      <c r="C1484" s="31" t="s">
        <v>2408</v>
      </c>
      <c r="D1484" s="41">
        <v>14323.6084324</v>
      </c>
      <c r="E1484" s="31" t="s">
        <v>2409</v>
      </c>
      <c r="F1484" s="35" t="str">
        <f>INDEX('Crosswalk Particulates'!$B:$B,MATCH('2017 EPA Data'!A1484,'Crosswalk Particulates'!$A:$A,0))</f>
        <v>process-chemicals-industry</v>
      </c>
      <c r="G1484" s="39">
        <f>INDEX('Crosswalk Particulates'!$E:$E,MATCH('2017 EPA Data'!$B1484,'Crosswalk Particulates'!$D:$D,0))</f>
        <v>0</v>
      </c>
      <c r="H1484" s="50">
        <f t="shared" si="23"/>
        <v>0</v>
      </c>
    </row>
    <row r="1485" spans="1:8" hidden="1" x14ac:dyDescent="0.25">
      <c r="A1485" s="31" t="s">
        <v>2491</v>
      </c>
      <c r="B1485" s="31" t="s">
        <v>2541</v>
      </c>
      <c r="C1485" s="31" t="s">
        <v>2408</v>
      </c>
      <c r="D1485" s="41">
        <v>14280.038251993492</v>
      </c>
      <c r="E1485" s="31" t="s">
        <v>2409</v>
      </c>
      <c r="F1485" s="35" t="str">
        <f>INDEX('Crosswalk Particulates'!$B:$B,MATCH('2017 EPA Data'!A1485,'Crosswalk Particulates'!$A:$A,0))</f>
        <v>industry-fuel-biomass</v>
      </c>
      <c r="G1485" s="39">
        <f>INDEX('Crosswalk Particulates'!$E:$E,MATCH('2017 EPA Data'!$B1485,'Crosswalk Particulates'!$D:$D,0))</f>
        <v>0</v>
      </c>
      <c r="H1485" s="50">
        <f t="shared" si="23"/>
        <v>0</v>
      </c>
    </row>
    <row r="1486" spans="1:8" hidden="1" x14ac:dyDescent="0.25">
      <c r="A1486" s="31" t="s">
        <v>2555</v>
      </c>
      <c r="B1486" s="31" t="s">
        <v>2451</v>
      </c>
      <c r="C1486" s="31" t="s">
        <v>2448</v>
      </c>
      <c r="D1486" s="41">
        <v>14213.760196856929</v>
      </c>
      <c r="E1486" s="31" t="s">
        <v>2413</v>
      </c>
      <c r="F1486" s="35" t="str">
        <f>INDEX('Crosswalk Particulates'!$B:$B,MATCH('2017 EPA Data'!A1486,'Crosswalk Particulates'!$A:$A,0))</f>
        <v>Commercial Buildings Sector</v>
      </c>
      <c r="G1486" s="39" t="str">
        <f>INDEX('Crosswalk Particulates'!$E:$E,MATCH('2017 EPA Data'!$B1486,'Crosswalk Particulates'!$D:$D,0))</f>
        <v>CO</v>
      </c>
      <c r="H1486" s="50">
        <f t="shared" si="23"/>
        <v>12894521683.425652</v>
      </c>
    </row>
    <row r="1487" spans="1:8" hidden="1" x14ac:dyDescent="0.25">
      <c r="A1487" s="31" t="s">
        <v>2494</v>
      </c>
      <c r="B1487" s="31" t="s">
        <v>2547</v>
      </c>
      <c r="C1487" s="31" t="s">
        <v>2408</v>
      </c>
      <c r="D1487" s="41">
        <v>14197.353893656791</v>
      </c>
      <c r="E1487" s="31" t="s">
        <v>2409</v>
      </c>
      <c r="F1487" s="35" t="str">
        <f>INDEX('Crosswalk Particulates'!$B:$B,MATCH('2017 EPA Data'!A1487,'Crosswalk Particulates'!$A:$A,0))</f>
        <v>Transportation Sector</v>
      </c>
      <c r="G1487" s="39">
        <f>INDEX('Crosswalk Particulates'!$E:$E,MATCH('2017 EPA Data'!$B1487,'Crosswalk Particulates'!$D:$D,0))</f>
        <v>0</v>
      </c>
      <c r="H1487" s="50">
        <f t="shared" si="23"/>
        <v>0</v>
      </c>
    </row>
    <row r="1488" spans="1:8" hidden="1" x14ac:dyDescent="0.25">
      <c r="A1488" s="31" t="s">
        <v>2450</v>
      </c>
      <c r="B1488" s="31" t="s">
        <v>2586</v>
      </c>
      <c r="C1488" s="31" t="s">
        <v>2408</v>
      </c>
      <c r="D1488" s="41">
        <v>14169.046965088168</v>
      </c>
      <c r="E1488" s="31" t="s">
        <v>2409</v>
      </c>
      <c r="F1488" s="35" t="str">
        <f>INDEX('Crosswalk Particulates'!$B:$B,MATCH('2017 EPA Data'!A1488,'Crosswalk Particulates'!$A:$A,0))</f>
        <v>process-waste-industry</v>
      </c>
      <c r="G1488" s="39">
        <f>INDEX('Crosswalk Particulates'!$E:$E,MATCH('2017 EPA Data'!$B1488,'Crosswalk Particulates'!$D:$D,0))</f>
        <v>0</v>
      </c>
      <c r="H1488" s="50">
        <f t="shared" si="23"/>
        <v>0</v>
      </c>
    </row>
    <row r="1489" spans="1:8" hidden="1" x14ac:dyDescent="0.25">
      <c r="A1489" s="31" t="s">
        <v>2450</v>
      </c>
      <c r="B1489" s="31" t="s">
        <v>2566</v>
      </c>
      <c r="C1489" s="31" t="s">
        <v>2408</v>
      </c>
      <c r="D1489" s="41">
        <v>14166.378040696409</v>
      </c>
      <c r="E1489" s="31" t="s">
        <v>2409</v>
      </c>
      <c r="F1489" s="35" t="str">
        <f>INDEX('Crosswalk Particulates'!$B:$B,MATCH('2017 EPA Data'!A1489,'Crosswalk Particulates'!$A:$A,0))</f>
        <v>process-waste-industry</v>
      </c>
      <c r="G1489" s="39">
        <f>INDEX('Crosswalk Particulates'!$E:$E,MATCH('2017 EPA Data'!$B1489,'Crosswalk Particulates'!$D:$D,0))</f>
        <v>0</v>
      </c>
      <c r="H1489" s="50">
        <f t="shared" si="23"/>
        <v>0</v>
      </c>
    </row>
    <row r="1490" spans="1:8" hidden="1" x14ac:dyDescent="0.25">
      <c r="A1490" s="31" t="s">
        <v>2520</v>
      </c>
      <c r="B1490" s="31" t="s">
        <v>2407</v>
      </c>
      <c r="C1490" s="31" t="s">
        <v>2408</v>
      </c>
      <c r="D1490" s="41">
        <v>14132.03430616</v>
      </c>
      <c r="E1490" s="31" t="s">
        <v>2409</v>
      </c>
      <c r="F1490" s="35" t="str">
        <f>INDEX('Crosswalk Particulates'!$B:$B,MATCH('2017 EPA Data'!A1490,'Crosswalk Particulates'!$A:$A,0))</f>
        <v>industry-fuel-oil</v>
      </c>
      <c r="G1490" s="39">
        <f>INDEX('Crosswalk Particulates'!$E:$E,MATCH('2017 EPA Data'!$B1490,'Crosswalk Particulates'!$D:$D,0))</f>
        <v>0</v>
      </c>
      <c r="H1490" s="50">
        <f t="shared" si="23"/>
        <v>0</v>
      </c>
    </row>
    <row r="1491" spans="1:8" hidden="1" x14ac:dyDescent="0.25">
      <c r="A1491" s="31" t="s">
        <v>2540</v>
      </c>
      <c r="B1491" s="31" t="s">
        <v>2484</v>
      </c>
      <c r="C1491" s="31" t="s">
        <v>2408</v>
      </c>
      <c r="D1491" s="41">
        <v>14069.131068000001</v>
      </c>
      <c r="E1491" s="31" t="s">
        <v>2409</v>
      </c>
      <c r="F1491" s="35" t="str">
        <f>INDEX('Crosswalk Particulates'!$B:$B,MATCH('2017 EPA Data'!A1491,'Crosswalk Particulates'!$A:$A,0))</f>
        <v>Electricity Sector</v>
      </c>
      <c r="G1491" s="39">
        <f>INDEX('Crosswalk Particulates'!$E:$E,MATCH('2017 EPA Data'!$B1491,'Crosswalk Particulates'!$D:$D,0))</f>
        <v>0</v>
      </c>
      <c r="H1491" s="50">
        <f t="shared" si="23"/>
        <v>0</v>
      </c>
    </row>
    <row r="1492" spans="1:8" hidden="1" x14ac:dyDescent="0.25">
      <c r="A1492" s="31" t="s">
        <v>2410</v>
      </c>
      <c r="B1492" s="31" t="s">
        <v>2512</v>
      </c>
      <c r="C1492" s="31" t="s">
        <v>2408</v>
      </c>
      <c r="D1492" s="41">
        <v>13968.203371710837</v>
      </c>
      <c r="E1492" s="31" t="s">
        <v>2409</v>
      </c>
      <c r="F1492" s="35" t="str">
        <f>INDEX('Crosswalk Particulates'!$B:$B,MATCH('2017 EPA Data'!A1492,'Crosswalk Particulates'!$A:$A,0))</f>
        <v>process-other-industry</v>
      </c>
      <c r="G1492" s="39">
        <f>INDEX('Crosswalk Particulates'!$E:$E,MATCH('2017 EPA Data'!$B1492,'Crosswalk Particulates'!$D:$D,0))</f>
        <v>0</v>
      </c>
      <c r="H1492" s="50">
        <f t="shared" si="23"/>
        <v>0</v>
      </c>
    </row>
    <row r="1493" spans="1:8" hidden="1" x14ac:dyDescent="0.25">
      <c r="A1493" s="31" t="s">
        <v>2429</v>
      </c>
      <c r="B1493" s="31" t="s">
        <v>2521</v>
      </c>
      <c r="D1493" s="41">
        <v>13879.848104422066</v>
      </c>
      <c r="E1493" s="31" t="s">
        <v>2413</v>
      </c>
      <c r="F1493" s="35" t="str">
        <f>INDEX('Crosswalk Particulates'!$B:$B,MATCH('2017 EPA Data'!A1493,'Crosswalk Particulates'!$A:$A,0))</f>
        <v>process-other-industry</v>
      </c>
      <c r="G1493" s="39">
        <f>INDEX('Crosswalk Particulates'!$E:$E,MATCH('2017 EPA Data'!$B1493,'Crosswalk Particulates'!$D:$D,0))</f>
        <v>0</v>
      </c>
      <c r="H1493" s="50">
        <f t="shared" si="23"/>
        <v>12591601368.419107</v>
      </c>
    </row>
    <row r="1494" spans="1:8" hidden="1" x14ac:dyDescent="0.25">
      <c r="A1494" s="31" t="s">
        <v>2493</v>
      </c>
      <c r="B1494" s="31" t="s">
        <v>2500</v>
      </c>
      <c r="C1494" s="31" t="s">
        <v>2448</v>
      </c>
      <c r="D1494" s="41">
        <v>13877.6580505492</v>
      </c>
      <c r="E1494" s="31" t="s">
        <v>2413</v>
      </c>
      <c r="F1494" s="35" t="str">
        <f>INDEX('Crosswalk Particulates'!$B:$B,MATCH('2017 EPA Data'!A1494,'Crosswalk Particulates'!$A:$A,0))</f>
        <v>process-other-industry</v>
      </c>
      <c r="G1494" s="39" t="str">
        <f>INDEX('Crosswalk Particulates'!$E:$E,MATCH('2017 EPA Data'!$B1494,'Crosswalk Particulates'!$D:$D,0))</f>
        <v>NOX</v>
      </c>
      <c r="H1494" s="50">
        <f t="shared" si="23"/>
        <v>12589614582.603081</v>
      </c>
    </row>
    <row r="1495" spans="1:8" hidden="1" x14ac:dyDescent="0.25">
      <c r="A1495" s="31" t="s">
        <v>2469</v>
      </c>
      <c r="B1495" s="31" t="s">
        <v>2521</v>
      </c>
      <c r="D1495" s="41">
        <v>13845.560602512738</v>
      </c>
      <c r="E1495" s="31" t="s">
        <v>2413</v>
      </c>
      <c r="F1495" s="35" t="str">
        <f>INDEX('Crosswalk Particulates'!$B:$B,MATCH('2017 EPA Data'!A1495,'Crosswalk Particulates'!$A:$A,0))</f>
        <v>process-chemicals-industry</v>
      </c>
      <c r="G1495" s="39">
        <f>INDEX('Crosswalk Particulates'!$E:$E,MATCH('2017 EPA Data'!$B1495,'Crosswalk Particulates'!$D:$D,0))</f>
        <v>0</v>
      </c>
      <c r="H1495" s="50">
        <f t="shared" si="23"/>
        <v>12560496232.922443</v>
      </c>
    </row>
    <row r="1496" spans="1:8" hidden="1" x14ac:dyDescent="0.25">
      <c r="A1496" s="31" t="s">
        <v>2493</v>
      </c>
      <c r="B1496" s="31" t="s">
        <v>2416</v>
      </c>
      <c r="C1496" s="31" t="s">
        <v>2408</v>
      </c>
      <c r="D1496" s="41">
        <v>13811.15727908</v>
      </c>
      <c r="E1496" s="31" t="s">
        <v>2409</v>
      </c>
      <c r="F1496" s="35" t="str">
        <f>INDEX('Crosswalk Particulates'!$B:$B,MATCH('2017 EPA Data'!A1496,'Crosswalk Particulates'!$A:$A,0))</f>
        <v>process-other-industry</v>
      </c>
      <c r="G1496" s="39">
        <f>INDEX('Crosswalk Particulates'!$E:$E,MATCH('2017 EPA Data'!$B1496,'Crosswalk Particulates'!$D:$D,0))</f>
        <v>0</v>
      </c>
      <c r="H1496" s="50">
        <f t="shared" si="23"/>
        <v>0</v>
      </c>
    </row>
    <row r="1497" spans="1:8" hidden="1" x14ac:dyDescent="0.25">
      <c r="A1497" s="31" t="s">
        <v>2491</v>
      </c>
      <c r="B1497" s="31" t="s">
        <v>2465</v>
      </c>
      <c r="C1497" s="31" t="s">
        <v>2408</v>
      </c>
      <c r="D1497" s="41">
        <v>13748.83467819643</v>
      </c>
      <c r="E1497" s="31" t="s">
        <v>2409</v>
      </c>
      <c r="F1497" s="35" t="str">
        <f>INDEX('Crosswalk Particulates'!$B:$B,MATCH('2017 EPA Data'!A1497,'Crosswalk Particulates'!$A:$A,0))</f>
        <v>industry-fuel-biomass</v>
      </c>
      <c r="G1497" s="39">
        <f>INDEX('Crosswalk Particulates'!$E:$E,MATCH('2017 EPA Data'!$B1497,'Crosswalk Particulates'!$D:$D,0))</f>
        <v>0</v>
      </c>
      <c r="H1497" s="50">
        <f t="shared" si="23"/>
        <v>0</v>
      </c>
    </row>
    <row r="1498" spans="1:8" hidden="1" x14ac:dyDescent="0.25">
      <c r="A1498" s="31" t="s">
        <v>2429</v>
      </c>
      <c r="B1498" s="31" t="s">
        <v>2552</v>
      </c>
      <c r="C1498" s="31" t="s">
        <v>2408</v>
      </c>
      <c r="D1498" s="41">
        <v>13744.044441260001</v>
      </c>
      <c r="E1498" s="31" t="s">
        <v>2409</v>
      </c>
      <c r="F1498" s="35" t="str">
        <f>INDEX('Crosswalk Particulates'!$B:$B,MATCH('2017 EPA Data'!A1498,'Crosswalk Particulates'!$A:$A,0))</f>
        <v>process-other-industry</v>
      </c>
      <c r="G1498" s="39">
        <f>INDEX('Crosswalk Particulates'!$E:$E,MATCH('2017 EPA Data'!$B1498,'Crosswalk Particulates'!$D:$D,0))</f>
        <v>0</v>
      </c>
      <c r="H1498" s="50">
        <f t="shared" si="23"/>
        <v>0</v>
      </c>
    </row>
    <row r="1499" spans="1:8" hidden="1" x14ac:dyDescent="0.25">
      <c r="A1499" s="31" t="s">
        <v>2469</v>
      </c>
      <c r="B1499" s="31" t="s">
        <v>2455</v>
      </c>
      <c r="C1499" s="31" t="s">
        <v>2408</v>
      </c>
      <c r="D1499" s="41">
        <v>13676.697399999999</v>
      </c>
      <c r="E1499" s="31" t="s">
        <v>2409</v>
      </c>
      <c r="F1499" s="35" t="str">
        <f>INDEX('Crosswalk Particulates'!$B:$B,MATCH('2017 EPA Data'!A1499,'Crosswalk Particulates'!$A:$A,0))</f>
        <v>process-chemicals-industry</v>
      </c>
      <c r="G1499" s="39">
        <f>INDEX('Crosswalk Particulates'!$E:$E,MATCH('2017 EPA Data'!$B1499,'Crosswalk Particulates'!$D:$D,0))</f>
        <v>0</v>
      </c>
      <c r="H1499" s="50">
        <f t="shared" si="23"/>
        <v>0</v>
      </c>
    </row>
    <row r="1500" spans="1:8" hidden="1" x14ac:dyDescent="0.25">
      <c r="A1500" s="31" t="s">
        <v>2433</v>
      </c>
      <c r="B1500" s="31" t="s">
        <v>2588</v>
      </c>
      <c r="C1500" s="31" t="s">
        <v>2408</v>
      </c>
      <c r="D1500" s="41">
        <v>13668.061254951805</v>
      </c>
      <c r="E1500" s="31" t="s">
        <v>2409</v>
      </c>
      <c r="F1500" s="35" t="str">
        <f>INDEX('Crosswalk Particulates'!$B:$B,MATCH('2017 EPA Data'!A1500,'Crosswalk Particulates'!$A:$A,0))</f>
        <v>process-ngps-industry</v>
      </c>
      <c r="G1500" s="39">
        <f>INDEX('Crosswalk Particulates'!$E:$E,MATCH('2017 EPA Data'!$B1500,'Crosswalk Particulates'!$D:$D,0))</f>
        <v>0</v>
      </c>
      <c r="H1500" s="50">
        <f t="shared" si="23"/>
        <v>0</v>
      </c>
    </row>
    <row r="1501" spans="1:8" hidden="1" x14ac:dyDescent="0.25">
      <c r="A1501" s="31" t="s">
        <v>2472</v>
      </c>
      <c r="B1501" s="31" t="s">
        <v>2407</v>
      </c>
      <c r="C1501" s="31" t="s">
        <v>2408</v>
      </c>
      <c r="D1501" s="41">
        <v>13661.0947750375</v>
      </c>
      <c r="E1501" s="31" t="s">
        <v>2409</v>
      </c>
      <c r="F1501" s="35" t="str">
        <f>INDEX('Crosswalk Particulates'!$B:$B,MATCH('2017 EPA Data'!A1501,'Crosswalk Particulates'!$A:$A,0))</f>
        <v>Electricity Sector</v>
      </c>
      <c r="G1501" s="39">
        <f>INDEX('Crosswalk Particulates'!$E:$E,MATCH('2017 EPA Data'!$B1501,'Crosswalk Particulates'!$D:$D,0))</f>
        <v>0</v>
      </c>
      <c r="H1501" s="50">
        <f t="shared" si="23"/>
        <v>0</v>
      </c>
    </row>
    <row r="1502" spans="1:8" hidden="1" x14ac:dyDescent="0.25">
      <c r="A1502" s="31" t="s">
        <v>2538</v>
      </c>
      <c r="B1502" s="31" t="s">
        <v>2484</v>
      </c>
      <c r="C1502" s="31" t="s">
        <v>2408</v>
      </c>
      <c r="D1502" s="41">
        <v>13592.39</v>
      </c>
      <c r="E1502" s="31" t="s">
        <v>2409</v>
      </c>
      <c r="F1502" s="35" t="str">
        <f>INDEX('Crosswalk Particulates'!$B:$B,MATCH('2017 EPA Data'!A1502,'Crosswalk Particulates'!$A:$A,0))</f>
        <v>process-mining-industry</v>
      </c>
      <c r="G1502" s="39">
        <f>INDEX('Crosswalk Particulates'!$E:$E,MATCH('2017 EPA Data'!$B1502,'Crosswalk Particulates'!$D:$D,0))</f>
        <v>0</v>
      </c>
      <c r="H1502" s="50">
        <f t="shared" si="23"/>
        <v>0</v>
      </c>
    </row>
    <row r="1503" spans="1:8" hidden="1" x14ac:dyDescent="0.25">
      <c r="A1503" s="31" t="s">
        <v>2472</v>
      </c>
      <c r="B1503" s="31" t="s">
        <v>2585</v>
      </c>
      <c r="C1503" s="31" t="s">
        <v>2408</v>
      </c>
      <c r="D1503" s="41">
        <v>13525.70189749871</v>
      </c>
      <c r="E1503" s="31" t="s">
        <v>2409</v>
      </c>
      <c r="F1503" s="35" t="str">
        <f>INDEX('Crosswalk Particulates'!$B:$B,MATCH('2017 EPA Data'!A1503,'Crosswalk Particulates'!$A:$A,0))</f>
        <v>Electricity Sector</v>
      </c>
      <c r="G1503" s="39">
        <f>INDEX('Crosswalk Particulates'!$E:$E,MATCH('2017 EPA Data'!$B1503,'Crosswalk Particulates'!$D:$D,0))</f>
        <v>0</v>
      </c>
      <c r="H1503" s="50">
        <f t="shared" si="23"/>
        <v>0</v>
      </c>
    </row>
    <row r="1504" spans="1:8" hidden="1" x14ac:dyDescent="0.25">
      <c r="A1504" s="31" t="s">
        <v>2442</v>
      </c>
      <c r="B1504" s="31" t="s">
        <v>2533</v>
      </c>
      <c r="C1504" s="31" t="s">
        <v>2408</v>
      </c>
      <c r="D1504" s="41">
        <v>13435.402617017906</v>
      </c>
      <c r="E1504" s="31" t="s">
        <v>2409</v>
      </c>
      <c r="F1504" s="35" t="str">
        <f>INDEX('Crosswalk Particulates'!$B:$B,MATCH('2017 EPA Data'!A1504,'Crosswalk Particulates'!$A:$A,0))</f>
        <v>industry-fuel-natural gas</v>
      </c>
      <c r="G1504" s="39">
        <f>INDEX('Crosswalk Particulates'!$E:$E,MATCH('2017 EPA Data'!$B1504,'Crosswalk Particulates'!$D:$D,0))</f>
        <v>0</v>
      </c>
      <c r="H1504" s="50">
        <f t="shared" si="23"/>
        <v>0</v>
      </c>
    </row>
    <row r="1505" spans="1:8" hidden="1" x14ac:dyDescent="0.25">
      <c r="A1505" s="31" t="s">
        <v>2441</v>
      </c>
      <c r="B1505" s="31" t="s">
        <v>2601</v>
      </c>
      <c r="C1505" s="31" t="s">
        <v>2408</v>
      </c>
      <c r="D1505" s="41">
        <v>13430.035891385</v>
      </c>
      <c r="E1505" s="31" t="s">
        <v>2409</v>
      </c>
      <c r="F1505" s="35" t="str">
        <f>INDEX('Crosswalk Particulates'!$B:$B,MATCH('2017 EPA Data'!A1505,'Crosswalk Particulates'!$A:$A,0))</f>
        <v>process-other-industry</v>
      </c>
      <c r="G1505" s="39">
        <f>INDEX('Crosswalk Particulates'!$E:$E,MATCH('2017 EPA Data'!$B1505,'Crosswalk Particulates'!$D:$D,0))</f>
        <v>0</v>
      </c>
      <c r="H1505" s="50">
        <f t="shared" si="23"/>
        <v>0</v>
      </c>
    </row>
    <row r="1506" spans="1:8" hidden="1" x14ac:dyDescent="0.25">
      <c r="A1506" s="31" t="s">
        <v>2441</v>
      </c>
      <c r="B1506" s="31" t="s">
        <v>2637</v>
      </c>
      <c r="C1506" s="31" t="s">
        <v>2408</v>
      </c>
      <c r="D1506" s="41">
        <v>13430.035891385</v>
      </c>
      <c r="E1506" s="31" t="s">
        <v>2409</v>
      </c>
      <c r="F1506" s="35" t="str">
        <f>INDEX('Crosswalk Particulates'!$B:$B,MATCH('2017 EPA Data'!A1506,'Crosswalk Particulates'!$A:$A,0))</f>
        <v>process-other-industry</v>
      </c>
      <c r="G1506" s="39">
        <f>INDEX('Crosswalk Particulates'!$E:$E,MATCH('2017 EPA Data'!$B1506,'Crosswalk Particulates'!$D:$D,0))</f>
        <v>0</v>
      </c>
      <c r="H1506" s="50">
        <f t="shared" si="23"/>
        <v>0</v>
      </c>
    </row>
    <row r="1507" spans="1:8" hidden="1" x14ac:dyDescent="0.25">
      <c r="A1507" s="31" t="s">
        <v>2450</v>
      </c>
      <c r="B1507" s="31" t="s">
        <v>2561</v>
      </c>
      <c r="C1507" s="31" t="s">
        <v>2408</v>
      </c>
      <c r="D1507" s="41">
        <v>13422.268895963976</v>
      </c>
      <c r="E1507" s="31" t="s">
        <v>2409</v>
      </c>
      <c r="F1507" s="35" t="str">
        <f>INDEX('Crosswalk Particulates'!$B:$B,MATCH('2017 EPA Data'!A1507,'Crosswalk Particulates'!$A:$A,0))</f>
        <v>process-waste-industry</v>
      </c>
      <c r="G1507" s="39">
        <f>INDEX('Crosswalk Particulates'!$E:$E,MATCH('2017 EPA Data'!$B1507,'Crosswalk Particulates'!$D:$D,0))</f>
        <v>0</v>
      </c>
      <c r="H1507" s="50">
        <f t="shared" si="23"/>
        <v>0</v>
      </c>
    </row>
    <row r="1508" spans="1:8" hidden="1" x14ac:dyDescent="0.25">
      <c r="A1508" s="31" t="s">
        <v>2493</v>
      </c>
      <c r="B1508" s="31" t="s">
        <v>2481</v>
      </c>
      <c r="C1508" s="31" t="s">
        <v>2448</v>
      </c>
      <c r="D1508" s="41">
        <v>13390.098226845977</v>
      </c>
      <c r="E1508" s="31" t="s">
        <v>2413</v>
      </c>
      <c r="F1508" s="35" t="str">
        <f>INDEX('Crosswalk Particulates'!$B:$B,MATCH('2017 EPA Data'!A1508,'Crosswalk Particulates'!$A:$A,0))</f>
        <v>process-other-industry</v>
      </c>
      <c r="G1508" s="39" t="str">
        <f>INDEX('Crosswalk Particulates'!$E:$E,MATCH('2017 EPA Data'!$B1508,'Crosswalk Particulates'!$D:$D,0))</f>
        <v>PM10</v>
      </c>
      <c r="H1508" s="50">
        <f t="shared" si="23"/>
        <v>12147307224.688135</v>
      </c>
    </row>
    <row r="1509" spans="1:8" hidden="1" x14ac:dyDescent="0.25">
      <c r="A1509" s="31" t="s">
        <v>2441</v>
      </c>
      <c r="B1509" s="31" t="s">
        <v>2613</v>
      </c>
      <c r="C1509" s="31" t="s">
        <v>2408</v>
      </c>
      <c r="D1509" s="41">
        <v>13385.759781654029</v>
      </c>
      <c r="E1509" s="31" t="s">
        <v>2409</v>
      </c>
      <c r="F1509" s="35" t="str">
        <f>INDEX('Crosswalk Particulates'!$B:$B,MATCH('2017 EPA Data'!A1509,'Crosswalk Particulates'!$A:$A,0))</f>
        <v>process-other-industry</v>
      </c>
      <c r="G1509" s="39">
        <f>INDEX('Crosswalk Particulates'!$E:$E,MATCH('2017 EPA Data'!$B1509,'Crosswalk Particulates'!$D:$D,0))</f>
        <v>0</v>
      </c>
      <c r="H1509" s="50">
        <f t="shared" si="23"/>
        <v>0</v>
      </c>
    </row>
    <row r="1510" spans="1:8" hidden="1" x14ac:dyDescent="0.25">
      <c r="A1510" s="31" t="s">
        <v>2441</v>
      </c>
      <c r="B1510" s="31" t="s">
        <v>2415</v>
      </c>
      <c r="C1510" s="31" t="s">
        <v>2408</v>
      </c>
      <c r="D1510" s="41">
        <v>13385.759781654029</v>
      </c>
      <c r="E1510" s="31" t="s">
        <v>2409</v>
      </c>
      <c r="F1510" s="35" t="str">
        <f>INDEX('Crosswalk Particulates'!$B:$B,MATCH('2017 EPA Data'!A1510,'Crosswalk Particulates'!$A:$A,0))</f>
        <v>process-other-industry</v>
      </c>
      <c r="G1510" s="39">
        <f>INDEX('Crosswalk Particulates'!$E:$E,MATCH('2017 EPA Data'!$B1510,'Crosswalk Particulates'!$D:$D,0))</f>
        <v>0</v>
      </c>
      <c r="H1510" s="50">
        <f t="shared" si="23"/>
        <v>0</v>
      </c>
    </row>
    <row r="1511" spans="1:8" hidden="1" x14ac:dyDescent="0.25">
      <c r="A1511" s="31" t="s">
        <v>2440</v>
      </c>
      <c r="B1511" s="31" t="s">
        <v>2534</v>
      </c>
      <c r="C1511" s="31" t="s">
        <v>2408</v>
      </c>
      <c r="D1511" s="41">
        <v>13305.895306485983</v>
      </c>
      <c r="E1511" s="31" t="s">
        <v>2409</v>
      </c>
      <c r="F1511" s="35" t="str">
        <f>INDEX('Crosswalk Particulates'!$B:$B,MATCH('2017 EPA Data'!A1511,'Crosswalk Particulates'!$A:$A,0))</f>
        <v>Residential Buildings Sector</v>
      </c>
      <c r="G1511" s="39">
        <f>INDEX('Crosswalk Particulates'!$E:$E,MATCH('2017 EPA Data'!$B1511,'Crosswalk Particulates'!$D:$D,0))</f>
        <v>0</v>
      </c>
      <c r="H1511" s="50">
        <f t="shared" si="23"/>
        <v>0</v>
      </c>
    </row>
    <row r="1512" spans="1:8" hidden="1" x14ac:dyDescent="0.25">
      <c r="A1512" s="31" t="s">
        <v>2438</v>
      </c>
      <c r="B1512" s="31" t="s">
        <v>2601</v>
      </c>
      <c r="C1512" s="31" t="s">
        <v>2408</v>
      </c>
      <c r="D1512" s="41">
        <v>13118.277124483</v>
      </c>
      <c r="E1512" s="31" t="s">
        <v>2409</v>
      </c>
      <c r="F1512" s="35" t="str">
        <f>INDEX('Crosswalk Particulates'!$B:$B,MATCH('2017 EPA Data'!A1512,'Crosswalk Particulates'!$A:$A,0))</f>
        <v>process-other-industry</v>
      </c>
      <c r="G1512" s="39">
        <f>INDEX('Crosswalk Particulates'!$E:$E,MATCH('2017 EPA Data'!$B1512,'Crosswalk Particulates'!$D:$D,0))</f>
        <v>0</v>
      </c>
      <c r="H1512" s="50">
        <f t="shared" si="23"/>
        <v>0</v>
      </c>
    </row>
    <row r="1513" spans="1:8" hidden="1" x14ac:dyDescent="0.25">
      <c r="A1513" s="31" t="s">
        <v>2429</v>
      </c>
      <c r="B1513" s="31" t="s">
        <v>2638</v>
      </c>
      <c r="C1513" s="31" t="s">
        <v>2408</v>
      </c>
      <c r="D1513" s="41">
        <v>13070.49274</v>
      </c>
      <c r="E1513" s="31" t="s">
        <v>2409</v>
      </c>
      <c r="F1513" s="35" t="str">
        <f>INDEX('Crosswalk Particulates'!$B:$B,MATCH('2017 EPA Data'!A1513,'Crosswalk Particulates'!$A:$A,0))</f>
        <v>process-other-industry</v>
      </c>
      <c r="G1513" s="39">
        <f>INDEX('Crosswalk Particulates'!$E:$E,MATCH('2017 EPA Data'!$B1513,'Crosswalk Particulates'!$D:$D,0))</f>
        <v>0</v>
      </c>
      <c r="H1513" s="50">
        <f t="shared" si="23"/>
        <v>0</v>
      </c>
    </row>
    <row r="1514" spans="1:8" hidden="1" x14ac:dyDescent="0.25">
      <c r="A1514" s="31" t="s">
        <v>2414</v>
      </c>
      <c r="B1514" s="31" t="s">
        <v>2617</v>
      </c>
      <c r="C1514" s="31" t="s">
        <v>2408</v>
      </c>
      <c r="D1514" s="41">
        <v>13057.014827556286</v>
      </c>
      <c r="E1514" s="31" t="s">
        <v>2409</v>
      </c>
      <c r="F1514" s="35" t="str">
        <f>INDEX('Crosswalk Particulates'!$B:$B,MATCH('2017 EPA Data'!A1514,'Crosswalk Particulates'!$A:$A,0))</f>
        <v>Transportation Sector</v>
      </c>
      <c r="G1514" s="39">
        <f>INDEX('Crosswalk Particulates'!$E:$E,MATCH('2017 EPA Data'!$B1514,'Crosswalk Particulates'!$D:$D,0))</f>
        <v>0</v>
      </c>
      <c r="H1514" s="50">
        <f t="shared" si="23"/>
        <v>0</v>
      </c>
    </row>
    <row r="1515" spans="1:8" hidden="1" x14ac:dyDescent="0.25">
      <c r="A1515" s="31" t="s">
        <v>2438</v>
      </c>
      <c r="B1515" s="31" t="s">
        <v>2466</v>
      </c>
      <c r="C1515" s="31" t="s">
        <v>2408</v>
      </c>
      <c r="D1515" s="41">
        <v>12999.19491</v>
      </c>
      <c r="E1515" s="31" t="s">
        <v>2409</v>
      </c>
      <c r="F1515" s="35" t="str">
        <f>INDEX('Crosswalk Particulates'!$B:$B,MATCH('2017 EPA Data'!A1515,'Crosswalk Particulates'!$A:$A,0))</f>
        <v>process-other-industry</v>
      </c>
      <c r="G1515" s="39">
        <f>INDEX('Crosswalk Particulates'!$E:$E,MATCH('2017 EPA Data'!$B1515,'Crosswalk Particulates'!$D:$D,0))</f>
        <v>0</v>
      </c>
      <c r="H1515" s="50">
        <f t="shared" si="23"/>
        <v>0</v>
      </c>
    </row>
    <row r="1516" spans="1:8" hidden="1" x14ac:dyDescent="0.25">
      <c r="A1516" s="31" t="s">
        <v>2540</v>
      </c>
      <c r="B1516" s="31" t="s">
        <v>2550</v>
      </c>
      <c r="C1516" s="31" t="s">
        <v>2408</v>
      </c>
      <c r="D1516" s="41">
        <v>12964.399482318737</v>
      </c>
      <c r="E1516" s="31" t="s">
        <v>2409</v>
      </c>
      <c r="F1516" s="35" t="str">
        <f>INDEX('Crosswalk Particulates'!$B:$B,MATCH('2017 EPA Data'!A1516,'Crosswalk Particulates'!$A:$A,0))</f>
        <v>Electricity Sector</v>
      </c>
      <c r="G1516" s="39">
        <f>INDEX('Crosswalk Particulates'!$E:$E,MATCH('2017 EPA Data'!$B1516,'Crosswalk Particulates'!$D:$D,0))</f>
        <v>0</v>
      </c>
      <c r="H1516" s="50">
        <f t="shared" si="23"/>
        <v>0</v>
      </c>
    </row>
    <row r="1517" spans="1:8" hidden="1" x14ac:dyDescent="0.25">
      <c r="A1517" s="31" t="s">
        <v>2510</v>
      </c>
      <c r="B1517" s="31" t="s">
        <v>2617</v>
      </c>
      <c r="C1517" s="31" t="s">
        <v>2408</v>
      </c>
      <c r="D1517" s="41">
        <v>12957.351795815999</v>
      </c>
      <c r="E1517" s="31" t="s">
        <v>2409</v>
      </c>
      <c r="F1517" s="35" t="str">
        <f>INDEX('Crosswalk Particulates'!$B:$B,MATCH('2017 EPA Data'!A1517,'Crosswalk Particulates'!$A:$A,0))</f>
        <v>process-iron and steel-industry</v>
      </c>
      <c r="G1517" s="39">
        <f>INDEX('Crosswalk Particulates'!$E:$E,MATCH('2017 EPA Data'!$B1517,'Crosswalk Particulates'!$D:$D,0))</f>
        <v>0</v>
      </c>
      <c r="H1517" s="50">
        <f t="shared" si="23"/>
        <v>0</v>
      </c>
    </row>
    <row r="1518" spans="1:8" hidden="1" x14ac:dyDescent="0.25">
      <c r="A1518" s="31" t="s">
        <v>2546</v>
      </c>
      <c r="B1518" s="31" t="s">
        <v>2506</v>
      </c>
      <c r="C1518" s="31" t="s">
        <v>2448</v>
      </c>
      <c r="D1518" s="41">
        <v>12952.0915999278</v>
      </c>
      <c r="E1518" s="31" t="s">
        <v>2413</v>
      </c>
      <c r="F1518" s="35" t="str">
        <f>INDEX('Crosswalk Particulates'!$B:$B,MATCH('2017 EPA Data'!A1518,'Crosswalk Particulates'!$A:$A,0))</f>
        <v>Commercial Buildings Sector</v>
      </c>
      <c r="G1518" s="39" t="str">
        <f>INDEX('Crosswalk Particulates'!$E:$E,MATCH('2017 EPA Data'!$B1518,'Crosswalk Particulates'!$D:$D,0))</f>
        <v>SOx</v>
      </c>
      <c r="H1518" s="50">
        <f t="shared" si="23"/>
        <v>11749953824.176323</v>
      </c>
    </row>
    <row r="1519" spans="1:8" hidden="1" x14ac:dyDescent="0.25">
      <c r="A1519" s="31" t="s">
        <v>2520</v>
      </c>
      <c r="B1519" s="31" t="s">
        <v>2550</v>
      </c>
      <c r="C1519" s="31" t="s">
        <v>2408</v>
      </c>
      <c r="D1519" s="41">
        <v>12916.389895639397</v>
      </c>
      <c r="E1519" s="31" t="s">
        <v>2409</v>
      </c>
      <c r="F1519" s="35" t="str">
        <f>INDEX('Crosswalk Particulates'!$B:$B,MATCH('2017 EPA Data'!A1519,'Crosswalk Particulates'!$A:$A,0))</f>
        <v>industry-fuel-oil</v>
      </c>
      <c r="G1519" s="39">
        <f>INDEX('Crosswalk Particulates'!$E:$E,MATCH('2017 EPA Data'!$B1519,'Crosswalk Particulates'!$D:$D,0))</f>
        <v>0</v>
      </c>
      <c r="H1519" s="50">
        <f t="shared" si="23"/>
        <v>0</v>
      </c>
    </row>
    <row r="1520" spans="1:8" hidden="1" x14ac:dyDescent="0.25">
      <c r="A1520" s="31" t="s">
        <v>2473</v>
      </c>
      <c r="B1520" s="31" t="s">
        <v>2435</v>
      </c>
      <c r="C1520" s="31" t="s">
        <v>2408</v>
      </c>
      <c r="D1520" s="41">
        <v>12849.080226318754</v>
      </c>
      <c r="E1520" s="31" t="s">
        <v>2409</v>
      </c>
      <c r="F1520" s="35" t="str">
        <f>INDEX('Crosswalk Particulates'!$B:$B,MATCH('2017 EPA Data'!A1520,'Crosswalk Particulates'!$A:$A,0))</f>
        <v>Commercial Buildings Sector</v>
      </c>
      <c r="G1520" s="39">
        <f>INDEX('Crosswalk Particulates'!$E:$E,MATCH('2017 EPA Data'!$B1520,'Crosswalk Particulates'!$D:$D,0))</f>
        <v>0</v>
      </c>
      <c r="H1520" s="50">
        <f t="shared" si="23"/>
        <v>0</v>
      </c>
    </row>
    <row r="1521" spans="1:8" hidden="1" x14ac:dyDescent="0.25">
      <c r="A1521" s="31" t="s">
        <v>2477</v>
      </c>
      <c r="B1521" s="31" t="s">
        <v>2501</v>
      </c>
      <c r="C1521" s="31" t="s">
        <v>2448</v>
      </c>
      <c r="D1521" s="41">
        <v>12845.922462519708</v>
      </c>
      <c r="E1521" s="31" t="s">
        <v>2413</v>
      </c>
      <c r="F1521" s="35" t="str">
        <f>INDEX('Crosswalk Particulates'!$B:$B,MATCH('2017 EPA Data'!A1521,'Crosswalk Particulates'!$A:$A,0))</f>
        <v>process-other-industry</v>
      </c>
      <c r="G1521" s="39" t="str">
        <f>INDEX('Crosswalk Particulates'!$E:$E,MATCH('2017 EPA Data'!$B1521,'Crosswalk Particulates'!$D:$D,0))</f>
        <v>PM25</v>
      </c>
      <c r="H1521" s="50">
        <f t="shared" si="23"/>
        <v>11653638688.317904</v>
      </c>
    </row>
    <row r="1522" spans="1:8" hidden="1" x14ac:dyDescent="0.25">
      <c r="A1522" s="31" t="s">
        <v>2438</v>
      </c>
      <c r="B1522" s="31" t="s">
        <v>2639</v>
      </c>
      <c r="C1522" s="31" t="s">
        <v>2408</v>
      </c>
      <c r="D1522" s="41">
        <v>12841.026</v>
      </c>
      <c r="E1522" s="31" t="s">
        <v>2409</v>
      </c>
      <c r="F1522" s="35" t="str">
        <f>INDEX('Crosswalk Particulates'!$B:$B,MATCH('2017 EPA Data'!A1522,'Crosswalk Particulates'!$A:$A,0))</f>
        <v>process-other-industry</v>
      </c>
      <c r="G1522" s="39">
        <f>INDEX('Crosswalk Particulates'!$E:$E,MATCH('2017 EPA Data'!$B1522,'Crosswalk Particulates'!$D:$D,0))</f>
        <v>0</v>
      </c>
      <c r="H1522" s="50">
        <f t="shared" si="23"/>
        <v>0</v>
      </c>
    </row>
    <row r="1523" spans="1:8" hidden="1" x14ac:dyDescent="0.25">
      <c r="A1523" s="31" t="s">
        <v>2442</v>
      </c>
      <c r="B1523" s="31" t="s">
        <v>2581</v>
      </c>
      <c r="C1523" s="31" t="s">
        <v>2408</v>
      </c>
      <c r="D1523" s="41">
        <v>12826.644795220171</v>
      </c>
      <c r="E1523" s="31" t="s">
        <v>2409</v>
      </c>
      <c r="F1523" s="35" t="str">
        <f>INDEX('Crosswalk Particulates'!$B:$B,MATCH('2017 EPA Data'!A1523,'Crosswalk Particulates'!$A:$A,0))</f>
        <v>industry-fuel-natural gas</v>
      </c>
      <c r="G1523" s="39">
        <f>INDEX('Crosswalk Particulates'!$E:$E,MATCH('2017 EPA Data'!$B1523,'Crosswalk Particulates'!$D:$D,0))</f>
        <v>0</v>
      </c>
      <c r="H1523" s="50">
        <f t="shared" si="23"/>
        <v>0</v>
      </c>
    </row>
    <row r="1524" spans="1:8" hidden="1" x14ac:dyDescent="0.25">
      <c r="A1524" s="31" t="s">
        <v>2429</v>
      </c>
      <c r="B1524" s="31" t="s">
        <v>2519</v>
      </c>
      <c r="C1524" s="31" t="s">
        <v>2408</v>
      </c>
      <c r="D1524" s="41">
        <v>12796.661390931135</v>
      </c>
      <c r="E1524" s="31" t="s">
        <v>2409</v>
      </c>
      <c r="F1524" s="35" t="str">
        <f>INDEX('Crosswalk Particulates'!$B:$B,MATCH('2017 EPA Data'!A1524,'Crosswalk Particulates'!$A:$A,0))</f>
        <v>process-other-industry</v>
      </c>
      <c r="G1524" s="39">
        <f>INDEX('Crosswalk Particulates'!$E:$E,MATCH('2017 EPA Data'!$B1524,'Crosswalk Particulates'!$D:$D,0))</f>
        <v>0</v>
      </c>
      <c r="H1524" s="50">
        <f t="shared" si="23"/>
        <v>0</v>
      </c>
    </row>
    <row r="1525" spans="1:8" hidden="1" x14ac:dyDescent="0.25">
      <c r="A1525" s="31" t="s">
        <v>2442</v>
      </c>
      <c r="B1525" s="31" t="s">
        <v>2449</v>
      </c>
      <c r="C1525" s="31" t="s">
        <v>2408</v>
      </c>
      <c r="D1525" s="41">
        <v>12790.204745021087</v>
      </c>
      <c r="E1525" s="31" t="s">
        <v>2409</v>
      </c>
      <c r="F1525" s="35" t="str">
        <f>INDEX('Crosswalk Particulates'!$B:$B,MATCH('2017 EPA Data'!A1525,'Crosswalk Particulates'!$A:$A,0))</f>
        <v>industry-fuel-natural gas</v>
      </c>
      <c r="G1525" s="39">
        <f>INDEX('Crosswalk Particulates'!$E:$E,MATCH('2017 EPA Data'!$B1525,'Crosswalk Particulates'!$D:$D,0))</f>
        <v>0</v>
      </c>
      <c r="H1525" s="50">
        <f t="shared" si="23"/>
        <v>0</v>
      </c>
    </row>
    <row r="1526" spans="1:8" hidden="1" x14ac:dyDescent="0.25">
      <c r="A1526" s="31" t="s">
        <v>2556</v>
      </c>
      <c r="B1526" s="31" t="s">
        <v>2501</v>
      </c>
      <c r="C1526" s="31" t="s">
        <v>2448</v>
      </c>
      <c r="D1526" s="41">
        <v>12779.992492088721</v>
      </c>
      <c r="E1526" s="31" t="s">
        <v>2413</v>
      </c>
      <c r="F1526" s="35" t="str">
        <f>INDEX('Crosswalk Particulates'!$B:$B,MATCH('2017 EPA Data'!A1526,'Crosswalk Particulates'!$A:$A,0))</f>
        <v>Commercial Buildings Sector</v>
      </c>
      <c r="G1526" s="39" t="str">
        <f>INDEX('Crosswalk Particulates'!$E:$E,MATCH('2017 EPA Data'!$B1526,'Crosswalk Particulates'!$D:$D,0))</f>
        <v>PM25</v>
      </c>
      <c r="H1526" s="50">
        <f t="shared" si="23"/>
        <v>11593827954.104311</v>
      </c>
    </row>
    <row r="1527" spans="1:8" hidden="1" x14ac:dyDescent="0.25">
      <c r="A1527" s="31" t="s">
        <v>2460</v>
      </c>
      <c r="B1527" s="31" t="s">
        <v>2607</v>
      </c>
      <c r="D1527" s="41">
        <v>12751.214475433355</v>
      </c>
      <c r="E1527" s="31" t="s">
        <v>2413</v>
      </c>
      <c r="F1527" s="35" t="str">
        <f>INDEX('Crosswalk Particulates'!$B:$B,MATCH('2017 EPA Data'!A1527,'Crosswalk Particulates'!$A:$A,0))</f>
        <v>Transportation Sector</v>
      </c>
      <c r="G1527" s="39" t="str">
        <f>INDEX('Crosswalk Particulates'!$E:$E,MATCH('2017 EPA Data'!$B1527,'Crosswalk Particulates'!$D:$D,0))</f>
        <v>BC</v>
      </c>
      <c r="H1527" s="50">
        <f t="shared" si="23"/>
        <v>11567720945.499321</v>
      </c>
    </row>
    <row r="1528" spans="1:8" hidden="1" x14ac:dyDescent="0.25">
      <c r="A1528" s="31" t="s">
        <v>2450</v>
      </c>
      <c r="B1528" s="31" t="s">
        <v>2527</v>
      </c>
      <c r="C1528" s="31" t="s">
        <v>2408</v>
      </c>
      <c r="D1528" s="41">
        <v>12729.558566631085</v>
      </c>
      <c r="E1528" s="31" t="s">
        <v>2409</v>
      </c>
      <c r="F1528" s="35" t="str">
        <f>INDEX('Crosswalk Particulates'!$B:$B,MATCH('2017 EPA Data'!A1528,'Crosswalk Particulates'!$A:$A,0))</f>
        <v>process-waste-industry</v>
      </c>
      <c r="G1528" s="39">
        <f>INDEX('Crosswalk Particulates'!$E:$E,MATCH('2017 EPA Data'!$B1528,'Crosswalk Particulates'!$D:$D,0))</f>
        <v>0</v>
      </c>
      <c r="H1528" s="50">
        <f t="shared" si="23"/>
        <v>0</v>
      </c>
    </row>
    <row r="1529" spans="1:8" hidden="1" x14ac:dyDescent="0.25">
      <c r="A1529" s="31" t="s">
        <v>2492</v>
      </c>
      <c r="B1529" s="31" t="s">
        <v>2459</v>
      </c>
      <c r="C1529" s="31" t="s">
        <v>2408</v>
      </c>
      <c r="D1529" s="41">
        <v>12719.675568821112</v>
      </c>
      <c r="E1529" s="31" t="s">
        <v>2409</v>
      </c>
      <c r="F1529" s="35" t="str">
        <f>INDEX('Crosswalk Particulates'!$B:$B,MATCH('2017 EPA Data'!A1529,'Crosswalk Particulates'!$A:$A,0))</f>
        <v>Commercial Buildings Sector</v>
      </c>
      <c r="G1529" s="39">
        <f>INDEX('Crosswalk Particulates'!$E:$E,MATCH('2017 EPA Data'!$B1529,'Crosswalk Particulates'!$D:$D,0))</f>
        <v>0</v>
      </c>
      <c r="H1529" s="50">
        <f t="shared" si="23"/>
        <v>0</v>
      </c>
    </row>
    <row r="1530" spans="1:8" hidden="1" x14ac:dyDescent="0.25">
      <c r="A1530" s="31" t="s">
        <v>2482</v>
      </c>
      <c r="B1530" s="31" t="s">
        <v>2500</v>
      </c>
      <c r="C1530" s="31" t="s">
        <v>2448</v>
      </c>
      <c r="D1530" s="41">
        <v>12705.854977049359</v>
      </c>
      <c r="E1530" s="31" t="s">
        <v>2413</v>
      </c>
      <c r="F1530" s="35" t="str">
        <f>INDEX('Crosswalk Particulates'!$B:$B,MATCH('2017 EPA Data'!A1530,'Crosswalk Particulates'!$A:$A,0))</f>
        <v>Other-EPA</v>
      </c>
      <c r="G1530" s="39" t="str">
        <f>INDEX('Crosswalk Particulates'!$E:$E,MATCH('2017 EPA Data'!$B1530,'Crosswalk Particulates'!$D:$D,0))</f>
        <v>NOX</v>
      </c>
      <c r="H1530" s="50">
        <f t="shared" si="23"/>
        <v>11526571451.814245</v>
      </c>
    </row>
    <row r="1531" spans="1:8" hidden="1" x14ac:dyDescent="0.25">
      <c r="A1531" s="31" t="s">
        <v>2429</v>
      </c>
      <c r="B1531" s="31" t="s">
        <v>2640</v>
      </c>
      <c r="C1531" s="31" t="s">
        <v>2408</v>
      </c>
      <c r="D1531" s="41">
        <v>12690.04718</v>
      </c>
      <c r="E1531" s="31" t="s">
        <v>2409</v>
      </c>
      <c r="F1531" s="35" t="str">
        <f>INDEX('Crosswalk Particulates'!$B:$B,MATCH('2017 EPA Data'!A1531,'Crosswalk Particulates'!$A:$A,0))</f>
        <v>process-other-industry</v>
      </c>
      <c r="G1531" s="39">
        <f>INDEX('Crosswalk Particulates'!$E:$E,MATCH('2017 EPA Data'!$B1531,'Crosswalk Particulates'!$D:$D,0))</f>
        <v>0</v>
      </c>
      <c r="H1531" s="50">
        <f t="shared" si="23"/>
        <v>0</v>
      </c>
    </row>
    <row r="1532" spans="1:8" hidden="1" x14ac:dyDescent="0.25">
      <c r="A1532" s="31" t="s">
        <v>2450</v>
      </c>
      <c r="B1532" s="31" t="s">
        <v>2528</v>
      </c>
      <c r="C1532" s="31" t="s">
        <v>2408</v>
      </c>
      <c r="D1532" s="41">
        <v>12642.276620179746</v>
      </c>
      <c r="E1532" s="31" t="s">
        <v>2409</v>
      </c>
      <c r="F1532" s="35" t="str">
        <f>INDEX('Crosswalk Particulates'!$B:$B,MATCH('2017 EPA Data'!A1532,'Crosswalk Particulates'!$A:$A,0))</f>
        <v>process-waste-industry</v>
      </c>
      <c r="G1532" s="39">
        <f>INDEX('Crosswalk Particulates'!$E:$E,MATCH('2017 EPA Data'!$B1532,'Crosswalk Particulates'!$D:$D,0))</f>
        <v>0</v>
      </c>
      <c r="H1532" s="50">
        <f t="shared" si="23"/>
        <v>0</v>
      </c>
    </row>
    <row r="1533" spans="1:8" hidden="1" x14ac:dyDescent="0.25">
      <c r="A1533" s="31" t="s">
        <v>2486</v>
      </c>
      <c r="B1533" s="31" t="s">
        <v>2532</v>
      </c>
      <c r="C1533" s="31" t="s">
        <v>2408</v>
      </c>
      <c r="D1533" s="41">
        <v>12613.591075800001</v>
      </c>
      <c r="E1533" s="31" t="s">
        <v>2409</v>
      </c>
      <c r="F1533" s="35" t="str">
        <f>INDEX('Crosswalk Particulates'!$B:$B,MATCH('2017 EPA Data'!A1533,'Crosswalk Particulates'!$A:$A,0))</f>
        <v>process-other-industry</v>
      </c>
      <c r="G1533" s="39">
        <f>INDEX('Crosswalk Particulates'!$E:$E,MATCH('2017 EPA Data'!$B1533,'Crosswalk Particulates'!$D:$D,0))</f>
        <v>0</v>
      </c>
      <c r="H1533" s="50">
        <f t="shared" si="23"/>
        <v>0</v>
      </c>
    </row>
    <row r="1534" spans="1:8" hidden="1" x14ac:dyDescent="0.25">
      <c r="A1534" s="31" t="s">
        <v>2520</v>
      </c>
      <c r="B1534" s="31" t="s">
        <v>2431</v>
      </c>
      <c r="C1534" s="31" t="s">
        <v>2408</v>
      </c>
      <c r="D1534" s="41">
        <v>12597</v>
      </c>
      <c r="E1534" s="31" t="s">
        <v>2409</v>
      </c>
      <c r="F1534" s="35" t="str">
        <f>INDEX('Crosswalk Particulates'!$B:$B,MATCH('2017 EPA Data'!A1534,'Crosswalk Particulates'!$A:$A,0))</f>
        <v>industry-fuel-oil</v>
      </c>
      <c r="G1534" s="39">
        <f>INDEX('Crosswalk Particulates'!$E:$E,MATCH('2017 EPA Data'!$B1534,'Crosswalk Particulates'!$D:$D,0))</f>
        <v>0</v>
      </c>
      <c r="H1534" s="50">
        <f t="shared" si="23"/>
        <v>0</v>
      </c>
    </row>
    <row r="1535" spans="1:8" hidden="1" x14ac:dyDescent="0.25">
      <c r="A1535" s="31" t="s">
        <v>2491</v>
      </c>
      <c r="B1535" s="31" t="s">
        <v>2533</v>
      </c>
      <c r="C1535" s="31" t="s">
        <v>2408</v>
      </c>
      <c r="D1535" s="41">
        <v>12584.563206714063</v>
      </c>
      <c r="E1535" s="31" t="s">
        <v>2409</v>
      </c>
      <c r="F1535" s="35" t="str">
        <f>INDEX('Crosswalk Particulates'!$B:$B,MATCH('2017 EPA Data'!A1535,'Crosswalk Particulates'!$A:$A,0))</f>
        <v>industry-fuel-biomass</v>
      </c>
      <c r="G1535" s="39">
        <f>INDEX('Crosswalk Particulates'!$E:$E,MATCH('2017 EPA Data'!$B1535,'Crosswalk Particulates'!$D:$D,0))</f>
        <v>0</v>
      </c>
      <c r="H1535" s="50">
        <f t="shared" si="23"/>
        <v>0</v>
      </c>
    </row>
    <row r="1536" spans="1:8" hidden="1" x14ac:dyDescent="0.25">
      <c r="A1536" s="31" t="s">
        <v>2433</v>
      </c>
      <c r="B1536" s="31" t="s">
        <v>2481</v>
      </c>
      <c r="C1536" s="31" t="s">
        <v>2448</v>
      </c>
      <c r="D1536" s="41">
        <v>12580.016377218375</v>
      </c>
      <c r="E1536" s="31" t="s">
        <v>2413</v>
      </c>
      <c r="F1536" s="35" t="str">
        <f>INDEX('Crosswalk Particulates'!$B:$B,MATCH('2017 EPA Data'!A1536,'Crosswalk Particulates'!$A:$A,0))</f>
        <v>process-ngps-industry</v>
      </c>
      <c r="G1536" s="39" t="str">
        <f>INDEX('Crosswalk Particulates'!$E:$E,MATCH('2017 EPA Data'!$B1536,'Crosswalk Particulates'!$D:$D,0))</f>
        <v>PM10</v>
      </c>
      <c r="H1536" s="50">
        <f t="shared" si="23"/>
        <v>11412412458.580959</v>
      </c>
    </row>
    <row r="1537" spans="1:8" hidden="1" x14ac:dyDescent="0.25">
      <c r="A1537" s="31" t="s">
        <v>2444</v>
      </c>
      <c r="B1537" s="31" t="s">
        <v>2467</v>
      </c>
      <c r="C1537" s="31" t="s">
        <v>2408</v>
      </c>
      <c r="D1537" s="41">
        <v>12575.15467</v>
      </c>
      <c r="E1537" s="31" t="s">
        <v>2409</v>
      </c>
      <c r="F1537" s="35" t="str">
        <f>INDEX('Crosswalk Particulates'!$B:$B,MATCH('2017 EPA Data'!A1537,'Crosswalk Particulates'!$A:$A,0))</f>
        <v>process-other-industry</v>
      </c>
      <c r="G1537" s="39">
        <f>INDEX('Crosswalk Particulates'!$E:$E,MATCH('2017 EPA Data'!$B1537,'Crosswalk Particulates'!$D:$D,0))</f>
        <v>0</v>
      </c>
      <c r="H1537" s="50">
        <f t="shared" si="23"/>
        <v>0</v>
      </c>
    </row>
    <row r="1538" spans="1:8" hidden="1" x14ac:dyDescent="0.25">
      <c r="A1538" s="31" t="s">
        <v>2498</v>
      </c>
      <c r="B1538" s="31" t="s">
        <v>2497</v>
      </c>
      <c r="C1538" s="31" t="s">
        <v>2408</v>
      </c>
      <c r="D1538" s="41">
        <v>12470.059724000001</v>
      </c>
      <c r="E1538" s="31" t="s">
        <v>2409</v>
      </c>
      <c r="F1538" s="35" t="str">
        <f>INDEX('Crosswalk Particulates'!$B:$B,MATCH('2017 EPA Data'!A1538,'Crosswalk Particulates'!$A:$A,0))</f>
        <v>process-cement-industry</v>
      </c>
      <c r="G1538" s="39">
        <f>INDEX('Crosswalk Particulates'!$E:$E,MATCH('2017 EPA Data'!$B1538,'Crosswalk Particulates'!$D:$D,0))</f>
        <v>0</v>
      </c>
      <c r="H1538" s="50">
        <f t="shared" si="23"/>
        <v>0</v>
      </c>
    </row>
    <row r="1539" spans="1:8" hidden="1" x14ac:dyDescent="0.25">
      <c r="A1539" s="31" t="s">
        <v>2450</v>
      </c>
      <c r="B1539" s="31" t="s">
        <v>2534</v>
      </c>
      <c r="C1539" s="31" t="s">
        <v>2408</v>
      </c>
      <c r="D1539" s="41">
        <v>12434.065369611446</v>
      </c>
      <c r="E1539" s="31" t="s">
        <v>2409</v>
      </c>
      <c r="F1539" s="35" t="str">
        <f>INDEX('Crosswalk Particulates'!$B:$B,MATCH('2017 EPA Data'!A1539,'Crosswalk Particulates'!$A:$A,0))</f>
        <v>process-waste-industry</v>
      </c>
      <c r="G1539" s="39">
        <f>INDEX('Crosswalk Particulates'!$E:$E,MATCH('2017 EPA Data'!$B1539,'Crosswalk Particulates'!$D:$D,0))</f>
        <v>0</v>
      </c>
      <c r="H1539" s="50">
        <f t="shared" si="23"/>
        <v>0</v>
      </c>
    </row>
    <row r="1540" spans="1:8" hidden="1" x14ac:dyDescent="0.25">
      <c r="A1540" s="31" t="s">
        <v>2469</v>
      </c>
      <c r="B1540" s="31" t="s">
        <v>2613</v>
      </c>
      <c r="C1540" s="31" t="s">
        <v>2408</v>
      </c>
      <c r="D1540" s="41">
        <v>12356.4468</v>
      </c>
      <c r="E1540" s="31" t="s">
        <v>2409</v>
      </c>
      <c r="F1540" s="35" t="str">
        <f>INDEX('Crosswalk Particulates'!$B:$B,MATCH('2017 EPA Data'!A1540,'Crosswalk Particulates'!$A:$A,0))</f>
        <v>process-chemicals-industry</v>
      </c>
      <c r="G1540" s="39">
        <f>INDEX('Crosswalk Particulates'!$E:$E,MATCH('2017 EPA Data'!$B1540,'Crosswalk Particulates'!$D:$D,0))</f>
        <v>0</v>
      </c>
      <c r="H1540" s="50">
        <f t="shared" ref="H1540:H1603" si="24">IF(E1540="TON",D1540/metricton_to_shortton,0)*10^6</f>
        <v>0</v>
      </c>
    </row>
    <row r="1541" spans="1:8" hidden="1" x14ac:dyDescent="0.25">
      <c r="A1541" s="31" t="s">
        <v>2487</v>
      </c>
      <c r="B1541" s="31" t="s">
        <v>2513</v>
      </c>
      <c r="C1541" s="31" t="s">
        <v>2514</v>
      </c>
      <c r="D1541" s="41">
        <v>12353.525532625579</v>
      </c>
      <c r="E1541" s="31" t="s">
        <v>2409</v>
      </c>
      <c r="F1541" s="35" t="str">
        <f>INDEX('Crosswalk Particulates'!$B:$B,MATCH('2017 EPA Data'!A1541,'Crosswalk Particulates'!$A:$A,0))</f>
        <v>industry-fuel-coal</v>
      </c>
      <c r="G1541" s="39">
        <f>INDEX('Crosswalk Particulates'!$E:$E,MATCH('2017 EPA Data'!$B1541,'Crosswalk Particulates'!$D:$D,0))</f>
        <v>0</v>
      </c>
      <c r="H1541" s="50">
        <f t="shared" si="24"/>
        <v>0</v>
      </c>
    </row>
    <row r="1542" spans="1:8" hidden="1" x14ac:dyDescent="0.25">
      <c r="A1542" s="31" t="s">
        <v>2472</v>
      </c>
      <c r="B1542" s="31" t="s">
        <v>2496</v>
      </c>
      <c r="C1542" s="31" t="s">
        <v>2448</v>
      </c>
      <c r="D1542" s="41">
        <v>12352.089878717215</v>
      </c>
      <c r="E1542" s="31" t="s">
        <v>2413</v>
      </c>
      <c r="F1542" s="35" t="str">
        <f>INDEX('Crosswalk Particulates'!$B:$B,MATCH('2017 EPA Data'!A1542,'Crosswalk Particulates'!$A:$A,0))</f>
        <v>Electricity Sector</v>
      </c>
      <c r="G1542" s="39">
        <f>INDEX('Crosswalk Particulates'!$E:$E,MATCH('2017 EPA Data'!$B1542,'Crosswalk Particulates'!$D:$D,0))</f>
        <v>0</v>
      </c>
      <c r="H1542" s="50">
        <f t="shared" si="24"/>
        <v>11205640771.39572</v>
      </c>
    </row>
    <row r="1543" spans="1:8" hidden="1" x14ac:dyDescent="0.25">
      <c r="A1543" s="31" t="s">
        <v>2540</v>
      </c>
      <c r="B1543" s="31" t="s">
        <v>2497</v>
      </c>
      <c r="C1543" s="31" t="s">
        <v>2408</v>
      </c>
      <c r="D1543" s="41">
        <v>12249.591226840001</v>
      </c>
      <c r="E1543" s="31" t="s">
        <v>2409</v>
      </c>
      <c r="F1543" s="35" t="str">
        <f>INDEX('Crosswalk Particulates'!$B:$B,MATCH('2017 EPA Data'!A1543,'Crosswalk Particulates'!$A:$A,0))</f>
        <v>Electricity Sector</v>
      </c>
      <c r="G1543" s="39">
        <f>INDEX('Crosswalk Particulates'!$E:$E,MATCH('2017 EPA Data'!$B1543,'Crosswalk Particulates'!$D:$D,0))</f>
        <v>0</v>
      </c>
      <c r="H1543" s="50">
        <f t="shared" si="24"/>
        <v>0</v>
      </c>
    </row>
    <row r="1544" spans="1:8" hidden="1" x14ac:dyDescent="0.25">
      <c r="A1544" s="31" t="s">
        <v>2433</v>
      </c>
      <c r="B1544" s="31" t="s">
        <v>2501</v>
      </c>
      <c r="C1544" s="31" t="s">
        <v>2448</v>
      </c>
      <c r="D1544" s="41">
        <v>12237.394346466404</v>
      </c>
      <c r="E1544" s="31" t="s">
        <v>2413</v>
      </c>
      <c r="F1544" s="35" t="str">
        <f>INDEX('Crosswalk Particulates'!$B:$B,MATCH('2017 EPA Data'!A1544,'Crosswalk Particulates'!$A:$A,0))</f>
        <v>process-ngps-industry</v>
      </c>
      <c r="G1544" s="39" t="str">
        <f>INDEX('Crosswalk Particulates'!$E:$E,MATCH('2017 EPA Data'!$B1544,'Crosswalk Particulates'!$D:$D,0))</f>
        <v>PM25</v>
      </c>
      <c r="H1544" s="50">
        <f t="shared" si="24"/>
        <v>11101590611.049891</v>
      </c>
    </row>
    <row r="1545" spans="1:8" hidden="1" x14ac:dyDescent="0.25">
      <c r="A1545" s="31" t="s">
        <v>2469</v>
      </c>
      <c r="B1545" s="31" t="s">
        <v>2641</v>
      </c>
      <c r="C1545" s="31" t="s">
        <v>2408</v>
      </c>
      <c r="D1545" s="41">
        <v>12171.005999999999</v>
      </c>
      <c r="E1545" s="31" t="s">
        <v>2409</v>
      </c>
      <c r="F1545" s="35" t="str">
        <f>INDEX('Crosswalk Particulates'!$B:$B,MATCH('2017 EPA Data'!A1545,'Crosswalk Particulates'!$A:$A,0))</f>
        <v>process-chemicals-industry</v>
      </c>
      <c r="G1545" s="39">
        <f>INDEX('Crosswalk Particulates'!$E:$E,MATCH('2017 EPA Data'!$B1545,'Crosswalk Particulates'!$D:$D,0))</f>
        <v>0</v>
      </c>
      <c r="H1545" s="50">
        <f t="shared" si="24"/>
        <v>0</v>
      </c>
    </row>
    <row r="1546" spans="1:8" hidden="1" x14ac:dyDescent="0.25">
      <c r="A1546" s="31" t="s">
        <v>2522</v>
      </c>
      <c r="B1546" s="31" t="s">
        <v>2447</v>
      </c>
      <c r="C1546" s="31" t="s">
        <v>2448</v>
      </c>
      <c r="D1546" s="41">
        <v>12116.423389305701</v>
      </c>
      <c r="E1546" s="31" t="s">
        <v>2413</v>
      </c>
      <c r="F1546" s="35" t="str">
        <f>INDEX('Crosswalk Particulates'!$B:$B,MATCH('2017 EPA Data'!A1546,'Crosswalk Particulates'!$A:$A,0))</f>
        <v>Residential Buildings Sector</v>
      </c>
      <c r="G1546" s="39" t="str">
        <f>INDEX('Crosswalk Particulates'!$E:$E,MATCH('2017 EPA Data'!$B1546,'Crosswalk Particulates'!$D:$D,0))</f>
        <v>VOC</v>
      </c>
      <c r="H1546" s="50">
        <f t="shared" si="24"/>
        <v>10991847474.218416</v>
      </c>
    </row>
    <row r="1547" spans="1:8" hidden="1" x14ac:dyDescent="0.25">
      <c r="A1547" s="31" t="s">
        <v>2444</v>
      </c>
      <c r="B1547" s="31" t="s">
        <v>2530</v>
      </c>
      <c r="C1547" s="31" t="s">
        <v>2408</v>
      </c>
      <c r="D1547" s="41">
        <v>12069.522000000001</v>
      </c>
      <c r="E1547" s="31" t="s">
        <v>2409</v>
      </c>
      <c r="F1547" s="35" t="str">
        <f>INDEX('Crosswalk Particulates'!$B:$B,MATCH('2017 EPA Data'!A1547,'Crosswalk Particulates'!$A:$A,0))</f>
        <v>process-other-industry</v>
      </c>
      <c r="G1547" s="39">
        <f>INDEX('Crosswalk Particulates'!$E:$E,MATCH('2017 EPA Data'!$B1547,'Crosswalk Particulates'!$D:$D,0))</f>
        <v>0</v>
      </c>
      <c r="H1547" s="50">
        <f t="shared" si="24"/>
        <v>0</v>
      </c>
    </row>
    <row r="1548" spans="1:8" hidden="1" x14ac:dyDescent="0.25">
      <c r="A1548" s="31" t="s">
        <v>2456</v>
      </c>
      <c r="B1548" s="31" t="s">
        <v>2617</v>
      </c>
      <c r="C1548" s="31" t="s">
        <v>2408</v>
      </c>
      <c r="D1548" s="41">
        <v>12026.635539441737</v>
      </c>
      <c r="E1548" s="31" t="s">
        <v>2409</v>
      </c>
      <c r="F1548" s="35" t="str">
        <f>INDEX('Crosswalk Particulates'!$B:$B,MATCH('2017 EPA Data'!A1548,'Crosswalk Particulates'!$A:$A,0))</f>
        <v>Electricity Sector</v>
      </c>
      <c r="G1548" s="39">
        <f>INDEX('Crosswalk Particulates'!$E:$E,MATCH('2017 EPA Data'!$B1548,'Crosswalk Particulates'!$D:$D,0))</f>
        <v>0</v>
      </c>
      <c r="H1548" s="50">
        <f t="shared" si="24"/>
        <v>0</v>
      </c>
    </row>
    <row r="1549" spans="1:8" hidden="1" x14ac:dyDescent="0.25">
      <c r="A1549" s="31" t="s">
        <v>2444</v>
      </c>
      <c r="B1549" s="31" t="s">
        <v>2415</v>
      </c>
      <c r="C1549" s="31" t="s">
        <v>2408</v>
      </c>
      <c r="D1549" s="41">
        <v>11965.9191997</v>
      </c>
      <c r="E1549" s="31" t="s">
        <v>2409</v>
      </c>
      <c r="F1549" s="35" t="str">
        <f>INDEX('Crosswalk Particulates'!$B:$B,MATCH('2017 EPA Data'!A1549,'Crosswalk Particulates'!$A:$A,0))</f>
        <v>process-other-industry</v>
      </c>
      <c r="G1549" s="39">
        <f>INDEX('Crosswalk Particulates'!$E:$E,MATCH('2017 EPA Data'!$B1549,'Crosswalk Particulates'!$D:$D,0))</f>
        <v>0</v>
      </c>
      <c r="H1549" s="50">
        <f t="shared" si="24"/>
        <v>0</v>
      </c>
    </row>
    <row r="1550" spans="1:8" hidden="1" x14ac:dyDescent="0.25">
      <c r="A1550" s="31" t="s">
        <v>2486</v>
      </c>
      <c r="B1550" s="31" t="s">
        <v>2439</v>
      </c>
      <c r="C1550" s="31" t="s">
        <v>2408</v>
      </c>
      <c r="D1550" s="41">
        <v>11965.459165728</v>
      </c>
      <c r="E1550" s="31" t="s">
        <v>2409</v>
      </c>
      <c r="F1550" s="35" t="str">
        <f>INDEX('Crosswalk Particulates'!$B:$B,MATCH('2017 EPA Data'!A1550,'Crosswalk Particulates'!$A:$A,0))</f>
        <v>process-other-industry</v>
      </c>
      <c r="G1550" s="39">
        <f>INDEX('Crosswalk Particulates'!$E:$E,MATCH('2017 EPA Data'!$B1550,'Crosswalk Particulates'!$D:$D,0))</f>
        <v>0</v>
      </c>
      <c r="H1550" s="50">
        <f t="shared" si="24"/>
        <v>0</v>
      </c>
    </row>
    <row r="1551" spans="1:8" hidden="1" x14ac:dyDescent="0.25">
      <c r="A1551" s="31" t="s">
        <v>2477</v>
      </c>
      <c r="B1551" s="31" t="s">
        <v>2532</v>
      </c>
      <c r="C1551" s="31" t="s">
        <v>2408</v>
      </c>
      <c r="D1551" s="41">
        <v>11960.115991998</v>
      </c>
      <c r="E1551" s="31" t="s">
        <v>2409</v>
      </c>
      <c r="F1551" s="35" t="str">
        <f>INDEX('Crosswalk Particulates'!$B:$B,MATCH('2017 EPA Data'!A1551,'Crosswalk Particulates'!$A:$A,0))</f>
        <v>process-other-industry</v>
      </c>
      <c r="G1551" s="39">
        <f>INDEX('Crosswalk Particulates'!$E:$E,MATCH('2017 EPA Data'!$B1551,'Crosswalk Particulates'!$D:$D,0))</f>
        <v>0</v>
      </c>
      <c r="H1551" s="50">
        <f t="shared" si="24"/>
        <v>0</v>
      </c>
    </row>
    <row r="1552" spans="1:8" hidden="1" x14ac:dyDescent="0.25">
      <c r="A1552" s="31" t="s">
        <v>2499</v>
      </c>
      <c r="B1552" s="31" t="s">
        <v>2430</v>
      </c>
      <c r="C1552" s="31" t="s">
        <v>2408</v>
      </c>
      <c r="D1552" s="41">
        <v>11950.4055417</v>
      </c>
      <c r="E1552" s="31" t="s">
        <v>2409</v>
      </c>
      <c r="F1552" s="35" t="str">
        <f>INDEX('Crosswalk Particulates'!$B:$B,MATCH('2017 EPA Data'!A1552,'Crosswalk Particulates'!$A:$A,0))</f>
        <v>Electricity Sector</v>
      </c>
      <c r="G1552" s="39">
        <f>INDEX('Crosswalk Particulates'!$E:$E,MATCH('2017 EPA Data'!$B1552,'Crosswalk Particulates'!$D:$D,0))</f>
        <v>0</v>
      </c>
      <c r="H1552" s="50">
        <f t="shared" si="24"/>
        <v>0</v>
      </c>
    </row>
    <row r="1553" spans="1:8" hidden="1" x14ac:dyDescent="0.25">
      <c r="A1553" s="31" t="s">
        <v>2482</v>
      </c>
      <c r="B1553" s="31" t="s">
        <v>2525</v>
      </c>
      <c r="D1553" s="41">
        <v>11947.287934064418</v>
      </c>
      <c r="E1553" s="31" t="s">
        <v>2413</v>
      </c>
      <c r="F1553" s="35" t="str">
        <f>INDEX('Crosswalk Particulates'!$B:$B,MATCH('2017 EPA Data'!A1553,'Crosswalk Particulates'!$A:$A,0))</f>
        <v>Other-EPA</v>
      </c>
      <c r="G1553" s="39" t="str">
        <f>INDEX('Crosswalk Particulates'!$E:$E,MATCH('2017 EPA Data'!$B1553,'Crosswalk Particulates'!$D:$D,0))</f>
        <v>OC</v>
      </c>
      <c r="H1553" s="50">
        <f t="shared" si="24"/>
        <v>10838410187.755186</v>
      </c>
    </row>
    <row r="1554" spans="1:8" hidden="1" x14ac:dyDescent="0.25">
      <c r="A1554" s="31" t="s">
        <v>2440</v>
      </c>
      <c r="B1554" s="31" t="s">
        <v>2592</v>
      </c>
      <c r="C1554" s="31" t="s">
        <v>2408</v>
      </c>
      <c r="D1554" s="41">
        <v>11919.843480686019</v>
      </c>
      <c r="E1554" s="31" t="s">
        <v>2409</v>
      </c>
      <c r="F1554" s="35" t="str">
        <f>INDEX('Crosswalk Particulates'!$B:$B,MATCH('2017 EPA Data'!A1554,'Crosswalk Particulates'!$A:$A,0))</f>
        <v>Residential Buildings Sector</v>
      </c>
      <c r="G1554" s="39">
        <f>INDEX('Crosswalk Particulates'!$E:$E,MATCH('2017 EPA Data'!$B1554,'Crosswalk Particulates'!$D:$D,0))</f>
        <v>0</v>
      </c>
      <c r="H1554" s="50">
        <f t="shared" si="24"/>
        <v>0</v>
      </c>
    </row>
    <row r="1555" spans="1:8" hidden="1" x14ac:dyDescent="0.25">
      <c r="A1555" s="31" t="s">
        <v>2477</v>
      </c>
      <c r="B1555" s="31" t="s">
        <v>2602</v>
      </c>
      <c r="C1555" s="31" t="s">
        <v>2408</v>
      </c>
      <c r="D1555" s="41">
        <v>11894.28179146</v>
      </c>
      <c r="E1555" s="31" t="s">
        <v>2409</v>
      </c>
      <c r="F1555" s="35" t="str">
        <f>INDEX('Crosswalk Particulates'!$B:$B,MATCH('2017 EPA Data'!A1555,'Crosswalk Particulates'!$A:$A,0))</f>
        <v>process-other-industry</v>
      </c>
      <c r="G1555" s="39">
        <f>INDEX('Crosswalk Particulates'!$E:$E,MATCH('2017 EPA Data'!$B1555,'Crosswalk Particulates'!$D:$D,0))</f>
        <v>0</v>
      </c>
      <c r="H1555" s="50">
        <f t="shared" si="24"/>
        <v>0</v>
      </c>
    </row>
    <row r="1556" spans="1:8" hidden="1" x14ac:dyDescent="0.25">
      <c r="A1556" s="31" t="s">
        <v>2446</v>
      </c>
      <c r="B1556" s="31" t="s">
        <v>2587</v>
      </c>
      <c r="C1556" s="31" t="s">
        <v>2408</v>
      </c>
      <c r="D1556" s="41">
        <v>11857.368913786</v>
      </c>
      <c r="E1556" s="31" t="s">
        <v>2409</v>
      </c>
      <c r="F1556" s="35" t="str">
        <f>INDEX('Crosswalk Particulates'!$B:$B,MATCH('2017 EPA Data'!A1556,'Crosswalk Particulates'!$A:$A,0))</f>
        <v>process-other-industry</v>
      </c>
      <c r="G1556" s="39">
        <f>INDEX('Crosswalk Particulates'!$E:$E,MATCH('2017 EPA Data'!$B1556,'Crosswalk Particulates'!$D:$D,0))</f>
        <v>0</v>
      </c>
      <c r="H1556" s="50">
        <f t="shared" si="24"/>
        <v>0</v>
      </c>
    </row>
    <row r="1557" spans="1:8" hidden="1" x14ac:dyDescent="0.25">
      <c r="A1557" s="31" t="s">
        <v>2560</v>
      </c>
      <c r="B1557" s="31" t="s">
        <v>2500</v>
      </c>
      <c r="C1557" s="31" t="s">
        <v>2448</v>
      </c>
      <c r="D1557" s="41">
        <v>11812.352146454796</v>
      </c>
      <c r="E1557" s="31" t="s">
        <v>2413</v>
      </c>
      <c r="F1557" s="35" t="str">
        <f>INDEX('Crosswalk Particulates'!$B:$B,MATCH('2017 EPA Data'!A1557,'Crosswalk Particulates'!$A:$A,0))</f>
        <v>Commercial Buildings Sector</v>
      </c>
      <c r="G1557" s="39" t="str">
        <f>INDEX('Crosswalk Particulates'!$E:$E,MATCH('2017 EPA Data'!$B1557,'Crosswalk Particulates'!$D:$D,0))</f>
        <v>NOX</v>
      </c>
      <c r="H1557" s="50">
        <f t="shared" si="24"/>
        <v>10715998354.77751</v>
      </c>
    </row>
    <row r="1558" spans="1:8" hidden="1" x14ac:dyDescent="0.25">
      <c r="A1558" s="31" t="s">
        <v>2454</v>
      </c>
      <c r="B1558" s="31" t="s">
        <v>2488</v>
      </c>
      <c r="C1558" s="31" t="s">
        <v>2412</v>
      </c>
      <c r="D1558" s="41">
        <v>11810.675347430795</v>
      </c>
      <c r="E1558" s="31" t="s">
        <v>2413</v>
      </c>
      <c r="F1558" s="35" t="str">
        <f>INDEX('Crosswalk Particulates'!$B:$B,MATCH('2017 EPA Data'!A1558,'Crosswalk Particulates'!$A:$A,0))</f>
        <v>Other-EPA</v>
      </c>
      <c r="G1558" s="39" t="str">
        <f>INDEX('Crosswalk Particulates'!$E:$E,MATCH('2017 EPA Data'!$B1558,'Crosswalk Particulates'!$D:$D,0))</f>
        <v>CH4</v>
      </c>
      <c r="H1558" s="50">
        <f t="shared" si="24"/>
        <v>10714477186.48184</v>
      </c>
    </row>
    <row r="1559" spans="1:8" hidden="1" x14ac:dyDescent="0.25">
      <c r="A1559" s="31" t="s">
        <v>2456</v>
      </c>
      <c r="B1559" s="31" t="s">
        <v>2533</v>
      </c>
      <c r="C1559" s="31" t="s">
        <v>2408</v>
      </c>
      <c r="D1559" s="41">
        <v>11741.851698500001</v>
      </c>
      <c r="E1559" s="31" t="s">
        <v>2409</v>
      </c>
      <c r="F1559" s="35" t="str">
        <f>INDEX('Crosswalk Particulates'!$B:$B,MATCH('2017 EPA Data'!A1559,'Crosswalk Particulates'!$A:$A,0))</f>
        <v>Electricity Sector</v>
      </c>
      <c r="G1559" s="39">
        <f>INDEX('Crosswalk Particulates'!$E:$E,MATCH('2017 EPA Data'!$B1559,'Crosswalk Particulates'!$D:$D,0))</f>
        <v>0</v>
      </c>
      <c r="H1559" s="50">
        <f t="shared" si="24"/>
        <v>0</v>
      </c>
    </row>
    <row r="1560" spans="1:8" hidden="1" x14ac:dyDescent="0.25">
      <c r="A1560" s="31" t="s">
        <v>2469</v>
      </c>
      <c r="B1560" s="31" t="s">
        <v>2640</v>
      </c>
      <c r="C1560" s="31" t="s">
        <v>2408</v>
      </c>
      <c r="D1560" s="41">
        <v>11713.557909771411</v>
      </c>
      <c r="E1560" s="31" t="s">
        <v>2409</v>
      </c>
      <c r="F1560" s="35" t="str">
        <f>INDEX('Crosswalk Particulates'!$B:$B,MATCH('2017 EPA Data'!A1560,'Crosswalk Particulates'!$A:$A,0))</f>
        <v>process-chemicals-industry</v>
      </c>
      <c r="G1560" s="39">
        <f>INDEX('Crosswalk Particulates'!$E:$E,MATCH('2017 EPA Data'!$B1560,'Crosswalk Particulates'!$D:$D,0))</f>
        <v>0</v>
      </c>
      <c r="H1560" s="50">
        <f t="shared" si="24"/>
        <v>0</v>
      </c>
    </row>
    <row r="1561" spans="1:8" hidden="1" x14ac:dyDescent="0.25">
      <c r="A1561" s="31" t="s">
        <v>2429</v>
      </c>
      <c r="B1561" s="31" t="s">
        <v>2431</v>
      </c>
      <c r="C1561" s="31" t="s">
        <v>2408</v>
      </c>
      <c r="D1561" s="41">
        <v>11700.2</v>
      </c>
      <c r="E1561" s="31" t="s">
        <v>2409</v>
      </c>
      <c r="F1561" s="35" t="str">
        <f>INDEX('Crosswalk Particulates'!$B:$B,MATCH('2017 EPA Data'!A1561,'Crosswalk Particulates'!$A:$A,0))</f>
        <v>process-other-industry</v>
      </c>
      <c r="G1561" s="39">
        <f>INDEX('Crosswalk Particulates'!$E:$E,MATCH('2017 EPA Data'!$B1561,'Crosswalk Particulates'!$D:$D,0))</f>
        <v>0</v>
      </c>
      <c r="H1561" s="50">
        <f t="shared" si="24"/>
        <v>0</v>
      </c>
    </row>
    <row r="1562" spans="1:8" hidden="1" x14ac:dyDescent="0.25">
      <c r="A1562" s="31" t="s">
        <v>2477</v>
      </c>
      <c r="B1562" s="31" t="s">
        <v>2495</v>
      </c>
      <c r="C1562" s="31" t="s">
        <v>2408</v>
      </c>
      <c r="D1562" s="41">
        <v>11620.03</v>
      </c>
      <c r="E1562" s="31" t="s">
        <v>2409</v>
      </c>
      <c r="F1562" s="35" t="str">
        <f>INDEX('Crosswalk Particulates'!$B:$B,MATCH('2017 EPA Data'!A1562,'Crosswalk Particulates'!$A:$A,0))</f>
        <v>process-other-industry</v>
      </c>
      <c r="G1562" s="39">
        <f>INDEX('Crosswalk Particulates'!$E:$E,MATCH('2017 EPA Data'!$B1562,'Crosswalk Particulates'!$D:$D,0))</f>
        <v>0</v>
      </c>
      <c r="H1562" s="50">
        <f t="shared" si="24"/>
        <v>0</v>
      </c>
    </row>
    <row r="1563" spans="1:8" hidden="1" x14ac:dyDescent="0.25">
      <c r="A1563" s="31" t="s">
        <v>2487</v>
      </c>
      <c r="B1563" s="31" t="s">
        <v>2501</v>
      </c>
      <c r="C1563" s="31" t="s">
        <v>2448</v>
      </c>
      <c r="D1563" s="41">
        <v>11576.1606552628</v>
      </c>
      <c r="E1563" s="31" t="s">
        <v>2413</v>
      </c>
      <c r="F1563" s="35" t="str">
        <f>INDEX('Crosswalk Particulates'!$B:$B,MATCH('2017 EPA Data'!A1563,'Crosswalk Particulates'!$A:$A,0))</f>
        <v>industry-fuel-coal</v>
      </c>
      <c r="G1563" s="39" t="str">
        <f>INDEX('Crosswalk Particulates'!$E:$E,MATCH('2017 EPA Data'!$B1563,'Crosswalk Particulates'!$D:$D,0))</f>
        <v>PM25</v>
      </c>
      <c r="H1563" s="50">
        <f t="shared" si="24"/>
        <v>10501728783.430071</v>
      </c>
    </row>
    <row r="1564" spans="1:8" hidden="1" x14ac:dyDescent="0.25">
      <c r="A1564" s="31" t="s">
        <v>2429</v>
      </c>
      <c r="B1564" s="31" t="s">
        <v>2576</v>
      </c>
      <c r="C1564" s="31" t="s">
        <v>2408</v>
      </c>
      <c r="D1564" s="41">
        <v>11544.88657372034</v>
      </c>
      <c r="E1564" s="31" t="s">
        <v>2409</v>
      </c>
      <c r="F1564" s="35" t="str">
        <f>INDEX('Crosswalk Particulates'!$B:$B,MATCH('2017 EPA Data'!A1564,'Crosswalk Particulates'!$A:$A,0))</f>
        <v>process-other-industry</v>
      </c>
      <c r="G1564" s="39">
        <f>INDEX('Crosswalk Particulates'!$E:$E,MATCH('2017 EPA Data'!$B1564,'Crosswalk Particulates'!$D:$D,0))</f>
        <v>0</v>
      </c>
      <c r="H1564" s="50">
        <f t="shared" si="24"/>
        <v>0</v>
      </c>
    </row>
    <row r="1565" spans="1:8" hidden="1" x14ac:dyDescent="0.25">
      <c r="A1565" s="31" t="s">
        <v>2538</v>
      </c>
      <c r="B1565" s="31" t="s">
        <v>2474</v>
      </c>
      <c r="D1565" s="41">
        <v>11542</v>
      </c>
      <c r="E1565" s="31" t="s">
        <v>2409</v>
      </c>
      <c r="F1565" s="35" t="str">
        <f>INDEX('Crosswalk Particulates'!$B:$B,MATCH('2017 EPA Data'!A1565,'Crosswalk Particulates'!$A:$A,0))</f>
        <v>process-mining-industry</v>
      </c>
      <c r="G1565" s="39">
        <f>INDEX('Crosswalk Particulates'!$E:$E,MATCH('2017 EPA Data'!$B1565,'Crosswalk Particulates'!$D:$D,0))</f>
        <v>0</v>
      </c>
      <c r="H1565" s="50">
        <f t="shared" si="24"/>
        <v>0</v>
      </c>
    </row>
    <row r="1566" spans="1:8" hidden="1" x14ac:dyDescent="0.25">
      <c r="A1566" s="31" t="s">
        <v>2583</v>
      </c>
      <c r="B1566" s="31" t="s">
        <v>2506</v>
      </c>
      <c r="C1566" s="31" t="s">
        <v>2448</v>
      </c>
      <c r="D1566" s="41">
        <v>11530.29843114611</v>
      </c>
      <c r="E1566" s="31" t="s">
        <v>2413</v>
      </c>
      <c r="F1566" s="35" t="str">
        <f>INDEX('Crosswalk Particulates'!$B:$B,MATCH('2017 EPA Data'!A1566,'Crosswalk Particulates'!$A:$A,0))</f>
        <v>Residential Buildings Sector</v>
      </c>
      <c r="G1566" s="39" t="str">
        <f>INDEX('Crosswalk Particulates'!$E:$E,MATCH('2017 EPA Data'!$B1566,'Crosswalk Particulates'!$D:$D,0))</f>
        <v>SOx</v>
      </c>
      <c r="H1566" s="50">
        <f t="shared" si="24"/>
        <v>10460123224.089514</v>
      </c>
    </row>
    <row r="1567" spans="1:8" hidden="1" x14ac:dyDescent="0.25">
      <c r="A1567" s="31" t="s">
        <v>2438</v>
      </c>
      <c r="B1567" s="31" t="s">
        <v>2424</v>
      </c>
      <c r="C1567" s="31" t="s">
        <v>2408</v>
      </c>
      <c r="D1567" s="41">
        <v>11470.32310208275</v>
      </c>
      <c r="E1567" s="31" t="s">
        <v>2409</v>
      </c>
      <c r="F1567" s="35" t="str">
        <f>INDEX('Crosswalk Particulates'!$B:$B,MATCH('2017 EPA Data'!A1567,'Crosswalk Particulates'!$A:$A,0))</f>
        <v>process-other-industry</v>
      </c>
      <c r="G1567" s="39">
        <f>INDEX('Crosswalk Particulates'!$E:$E,MATCH('2017 EPA Data'!$B1567,'Crosswalk Particulates'!$D:$D,0))</f>
        <v>0</v>
      </c>
      <c r="H1567" s="50">
        <f t="shared" si="24"/>
        <v>0</v>
      </c>
    </row>
    <row r="1568" spans="1:8" hidden="1" x14ac:dyDescent="0.25">
      <c r="A1568" s="31" t="s">
        <v>2556</v>
      </c>
      <c r="B1568" s="31" t="s">
        <v>2407</v>
      </c>
      <c r="C1568" s="31" t="s">
        <v>2408</v>
      </c>
      <c r="D1568" s="41">
        <v>11375.8735</v>
      </c>
      <c r="E1568" s="31" t="s">
        <v>2409</v>
      </c>
      <c r="F1568" s="35" t="str">
        <f>INDEX('Crosswalk Particulates'!$B:$B,MATCH('2017 EPA Data'!A1568,'Crosswalk Particulates'!$A:$A,0))</f>
        <v>Commercial Buildings Sector</v>
      </c>
      <c r="G1568" s="39">
        <f>INDEX('Crosswalk Particulates'!$E:$E,MATCH('2017 EPA Data'!$B1568,'Crosswalk Particulates'!$D:$D,0))</f>
        <v>0</v>
      </c>
      <c r="H1568" s="50">
        <f t="shared" si="24"/>
        <v>0</v>
      </c>
    </row>
    <row r="1569" spans="1:8" hidden="1" x14ac:dyDescent="0.25">
      <c r="A1569" s="31" t="s">
        <v>2498</v>
      </c>
      <c r="B1569" s="31" t="s">
        <v>2481</v>
      </c>
      <c r="C1569" s="31" t="s">
        <v>2448</v>
      </c>
      <c r="D1569" s="41">
        <v>11324.24109049136</v>
      </c>
      <c r="E1569" s="31" t="s">
        <v>2413</v>
      </c>
      <c r="F1569" s="35" t="str">
        <f>INDEX('Crosswalk Particulates'!$B:$B,MATCH('2017 EPA Data'!A1569,'Crosswalk Particulates'!$A:$A,0))</f>
        <v>process-cement-industry</v>
      </c>
      <c r="G1569" s="39" t="str">
        <f>INDEX('Crosswalk Particulates'!$E:$E,MATCH('2017 EPA Data'!$B1569,'Crosswalk Particulates'!$D:$D,0))</f>
        <v>PM10</v>
      </c>
      <c r="H1569" s="50">
        <f t="shared" si="24"/>
        <v>10273190926.773195</v>
      </c>
    </row>
    <row r="1570" spans="1:8" hidden="1" x14ac:dyDescent="0.25">
      <c r="A1570" s="31" t="s">
        <v>2486</v>
      </c>
      <c r="B1570" s="31" t="s">
        <v>2530</v>
      </c>
      <c r="C1570" s="31" t="s">
        <v>2408</v>
      </c>
      <c r="D1570" s="41">
        <v>11296.6</v>
      </c>
      <c r="E1570" s="31" t="s">
        <v>2409</v>
      </c>
      <c r="F1570" s="35" t="str">
        <f>INDEX('Crosswalk Particulates'!$B:$B,MATCH('2017 EPA Data'!A1570,'Crosswalk Particulates'!$A:$A,0))</f>
        <v>process-other-industry</v>
      </c>
      <c r="G1570" s="39">
        <f>INDEX('Crosswalk Particulates'!$E:$E,MATCH('2017 EPA Data'!$B1570,'Crosswalk Particulates'!$D:$D,0))</f>
        <v>0</v>
      </c>
      <c r="H1570" s="50">
        <f t="shared" si="24"/>
        <v>0</v>
      </c>
    </row>
    <row r="1571" spans="1:8" hidden="1" x14ac:dyDescent="0.25">
      <c r="A1571" s="31" t="s">
        <v>2490</v>
      </c>
      <c r="B1571" s="31" t="s">
        <v>2607</v>
      </c>
      <c r="D1571" s="41">
        <v>11290.659926441787</v>
      </c>
      <c r="E1571" s="31" t="s">
        <v>2413</v>
      </c>
      <c r="F1571" s="35" t="str">
        <f>INDEX('Crosswalk Particulates'!$B:$B,MATCH('2017 EPA Data'!A1571,'Crosswalk Particulates'!$A:$A,0))</f>
        <v>Other-EPA</v>
      </c>
      <c r="G1571" s="39" t="str">
        <f>INDEX('Crosswalk Particulates'!$E:$E,MATCH('2017 EPA Data'!$B1571,'Crosswalk Particulates'!$D:$D,0))</f>
        <v>BC</v>
      </c>
      <c r="H1571" s="50">
        <f t="shared" si="24"/>
        <v>10242726570.966234</v>
      </c>
    </row>
    <row r="1572" spans="1:8" hidden="1" x14ac:dyDescent="0.25">
      <c r="A1572" s="31" t="s">
        <v>2491</v>
      </c>
      <c r="B1572" s="31" t="s">
        <v>2519</v>
      </c>
      <c r="C1572" s="31" t="s">
        <v>2408</v>
      </c>
      <c r="D1572" s="41">
        <v>11230.729730537018</v>
      </c>
      <c r="E1572" s="31" t="s">
        <v>2409</v>
      </c>
      <c r="F1572" s="35" t="str">
        <f>INDEX('Crosswalk Particulates'!$B:$B,MATCH('2017 EPA Data'!A1572,'Crosswalk Particulates'!$A:$A,0))</f>
        <v>industry-fuel-biomass</v>
      </c>
      <c r="G1572" s="39">
        <f>INDEX('Crosswalk Particulates'!$E:$E,MATCH('2017 EPA Data'!$B1572,'Crosswalk Particulates'!$D:$D,0))</f>
        <v>0</v>
      </c>
      <c r="H1572" s="50">
        <f t="shared" si="24"/>
        <v>0</v>
      </c>
    </row>
    <row r="1573" spans="1:8" hidden="1" x14ac:dyDescent="0.25">
      <c r="A1573" s="31" t="s">
        <v>2429</v>
      </c>
      <c r="B1573" s="31" t="s">
        <v>2554</v>
      </c>
      <c r="C1573" s="31" t="s">
        <v>2408</v>
      </c>
      <c r="D1573" s="41">
        <v>11214.212945282001</v>
      </c>
      <c r="E1573" s="31" t="s">
        <v>2409</v>
      </c>
      <c r="F1573" s="35" t="str">
        <f>INDEX('Crosswalk Particulates'!$B:$B,MATCH('2017 EPA Data'!A1573,'Crosswalk Particulates'!$A:$A,0))</f>
        <v>process-other-industry</v>
      </c>
      <c r="G1573" s="39">
        <f>INDEX('Crosswalk Particulates'!$E:$E,MATCH('2017 EPA Data'!$B1573,'Crosswalk Particulates'!$D:$D,0))</f>
        <v>0</v>
      </c>
      <c r="H1573" s="50">
        <f t="shared" si="24"/>
        <v>0</v>
      </c>
    </row>
    <row r="1574" spans="1:8" hidden="1" x14ac:dyDescent="0.25">
      <c r="A1574" s="31" t="s">
        <v>2475</v>
      </c>
      <c r="B1574" s="31" t="s">
        <v>2500</v>
      </c>
      <c r="C1574" s="31" t="s">
        <v>2448</v>
      </c>
      <c r="D1574" s="41">
        <v>11197.766895299999</v>
      </c>
      <c r="E1574" s="31" t="s">
        <v>2413</v>
      </c>
      <c r="F1574" s="35" t="str">
        <f>INDEX('Crosswalk Particulates'!$B:$B,MATCH('2017 EPA Data'!A1574,'Crosswalk Particulates'!$A:$A,0))</f>
        <v>Electricity Sector</v>
      </c>
      <c r="G1574" s="39" t="str">
        <f>INDEX('Crosswalk Particulates'!$E:$E,MATCH('2017 EPA Data'!$B1574,'Crosswalk Particulates'!$D:$D,0))</f>
        <v>NOX</v>
      </c>
      <c r="H1574" s="50">
        <f t="shared" si="24"/>
        <v>10158455330.442436</v>
      </c>
    </row>
    <row r="1575" spans="1:8" hidden="1" x14ac:dyDescent="0.25">
      <c r="A1575" s="31" t="s">
        <v>2555</v>
      </c>
      <c r="B1575" s="31" t="s">
        <v>2471</v>
      </c>
      <c r="C1575" s="31" t="s">
        <v>2408</v>
      </c>
      <c r="D1575" s="41">
        <v>11071.031854953</v>
      </c>
      <c r="E1575" s="31" t="s">
        <v>2409</v>
      </c>
      <c r="F1575" s="35" t="str">
        <f>INDEX('Crosswalk Particulates'!$B:$B,MATCH('2017 EPA Data'!A1575,'Crosswalk Particulates'!$A:$A,0))</f>
        <v>Commercial Buildings Sector</v>
      </c>
      <c r="G1575" s="39">
        <f>INDEX('Crosswalk Particulates'!$E:$E,MATCH('2017 EPA Data'!$B1575,'Crosswalk Particulates'!$D:$D,0))</f>
        <v>0</v>
      </c>
      <c r="H1575" s="50">
        <f t="shared" si="24"/>
        <v>0</v>
      </c>
    </row>
    <row r="1576" spans="1:8" hidden="1" x14ac:dyDescent="0.25">
      <c r="A1576" s="31" t="s">
        <v>2491</v>
      </c>
      <c r="B1576" s="31" t="s">
        <v>2489</v>
      </c>
      <c r="C1576" s="31" t="s">
        <v>2408</v>
      </c>
      <c r="D1576" s="41">
        <v>11047.292061</v>
      </c>
      <c r="E1576" s="31" t="s">
        <v>2409</v>
      </c>
      <c r="F1576" s="35" t="str">
        <f>INDEX('Crosswalk Particulates'!$B:$B,MATCH('2017 EPA Data'!A1576,'Crosswalk Particulates'!$A:$A,0))</f>
        <v>industry-fuel-biomass</v>
      </c>
      <c r="G1576" s="39">
        <f>INDEX('Crosswalk Particulates'!$E:$E,MATCH('2017 EPA Data'!$B1576,'Crosswalk Particulates'!$D:$D,0))</f>
        <v>0</v>
      </c>
      <c r="H1576" s="50">
        <f t="shared" si="24"/>
        <v>0</v>
      </c>
    </row>
    <row r="1577" spans="1:8" hidden="1" x14ac:dyDescent="0.25">
      <c r="A1577" s="31" t="s">
        <v>2510</v>
      </c>
      <c r="B1577" s="31" t="s">
        <v>2447</v>
      </c>
      <c r="C1577" s="31" t="s">
        <v>2448</v>
      </c>
      <c r="D1577" s="41">
        <v>11041.90026929775</v>
      </c>
      <c r="E1577" s="31" t="s">
        <v>2413</v>
      </c>
      <c r="F1577" s="35" t="str">
        <f>INDEX('Crosswalk Particulates'!$B:$B,MATCH('2017 EPA Data'!A1577,'Crosswalk Particulates'!$A:$A,0))</f>
        <v>process-iron and steel-industry</v>
      </c>
      <c r="G1577" s="39" t="str">
        <f>INDEX('Crosswalk Particulates'!$E:$E,MATCH('2017 EPA Data'!$B1577,'Crosswalk Particulates'!$D:$D,0))</f>
        <v>VOC</v>
      </c>
      <c r="H1577" s="50">
        <f t="shared" si="24"/>
        <v>10017055337.69788</v>
      </c>
    </row>
    <row r="1578" spans="1:8" hidden="1" x14ac:dyDescent="0.25">
      <c r="A1578" s="31" t="s">
        <v>2432</v>
      </c>
      <c r="B1578" s="31" t="s">
        <v>2547</v>
      </c>
      <c r="C1578" s="31" t="s">
        <v>2408</v>
      </c>
      <c r="D1578" s="41">
        <v>11018.893100719761</v>
      </c>
      <c r="E1578" s="31" t="s">
        <v>2409</v>
      </c>
      <c r="F1578" s="35" t="str">
        <f>INDEX('Crosswalk Particulates'!$B:$B,MATCH('2017 EPA Data'!A1578,'Crosswalk Particulates'!$A:$A,0))</f>
        <v>Transportation Sector</v>
      </c>
      <c r="G1578" s="39">
        <f>INDEX('Crosswalk Particulates'!$E:$E,MATCH('2017 EPA Data'!$B1578,'Crosswalk Particulates'!$D:$D,0))</f>
        <v>0</v>
      </c>
      <c r="H1578" s="50">
        <f t="shared" si="24"/>
        <v>0</v>
      </c>
    </row>
    <row r="1579" spans="1:8" hidden="1" x14ac:dyDescent="0.25">
      <c r="A1579" s="31" t="s">
        <v>2491</v>
      </c>
      <c r="B1579" s="31" t="s">
        <v>2513</v>
      </c>
      <c r="C1579" s="31" t="s">
        <v>2514</v>
      </c>
      <c r="D1579" s="41">
        <v>10968.614667905284</v>
      </c>
      <c r="E1579" s="31" t="s">
        <v>2409</v>
      </c>
      <c r="F1579" s="35" t="str">
        <f>INDEX('Crosswalk Particulates'!$B:$B,MATCH('2017 EPA Data'!A1579,'Crosswalk Particulates'!$A:$A,0))</f>
        <v>industry-fuel-biomass</v>
      </c>
      <c r="G1579" s="39">
        <f>INDEX('Crosswalk Particulates'!$E:$E,MATCH('2017 EPA Data'!$B1579,'Crosswalk Particulates'!$D:$D,0))</f>
        <v>0</v>
      </c>
      <c r="H1579" s="50">
        <f t="shared" si="24"/>
        <v>0</v>
      </c>
    </row>
    <row r="1580" spans="1:8" hidden="1" x14ac:dyDescent="0.25">
      <c r="A1580" s="31" t="s">
        <v>2494</v>
      </c>
      <c r="B1580" s="31" t="s">
        <v>2525</v>
      </c>
      <c r="D1580" s="41">
        <v>10959.618288248348</v>
      </c>
      <c r="E1580" s="31" t="s">
        <v>2413</v>
      </c>
      <c r="F1580" s="35" t="str">
        <f>INDEX('Crosswalk Particulates'!$B:$B,MATCH('2017 EPA Data'!A1580,'Crosswalk Particulates'!$A:$A,0))</f>
        <v>Transportation Sector</v>
      </c>
      <c r="G1580" s="39" t="str">
        <f>INDEX('Crosswalk Particulates'!$E:$E,MATCH('2017 EPA Data'!$B1580,'Crosswalk Particulates'!$D:$D,0))</f>
        <v>OC</v>
      </c>
      <c r="H1580" s="50">
        <f t="shared" si="24"/>
        <v>9942410291.3412285</v>
      </c>
    </row>
    <row r="1581" spans="1:8" hidden="1" x14ac:dyDescent="0.25">
      <c r="A1581" s="31" t="s">
        <v>2510</v>
      </c>
      <c r="B1581" s="31" t="s">
        <v>2642</v>
      </c>
      <c r="C1581" s="31" t="s">
        <v>2408</v>
      </c>
      <c r="D1581" s="41">
        <v>10922.3518407266</v>
      </c>
      <c r="E1581" s="31" t="s">
        <v>2409</v>
      </c>
      <c r="F1581" s="35" t="str">
        <f>INDEX('Crosswalk Particulates'!$B:$B,MATCH('2017 EPA Data'!A1581,'Crosswalk Particulates'!$A:$A,0))</f>
        <v>process-iron and steel-industry</v>
      </c>
      <c r="G1581" s="39">
        <f>INDEX('Crosswalk Particulates'!$E:$E,MATCH('2017 EPA Data'!$B1581,'Crosswalk Particulates'!$D:$D,0))</f>
        <v>0</v>
      </c>
      <c r="H1581" s="50">
        <f t="shared" si="24"/>
        <v>0</v>
      </c>
    </row>
    <row r="1582" spans="1:8" hidden="1" x14ac:dyDescent="0.25">
      <c r="A1582" s="31" t="s">
        <v>2456</v>
      </c>
      <c r="B1582" s="31" t="s">
        <v>2619</v>
      </c>
      <c r="C1582" s="31" t="s">
        <v>2408</v>
      </c>
      <c r="D1582" s="41">
        <v>10901.314133294998</v>
      </c>
      <c r="E1582" s="31" t="s">
        <v>2409</v>
      </c>
      <c r="F1582" s="35" t="str">
        <f>INDEX('Crosswalk Particulates'!$B:$B,MATCH('2017 EPA Data'!A1582,'Crosswalk Particulates'!$A:$A,0))</f>
        <v>Electricity Sector</v>
      </c>
      <c r="G1582" s="39">
        <f>INDEX('Crosswalk Particulates'!$E:$E,MATCH('2017 EPA Data'!$B1582,'Crosswalk Particulates'!$D:$D,0))</f>
        <v>0</v>
      </c>
      <c r="H1582" s="50">
        <f t="shared" si="24"/>
        <v>0</v>
      </c>
    </row>
    <row r="1583" spans="1:8" hidden="1" x14ac:dyDescent="0.25">
      <c r="A1583" s="31" t="s">
        <v>2546</v>
      </c>
      <c r="B1583" s="31" t="s">
        <v>2466</v>
      </c>
      <c r="C1583" s="31" t="s">
        <v>2408</v>
      </c>
      <c r="D1583" s="41">
        <v>10873.7646</v>
      </c>
      <c r="E1583" s="31" t="s">
        <v>2409</v>
      </c>
      <c r="F1583" s="35" t="str">
        <f>INDEX('Crosswalk Particulates'!$B:$B,MATCH('2017 EPA Data'!A1583,'Crosswalk Particulates'!$A:$A,0))</f>
        <v>Commercial Buildings Sector</v>
      </c>
      <c r="G1583" s="39">
        <f>INDEX('Crosswalk Particulates'!$E:$E,MATCH('2017 EPA Data'!$B1583,'Crosswalk Particulates'!$D:$D,0))</f>
        <v>0</v>
      </c>
      <c r="H1583" s="50">
        <f t="shared" si="24"/>
        <v>0</v>
      </c>
    </row>
    <row r="1584" spans="1:8" hidden="1" x14ac:dyDescent="0.25">
      <c r="A1584" s="31" t="s">
        <v>2444</v>
      </c>
      <c r="B1584" s="31" t="s">
        <v>2452</v>
      </c>
      <c r="C1584" s="31" t="s">
        <v>2408</v>
      </c>
      <c r="D1584" s="41">
        <v>10831.38408</v>
      </c>
      <c r="E1584" s="31" t="s">
        <v>2409</v>
      </c>
      <c r="F1584" s="35" t="str">
        <f>INDEX('Crosswalk Particulates'!$B:$B,MATCH('2017 EPA Data'!A1584,'Crosswalk Particulates'!$A:$A,0))</f>
        <v>process-other-industry</v>
      </c>
      <c r="G1584" s="39">
        <f>INDEX('Crosswalk Particulates'!$E:$E,MATCH('2017 EPA Data'!$B1584,'Crosswalk Particulates'!$D:$D,0))</f>
        <v>0</v>
      </c>
      <c r="H1584" s="50">
        <f t="shared" si="24"/>
        <v>0</v>
      </c>
    </row>
    <row r="1585" spans="1:8" hidden="1" x14ac:dyDescent="0.25">
      <c r="A1585" s="31" t="s">
        <v>2472</v>
      </c>
      <c r="B1585" s="31" t="s">
        <v>2525</v>
      </c>
      <c r="D1585" s="41">
        <v>10824.639388232223</v>
      </c>
      <c r="E1585" s="31" t="s">
        <v>2413</v>
      </c>
      <c r="F1585" s="35" t="str">
        <f>INDEX('Crosswalk Particulates'!$B:$B,MATCH('2017 EPA Data'!A1585,'Crosswalk Particulates'!$A:$A,0))</f>
        <v>Electricity Sector</v>
      </c>
      <c r="G1585" s="39" t="str">
        <f>INDEX('Crosswalk Particulates'!$E:$E,MATCH('2017 EPA Data'!$B1585,'Crosswalk Particulates'!$D:$D,0))</f>
        <v>OC</v>
      </c>
      <c r="H1585" s="50">
        <f t="shared" si="24"/>
        <v>9819959347.3997555</v>
      </c>
    </row>
    <row r="1586" spans="1:8" hidden="1" x14ac:dyDescent="0.25">
      <c r="A1586" s="31" t="s">
        <v>2475</v>
      </c>
      <c r="B1586" s="31" t="s">
        <v>2428</v>
      </c>
      <c r="C1586" s="31" t="s">
        <v>2408</v>
      </c>
      <c r="D1586" s="41">
        <v>10705.58639179027</v>
      </c>
      <c r="E1586" s="31" t="s">
        <v>2409</v>
      </c>
      <c r="F1586" s="35" t="str">
        <f>INDEX('Crosswalk Particulates'!$B:$B,MATCH('2017 EPA Data'!A1586,'Crosswalk Particulates'!$A:$A,0))</f>
        <v>Electricity Sector</v>
      </c>
      <c r="G1586" s="39">
        <f>INDEX('Crosswalk Particulates'!$E:$E,MATCH('2017 EPA Data'!$B1586,'Crosswalk Particulates'!$D:$D,0))</f>
        <v>0</v>
      </c>
      <c r="H1586" s="50">
        <f t="shared" si="24"/>
        <v>0</v>
      </c>
    </row>
    <row r="1587" spans="1:8" hidden="1" x14ac:dyDescent="0.25">
      <c r="A1587" s="31" t="s">
        <v>2477</v>
      </c>
      <c r="B1587" s="31" t="s">
        <v>2513</v>
      </c>
      <c r="C1587" s="31" t="s">
        <v>2514</v>
      </c>
      <c r="D1587" s="41">
        <v>10699.380913860832</v>
      </c>
      <c r="E1587" s="31" t="s">
        <v>2409</v>
      </c>
      <c r="F1587" s="35" t="str">
        <f>INDEX('Crosswalk Particulates'!$B:$B,MATCH('2017 EPA Data'!A1587,'Crosswalk Particulates'!$A:$A,0))</f>
        <v>process-other-industry</v>
      </c>
      <c r="G1587" s="39">
        <f>INDEX('Crosswalk Particulates'!$E:$E,MATCH('2017 EPA Data'!$B1587,'Crosswalk Particulates'!$D:$D,0))</f>
        <v>0</v>
      </c>
      <c r="H1587" s="50">
        <f t="shared" si="24"/>
        <v>0</v>
      </c>
    </row>
    <row r="1588" spans="1:8" hidden="1" x14ac:dyDescent="0.25">
      <c r="A1588" s="31" t="s">
        <v>2493</v>
      </c>
      <c r="B1588" s="31" t="s">
        <v>2447</v>
      </c>
      <c r="C1588" s="31" t="s">
        <v>2448</v>
      </c>
      <c r="D1588" s="41">
        <v>10693.955401425519</v>
      </c>
      <c r="E1588" s="31" t="s">
        <v>2413</v>
      </c>
      <c r="F1588" s="35" t="str">
        <f>INDEX('Crosswalk Particulates'!$B:$B,MATCH('2017 EPA Data'!A1588,'Crosswalk Particulates'!$A:$A,0))</f>
        <v>process-other-industry</v>
      </c>
      <c r="G1588" s="39" t="str">
        <f>INDEX('Crosswalk Particulates'!$E:$E,MATCH('2017 EPA Data'!$B1588,'Crosswalk Particulates'!$D:$D,0))</f>
        <v>VOC</v>
      </c>
      <c r="H1588" s="50">
        <f t="shared" si="24"/>
        <v>9701404687.8151512</v>
      </c>
    </row>
    <row r="1589" spans="1:8" hidden="1" x14ac:dyDescent="0.25">
      <c r="A1589" s="31" t="s">
        <v>2425</v>
      </c>
      <c r="B1589" s="31" t="s">
        <v>2525</v>
      </c>
      <c r="D1589" s="41">
        <v>10609.754329360476</v>
      </c>
      <c r="E1589" s="31" t="s">
        <v>2413</v>
      </c>
      <c r="F1589" s="35" t="str">
        <f>INDEX('Crosswalk Particulates'!$B:$B,MATCH('2017 EPA Data'!A1589,'Crosswalk Particulates'!$A:$A,0))</f>
        <v>Other-EPA</v>
      </c>
      <c r="G1589" s="39" t="str">
        <f>INDEX('Crosswalk Particulates'!$E:$E,MATCH('2017 EPA Data'!$B1589,'Crosswalk Particulates'!$D:$D,0))</f>
        <v>OC</v>
      </c>
      <c r="H1589" s="50">
        <f t="shared" si="24"/>
        <v>9625018669.3039875</v>
      </c>
    </row>
    <row r="1590" spans="1:8" hidden="1" x14ac:dyDescent="0.25">
      <c r="A1590" s="31" t="s">
        <v>2540</v>
      </c>
      <c r="B1590" s="31" t="s">
        <v>2431</v>
      </c>
      <c r="C1590" s="31" t="s">
        <v>2408</v>
      </c>
      <c r="D1590" s="41">
        <v>10581.41</v>
      </c>
      <c r="E1590" s="31" t="s">
        <v>2409</v>
      </c>
      <c r="F1590" s="35" t="str">
        <f>INDEX('Crosswalk Particulates'!$B:$B,MATCH('2017 EPA Data'!A1590,'Crosswalk Particulates'!$A:$A,0))</f>
        <v>Electricity Sector</v>
      </c>
      <c r="G1590" s="39">
        <f>INDEX('Crosswalk Particulates'!$E:$E,MATCH('2017 EPA Data'!$B1590,'Crosswalk Particulates'!$D:$D,0))</f>
        <v>0</v>
      </c>
      <c r="H1590" s="50">
        <f t="shared" si="24"/>
        <v>0</v>
      </c>
    </row>
    <row r="1591" spans="1:8" hidden="1" x14ac:dyDescent="0.25">
      <c r="A1591" s="31" t="s">
        <v>2469</v>
      </c>
      <c r="B1591" s="31" t="s">
        <v>2580</v>
      </c>
      <c r="C1591" s="31" t="s">
        <v>2408</v>
      </c>
      <c r="D1591" s="41">
        <v>10550.2125772</v>
      </c>
      <c r="E1591" s="31" t="s">
        <v>2409</v>
      </c>
      <c r="F1591" s="35" t="str">
        <f>INDEX('Crosswalk Particulates'!$B:$B,MATCH('2017 EPA Data'!A1591,'Crosswalk Particulates'!$A:$A,0))</f>
        <v>process-chemicals-industry</v>
      </c>
      <c r="G1591" s="39">
        <f>INDEX('Crosswalk Particulates'!$E:$E,MATCH('2017 EPA Data'!$B1591,'Crosswalk Particulates'!$D:$D,0))</f>
        <v>0</v>
      </c>
      <c r="H1591" s="50">
        <f t="shared" si="24"/>
        <v>0</v>
      </c>
    </row>
    <row r="1592" spans="1:8" hidden="1" x14ac:dyDescent="0.25">
      <c r="A1592" s="31" t="s">
        <v>2410</v>
      </c>
      <c r="B1592" s="31" t="s">
        <v>2636</v>
      </c>
      <c r="C1592" s="31" t="s">
        <v>2408</v>
      </c>
      <c r="D1592" s="41">
        <v>10529.277375544358</v>
      </c>
      <c r="E1592" s="31" t="s">
        <v>2409</v>
      </c>
      <c r="F1592" s="35" t="str">
        <f>INDEX('Crosswalk Particulates'!$B:$B,MATCH('2017 EPA Data'!A1592,'Crosswalk Particulates'!$A:$A,0))</f>
        <v>process-other-industry</v>
      </c>
      <c r="G1592" s="39">
        <f>INDEX('Crosswalk Particulates'!$E:$E,MATCH('2017 EPA Data'!$B1592,'Crosswalk Particulates'!$D:$D,0))</f>
        <v>0</v>
      </c>
      <c r="H1592" s="50">
        <f t="shared" si="24"/>
        <v>0</v>
      </c>
    </row>
    <row r="1593" spans="1:8" hidden="1" x14ac:dyDescent="0.25">
      <c r="A1593" s="31" t="s">
        <v>2456</v>
      </c>
      <c r="B1593" s="31" t="s">
        <v>2643</v>
      </c>
      <c r="C1593" s="31" t="s">
        <v>2408</v>
      </c>
      <c r="D1593" s="41">
        <v>10463.199790999999</v>
      </c>
      <c r="E1593" s="31" t="s">
        <v>2409</v>
      </c>
      <c r="F1593" s="35" t="str">
        <f>INDEX('Crosswalk Particulates'!$B:$B,MATCH('2017 EPA Data'!A1593,'Crosswalk Particulates'!$A:$A,0))</f>
        <v>Electricity Sector</v>
      </c>
      <c r="G1593" s="39">
        <f>INDEX('Crosswalk Particulates'!$E:$E,MATCH('2017 EPA Data'!$B1593,'Crosswalk Particulates'!$D:$D,0))</f>
        <v>0</v>
      </c>
      <c r="H1593" s="50">
        <f t="shared" si="24"/>
        <v>0</v>
      </c>
    </row>
    <row r="1594" spans="1:8" hidden="1" x14ac:dyDescent="0.25">
      <c r="A1594" s="31" t="s">
        <v>2477</v>
      </c>
      <c r="B1594" s="31" t="s">
        <v>2594</v>
      </c>
      <c r="C1594" s="31" t="s">
        <v>2408</v>
      </c>
      <c r="D1594" s="41">
        <v>10420.766439999999</v>
      </c>
      <c r="E1594" s="31" t="s">
        <v>2409</v>
      </c>
      <c r="F1594" s="35" t="str">
        <f>INDEX('Crosswalk Particulates'!$B:$B,MATCH('2017 EPA Data'!A1594,'Crosswalk Particulates'!$A:$A,0))</f>
        <v>process-other-industry</v>
      </c>
      <c r="G1594" s="39">
        <f>INDEX('Crosswalk Particulates'!$E:$E,MATCH('2017 EPA Data'!$B1594,'Crosswalk Particulates'!$D:$D,0))</f>
        <v>0</v>
      </c>
      <c r="H1594" s="50">
        <f t="shared" si="24"/>
        <v>0</v>
      </c>
    </row>
    <row r="1595" spans="1:8" hidden="1" x14ac:dyDescent="0.25">
      <c r="A1595" s="31" t="s">
        <v>2560</v>
      </c>
      <c r="B1595" s="31" t="s">
        <v>2451</v>
      </c>
      <c r="C1595" s="31" t="s">
        <v>2448</v>
      </c>
      <c r="D1595" s="41">
        <v>10393.796755199372</v>
      </c>
      <c r="E1595" s="31" t="s">
        <v>2413</v>
      </c>
      <c r="F1595" s="35" t="str">
        <f>INDEX('Crosswalk Particulates'!$B:$B,MATCH('2017 EPA Data'!A1595,'Crosswalk Particulates'!$A:$A,0))</f>
        <v>Commercial Buildings Sector</v>
      </c>
      <c r="G1595" s="39" t="str">
        <f>INDEX('Crosswalk Particulates'!$E:$E,MATCH('2017 EPA Data'!$B1595,'Crosswalk Particulates'!$D:$D,0))</f>
        <v>CO</v>
      </c>
      <c r="H1595" s="50">
        <f t="shared" si="24"/>
        <v>9429105020.5471897</v>
      </c>
    </row>
    <row r="1596" spans="1:8" hidden="1" x14ac:dyDescent="0.25">
      <c r="A1596" s="31" t="s">
        <v>2472</v>
      </c>
      <c r="B1596" s="31" t="s">
        <v>2428</v>
      </c>
      <c r="C1596" s="31" t="s">
        <v>2408</v>
      </c>
      <c r="D1596" s="41">
        <v>10377.623415324068</v>
      </c>
      <c r="E1596" s="31" t="s">
        <v>2409</v>
      </c>
      <c r="F1596" s="35" t="str">
        <f>INDEX('Crosswalk Particulates'!$B:$B,MATCH('2017 EPA Data'!A1596,'Crosswalk Particulates'!$A:$A,0))</f>
        <v>Electricity Sector</v>
      </c>
      <c r="G1596" s="39">
        <f>INDEX('Crosswalk Particulates'!$E:$E,MATCH('2017 EPA Data'!$B1596,'Crosswalk Particulates'!$D:$D,0))</f>
        <v>0</v>
      </c>
      <c r="H1596" s="50">
        <f t="shared" si="24"/>
        <v>0</v>
      </c>
    </row>
    <row r="1597" spans="1:8" hidden="1" x14ac:dyDescent="0.25">
      <c r="A1597" s="31" t="s">
        <v>2432</v>
      </c>
      <c r="B1597" s="31" t="s">
        <v>2481</v>
      </c>
      <c r="C1597" s="31" t="s">
        <v>2448</v>
      </c>
      <c r="D1597" s="41">
        <v>10370.670233078774</v>
      </c>
      <c r="E1597" s="31" t="s">
        <v>2413</v>
      </c>
      <c r="F1597" s="35" t="str">
        <f>INDEX('Crosswalk Particulates'!$B:$B,MATCH('2017 EPA Data'!A1597,'Crosswalk Particulates'!$A:$A,0))</f>
        <v>Transportation Sector</v>
      </c>
      <c r="G1597" s="39" t="str">
        <f>INDEX('Crosswalk Particulates'!$E:$E,MATCH('2017 EPA Data'!$B1597,'Crosswalk Particulates'!$D:$D,0))</f>
        <v>PM10</v>
      </c>
      <c r="H1597" s="50">
        <f t="shared" si="24"/>
        <v>9408124967.6395702</v>
      </c>
    </row>
    <row r="1598" spans="1:8" hidden="1" x14ac:dyDescent="0.25">
      <c r="A1598" s="31" t="s">
        <v>2494</v>
      </c>
      <c r="B1598" s="31" t="s">
        <v>2607</v>
      </c>
      <c r="D1598" s="41">
        <v>10362.37068539199</v>
      </c>
      <c r="E1598" s="31" t="s">
        <v>2413</v>
      </c>
      <c r="F1598" s="35" t="str">
        <f>INDEX('Crosswalk Particulates'!$B:$B,MATCH('2017 EPA Data'!A1598,'Crosswalk Particulates'!$A:$A,0))</f>
        <v>Transportation Sector</v>
      </c>
      <c r="G1598" s="39" t="str">
        <f>INDEX('Crosswalk Particulates'!$E:$E,MATCH('2017 EPA Data'!$B1598,'Crosswalk Particulates'!$D:$D,0))</f>
        <v>BC</v>
      </c>
      <c r="H1598" s="50">
        <f t="shared" si="24"/>
        <v>9400595735.6750755</v>
      </c>
    </row>
    <row r="1599" spans="1:8" hidden="1" x14ac:dyDescent="0.25">
      <c r="A1599" s="31" t="s">
        <v>2510</v>
      </c>
      <c r="B1599" s="31" t="s">
        <v>2435</v>
      </c>
      <c r="C1599" s="31" t="s">
        <v>2408</v>
      </c>
      <c r="D1599" s="41">
        <v>10304.328950428</v>
      </c>
      <c r="E1599" s="31" t="s">
        <v>2409</v>
      </c>
      <c r="F1599" s="35" t="str">
        <f>INDEX('Crosswalk Particulates'!$B:$B,MATCH('2017 EPA Data'!A1599,'Crosswalk Particulates'!$A:$A,0))</f>
        <v>process-iron and steel-industry</v>
      </c>
      <c r="G1599" s="39">
        <f>INDEX('Crosswalk Particulates'!$E:$E,MATCH('2017 EPA Data'!$B1599,'Crosswalk Particulates'!$D:$D,0))</f>
        <v>0</v>
      </c>
      <c r="H1599" s="50">
        <f t="shared" si="24"/>
        <v>0</v>
      </c>
    </row>
    <row r="1600" spans="1:8" hidden="1" x14ac:dyDescent="0.25">
      <c r="A1600" s="31" t="s">
        <v>2490</v>
      </c>
      <c r="B1600" s="31" t="s">
        <v>2644</v>
      </c>
      <c r="D1600" s="41">
        <v>10294.040905633665</v>
      </c>
      <c r="E1600" s="31" t="s">
        <v>2413</v>
      </c>
      <c r="F1600" s="35" t="str">
        <f>INDEX('Crosswalk Particulates'!$B:$B,MATCH('2017 EPA Data'!A1600,'Crosswalk Particulates'!$A:$A,0))</f>
        <v>Other-EPA</v>
      </c>
      <c r="G1600" s="39">
        <f>INDEX('Crosswalk Particulates'!$E:$E,MATCH('2017 EPA Data'!$B1600,'Crosswalk Particulates'!$D:$D,0))</f>
        <v>0</v>
      </c>
      <c r="H1600" s="50">
        <f t="shared" si="24"/>
        <v>9338607928.4717236</v>
      </c>
    </row>
    <row r="1601" spans="1:8" hidden="1" x14ac:dyDescent="0.25">
      <c r="A1601" s="31" t="s">
        <v>2493</v>
      </c>
      <c r="B1601" s="31" t="s">
        <v>2501</v>
      </c>
      <c r="C1601" s="31" t="s">
        <v>2448</v>
      </c>
      <c r="D1601" s="41">
        <v>10289.980981556773</v>
      </c>
      <c r="E1601" s="31" t="s">
        <v>2413</v>
      </c>
      <c r="F1601" s="35" t="str">
        <f>INDEX('Crosswalk Particulates'!$B:$B,MATCH('2017 EPA Data'!A1601,'Crosswalk Particulates'!$A:$A,0))</f>
        <v>process-other-industry</v>
      </c>
      <c r="G1601" s="39" t="str">
        <f>INDEX('Crosswalk Particulates'!$E:$E,MATCH('2017 EPA Data'!$B1601,'Crosswalk Particulates'!$D:$D,0))</f>
        <v>PM25</v>
      </c>
      <c r="H1601" s="50">
        <f t="shared" si="24"/>
        <v>9334924822.9234753</v>
      </c>
    </row>
    <row r="1602" spans="1:8" hidden="1" x14ac:dyDescent="0.25">
      <c r="A1602" s="31" t="s">
        <v>2523</v>
      </c>
      <c r="B1602" s="31" t="s">
        <v>2576</v>
      </c>
      <c r="C1602" s="31" t="s">
        <v>2408</v>
      </c>
      <c r="D1602" s="41">
        <v>10244.82768250367</v>
      </c>
      <c r="E1602" s="31" t="s">
        <v>2409</v>
      </c>
      <c r="F1602" s="35" t="str">
        <f>INDEX('Crosswalk Particulates'!$B:$B,MATCH('2017 EPA Data'!A1602,'Crosswalk Particulates'!$A:$A,0))</f>
        <v>industry-fuel-other</v>
      </c>
      <c r="G1602" s="39">
        <f>INDEX('Crosswalk Particulates'!$E:$E,MATCH('2017 EPA Data'!$B1602,'Crosswalk Particulates'!$D:$D,0))</f>
        <v>0</v>
      </c>
      <c r="H1602" s="50">
        <f t="shared" si="24"/>
        <v>0</v>
      </c>
    </row>
    <row r="1603" spans="1:8" hidden="1" x14ac:dyDescent="0.25">
      <c r="A1603" s="31" t="s">
        <v>2477</v>
      </c>
      <c r="B1603" s="31" t="s">
        <v>2521</v>
      </c>
      <c r="D1603" s="41">
        <v>10221.761791056579</v>
      </c>
      <c r="E1603" s="31" t="s">
        <v>2413</v>
      </c>
      <c r="F1603" s="35" t="str">
        <f>INDEX('Crosswalk Particulates'!$B:$B,MATCH('2017 EPA Data'!A1603,'Crosswalk Particulates'!$A:$A,0))</f>
        <v>process-other-industry</v>
      </c>
      <c r="G1603" s="39">
        <f>INDEX('Crosswalk Particulates'!$E:$E,MATCH('2017 EPA Data'!$B1603,'Crosswalk Particulates'!$D:$D,0))</f>
        <v>0</v>
      </c>
      <c r="H1603" s="50">
        <f t="shared" si="24"/>
        <v>9273037340.7268181</v>
      </c>
    </row>
    <row r="1604" spans="1:8" hidden="1" x14ac:dyDescent="0.25">
      <c r="A1604" s="31" t="s">
        <v>2494</v>
      </c>
      <c r="B1604" s="31" t="s">
        <v>2519</v>
      </c>
      <c r="C1604" s="31" t="s">
        <v>2408</v>
      </c>
      <c r="D1604" s="41">
        <v>10189.713091333899</v>
      </c>
      <c r="E1604" s="31" t="s">
        <v>2409</v>
      </c>
      <c r="F1604" s="35" t="str">
        <f>INDEX('Crosswalk Particulates'!$B:$B,MATCH('2017 EPA Data'!A1604,'Crosswalk Particulates'!$A:$A,0))</f>
        <v>Transportation Sector</v>
      </c>
      <c r="G1604" s="39">
        <f>INDEX('Crosswalk Particulates'!$E:$E,MATCH('2017 EPA Data'!$B1604,'Crosswalk Particulates'!$D:$D,0))</f>
        <v>0</v>
      </c>
      <c r="H1604" s="50">
        <f t="shared" ref="H1604:H1667" si="25">IF(E1604="TON",D1604/metricton_to_shortton,0)*10^6</f>
        <v>0</v>
      </c>
    </row>
    <row r="1605" spans="1:8" hidden="1" x14ac:dyDescent="0.25">
      <c r="A1605" s="31" t="s">
        <v>2454</v>
      </c>
      <c r="B1605" s="31" t="s">
        <v>2419</v>
      </c>
      <c r="C1605" s="31" t="s">
        <v>2408</v>
      </c>
      <c r="D1605" s="41">
        <v>10168.316243011135</v>
      </c>
      <c r="E1605" s="31" t="s">
        <v>2409</v>
      </c>
      <c r="F1605" s="35" t="str">
        <f>INDEX('Crosswalk Particulates'!$B:$B,MATCH('2017 EPA Data'!A1605,'Crosswalk Particulates'!$A:$A,0))</f>
        <v>Other-EPA</v>
      </c>
      <c r="G1605" s="39">
        <f>INDEX('Crosswalk Particulates'!$E:$E,MATCH('2017 EPA Data'!$B1605,'Crosswalk Particulates'!$D:$D,0))</f>
        <v>0</v>
      </c>
      <c r="H1605" s="50">
        <f t="shared" si="25"/>
        <v>0</v>
      </c>
    </row>
    <row r="1606" spans="1:8" hidden="1" x14ac:dyDescent="0.25">
      <c r="A1606" s="31" t="s">
        <v>2483</v>
      </c>
      <c r="B1606" s="31" t="s">
        <v>2457</v>
      </c>
      <c r="C1606" s="31" t="s">
        <v>2408</v>
      </c>
      <c r="D1606" s="41">
        <v>10166.24</v>
      </c>
      <c r="E1606" s="31" t="s">
        <v>2409</v>
      </c>
      <c r="F1606" s="35" t="str">
        <f>INDEX('Crosswalk Particulates'!$B:$B,MATCH('2017 EPA Data'!A1606,'Crosswalk Particulates'!$A:$A,0))</f>
        <v>process-ngps-industry</v>
      </c>
      <c r="G1606" s="39">
        <f>INDEX('Crosswalk Particulates'!$E:$E,MATCH('2017 EPA Data'!$B1606,'Crosswalk Particulates'!$D:$D,0))</f>
        <v>0</v>
      </c>
      <c r="H1606" s="50">
        <f t="shared" si="25"/>
        <v>0</v>
      </c>
    </row>
    <row r="1607" spans="1:8" hidden="1" x14ac:dyDescent="0.25">
      <c r="A1607" s="31" t="s">
        <v>2491</v>
      </c>
      <c r="B1607" s="31" t="s">
        <v>2615</v>
      </c>
      <c r="C1607" s="31" t="s">
        <v>2408</v>
      </c>
      <c r="D1607" s="41">
        <v>10071.344955758273</v>
      </c>
      <c r="E1607" s="31" t="s">
        <v>2409</v>
      </c>
      <c r="F1607" s="35" t="str">
        <f>INDEX('Crosswalk Particulates'!$B:$B,MATCH('2017 EPA Data'!A1607,'Crosswalk Particulates'!$A:$A,0))</f>
        <v>industry-fuel-biomass</v>
      </c>
      <c r="G1607" s="39">
        <f>INDEX('Crosswalk Particulates'!$E:$E,MATCH('2017 EPA Data'!$B1607,'Crosswalk Particulates'!$D:$D,0))</f>
        <v>0</v>
      </c>
      <c r="H1607" s="50">
        <f t="shared" si="25"/>
        <v>0</v>
      </c>
    </row>
    <row r="1608" spans="1:8" hidden="1" x14ac:dyDescent="0.25">
      <c r="A1608" s="31" t="s">
        <v>2418</v>
      </c>
      <c r="B1608" s="31" t="s">
        <v>2566</v>
      </c>
      <c r="C1608" s="31" t="s">
        <v>2408</v>
      </c>
      <c r="D1608" s="41">
        <v>10068.118564448974</v>
      </c>
      <c r="E1608" s="31" t="s">
        <v>2409</v>
      </c>
      <c r="F1608" s="35" t="str">
        <f>INDEX('Crosswalk Particulates'!$B:$B,MATCH('2017 EPA Data'!A1608,'Crosswalk Particulates'!$A:$A,0))</f>
        <v>Transportation Sector</v>
      </c>
      <c r="G1608" s="39">
        <f>INDEX('Crosswalk Particulates'!$E:$E,MATCH('2017 EPA Data'!$B1608,'Crosswalk Particulates'!$D:$D,0))</f>
        <v>0</v>
      </c>
      <c r="H1608" s="50">
        <f t="shared" si="25"/>
        <v>0</v>
      </c>
    </row>
    <row r="1609" spans="1:8" hidden="1" x14ac:dyDescent="0.25">
      <c r="A1609" s="31" t="s">
        <v>2446</v>
      </c>
      <c r="B1609" s="31" t="s">
        <v>2465</v>
      </c>
      <c r="C1609" s="31" t="s">
        <v>2408</v>
      </c>
      <c r="D1609" s="41">
        <v>10056.962</v>
      </c>
      <c r="E1609" s="31" t="s">
        <v>2409</v>
      </c>
      <c r="F1609" s="35" t="str">
        <f>INDEX('Crosswalk Particulates'!$B:$B,MATCH('2017 EPA Data'!A1609,'Crosswalk Particulates'!$A:$A,0))</f>
        <v>process-other-industry</v>
      </c>
      <c r="G1609" s="39">
        <f>INDEX('Crosswalk Particulates'!$E:$E,MATCH('2017 EPA Data'!$B1609,'Crosswalk Particulates'!$D:$D,0))</f>
        <v>0</v>
      </c>
      <c r="H1609" s="50">
        <f t="shared" si="25"/>
        <v>0</v>
      </c>
    </row>
    <row r="1610" spans="1:8" hidden="1" x14ac:dyDescent="0.25">
      <c r="A1610" s="31" t="s">
        <v>2438</v>
      </c>
      <c r="B1610" s="31" t="s">
        <v>2427</v>
      </c>
      <c r="C1610" s="31" t="s">
        <v>2408</v>
      </c>
      <c r="D1610" s="41">
        <v>10036.843103817</v>
      </c>
      <c r="E1610" s="31" t="s">
        <v>2409</v>
      </c>
      <c r="F1610" s="35" t="str">
        <f>INDEX('Crosswalk Particulates'!$B:$B,MATCH('2017 EPA Data'!A1610,'Crosswalk Particulates'!$A:$A,0))</f>
        <v>process-other-industry</v>
      </c>
      <c r="G1610" s="39">
        <f>INDEX('Crosswalk Particulates'!$E:$E,MATCH('2017 EPA Data'!$B1610,'Crosswalk Particulates'!$D:$D,0))</f>
        <v>0</v>
      </c>
      <c r="H1610" s="50">
        <f t="shared" si="25"/>
        <v>0</v>
      </c>
    </row>
    <row r="1611" spans="1:8" hidden="1" x14ac:dyDescent="0.25">
      <c r="A1611" s="31" t="s">
        <v>2442</v>
      </c>
      <c r="B1611" s="31" t="s">
        <v>2525</v>
      </c>
      <c r="D1611" s="41">
        <v>9987.8478596602963</v>
      </c>
      <c r="E1611" s="31" t="s">
        <v>2413</v>
      </c>
      <c r="F1611" s="35" t="str">
        <f>INDEX('Crosswalk Particulates'!$B:$B,MATCH('2017 EPA Data'!A1611,'Crosswalk Particulates'!$A:$A,0))</f>
        <v>industry-fuel-natural gas</v>
      </c>
      <c r="G1611" s="39" t="str">
        <f>INDEX('Crosswalk Particulates'!$E:$E,MATCH('2017 EPA Data'!$B1611,'Crosswalk Particulates'!$D:$D,0))</f>
        <v>OC</v>
      </c>
      <c r="H1611" s="50">
        <f t="shared" si="25"/>
        <v>9060833939.3276825</v>
      </c>
    </row>
    <row r="1612" spans="1:8" hidden="1" x14ac:dyDescent="0.25">
      <c r="A1612" s="31" t="s">
        <v>2473</v>
      </c>
      <c r="B1612" s="31" t="s">
        <v>2447</v>
      </c>
      <c r="C1612" s="31" t="s">
        <v>2448</v>
      </c>
      <c r="D1612" s="41">
        <v>9987.0668404952248</v>
      </c>
      <c r="E1612" s="31" t="s">
        <v>2413</v>
      </c>
      <c r="F1612" s="35" t="str">
        <f>INDEX('Crosswalk Particulates'!$B:$B,MATCH('2017 EPA Data'!A1612,'Crosswalk Particulates'!$A:$A,0))</f>
        <v>Commercial Buildings Sector</v>
      </c>
      <c r="G1612" s="39" t="str">
        <f>INDEX('Crosswalk Particulates'!$E:$E,MATCH('2017 EPA Data'!$B1612,'Crosswalk Particulates'!$D:$D,0))</f>
        <v>VOC</v>
      </c>
      <c r="H1612" s="50">
        <f t="shared" si="25"/>
        <v>9060125409.8168621</v>
      </c>
    </row>
    <row r="1613" spans="1:8" hidden="1" x14ac:dyDescent="0.25">
      <c r="A1613" s="31" t="s">
        <v>2469</v>
      </c>
      <c r="B1613" s="31" t="s">
        <v>2645</v>
      </c>
      <c r="C1613" s="31" t="s">
        <v>2408</v>
      </c>
      <c r="D1613" s="41">
        <v>9984.5934959999995</v>
      </c>
      <c r="E1613" s="31" t="s">
        <v>2409</v>
      </c>
      <c r="F1613" s="35" t="str">
        <f>INDEX('Crosswalk Particulates'!$B:$B,MATCH('2017 EPA Data'!A1613,'Crosswalk Particulates'!$A:$A,0))</f>
        <v>process-chemicals-industry</v>
      </c>
      <c r="G1613" s="39">
        <f>INDEX('Crosswalk Particulates'!$E:$E,MATCH('2017 EPA Data'!$B1613,'Crosswalk Particulates'!$D:$D,0))</f>
        <v>0</v>
      </c>
      <c r="H1613" s="50">
        <f t="shared" si="25"/>
        <v>0</v>
      </c>
    </row>
    <row r="1614" spans="1:8" hidden="1" x14ac:dyDescent="0.25">
      <c r="A1614" s="31" t="s">
        <v>2498</v>
      </c>
      <c r="B1614" s="31" t="s">
        <v>2407</v>
      </c>
      <c r="C1614" s="31" t="s">
        <v>2408</v>
      </c>
      <c r="D1614" s="41">
        <v>9971.3279999999995</v>
      </c>
      <c r="E1614" s="31" t="s">
        <v>2409</v>
      </c>
      <c r="F1614" s="35" t="str">
        <f>INDEX('Crosswalk Particulates'!$B:$B,MATCH('2017 EPA Data'!A1614,'Crosswalk Particulates'!$A:$A,0))</f>
        <v>process-cement-industry</v>
      </c>
      <c r="G1614" s="39">
        <f>INDEX('Crosswalk Particulates'!$E:$E,MATCH('2017 EPA Data'!$B1614,'Crosswalk Particulates'!$D:$D,0))</f>
        <v>0</v>
      </c>
      <c r="H1614" s="50">
        <f t="shared" si="25"/>
        <v>0</v>
      </c>
    </row>
    <row r="1615" spans="1:8" hidden="1" x14ac:dyDescent="0.25">
      <c r="A1615" s="31" t="s">
        <v>2498</v>
      </c>
      <c r="B1615" s="31" t="s">
        <v>2411</v>
      </c>
      <c r="C1615" s="31" t="s">
        <v>2412</v>
      </c>
      <c r="D1615" s="41">
        <v>9953.9369999999999</v>
      </c>
      <c r="E1615" s="31" t="s">
        <v>2413</v>
      </c>
      <c r="F1615" s="35" t="str">
        <f>INDEX('Crosswalk Particulates'!$B:$B,MATCH('2017 EPA Data'!A1615,'Crosswalk Particulates'!$A:$A,0))</f>
        <v>process-cement-industry</v>
      </c>
      <c r="G1615" s="39">
        <f>INDEX('Crosswalk Particulates'!$E:$E,MATCH('2017 EPA Data'!$B1615,'Crosswalk Particulates'!$D:$D,0))</f>
        <v>0</v>
      </c>
      <c r="H1615" s="50">
        <f t="shared" si="25"/>
        <v>9030070488.3381271</v>
      </c>
    </row>
    <row r="1616" spans="1:8" hidden="1" x14ac:dyDescent="0.25">
      <c r="A1616" s="31" t="s">
        <v>2483</v>
      </c>
      <c r="B1616" s="31" t="s">
        <v>2427</v>
      </c>
      <c r="C1616" s="31" t="s">
        <v>2408</v>
      </c>
      <c r="D1616" s="41">
        <v>9930.8035277599993</v>
      </c>
      <c r="E1616" s="31" t="s">
        <v>2409</v>
      </c>
      <c r="F1616" s="35" t="str">
        <f>INDEX('Crosswalk Particulates'!$B:$B,MATCH('2017 EPA Data'!A1616,'Crosswalk Particulates'!$A:$A,0))</f>
        <v>process-ngps-industry</v>
      </c>
      <c r="G1616" s="39">
        <f>INDEX('Crosswalk Particulates'!$E:$E,MATCH('2017 EPA Data'!$B1616,'Crosswalk Particulates'!$D:$D,0))</f>
        <v>0</v>
      </c>
      <c r="H1616" s="50">
        <f t="shared" si="25"/>
        <v>0</v>
      </c>
    </row>
    <row r="1617" spans="1:8" hidden="1" x14ac:dyDescent="0.25">
      <c r="A1617" s="31" t="s">
        <v>2523</v>
      </c>
      <c r="B1617" s="31" t="s">
        <v>2484</v>
      </c>
      <c r="C1617" s="31" t="s">
        <v>2408</v>
      </c>
      <c r="D1617" s="41">
        <v>9874.7916239999995</v>
      </c>
      <c r="E1617" s="31" t="s">
        <v>2409</v>
      </c>
      <c r="F1617" s="35" t="str">
        <f>INDEX('Crosswalk Particulates'!$B:$B,MATCH('2017 EPA Data'!A1617,'Crosswalk Particulates'!$A:$A,0))</f>
        <v>industry-fuel-other</v>
      </c>
      <c r="G1617" s="39">
        <f>INDEX('Crosswalk Particulates'!$E:$E,MATCH('2017 EPA Data'!$B1617,'Crosswalk Particulates'!$D:$D,0))</f>
        <v>0</v>
      </c>
      <c r="H1617" s="50">
        <f t="shared" si="25"/>
        <v>0</v>
      </c>
    </row>
    <row r="1618" spans="1:8" hidden="1" x14ac:dyDescent="0.25">
      <c r="A1618" s="31" t="s">
        <v>2456</v>
      </c>
      <c r="B1618" s="31" t="s">
        <v>2563</v>
      </c>
      <c r="C1618" s="31" t="s">
        <v>2408</v>
      </c>
      <c r="D1618" s="41">
        <v>9856.2768593199999</v>
      </c>
      <c r="E1618" s="31" t="s">
        <v>2409</v>
      </c>
      <c r="F1618" s="35" t="str">
        <f>INDEX('Crosswalk Particulates'!$B:$B,MATCH('2017 EPA Data'!A1618,'Crosswalk Particulates'!$A:$A,0))</f>
        <v>Electricity Sector</v>
      </c>
      <c r="G1618" s="39">
        <f>INDEX('Crosswalk Particulates'!$E:$E,MATCH('2017 EPA Data'!$B1618,'Crosswalk Particulates'!$D:$D,0))</f>
        <v>0</v>
      </c>
      <c r="H1618" s="50">
        <f t="shared" si="25"/>
        <v>0</v>
      </c>
    </row>
    <row r="1619" spans="1:8" hidden="1" x14ac:dyDescent="0.25">
      <c r="A1619" s="31" t="s">
        <v>2442</v>
      </c>
      <c r="B1619" s="31" t="s">
        <v>2548</v>
      </c>
      <c r="D1619" s="41">
        <v>9847</v>
      </c>
      <c r="E1619" s="31" t="s">
        <v>2409</v>
      </c>
      <c r="F1619" s="35" t="str">
        <f>INDEX('Crosswalk Particulates'!$B:$B,MATCH('2017 EPA Data'!A1619,'Crosswalk Particulates'!$A:$A,0))</f>
        <v>industry-fuel-natural gas</v>
      </c>
      <c r="G1619" s="39">
        <f>INDEX('Crosswalk Particulates'!$E:$E,MATCH('2017 EPA Data'!$B1619,'Crosswalk Particulates'!$D:$D,0))</f>
        <v>0</v>
      </c>
      <c r="H1619" s="50">
        <f t="shared" si="25"/>
        <v>0</v>
      </c>
    </row>
    <row r="1620" spans="1:8" hidden="1" x14ac:dyDescent="0.25">
      <c r="A1620" s="31" t="s">
        <v>2469</v>
      </c>
      <c r="B1620" s="31" t="s">
        <v>2624</v>
      </c>
      <c r="C1620" s="31" t="s">
        <v>2408</v>
      </c>
      <c r="D1620" s="41">
        <v>9840.7539030000007</v>
      </c>
      <c r="E1620" s="31" t="s">
        <v>2409</v>
      </c>
      <c r="F1620" s="35" t="str">
        <f>INDEX('Crosswalk Particulates'!$B:$B,MATCH('2017 EPA Data'!A1620,'Crosswalk Particulates'!$A:$A,0))</f>
        <v>process-chemicals-industry</v>
      </c>
      <c r="G1620" s="39">
        <f>INDEX('Crosswalk Particulates'!$E:$E,MATCH('2017 EPA Data'!$B1620,'Crosswalk Particulates'!$D:$D,0))</f>
        <v>0</v>
      </c>
      <c r="H1620" s="50">
        <f t="shared" si="25"/>
        <v>0</v>
      </c>
    </row>
    <row r="1621" spans="1:8" hidden="1" x14ac:dyDescent="0.25">
      <c r="A1621" s="31" t="s">
        <v>2523</v>
      </c>
      <c r="B1621" s="31" t="s">
        <v>2427</v>
      </c>
      <c r="C1621" s="31" t="s">
        <v>2408</v>
      </c>
      <c r="D1621" s="41">
        <v>9829.0033659410019</v>
      </c>
      <c r="E1621" s="31" t="s">
        <v>2409</v>
      </c>
      <c r="F1621" s="35" t="str">
        <f>INDEX('Crosswalk Particulates'!$B:$B,MATCH('2017 EPA Data'!A1621,'Crosswalk Particulates'!$A:$A,0))</f>
        <v>industry-fuel-other</v>
      </c>
      <c r="G1621" s="39">
        <f>INDEX('Crosswalk Particulates'!$E:$E,MATCH('2017 EPA Data'!$B1621,'Crosswalk Particulates'!$D:$D,0))</f>
        <v>0</v>
      </c>
      <c r="H1621" s="50">
        <f t="shared" si="25"/>
        <v>0</v>
      </c>
    </row>
    <row r="1622" spans="1:8" hidden="1" x14ac:dyDescent="0.25">
      <c r="A1622" s="31" t="s">
        <v>2410</v>
      </c>
      <c r="B1622" s="31" t="s">
        <v>2645</v>
      </c>
      <c r="C1622" s="31" t="s">
        <v>2408</v>
      </c>
      <c r="D1622" s="41">
        <v>9804.5271193200006</v>
      </c>
      <c r="E1622" s="31" t="s">
        <v>2409</v>
      </c>
      <c r="F1622" s="35" t="str">
        <f>INDEX('Crosswalk Particulates'!$B:$B,MATCH('2017 EPA Data'!A1622,'Crosswalk Particulates'!$A:$A,0))</f>
        <v>process-other-industry</v>
      </c>
      <c r="G1622" s="39">
        <f>INDEX('Crosswalk Particulates'!$E:$E,MATCH('2017 EPA Data'!$B1622,'Crosswalk Particulates'!$D:$D,0))</f>
        <v>0</v>
      </c>
      <c r="H1622" s="50">
        <f t="shared" si="25"/>
        <v>0</v>
      </c>
    </row>
    <row r="1623" spans="1:8" hidden="1" x14ac:dyDescent="0.25">
      <c r="A1623" s="31" t="s">
        <v>2410</v>
      </c>
      <c r="B1623" s="31" t="s">
        <v>2569</v>
      </c>
      <c r="C1623" s="31" t="s">
        <v>2408</v>
      </c>
      <c r="D1623" s="41">
        <v>9765.4544595511998</v>
      </c>
      <c r="E1623" s="31" t="s">
        <v>2409</v>
      </c>
      <c r="F1623" s="35" t="str">
        <f>INDEX('Crosswalk Particulates'!$B:$B,MATCH('2017 EPA Data'!A1623,'Crosswalk Particulates'!$A:$A,0))</f>
        <v>process-other-industry</v>
      </c>
      <c r="G1623" s="39">
        <f>INDEX('Crosswalk Particulates'!$E:$E,MATCH('2017 EPA Data'!$B1623,'Crosswalk Particulates'!$D:$D,0))</f>
        <v>0</v>
      </c>
      <c r="H1623" s="50">
        <f t="shared" si="25"/>
        <v>0</v>
      </c>
    </row>
    <row r="1624" spans="1:8" hidden="1" x14ac:dyDescent="0.25">
      <c r="A1624" s="31" t="s">
        <v>2450</v>
      </c>
      <c r="B1624" s="31" t="s">
        <v>2459</v>
      </c>
      <c r="C1624" s="31" t="s">
        <v>2408</v>
      </c>
      <c r="D1624" s="41">
        <v>9733.4044653244</v>
      </c>
      <c r="E1624" s="31" t="s">
        <v>2409</v>
      </c>
      <c r="F1624" s="35" t="str">
        <f>INDEX('Crosswalk Particulates'!$B:$B,MATCH('2017 EPA Data'!A1624,'Crosswalk Particulates'!$A:$A,0))</f>
        <v>process-waste-industry</v>
      </c>
      <c r="G1624" s="39">
        <f>INDEX('Crosswalk Particulates'!$E:$E,MATCH('2017 EPA Data'!$B1624,'Crosswalk Particulates'!$D:$D,0))</f>
        <v>0</v>
      </c>
      <c r="H1624" s="50">
        <f t="shared" si="25"/>
        <v>0</v>
      </c>
    </row>
    <row r="1625" spans="1:8" hidden="1" x14ac:dyDescent="0.25">
      <c r="A1625" s="31" t="s">
        <v>2460</v>
      </c>
      <c r="B1625" s="31" t="s">
        <v>2449</v>
      </c>
      <c r="C1625" s="31" t="s">
        <v>2408</v>
      </c>
      <c r="D1625" s="41">
        <v>9729.0325055577996</v>
      </c>
      <c r="E1625" s="31" t="s">
        <v>2409</v>
      </c>
      <c r="F1625" s="35" t="str">
        <f>INDEX('Crosswalk Particulates'!$B:$B,MATCH('2017 EPA Data'!A1625,'Crosswalk Particulates'!$A:$A,0))</f>
        <v>Transportation Sector</v>
      </c>
      <c r="G1625" s="39">
        <f>INDEX('Crosswalk Particulates'!$E:$E,MATCH('2017 EPA Data'!$B1625,'Crosswalk Particulates'!$D:$D,0))</f>
        <v>0</v>
      </c>
      <c r="H1625" s="50">
        <f t="shared" si="25"/>
        <v>0</v>
      </c>
    </row>
    <row r="1626" spans="1:8" hidden="1" x14ac:dyDescent="0.25">
      <c r="A1626" s="31" t="s">
        <v>2491</v>
      </c>
      <c r="B1626" s="31" t="s">
        <v>2511</v>
      </c>
      <c r="C1626" s="31" t="s">
        <v>2408</v>
      </c>
      <c r="D1626" s="41">
        <v>9708.1785070749174</v>
      </c>
      <c r="E1626" s="31" t="s">
        <v>2409</v>
      </c>
      <c r="F1626" s="35" t="str">
        <f>INDEX('Crosswalk Particulates'!$B:$B,MATCH('2017 EPA Data'!A1626,'Crosswalk Particulates'!$A:$A,0))</f>
        <v>industry-fuel-biomass</v>
      </c>
      <c r="G1626" s="39">
        <f>INDEX('Crosswalk Particulates'!$E:$E,MATCH('2017 EPA Data'!$B1626,'Crosswalk Particulates'!$D:$D,0))</f>
        <v>0</v>
      </c>
      <c r="H1626" s="50">
        <f t="shared" si="25"/>
        <v>0</v>
      </c>
    </row>
    <row r="1627" spans="1:8" hidden="1" x14ac:dyDescent="0.25">
      <c r="A1627" s="31" t="s">
        <v>2442</v>
      </c>
      <c r="B1627" s="31" t="s">
        <v>2536</v>
      </c>
      <c r="C1627" s="31" t="s">
        <v>2408</v>
      </c>
      <c r="D1627" s="41">
        <v>9703.2172320853242</v>
      </c>
      <c r="E1627" s="31" t="s">
        <v>2409</v>
      </c>
      <c r="F1627" s="35" t="str">
        <f>INDEX('Crosswalk Particulates'!$B:$B,MATCH('2017 EPA Data'!A1627,'Crosswalk Particulates'!$A:$A,0))</f>
        <v>industry-fuel-natural gas</v>
      </c>
      <c r="G1627" s="39">
        <f>INDEX('Crosswalk Particulates'!$E:$E,MATCH('2017 EPA Data'!$B1627,'Crosswalk Particulates'!$D:$D,0))</f>
        <v>0</v>
      </c>
      <c r="H1627" s="50">
        <f t="shared" si="25"/>
        <v>0</v>
      </c>
    </row>
    <row r="1628" spans="1:8" hidden="1" x14ac:dyDescent="0.25">
      <c r="A1628" s="31" t="s">
        <v>2429</v>
      </c>
      <c r="B1628" s="31" t="s">
        <v>2644</v>
      </c>
      <c r="D1628" s="41">
        <v>9699.6200029151478</v>
      </c>
      <c r="E1628" s="31" t="s">
        <v>2413</v>
      </c>
      <c r="F1628" s="35" t="str">
        <f>INDEX('Crosswalk Particulates'!$B:$B,MATCH('2017 EPA Data'!A1628,'Crosswalk Particulates'!$A:$A,0))</f>
        <v>process-other-industry</v>
      </c>
      <c r="G1628" s="39">
        <f>INDEX('Crosswalk Particulates'!$E:$E,MATCH('2017 EPA Data'!$B1628,'Crosswalk Particulates'!$D:$D,0))</f>
        <v>0</v>
      </c>
      <c r="H1628" s="50">
        <f t="shared" si="25"/>
        <v>8799357715.0848217</v>
      </c>
    </row>
    <row r="1629" spans="1:8" hidden="1" x14ac:dyDescent="0.25">
      <c r="A1629" s="31" t="s">
        <v>2522</v>
      </c>
      <c r="B1629" s="31" t="s">
        <v>2426</v>
      </c>
      <c r="C1629" s="31" t="s">
        <v>2408</v>
      </c>
      <c r="D1629" s="41">
        <v>9682.0846613361282</v>
      </c>
      <c r="E1629" s="31" t="s">
        <v>2409</v>
      </c>
      <c r="F1629" s="35" t="str">
        <f>INDEX('Crosswalk Particulates'!$B:$B,MATCH('2017 EPA Data'!A1629,'Crosswalk Particulates'!$A:$A,0))</f>
        <v>Residential Buildings Sector</v>
      </c>
      <c r="G1629" s="39">
        <f>INDEX('Crosswalk Particulates'!$E:$E,MATCH('2017 EPA Data'!$B1629,'Crosswalk Particulates'!$D:$D,0))</f>
        <v>0</v>
      </c>
      <c r="H1629" s="50">
        <f t="shared" si="25"/>
        <v>0</v>
      </c>
    </row>
    <row r="1630" spans="1:8" hidden="1" x14ac:dyDescent="0.25">
      <c r="A1630" s="31" t="s">
        <v>2450</v>
      </c>
      <c r="B1630" s="31" t="s">
        <v>2642</v>
      </c>
      <c r="C1630" s="31" t="s">
        <v>2408</v>
      </c>
      <c r="D1630" s="41">
        <v>9625.1478699536692</v>
      </c>
      <c r="E1630" s="31" t="s">
        <v>2409</v>
      </c>
      <c r="F1630" s="35" t="str">
        <f>INDEX('Crosswalk Particulates'!$B:$B,MATCH('2017 EPA Data'!A1630,'Crosswalk Particulates'!$A:$A,0))</f>
        <v>process-waste-industry</v>
      </c>
      <c r="G1630" s="39">
        <f>INDEX('Crosswalk Particulates'!$E:$E,MATCH('2017 EPA Data'!$B1630,'Crosswalk Particulates'!$D:$D,0))</f>
        <v>0</v>
      </c>
      <c r="H1630" s="50">
        <f t="shared" si="25"/>
        <v>0</v>
      </c>
    </row>
    <row r="1631" spans="1:8" hidden="1" x14ac:dyDescent="0.25">
      <c r="A1631" s="31" t="s">
        <v>2499</v>
      </c>
      <c r="B1631" s="31" t="s">
        <v>2422</v>
      </c>
      <c r="C1631" s="31" t="s">
        <v>2408</v>
      </c>
      <c r="D1631" s="41">
        <v>9592.8790785500005</v>
      </c>
      <c r="E1631" s="31" t="s">
        <v>2409</v>
      </c>
      <c r="F1631" s="35" t="str">
        <f>INDEX('Crosswalk Particulates'!$B:$B,MATCH('2017 EPA Data'!A1631,'Crosswalk Particulates'!$A:$A,0))</f>
        <v>Electricity Sector</v>
      </c>
      <c r="G1631" s="39">
        <f>INDEX('Crosswalk Particulates'!$E:$E,MATCH('2017 EPA Data'!$B1631,'Crosswalk Particulates'!$D:$D,0))</f>
        <v>0</v>
      </c>
      <c r="H1631" s="50">
        <f t="shared" si="25"/>
        <v>0</v>
      </c>
    </row>
    <row r="1632" spans="1:8" hidden="1" x14ac:dyDescent="0.25">
      <c r="A1632" s="31" t="s">
        <v>2487</v>
      </c>
      <c r="B1632" s="31" t="s">
        <v>2617</v>
      </c>
      <c r="C1632" s="31" t="s">
        <v>2408</v>
      </c>
      <c r="D1632" s="41">
        <v>9578.7980760298124</v>
      </c>
      <c r="E1632" s="31" t="s">
        <v>2409</v>
      </c>
      <c r="F1632" s="35" t="str">
        <f>INDEX('Crosswalk Particulates'!$B:$B,MATCH('2017 EPA Data'!A1632,'Crosswalk Particulates'!$A:$A,0))</f>
        <v>industry-fuel-coal</v>
      </c>
      <c r="G1632" s="39">
        <f>INDEX('Crosswalk Particulates'!$E:$E,MATCH('2017 EPA Data'!$B1632,'Crosswalk Particulates'!$D:$D,0))</f>
        <v>0</v>
      </c>
      <c r="H1632" s="50">
        <f t="shared" si="25"/>
        <v>0</v>
      </c>
    </row>
    <row r="1633" spans="1:8" hidden="1" x14ac:dyDescent="0.25">
      <c r="A1633" s="31" t="s">
        <v>2523</v>
      </c>
      <c r="B1633" s="31" t="s">
        <v>2575</v>
      </c>
      <c r="C1633" s="31" t="s">
        <v>2408</v>
      </c>
      <c r="D1633" s="41">
        <v>9538.2278000000006</v>
      </c>
      <c r="E1633" s="31" t="s">
        <v>2409</v>
      </c>
      <c r="F1633" s="35" t="str">
        <f>INDEX('Crosswalk Particulates'!$B:$B,MATCH('2017 EPA Data'!A1633,'Crosswalk Particulates'!$A:$A,0))</f>
        <v>industry-fuel-other</v>
      </c>
      <c r="G1633" s="39">
        <f>INDEX('Crosswalk Particulates'!$E:$E,MATCH('2017 EPA Data'!$B1633,'Crosswalk Particulates'!$D:$D,0))</f>
        <v>0</v>
      </c>
      <c r="H1633" s="50">
        <f t="shared" si="25"/>
        <v>0</v>
      </c>
    </row>
    <row r="1634" spans="1:8" hidden="1" x14ac:dyDescent="0.25">
      <c r="A1634" s="31" t="s">
        <v>2472</v>
      </c>
      <c r="B1634" s="31" t="s">
        <v>2439</v>
      </c>
      <c r="C1634" s="31" t="s">
        <v>2408</v>
      </c>
      <c r="D1634" s="41">
        <v>9537.7528414503904</v>
      </c>
      <c r="E1634" s="31" t="s">
        <v>2409</v>
      </c>
      <c r="F1634" s="35" t="str">
        <f>INDEX('Crosswalk Particulates'!$B:$B,MATCH('2017 EPA Data'!A1634,'Crosswalk Particulates'!$A:$A,0))</f>
        <v>Electricity Sector</v>
      </c>
      <c r="G1634" s="39">
        <f>INDEX('Crosswalk Particulates'!$E:$E,MATCH('2017 EPA Data'!$B1634,'Crosswalk Particulates'!$D:$D,0))</f>
        <v>0</v>
      </c>
      <c r="H1634" s="50">
        <f t="shared" si="25"/>
        <v>0</v>
      </c>
    </row>
    <row r="1635" spans="1:8" hidden="1" x14ac:dyDescent="0.25">
      <c r="A1635" s="31" t="s">
        <v>2523</v>
      </c>
      <c r="B1635" s="31" t="s">
        <v>2481</v>
      </c>
      <c r="C1635" s="31" t="s">
        <v>2448</v>
      </c>
      <c r="D1635" s="41">
        <v>9530.75011311657</v>
      </c>
      <c r="E1635" s="31" t="s">
        <v>2413</v>
      </c>
      <c r="F1635" s="35" t="str">
        <f>INDEX('Crosswalk Particulates'!$B:$B,MATCH('2017 EPA Data'!A1635,'Crosswalk Particulates'!$A:$A,0))</f>
        <v>industry-fuel-other</v>
      </c>
      <c r="G1635" s="39" t="str">
        <f>INDEX('Crosswalk Particulates'!$E:$E,MATCH('2017 EPA Data'!$B1635,'Crosswalk Particulates'!$D:$D,0))</f>
        <v>PM10</v>
      </c>
      <c r="H1635" s="50">
        <f t="shared" si="25"/>
        <v>8646161345.8251953</v>
      </c>
    </row>
    <row r="1636" spans="1:8" hidden="1" x14ac:dyDescent="0.25">
      <c r="A1636" s="31" t="s">
        <v>2487</v>
      </c>
      <c r="B1636" s="31" t="s">
        <v>2521</v>
      </c>
      <c r="D1636" s="41">
        <v>9527.0257277264991</v>
      </c>
      <c r="E1636" s="31" t="s">
        <v>2413</v>
      </c>
      <c r="F1636" s="35" t="str">
        <f>INDEX('Crosswalk Particulates'!$B:$B,MATCH('2017 EPA Data'!A1636,'Crosswalk Particulates'!$A:$A,0))</f>
        <v>industry-fuel-coal</v>
      </c>
      <c r="G1636" s="39">
        <f>INDEX('Crosswalk Particulates'!$E:$E,MATCH('2017 EPA Data'!$B1636,'Crosswalk Particulates'!$D:$D,0))</f>
        <v>0</v>
      </c>
      <c r="H1636" s="50">
        <f t="shared" si="25"/>
        <v>8642782636.2153111</v>
      </c>
    </row>
    <row r="1637" spans="1:8" hidden="1" x14ac:dyDescent="0.25">
      <c r="A1637" s="31" t="s">
        <v>2472</v>
      </c>
      <c r="B1637" s="31" t="s">
        <v>2447</v>
      </c>
      <c r="C1637" s="31" t="s">
        <v>2448</v>
      </c>
      <c r="D1637" s="41">
        <v>9492.5741531646472</v>
      </c>
      <c r="E1637" s="31" t="s">
        <v>2413</v>
      </c>
      <c r="F1637" s="35" t="str">
        <f>INDEX('Crosswalk Particulates'!$B:$B,MATCH('2017 EPA Data'!A1637,'Crosswalk Particulates'!$A:$A,0))</f>
        <v>Electricity Sector</v>
      </c>
      <c r="G1637" s="39" t="str">
        <f>INDEX('Crosswalk Particulates'!$E:$E,MATCH('2017 EPA Data'!$B1637,'Crosswalk Particulates'!$D:$D,0))</f>
        <v>VOC</v>
      </c>
      <c r="H1637" s="50">
        <f t="shared" si="25"/>
        <v>8611528656.3350124</v>
      </c>
    </row>
    <row r="1638" spans="1:8" hidden="1" x14ac:dyDescent="0.25">
      <c r="A1638" s="31" t="s">
        <v>2446</v>
      </c>
      <c r="B1638" s="31" t="s">
        <v>2594</v>
      </c>
      <c r="C1638" s="31" t="s">
        <v>2408</v>
      </c>
      <c r="D1638" s="41">
        <v>9488.9653300280006</v>
      </c>
      <c r="E1638" s="31" t="s">
        <v>2409</v>
      </c>
      <c r="F1638" s="35" t="str">
        <f>INDEX('Crosswalk Particulates'!$B:$B,MATCH('2017 EPA Data'!A1638,'Crosswalk Particulates'!$A:$A,0))</f>
        <v>process-other-industry</v>
      </c>
      <c r="G1638" s="39">
        <f>INDEX('Crosswalk Particulates'!$E:$E,MATCH('2017 EPA Data'!$B1638,'Crosswalk Particulates'!$D:$D,0))</f>
        <v>0</v>
      </c>
      <c r="H1638" s="50">
        <f t="shared" si="25"/>
        <v>0</v>
      </c>
    </row>
    <row r="1639" spans="1:8" hidden="1" x14ac:dyDescent="0.25">
      <c r="A1639" s="31" t="s">
        <v>2450</v>
      </c>
      <c r="B1639" s="31" t="s">
        <v>2431</v>
      </c>
      <c r="C1639" s="31" t="s">
        <v>2408</v>
      </c>
      <c r="D1639" s="41">
        <v>9468.1606629595699</v>
      </c>
      <c r="E1639" s="31" t="s">
        <v>2409</v>
      </c>
      <c r="F1639" s="35" t="str">
        <f>INDEX('Crosswalk Particulates'!$B:$B,MATCH('2017 EPA Data'!A1639,'Crosswalk Particulates'!$A:$A,0))</f>
        <v>process-waste-industry</v>
      </c>
      <c r="G1639" s="39">
        <f>INDEX('Crosswalk Particulates'!$E:$E,MATCH('2017 EPA Data'!$B1639,'Crosswalk Particulates'!$D:$D,0))</f>
        <v>0</v>
      </c>
      <c r="H1639" s="50">
        <f t="shared" si="25"/>
        <v>0</v>
      </c>
    </row>
    <row r="1640" spans="1:8" hidden="1" x14ac:dyDescent="0.25">
      <c r="A1640" s="31" t="s">
        <v>2491</v>
      </c>
      <c r="B1640" s="31" t="s">
        <v>2447</v>
      </c>
      <c r="C1640" s="31" t="s">
        <v>2448</v>
      </c>
      <c r="D1640" s="41">
        <v>9449.8012626830896</v>
      </c>
      <c r="E1640" s="31" t="s">
        <v>2413</v>
      </c>
      <c r="F1640" s="35" t="str">
        <f>INDEX('Crosswalk Particulates'!$B:$B,MATCH('2017 EPA Data'!A1640,'Crosswalk Particulates'!$A:$A,0))</f>
        <v>industry-fuel-biomass</v>
      </c>
      <c r="G1640" s="39" t="str">
        <f>INDEX('Crosswalk Particulates'!$E:$E,MATCH('2017 EPA Data'!$B1640,'Crosswalk Particulates'!$D:$D,0))</f>
        <v>VOC</v>
      </c>
      <c r="H1640" s="50">
        <f t="shared" si="25"/>
        <v>8572725696.6580095</v>
      </c>
    </row>
    <row r="1641" spans="1:8" hidden="1" x14ac:dyDescent="0.25">
      <c r="A1641" s="31" t="s">
        <v>2433</v>
      </c>
      <c r="B1641" s="31" t="s">
        <v>2470</v>
      </c>
      <c r="C1641" s="31" t="s">
        <v>2408</v>
      </c>
      <c r="D1641" s="41">
        <v>9419.7999999999993</v>
      </c>
      <c r="E1641" s="31" t="s">
        <v>2409</v>
      </c>
      <c r="F1641" s="35" t="str">
        <f>INDEX('Crosswalk Particulates'!$B:$B,MATCH('2017 EPA Data'!A1641,'Crosswalk Particulates'!$A:$A,0))</f>
        <v>process-ngps-industry</v>
      </c>
      <c r="G1641" s="39">
        <f>INDEX('Crosswalk Particulates'!$E:$E,MATCH('2017 EPA Data'!$B1641,'Crosswalk Particulates'!$D:$D,0))</f>
        <v>0</v>
      </c>
      <c r="H1641" s="50">
        <f t="shared" si="25"/>
        <v>0</v>
      </c>
    </row>
    <row r="1642" spans="1:8" hidden="1" x14ac:dyDescent="0.25">
      <c r="A1642" s="31" t="s">
        <v>2450</v>
      </c>
      <c r="B1642" s="31" t="s">
        <v>2605</v>
      </c>
      <c r="C1642" s="31" t="s">
        <v>2408</v>
      </c>
      <c r="D1642" s="41">
        <v>9396.0400000000009</v>
      </c>
      <c r="E1642" s="31" t="s">
        <v>2409</v>
      </c>
      <c r="F1642" s="35" t="str">
        <f>INDEX('Crosswalk Particulates'!$B:$B,MATCH('2017 EPA Data'!A1642,'Crosswalk Particulates'!$A:$A,0))</f>
        <v>process-waste-industry</v>
      </c>
      <c r="G1642" s="39">
        <f>INDEX('Crosswalk Particulates'!$E:$E,MATCH('2017 EPA Data'!$B1642,'Crosswalk Particulates'!$D:$D,0))</f>
        <v>0</v>
      </c>
      <c r="H1642" s="50">
        <f t="shared" si="25"/>
        <v>0</v>
      </c>
    </row>
    <row r="1643" spans="1:8" hidden="1" x14ac:dyDescent="0.25">
      <c r="A1643" s="31" t="s">
        <v>2414</v>
      </c>
      <c r="B1643" s="31" t="s">
        <v>2607</v>
      </c>
      <c r="D1643" s="41">
        <v>9370.6303095231851</v>
      </c>
      <c r="E1643" s="31" t="s">
        <v>2413</v>
      </c>
      <c r="F1643" s="35" t="str">
        <f>INDEX('Crosswalk Particulates'!$B:$B,MATCH('2017 EPA Data'!A1643,'Crosswalk Particulates'!$A:$A,0))</f>
        <v>Transportation Sector</v>
      </c>
      <c r="G1643" s="39" t="str">
        <f>INDEX('Crosswalk Particulates'!$E:$E,MATCH('2017 EPA Data'!$B1643,'Crosswalk Particulates'!$D:$D,0))</f>
        <v>BC</v>
      </c>
      <c r="H1643" s="50">
        <f t="shared" si="25"/>
        <v>8500902930.6848221</v>
      </c>
    </row>
    <row r="1644" spans="1:8" hidden="1" x14ac:dyDescent="0.25">
      <c r="A1644" s="31" t="s">
        <v>2450</v>
      </c>
      <c r="B1644" s="31" t="s">
        <v>2646</v>
      </c>
      <c r="C1644" s="31" t="s">
        <v>2408</v>
      </c>
      <c r="D1644" s="41">
        <v>9358.8405889999995</v>
      </c>
      <c r="E1644" s="31" t="s">
        <v>2409</v>
      </c>
      <c r="F1644" s="35" t="str">
        <f>INDEX('Crosswalk Particulates'!$B:$B,MATCH('2017 EPA Data'!A1644,'Crosswalk Particulates'!$A:$A,0))</f>
        <v>process-waste-industry</v>
      </c>
      <c r="G1644" s="39">
        <f>INDEX('Crosswalk Particulates'!$E:$E,MATCH('2017 EPA Data'!$B1644,'Crosswalk Particulates'!$D:$D,0))</f>
        <v>0</v>
      </c>
      <c r="H1644" s="50">
        <f t="shared" si="25"/>
        <v>0</v>
      </c>
    </row>
    <row r="1645" spans="1:8" hidden="1" x14ac:dyDescent="0.25">
      <c r="A1645" s="31" t="s">
        <v>2410</v>
      </c>
      <c r="B1645" s="31" t="s">
        <v>2647</v>
      </c>
      <c r="C1645" s="31" t="s">
        <v>2408</v>
      </c>
      <c r="D1645" s="41">
        <v>9328.4889357924294</v>
      </c>
      <c r="E1645" s="31" t="s">
        <v>2409</v>
      </c>
      <c r="F1645" s="35" t="str">
        <f>INDEX('Crosswalk Particulates'!$B:$B,MATCH('2017 EPA Data'!A1645,'Crosswalk Particulates'!$A:$A,0))</f>
        <v>process-other-industry</v>
      </c>
      <c r="G1645" s="39">
        <f>INDEX('Crosswalk Particulates'!$E:$E,MATCH('2017 EPA Data'!$B1645,'Crosswalk Particulates'!$D:$D,0))</f>
        <v>0</v>
      </c>
      <c r="H1645" s="50">
        <f t="shared" si="25"/>
        <v>0</v>
      </c>
    </row>
    <row r="1646" spans="1:8" hidden="1" x14ac:dyDescent="0.25">
      <c r="A1646" s="31" t="s">
        <v>2493</v>
      </c>
      <c r="B1646" s="31" t="s">
        <v>2452</v>
      </c>
      <c r="C1646" s="31" t="s">
        <v>2408</v>
      </c>
      <c r="D1646" s="41">
        <v>9321.8015759200007</v>
      </c>
      <c r="E1646" s="31" t="s">
        <v>2409</v>
      </c>
      <c r="F1646" s="35" t="str">
        <f>INDEX('Crosswalk Particulates'!$B:$B,MATCH('2017 EPA Data'!A1646,'Crosswalk Particulates'!$A:$A,0))</f>
        <v>process-other-industry</v>
      </c>
      <c r="G1646" s="39">
        <f>INDEX('Crosswalk Particulates'!$E:$E,MATCH('2017 EPA Data'!$B1646,'Crosswalk Particulates'!$D:$D,0))</f>
        <v>0</v>
      </c>
      <c r="H1646" s="50">
        <f t="shared" si="25"/>
        <v>0</v>
      </c>
    </row>
    <row r="1647" spans="1:8" hidden="1" x14ac:dyDescent="0.25">
      <c r="A1647" s="31" t="s">
        <v>2433</v>
      </c>
      <c r="B1647" s="31" t="s">
        <v>2561</v>
      </c>
      <c r="C1647" s="31" t="s">
        <v>2408</v>
      </c>
      <c r="D1647" s="41">
        <v>9293.854360255018</v>
      </c>
      <c r="E1647" s="31" t="s">
        <v>2409</v>
      </c>
      <c r="F1647" s="35" t="str">
        <f>INDEX('Crosswalk Particulates'!$B:$B,MATCH('2017 EPA Data'!A1647,'Crosswalk Particulates'!$A:$A,0))</f>
        <v>process-ngps-industry</v>
      </c>
      <c r="G1647" s="39">
        <f>INDEX('Crosswalk Particulates'!$E:$E,MATCH('2017 EPA Data'!$B1647,'Crosswalk Particulates'!$D:$D,0))</f>
        <v>0</v>
      </c>
      <c r="H1647" s="50">
        <f t="shared" si="25"/>
        <v>0</v>
      </c>
    </row>
    <row r="1648" spans="1:8" hidden="1" x14ac:dyDescent="0.25">
      <c r="A1648" s="31" t="s">
        <v>2483</v>
      </c>
      <c r="B1648" s="31" t="s">
        <v>2566</v>
      </c>
      <c r="C1648" s="31" t="s">
        <v>2408</v>
      </c>
      <c r="D1648" s="41">
        <v>9232.9948476675399</v>
      </c>
      <c r="E1648" s="31" t="s">
        <v>2409</v>
      </c>
      <c r="F1648" s="35" t="str">
        <f>INDEX('Crosswalk Particulates'!$B:$B,MATCH('2017 EPA Data'!A1648,'Crosswalk Particulates'!$A:$A,0))</f>
        <v>process-ngps-industry</v>
      </c>
      <c r="G1648" s="39">
        <f>INDEX('Crosswalk Particulates'!$E:$E,MATCH('2017 EPA Data'!$B1648,'Crosswalk Particulates'!$D:$D,0))</f>
        <v>0</v>
      </c>
      <c r="H1648" s="50">
        <f t="shared" si="25"/>
        <v>0</v>
      </c>
    </row>
    <row r="1649" spans="1:8" hidden="1" x14ac:dyDescent="0.25">
      <c r="A1649" s="31" t="s">
        <v>2410</v>
      </c>
      <c r="B1649" s="31" t="s">
        <v>2588</v>
      </c>
      <c r="C1649" s="31" t="s">
        <v>2408</v>
      </c>
      <c r="D1649" s="41">
        <v>9199.3711797668002</v>
      </c>
      <c r="E1649" s="31" t="s">
        <v>2409</v>
      </c>
      <c r="F1649" s="35" t="str">
        <f>INDEX('Crosswalk Particulates'!$B:$B,MATCH('2017 EPA Data'!A1649,'Crosswalk Particulates'!$A:$A,0))</f>
        <v>process-other-industry</v>
      </c>
      <c r="G1649" s="39">
        <f>INDEX('Crosswalk Particulates'!$E:$E,MATCH('2017 EPA Data'!$B1649,'Crosswalk Particulates'!$D:$D,0))</f>
        <v>0</v>
      </c>
      <c r="H1649" s="50">
        <f t="shared" si="25"/>
        <v>0</v>
      </c>
    </row>
    <row r="1650" spans="1:8" hidden="1" x14ac:dyDescent="0.25">
      <c r="A1650" s="31" t="s">
        <v>2483</v>
      </c>
      <c r="B1650" s="31" t="s">
        <v>2521</v>
      </c>
      <c r="D1650" s="41">
        <v>9173.84083830292</v>
      </c>
      <c r="E1650" s="31" t="s">
        <v>2413</v>
      </c>
      <c r="F1650" s="35" t="str">
        <f>INDEX('Crosswalk Particulates'!$B:$B,MATCH('2017 EPA Data'!A1650,'Crosswalk Particulates'!$A:$A,0))</f>
        <v>process-ngps-industry</v>
      </c>
      <c r="G1650" s="39">
        <f>INDEX('Crosswalk Particulates'!$E:$E,MATCH('2017 EPA Data'!$B1650,'Crosswalk Particulates'!$D:$D,0))</f>
        <v>0</v>
      </c>
      <c r="H1650" s="50">
        <f t="shared" si="25"/>
        <v>8322378313.0906191</v>
      </c>
    </row>
    <row r="1651" spans="1:8" hidden="1" x14ac:dyDescent="0.25">
      <c r="A1651" s="31" t="s">
        <v>2487</v>
      </c>
      <c r="B1651" s="31" t="s">
        <v>2439</v>
      </c>
      <c r="C1651" s="31" t="s">
        <v>2408</v>
      </c>
      <c r="D1651" s="41">
        <v>9172.1357000000007</v>
      </c>
      <c r="E1651" s="31" t="s">
        <v>2409</v>
      </c>
      <c r="F1651" s="35" t="str">
        <f>INDEX('Crosswalk Particulates'!$B:$B,MATCH('2017 EPA Data'!A1651,'Crosswalk Particulates'!$A:$A,0))</f>
        <v>industry-fuel-coal</v>
      </c>
      <c r="G1651" s="39">
        <f>INDEX('Crosswalk Particulates'!$E:$E,MATCH('2017 EPA Data'!$B1651,'Crosswalk Particulates'!$D:$D,0))</f>
        <v>0</v>
      </c>
      <c r="H1651" s="50">
        <f t="shared" si="25"/>
        <v>0</v>
      </c>
    </row>
    <row r="1652" spans="1:8" hidden="1" x14ac:dyDescent="0.25">
      <c r="A1652" s="31" t="s">
        <v>2477</v>
      </c>
      <c r="B1652" s="31" t="s">
        <v>2561</v>
      </c>
      <c r="C1652" s="31" t="s">
        <v>2408</v>
      </c>
      <c r="D1652" s="41">
        <v>9162.9894210000002</v>
      </c>
      <c r="E1652" s="31" t="s">
        <v>2409</v>
      </c>
      <c r="F1652" s="35" t="str">
        <f>INDEX('Crosswalk Particulates'!$B:$B,MATCH('2017 EPA Data'!A1652,'Crosswalk Particulates'!$A:$A,0))</f>
        <v>process-other-industry</v>
      </c>
      <c r="G1652" s="39">
        <f>INDEX('Crosswalk Particulates'!$E:$E,MATCH('2017 EPA Data'!$B1652,'Crosswalk Particulates'!$D:$D,0))</f>
        <v>0</v>
      </c>
      <c r="H1652" s="50">
        <f t="shared" si="25"/>
        <v>0</v>
      </c>
    </row>
    <row r="1653" spans="1:8" hidden="1" x14ac:dyDescent="0.25">
      <c r="A1653" s="31" t="s">
        <v>2499</v>
      </c>
      <c r="B1653" s="31" t="s">
        <v>2426</v>
      </c>
      <c r="C1653" s="31" t="s">
        <v>2408</v>
      </c>
      <c r="D1653" s="41">
        <v>9136.3993009599999</v>
      </c>
      <c r="E1653" s="31" t="s">
        <v>2409</v>
      </c>
      <c r="F1653" s="35" t="str">
        <f>INDEX('Crosswalk Particulates'!$B:$B,MATCH('2017 EPA Data'!A1653,'Crosswalk Particulates'!$A:$A,0))</f>
        <v>Electricity Sector</v>
      </c>
      <c r="G1653" s="39">
        <f>INDEX('Crosswalk Particulates'!$E:$E,MATCH('2017 EPA Data'!$B1653,'Crosswalk Particulates'!$D:$D,0))</f>
        <v>0</v>
      </c>
      <c r="H1653" s="50">
        <f t="shared" si="25"/>
        <v>0</v>
      </c>
    </row>
    <row r="1654" spans="1:8" hidden="1" x14ac:dyDescent="0.25">
      <c r="A1654" s="31" t="s">
        <v>2456</v>
      </c>
      <c r="B1654" s="31" t="s">
        <v>2467</v>
      </c>
      <c r="C1654" s="31" t="s">
        <v>2408</v>
      </c>
      <c r="D1654" s="41">
        <v>9132.4772805699995</v>
      </c>
      <c r="E1654" s="31" t="s">
        <v>2409</v>
      </c>
      <c r="F1654" s="35" t="str">
        <f>INDEX('Crosswalk Particulates'!$B:$B,MATCH('2017 EPA Data'!A1654,'Crosswalk Particulates'!$A:$A,0))</f>
        <v>Electricity Sector</v>
      </c>
      <c r="G1654" s="39">
        <f>INDEX('Crosswalk Particulates'!$E:$E,MATCH('2017 EPA Data'!$B1654,'Crosswalk Particulates'!$D:$D,0))</f>
        <v>0</v>
      </c>
      <c r="H1654" s="50">
        <f t="shared" si="25"/>
        <v>0</v>
      </c>
    </row>
    <row r="1655" spans="1:8" hidden="1" x14ac:dyDescent="0.25">
      <c r="A1655" s="31" t="s">
        <v>2432</v>
      </c>
      <c r="B1655" s="31" t="s">
        <v>2501</v>
      </c>
      <c r="C1655" s="31" t="s">
        <v>2448</v>
      </c>
      <c r="D1655" s="41">
        <v>9109.0725355851937</v>
      </c>
      <c r="E1655" s="31" t="s">
        <v>2413</v>
      </c>
      <c r="F1655" s="35" t="str">
        <f>INDEX('Crosswalk Particulates'!$B:$B,MATCH('2017 EPA Data'!A1655,'Crosswalk Particulates'!$A:$A,0))</f>
        <v>Transportation Sector</v>
      </c>
      <c r="G1655" s="39" t="str">
        <f>INDEX('Crosswalk Particulates'!$E:$E,MATCH('2017 EPA Data'!$B1655,'Crosswalk Particulates'!$D:$D,0))</f>
        <v>PM25</v>
      </c>
      <c r="H1655" s="50">
        <f t="shared" si="25"/>
        <v>8263621427.3527365</v>
      </c>
    </row>
    <row r="1656" spans="1:8" hidden="1" x14ac:dyDescent="0.25">
      <c r="A1656" s="31" t="s">
        <v>2456</v>
      </c>
      <c r="B1656" s="31" t="s">
        <v>2642</v>
      </c>
      <c r="C1656" s="31" t="s">
        <v>2408</v>
      </c>
      <c r="D1656" s="41">
        <v>9101.6168952553671</v>
      </c>
      <c r="E1656" s="31" t="s">
        <v>2409</v>
      </c>
      <c r="F1656" s="35" t="str">
        <f>INDEX('Crosswalk Particulates'!$B:$B,MATCH('2017 EPA Data'!A1656,'Crosswalk Particulates'!$A:$A,0))</f>
        <v>Electricity Sector</v>
      </c>
      <c r="G1656" s="39">
        <f>INDEX('Crosswalk Particulates'!$E:$E,MATCH('2017 EPA Data'!$B1656,'Crosswalk Particulates'!$D:$D,0))</f>
        <v>0</v>
      </c>
      <c r="H1656" s="50">
        <f t="shared" si="25"/>
        <v>0</v>
      </c>
    </row>
    <row r="1657" spans="1:8" hidden="1" x14ac:dyDescent="0.25">
      <c r="A1657" s="31" t="s">
        <v>2540</v>
      </c>
      <c r="B1657" s="31" t="s">
        <v>2592</v>
      </c>
      <c r="C1657" s="31" t="s">
        <v>2408</v>
      </c>
      <c r="D1657" s="41">
        <v>9091.5343551499991</v>
      </c>
      <c r="E1657" s="31" t="s">
        <v>2409</v>
      </c>
      <c r="F1657" s="35" t="str">
        <f>INDEX('Crosswalk Particulates'!$B:$B,MATCH('2017 EPA Data'!A1657,'Crosswalk Particulates'!$A:$A,0))</f>
        <v>Electricity Sector</v>
      </c>
      <c r="G1657" s="39">
        <f>INDEX('Crosswalk Particulates'!$E:$E,MATCH('2017 EPA Data'!$B1657,'Crosswalk Particulates'!$D:$D,0))</f>
        <v>0</v>
      </c>
      <c r="H1657" s="50">
        <f t="shared" si="25"/>
        <v>0</v>
      </c>
    </row>
    <row r="1658" spans="1:8" hidden="1" x14ac:dyDescent="0.25">
      <c r="A1658" s="31" t="s">
        <v>2556</v>
      </c>
      <c r="B1658" s="31" t="s">
        <v>2500</v>
      </c>
      <c r="C1658" s="31" t="s">
        <v>2448</v>
      </c>
      <c r="D1658" s="41">
        <v>9088.8693462298997</v>
      </c>
      <c r="E1658" s="31" t="s">
        <v>2413</v>
      </c>
      <c r="F1658" s="35" t="str">
        <f>INDEX('Crosswalk Particulates'!$B:$B,MATCH('2017 EPA Data'!A1658,'Crosswalk Particulates'!$A:$A,0))</f>
        <v>Commercial Buildings Sector</v>
      </c>
      <c r="G1658" s="39" t="str">
        <f>INDEX('Crosswalk Particulates'!$E:$E,MATCH('2017 EPA Data'!$B1658,'Crosswalk Particulates'!$D:$D,0))</f>
        <v>NOX</v>
      </c>
      <c r="H1658" s="50">
        <f t="shared" si="25"/>
        <v>8245293380.4736423</v>
      </c>
    </row>
    <row r="1659" spans="1:8" hidden="1" x14ac:dyDescent="0.25">
      <c r="A1659" s="31" t="s">
        <v>2487</v>
      </c>
      <c r="B1659" s="31" t="s">
        <v>2578</v>
      </c>
      <c r="C1659" s="31" t="s">
        <v>2408</v>
      </c>
      <c r="D1659" s="41">
        <v>9058.4283626937995</v>
      </c>
      <c r="E1659" s="31" t="s">
        <v>2409</v>
      </c>
      <c r="F1659" s="35" t="str">
        <f>INDEX('Crosswalk Particulates'!$B:$B,MATCH('2017 EPA Data'!A1659,'Crosswalk Particulates'!$A:$A,0))</f>
        <v>industry-fuel-coal</v>
      </c>
      <c r="G1659" s="39">
        <f>INDEX('Crosswalk Particulates'!$E:$E,MATCH('2017 EPA Data'!$B1659,'Crosswalk Particulates'!$D:$D,0))</f>
        <v>0</v>
      </c>
      <c r="H1659" s="50">
        <f t="shared" si="25"/>
        <v>0</v>
      </c>
    </row>
    <row r="1660" spans="1:8" hidden="1" x14ac:dyDescent="0.25">
      <c r="A1660" s="31" t="s">
        <v>2523</v>
      </c>
      <c r="B1660" s="31" t="s">
        <v>2562</v>
      </c>
      <c r="C1660" s="31" t="s">
        <v>2408</v>
      </c>
      <c r="D1660" s="41">
        <v>9030</v>
      </c>
      <c r="E1660" s="31" t="s">
        <v>2409</v>
      </c>
      <c r="F1660" s="35" t="str">
        <f>INDEX('Crosswalk Particulates'!$B:$B,MATCH('2017 EPA Data'!A1660,'Crosswalk Particulates'!$A:$A,0))</f>
        <v>industry-fuel-other</v>
      </c>
      <c r="G1660" s="39">
        <f>INDEX('Crosswalk Particulates'!$E:$E,MATCH('2017 EPA Data'!$B1660,'Crosswalk Particulates'!$D:$D,0))</f>
        <v>0</v>
      </c>
      <c r="H1660" s="50">
        <f t="shared" si="25"/>
        <v>0</v>
      </c>
    </row>
    <row r="1661" spans="1:8" hidden="1" x14ac:dyDescent="0.25">
      <c r="A1661" s="31" t="s">
        <v>2491</v>
      </c>
      <c r="B1661" s="31" t="s">
        <v>2536</v>
      </c>
      <c r="C1661" s="31" t="s">
        <v>2408</v>
      </c>
      <c r="D1661" s="41">
        <v>9010.0340778330574</v>
      </c>
      <c r="E1661" s="31" t="s">
        <v>2409</v>
      </c>
      <c r="F1661" s="35" t="str">
        <f>INDEX('Crosswalk Particulates'!$B:$B,MATCH('2017 EPA Data'!A1661,'Crosswalk Particulates'!$A:$A,0))</f>
        <v>industry-fuel-biomass</v>
      </c>
      <c r="G1661" s="39">
        <f>INDEX('Crosswalk Particulates'!$E:$E,MATCH('2017 EPA Data'!$B1661,'Crosswalk Particulates'!$D:$D,0))</f>
        <v>0</v>
      </c>
      <c r="H1661" s="50">
        <f t="shared" si="25"/>
        <v>0</v>
      </c>
    </row>
    <row r="1662" spans="1:8" hidden="1" x14ac:dyDescent="0.25">
      <c r="A1662" s="31" t="s">
        <v>2444</v>
      </c>
      <c r="B1662" s="31" t="s">
        <v>2591</v>
      </c>
      <c r="C1662" s="31" t="s">
        <v>2408</v>
      </c>
      <c r="D1662" s="41">
        <v>8982.1411399999997</v>
      </c>
      <c r="E1662" s="31" t="s">
        <v>2409</v>
      </c>
      <c r="F1662" s="35" t="str">
        <f>INDEX('Crosswalk Particulates'!$B:$B,MATCH('2017 EPA Data'!A1662,'Crosswalk Particulates'!$A:$A,0))</f>
        <v>process-other-industry</v>
      </c>
      <c r="G1662" s="39">
        <f>INDEX('Crosswalk Particulates'!$E:$E,MATCH('2017 EPA Data'!$B1662,'Crosswalk Particulates'!$D:$D,0))</f>
        <v>0</v>
      </c>
      <c r="H1662" s="50">
        <f t="shared" si="25"/>
        <v>0</v>
      </c>
    </row>
    <row r="1663" spans="1:8" hidden="1" x14ac:dyDescent="0.25">
      <c r="A1663" s="31" t="s">
        <v>2437</v>
      </c>
      <c r="B1663" s="31" t="s">
        <v>2407</v>
      </c>
      <c r="C1663" s="31" t="s">
        <v>2408</v>
      </c>
      <c r="D1663" s="41">
        <v>8969.2381299000008</v>
      </c>
      <c r="E1663" s="31" t="s">
        <v>2409</v>
      </c>
      <c r="F1663" s="35" t="str">
        <f>INDEX('Crosswalk Particulates'!$B:$B,MATCH('2017 EPA Data'!A1663,'Crosswalk Particulates'!$A:$A,0))</f>
        <v>process-other-industry</v>
      </c>
      <c r="G1663" s="39">
        <f>INDEX('Crosswalk Particulates'!$E:$E,MATCH('2017 EPA Data'!$B1663,'Crosswalk Particulates'!$D:$D,0))</f>
        <v>0</v>
      </c>
      <c r="H1663" s="50">
        <f t="shared" si="25"/>
        <v>0</v>
      </c>
    </row>
    <row r="1664" spans="1:8" hidden="1" x14ac:dyDescent="0.25">
      <c r="A1664" s="31" t="s">
        <v>2540</v>
      </c>
      <c r="B1664" s="31" t="s">
        <v>2416</v>
      </c>
      <c r="C1664" s="31" t="s">
        <v>2408</v>
      </c>
      <c r="D1664" s="41">
        <v>8952.0537919010876</v>
      </c>
      <c r="E1664" s="31" t="s">
        <v>2409</v>
      </c>
      <c r="F1664" s="35" t="str">
        <f>INDEX('Crosswalk Particulates'!$B:$B,MATCH('2017 EPA Data'!A1664,'Crosswalk Particulates'!$A:$A,0))</f>
        <v>Electricity Sector</v>
      </c>
      <c r="G1664" s="39">
        <f>INDEX('Crosswalk Particulates'!$E:$E,MATCH('2017 EPA Data'!$B1664,'Crosswalk Particulates'!$D:$D,0))</f>
        <v>0</v>
      </c>
      <c r="H1664" s="50">
        <f t="shared" si="25"/>
        <v>0</v>
      </c>
    </row>
    <row r="1665" spans="1:8" hidden="1" x14ac:dyDescent="0.25">
      <c r="A1665" s="31" t="s">
        <v>2472</v>
      </c>
      <c r="B1665" s="31" t="s">
        <v>2521</v>
      </c>
      <c r="D1665" s="41">
        <v>8940.9339448601204</v>
      </c>
      <c r="E1665" s="31" t="s">
        <v>2413</v>
      </c>
      <c r="F1665" s="35" t="str">
        <f>INDEX('Crosswalk Particulates'!$B:$B,MATCH('2017 EPA Data'!A1665,'Crosswalk Particulates'!$A:$A,0))</f>
        <v>Electricity Sector</v>
      </c>
      <c r="G1665" s="39">
        <f>INDEX('Crosswalk Particulates'!$E:$E,MATCH('2017 EPA Data'!$B1665,'Crosswalk Particulates'!$D:$D,0))</f>
        <v>0</v>
      </c>
      <c r="H1665" s="50">
        <f t="shared" si="25"/>
        <v>8111088482.2419472</v>
      </c>
    </row>
    <row r="1666" spans="1:8" hidden="1" x14ac:dyDescent="0.25">
      <c r="A1666" s="31" t="s">
        <v>2540</v>
      </c>
      <c r="B1666" s="31" t="s">
        <v>2407</v>
      </c>
      <c r="C1666" s="31" t="s">
        <v>2408</v>
      </c>
      <c r="D1666" s="41">
        <v>8930.3353781999995</v>
      </c>
      <c r="E1666" s="31" t="s">
        <v>2409</v>
      </c>
      <c r="F1666" s="35" t="str">
        <f>INDEX('Crosswalk Particulates'!$B:$B,MATCH('2017 EPA Data'!A1666,'Crosswalk Particulates'!$A:$A,0))</f>
        <v>Electricity Sector</v>
      </c>
      <c r="G1666" s="39">
        <f>INDEX('Crosswalk Particulates'!$E:$E,MATCH('2017 EPA Data'!$B1666,'Crosswalk Particulates'!$D:$D,0))</f>
        <v>0</v>
      </c>
      <c r="H1666" s="50">
        <f t="shared" si="25"/>
        <v>0</v>
      </c>
    </row>
    <row r="1667" spans="1:8" hidden="1" x14ac:dyDescent="0.25">
      <c r="A1667" s="31" t="s">
        <v>2583</v>
      </c>
      <c r="B1667" s="31" t="s">
        <v>2451</v>
      </c>
      <c r="C1667" s="31" t="s">
        <v>2448</v>
      </c>
      <c r="D1667" s="41">
        <v>8900.257096820982</v>
      </c>
      <c r="E1667" s="31" t="s">
        <v>2413</v>
      </c>
      <c r="F1667" s="35" t="str">
        <f>INDEX('Crosswalk Particulates'!$B:$B,MATCH('2017 EPA Data'!A1667,'Crosswalk Particulates'!$A:$A,0))</f>
        <v>Residential Buildings Sector</v>
      </c>
      <c r="G1667" s="39" t="str">
        <f>INDEX('Crosswalk Particulates'!$E:$E,MATCH('2017 EPA Data'!$B1667,'Crosswalk Particulates'!$D:$D,0))</f>
        <v>CO</v>
      </c>
      <c r="H1667" s="50">
        <f t="shared" si="25"/>
        <v>8074187022.5444593</v>
      </c>
    </row>
    <row r="1668" spans="1:8" hidden="1" x14ac:dyDescent="0.25">
      <c r="A1668" s="31" t="s">
        <v>2456</v>
      </c>
      <c r="B1668" s="31" t="s">
        <v>2462</v>
      </c>
      <c r="C1668" s="31" t="s">
        <v>2408</v>
      </c>
      <c r="D1668" s="41">
        <v>8894.9494699999996</v>
      </c>
      <c r="E1668" s="31" t="s">
        <v>2409</v>
      </c>
      <c r="F1668" s="35" t="str">
        <f>INDEX('Crosswalk Particulates'!$B:$B,MATCH('2017 EPA Data'!A1668,'Crosswalk Particulates'!$A:$A,0))</f>
        <v>Electricity Sector</v>
      </c>
      <c r="G1668" s="39">
        <f>INDEX('Crosswalk Particulates'!$E:$E,MATCH('2017 EPA Data'!$B1668,'Crosswalk Particulates'!$D:$D,0))</f>
        <v>0</v>
      </c>
      <c r="H1668" s="50">
        <f t="shared" ref="H1668:H1731" si="26">IF(E1668="TON",D1668/metricton_to_shortton,0)*10^6</f>
        <v>0</v>
      </c>
    </row>
    <row r="1669" spans="1:8" hidden="1" x14ac:dyDescent="0.25">
      <c r="A1669" s="31" t="s">
        <v>2472</v>
      </c>
      <c r="B1669" s="31" t="s">
        <v>2631</v>
      </c>
      <c r="C1669" s="31" t="s">
        <v>2408</v>
      </c>
      <c r="D1669" s="41">
        <v>8875.6964118459036</v>
      </c>
      <c r="E1669" s="31" t="s">
        <v>2409</v>
      </c>
      <c r="F1669" s="35" t="str">
        <f>INDEX('Crosswalk Particulates'!$B:$B,MATCH('2017 EPA Data'!A1669,'Crosswalk Particulates'!$A:$A,0))</f>
        <v>Electricity Sector</v>
      </c>
      <c r="G1669" s="39">
        <f>INDEX('Crosswalk Particulates'!$E:$E,MATCH('2017 EPA Data'!$B1669,'Crosswalk Particulates'!$D:$D,0))</f>
        <v>0</v>
      </c>
      <c r="H1669" s="50">
        <f t="shared" si="26"/>
        <v>0</v>
      </c>
    </row>
    <row r="1670" spans="1:8" hidden="1" x14ac:dyDescent="0.25">
      <c r="A1670" s="31" t="s">
        <v>2410</v>
      </c>
      <c r="B1670" s="31" t="s">
        <v>2596</v>
      </c>
      <c r="C1670" s="31" t="s">
        <v>2408</v>
      </c>
      <c r="D1670" s="41">
        <v>8865.9053626796394</v>
      </c>
      <c r="E1670" s="31" t="s">
        <v>2409</v>
      </c>
      <c r="F1670" s="35" t="str">
        <f>INDEX('Crosswalk Particulates'!$B:$B,MATCH('2017 EPA Data'!A1670,'Crosswalk Particulates'!$A:$A,0))</f>
        <v>process-other-industry</v>
      </c>
      <c r="G1670" s="39">
        <f>INDEX('Crosswalk Particulates'!$E:$E,MATCH('2017 EPA Data'!$B1670,'Crosswalk Particulates'!$D:$D,0))</f>
        <v>0</v>
      </c>
      <c r="H1670" s="50">
        <f t="shared" si="26"/>
        <v>0</v>
      </c>
    </row>
    <row r="1671" spans="1:8" hidden="1" x14ac:dyDescent="0.25">
      <c r="A1671" s="31" t="s">
        <v>2476</v>
      </c>
      <c r="B1671" s="31" t="s">
        <v>2525</v>
      </c>
      <c r="D1671" s="41">
        <v>8858.677367436143</v>
      </c>
      <c r="E1671" s="31" t="s">
        <v>2413</v>
      </c>
      <c r="F1671" s="35" t="str">
        <f>INDEX('Crosswalk Particulates'!$B:$B,MATCH('2017 EPA Data'!A1671,'Crosswalk Particulates'!$A:$A,0))</f>
        <v>process-other-industry</v>
      </c>
      <c r="G1671" s="39" t="str">
        <f>INDEX('Crosswalk Particulates'!$E:$E,MATCH('2017 EPA Data'!$B1671,'Crosswalk Particulates'!$D:$D,0))</f>
        <v>OC</v>
      </c>
      <c r="H1671" s="50">
        <f t="shared" si="26"/>
        <v>8036466481.6940279</v>
      </c>
    </row>
    <row r="1672" spans="1:8" hidden="1" x14ac:dyDescent="0.25">
      <c r="A1672" s="31" t="s">
        <v>2498</v>
      </c>
      <c r="B1672" s="31" t="s">
        <v>2467</v>
      </c>
      <c r="C1672" s="31" t="s">
        <v>2408</v>
      </c>
      <c r="D1672" s="41">
        <v>8827.6440039999998</v>
      </c>
      <c r="E1672" s="31" t="s">
        <v>2409</v>
      </c>
      <c r="F1672" s="35" t="str">
        <f>INDEX('Crosswalk Particulates'!$B:$B,MATCH('2017 EPA Data'!A1672,'Crosswalk Particulates'!$A:$A,0))</f>
        <v>process-cement-industry</v>
      </c>
      <c r="G1672" s="39">
        <f>INDEX('Crosswalk Particulates'!$E:$E,MATCH('2017 EPA Data'!$B1672,'Crosswalk Particulates'!$D:$D,0))</f>
        <v>0</v>
      </c>
      <c r="H1672" s="50">
        <f t="shared" si="26"/>
        <v>0</v>
      </c>
    </row>
    <row r="1673" spans="1:8" hidden="1" x14ac:dyDescent="0.25">
      <c r="A1673" s="31" t="s">
        <v>2491</v>
      </c>
      <c r="B1673" s="31" t="s">
        <v>2553</v>
      </c>
      <c r="C1673" s="31" t="s">
        <v>2408</v>
      </c>
      <c r="D1673" s="41">
        <v>8816.8888340261328</v>
      </c>
      <c r="E1673" s="31" t="s">
        <v>2409</v>
      </c>
      <c r="F1673" s="35" t="str">
        <f>INDEX('Crosswalk Particulates'!$B:$B,MATCH('2017 EPA Data'!A1673,'Crosswalk Particulates'!$A:$A,0))</f>
        <v>industry-fuel-biomass</v>
      </c>
      <c r="G1673" s="39">
        <f>INDEX('Crosswalk Particulates'!$E:$E,MATCH('2017 EPA Data'!$B1673,'Crosswalk Particulates'!$D:$D,0))</f>
        <v>0</v>
      </c>
      <c r="H1673" s="50">
        <f t="shared" si="26"/>
        <v>0</v>
      </c>
    </row>
    <row r="1674" spans="1:8" hidden="1" x14ac:dyDescent="0.25">
      <c r="A1674" s="31" t="s">
        <v>2438</v>
      </c>
      <c r="B1674" s="31" t="s">
        <v>2536</v>
      </c>
      <c r="C1674" s="31" t="s">
        <v>2408</v>
      </c>
      <c r="D1674" s="41">
        <v>8796.7647414399999</v>
      </c>
      <c r="E1674" s="31" t="s">
        <v>2409</v>
      </c>
      <c r="F1674" s="35" t="str">
        <f>INDEX('Crosswalk Particulates'!$B:$B,MATCH('2017 EPA Data'!A1674,'Crosswalk Particulates'!$A:$A,0))</f>
        <v>process-other-industry</v>
      </c>
      <c r="G1674" s="39">
        <f>INDEX('Crosswalk Particulates'!$E:$E,MATCH('2017 EPA Data'!$B1674,'Crosswalk Particulates'!$D:$D,0))</f>
        <v>0</v>
      </c>
      <c r="H1674" s="50">
        <f t="shared" si="26"/>
        <v>0</v>
      </c>
    </row>
    <row r="1675" spans="1:8" hidden="1" x14ac:dyDescent="0.25">
      <c r="A1675" s="31" t="s">
        <v>2614</v>
      </c>
      <c r="B1675" s="31" t="s">
        <v>2451</v>
      </c>
      <c r="C1675" s="31" t="s">
        <v>2448</v>
      </c>
      <c r="D1675" s="41">
        <v>8776.3366676669993</v>
      </c>
      <c r="E1675" s="31" t="s">
        <v>2413</v>
      </c>
      <c r="F1675" s="35" t="str">
        <f>INDEX('Crosswalk Particulates'!$B:$B,MATCH('2017 EPA Data'!A1675,'Crosswalk Particulates'!$A:$A,0))</f>
        <v>Residential Buildings Sector</v>
      </c>
      <c r="G1675" s="39" t="str">
        <f>INDEX('Crosswalk Particulates'!$E:$E,MATCH('2017 EPA Data'!$B1675,'Crosswalk Particulates'!$D:$D,0))</f>
        <v>CO</v>
      </c>
      <c r="H1675" s="50">
        <f t="shared" si="26"/>
        <v>7961768166.5475225</v>
      </c>
    </row>
    <row r="1676" spans="1:8" hidden="1" x14ac:dyDescent="0.25">
      <c r="A1676" s="31" t="s">
        <v>2520</v>
      </c>
      <c r="B1676" s="31" t="s">
        <v>2435</v>
      </c>
      <c r="C1676" s="31" t="s">
        <v>2408</v>
      </c>
      <c r="D1676" s="41">
        <v>8745.5366938296411</v>
      </c>
      <c r="E1676" s="31" t="s">
        <v>2409</v>
      </c>
      <c r="F1676" s="35" t="str">
        <f>INDEX('Crosswalk Particulates'!$B:$B,MATCH('2017 EPA Data'!A1676,'Crosswalk Particulates'!$A:$A,0))</f>
        <v>industry-fuel-oil</v>
      </c>
      <c r="G1676" s="39">
        <f>INDEX('Crosswalk Particulates'!$E:$E,MATCH('2017 EPA Data'!$B1676,'Crosswalk Particulates'!$D:$D,0))</f>
        <v>0</v>
      </c>
      <c r="H1676" s="50">
        <f t="shared" si="26"/>
        <v>0</v>
      </c>
    </row>
    <row r="1677" spans="1:8" hidden="1" x14ac:dyDescent="0.25">
      <c r="A1677" s="31" t="s">
        <v>2450</v>
      </c>
      <c r="B1677" s="31" t="s">
        <v>2532</v>
      </c>
      <c r="C1677" s="31" t="s">
        <v>2408</v>
      </c>
      <c r="D1677" s="41">
        <v>8739.4480311413008</v>
      </c>
      <c r="E1677" s="31" t="s">
        <v>2409</v>
      </c>
      <c r="F1677" s="35" t="str">
        <f>INDEX('Crosswalk Particulates'!$B:$B,MATCH('2017 EPA Data'!A1677,'Crosswalk Particulates'!$A:$A,0))</f>
        <v>process-waste-industry</v>
      </c>
      <c r="G1677" s="39">
        <f>INDEX('Crosswalk Particulates'!$E:$E,MATCH('2017 EPA Data'!$B1677,'Crosswalk Particulates'!$D:$D,0))</f>
        <v>0</v>
      </c>
      <c r="H1677" s="50">
        <f t="shared" si="26"/>
        <v>0</v>
      </c>
    </row>
    <row r="1678" spans="1:8" hidden="1" x14ac:dyDescent="0.25">
      <c r="A1678" s="31" t="s">
        <v>2418</v>
      </c>
      <c r="B1678" s="31" t="s">
        <v>2521</v>
      </c>
      <c r="D1678" s="41">
        <v>8732.9129152383066</v>
      </c>
      <c r="E1678" s="31" t="s">
        <v>2413</v>
      </c>
      <c r="F1678" s="35" t="str">
        <f>INDEX('Crosswalk Particulates'!$B:$B,MATCH('2017 EPA Data'!A1678,'Crosswalk Particulates'!$A:$A,0))</f>
        <v>Transportation Sector</v>
      </c>
      <c r="G1678" s="39">
        <f>INDEX('Crosswalk Particulates'!$E:$E,MATCH('2017 EPA Data'!$B1678,'Crosswalk Particulates'!$D:$D,0))</f>
        <v>0</v>
      </c>
      <c r="H1678" s="50">
        <f t="shared" si="26"/>
        <v>7922374754.1420355</v>
      </c>
    </row>
    <row r="1679" spans="1:8" hidden="1" x14ac:dyDescent="0.25">
      <c r="A1679" s="31" t="s">
        <v>2469</v>
      </c>
      <c r="B1679" s="31" t="s">
        <v>2513</v>
      </c>
      <c r="C1679" s="31" t="s">
        <v>2514</v>
      </c>
      <c r="D1679" s="41">
        <v>8707.1371154494027</v>
      </c>
      <c r="E1679" s="31" t="s">
        <v>2409</v>
      </c>
      <c r="F1679" s="35" t="str">
        <f>INDEX('Crosswalk Particulates'!$B:$B,MATCH('2017 EPA Data'!A1679,'Crosswalk Particulates'!$A:$A,0))</f>
        <v>process-chemicals-industry</v>
      </c>
      <c r="G1679" s="39">
        <f>INDEX('Crosswalk Particulates'!$E:$E,MATCH('2017 EPA Data'!$B1679,'Crosswalk Particulates'!$D:$D,0))</f>
        <v>0</v>
      </c>
      <c r="H1679" s="50">
        <f t="shared" si="26"/>
        <v>0</v>
      </c>
    </row>
    <row r="1680" spans="1:8" hidden="1" x14ac:dyDescent="0.25">
      <c r="A1680" s="31" t="s">
        <v>2440</v>
      </c>
      <c r="B1680" s="31" t="s">
        <v>2506</v>
      </c>
      <c r="C1680" s="31" t="s">
        <v>2448</v>
      </c>
      <c r="D1680" s="41">
        <v>8695.7388984760473</v>
      </c>
      <c r="E1680" s="31" t="s">
        <v>2413</v>
      </c>
      <c r="F1680" s="35" t="str">
        <f>INDEX('Crosswalk Particulates'!$B:$B,MATCH('2017 EPA Data'!A1680,'Crosswalk Particulates'!$A:$A,0))</f>
        <v>Residential Buildings Sector</v>
      </c>
      <c r="G1680" s="39" t="str">
        <f>INDEX('Crosswalk Particulates'!$E:$E,MATCH('2017 EPA Data'!$B1680,'Crosswalk Particulates'!$D:$D,0))</f>
        <v>SOx</v>
      </c>
      <c r="H1680" s="50">
        <f t="shared" si="26"/>
        <v>7888651013.3048306</v>
      </c>
    </row>
    <row r="1681" spans="1:8" hidden="1" x14ac:dyDescent="0.25">
      <c r="A1681" s="31" t="s">
        <v>2498</v>
      </c>
      <c r="B1681" s="31" t="s">
        <v>2452</v>
      </c>
      <c r="C1681" s="31" t="s">
        <v>2408</v>
      </c>
      <c r="D1681" s="41">
        <v>8676.8616000000002</v>
      </c>
      <c r="E1681" s="31" t="s">
        <v>2409</v>
      </c>
      <c r="F1681" s="35" t="str">
        <f>INDEX('Crosswalk Particulates'!$B:$B,MATCH('2017 EPA Data'!A1681,'Crosswalk Particulates'!$A:$A,0))</f>
        <v>process-cement-industry</v>
      </c>
      <c r="G1681" s="39">
        <f>INDEX('Crosswalk Particulates'!$E:$E,MATCH('2017 EPA Data'!$B1681,'Crosswalk Particulates'!$D:$D,0))</f>
        <v>0</v>
      </c>
      <c r="H1681" s="50">
        <f t="shared" si="26"/>
        <v>0</v>
      </c>
    </row>
    <row r="1682" spans="1:8" hidden="1" x14ac:dyDescent="0.25">
      <c r="A1682" s="31" t="s">
        <v>2433</v>
      </c>
      <c r="B1682" s="31" t="s">
        <v>2536</v>
      </c>
      <c r="C1682" s="31" t="s">
        <v>2408</v>
      </c>
      <c r="D1682" s="41">
        <v>8670.9591081569997</v>
      </c>
      <c r="E1682" s="31" t="s">
        <v>2409</v>
      </c>
      <c r="F1682" s="35" t="str">
        <f>INDEX('Crosswalk Particulates'!$B:$B,MATCH('2017 EPA Data'!A1682,'Crosswalk Particulates'!$A:$A,0))</f>
        <v>process-ngps-industry</v>
      </c>
      <c r="G1682" s="39">
        <f>INDEX('Crosswalk Particulates'!$E:$E,MATCH('2017 EPA Data'!$B1682,'Crosswalk Particulates'!$D:$D,0))</f>
        <v>0</v>
      </c>
      <c r="H1682" s="50">
        <f t="shared" si="26"/>
        <v>0</v>
      </c>
    </row>
    <row r="1683" spans="1:8" hidden="1" x14ac:dyDescent="0.25">
      <c r="A1683" s="31" t="s">
        <v>2442</v>
      </c>
      <c r="B1683" s="31" t="s">
        <v>2552</v>
      </c>
      <c r="C1683" s="31" t="s">
        <v>2408</v>
      </c>
      <c r="D1683" s="41">
        <v>8666.0233244517203</v>
      </c>
      <c r="E1683" s="31" t="s">
        <v>2409</v>
      </c>
      <c r="F1683" s="35" t="str">
        <f>INDEX('Crosswalk Particulates'!$B:$B,MATCH('2017 EPA Data'!A1683,'Crosswalk Particulates'!$A:$A,0))</f>
        <v>industry-fuel-natural gas</v>
      </c>
      <c r="G1683" s="39">
        <f>INDEX('Crosswalk Particulates'!$E:$E,MATCH('2017 EPA Data'!$B1683,'Crosswalk Particulates'!$D:$D,0))</f>
        <v>0</v>
      </c>
      <c r="H1683" s="50">
        <f t="shared" si="26"/>
        <v>0</v>
      </c>
    </row>
    <row r="1684" spans="1:8" hidden="1" x14ac:dyDescent="0.25">
      <c r="A1684" s="31" t="s">
        <v>2438</v>
      </c>
      <c r="B1684" s="31" t="s">
        <v>2513</v>
      </c>
      <c r="C1684" s="31" t="s">
        <v>2514</v>
      </c>
      <c r="D1684" s="41">
        <v>8649.1329723217004</v>
      </c>
      <c r="E1684" s="31" t="s">
        <v>2409</v>
      </c>
      <c r="F1684" s="35" t="str">
        <f>INDEX('Crosswalk Particulates'!$B:$B,MATCH('2017 EPA Data'!A1684,'Crosswalk Particulates'!$A:$A,0))</f>
        <v>process-other-industry</v>
      </c>
      <c r="G1684" s="39">
        <f>INDEX('Crosswalk Particulates'!$E:$E,MATCH('2017 EPA Data'!$B1684,'Crosswalk Particulates'!$D:$D,0))</f>
        <v>0</v>
      </c>
      <c r="H1684" s="50">
        <f t="shared" si="26"/>
        <v>0</v>
      </c>
    </row>
    <row r="1685" spans="1:8" hidden="1" x14ac:dyDescent="0.25">
      <c r="A1685" s="31" t="s">
        <v>2494</v>
      </c>
      <c r="B1685" s="31" t="s">
        <v>2521</v>
      </c>
      <c r="D1685" s="41">
        <v>8605.6622256160081</v>
      </c>
      <c r="E1685" s="31" t="s">
        <v>2413</v>
      </c>
      <c r="F1685" s="35" t="str">
        <f>INDEX('Crosswalk Particulates'!$B:$B,MATCH('2017 EPA Data'!A1685,'Crosswalk Particulates'!$A:$A,0))</f>
        <v>Transportation Sector</v>
      </c>
      <c r="G1685" s="39">
        <f>INDEX('Crosswalk Particulates'!$E:$E,MATCH('2017 EPA Data'!$B1685,'Crosswalk Particulates'!$D:$D,0))</f>
        <v>0</v>
      </c>
      <c r="H1685" s="50">
        <f t="shared" si="26"/>
        <v>7806934733.0750961</v>
      </c>
    </row>
    <row r="1686" spans="1:8" hidden="1" x14ac:dyDescent="0.25">
      <c r="A1686" s="31" t="s">
        <v>2494</v>
      </c>
      <c r="B1686" s="31" t="s">
        <v>2527</v>
      </c>
      <c r="C1686" s="31" t="s">
        <v>2408</v>
      </c>
      <c r="D1686" s="41">
        <v>8554.6888379404372</v>
      </c>
      <c r="E1686" s="31" t="s">
        <v>2409</v>
      </c>
      <c r="F1686" s="35" t="str">
        <f>INDEX('Crosswalk Particulates'!$B:$B,MATCH('2017 EPA Data'!A1686,'Crosswalk Particulates'!$A:$A,0))</f>
        <v>Transportation Sector</v>
      </c>
      <c r="G1686" s="39">
        <f>INDEX('Crosswalk Particulates'!$E:$E,MATCH('2017 EPA Data'!$B1686,'Crosswalk Particulates'!$D:$D,0))</f>
        <v>0</v>
      </c>
      <c r="H1686" s="50">
        <f t="shared" si="26"/>
        <v>0</v>
      </c>
    </row>
    <row r="1687" spans="1:8" hidden="1" x14ac:dyDescent="0.25">
      <c r="A1687" s="31" t="s">
        <v>2523</v>
      </c>
      <c r="B1687" s="31" t="s">
        <v>2606</v>
      </c>
      <c r="C1687" s="31" t="s">
        <v>2408</v>
      </c>
      <c r="D1687" s="41">
        <v>8533.3454402394564</v>
      </c>
      <c r="E1687" s="31" t="s">
        <v>2409</v>
      </c>
      <c r="F1687" s="35" t="str">
        <f>INDEX('Crosswalk Particulates'!$B:$B,MATCH('2017 EPA Data'!A1687,'Crosswalk Particulates'!$A:$A,0))</f>
        <v>industry-fuel-other</v>
      </c>
      <c r="G1687" s="39">
        <f>INDEX('Crosswalk Particulates'!$E:$E,MATCH('2017 EPA Data'!$B1687,'Crosswalk Particulates'!$D:$D,0))</f>
        <v>0</v>
      </c>
      <c r="H1687" s="50">
        <f t="shared" si="26"/>
        <v>0</v>
      </c>
    </row>
    <row r="1688" spans="1:8" hidden="1" x14ac:dyDescent="0.25">
      <c r="A1688" s="31" t="s">
        <v>2450</v>
      </c>
      <c r="B1688" s="31" t="s">
        <v>2424</v>
      </c>
      <c r="C1688" s="31" t="s">
        <v>2408</v>
      </c>
      <c r="D1688" s="41">
        <v>8524.5376359999991</v>
      </c>
      <c r="E1688" s="31" t="s">
        <v>2409</v>
      </c>
      <c r="F1688" s="35" t="str">
        <f>INDEX('Crosswalk Particulates'!$B:$B,MATCH('2017 EPA Data'!A1688,'Crosswalk Particulates'!$A:$A,0))</f>
        <v>process-waste-industry</v>
      </c>
      <c r="G1688" s="39">
        <f>INDEX('Crosswalk Particulates'!$E:$E,MATCH('2017 EPA Data'!$B1688,'Crosswalk Particulates'!$D:$D,0))</f>
        <v>0</v>
      </c>
      <c r="H1688" s="50">
        <f t="shared" si="26"/>
        <v>0</v>
      </c>
    </row>
    <row r="1689" spans="1:8" hidden="1" x14ac:dyDescent="0.25">
      <c r="A1689" s="31" t="s">
        <v>2442</v>
      </c>
      <c r="B1689" s="31" t="s">
        <v>2608</v>
      </c>
      <c r="C1689" s="31" t="s">
        <v>2408</v>
      </c>
      <c r="D1689" s="41">
        <v>8515.6141241876885</v>
      </c>
      <c r="E1689" s="31" t="s">
        <v>2409</v>
      </c>
      <c r="F1689" s="35" t="str">
        <f>INDEX('Crosswalk Particulates'!$B:$B,MATCH('2017 EPA Data'!A1689,'Crosswalk Particulates'!$A:$A,0))</f>
        <v>industry-fuel-natural gas</v>
      </c>
      <c r="G1689" s="39">
        <f>INDEX('Crosswalk Particulates'!$E:$E,MATCH('2017 EPA Data'!$B1689,'Crosswalk Particulates'!$D:$D,0))</f>
        <v>0</v>
      </c>
      <c r="H1689" s="50">
        <f t="shared" si="26"/>
        <v>0</v>
      </c>
    </row>
    <row r="1690" spans="1:8" hidden="1" x14ac:dyDescent="0.25">
      <c r="A1690" s="31" t="s">
        <v>2414</v>
      </c>
      <c r="B1690" s="31" t="s">
        <v>2576</v>
      </c>
      <c r="C1690" s="31" t="s">
        <v>2408</v>
      </c>
      <c r="D1690" s="41">
        <v>8515.4281301021074</v>
      </c>
      <c r="E1690" s="31" t="s">
        <v>2409</v>
      </c>
      <c r="F1690" s="35" t="str">
        <f>INDEX('Crosswalk Particulates'!$B:$B,MATCH('2017 EPA Data'!A1690,'Crosswalk Particulates'!$A:$A,0))</f>
        <v>Transportation Sector</v>
      </c>
      <c r="G1690" s="39">
        <f>INDEX('Crosswalk Particulates'!$E:$E,MATCH('2017 EPA Data'!$B1690,'Crosswalk Particulates'!$D:$D,0))</f>
        <v>0</v>
      </c>
      <c r="H1690" s="50">
        <f t="shared" si="26"/>
        <v>0</v>
      </c>
    </row>
    <row r="1691" spans="1:8" hidden="1" x14ac:dyDescent="0.25">
      <c r="A1691" s="31" t="s">
        <v>2440</v>
      </c>
      <c r="B1691" s="31" t="s">
        <v>2544</v>
      </c>
      <c r="C1691" s="31" t="s">
        <v>2408</v>
      </c>
      <c r="D1691" s="41">
        <v>8514.4691071493853</v>
      </c>
      <c r="E1691" s="31" t="s">
        <v>2409</v>
      </c>
      <c r="F1691" s="35" t="str">
        <f>INDEX('Crosswalk Particulates'!$B:$B,MATCH('2017 EPA Data'!A1691,'Crosswalk Particulates'!$A:$A,0))</f>
        <v>Residential Buildings Sector</v>
      </c>
      <c r="G1691" s="39">
        <f>INDEX('Crosswalk Particulates'!$E:$E,MATCH('2017 EPA Data'!$B1691,'Crosswalk Particulates'!$D:$D,0))</f>
        <v>0</v>
      </c>
      <c r="H1691" s="50">
        <f t="shared" si="26"/>
        <v>0</v>
      </c>
    </row>
    <row r="1692" spans="1:8" hidden="1" x14ac:dyDescent="0.25">
      <c r="A1692" s="31" t="s">
        <v>2442</v>
      </c>
      <c r="B1692" s="31" t="s">
        <v>2496</v>
      </c>
      <c r="C1692" s="31" t="s">
        <v>2448</v>
      </c>
      <c r="D1692" s="41">
        <v>8497.1646605733622</v>
      </c>
      <c r="E1692" s="31" t="s">
        <v>2413</v>
      </c>
      <c r="F1692" s="35" t="str">
        <f>INDEX('Crosswalk Particulates'!$B:$B,MATCH('2017 EPA Data'!A1692,'Crosswalk Particulates'!$A:$A,0))</f>
        <v>industry-fuel-natural gas</v>
      </c>
      <c r="G1692" s="39">
        <f>INDEX('Crosswalk Particulates'!$E:$E,MATCH('2017 EPA Data'!$B1692,'Crosswalk Particulates'!$D:$D,0))</f>
        <v>0</v>
      </c>
      <c r="H1692" s="50">
        <f t="shared" si="26"/>
        <v>7708507280.6863432</v>
      </c>
    </row>
    <row r="1693" spans="1:8" hidden="1" x14ac:dyDescent="0.25">
      <c r="A1693" s="31" t="s">
        <v>2540</v>
      </c>
      <c r="B1693" s="31" t="s">
        <v>2597</v>
      </c>
      <c r="C1693" s="31" t="s">
        <v>2408</v>
      </c>
      <c r="D1693" s="41">
        <v>8462.4045960750154</v>
      </c>
      <c r="E1693" s="31" t="s">
        <v>2409</v>
      </c>
      <c r="F1693" s="35" t="str">
        <f>INDEX('Crosswalk Particulates'!$B:$B,MATCH('2017 EPA Data'!A1693,'Crosswalk Particulates'!$A:$A,0))</f>
        <v>Electricity Sector</v>
      </c>
      <c r="G1693" s="39">
        <f>INDEX('Crosswalk Particulates'!$E:$E,MATCH('2017 EPA Data'!$B1693,'Crosswalk Particulates'!$D:$D,0))</f>
        <v>0</v>
      </c>
      <c r="H1693" s="50">
        <f t="shared" si="26"/>
        <v>0</v>
      </c>
    </row>
    <row r="1694" spans="1:8" hidden="1" x14ac:dyDescent="0.25">
      <c r="A1694" s="31" t="s">
        <v>2477</v>
      </c>
      <c r="B1694" s="31" t="s">
        <v>2452</v>
      </c>
      <c r="C1694" s="31" t="s">
        <v>2408</v>
      </c>
      <c r="D1694" s="41">
        <v>8439.513767749806</v>
      </c>
      <c r="E1694" s="31" t="s">
        <v>2409</v>
      </c>
      <c r="F1694" s="35" t="str">
        <f>INDEX('Crosswalk Particulates'!$B:$B,MATCH('2017 EPA Data'!A1694,'Crosswalk Particulates'!$A:$A,0))</f>
        <v>process-other-industry</v>
      </c>
      <c r="G1694" s="39">
        <f>INDEX('Crosswalk Particulates'!$E:$E,MATCH('2017 EPA Data'!$B1694,'Crosswalk Particulates'!$D:$D,0))</f>
        <v>0</v>
      </c>
      <c r="H1694" s="50">
        <f t="shared" si="26"/>
        <v>0</v>
      </c>
    </row>
    <row r="1695" spans="1:8" hidden="1" x14ac:dyDescent="0.25">
      <c r="A1695" s="31" t="s">
        <v>2445</v>
      </c>
      <c r="B1695" s="31" t="s">
        <v>2511</v>
      </c>
      <c r="C1695" s="31" t="s">
        <v>2408</v>
      </c>
      <c r="D1695" s="41">
        <v>8428.152618383132</v>
      </c>
      <c r="E1695" s="31" t="s">
        <v>2409</v>
      </c>
      <c r="F1695" s="35" t="str">
        <f>INDEX('Crosswalk Particulates'!$B:$B,MATCH('2017 EPA Data'!A1695,'Crosswalk Particulates'!$A:$A,0))</f>
        <v>Transportation Sector</v>
      </c>
      <c r="G1695" s="39">
        <f>INDEX('Crosswalk Particulates'!$E:$E,MATCH('2017 EPA Data'!$B1695,'Crosswalk Particulates'!$D:$D,0))</f>
        <v>0</v>
      </c>
      <c r="H1695" s="50">
        <f t="shared" si="26"/>
        <v>0</v>
      </c>
    </row>
    <row r="1696" spans="1:8" hidden="1" x14ac:dyDescent="0.25">
      <c r="A1696" s="31" t="s">
        <v>2410</v>
      </c>
      <c r="B1696" s="31" t="s">
        <v>2525</v>
      </c>
      <c r="D1696" s="41">
        <v>8423.3212268923126</v>
      </c>
      <c r="E1696" s="31" t="s">
        <v>2413</v>
      </c>
      <c r="F1696" s="35" t="str">
        <f>INDEX('Crosswalk Particulates'!$B:$B,MATCH('2017 EPA Data'!A1696,'Crosswalk Particulates'!$A:$A,0))</f>
        <v>process-other-industry</v>
      </c>
      <c r="G1696" s="39" t="str">
        <f>INDEX('Crosswalk Particulates'!$E:$E,MATCH('2017 EPA Data'!$B1696,'Crosswalk Particulates'!$D:$D,0))</f>
        <v>OC</v>
      </c>
      <c r="H1696" s="50">
        <f t="shared" si="26"/>
        <v>7641517564.8341331</v>
      </c>
    </row>
    <row r="1697" spans="1:8" hidden="1" x14ac:dyDescent="0.25">
      <c r="A1697" s="31" t="s">
        <v>2477</v>
      </c>
      <c r="B1697" s="31" t="s">
        <v>2565</v>
      </c>
      <c r="C1697" s="31" t="s">
        <v>2408</v>
      </c>
      <c r="D1697" s="41">
        <v>8417.946156</v>
      </c>
      <c r="E1697" s="31" t="s">
        <v>2409</v>
      </c>
      <c r="F1697" s="35" t="str">
        <f>INDEX('Crosswalk Particulates'!$B:$B,MATCH('2017 EPA Data'!A1697,'Crosswalk Particulates'!$A:$A,0))</f>
        <v>process-other-industry</v>
      </c>
      <c r="G1697" s="39">
        <f>INDEX('Crosswalk Particulates'!$E:$E,MATCH('2017 EPA Data'!$B1697,'Crosswalk Particulates'!$D:$D,0))</f>
        <v>0</v>
      </c>
      <c r="H1697" s="50">
        <f t="shared" si="26"/>
        <v>0</v>
      </c>
    </row>
    <row r="1698" spans="1:8" hidden="1" x14ac:dyDescent="0.25">
      <c r="A1698" s="31" t="s">
        <v>2477</v>
      </c>
      <c r="B1698" s="31" t="s">
        <v>2648</v>
      </c>
      <c r="C1698" s="31" t="s">
        <v>2408</v>
      </c>
      <c r="D1698" s="41">
        <v>8400.6502041639997</v>
      </c>
      <c r="E1698" s="31" t="s">
        <v>2409</v>
      </c>
      <c r="F1698" s="35" t="str">
        <f>INDEX('Crosswalk Particulates'!$B:$B,MATCH('2017 EPA Data'!A1698,'Crosswalk Particulates'!$A:$A,0))</f>
        <v>process-other-industry</v>
      </c>
      <c r="G1698" s="39">
        <f>INDEX('Crosswalk Particulates'!$E:$E,MATCH('2017 EPA Data'!$B1698,'Crosswalk Particulates'!$D:$D,0))</f>
        <v>0</v>
      </c>
      <c r="H1698" s="50">
        <f t="shared" si="26"/>
        <v>0</v>
      </c>
    </row>
    <row r="1699" spans="1:8" hidden="1" x14ac:dyDescent="0.25">
      <c r="A1699" s="31" t="s">
        <v>2469</v>
      </c>
      <c r="B1699" s="31" t="s">
        <v>2585</v>
      </c>
      <c r="C1699" s="31" t="s">
        <v>2408</v>
      </c>
      <c r="D1699" s="41">
        <v>8387.1203786080969</v>
      </c>
      <c r="E1699" s="31" t="s">
        <v>2409</v>
      </c>
      <c r="F1699" s="35" t="str">
        <f>INDEX('Crosswalk Particulates'!$B:$B,MATCH('2017 EPA Data'!A1699,'Crosswalk Particulates'!$A:$A,0))</f>
        <v>process-chemicals-industry</v>
      </c>
      <c r="G1699" s="39">
        <f>INDEX('Crosswalk Particulates'!$E:$E,MATCH('2017 EPA Data'!$B1699,'Crosswalk Particulates'!$D:$D,0))</f>
        <v>0</v>
      </c>
      <c r="H1699" s="50">
        <f t="shared" si="26"/>
        <v>0</v>
      </c>
    </row>
    <row r="1700" spans="1:8" hidden="1" x14ac:dyDescent="0.25">
      <c r="A1700" s="31" t="s">
        <v>2477</v>
      </c>
      <c r="B1700" s="31" t="s">
        <v>2567</v>
      </c>
      <c r="C1700" s="31" t="s">
        <v>2408</v>
      </c>
      <c r="D1700" s="41">
        <v>8384.9010600000001</v>
      </c>
      <c r="E1700" s="31" t="s">
        <v>2409</v>
      </c>
      <c r="F1700" s="35" t="str">
        <f>INDEX('Crosswalk Particulates'!$B:$B,MATCH('2017 EPA Data'!A1700,'Crosswalk Particulates'!$A:$A,0))</f>
        <v>process-other-industry</v>
      </c>
      <c r="G1700" s="39">
        <f>INDEX('Crosswalk Particulates'!$E:$E,MATCH('2017 EPA Data'!$B1700,'Crosswalk Particulates'!$D:$D,0))</f>
        <v>0</v>
      </c>
      <c r="H1700" s="50">
        <f t="shared" si="26"/>
        <v>0</v>
      </c>
    </row>
    <row r="1701" spans="1:8" hidden="1" x14ac:dyDescent="0.25">
      <c r="A1701" s="31" t="s">
        <v>2492</v>
      </c>
      <c r="B1701" s="31" t="s">
        <v>2613</v>
      </c>
      <c r="C1701" s="31" t="s">
        <v>2408</v>
      </c>
      <c r="D1701" s="41">
        <v>8377.3062914271995</v>
      </c>
      <c r="E1701" s="31" t="s">
        <v>2409</v>
      </c>
      <c r="F1701" s="35" t="str">
        <f>INDEX('Crosswalk Particulates'!$B:$B,MATCH('2017 EPA Data'!A1701,'Crosswalk Particulates'!$A:$A,0))</f>
        <v>Commercial Buildings Sector</v>
      </c>
      <c r="G1701" s="39">
        <f>INDEX('Crosswalk Particulates'!$E:$E,MATCH('2017 EPA Data'!$B1701,'Crosswalk Particulates'!$D:$D,0))</f>
        <v>0</v>
      </c>
      <c r="H1701" s="50">
        <f t="shared" si="26"/>
        <v>0</v>
      </c>
    </row>
    <row r="1702" spans="1:8" hidden="1" x14ac:dyDescent="0.25">
      <c r="A1702" s="31" t="s">
        <v>2477</v>
      </c>
      <c r="B1702" s="31" t="s">
        <v>2575</v>
      </c>
      <c r="C1702" s="31" t="s">
        <v>2408</v>
      </c>
      <c r="D1702" s="41">
        <v>8371.4090130000004</v>
      </c>
      <c r="E1702" s="31" t="s">
        <v>2409</v>
      </c>
      <c r="F1702" s="35" t="str">
        <f>INDEX('Crosswalk Particulates'!$B:$B,MATCH('2017 EPA Data'!A1702,'Crosswalk Particulates'!$A:$A,0))</f>
        <v>process-other-industry</v>
      </c>
      <c r="G1702" s="39">
        <f>INDEX('Crosswalk Particulates'!$E:$E,MATCH('2017 EPA Data'!$B1702,'Crosswalk Particulates'!$D:$D,0))</f>
        <v>0</v>
      </c>
      <c r="H1702" s="50">
        <f t="shared" si="26"/>
        <v>0</v>
      </c>
    </row>
    <row r="1703" spans="1:8" hidden="1" x14ac:dyDescent="0.25">
      <c r="A1703" s="31" t="s">
        <v>2493</v>
      </c>
      <c r="B1703" s="31" t="s">
        <v>2521</v>
      </c>
      <c r="D1703" s="41">
        <v>8367.2878067171914</v>
      </c>
      <c r="E1703" s="31" t="s">
        <v>2413</v>
      </c>
      <c r="F1703" s="35" t="str">
        <f>INDEX('Crosswalk Particulates'!$B:$B,MATCH('2017 EPA Data'!A1703,'Crosswalk Particulates'!$A:$A,0))</f>
        <v>process-other-industry</v>
      </c>
      <c r="G1703" s="39">
        <f>INDEX('Crosswalk Particulates'!$E:$E,MATCH('2017 EPA Data'!$B1703,'Crosswalk Particulates'!$D:$D,0))</f>
        <v>0</v>
      </c>
      <c r="H1703" s="50">
        <f t="shared" si="26"/>
        <v>7590684840.6684074</v>
      </c>
    </row>
    <row r="1704" spans="1:8" hidden="1" x14ac:dyDescent="0.25">
      <c r="A1704" s="31" t="s">
        <v>2499</v>
      </c>
      <c r="B1704" s="31" t="s">
        <v>2407</v>
      </c>
      <c r="C1704" s="31" t="s">
        <v>2408</v>
      </c>
      <c r="D1704" s="41">
        <v>8362.2057368000005</v>
      </c>
      <c r="E1704" s="31" t="s">
        <v>2409</v>
      </c>
      <c r="F1704" s="35" t="str">
        <f>INDEX('Crosswalk Particulates'!$B:$B,MATCH('2017 EPA Data'!A1704,'Crosswalk Particulates'!$A:$A,0))</f>
        <v>Electricity Sector</v>
      </c>
      <c r="G1704" s="39">
        <f>INDEX('Crosswalk Particulates'!$E:$E,MATCH('2017 EPA Data'!$B1704,'Crosswalk Particulates'!$D:$D,0))</f>
        <v>0</v>
      </c>
      <c r="H1704" s="50">
        <f t="shared" si="26"/>
        <v>0</v>
      </c>
    </row>
    <row r="1705" spans="1:8" hidden="1" x14ac:dyDescent="0.25">
      <c r="A1705" s="31" t="s">
        <v>2436</v>
      </c>
      <c r="B1705" s="31" t="s">
        <v>2481</v>
      </c>
      <c r="C1705" s="31" t="s">
        <v>2448</v>
      </c>
      <c r="D1705" s="41">
        <v>8326.9922708323829</v>
      </c>
      <c r="E1705" s="31" t="s">
        <v>2413</v>
      </c>
      <c r="F1705" s="35" t="str">
        <f>INDEX('Crosswalk Particulates'!$B:$B,MATCH('2017 EPA Data'!A1705,'Crosswalk Particulates'!$A:$A,0))</f>
        <v>Transportation Sector</v>
      </c>
      <c r="G1705" s="39" t="str">
        <f>INDEX('Crosswalk Particulates'!$E:$E,MATCH('2017 EPA Data'!$B1705,'Crosswalk Particulates'!$D:$D,0))</f>
        <v>PM10</v>
      </c>
      <c r="H1705" s="50">
        <f t="shared" si="26"/>
        <v>7554129301.9498911</v>
      </c>
    </row>
    <row r="1706" spans="1:8" hidden="1" x14ac:dyDescent="0.25">
      <c r="A1706" s="31" t="s">
        <v>2486</v>
      </c>
      <c r="B1706" s="31" t="s">
        <v>2428</v>
      </c>
      <c r="C1706" s="31" t="s">
        <v>2408</v>
      </c>
      <c r="D1706" s="41">
        <v>8296.7749323289408</v>
      </c>
      <c r="E1706" s="31" t="s">
        <v>2409</v>
      </c>
      <c r="F1706" s="35" t="str">
        <f>INDEX('Crosswalk Particulates'!$B:$B,MATCH('2017 EPA Data'!A1706,'Crosswalk Particulates'!$A:$A,0))</f>
        <v>process-other-industry</v>
      </c>
      <c r="G1706" s="39">
        <f>INDEX('Crosswalk Particulates'!$E:$E,MATCH('2017 EPA Data'!$B1706,'Crosswalk Particulates'!$D:$D,0))</f>
        <v>0</v>
      </c>
      <c r="H1706" s="50">
        <f t="shared" si="26"/>
        <v>0</v>
      </c>
    </row>
    <row r="1707" spans="1:8" hidden="1" x14ac:dyDescent="0.25">
      <c r="A1707" s="31" t="s">
        <v>2487</v>
      </c>
      <c r="B1707" s="31" t="s">
        <v>2601</v>
      </c>
      <c r="C1707" s="31" t="s">
        <v>2408</v>
      </c>
      <c r="D1707" s="41">
        <v>8262</v>
      </c>
      <c r="E1707" s="31" t="s">
        <v>2409</v>
      </c>
      <c r="F1707" s="35" t="str">
        <f>INDEX('Crosswalk Particulates'!$B:$B,MATCH('2017 EPA Data'!A1707,'Crosswalk Particulates'!$A:$A,0))</f>
        <v>industry-fuel-coal</v>
      </c>
      <c r="G1707" s="39">
        <f>INDEX('Crosswalk Particulates'!$E:$E,MATCH('2017 EPA Data'!$B1707,'Crosswalk Particulates'!$D:$D,0))</f>
        <v>0</v>
      </c>
      <c r="H1707" s="50">
        <f t="shared" si="26"/>
        <v>0</v>
      </c>
    </row>
    <row r="1708" spans="1:8" hidden="1" x14ac:dyDescent="0.25">
      <c r="A1708" s="31" t="s">
        <v>2442</v>
      </c>
      <c r="B1708" s="31" t="s">
        <v>2521</v>
      </c>
      <c r="D1708" s="41">
        <v>8249.7610092782015</v>
      </c>
      <c r="E1708" s="31" t="s">
        <v>2413</v>
      </c>
      <c r="F1708" s="35" t="str">
        <f>INDEX('Crosswalk Particulates'!$B:$B,MATCH('2017 EPA Data'!A1708,'Crosswalk Particulates'!$A:$A,0))</f>
        <v>industry-fuel-natural gas</v>
      </c>
      <c r="G1708" s="39">
        <f>INDEX('Crosswalk Particulates'!$E:$E,MATCH('2017 EPA Data'!$B1708,'Crosswalk Particulates'!$D:$D,0))</f>
        <v>0</v>
      </c>
      <c r="H1708" s="50">
        <f t="shared" si="26"/>
        <v>7484066196.6943979</v>
      </c>
    </row>
    <row r="1709" spans="1:8" hidden="1" x14ac:dyDescent="0.25">
      <c r="A1709" s="31" t="s">
        <v>2523</v>
      </c>
      <c r="B1709" s="31" t="s">
        <v>2453</v>
      </c>
      <c r="C1709" s="31" t="s">
        <v>2408</v>
      </c>
      <c r="D1709" s="41">
        <v>8158.4090442429997</v>
      </c>
      <c r="E1709" s="31" t="s">
        <v>2409</v>
      </c>
      <c r="F1709" s="35" t="str">
        <f>INDEX('Crosswalk Particulates'!$B:$B,MATCH('2017 EPA Data'!A1709,'Crosswalk Particulates'!$A:$A,0))</f>
        <v>industry-fuel-other</v>
      </c>
      <c r="G1709" s="39">
        <f>INDEX('Crosswalk Particulates'!$E:$E,MATCH('2017 EPA Data'!$B1709,'Crosswalk Particulates'!$D:$D,0))</f>
        <v>0</v>
      </c>
      <c r="H1709" s="50">
        <f t="shared" si="26"/>
        <v>0</v>
      </c>
    </row>
    <row r="1710" spans="1:8" hidden="1" x14ac:dyDescent="0.25">
      <c r="A1710" s="31" t="s">
        <v>2523</v>
      </c>
      <c r="B1710" s="31" t="s">
        <v>2501</v>
      </c>
      <c r="C1710" s="31" t="s">
        <v>2448</v>
      </c>
      <c r="D1710" s="41">
        <v>8155.3721572544564</v>
      </c>
      <c r="E1710" s="31" t="s">
        <v>2413</v>
      </c>
      <c r="F1710" s="35" t="str">
        <f>INDEX('Crosswalk Particulates'!$B:$B,MATCH('2017 EPA Data'!A1710,'Crosswalk Particulates'!$A:$A,0))</f>
        <v>industry-fuel-other</v>
      </c>
      <c r="G1710" s="39" t="str">
        <f>INDEX('Crosswalk Particulates'!$E:$E,MATCH('2017 EPA Data'!$B1710,'Crosswalk Particulates'!$D:$D,0))</f>
        <v>PM25</v>
      </c>
      <c r="H1710" s="50">
        <f t="shared" si="26"/>
        <v>7398437968.6789169</v>
      </c>
    </row>
    <row r="1711" spans="1:8" hidden="1" x14ac:dyDescent="0.25">
      <c r="A1711" s="31" t="s">
        <v>2494</v>
      </c>
      <c r="B1711" s="31" t="s">
        <v>2513</v>
      </c>
      <c r="C1711" s="31" t="s">
        <v>2514</v>
      </c>
      <c r="D1711" s="41">
        <v>8144.333800039034</v>
      </c>
      <c r="E1711" s="31" t="s">
        <v>2409</v>
      </c>
      <c r="F1711" s="35" t="str">
        <f>INDEX('Crosswalk Particulates'!$B:$B,MATCH('2017 EPA Data'!A1711,'Crosswalk Particulates'!$A:$A,0))</f>
        <v>Transportation Sector</v>
      </c>
      <c r="G1711" s="39">
        <f>INDEX('Crosswalk Particulates'!$E:$E,MATCH('2017 EPA Data'!$B1711,'Crosswalk Particulates'!$D:$D,0))</f>
        <v>0</v>
      </c>
      <c r="H1711" s="50">
        <f t="shared" si="26"/>
        <v>0</v>
      </c>
    </row>
    <row r="1712" spans="1:8" hidden="1" x14ac:dyDescent="0.25">
      <c r="A1712" s="31" t="s">
        <v>2410</v>
      </c>
      <c r="B1712" s="31" t="s">
        <v>2644</v>
      </c>
      <c r="D1712" s="41">
        <v>8124.7865660873613</v>
      </c>
      <c r="E1712" s="31" t="s">
        <v>2413</v>
      </c>
      <c r="F1712" s="35" t="str">
        <f>INDEX('Crosswalk Particulates'!$B:$B,MATCH('2017 EPA Data'!A1712,'Crosswalk Particulates'!$A:$A,0))</f>
        <v>process-other-industry</v>
      </c>
      <c r="G1712" s="39">
        <f>INDEX('Crosswalk Particulates'!$E:$E,MATCH('2017 EPA Data'!$B1712,'Crosswalk Particulates'!$D:$D,0))</f>
        <v>0</v>
      </c>
      <c r="H1712" s="50">
        <f t="shared" si="26"/>
        <v>7370691154.1103334</v>
      </c>
    </row>
    <row r="1713" spans="1:8" hidden="1" x14ac:dyDescent="0.25">
      <c r="A1713" s="31" t="s">
        <v>2438</v>
      </c>
      <c r="B1713" s="31" t="s">
        <v>2478</v>
      </c>
      <c r="C1713" s="31" t="s">
        <v>2408</v>
      </c>
      <c r="D1713" s="41">
        <v>8118.0200035560001</v>
      </c>
      <c r="E1713" s="31" t="s">
        <v>2409</v>
      </c>
      <c r="F1713" s="35" t="str">
        <f>INDEX('Crosswalk Particulates'!$B:$B,MATCH('2017 EPA Data'!A1713,'Crosswalk Particulates'!$A:$A,0))</f>
        <v>process-other-industry</v>
      </c>
      <c r="G1713" s="39">
        <f>INDEX('Crosswalk Particulates'!$E:$E,MATCH('2017 EPA Data'!$B1713,'Crosswalk Particulates'!$D:$D,0))</f>
        <v>0</v>
      </c>
      <c r="H1713" s="50">
        <f t="shared" si="26"/>
        <v>0</v>
      </c>
    </row>
    <row r="1714" spans="1:8" hidden="1" x14ac:dyDescent="0.25">
      <c r="A1714" s="31" t="s">
        <v>2454</v>
      </c>
      <c r="B1714" s="31" t="s">
        <v>2447</v>
      </c>
      <c r="C1714" s="31" t="s">
        <v>2448</v>
      </c>
      <c r="D1714" s="41">
        <v>8110.683547436397</v>
      </c>
      <c r="E1714" s="31" t="s">
        <v>2413</v>
      </c>
      <c r="F1714" s="35" t="str">
        <f>INDEX('Crosswalk Particulates'!$B:$B,MATCH('2017 EPA Data'!A1714,'Crosswalk Particulates'!$A:$A,0))</f>
        <v>Other-EPA</v>
      </c>
      <c r="G1714" s="39" t="str">
        <f>INDEX('Crosswalk Particulates'!$E:$E,MATCH('2017 EPA Data'!$B1714,'Crosswalk Particulates'!$D:$D,0))</f>
        <v>VOC</v>
      </c>
      <c r="H1714" s="50">
        <f t="shared" si="26"/>
        <v>7357897095.5869017</v>
      </c>
    </row>
    <row r="1715" spans="1:8" hidden="1" x14ac:dyDescent="0.25">
      <c r="A1715" s="31" t="s">
        <v>2418</v>
      </c>
      <c r="B1715" s="31" t="s">
        <v>2550</v>
      </c>
      <c r="C1715" s="31" t="s">
        <v>2408</v>
      </c>
      <c r="D1715" s="41">
        <v>8057.2836914867003</v>
      </c>
      <c r="E1715" s="31" t="s">
        <v>2409</v>
      </c>
      <c r="F1715" s="35" t="str">
        <f>INDEX('Crosswalk Particulates'!$B:$B,MATCH('2017 EPA Data'!A1715,'Crosswalk Particulates'!$A:$A,0))</f>
        <v>Transportation Sector</v>
      </c>
      <c r="G1715" s="39">
        <f>INDEX('Crosswalk Particulates'!$E:$E,MATCH('2017 EPA Data'!$B1715,'Crosswalk Particulates'!$D:$D,0))</f>
        <v>0</v>
      </c>
      <c r="H1715" s="50">
        <f t="shared" si="26"/>
        <v>0</v>
      </c>
    </row>
    <row r="1716" spans="1:8" hidden="1" x14ac:dyDescent="0.25">
      <c r="A1716" s="31" t="s">
        <v>2450</v>
      </c>
      <c r="B1716" s="31" t="s">
        <v>2630</v>
      </c>
      <c r="C1716" s="31" t="s">
        <v>2408</v>
      </c>
      <c r="D1716" s="41">
        <v>8000.4421430322082</v>
      </c>
      <c r="E1716" s="31" t="s">
        <v>2409</v>
      </c>
      <c r="F1716" s="35" t="str">
        <f>INDEX('Crosswalk Particulates'!$B:$B,MATCH('2017 EPA Data'!A1716,'Crosswalk Particulates'!$A:$A,0))</f>
        <v>process-waste-industry</v>
      </c>
      <c r="G1716" s="39">
        <f>INDEX('Crosswalk Particulates'!$E:$E,MATCH('2017 EPA Data'!$B1716,'Crosswalk Particulates'!$D:$D,0))</f>
        <v>0</v>
      </c>
      <c r="H1716" s="50">
        <f t="shared" si="26"/>
        <v>0</v>
      </c>
    </row>
    <row r="1717" spans="1:8" hidden="1" x14ac:dyDescent="0.25">
      <c r="A1717" s="31" t="s">
        <v>2510</v>
      </c>
      <c r="B1717" s="31" t="s">
        <v>2503</v>
      </c>
      <c r="C1717" s="31" t="s">
        <v>2408</v>
      </c>
      <c r="D1717" s="41">
        <v>7947.7526099999995</v>
      </c>
      <c r="E1717" s="31" t="s">
        <v>2409</v>
      </c>
      <c r="F1717" s="35" t="str">
        <f>INDEX('Crosswalk Particulates'!$B:$B,MATCH('2017 EPA Data'!A1717,'Crosswalk Particulates'!$A:$A,0))</f>
        <v>process-iron and steel-industry</v>
      </c>
      <c r="G1717" s="39">
        <f>INDEX('Crosswalk Particulates'!$E:$E,MATCH('2017 EPA Data'!$B1717,'Crosswalk Particulates'!$D:$D,0))</f>
        <v>0</v>
      </c>
      <c r="H1717" s="50">
        <f t="shared" si="26"/>
        <v>0</v>
      </c>
    </row>
    <row r="1718" spans="1:8" hidden="1" x14ac:dyDescent="0.25">
      <c r="A1718" s="31" t="s">
        <v>2469</v>
      </c>
      <c r="B1718" s="31" t="s">
        <v>2637</v>
      </c>
      <c r="C1718" s="31" t="s">
        <v>2408</v>
      </c>
      <c r="D1718" s="41">
        <v>7945.4627200000004</v>
      </c>
      <c r="E1718" s="31" t="s">
        <v>2409</v>
      </c>
      <c r="F1718" s="35" t="str">
        <f>INDEX('Crosswalk Particulates'!$B:$B,MATCH('2017 EPA Data'!A1718,'Crosswalk Particulates'!$A:$A,0))</f>
        <v>process-chemicals-industry</v>
      </c>
      <c r="G1718" s="39">
        <f>INDEX('Crosswalk Particulates'!$E:$E,MATCH('2017 EPA Data'!$B1718,'Crosswalk Particulates'!$D:$D,0))</f>
        <v>0</v>
      </c>
      <c r="H1718" s="50">
        <f t="shared" si="26"/>
        <v>0</v>
      </c>
    </row>
    <row r="1719" spans="1:8" hidden="1" x14ac:dyDescent="0.25">
      <c r="A1719" s="31" t="s">
        <v>2456</v>
      </c>
      <c r="B1719" s="31" t="s">
        <v>2557</v>
      </c>
      <c r="C1719" s="31" t="s">
        <v>2408</v>
      </c>
      <c r="D1719" s="41">
        <v>7908.1717900000003</v>
      </c>
      <c r="E1719" s="31" t="s">
        <v>2409</v>
      </c>
      <c r="F1719" s="35" t="str">
        <f>INDEX('Crosswalk Particulates'!$B:$B,MATCH('2017 EPA Data'!A1719,'Crosswalk Particulates'!$A:$A,0))</f>
        <v>Electricity Sector</v>
      </c>
      <c r="G1719" s="39">
        <f>INDEX('Crosswalk Particulates'!$E:$E,MATCH('2017 EPA Data'!$B1719,'Crosswalk Particulates'!$D:$D,0))</f>
        <v>0</v>
      </c>
      <c r="H1719" s="50">
        <f t="shared" si="26"/>
        <v>0</v>
      </c>
    </row>
    <row r="1720" spans="1:8" hidden="1" x14ac:dyDescent="0.25">
      <c r="A1720" s="31" t="s">
        <v>2442</v>
      </c>
      <c r="B1720" s="31" t="s">
        <v>2585</v>
      </c>
      <c r="C1720" s="31" t="s">
        <v>2408</v>
      </c>
      <c r="D1720" s="41">
        <v>7903.7434495499338</v>
      </c>
      <c r="E1720" s="31" t="s">
        <v>2409</v>
      </c>
      <c r="F1720" s="35" t="str">
        <f>INDEX('Crosswalk Particulates'!$B:$B,MATCH('2017 EPA Data'!A1720,'Crosswalk Particulates'!$A:$A,0))</f>
        <v>industry-fuel-natural gas</v>
      </c>
      <c r="G1720" s="39">
        <f>INDEX('Crosswalk Particulates'!$E:$E,MATCH('2017 EPA Data'!$B1720,'Crosswalk Particulates'!$D:$D,0))</f>
        <v>0</v>
      </c>
      <c r="H1720" s="50">
        <f t="shared" si="26"/>
        <v>0</v>
      </c>
    </row>
    <row r="1721" spans="1:8" hidden="1" x14ac:dyDescent="0.25">
      <c r="A1721" s="31" t="s">
        <v>2438</v>
      </c>
      <c r="B1721" s="31" t="s">
        <v>2609</v>
      </c>
      <c r="C1721" s="31" t="s">
        <v>2408</v>
      </c>
      <c r="D1721" s="41">
        <v>7899.30431924</v>
      </c>
      <c r="E1721" s="31" t="s">
        <v>2409</v>
      </c>
      <c r="F1721" s="35" t="str">
        <f>INDEX('Crosswalk Particulates'!$B:$B,MATCH('2017 EPA Data'!A1721,'Crosswalk Particulates'!$A:$A,0))</f>
        <v>process-other-industry</v>
      </c>
      <c r="G1721" s="39">
        <f>INDEX('Crosswalk Particulates'!$E:$E,MATCH('2017 EPA Data'!$B1721,'Crosswalk Particulates'!$D:$D,0))</f>
        <v>0</v>
      </c>
      <c r="H1721" s="50">
        <f t="shared" si="26"/>
        <v>0</v>
      </c>
    </row>
    <row r="1722" spans="1:8" hidden="1" x14ac:dyDescent="0.25">
      <c r="A1722" s="31" t="s">
        <v>2523</v>
      </c>
      <c r="B1722" s="31" t="s">
        <v>2605</v>
      </c>
      <c r="C1722" s="31" t="s">
        <v>2408</v>
      </c>
      <c r="D1722" s="41">
        <v>7897.32</v>
      </c>
      <c r="E1722" s="31" t="s">
        <v>2409</v>
      </c>
      <c r="F1722" s="35" t="str">
        <f>INDEX('Crosswalk Particulates'!$B:$B,MATCH('2017 EPA Data'!A1722,'Crosswalk Particulates'!$A:$A,0))</f>
        <v>industry-fuel-other</v>
      </c>
      <c r="G1722" s="39">
        <f>INDEX('Crosswalk Particulates'!$E:$E,MATCH('2017 EPA Data'!$B1722,'Crosswalk Particulates'!$D:$D,0))</f>
        <v>0</v>
      </c>
      <c r="H1722" s="50">
        <f t="shared" si="26"/>
        <v>0</v>
      </c>
    </row>
    <row r="1723" spans="1:8" hidden="1" x14ac:dyDescent="0.25">
      <c r="A1723" s="31" t="s">
        <v>2523</v>
      </c>
      <c r="B1723" s="31" t="s">
        <v>2646</v>
      </c>
      <c r="C1723" s="31" t="s">
        <v>2408</v>
      </c>
      <c r="D1723" s="41">
        <v>7897.32</v>
      </c>
      <c r="E1723" s="31" t="s">
        <v>2409</v>
      </c>
      <c r="F1723" s="35" t="str">
        <f>INDEX('Crosswalk Particulates'!$B:$B,MATCH('2017 EPA Data'!A1723,'Crosswalk Particulates'!$A:$A,0))</f>
        <v>industry-fuel-other</v>
      </c>
      <c r="G1723" s="39">
        <f>INDEX('Crosswalk Particulates'!$E:$E,MATCH('2017 EPA Data'!$B1723,'Crosswalk Particulates'!$D:$D,0))</f>
        <v>0</v>
      </c>
      <c r="H1723" s="50">
        <f t="shared" si="26"/>
        <v>0</v>
      </c>
    </row>
    <row r="1724" spans="1:8" hidden="1" x14ac:dyDescent="0.25">
      <c r="A1724" s="31" t="s">
        <v>2510</v>
      </c>
      <c r="B1724" s="31" t="s">
        <v>2611</v>
      </c>
      <c r="C1724" s="31" t="s">
        <v>2408</v>
      </c>
      <c r="D1724" s="41">
        <v>7894.2520849619996</v>
      </c>
      <c r="E1724" s="31" t="s">
        <v>2409</v>
      </c>
      <c r="F1724" s="35" t="str">
        <f>INDEX('Crosswalk Particulates'!$B:$B,MATCH('2017 EPA Data'!A1724,'Crosswalk Particulates'!$A:$A,0))</f>
        <v>process-iron and steel-industry</v>
      </c>
      <c r="G1724" s="39">
        <f>INDEX('Crosswalk Particulates'!$E:$E,MATCH('2017 EPA Data'!$B1724,'Crosswalk Particulates'!$D:$D,0))</f>
        <v>0</v>
      </c>
      <c r="H1724" s="50">
        <f t="shared" si="26"/>
        <v>0</v>
      </c>
    </row>
    <row r="1725" spans="1:8" hidden="1" x14ac:dyDescent="0.25">
      <c r="A1725" s="31" t="s">
        <v>2523</v>
      </c>
      <c r="B1725" s="31" t="s">
        <v>2597</v>
      </c>
      <c r="C1725" s="31" t="s">
        <v>2408</v>
      </c>
      <c r="D1725" s="41">
        <v>7882.0721343366367</v>
      </c>
      <c r="E1725" s="31" t="s">
        <v>2409</v>
      </c>
      <c r="F1725" s="35" t="str">
        <f>INDEX('Crosswalk Particulates'!$B:$B,MATCH('2017 EPA Data'!A1725,'Crosswalk Particulates'!$A:$A,0))</f>
        <v>industry-fuel-other</v>
      </c>
      <c r="G1725" s="39">
        <f>INDEX('Crosswalk Particulates'!$E:$E,MATCH('2017 EPA Data'!$B1725,'Crosswalk Particulates'!$D:$D,0))</f>
        <v>0</v>
      </c>
      <c r="H1725" s="50">
        <f t="shared" si="26"/>
        <v>0</v>
      </c>
    </row>
    <row r="1726" spans="1:8" hidden="1" x14ac:dyDescent="0.25">
      <c r="A1726" s="31" t="s">
        <v>2487</v>
      </c>
      <c r="B1726" s="31" t="s">
        <v>2449</v>
      </c>
      <c r="C1726" s="31" t="s">
        <v>2408</v>
      </c>
      <c r="D1726" s="41">
        <v>7752.5519925500003</v>
      </c>
      <c r="E1726" s="31" t="s">
        <v>2409</v>
      </c>
      <c r="F1726" s="35" t="str">
        <f>INDEX('Crosswalk Particulates'!$B:$B,MATCH('2017 EPA Data'!A1726,'Crosswalk Particulates'!$A:$A,0))</f>
        <v>industry-fuel-coal</v>
      </c>
      <c r="G1726" s="39">
        <f>INDEX('Crosswalk Particulates'!$E:$E,MATCH('2017 EPA Data'!$B1726,'Crosswalk Particulates'!$D:$D,0))</f>
        <v>0</v>
      </c>
      <c r="H1726" s="50">
        <f t="shared" si="26"/>
        <v>0</v>
      </c>
    </row>
    <row r="1727" spans="1:8" hidden="1" x14ac:dyDescent="0.25">
      <c r="A1727" s="31" t="s">
        <v>2454</v>
      </c>
      <c r="B1727" s="31" t="s">
        <v>2467</v>
      </c>
      <c r="C1727" s="31" t="s">
        <v>2408</v>
      </c>
      <c r="D1727" s="41">
        <v>7741.9512501924</v>
      </c>
      <c r="E1727" s="31" t="s">
        <v>2409</v>
      </c>
      <c r="F1727" s="35" t="str">
        <f>INDEX('Crosswalk Particulates'!$B:$B,MATCH('2017 EPA Data'!A1727,'Crosswalk Particulates'!$A:$A,0))</f>
        <v>Other-EPA</v>
      </c>
      <c r="G1727" s="39">
        <f>INDEX('Crosswalk Particulates'!$E:$E,MATCH('2017 EPA Data'!$B1727,'Crosswalk Particulates'!$D:$D,0))</f>
        <v>0</v>
      </c>
      <c r="H1727" s="50">
        <f t="shared" si="26"/>
        <v>0</v>
      </c>
    </row>
    <row r="1728" spans="1:8" hidden="1" x14ac:dyDescent="0.25">
      <c r="A1728" s="31" t="s">
        <v>2540</v>
      </c>
      <c r="B1728" s="31" t="s">
        <v>2451</v>
      </c>
      <c r="C1728" s="31" t="s">
        <v>2448</v>
      </c>
      <c r="D1728" s="41">
        <v>7732.75072729763</v>
      </c>
      <c r="E1728" s="31" t="s">
        <v>2413</v>
      </c>
      <c r="F1728" s="35" t="str">
        <f>INDEX('Crosswalk Particulates'!$B:$B,MATCH('2017 EPA Data'!A1728,'Crosswalk Particulates'!$A:$A,0))</f>
        <v>Electricity Sector</v>
      </c>
      <c r="G1728" s="39" t="str">
        <f>INDEX('Crosswalk Particulates'!$E:$E,MATCH('2017 EPA Data'!$B1728,'Crosswalk Particulates'!$D:$D,0))</f>
        <v>CO</v>
      </c>
      <c r="H1728" s="50">
        <f t="shared" si="26"/>
        <v>7015041800.6709824</v>
      </c>
    </row>
    <row r="1729" spans="1:8" hidden="1" x14ac:dyDescent="0.25">
      <c r="A1729" s="31" t="s">
        <v>2491</v>
      </c>
      <c r="B1729" s="31" t="s">
        <v>2644</v>
      </c>
      <c r="D1729" s="41">
        <v>7726.9102135162275</v>
      </c>
      <c r="E1729" s="31" t="s">
        <v>2413</v>
      </c>
      <c r="F1729" s="35" t="str">
        <f>INDEX('Crosswalk Particulates'!$B:$B,MATCH('2017 EPA Data'!A1729,'Crosswalk Particulates'!$A:$A,0))</f>
        <v>industry-fuel-biomass</v>
      </c>
      <c r="G1729" s="39">
        <f>INDEX('Crosswalk Particulates'!$E:$E,MATCH('2017 EPA Data'!$B1729,'Crosswalk Particulates'!$D:$D,0))</f>
        <v>0</v>
      </c>
      <c r="H1729" s="50">
        <f t="shared" si="26"/>
        <v>7009743369.3935719</v>
      </c>
    </row>
    <row r="1730" spans="1:8" hidden="1" x14ac:dyDescent="0.25">
      <c r="A1730" s="31" t="s">
        <v>2483</v>
      </c>
      <c r="B1730" s="31" t="s">
        <v>2502</v>
      </c>
      <c r="C1730" s="31" t="s">
        <v>2408</v>
      </c>
      <c r="D1730" s="41">
        <v>7719.2661369999996</v>
      </c>
      <c r="E1730" s="31" t="s">
        <v>2409</v>
      </c>
      <c r="F1730" s="35" t="str">
        <f>INDEX('Crosswalk Particulates'!$B:$B,MATCH('2017 EPA Data'!A1730,'Crosswalk Particulates'!$A:$A,0))</f>
        <v>process-ngps-industry</v>
      </c>
      <c r="G1730" s="39">
        <f>INDEX('Crosswalk Particulates'!$E:$E,MATCH('2017 EPA Data'!$B1730,'Crosswalk Particulates'!$D:$D,0))</f>
        <v>0</v>
      </c>
      <c r="H1730" s="50">
        <f t="shared" si="26"/>
        <v>0</v>
      </c>
    </row>
    <row r="1731" spans="1:8" hidden="1" x14ac:dyDescent="0.25">
      <c r="A1731" s="31" t="s">
        <v>2475</v>
      </c>
      <c r="B1731" s="31" t="s">
        <v>2407</v>
      </c>
      <c r="C1731" s="31" t="s">
        <v>2408</v>
      </c>
      <c r="D1731" s="41">
        <v>7690.6</v>
      </c>
      <c r="E1731" s="31" t="s">
        <v>2409</v>
      </c>
      <c r="F1731" s="35" t="str">
        <f>INDEX('Crosswalk Particulates'!$B:$B,MATCH('2017 EPA Data'!A1731,'Crosswalk Particulates'!$A:$A,0))</f>
        <v>Electricity Sector</v>
      </c>
      <c r="G1731" s="39">
        <f>INDEX('Crosswalk Particulates'!$E:$E,MATCH('2017 EPA Data'!$B1731,'Crosswalk Particulates'!$D:$D,0))</f>
        <v>0</v>
      </c>
      <c r="H1731" s="50">
        <f t="shared" si="26"/>
        <v>0</v>
      </c>
    </row>
    <row r="1732" spans="1:8" hidden="1" x14ac:dyDescent="0.25">
      <c r="A1732" s="31" t="s">
        <v>2477</v>
      </c>
      <c r="B1732" s="31" t="s">
        <v>2639</v>
      </c>
      <c r="C1732" s="31" t="s">
        <v>2408</v>
      </c>
      <c r="D1732" s="41">
        <v>7660</v>
      </c>
      <c r="E1732" s="31" t="s">
        <v>2409</v>
      </c>
      <c r="F1732" s="35" t="str">
        <f>INDEX('Crosswalk Particulates'!$B:$B,MATCH('2017 EPA Data'!A1732,'Crosswalk Particulates'!$A:$A,0))</f>
        <v>process-other-industry</v>
      </c>
      <c r="G1732" s="39">
        <f>INDEX('Crosswalk Particulates'!$E:$E,MATCH('2017 EPA Data'!$B1732,'Crosswalk Particulates'!$D:$D,0))</f>
        <v>0</v>
      </c>
      <c r="H1732" s="50">
        <f t="shared" ref="H1732:H1795" si="27">IF(E1732="TON",D1732/metricton_to_shortton,0)*10^6</f>
        <v>0</v>
      </c>
    </row>
    <row r="1733" spans="1:8" hidden="1" x14ac:dyDescent="0.25">
      <c r="A1733" s="31" t="s">
        <v>2492</v>
      </c>
      <c r="B1733" s="31" t="s">
        <v>2424</v>
      </c>
      <c r="C1733" s="31" t="s">
        <v>2408</v>
      </c>
      <c r="D1733" s="41">
        <v>7641.4172687972914</v>
      </c>
      <c r="E1733" s="31" t="s">
        <v>2409</v>
      </c>
      <c r="F1733" s="35" t="str">
        <f>INDEX('Crosswalk Particulates'!$B:$B,MATCH('2017 EPA Data'!A1733,'Crosswalk Particulates'!$A:$A,0))</f>
        <v>Commercial Buildings Sector</v>
      </c>
      <c r="G1733" s="39">
        <f>INDEX('Crosswalk Particulates'!$E:$E,MATCH('2017 EPA Data'!$B1733,'Crosswalk Particulates'!$D:$D,0))</f>
        <v>0</v>
      </c>
      <c r="H1733" s="50">
        <f t="shared" si="27"/>
        <v>0</v>
      </c>
    </row>
    <row r="1734" spans="1:8" hidden="1" x14ac:dyDescent="0.25">
      <c r="A1734" s="31" t="s">
        <v>2429</v>
      </c>
      <c r="B1734" s="31" t="s">
        <v>2513</v>
      </c>
      <c r="C1734" s="31" t="s">
        <v>2514</v>
      </c>
      <c r="D1734" s="41">
        <v>7600.183176736</v>
      </c>
      <c r="E1734" s="31" t="s">
        <v>2409</v>
      </c>
      <c r="F1734" s="35" t="str">
        <f>INDEX('Crosswalk Particulates'!$B:$B,MATCH('2017 EPA Data'!A1734,'Crosswalk Particulates'!$A:$A,0))</f>
        <v>process-other-industry</v>
      </c>
      <c r="G1734" s="39">
        <f>INDEX('Crosswalk Particulates'!$E:$E,MATCH('2017 EPA Data'!$B1734,'Crosswalk Particulates'!$D:$D,0))</f>
        <v>0</v>
      </c>
      <c r="H1734" s="50">
        <f t="shared" si="27"/>
        <v>0</v>
      </c>
    </row>
    <row r="1735" spans="1:8" hidden="1" x14ac:dyDescent="0.25">
      <c r="A1735" s="31" t="s">
        <v>2483</v>
      </c>
      <c r="B1735" s="31" t="s">
        <v>2513</v>
      </c>
      <c r="C1735" s="31" t="s">
        <v>2514</v>
      </c>
      <c r="D1735" s="41">
        <v>7586.7606459886774</v>
      </c>
      <c r="E1735" s="31" t="s">
        <v>2409</v>
      </c>
      <c r="F1735" s="35" t="str">
        <f>INDEX('Crosswalk Particulates'!$B:$B,MATCH('2017 EPA Data'!A1735,'Crosswalk Particulates'!$A:$A,0))</f>
        <v>process-ngps-industry</v>
      </c>
      <c r="G1735" s="39">
        <f>INDEX('Crosswalk Particulates'!$E:$E,MATCH('2017 EPA Data'!$B1735,'Crosswalk Particulates'!$D:$D,0))</f>
        <v>0</v>
      </c>
      <c r="H1735" s="50">
        <f t="shared" si="27"/>
        <v>0</v>
      </c>
    </row>
    <row r="1736" spans="1:8" hidden="1" x14ac:dyDescent="0.25">
      <c r="A1736" s="31" t="s">
        <v>2456</v>
      </c>
      <c r="B1736" s="31" t="s">
        <v>2464</v>
      </c>
      <c r="C1736" s="31" t="s">
        <v>2408</v>
      </c>
      <c r="D1736" s="41">
        <v>7572.0789196200003</v>
      </c>
      <c r="E1736" s="31" t="s">
        <v>2409</v>
      </c>
      <c r="F1736" s="35" t="str">
        <f>INDEX('Crosswalk Particulates'!$B:$B,MATCH('2017 EPA Data'!A1736,'Crosswalk Particulates'!$A:$A,0))</f>
        <v>Electricity Sector</v>
      </c>
      <c r="G1736" s="39">
        <f>INDEX('Crosswalk Particulates'!$E:$E,MATCH('2017 EPA Data'!$B1736,'Crosswalk Particulates'!$D:$D,0))</f>
        <v>0</v>
      </c>
      <c r="H1736" s="50">
        <f t="shared" si="27"/>
        <v>0</v>
      </c>
    </row>
    <row r="1737" spans="1:8" hidden="1" x14ac:dyDescent="0.25">
      <c r="A1737" s="31" t="s">
        <v>2556</v>
      </c>
      <c r="B1737" s="31" t="s">
        <v>2439</v>
      </c>
      <c r="C1737" s="31" t="s">
        <v>2408</v>
      </c>
      <c r="D1737" s="41">
        <v>7553.3997789920013</v>
      </c>
      <c r="E1737" s="31" t="s">
        <v>2409</v>
      </c>
      <c r="F1737" s="35" t="str">
        <f>INDEX('Crosswalk Particulates'!$B:$B,MATCH('2017 EPA Data'!A1737,'Crosswalk Particulates'!$A:$A,0))</f>
        <v>Commercial Buildings Sector</v>
      </c>
      <c r="G1737" s="39">
        <f>INDEX('Crosswalk Particulates'!$E:$E,MATCH('2017 EPA Data'!$B1737,'Crosswalk Particulates'!$D:$D,0))</f>
        <v>0</v>
      </c>
      <c r="H1737" s="50">
        <f t="shared" si="27"/>
        <v>0</v>
      </c>
    </row>
    <row r="1738" spans="1:8" hidden="1" x14ac:dyDescent="0.25">
      <c r="A1738" s="31" t="s">
        <v>2410</v>
      </c>
      <c r="B1738" s="31" t="s">
        <v>2572</v>
      </c>
      <c r="C1738" s="31" t="s">
        <v>2408</v>
      </c>
      <c r="D1738" s="41">
        <v>7504.4155199999996</v>
      </c>
      <c r="E1738" s="31" t="s">
        <v>2409</v>
      </c>
      <c r="F1738" s="35" t="str">
        <f>INDEX('Crosswalk Particulates'!$B:$B,MATCH('2017 EPA Data'!A1738,'Crosswalk Particulates'!$A:$A,0))</f>
        <v>process-other-industry</v>
      </c>
      <c r="G1738" s="39">
        <f>INDEX('Crosswalk Particulates'!$E:$E,MATCH('2017 EPA Data'!$B1738,'Crosswalk Particulates'!$D:$D,0))</f>
        <v>0</v>
      </c>
      <c r="H1738" s="50">
        <f t="shared" si="27"/>
        <v>0</v>
      </c>
    </row>
    <row r="1739" spans="1:8" hidden="1" x14ac:dyDescent="0.25">
      <c r="A1739" s="31" t="s">
        <v>2476</v>
      </c>
      <c r="B1739" s="31" t="s">
        <v>2558</v>
      </c>
      <c r="C1739" s="31" t="s">
        <v>2408</v>
      </c>
      <c r="D1739" s="41">
        <v>7499.2746603086216</v>
      </c>
      <c r="E1739" s="31" t="s">
        <v>2409</v>
      </c>
      <c r="F1739" s="35" t="str">
        <f>INDEX('Crosswalk Particulates'!$B:$B,MATCH('2017 EPA Data'!A1739,'Crosswalk Particulates'!$A:$A,0))</f>
        <v>process-other-industry</v>
      </c>
      <c r="G1739" s="39">
        <f>INDEX('Crosswalk Particulates'!$E:$E,MATCH('2017 EPA Data'!$B1739,'Crosswalk Particulates'!$D:$D,0))</f>
        <v>0</v>
      </c>
      <c r="H1739" s="50">
        <f t="shared" si="27"/>
        <v>0</v>
      </c>
    </row>
    <row r="1740" spans="1:8" hidden="1" x14ac:dyDescent="0.25">
      <c r="A1740" s="31" t="s">
        <v>2476</v>
      </c>
      <c r="B1740" s="31" t="s">
        <v>2532</v>
      </c>
      <c r="C1740" s="31" t="s">
        <v>2408</v>
      </c>
      <c r="D1740" s="41">
        <v>7499.2746603086216</v>
      </c>
      <c r="E1740" s="31" t="s">
        <v>2409</v>
      </c>
      <c r="F1740" s="35" t="str">
        <f>INDEX('Crosswalk Particulates'!$B:$B,MATCH('2017 EPA Data'!A1740,'Crosswalk Particulates'!$A:$A,0))</f>
        <v>process-other-industry</v>
      </c>
      <c r="G1740" s="39">
        <f>INDEX('Crosswalk Particulates'!$E:$E,MATCH('2017 EPA Data'!$B1740,'Crosswalk Particulates'!$D:$D,0))</f>
        <v>0</v>
      </c>
      <c r="H1740" s="50">
        <f t="shared" si="27"/>
        <v>0</v>
      </c>
    </row>
    <row r="1741" spans="1:8" hidden="1" x14ac:dyDescent="0.25">
      <c r="A1741" s="31" t="s">
        <v>2523</v>
      </c>
      <c r="B1741" s="31" t="s">
        <v>2581</v>
      </c>
      <c r="C1741" s="31" t="s">
        <v>2408</v>
      </c>
      <c r="D1741" s="41">
        <v>7476.646195325</v>
      </c>
      <c r="E1741" s="31" t="s">
        <v>2409</v>
      </c>
      <c r="F1741" s="35" t="str">
        <f>INDEX('Crosswalk Particulates'!$B:$B,MATCH('2017 EPA Data'!A1741,'Crosswalk Particulates'!$A:$A,0))</f>
        <v>industry-fuel-other</v>
      </c>
      <c r="G1741" s="39">
        <f>INDEX('Crosswalk Particulates'!$E:$E,MATCH('2017 EPA Data'!$B1741,'Crosswalk Particulates'!$D:$D,0))</f>
        <v>0</v>
      </c>
      <c r="H1741" s="50">
        <f t="shared" si="27"/>
        <v>0</v>
      </c>
    </row>
    <row r="1742" spans="1:8" hidden="1" x14ac:dyDescent="0.25">
      <c r="A1742" s="31" t="s">
        <v>2442</v>
      </c>
      <c r="B1742" s="31" t="s">
        <v>2504</v>
      </c>
      <c r="C1742" s="31" t="s">
        <v>2408</v>
      </c>
      <c r="D1742" s="41">
        <v>7476.2133169999997</v>
      </c>
      <c r="E1742" s="31" t="s">
        <v>2409</v>
      </c>
      <c r="F1742" s="35" t="str">
        <f>INDEX('Crosswalk Particulates'!$B:$B,MATCH('2017 EPA Data'!A1742,'Crosswalk Particulates'!$A:$A,0))</f>
        <v>industry-fuel-natural gas</v>
      </c>
      <c r="G1742" s="39">
        <f>INDEX('Crosswalk Particulates'!$E:$E,MATCH('2017 EPA Data'!$B1742,'Crosswalk Particulates'!$D:$D,0))</f>
        <v>0</v>
      </c>
      <c r="H1742" s="50">
        <f t="shared" si="27"/>
        <v>0</v>
      </c>
    </row>
    <row r="1743" spans="1:8" hidden="1" x14ac:dyDescent="0.25">
      <c r="A1743" s="31" t="s">
        <v>2469</v>
      </c>
      <c r="B1743" s="31" t="s">
        <v>2636</v>
      </c>
      <c r="C1743" s="31" t="s">
        <v>2408</v>
      </c>
      <c r="D1743" s="41">
        <v>7474.3899759200003</v>
      </c>
      <c r="E1743" s="31" t="s">
        <v>2409</v>
      </c>
      <c r="F1743" s="35" t="str">
        <f>INDEX('Crosswalk Particulates'!$B:$B,MATCH('2017 EPA Data'!A1743,'Crosswalk Particulates'!$A:$A,0))</f>
        <v>process-chemicals-industry</v>
      </c>
      <c r="G1743" s="39">
        <f>INDEX('Crosswalk Particulates'!$E:$E,MATCH('2017 EPA Data'!$B1743,'Crosswalk Particulates'!$D:$D,0))</f>
        <v>0</v>
      </c>
      <c r="H1743" s="50">
        <f t="shared" si="27"/>
        <v>0</v>
      </c>
    </row>
    <row r="1744" spans="1:8" hidden="1" x14ac:dyDescent="0.25">
      <c r="A1744" s="31" t="s">
        <v>2487</v>
      </c>
      <c r="B1744" s="31" t="s">
        <v>2606</v>
      </c>
      <c r="C1744" s="31" t="s">
        <v>2408</v>
      </c>
      <c r="D1744" s="41">
        <v>7459.9213675999999</v>
      </c>
      <c r="E1744" s="31" t="s">
        <v>2409</v>
      </c>
      <c r="F1744" s="35" t="str">
        <f>INDEX('Crosswalk Particulates'!$B:$B,MATCH('2017 EPA Data'!A1744,'Crosswalk Particulates'!$A:$A,0))</f>
        <v>industry-fuel-coal</v>
      </c>
      <c r="G1744" s="39">
        <f>INDEX('Crosswalk Particulates'!$E:$E,MATCH('2017 EPA Data'!$B1744,'Crosswalk Particulates'!$D:$D,0))</f>
        <v>0</v>
      </c>
      <c r="H1744" s="50">
        <f t="shared" si="27"/>
        <v>0</v>
      </c>
    </row>
    <row r="1745" spans="1:8" hidden="1" x14ac:dyDescent="0.25">
      <c r="A1745" s="31" t="s">
        <v>2418</v>
      </c>
      <c r="B1745" s="31" t="s">
        <v>2496</v>
      </c>
      <c r="C1745" s="31" t="s">
        <v>2448</v>
      </c>
      <c r="D1745" s="41">
        <v>7438.149756645621</v>
      </c>
      <c r="E1745" s="31" t="s">
        <v>2413</v>
      </c>
      <c r="F1745" s="35" t="str">
        <f>INDEX('Crosswalk Particulates'!$B:$B,MATCH('2017 EPA Data'!A1745,'Crosswalk Particulates'!$A:$A,0))</f>
        <v>Transportation Sector</v>
      </c>
      <c r="G1745" s="39">
        <f>INDEX('Crosswalk Particulates'!$E:$E,MATCH('2017 EPA Data'!$B1745,'Crosswalk Particulates'!$D:$D,0))</f>
        <v>0</v>
      </c>
      <c r="H1745" s="50">
        <f t="shared" si="27"/>
        <v>6747783977.8697662</v>
      </c>
    </row>
    <row r="1746" spans="1:8" hidden="1" x14ac:dyDescent="0.25">
      <c r="A1746" s="31" t="s">
        <v>2442</v>
      </c>
      <c r="B1746" s="31" t="s">
        <v>2543</v>
      </c>
      <c r="C1746" s="31" t="s">
        <v>2408</v>
      </c>
      <c r="D1746" s="41">
        <v>7405.8662497347113</v>
      </c>
      <c r="E1746" s="31" t="s">
        <v>2409</v>
      </c>
      <c r="F1746" s="35" t="str">
        <f>INDEX('Crosswalk Particulates'!$B:$B,MATCH('2017 EPA Data'!A1746,'Crosswalk Particulates'!$A:$A,0))</f>
        <v>industry-fuel-natural gas</v>
      </c>
      <c r="G1746" s="39">
        <f>INDEX('Crosswalk Particulates'!$E:$E,MATCH('2017 EPA Data'!$B1746,'Crosswalk Particulates'!$D:$D,0))</f>
        <v>0</v>
      </c>
      <c r="H1746" s="50">
        <f t="shared" si="27"/>
        <v>0</v>
      </c>
    </row>
    <row r="1747" spans="1:8" hidden="1" x14ac:dyDescent="0.25">
      <c r="A1747" s="31" t="s">
        <v>2472</v>
      </c>
      <c r="B1747" s="31" t="s">
        <v>2467</v>
      </c>
      <c r="C1747" s="31" t="s">
        <v>2408</v>
      </c>
      <c r="D1747" s="41">
        <v>7379.5492900785212</v>
      </c>
      <c r="E1747" s="31" t="s">
        <v>2409</v>
      </c>
      <c r="F1747" s="35" t="str">
        <f>INDEX('Crosswalk Particulates'!$B:$B,MATCH('2017 EPA Data'!A1747,'Crosswalk Particulates'!$A:$A,0))</f>
        <v>Electricity Sector</v>
      </c>
      <c r="G1747" s="39">
        <f>INDEX('Crosswalk Particulates'!$E:$E,MATCH('2017 EPA Data'!$B1747,'Crosswalk Particulates'!$D:$D,0))</f>
        <v>0</v>
      </c>
      <c r="H1747" s="50">
        <f t="shared" si="27"/>
        <v>0</v>
      </c>
    </row>
    <row r="1748" spans="1:8" hidden="1" x14ac:dyDescent="0.25">
      <c r="A1748" s="31" t="s">
        <v>2442</v>
      </c>
      <c r="B1748" s="31" t="s">
        <v>2452</v>
      </c>
      <c r="C1748" s="31" t="s">
        <v>2408</v>
      </c>
      <c r="D1748" s="41">
        <v>7367.0039498599999</v>
      </c>
      <c r="E1748" s="31" t="s">
        <v>2409</v>
      </c>
      <c r="F1748" s="35" t="str">
        <f>INDEX('Crosswalk Particulates'!$B:$B,MATCH('2017 EPA Data'!A1748,'Crosswalk Particulates'!$A:$A,0))</f>
        <v>industry-fuel-natural gas</v>
      </c>
      <c r="G1748" s="39">
        <f>INDEX('Crosswalk Particulates'!$E:$E,MATCH('2017 EPA Data'!$B1748,'Crosswalk Particulates'!$D:$D,0))</f>
        <v>0</v>
      </c>
      <c r="H1748" s="50">
        <f t="shared" si="27"/>
        <v>0</v>
      </c>
    </row>
    <row r="1749" spans="1:8" hidden="1" x14ac:dyDescent="0.25">
      <c r="A1749" s="31" t="s">
        <v>2438</v>
      </c>
      <c r="B1749" s="31" t="s">
        <v>2474</v>
      </c>
      <c r="D1749" s="41">
        <v>7361.7503999999999</v>
      </c>
      <c r="E1749" s="31" t="s">
        <v>2409</v>
      </c>
      <c r="F1749" s="35" t="str">
        <f>INDEX('Crosswalk Particulates'!$B:$B,MATCH('2017 EPA Data'!A1749,'Crosswalk Particulates'!$A:$A,0))</f>
        <v>process-other-industry</v>
      </c>
      <c r="G1749" s="39">
        <f>INDEX('Crosswalk Particulates'!$E:$E,MATCH('2017 EPA Data'!$B1749,'Crosswalk Particulates'!$D:$D,0))</f>
        <v>0</v>
      </c>
      <c r="H1749" s="50">
        <f t="shared" si="27"/>
        <v>0</v>
      </c>
    </row>
    <row r="1750" spans="1:8" hidden="1" x14ac:dyDescent="0.25">
      <c r="A1750" s="31" t="s">
        <v>2538</v>
      </c>
      <c r="B1750" s="31" t="s">
        <v>2407</v>
      </c>
      <c r="C1750" s="31" t="s">
        <v>2408</v>
      </c>
      <c r="D1750" s="41">
        <v>7361.37</v>
      </c>
      <c r="E1750" s="31" t="s">
        <v>2409</v>
      </c>
      <c r="F1750" s="35" t="str">
        <f>INDEX('Crosswalk Particulates'!$B:$B,MATCH('2017 EPA Data'!A1750,'Crosswalk Particulates'!$A:$A,0))</f>
        <v>process-mining-industry</v>
      </c>
      <c r="G1750" s="39">
        <f>INDEX('Crosswalk Particulates'!$E:$E,MATCH('2017 EPA Data'!$B1750,'Crosswalk Particulates'!$D:$D,0))</f>
        <v>0</v>
      </c>
      <c r="H1750" s="50">
        <f t="shared" si="27"/>
        <v>0</v>
      </c>
    </row>
    <row r="1751" spans="1:8" hidden="1" x14ac:dyDescent="0.25">
      <c r="A1751" s="31" t="s">
        <v>2438</v>
      </c>
      <c r="B1751" s="31" t="s">
        <v>2649</v>
      </c>
      <c r="C1751" s="31" t="s">
        <v>2408</v>
      </c>
      <c r="D1751" s="41">
        <v>7356.3322952799999</v>
      </c>
      <c r="E1751" s="31" t="s">
        <v>2409</v>
      </c>
      <c r="F1751" s="35" t="str">
        <f>INDEX('Crosswalk Particulates'!$B:$B,MATCH('2017 EPA Data'!A1751,'Crosswalk Particulates'!$A:$A,0))</f>
        <v>process-other-industry</v>
      </c>
      <c r="G1751" s="39">
        <f>INDEX('Crosswalk Particulates'!$E:$E,MATCH('2017 EPA Data'!$B1751,'Crosswalk Particulates'!$D:$D,0))</f>
        <v>0</v>
      </c>
      <c r="H1751" s="50">
        <f t="shared" si="27"/>
        <v>0</v>
      </c>
    </row>
    <row r="1752" spans="1:8" hidden="1" x14ac:dyDescent="0.25">
      <c r="A1752" s="31" t="s">
        <v>2456</v>
      </c>
      <c r="B1752" s="31" t="s">
        <v>2629</v>
      </c>
      <c r="C1752" s="31" t="s">
        <v>2408</v>
      </c>
      <c r="D1752" s="41">
        <v>7324.6439399999999</v>
      </c>
      <c r="E1752" s="31" t="s">
        <v>2409</v>
      </c>
      <c r="F1752" s="35" t="str">
        <f>INDEX('Crosswalk Particulates'!$B:$B,MATCH('2017 EPA Data'!A1752,'Crosswalk Particulates'!$A:$A,0))</f>
        <v>Electricity Sector</v>
      </c>
      <c r="G1752" s="39">
        <f>INDEX('Crosswalk Particulates'!$E:$E,MATCH('2017 EPA Data'!$B1752,'Crosswalk Particulates'!$D:$D,0))</f>
        <v>0</v>
      </c>
      <c r="H1752" s="50">
        <f t="shared" si="27"/>
        <v>0</v>
      </c>
    </row>
    <row r="1753" spans="1:8" hidden="1" x14ac:dyDescent="0.25">
      <c r="A1753" s="31" t="s">
        <v>2410</v>
      </c>
      <c r="B1753" s="31" t="s">
        <v>2608</v>
      </c>
      <c r="C1753" s="31" t="s">
        <v>2408</v>
      </c>
      <c r="D1753" s="41">
        <v>7321.2596857216004</v>
      </c>
      <c r="E1753" s="31" t="s">
        <v>2409</v>
      </c>
      <c r="F1753" s="35" t="str">
        <f>INDEX('Crosswalk Particulates'!$B:$B,MATCH('2017 EPA Data'!A1753,'Crosswalk Particulates'!$A:$A,0))</f>
        <v>process-other-industry</v>
      </c>
      <c r="G1753" s="39">
        <f>INDEX('Crosswalk Particulates'!$E:$E,MATCH('2017 EPA Data'!$B1753,'Crosswalk Particulates'!$D:$D,0))</f>
        <v>0</v>
      </c>
      <c r="H1753" s="50">
        <f t="shared" si="27"/>
        <v>0</v>
      </c>
    </row>
    <row r="1754" spans="1:8" hidden="1" x14ac:dyDescent="0.25">
      <c r="A1754" s="31" t="s">
        <v>2491</v>
      </c>
      <c r="B1754" s="31" t="s">
        <v>2502</v>
      </c>
      <c r="C1754" s="31" t="s">
        <v>2408</v>
      </c>
      <c r="D1754" s="41">
        <v>7314.8214342888341</v>
      </c>
      <c r="E1754" s="31" t="s">
        <v>2409</v>
      </c>
      <c r="F1754" s="35" t="str">
        <f>INDEX('Crosswalk Particulates'!$B:$B,MATCH('2017 EPA Data'!A1754,'Crosswalk Particulates'!$A:$A,0))</f>
        <v>industry-fuel-biomass</v>
      </c>
      <c r="G1754" s="39">
        <f>INDEX('Crosswalk Particulates'!$E:$E,MATCH('2017 EPA Data'!$B1754,'Crosswalk Particulates'!$D:$D,0))</f>
        <v>0</v>
      </c>
      <c r="H1754" s="50">
        <f t="shared" si="27"/>
        <v>0</v>
      </c>
    </row>
    <row r="1755" spans="1:8" hidden="1" x14ac:dyDescent="0.25">
      <c r="A1755" s="31" t="s">
        <v>2472</v>
      </c>
      <c r="B1755" s="31" t="s">
        <v>2506</v>
      </c>
      <c r="C1755" s="31" t="s">
        <v>2448</v>
      </c>
      <c r="D1755" s="41">
        <v>7302.8565209911794</v>
      </c>
      <c r="E1755" s="31" t="s">
        <v>2413</v>
      </c>
      <c r="F1755" s="35" t="str">
        <f>INDEX('Crosswalk Particulates'!$B:$B,MATCH('2017 EPA Data'!A1755,'Crosswalk Particulates'!$A:$A,0))</f>
        <v>Electricity Sector</v>
      </c>
      <c r="G1755" s="39" t="str">
        <f>INDEX('Crosswalk Particulates'!$E:$E,MATCH('2017 EPA Data'!$B1755,'Crosswalk Particulates'!$D:$D,0))</f>
        <v>SOx</v>
      </c>
      <c r="H1755" s="50">
        <f t="shared" si="27"/>
        <v>6625047873.0948458</v>
      </c>
    </row>
    <row r="1756" spans="1:8" hidden="1" x14ac:dyDescent="0.25">
      <c r="A1756" s="31" t="s">
        <v>2556</v>
      </c>
      <c r="B1756" s="31" t="s">
        <v>2497</v>
      </c>
      <c r="C1756" s="31" t="s">
        <v>2408</v>
      </c>
      <c r="D1756" s="41">
        <v>7292.1470884871978</v>
      </c>
      <c r="E1756" s="31" t="s">
        <v>2409</v>
      </c>
      <c r="F1756" s="35" t="str">
        <f>INDEX('Crosswalk Particulates'!$B:$B,MATCH('2017 EPA Data'!A1756,'Crosswalk Particulates'!$A:$A,0))</f>
        <v>Commercial Buildings Sector</v>
      </c>
      <c r="G1756" s="39">
        <f>INDEX('Crosswalk Particulates'!$E:$E,MATCH('2017 EPA Data'!$B1756,'Crosswalk Particulates'!$D:$D,0))</f>
        <v>0</v>
      </c>
      <c r="H1756" s="50">
        <f t="shared" si="27"/>
        <v>0</v>
      </c>
    </row>
    <row r="1757" spans="1:8" hidden="1" x14ac:dyDescent="0.25">
      <c r="A1757" s="31" t="s">
        <v>2410</v>
      </c>
      <c r="B1757" s="31" t="s">
        <v>2561</v>
      </c>
      <c r="C1757" s="31" t="s">
        <v>2408</v>
      </c>
      <c r="D1757" s="41">
        <v>7282.4798623038796</v>
      </c>
      <c r="E1757" s="31" t="s">
        <v>2409</v>
      </c>
      <c r="F1757" s="35" t="str">
        <f>INDEX('Crosswalk Particulates'!$B:$B,MATCH('2017 EPA Data'!A1757,'Crosswalk Particulates'!$A:$A,0))</f>
        <v>process-other-industry</v>
      </c>
      <c r="G1757" s="39">
        <f>INDEX('Crosswalk Particulates'!$E:$E,MATCH('2017 EPA Data'!$B1757,'Crosswalk Particulates'!$D:$D,0))</f>
        <v>0</v>
      </c>
      <c r="H1757" s="50">
        <f t="shared" si="27"/>
        <v>0</v>
      </c>
    </row>
    <row r="1758" spans="1:8" hidden="1" x14ac:dyDescent="0.25">
      <c r="A1758" s="31" t="s">
        <v>2456</v>
      </c>
      <c r="B1758" s="31" t="s">
        <v>2644</v>
      </c>
      <c r="D1758" s="41">
        <v>7282.1865830495726</v>
      </c>
      <c r="E1758" s="31" t="s">
        <v>2413</v>
      </c>
      <c r="F1758" s="35" t="str">
        <f>INDEX('Crosswalk Particulates'!$B:$B,MATCH('2017 EPA Data'!A1758,'Crosswalk Particulates'!$A:$A,0))</f>
        <v>Electricity Sector</v>
      </c>
      <c r="G1758" s="39">
        <f>INDEX('Crosswalk Particulates'!$E:$E,MATCH('2017 EPA Data'!$B1758,'Crosswalk Particulates'!$D:$D,0))</f>
        <v>0</v>
      </c>
      <c r="H1758" s="50">
        <f t="shared" si="27"/>
        <v>6606296398.517271</v>
      </c>
    </row>
    <row r="1759" spans="1:8" hidden="1" x14ac:dyDescent="0.25">
      <c r="A1759" s="31" t="s">
        <v>2555</v>
      </c>
      <c r="B1759" s="31" t="s">
        <v>2431</v>
      </c>
      <c r="C1759" s="31" t="s">
        <v>2408</v>
      </c>
      <c r="D1759" s="41">
        <v>7275.29</v>
      </c>
      <c r="E1759" s="31" t="s">
        <v>2409</v>
      </c>
      <c r="F1759" s="35" t="str">
        <f>INDEX('Crosswalk Particulates'!$B:$B,MATCH('2017 EPA Data'!A1759,'Crosswalk Particulates'!$A:$A,0))</f>
        <v>Commercial Buildings Sector</v>
      </c>
      <c r="G1759" s="39">
        <f>INDEX('Crosswalk Particulates'!$E:$E,MATCH('2017 EPA Data'!$B1759,'Crosswalk Particulates'!$D:$D,0))</f>
        <v>0</v>
      </c>
      <c r="H1759" s="50">
        <f t="shared" si="27"/>
        <v>0</v>
      </c>
    </row>
    <row r="1760" spans="1:8" hidden="1" x14ac:dyDescent="0.25">
      <c r="A1760" s="31" t="s">
        <v>2429</v>
      </c>
      <c r="B1760" s="31" t="s">
        <v>2624</v>
      </c>
      <c r="C1760" s="31" t="s">
        <v>2408</v>
      </c>
      <c r="D1760" s="41">
        <v>7258.4070000000002</v>
      </c>
      <c r="E1760" s="31" t="s">
        <v>2409</v>
      </c>
      <c r="F1760" s="35" t="str">
        <f>INDEX('Crosswalk Particulates'!$B:$B,MATCH('2017 EPA Data'!A1760,'Crosswalk Particulates'!$A:$A,0))</f>
        <v>process-other-industry</v>
      </c>
      <c r="G1760" s="39">
        <f>INDEX('Crosswalk Particulates'!$E:$E,MATCH('2017 EPA Data'!$B1760,'Crosswalk Particulates'!$D:$D,0))</f>
        <v>0</v>
      </c>
      <c r="H1760" s="50">
        <f t="shared" si="27"/>
        <v>0</v>
      </c>
    </row>
    <row r="1761" spans="1:8" hidden="1" x14ac:dyDescent="0.25">
      <c r="A1761" s="31" t="s">
        <v>2520</v>
      </c>
      <c r="B1761" s="31" t="s">
        <v>2617</v>
      </c>
      <c r="C1761" s="31" t="s">
        <v>2408</v>
      </c>
      <c r="D1761" s="41">
        <v>7248.9190464118174</v>
      </c>
      <c r="E1761" s="31" t="s">
        <v>2409</v>
      </c>
      <c r="F1761" s="35" t="str">
        <f>INDEX('Crosswalk Particulates'!$B:$B,MATCH('2017 EPA Data'!A1761,'Crosswalk Particulates'!$A:$A,0))</f>
        <v>industry-fuel-oil</v>
      </c>
      <c r="G1761" s="39">
        <f>INDEX('Crosswalk Particulates'!$E:$E,MATCH('2017 EPA Data'!$B1761,'Crosswalk Particulates'!$D:$D,0))</f>
        <v>0</v>
      </c>
      <c r="H1761" s="50">
        <f t="shared" si="27"/>
        <v>0</v>
      </c>
    </row>
    <row r="1762" spans="1:8" hidden="1" x14ac:dyDescent="0.25">
      <c r="A1762" s="31" t="s">
        <v>2450</v>
      </c>
      <c r="B1762" s="31" t="s">
        <v>2573</v>
      </c>
      <c r="C1762" s="31" t="s">
        <v>2408</v>
      </c>
      <c r="D1762" s="41">
        <v>7238.9295044614382</v>
      </c>
      <c r="E1762" s="31" t="s">
        <v>2409</v>
      </c>
      <c r="F1762" s="35" t="str">
        <f>INDEX('Crosswalk Particulates'!$B:$B,MATCH('2017 EPA Data'!A1762,'Crosswalk Particulates'!$A:$A,0))</f>
        <v>process-waste-industry</v>
      </c>
      <c r="G1762" s="39">
        <f>INDEX('Crosswalk Particulates'!$E:$E,MATCH('2017 EPA Data'!$B1762,'Crosswalk Particulates'!$D:$D,0))</f>
        <v>0</v>
      </c>
      <c r="H1762" s="50">
        <f t="shared" si="27"/>
        <v>0</v>
      </c>
    </row>
    <row r="1763" spans="1:8" hidden="1" x14ac:dyDescent="0.25">
      <c r="A1763" s="31" t="s">
        <v>2438</v>
      </c>
      <c r="B1763" s="31" t="s">
        <v>2468</v>
      </c>
      <c r="C1763" s="31" t="s">
        <v>2408</v>
      </c>
      <c r="D1763" s="41">
        <v>7225.4713739999997</v>
      </c>
      <c r="E1763" s="31" t="s">
        <v>2409</v>
      </c>
      <c r="F1763" s="35" t="str">
        <f>INDEX('Crosswalk Particulates'!$B:$B,MATCH('2017 EPA Data'!A1763,'Crosswalk Particulates'!$A:$A,0))</f>
        <v>process-other-industry</v>
      </c>
      <c r="G1763" s="39">
        <f>INDEX('Crosswalk Particulates'!$E:$E,MATCH('2017 EPA Data'!$B1763,'Crosswalk Particulates'!$D:$D,0))</f>
        <v>0</v>
      </c>
      <c r="H1763" s="50">
        <f t="shared" si="27"/>
        <v>0</v>
      </c>
    </row>
    <row r="1764" spans="1:8" hidden="1" x14ac:dyDescent="0.25">
      <c r="A1764" s="31" t="s">
        <v>2555</v>
      </c>
      <c r="B1764" s="31" t="s">
        <v>2449</v>
      </c>
      <c r="C1764" s="31" t="s">
        <v>2408</v>
      </c>
      <c r="D1764" s="41">
        <v>7205.7311</v>
      </c>
      <c r="E1764" s="31" t="s">
        <v>2409</v>
      </c>
      <c r="F1764" s="35" t="str">
        <f>INDEX('Crosswalk Particulates'!$B:$B,MATCH('2017 EPA Data'!A1764,'Crosswalk Particulates'!$A:$A,0))</f>
        <v>Commercial Buildings Sector</v>
      </c>
      <c r="G1764" s="39">
        <f>INDEX('Crosswalk Particulates'!$E:$E,MATCH('2017 EPA Data'!$B1764,'Crosswalk Particulates'!$D:$D,0))</f>
        <v>0</v>
      </c>
      <c r="H1764" s="50">
        <f t="shared" si="27"/>
        <v>0</v>
      </c>
    </row>
    <row r="1765" spans="1:8" hidden="1" x14ac:dyDescent="0.25">
      <c r="A1765" s="31" t="s">
        <v>2510</v>
      </c>
      <c r="B1765" s="31" t="s">
        <v>2554</v>
      </c>
      <c r="C1765" s="31" t="s">
        <v>2408</v>
      </c>
      <c r="D1765" s="41">
        <v>7204.0884996459999</v>
      </c>
      <c r="E1765" s="31" t="s">
        <v>2409</v>
      </c>
      <c r="F1765" s="35" t="str">
        <f>INDEX('Crosswalk Particulates'!$B:$B,MATCH('2017 EPA Data'!A1765,'Crosswalk Particulates'!$A:$A,0))</f>
        <v>process-iron and steel-industry</v>
      </c>
      <c r="G1765" s="39">
        <f>INDEX('Crosswalk Particulates'!$E:$E,MATCH('2017 EPA Data'!$B1765,'Crosswalk Particulates'!$D:$D,0))</f>
        <v>0</v>
      </c>
      <c r="H1765" s="50">
        <f t="shared" si="27"/>
        <v>0</v>
      </c>
    </row>
    <row r="1766" spans="1:8" hidden="1" x14ac:dyDescent="0.25">
      <c r="A1766" s="31" t="s">
        <v>2410</v>
      </c>
      <c r="B1766" s="31" t="s">
        <v>2650</v>
      </c>
      <c r="C1766" s="31" t="s">
        <v>2408</v>
      </c>
      <c r="D1766" s="41">
        <v>7201.4345260339996</v>
      </c>
      <c r="E1766" s="31" t="s">
        <v>2409</v>
      </c>
      <c r="F1766" s="35" t="str">
        <f>INDEX('Crosswalk Particulates'!$B:$B,MATCH('2017 EPA Data'!A1766,'Crosswalk Particulates'!$A:$A,0))</f>
        <v>process-other-industry</v>
      </c>
      <c r="G1766" s="39">
        <f>INDEX('Crosswalk Particulates'!$E:$E,MATCH('2017 EPA Data'!$B1766,'Crosswalk Particulates'!$D:$D,0))</f>
        <v>0</v>
      </c>
      <c r="H1766" s="50">
        <f t="shared" si="27"/>
        <v>0</v>
      </c>
    </row>
    <row r="1767" spans="1:8" hidden="1" x14ac:dyDescent="0.25">
      <c r="A1767" s="31" t="s">
        <v>2523</v>
      </c>
      <c r="B1767" s="31" t="s">
        <v>2495</v>
      </c>
      <c r="C1767" s="31" t="s">
        <v>2408</v>
      </c>
      <c r="D1767" s="41">
        <v>7168.9181040000003</v>
      </c>
      <c r="E1767" s="31" t="s">
        <v>2409</v>
      </c>
      <c r="F1767" s="35" t="str">
        <f>INDEX('Crosswalk Particulates'!$B:$B,MATCH('2017 EPA Data'!A1767,'Crosswalk Particulates'!$A:$A,0))</f>
        <v>industry-fuel-other</v>
      </c>
      <c r="G1767" s="39">
        <f>INDEX('Crosswalk Particulates'!$E:$E,MATCH('2017 EPA Data'!$B1767,'Crosswalk Particulates'!$D:$D,0))</f>
        <v>0</v>
      </c>
      <c r="H1767" s="50">
        <f t="shared" si="27"/>
        <v>0</v>
      </c>
    </row>
    <row r="1768" spans="1:8" hidden="1" x14ac:dyDescent="0.25">
      <c r="A1768" s="31" t="s">
        <v>2538</v>
      </c>
      <c r="B1768" s="31" t="s">
        <v>2513</v>
      </c>
      <c r="C1768" s="31" t="s">
        <v>2514</v>
      </c>
      <c r="D1768" s="41">
        <v>7163.0925625239597</v>
      </c>
      <c r="E1768" s="31" t="s">
        <v>2409</v>
      </c>
      <c r="F1768" s="35" t="str">
        <f>INDEX('Crosswalk Particulates'!$B:$B,MATCH('2017 EPA Data'!A1768,'Crosswalk Particulates'!$A:$A,0))</f>
        <v>process-mining-industry</v>
      </c>
      <c r="G1768" s="39">
        <f>INDEX('Crosswalk Particulates'!$E:$E,MATCH('2017 EPA Data'!$B1768,'Crosswalk Particulates'!$D:$D,0))</f>
        <v>0</v>
      </c>
      <c r="H1768" s="50">
        <f t="shared" si="27"/>
        <v>0</v>
      </c>
    </row>
    <row r="1769" spans="1:8" hidden="1" x14ac:dyDescent="0.25">
      <c r="A1769" s="31" t="s">
        <v>2520</v>
      </c>
      <c r="B1769" s="31" t="s">
        <v>2481</v>
      </c>
      <c r="C1769" s="31" t="s">
        <v>2448</v>
      </c>
      <c r="D1769" s="41">
        <v>7162.773789275413</v>
      </c>
      <c r="E1769" s="31" t="s">
        <v>2413</v>
      </c>
      <c r="F1769" s="35" t="str">
        <f>INDEX('Crosswalk Particulates'!$B:$B,MATCH('2017 EPA Data'!A1769,'Crosswalk Particulates'!$A:$A,0))</f>
        <v>industry-fuel-oil</v>
      </c>
      <c r="G1769" s="39" t="str">
        <f>INDEX('Crosswalk Particulates'!$E:$E,MATCH('2017 EPA Data'!$B1769,'Crosswalk Particulates'!$D:$D,0))</f>
        <v>PM10</v>
      </c>
      <c r="H1769" s="50">
        <f t="shared" si="27"/>
        <v>6497966805.4135523</v>
      </c>
    </row>
    <row r="1770" spans="1:8" hidden="1" x14ac:dyDescent="0.25">
      <c r="A1770" s="31" t="s">
        <v>2456</v>
      </c>
      <c r="B1770" s="31" t="s">
        <v>2552</v>
      </c>
      <c r="C1770" s="31" t="s">
        <v>2408</v>
      </c>
      <c r="D1770" s="41">
        <v>7148.6206521399999</v>
      </c>
      <c r="E1770" s="31" t="s">
        <v>2409</v>
      </c>
      <c r="F1770" s="35" t="str">
        <f>INDEX('Crosswalk Particulates'!$B:$B,MATCH('2017 EPA Data'!A1770,'Crosswalk Particulates'!$A:$A,0))</f>
        <v>Electricity Sector</v>
      </c>
      <c r="G1770" s="39">
        <f>INDEX('Crosswalk Particulates'!$E:$E,MATCH('2017 EPA Data'!$B1770,'Crosswalk Particulates'!$D:$D,0))</f>
        <v>0</v>
      </c>
      <c r="H1770" s="50">
        <f t="shared" si="27"/>
        <v>0</v>
      </c>
    </row>
    <row r="1771" spans="1:8" hidden="1" x14ac:dyDescent="0.25">
      <c r="A1771" s="31" t="s">
        <v>2560</v>
      </c>
      <c r="B1771" s="31" t="s">
        <v>2419</v>
      </c>
      <c r="C1771" s="31" t="s">
        <v>2408</v>
      </c>
      <c r="D1771" s="41">
        <v>7141.3540565006851</v>
      </c>
      <c r="E1771" s="31" t="s">
        <v>2409</v>
      </c>
      <c r="F1771" s="35" t="str">
        <f>INDEX('Crosswalk Particulates'!$B:$B,MATCH('2017 EPA Data'!A1771,'Crosswalk Particulates'!$A:$A,0))</f>
        <v>Commercial Buildings Sector</v>
      </c>
      <c r="G1771" s="39">
        <f>INDEX('Crosswalk Particulates'!$E:$E,MATCH('2017 EPA Data'!$B1771,'Crosswalk Particulates'!$D:$D,0))</f>
        <v>0</v>
      </c>
      <c r="H1771" s="50">
        <f t="shared" si="27"/>
        <v>0</v>
      </c>
    </row>
    <row r="1772" spans="1:8" hidden="1" x14ac:dyDescent="0.25">
      <c r="A1772" s="31" t="s">
        <v>2438</v>
      </c>
      <c r="B1772" s="31" t="s">
        <v>2619</v>
      </c>
      <c r="C1772" s="31" t="s">
        <v>2408</v>
      </c>
      <c r="D1772" s="41">
        <v>7135.1990762401001</v>
      </c>
      <c r="E1772" s="31" t="s">
        <v>2409</v>
      </c>
      <c r="F1772" s="35" t="str">
        <f>INDEX('Crosswalk Particulates'!$B:$B,MATCH('2017 EPA Data'!A1772,'Crosswalk Particulates'!$A:$A,0))</f>
        <v>process-other-industry</v>
      </c>
      <c r="G1772" s="39">
        <f>INDEX('Crosswalk Particulates'!$E:$E,MATCH('2017 EPA Data'!$B1772,'Crosswalk Particulates'!$D:$D,0))</f>
        <v>0</v>
      </c>
      <c r="H1772" s="50">
        <f t="shared" si="27"/>
        <v>0</v>
      </c>
    </row>
    <row r="1773" spans="1:8" hidden="1" x14ac:dyDescent="0.25">
      <c r="A1773" s="31" t="s">
        <v>2429</v>
      </c>
      <c r="B1773" s="31" t="s">
        <v>2434</v>
      </c>
      <c r="C1773" s="31" t="s">
        <v>2408</v>
      </c>
      <c r="D1773" s="41">
        <v>7108.6369699999996</v>
      </c>
      <c r="E1773" s="31" t="s">
        <v>2409</v>
      </c>
      <c r="F1773" s="35" t="str">
        <f>INDEX('Crosswalk Particulates'!$B:$B,MATCH('2017 EPA Data'!A1773,'Crosswalk Particulates'!$A:$A,0))</f>
        <v>process-other-industry</v>
      </c>
      <c r="G1773" s="39">
        <f>INDEX('Crosswalk Particulates'!$E:$E,MATCH('2017 EPA Data'!$B1773,'Crosswalk Particulates'!$D:$D,0))</f>
        <v>0</v>
      </c>
      <c r="H1773" s="50">
        <f t="shared" si="27"/>
        <v>0</v>
      </c>
    </row>
    <row r="1774" spans="1:8" hidden="1" x14ac:dyDescent="0.25">
      <c r="A1774" s="31" t="s">
        <v>2442</v>
      </c>
      <c r="B1774" s="31" t="s">
        <v>2513</v>
      </c>
      <c r="C1774" s="31" t="s">
        <v>2514</v>
      </c>
      <c r="D1774" s="41">
        <v>7095.264695411046</v>
      </c>
      <c r="E1774" s="31" t="s">
        <v>2409</v>
      </c>
      <c r="F1774" s="35" t="str">
        <f>INDEX('Crosswalk Particulates'!$B:$B,MATCH('2017 EPA Data'!A1774,'Crosswalk Particulates'!$A:$A,0))</f>
        <v>industry-fuel-natural gas</v>
      </c>
      <c r="G1774" s="39">
        <f>INDEX('Crosswalk Particulates'!$E:$E,MATCH('2017 EPA Data'!$B1774,'Crosswalk Particulates'!$D:$D,0))</f>
        <v>0</v>
      </c>
      <c r="H1774" s="50">
        <f t="shared" si="27"/>
        <v>0</v>
      </c>
    </row>
    <row r="1775" spans="1:8" hidden="1" x14ac:dyDescent="0.25">
      <c r="A1775" s="31" t="s">
        <v>2438</v>
      </c>
      <c r="B1775" s="31" t="s">
        <v>2567</v>
      </c>
      <c r="C1775" s="31" t="s">
        <v>2408</v>
      </c>
      <c r="D1775" s="41">
        <v>7071.1797399999996</v>
      </c>
      <c r="E1775" s="31" t="s">
        <v>2409</v>
      </c>
      <c r="F1775" s="35" t="str">
        <f>INDEX('Crosswalk Particulates'!$B:$B,MATCH('2017 EPA Data'!A1775,'Crosswalk Particulates'!$A:$A,0))</f>
        <v>process-other-industry</v>
      </c>
      <c r="G1775" s="39">
        <f>INDEX('Crosswalk Particulates'!$E:$E,MATCH('2017 EPA Data'!$B1775,'Crosswalk Particulates'!$D:$D,0))</f>
        <v>0</v>
      </c>
      <c r="H1775" s="50">
        <f t="shared" si="27"/>
        <v>0</v>
      </c>
    </row>
    <row r="1776" spans="1:8" hidden="1" x14ac:dyDescent="0.25">
      <c r="A1776" s="31" t="s">
        <v>2438</v>
      </c>
      <c r="B1776" s="31" t="s">
        <v>2592</v>
      </c>
      <c r="C1776" s="31" t="s">
        <v>2408</v>
      </c>
      <c r="D1776" s="41">
        <v>7051.1293044800004</v>
      </c>
      <c r="E1776" s="31" t="s">
        <v>2409</v>
      </c>
      <c r="F1776" s="35" t="str">
        <f>INDEX('Crosswalk Particulates'!$B:$B,MATCH('2017 EPA Data'!A1776,'Crosswalk Particulates'!$A:$A,0))</f>
        <v>process-other-industry</v>
      </c>
      <c r="G1776" s="39">
        <f>INDEX('Crosswalk Particulates'!$E:$E,MATCH('2017 EPA Data'!$B1776,'Crosswalk Particulates'!$D:$D,0))</f>
        <v>0</v>
      </c>
      <c r="H1776" s="50">
        <f t="shared" si="27"/>
        <v>0</v>
      </c>
    </row>
    <row r="1777" spans="1:8" hidden="1" x14ac:dyDescent="0.25">
      <c r="A1777" s="31" t="s">
        <v>2469</v>
      </c>
      <c r="B1777" s="31" t="s">
        <v>2569</v>
      </c>
      <c r="C1777" s="31" t="s">
        <v>2408</v>
      </c>
      <c r="D1777" s="41">
        <v>7049.5331999999999</v>
      </c>
      <c r="E1777" s="31" t="s">
        <v>2409</v>
      </c>
      <c r="F1777" s="35" t="str">
        <f>INDEX('Crosswalk Particulates'!$B:$B,MATCH('2017 EPA Data'!A1777,'Crosswalk Particulates'!$A:$A,0))</f>
        <v>process-chemicals-industry</v>
      </c>
      <c r="G1777" s="39">
        <f>INDEX('Crosswalk Particulates'!$E:$E,MATCH('2017 EPA Data'!$B1777,'Crosswalk Particulates'!$D:$D,0))</f>
        <v>0</v>
      </c>
      <c r="H1777" s="50">
        <f t="shared" si="27"/>
        <v>0</v>
      </c>
    </row>
    <row r="1778" spans="1:8" hidden="1" x14ac:dyDescent="0.25">
      <c r="A1778" s="31" t="s">
        <v>2442</v>
      </c>
      <c r="B1778" s="31" t="s">
        <v>2630</v>
      </c>
      <c r="C1778" s="31" t="s">
        <v>2408</v>
      </c>
      <c r="D1778" s="41">
        <v>7043.7970160213681</v>
      </c>
      <c r="E1778" s="31" t="s">
        <v>2409</v>
      </c>
      <c r="F1778" s="35" t="str">
        <f>INDEX('Crosswalk Particulates'!$B:$B,MATCH('2017 EPA Data'!A1778,'Crosswalk Particulates'!$A:$A,0))</f>
        <v>industry-fuel-natural gas</v>
      </c>
      <c r="G1778" s="39">
        <f>INDEX('Crosswalk Particulates'!$E:$E,MATCH('2017 EPA Data'!$B1778,'Crosswalk Particulates'!$D:$D,0))</f>
        <v>0</v>
      </c>
      <c r="H1778" s="50">
        <f t="shared" si="27"/>
        <v>0</v>
      </c>
    </row>
    <row r="1779" spans="1:8" hidden="1" x14ac:dyDescent="0.25">
      <c r="A1779" s="31" t="s">
        <v>2483</v>
      </c>
      <c r="B1779" s="31" t="s">
        <v>2550</v>
      </c>
      <c r="C1779" s="31" t="s">
        <v>2408</v>
      </c>
      <c r="D1779" s="41">
        <v>7033.1544708793199</v>
      </c>
      <c r="E1779" s="31" t="s">
        <v>2409</v>
      </c>
      <c r="F1779" s="35" t="str">
        <f>INDEX('Crosswalk Particulates'!$B:$B,MATCH('2017 EPA Data'!A1779,'Crosswalk Particulates'!$A:$A,0))</f>
        <v>process-ngps-industry</v>
      </c>
      <c r="G1779" s="39">
        <f>INDEX('Crosswalk Particulates'!$E:$E,MATCH('2017 EPA Data'!$B1779,'Crosswalk Particulates'!$D:$D,0))</f>
        <v>0</v>
      </c>
      <c r="H1779" s="50">
        <f t="shared" si="27"/>
        <v>0</v>
      </c>
    </row>
    <row r="1780" spans="1:8" hidden="1" x14ac:dyDescent="0.25">
      <c r="A1780" s="31" t="s">
        <v>2432</v>
      </c>
      <c r="B1780" s="31" t="s">
        <v>2424</v>
      </c>
      <c r="C1780" s="31" t="s">
        <v>2408</v>
      </c>
      <c r="D1780" s="41">
        <v>7028.8376575710063</v>
      </c>
      <c r="E1780" s="31" t="s">
        <v>2409</v>
      </c>
      <c r="F1780" s="35" t="str">
        <f>INDEX('Crosswalk Particulates'!$B:$B,MATCH('2017 EPA Data'!A1780,'Crosswalk Particulates'!$A:$A,0))</f>
        <v>Transportation Sector</v>
      </c>
      <c r="G1780" s="39">
        <f>INDEX('Crosswalk Particulates'!$E:$E,MATCH('2017 EPA Data'!$B1780,'Crosswalk Particulates'!$D:$D,0))</f>
        <v>0</v>
      </c>
      <c r="H1780" s="50">
        <f t="shared" si="27"/>
        <v>0</v>
      </c>
    </row>
    <row r="1781" spans="1:8" hidden="1" x14ac:dyDescent="0.25">
      <c r="A1781" s="31" t="s">
        <v>2445</v>
      </c>
      <c r="B1781" s="31" t="s">
        <v>2519</v>
      </c>
      <c r="C1781" s="31" t="s">
        <v>2408</v>
      </c>
      <c r="D1781" s="41">
        <v>7025.3086610276432</v>
      </c>
      <c r="E1781" s="31" t="s">
        <v>2409</v>
      </c>
      <c r="F1781" s="35" t="str">
        <f>INDEX('Crosswalk Particulates'!$B:$B,MATCH('2017 EPA Data'!A1781,'Crosswalk Particulates'!$A:$A,0))</f>
        <v>Transportation Sector</v>
      </c>
      <c r="G1781" s="39">
        <f>INDEX('Crosswalk Particulates'!$E:$E,MATCH('2017 EPA Data'!$B1781,'Crosswalk Particulates'!$D:$D,0))</f>
        <v>0</v>
      </c>
      <c r="H1781" s="50">
        <f t="shared" si="27"/>
        <v>0</v>
      </c>
    </row>
    <row r="1782" spans="1:8" hidden="1" x14ac:dyDescent="0.25">
      <c r="A1782" s="31" t="s">
        <v>2556</v>
      </c>
      <c r="B1782" s="31" t="s">
        <v>2521</v>
      </c>
      <c r="D1782" s="41">
        <v>7003.5857233579991</v>
      </c>
      <c r="E1782" s="31" t="s">
        <v>2413</v>
      </c>
      <c r="F1782" s="35" t="str">
        <f>INDEX('Crosswalk Particulates'!$B:$B,MATCH('2017 EPA Data'!A1782,'Crosswalk Particulates'!$A:$A,0))</f>
        <v>Commercial Buildings Sector</v>
      </c>
      <c r="G1782" s="39">
        <f>INDEX('Crosswalk Particulates'!$E:$E,MATCH('2017 EPA Data'!$B1782,'Crosswalk Particulates'!$D:$D,0))</f>
        <v>0</v>
      </c>
      <c r="H1782" s="50">
        <f t="shared" si="27"/>
        <v>6353553649.4797287</v>
      </c>
    </row>
    <row r="1783" spans="1:8" hidden="1" x14ac:dyDescent="0.25">
      <c r="A1783" s="31" t="s">
        <v>2510</v>
      </c>
      <c r="B1783" s="31" t="s">
        <v>2434</v>
      </c>
      <c r="C1783" s="31" t="s">
        <v>2408</v>
      </c>
      <c r="D1783" s="41">
        <v>6979.7449999999999</v>
      </c>
      <c r="E1783" s="31" t="s">
        <v>2409</v>
      </c>
      <c r="F1783" s="35" t="str">
        <f>INDEX('Crosswalk Particulates'!$B:$B,MATCH('2017 EPA Data'!A1783,'Crosswalk Particulates'!$A:$A,0))</f>
        <v>process-iron and steel-industry</v>
      </c>
      <c r="G1783" s="39">
        <f>INDEX('Crosswalk Particulates'!$E:$E,MATCH('2017 EPA Data'!$B1783,'Crosswalk Particulates'!$D:$D,0))</f>
        <v>0</v>
      </c>
      <c r="H1783" s="50">
        <f t="shared" si="27"/>
        <v>0</v>
      </c>
    </row>
    <row r="1784" spans="1:8" hidden="1" x14ac:dyDescent="0.25">
      <c r="A1784" s="31" t="s">
        <v>2429</v>
      </c>
      <c r="B1784" s="31" t="s">
        <v>2648</v>
      </c>
      <c r="C1784" s="31" t="s">
        <v>2408</v>
      </c>
      <c r="D1784" s="41">
        <v>6956.3120120000003</v>
      </c>
      <c r="E1784" s="31" t="s">
        <v>2409</v>
      </c>
      <c r="F1784" s="35" t="str">
        <f>INDEX('Crosswalk Particulates'!$B:$B,MATCH('2017 EPA Data'!A1784,'Crosswalk Particulates'!$A:$A,0))</f>
        <v>process-other-industry</v>
      </c>
      <c r="G1784" s="39">
        <f>INDEX('Crosswalk Particulates'!$E:$E,MATCH('2017 EPA Data'!$B1784,'Crosswalk Particulates'!$D:$D,0))</f>
        <v>0</v>
      </c>
      <c r="H1784" s="50">
        <f t="shared" si="27"/>
        <v>0</v>
      </c>
    </row>
    <row r="1785" spans="1:8" hidden="1" x14ac:dyDescent="0.25">
      <c r="A1785" s="31" t="s">
        <v>2540</v>
      </c>
      <c r="B1785" s="31" t="s">
        <v>2428</v>
      </c>
      <c r="C1785" s="31" t="s">
        <v>2408</v>
      </c>
      <c r="D1785" s="41">
        <v>6950.169223602953</v>
      </c>
      <c r="E1785" s="31" t="s">
        <v>2409</v>
      </c>
      <c r="F1785" s="35" t="str">
        <f>INDEX('Crosswalk Particulates'!$B:$B,MATCH('2017 EPA Data'!A1785,'Crosswalk Particulates'!$A:$A,0))</f>
        <v>Electricity Sector</v>
      </c>
      <c r="G1785" s="39">
        <f>INDEX('Crosswalk Particulates'!$E:$E,MATCH('2017 EPA Data'!$B1785,'Crosswalk Particulates'!$D:$D,0))</f>
        <v>0</v>
      </c>
      <c r="H1785" s="50">
        <f t="shared" si="27"/>
        <v>0</v>
      </c>
    </row>
    <row r="1786" spans="1:8" hidden="1" x14ac:dyDescent="0.25">
      <c r="A1786" s="31" t="s">
        <v>2456</v>
      </c>
      <c r="B1786" s="31" t="s">
        <v>2625</v>
      </c>
      <c r="C1786" s="31" t="s">
        <v>2408</v>
      </c>
      <c r="D1786" s="41">
        <v>6938.1882570400003</v>
      </c>
      <c r="E1786" s="31" t="s">
        <v>2409</v>
      </c>
      <c r="F1786" s="35" t="str">
        <f>INDEX('Crosswalk Particulates'!$B:$B,MATCH('2017 EPA Data'!A1786,'Crosswalk Particulates'!$A:$A,0))</f>
        <v>Electricity Sector</v>
      </c>
      <c r="G1786" s="39">
        <f>INDEX('Crosswalk Particulates'!$E:$E,MATCH('2017 EPA Data'!$B1786,'Crosswalk Particulates'!$D:$D,0))</f>
        <v>0</v>
      </c>
      <c r="H1786" s="50">
        <f t="shared" si="27"/>
        <v>0</v>
      </c>
    </row>
    <row r="1787" spans="1:8" hidden="1" x14ac:dyDescent="0.25">
      <c r="A1787" s="31" t="s">
        <v>2510</v>
      </c>
      <c r="B1787" s="31" t="s">
        <v>2427</v>
      </c>
      <c r="C1787" s="31" t="s">
        <v>2408</v>
      </c>
      <c r="D1787" s="41">
        <v>6937.7020144400003</v>
      </c>
      <c r="E1787" s="31" t="s">
        <v>2409</v>
      </c>
      <c r="F1787" s="35" t="str">
        <f>INDEX('Crosswalk Particulates'!$B:$B,MATCH('2017 EPA Data'!A1787,'Crosswalk Particulates'!$A:$A,0))</f>
        <v>process-iron and steel-industry</v>
      </c>
      <c r="G1787" s="39">
        <f>INDEX('Crosswalk Particulates'!$E:$E,MATCH('2017 EPA Data'!$B1787,'Crosswalk Particulates'!$D:$D,0))</f>
        <v>0</v>
      </c>
      <c r="H1787" s="50">
        <f t="shared" si="27"/>
        <v>0</v>
      </c>
    </row>
    <row r="1788" spans="1:8" hidden="1" x14ac:dyDescent="0.25">
      <c r="A1788" s="31" t="s">
        <v>2523</v>
      </c>
      <c r="B1788" s="31" t="s">
        <v>2447</v>
      </c>
      <c r="C1788" s="31" t="s">
        <v>2448</v>
      </c>
      <c r="D1788" s="41">
        <v>6916.9866624103179</v>
      </c>
      <c r="E1788" s="31" t="s">
        <v>2413</v>
      </c>
      <c r="F1788" s="35" t="str">
        <f>INDEX('Crosswalk Particulates'!$B:$B,MATCH('2017 EPA Data'!A1788,'Crosswalk Particulates'!$A:$A,0))</f>
        <v>industry-fuel-other</v>
      </c>
      <c r="G1788" s="39" t="str">
        <f>INDEX('Crosswalk Particulates'!$E:$E,MATCH('2017 EPA Data'!$B1788,'Crosswalk Particulates'!$D:$D,0))</f>
        <v>VOC</v>
      </c>
      <c r="H1788" s="50">
        <f t="shared" si="27"/>
        <v>6274992209.4604225</v>
      </c>
    </row>
    <row r="1789" spans="1:8" hidden="1" x14ac:dyDescent="0.25">
      <c r="A1789" s="31" t="s">
        <v>2476</v>
      </c>
      <c r="B1789" s="31" t="s">
        <v>2642</v>
      </c>
      <c r="C1789" s="31" t="s">
        <v>2408</v>
      </c>
      <c r="D1789" s="41">
        <v>6915.3458726251038</v>
      </c>
      <c r="E1789" s="31" t="s">
        <v>2409</v>
      </c>
      <c r="F1789" s="35" t="str">
        <f>INDEX('Crosswalk Particulates'!$B:$B,MATCH('2017 EPA Data'!A1789,'Crosswalk Particulates'!$A:$A,0))</f>
        <v>process-other-industry</v>
      </c>
      <c r="G1789" s="39">
        <f>INDEX('Crosswalk Particulates'!$E:$E,MATCH('2017 EPA Data'!$B1789,'Crosswalk Particulates'!$D:$D,0))</f>
        <v>0</v>
      </c>
      <c r="H1789" s="50">
        <f t="shared" si="27"/>
        <v>0</v>
      </c>
    </row>
    <row r="1790" spans="1:8" hidden="1" x14ac:dyDescent="0.25">
      <c r="A1790" s="31" t="s">
        <v>2442</v>
      </c>
      <c r="B1790" s="31" t="s">
        <v>2462</v>
      </c>
      <c r="C1790" s="31" t="s">
        <v>2408</v>
      </c>
      <c r="D1790" s="41">
        <v>6907.6288999999997</v>
      </c>
      <c r="E1790" s="31" t="s">
        <v>2409</v>
      </c>
      <c r="F1790" s="35" t="str">
        <f>INDEX('Crosswalk Particulates'!$B:$B,MATCH('2017 EPA Data'!A1790,'Crosswalk Particulates'!$A:$A,0))</f>
        <v>industry-fuel-natural gas</v>
      </c>
      <c r="G1790" s="39">
        <f>INDEX('Crosswalk Particulates'!$E:$E,MATCH('2017 EPA Data'!$B1790,'Crosswalk Particulates'!$D:$D,0))</f>
        <v>0</v>
      </c>
      <c r="H1790" s="50">
        <f t="shared" si="27"/>
        <v>0</v>
      </c>
    </row>
    <row r="1791" spans="1:8" hidden="1" x14ac:dyDescent="0.25">
      <c r="A1791" s="31" t="s">
        <v>2429</v>
      </c>
      <c r="B1791" s="31" t="s">
        <v>2558</v>
      </c>
      <c r="C1791" s="31" t="s">
        <v>2408</v>
      </c>
      <c r="D1791" s="41">
        <v>6901.1609960400001</v>
      </c>
      <c r="E1791" s="31" t="s">
        <v>2409</v>
      </c>
      <c r="F1791" s="35" t="str">
        <f>INDEX('Crosswalk Particulates'!$B:$B,MATCH('2017 EPA Data'!A1791,'Crosswalk Particulates'!$A:$A,0))</f>
        <v>process-other-industry</v>
      </c>
      <c r="G1791" s="39">
        <f>INDEX('Crosswalk Particulates'!$E:$E,MATCH('2017 EPA Data'!$B1791,'Crosswalk Particulates'!$D:$D,0))</f>
        <v>0</v>
      </c>
      <c r="H1791" s="50">
        <f t="shared" si="27"/>
        <v>0</v>
      </c>
    </row>
    <row r="1792" spans="1:8" hidden="1" x14ac:dyDescent="0.25">
      <c r="A1792" s="31" t="s">
        <v>2560</v>
      </c>
      <c r="B1792" s="31" t="s">
        <v>2484</v>
      </c>
      <c r="C1792" s="31" t="s">
        <v>2408</v>
      </c>
      <c r="D1792" s="41">
        <v>6863.8413300000002</v>
      </c>
      <c r="E1792" s="31" t="s">
        <v>2409</v>
      </c>
      <c r="F1792" s="35" t="str">
        <f>INDEX('Crosswalk Particulates'!$B:$B,MATCH('2017 EPA Data'!A1792,'Crosswalk Particulates'!$A:$A,0))</f>
        <v>Commercial Buildings Sector</v>
      </c>
      <c r="G1792" s="39">
        <f>INDEX('Crosswalk Particulates'!$E:$E,MATCH('2017 EPA Data'!$B1792,'Crosswalk Particulates'!$D:$D,0))</f>
        <v>0</v>
      </c>
      <c r="H1792" s="50">
        <f t="shared" si="27"/>
        <v>0</v>
      </c>
    </row>
    <row r="1793" spans="1:8" hidden="1" x14ac:dyDescent="0.25">
      <c r="A1793" s="31" t="s">
        <v>2446</v>
      </c>
      <c r="B1793" s="31" t="s">
        <v>2467</v>
      </c>
      <c r="C1793" s="31" t="s">
        <v>2408</v>
      </c>
      <c r="D1793" s="41">
        <v>6839.7361698000004</v>
      </c>
      <c r="E1793" s="31" t="s">
        <v>2409</v>
      </c>
      <c r="F1793" s="35" t="str">
        <f>INDEX('Crosswalk Particulates'!$B:$B,MATCH('2017 EPA Data'!A1793,'Crosswalk Particulates'!$A:$A,0))</f>
        <v>process-other-industry</v>
      </c>
      <c r="G1793" s="39">
        <f>INDEX('Crosswalk Particulates'!$E:$E,MATCH('2017 EPA Data'!$B1793,'Crosswalk Particulates'!$D:$D,0))</f>
        <v>0</v>
      </c>
      <c r="H1793" s="50">
        <f t="shared" si="27"/>
        <v>0</v>
      </c>
    </row>
    <row r="1794" spans="1:8" hidden="1" x14ac:dyDescent="0.25">
      <c r="A1794" s="31" t="s">
        <v>2538</v>
      </c>
      <c r="B1794" s="31" t="s">
        <v>2430</v>
      </c>
      <c r="C1794" s="31" t="s">
        <v>2408</v>
      </c>
      <c r="D1794" s="41">
        <v>6832.1750459719997</v>
      </c>
      <c r="E1794" s="31" t="s">
        <v>2409</v>
      </c>
      <c r="F1794" s="35" t="str">
        <f>INDEX('Crosswalk Particulates'!$B:$B,MATCH('2017 EPA Data'!A1794,'Crosswalk Particulates'!$A:$A,0))</f>
        <v>process-mining-industry</v>
      </c>
      <c r="G1794" s="39">
        <f>INDEX('Crosswalk Particulates'!$E:$E,MATCH('2017 EPA Data'!$B1794,'Crosswalk Particulates'!$D:$D,0))</f>
        <v>0</v>
      </c>
      <c r="H1794" s="50">
        <f t="shared" si="27"/>
        <v>0</v>
      </c>
    </row>
    <row r="1795" spans="1:8" hidden="1" x14ac:dyDescent="0.25">
      <c r="A1795" s="31" t="s">
        <v>2523</v>
      </c>
      <c r="B1795" s="31" t="s">
        <v>2511</v>
      </c>
      <c r="C1795" s="31" t="s">
        <v>2408</v>
      </c>
      <c r="D1795" s="41">
        <v>6808.4498479635859</v>
      </c>
      <c r="E1795" s="31" t="s">
        <v>2409</v>
      </c>
      <c r="F1795" s="35" t="str">
        <f>INDEX('Crosswalk Particulates'!$B:$B,MATCH('2017 EPA Data'!A1795,'Crosswalk Particulates'!$A:$A,0))</f>
        <v>industry-fuel-other</v>
      </c>
      <c r="G1795" s="39">
        <f>INDEX('Crosswalk Particulates'!$E:$E,MATCH('2017 EPA Data'!$B1795,'Crosswalk Particulates'!$D:$D,0))</f>
        <v>0</v>
      </c>
      <c r="H1795" s="50">
        <f t="shared" si="27"/>
        <v>0</v>
      </c>
    </row>
    <row r="1796" spans="1:8" hidden="1" x14ac:dyDescent="0.25">
      <c r="A1796" s="31" t="s">
        <v>2498</v>
      </c>
      <c r="B1796" s="31" t="s">
        <v>2484</v>
      </c>
      <c r="C1796" s="31" t="s">
        <v>2408</v>
      </c>
      <c r="D1796" s="41">
        <v>6806.3554000000004</v>
      </c>
      <c r="E1796" s="31" t="s">
        <v>2409</v>
      </c>
      <c r="F1796" s="35" t="str">
        <f>INDEX('Crosswalk Particulates'!$B:$B,MATCH('2017 EPA Data'!A1796,'Crosswalk Particulates'!$A:$A,0))</f>
        <v>process-cement-industry</v>
      </c>
      <c r="G1796" s="39">
        <f>INDEX('Crosswalk Particulates'!$E:$E,MATCH('2017 EPA Data'!$B1796,'Crosswalk Particulates'!$D:$D,0))</f>
        <v>0</v>
      </c>
      <c r="H1796" s="50">
        <f t="shared" ref="H1796:H1859" si="28">IF(E1796="TON",D1796/metricton_to_shortton,0)*10^6</f>
        <v>0</v>
      </c>
    </row>
    <row r="1797" spans="1:8" hidden="1" x14ac:dyDescent="0.25">
      <c r="A1797" s="31" t="s">
        <v>2438</v>
      </c>
      <c r="B1797" s="31" t="s">
        <v>2590</v>
      </c>
      <c r="C1797" s="31" t="s">
        <v>2408</v>
      </c>
      <c r="D1797" s="41">
        <v>6759.0439999999999</v>
      </c>
      <c r="E1797" s="31" t="s">
        <v>2409</v>
      </c>
      <c r="F1797" s="35" t="str">
        <f>INDEX('Crosswalk Particulates'!$B:$B,MATCH('2017 EPA Data'!A1797,'Crosswalk Particulates'!$A:$A,0))</f>
        <v>process-other-industry</v>
      </c>
      <c r="G1797" s="39">
        <f>INDEX('Crosswalk Particulates'!$E:$E,MATCH('2017 EPA Data'!$B1797,'Crosswalk Particulates'!$D:$D,0))</f>
        <v>0</v>
      </c>
      <c r="H1797" s="50">
        <f t="shared" si="28"/>
        <v>0</v>
      </c>
    </row>
    <row r="1798" spans="1:8" hidden="1" x14ac:dyDescent="0.25">
      <c r="A1798" s="31" t="s">
        <v>2410</v>
      </c>
      <c r="B1798" s="31" t="s">
        <v>2559</v>
      </c>
      <c r="C1798" s="31" t="s">
        <v>2408</v>
      </c>
      <c r="D1798" s="41">
        <v>6725.0662621429356</v>
      </c>
      <c r="E1798" s="31" t="s">
        <v>2409</v>
      </c>
      <c r="F1798" s="35" t="str">
        <f>INDEX('Crosswalk Particulates'!$B:$B,MATCH('2017 EPA Data'!A1798,'Crosswalk Particulates'!$A:$A,0))</f>
        <v>process-other-industry</v>
      </c>
      <c r="G1798" s="39">
        <f>INDEX('Crosswalk Particulates'!$E:$E,MATCH('2017 EPA Data'!$B1798,'Crosswalk Particulates'!$D:$D,0))</f>
        <v>0</v>
      </c>
      <c r="H1798" s="50">
        <f t="shared" si="28"/>
        <v>0</v>
      </c>
    </row>
    <row r="1799" spans="1:8" hidden="1" x14ac:dyDescent="0.25">
      <c r="A1799" s="31" t="s">
        <v>2441</v>
      </c>
      <c r="B1799" s="31" t="s">
        <v>2574</v>
      </c>
      <c r="C1799" s="31" t="s">
        <v>2408</v>
      </c>
      <c r="D1799" s="41">
        <v>6715.0179993920001</v>
      </c>
      <c r="E1799" s="31" t="s">
        <v>2409</v>
      </c>
      <c r="F1799" s="35" t="str">
        <f>INDEX('Crosswalk Particulates'!$B:$B,MATCH('2017 EPA Data'!A1799,'Crosswalk Particulates'!$A:$A,0))</f>
        <v>process-other-industry</v>
      </c>
      <c r="G1799" s="39">
        <f>INDEX('Crosswalk Particulates'!$E:$E,MATCH('2017 EPA Data'!$B1799,'Crosswalk Particulates'!$D:$D,0))</f>
        <v>0</v>
      </c>
      <c r="H1799" s="50">
        <f t="shared" si="28"/>
        <v>0</v>
      </c>
    </row>
    <row r="1800" spans="1:8" hidden="1" x14ac:dyDescent="0.25">
      <c r="A1800" s="31" t="s">
        <v>2477</v>
      </c>
      <c r="B1800" s="31" t="s">
        <v>2579</v>
      </c>
      <c r="C1800" s="31" t="s">
        <v>2408</v>
      </c>
      <c r="D1800" s="41">
        <v>6706.7257360000003</v>
      </c>
      <c r="E1800" s="31" t="s">
        <v>2409</v>
      </c>
      <c r="F1800" s="35" t="str">
        <f>INDEX('Crosswalk Particulates'!$B:$B,MATCH('2017 EPA Data'!A1800,'Crosswalk Particulates'!$A:$A,0))</f>
        <v>process-other-industry</v>
      </c>
      <c r="G1800" s="39">
        <f>INDEX('Crosswalk Particulates'!$E:$E,MATCH('2017 EPA Data'!$B1800,'Crosswalk Particulates'!$D:$D,0))</f>
        <v>0</v>
      </c>
      <c r="H1800" s="50">
        <f t="shared" si="28"/>
        <v>0</v>
      </c>
    </row>
    <row r="1801" spans="1:8" hidden="1" x14ac:dyDescent="0.25">
      <c r="A1801" s="31" t="s">
        <v>2498</v>
      </c>
      <c r="B1801" s="31" t="s">
        <v>2501</v>
      </c>
      <c r="C1801" s="31" t="s">
        <v>2448</v>
      </c>
      <c r="D1801" s="41">
        <v>6686.0844468346631</v>
      </c>
      <c r="E1801" s="31" t="s">
        <v>2413</v>
      </c>
      <c r="F1801" s="35" t="str">
        <f>INDEX('Crosswalk Particulates'!$B:$B,MATCH('2017 EPA Data'!A1801,'Crosswalk Particulates'!$A:$A,0))</f>
        <v>process-cement-industry</v>
      </c>
      <c r="G1801" s="39" t="str">
        <f>INDEX('Crosswalk Particulates'!$E:$E,MATCH('2017 EPA Data'!$B1801,'Crosswalk Particulates'!$D:$D,0))</f>
        <v>PM25</v>
      </c>
      <c r="H1801" s="50">
        <f t="shared" si="28"/>
        <v>6065520993.9442291</v>
      </c>
    </row>
    <row r="1802" spans="1:8" hidden="1" x14ac:dyDescent="0.25">
      <c r="A1802" s="31" t="s">
        <v>2510</v>
      </c>
      <c r="B1802" s="31" t="s">
        <v>2462</v>
      </c>
      <c r="C1802" s="31" t="s">
        <v>2408</v>
      </c>
      <c r="D1802" s="41">
        <v>6677.8310000000001</v>
      </c>
      <c r="E1802" s="31" t="s">
        <v>2409</v>
      </c>
      <c r="F1802" s="35" t="str">
        <f>INDEX('Crosswalk Particulates'!$B:$B,MATCH('2017 EPA Data'!A1802,'Crosswalk Particulates'!$A:$A,0))</f>
        <v>process-iron and steel-industry</v>
      </c>
      <c r="G1802" s="39">
        <f>INDEX('Crosswalk Particulates'!$E:$E,MATCH('2017 EPA Data'!$B1802,'Crosswalk Particulates'!$D:$D,0))</f>
        <v>0</v>
      </c>
      <c r="H1802" s="50">
        <f t="shared" si="28"/>
        <v>0</v>
      </c>
    </row>
    <row r="1803" spans="1:8" hidden="1" x14ac:dyDescent="0.25">
      <c r="A1803" s="31" t="s">
        <v>2444</v>
      </c>
      <c r="B1803" s="31" t="s">
        <v>2595</v>
      </c>
      <c r="C1803" s="31" t="s">
        <v>2408</v>
      </c>
      <c r="D1803" s="41">
        <v>6651.11</v>
      </c>
      <c r="E1803" s="31" t="s">
        <v>2409</v>
      </c>
      <c r="F1803" s="35" t="str">
        <f>INDEX('Crosswalk Particulates'!$B:$B,MATCH('2017 EPA Data'!A1803,'Crosswalk Particulates'!$A:$A,0))</f>
        <v>process-other-industry</v>
      </c>
      <c r="G1803" s="39">
        <f>INDEX('Crosswalk Particulates'!$E:$E,MATCH('2017 EPA Data'!$B1803,'Crosswalk Particulates'!$D:$D,0))</f>
        <v>0</v>
      </c>
      <c r="H1803" s="50">
        <f t="shared" si="28"/>
        <v>0</v>
      </c>
    </row>
    <row r="1804" spans="1:8" hidden="1" x14ac:dyDescent="0.25">
      <c r="A1804" s="31" t="s">
        <v>2432</v>
      </c>
      <c r="B1804" s="31" t="s">
        <v>2512</v>
      </c>
      <c r="C1804" s="31" t="s">
        <v>2408</v>
      </c>
      <c r="D1804" s="41">
        <v>6646.2041352117758</v>
      </c>
      <c r="E1804" s="31" t="s">
        <v>2409</v>
      </c>
      <c r="F1804" s="35" t="str">
        <f>INDEX('Crosswalk Particulates'!$B:$B,MATCH('2017 EPA Data'!A1804,'Crosswalk Particulates'!$A:$A,0))</f>
        <v>Transportation Sector</v>
      </c>
      <c r="G1804" s="39">
        <f>INDEX('Crosswalk Particulates'!$E:$E,MATCH('2017 EPA Data'!$B1804,'Crosswalk Particulates'!$D:$D,0))</f>
        <v>0</v>
      </c>
      <c r="H1804" s="50">
        <f t="shared" si="28"/>
        <v>0</v>
      </c>
    </row>
    <row r="1805" spans="1:8" hidden="1" x14ac:dyDescent="0.25">
      <c r="A1805" s="31" t="s">
        <v>2429</v>
      </c>
      <c r="B1805" s="31" t="s">
        <v>2525</v>
      </c>
      <c r="D1805" s="41">
        <v>6635.7849679738983</v>
      </c>
      <c r="E1805" s="31" t="s">
        <v>2413</v>
      </c>
      <c r="F1805" s="35" t="str">
        <f>INDEX('Crosswalk Particulates'!$B:$B,MATCH('2017 EPA Data'!A1805,'Crosswalk Particulates'!$A:$A,0))</f>
        <v>process-other-industry</v>
      </c>
      <c r="G1805" s="39" t="str">
        <f>INDEX('Crosswalk Particulates'!$E:$E,MATCH('2017 EPA Data'!$B1805,'Crosswalk Particulates'!$D:$D,0))</f>
        <v>OC</v>
      </c>
      <c r="H1805" s="50">
        <f t="shared" si="28"/>
        <v>6019890020.0251284</v>
      </c>
    </row>
    <row r="1806" spans="1:8" hidden="1" x14ac:dyDescent="0.25">
      <c r="A1806" s="31" t="s">
        <v>2540</v>
      </c>
      <c r="B1806" s="31" t="s">
        <v>2422</v>
      </c>
      <c r="C1806" s="31" t="s">
        <v>2408</v>
      </c>
      <c r="D1806" s="41">
        <v>6551.5842646901401</v>
      </c>
      <c r="E1806" s="31" t="s">
        <v>2409</v>
      </c>
      <c r="F1806" s="35" t="str">
        <f>INDEX('Crosswalk Particulates'!$B:$B,MATCH('2017 EPA Data'!A1806,'Crosswalk Particulates'!$A:$A,0))</f>
        <v>Electricity Sector</v>
      </c>
      <c r="G1806" s="39">
        <f>INDEX('Crosswalk Particulates'!$E:$E,MATCH('2017 EPA Data'!$B1806,'Crosswalk Particulates'!$D:$D,0))</f>
        <v>0</v>
      </c>
      <c r="H1806" s="50">
        <f t="shared" si="28"/>
        <v>0</v>
      </c>
    </row>
    <row r="1807" spans="1:8" hidden="1" x14ac:dyDescent="0.25">
      <c r="A1807" s="31" t="s">
        <v>2410</v>
      </c>
      <c r="B1807" s="31" t="s">
        <v>2527</v>
      </c>
      <c r="C1807" s="31" t="s">
        <v>2408</v>
      </c>
      <c r="D1807" s="41">
        <v>6534.1969853456148</v>
      </c>
      <c r="E1807" s="31" t="s">
        <v>2409</v>
      </c>
      <c r="F1807" s="35" t="str">
        <f>INDEX('Crosswalk Particulates'!$B:$B,MATCH('2017 EPA Data'!A1807,'Crosswalk Particulates'!$A:$A,0))</f>
        <v>process-other-industry</v>
      </c>
      <c r="G1807" s="39">
        <f>INDEX('Crosswalk Particulates'!$E:$E,MATCH('2017 EPA Data'!$B1807,'Crosswalk Particulates'!$D:$D,0))</f>
        <v>0</v>
      </c>
      <c r="H1807" s="50">
        <f t="shared" si="28"/>
        <v>0</v>
      </c>
    </row>
    <row r="1808" spans="1:8" hidden="1" x14ac:dyDescent="0.25">
      <c r="A1808" s="31" t="s">
        <v>2487</v>
      </c>
      <c r="B1808" s="31" t="s">
        <v>2470</v>
      </c>
      <c r="C1808" s="31" t="s">
        <v>2408</v>
      </c>
      <c r="D1808" s="41">
        <v>6497</v>
      </c>
      <c r="E1808" s="31" t="s">
        <v>2409</v>
      </c>
      <c r="F1808" s="35" t="str">
        <f>INDEX('Crosswalk Particulates'!$B:$B,MATCH('2017 EPA Data'!A1808,'Crosswalk Particulates'!$A:$A,0))</f>
        <v>industry-fuel-coal</v>
      </c>
      <c r="G1808" s="39">
        <f>INDEX('Crosswalk Particulates'!$E:$E,MATCH('2017 EPA Data'!$B1808,'Crosswalk Particulates'!$D:$D,0))</f>
        <v>0</v>
      </c>
      <c r="H1808" s="50">
        <f t="shared" si="28"/>
        <v>0</v>
      </c>
    </row>
    <row r="1809" spans="1:8" hidden="1" x14ac:dyDescent="0.25">
      <c r="A1809" s="31" t="s">
        <v>2438</v>
      </c>
      <c r="B1809" s="31" t="s">
        <v>2452</v>
      </c>
      <c r="C1809" s="31" t="s">
        <v>2408</v>
      </c>
      <c r="D1809" s="41">
        <v>6446.929408</v>
      </c>
      <c r="E1809" s="31" t="s">
        <v>2409</v>
      </c>
      <c r="F1809" s="35" t="str">
        <f>INDEX('Crosswalk Particulates'!$B:$B,MATCH('2017 EPA Data'!A1809,'Crosswalk Particulates'!$A:$A,0))</f>
        <v>process-other-industry</v>
      </c>
      <c r="G1809" s="39">
        <f>INDEX('Crosswalk Particulates'!$E:$E,MATCH('2017 EPA Data'!$B1809,'Crosswalk Particulates'!$D:$D,0))</f>
        <v>0</v>
      </c>
      <c r="H1809" s="50">
        <f t="shared" si="28"/>
        <v>0</v>
      </c>
    </row>
    <row r="1810" spans="1:8" hidden="1" x14ac:dyDescent="0.25">
      <c r="A1810" s="31" t="s">
        <v>2475</v>
      </c>
      <c r="B1810" s="31" t="s">
        <v>2495</v>
      </c>
      <c r="C1810" s="31" t="s">
        <v>2408</v>
      </c>
      <c r="D1810" s="41">
        <v>6442.1416923306297</v>
      </c>
      <c r="E1810" s="31" t="s">
        <v>2409</v>
      </c>
      <c r="F1810" s="35" t="str">
        <f>INDEX('Crosswalk Particulates'!$B:$B,MATCH('2017 EPA Data'!A1810,'Crosswalk Particulates'!$A:$A,0))</f>
        <v>Electricity Sector</v>
      </c>
      <c r="G1810" s="39">
        <f>INDEX('Crosswalk Particulates'!$E:$E,MATCH('2017 EPA Data'!$B1810,'Crosswalk Particulates'!$D:$D,0))</f>
        <v>0</v>
      </c>
      <c r="H1810" s="50">
        <f t="shared" si="28"/>
        <v>0</v>
      </c>
    </row>
    <row r="1811" spans="1:8" hidden="1" x14ac:dyDescent="0.25">
      <c r="A1811" s="31" t="s">
        <v>2499</v>
      </c>
      <c r="B1811" s="31" t="s">
        <v>2497</v>
      </c>
      <c r="C1811" s="31" t="s">
        <v>2408</v>
      </c>
      <c r="D1811" s="41">
        <v>6424.6708056500001</v>
      </c>
      <c r="E1811" s="31" t="s">
        <v>2409</v>
      </c>
      <c r="F1811" s="35" t="str">
        <f>INDEX('Crosswalk Particulates'!$B:$B,MATCH('2017 EPA Data'!A1811,'Crosswalk Particulates'!$A:$A,0))</f>
        <v>Electricity Sector</v>
      </c>
      <c r="G1811" s="39">
        <f>INDEX('Crosswalk Particulates'!$E:$E,MATCH('2017 EPA Data'!$B1811,'Crosswalk Particulates'!$D:$D,0))</f>
        <v>0</v>
      </c>
      <c r="H1811" s="50">
        <f t="shared" si="28"/>
        <v>0</v>
      </c>
    </row>
    <row r="1812" spans="1:8" hidden="1" x14ac:dyDescent="0.25">
      <c r="A1812" s="31" t="s">
        <v>2442</v>
      </c>
      <c r="B1812" s="31" t="s">
        <v>2588</v>
      </c>
      <c r="C1812" s="31" t="s">
        <v>2408</v>
      </c>
      <c r="D1812" s="41">
        <v>6423.9486582427126</v>
      </c>
      <c r="E1812" s="31" t="s">
        <v>2409</v>
      </c>
      <c r="F1812" s="35" t="str">
        <f>INDEX('Crosswalk Particulates'!$B:$B,MATCH('2017 EPA Data'!A1812,'Crosswalk Particulates'!$A:$A,0))</f>
        <v>industry-fuel-natural gas</v>
      </c>
      <c r="G1812" s="39">
        <f>INDEX('Crosswalk Particulates'!$E:$E,MATCH('2017 EPA Data'!$B1812,'Crosswalk Particulates'!$D:$D,0))</f>
        <v>0</v>
      </c>
      <c r="H1812" s="50">
        <f t="shared" si="28"/>
        <v>0</v>
      </c>
    </row>
    <row r="1813" spans="1:8" hidden="1" x14ac:dyDescent="0.25">
      <c r="A1813" s="31" t="s">
        <v>2491</v>
      </c>
      <c r="B1813" s="31" t="s">
        <v>2459</v>
      </c>
      <c r="C1813" s="31" t="s">
        <v>2408</v>
      </c>
      <c r="D1813" s="41">
        <v>6408.6147050358477</v>
      </c>
      <c r="E1813" s="31" t="s">
        <v>2409</v>
      </c>
      <c r="F1813" s="35" t="str">
        <f>INDEX('Crosswalk Particulates'!$B:$B,MATCH('2017 EPA Data'!A1813,'Crosswalk Particulates'!$A:$A,0))</f>
        <v>industry-fuel-biomass</v>
      </c>
      <c r="G1813" s="39">
        <f>INDEX('Crosswalk Particulates'!$E:$E,MATCH('2017 EPA Data'!$B1813,'Crosswalk Particulates'!$D:$D,0))</f>
        <v>0</v>
      </c>
      <c r="H1813" s="50">
        <f t="shared" si="28"/>
        <v>0</v>
      </c>
    </row>
    <row r="1814" spans="1:8" hidden="1" x14ac:dyDescent="0.25">
      <c r="A1814" s="31" t="s">
        <v>2444</v>
      </c>
      <c r="B1814" s="31" t="s">
        <v>2471</v>
      </c>
      <c r="C1814" s="31" t="s">
        <v>2408</v>
      </c>
      <c r="D1814" s="41">
        <v>6374.28</v>
      </c>
      <c r="E1814" s="31" t="s">
        <v>2409</v>
      </c>
      <c r="F1814" s="35" t="str">
        <f>INDEX('Crosswalk Particulates'!$B:$B,MATCH('2017 EPA Data'!A1814,'Crosswalk Particulates'!$A:$A,0))</f>
        <v>process-other-industry</v>
      </c>
      <c r="G1814" s="39">
        <f>INDEX('Crosswalk Particulates'!$E:$E,MATCH('2017 EPA Data'!$B1814,'Crosswalk Particulates'!$D:$D,0))</f>
        <v>0</v>
      </c>
      <c r="H1814" s="50">
        <f t="shared" si="28"/>
        <v>0</v>
      </c>
    </row>
    <row r="1815" spans="1:8" hidden="1" x14ac:dyDescent="0.25">
      <c r="A1815" s="31" t="s">
        <v>2520</v>
      </c>
      <c r="B1815" s="31" t="s">
        <v>2501</v>
      </c>
      <c r="C1815" s="31" t="s">
        <v>2448</v>
      </c>
      <c r="D1815" s="41">
        <v>6369.4389875608949</v>
      </c>
      <c r="E1815" s="31" t="s">
        <v>2413</v>
      </c>
      <c r="F1815" s="35" t="str">
        <f>INDEX('Crosswalk Particulates'!$B:$B,MATCH('2017 EPA Data'!A1815,'Crosswalk Particulates'!$A:$A,0))</f>
        <v>industry-fuel-oil</v>
      </c>
      <c r="G1815" s="39" t="str">
        <f>INDEX('Crosswalk Particulates'!$E:$E,MATCH('2017 EPA Data'!$B1815,'Crosswalk Particulates'!$D:$D,0))</f>
        <v>PM25</v>
      </c>
      <c r="H1815" s="50">
        <f t="shared" si="28"/>
        <v>5778264723.6810837</v>
      </c>
    </row>
    <row r="1816" spans="1:8" hidden="1" x14ac:dyDescent="0.25">
      <c r="A1816" s="31" t="s">
        <v>2483</v>
      </c>
      <c r="B1816" s="31" t="s">
        <v>2459</v>
      </c>
      <c r="C1816" s="31" t="s">
        <v>2408</v>
      </c>
      <c r="D1816" s="41">
        <v>6364.8200737999996</v>
      </c>
      <c r="E1816" s="31" t="s">
        <v>2409</v>
      </c>
      <c r="F1816" s="35" t="str">
        <f>INDEX('Crosswalk Particulates'!$B:$B,MATCH('2017 EPA Data'!A1816,'Crosswalk Particulates'!$A:$A,0))</f>
        <v>process-ngps-industry</v>
      </c>
      <c r="G1816" s="39">
        <f>INDEX('Crosswalk Particulates'!$E:$E,MATCH('2017 EPA Data'!$B1816,'Crosswalk Particulates'!$D:$D,0))</f>
        <v>0</v>
      </c>
      <c r="H1816" s="50">
        <f t="shared" si="28"/>
        <v>0</v>
      </c>
    </row>
    <row r="1817" spans="1:8" hidden="1" x14ac:dyDescent="0.25">
      <c r="A1817" s="31" t="s">
        <v>2469</v>
      </c>
      <c r="B1817" s="31" t="s">
        <v>2631</v>
      </c>
      <c r="C1817" s="31" t="s">
        <v>2408</v>
      </c>
      <c r="D1817" s="41">
        <v>6361.0419166823704</v>
      </c>
      <c r="E1817" s="31" t="s">
        <v>2409</v>
      </c>
      <c r="F1817" s="35" t="str">
        <f>INDEX('Crosswalk Particulates'!$B:$B,MATCH('2017 EPA Data'!A1817,'Crosswalk Particulates'!$A:$A,0))</f>
        <v>process-chemicals-industry</v>
      </c>
      <c r="G1817" s="39">
        <f>INDEX('Crosswalk Particulates'!$E:$E,MATCH('2017 EPA Data'!$B1817,'Crosswalk Particulates'!$D:$D,0))</f>
        <v>0</v>
      </c>
      <c r="H1817" s="50">
        <f t="shared" si="28"/>
        <v>0</v>
      </c>
    </row>
    <row r="1818" spans="1:8" hidden="1" x14ac:dyDescent="0.25">
      <c r="A1818" s="31" t="s">
        <v>2429</v>
      </c>
      <c r="B1818" s="31" t="s">
        <v>2595</v>
      </c>
      <c r="C1818" s="31" t="s">
        <v>2408</v>
      </c>
      <c r="D1818" s="41">
        <v>6356.6432000000004</v>
      </c>
      <c r="E1818" s="31" t="s">
        <v>2409</v>
      </c>
      <c r="F1818" s="35" t="str">
        <f>INDEX('Crosswalk Particulates'!$B:$B,MATCH('2017 EPA Data'!A1818,'Crosswalk Particulates'!$A:$A,0))</f>
        <v>process-other-industry</v>
      </c>
      <c r="G1818" s="39">
        <f>INDEX('Crosswalk Particulates'!$E:$E,MATCH('2017 EPA Data'!$B1818,'Crosswalk Particulates'!$D:$D,0))</f>
        <v>0</v>
      </c>
      <c r="H1818" s="50">
        <f t="shared" si="28"/>
        <v>0</v>
      </c>
    </row>
    <row r="1819" spans="1:8" hidden="1" x14ac:dyDescent="0.25">
      <c r="A1819" s="31" t="s">
        <v>2520</v>
      </c>
      <c r="B1819" s="31" t="s">
        <v>2427</v>
      </c>
      <c r="C1819" s="31" t="s">
        <v>2408</v>
      </c>
      <c r="D1819" s="41">
        <v>6294.437397888707</v>
      </c>
      <c r="E1819" s="31" t="s">
        <v>2409</v>
      </c>
      <c r="F1819" s="35" t="str">
        <f>INDEX('Crosswalk Particulates'!$B:$B,MATCH('2017 EPA Data'!A1819,'Crosswalk Particulates'!$A:$A,0))</f>
        <v>industry-fuel-oil</v>
      </c>
      <c r="G1819" s="39">
        <f>INDEX('Crosswalk Particulates'!$E:$E,MATCH('2017 EPA Data'!$B1819,'Crosswalk Particulates'!$D:$D,0))</f>
        <v>0</v>
      </c>
      <c r="H1819" s="50">
        <f t="shared" si="28"/>
        <v>0</v>
      </c>
    </row>
    <row r="1820" spans="1:8" hidden="1" x14ac:dyDescent="0.25">
      <c r="A1820" s="31" t="s">
        <v>2483</v>
      </c>
      <c r="B1820" s="31" t="s">
        <v>2590</v>
      </c>
      <c r="C1820" s="31" t="s">
        <v>2408</v>
      </c>
      <c r="D1820" s="41">
        <v>6292.6601000000001</v>
      </c>
      <c r="E1820" s="31" t="s">
        <v>2409</v>
      </c>
      <c r="F1820" s="35" t="str">
        <f>INDEX('Crosswalk Particulates'!$B:$B,MATCH('2017 EPA Data'!A1820,'Crosswalk Particulates'!$A:$A,0))</f>
        <v>process-ngps-industry</v>
      </c>
      <c r="G1820" s="39">
        <f>INDEX('Crosswalk Particulates'!$E:$E,MATCH('2017 EPA Data'!$B1820,'Crosswalk Particulates'!$D:$D,0))</f>
        <v>0</v>
      </c>
      <c r="H1820" s="50">
        <f t="shared" si="28"/>
        <v>0</v>
      </c>
    </row>
    <row r="1821" spans="1:8" hidden="1" x14ac:dyDescent="0.25">
      <c r="A1821" s="31" t="s">
        <v>2477</v>
      </c>
      <c r="B1821" s="31" t="s">
        <v>2451</v>
      </c>
      <c r="C1821" s="31" t="s">
        <v>2448</v>
      </c>
      <c r="D1821" s="41">
        <v>6281.5970366525198</v>
      </c>
      <c r="E1821" s="31" t="s">
        <v>2413</v>
      </c>
      <c r="F1821" s="35" t="str">
        <f>INDEX('Crosswalk Particulates'!$B:$B,MATCH('2017 EPA Data'!A1821,'Crosswalk Particulates'!$A:$A,0))</f>
        <v>process-other-industry</v>
      </c>
      <c r="G1821" s="39" t="str">
        <f>INDEX('Crosswalk Particulates'!$E:$E,MATCH('2017 EPA Data'!$B1821,'Crosswalk Particulates'!$D:$D,0))</f>
        <v>CO</v>
      </c>
      <c r="H1821" s="50">
        <f t="shared" si="28"/>
        <v>5698575751.5150194</v>
      </c>
    </row>
    <row r="1822" spans="1:8" hidden="1" x14ac:dyDescent="0.25">
      <c r="A1822" s="31" t="s">
        <v>2429</v>
      </c>
      <c r="B1822" s="31" t="s">
        <v>2639</v>
      </c>
      <c r="C1822" s="31" t="s">
        <v>2408</v>
      </c>
      <c r="D1822" s="41">
        <v>6279.0508067999999</v>
      </c>
      <c r="E1822" s="31" t="s">
        <v>2409</v>
      </c>
      <c r="F1822" s="35" t="str">
        <f>INDEX('Crosswalk Particulates'!$B:$B,MATCH('2017 EPA Data'!A1822,'Crosswalk Particulates'!$A:$A,0))</f>
        <v>process-other-industry</v>
      </c>
      <c r="G1822" s="39">
        <f>INDEX('Crosswalk Particulates'!$E:$E,MATCH('2017 EPA Data'!$B1822,'Crosswalk Particulates'!$D:$D,0))</f>
        <v>0</v>
      </c>
      <c r="H1822" s="50">
        <f t="shared" si="28"/>
        <v>0</v>
      </c>
    </row>
    <row r="1823" spans="1:8" hidden="1" x14ac:dyDescent="0.25">
      <c r="A1823" s="31" t="s">
        <v>2555</v>
      </c>
      <c r="B1823" s="31" t="s">
        <v>2506</v>
      </c>
      <c r="C1823" s="31" t="s">
        <v>2448</v>
      </c>
      <c r="D1823" s="41">
        <v>6274.6389317467911</v>
      </c>
      <c r="E1823" s="31" t="s">
        <v>2413</v>
      </c>
      <c r="F1823" s="35" t="str">
        <f>INDEX('Crosswalk Particulates'!$B:$B,MATCH('2017 EPA Data'!A1823,'Crosswalk Particulates'!$A:$A,0))</f>
        <v>Commercial Buildings Sector</v>
      </c>
      <c r="G1823" s="39" t="str">
        <f>INDEX('Crosswalk Particulates'!$E:$E,MATCH('2017 EPA Data'!$B1823,'Crosswalk Particulates'!$D:$D,0))</f>
        <v>SOx</v>
      </c>
      <c r="H1823" s="50">
        <f t="shared" si="28"/>
        <v>5692263457.4183226</v>
      </c>
    </row>
    <row r="1824" spans="1:8" hidden="1" x14ac:dyDescent="0.25">
      <c r="A1824" s="31" t="s">
        <v>2510</v>
      </c>
      <c r="B1824" s="31" t="s">
        <v>2580</v>
      </c>
      <c r="C1824" s="31" t="s">
        <v>2408</v>
      </c>
      <c r="D1824" s="41">
        <v>6256.4273999999996</v>
      </c>
      <c r="E1824" s="31" t="s">
        <v>2409</v>
      </c>
      <c r="F1824" s="35" t="str">
        <f>INDEX('Crosswalk Particulates'!$B:$B,MATCH('2017 EPA Data'!A1824,'Crosswalk Particulates'!$A:$A,0))</f>
        <v>process-iron and steel-industry</v>
      </c>
      <c r="G1824" s="39">
        <f>INDEX('Crosswalk Particulates'!$E:$E,MATCH('2017 EPA Data'!$B1824,'Crosswalk Particulates'!$D:$D,0))</f>
        <v>0</v>
      </c>
      <c r="H1824" s="50">
        <f t="shared" si="28"/>
        <v>0</v>
      </c>
    </row>
    <row r="1825" spans="1:8" hidden="1" x14ac:dyDescent="0.25">
      <c r="A1825" s="31" t="s">
        <v>2410</v>
      </c>
      <c r="B1825" s="31" t="s">
        <v>2617</v>
      </c>
      <c r="C1825" s="31" t="s">
        <v>2408</v>
      </c>
      <c r="D1825" s="41">
        <v>6237.0218849608791</v>
      </c>
      <c r="E1825" s="31" t="s">
        <v>2409</v>
      </c>
      <c r="F1825" s="35" t="str">
        <f>INDEX('Crosswalk Particulates'!$B:$B,MATCH('2017 EPA Data'!A1825,'Crosswalk Particulates'!$A:$A,0))</f>
        <v>process-other-industry</v>
      </c>
      <c r="G1825" s="39">
        <f>INDEX('Crosswalk Particulates'!$E:$E,MATCH('2017 EPA Data'!$B1825,'Crosswalk Particulates'!$D:$D,0))</f>
        <v>0</v>
      </c>
      <c r="H1825" s="50">
        <f t="shared" si="28"/>
        <v>0</v>
      </c>
    </row>
    <row r="1826" spans="1:8" hidden="1" x14ac:dyDescent="0.25">
      <c r="A1826" s="31" t="s">
        <v>2410</v>
      </c>
      <c r="B1826" s="31" t="s">
        <v>2640</v>
      </c>
      <c r="C1826" s="31" t="s">
        <v>2408</v>
      </c>
      <c r="D1826" s="41">
        <v>6235.4711289999996</v>
      </c>
      <c r="E1826" s="31" t="s">
        <v>2409</v>
      </c>
      <c r="F1826" s="35" t="str">
        <f>INDEX('Crosswalk Particulates'!$B:$B,MATCH('2017 EPA Data'!A1826,'Crosswalk Particulates'!$A:$A,0))</f>
        <v>process-other-industry</v>
      </c>
      <c r="G1826" s="39">
        <f>INDEX('Crosswalk Particulates'!$E:$E,MATCH('2017 EPA Data'!$B1826,'Crosswalk Particulates'!$D:$D,0))</f>
        <v>0</v>
      </c>
      <c r="H1826" s="50">
        <f t="shared" si="28"/>
        <v>0</v>
      </c>
    </row>
    <row r="1827" spans="1:8" hidden="1" x14ac:dyDescent="0.25">
      <c r="A1827" s="31" t="s">
        <v>2433</v>
      </c>
      <c r="B1827" s="31" t="s">
        <v>2466</v>
      </c>
      <c r="C1827" s="31" t="s">
        <v>2408</v>
      </c>
      <c r="D1827" s="41">
        <v>6221.9066639072707</v>
      </c>
      <c r="E1827" s="31" t="s">
        <v>2409</v>
      </c>
      <c r="F1827" s="35" t="str">
        <f>INDEX('Crosswalk Particulates'!$B:$B,MATCH('2017 EPA Data'!A1827,'Crosswalk Particulates'!$A:$A,0))</f>
        <v>process-ngps-industry</v>
      </c>
      <c r="G1827" s="39">
        <f>INDEX('Crosswalk Particulates'!$E:$E,MATCH('2017 EPA Data'!$B1827,'Crosswalk Particulates'!$D:$D,0))</f>
        <v>0</v>
      </c>
      <c r="H1827" s="50">
        <f t="shared" si="28"/>
        <v>0</v>
      </c>
    </row>
    <row r="1828" spans="1:8" hidden="1" x14ac:dyDescent="0.25">
      <c r="A1828" s="31" t="s">
        <v>2491</v>
      </c>
      <c r="B1828" s="31" t="s">
        <v>2651</v>
      </c>
      <c r="C1828" s="31" t="s">
        <v>2408</v>
      </c>
      <c r="D1828" s="41">
        <v>6206.7765231129497</v>
      </c>
      <c r="E1828" s="31" t="s">
        <v>2409</v>
      </c>
      <c r="F1828" s="35" t="str">
        <f>INDEX('Crosswalk Particulates'!$B:$B,MATCH('2017 EPA Data'!A1828,'Crosswalk Particulates'!$A:$A,0))</f>
        <v>industry-fuel-biomass</v>
      </c>
      <c r="G1828" s="39">
        <f>INDEX('Crosswalk Particulates'!$E:$E,MATCH('2017 EPA Data'!$B1828,'Crosswalk Particulates'!$D:$D,0))</f>
        <v>0</v>
      </c>
      <c r="H1828" s="50">
        <f t="shared" si="28"/>
        <v>0</v>
      </c>
    </row>
    <row r="1829" spans="1:8" hidden="1" x14ac:dyDescent="0.25">
      <c r="A1829" s="31" t="s">
        <v>2432</v>
      </c>
      <c r="B1829" s="31" t="s">
        <v>2528</v>
      </c>
      <c r="C1829" s="31" t="s">
        <v>2408</v>
      </c>
      <c r="D1829" s="41">
        <v>6204.7469313729734</v>
      </c>
      <c r="E1829" s="31" t="s">
        <v>2409</v>
      </c>
      <c r="F1829" s="35" t="str">
        <f>INDEX('Crosswalk Particulates'!$B:$B,MATCH('2017 EPA Data'!A1829,'Crosswalk Particulates'!$A:$A,0))</f>
        <v>Transportation Sector</v>
      </c>
      <c r="G1829" s="39">
        <f>INDEX('Crosswalk Particulates'!$E:$E,MATCH('2017 EPA Data'!$B1829,'Crosswalk Particulates'!$D:$D,0))</f>
        <v>0</v>
      </c>
      <c r="H1829" s="50">
        <f t="shared" si="28"/>
        <v>0</v>
      </c>
    </row>
    <row r="1830" spans="1:8" hidden="1" x14ac:dyDescent="0.25">
      <c r="A1830" s="31" t="s">
        <v>2469</v>
      </c>
      <c r="B1830" s="31" t="s">
        <v>2612</v>
      </c>
      <c r="C1830" s="31" t="s">
        <v>2408</v>
      </c>
      <c r="D1830" s="41">
        <v>6203.5860000000002</v>
      </c>
      <c r="E1830" s="31" t="s">
        <v>2409</v>
      </c>
      <c r="F1830" s="35" t="str">
        <f>INDEX('Crosswalk Particulates'!$B:$B,MATCH('2017 EPA Data'!A1830,'Crosswalk Particulates'!$A:$A,0))</f>
        <v>process-chemicals-industry</v>
      </c>
      <c r="G1830" s="39">
        <f>INDEX('Crosswalk Particulates'!$E:$E,MATCH('2017 EPA Data'!$B1830,'Crosswalk Particulates'!$D:$D,0))</f>
        <v>0</v>
      </c>
      <c r="H1830" s="50">
        <f t="shared" si="28"/>
        <v>0</v>
      </c>
    </row>
    <row r="1831" spans="1:8" hidden="1" x14ac:dyDescent="0.25">
      <c r="A1831" s="31" t="s">
        <v>2450</v>
      </c>
      <c r="B1831" s="31" t="s">
        <v>2544</v>
      </c>
      <c r="C1831" s="31" t="s">
        <v>2408</v>
      </c>
      <c r="D1831" s="41">
        <v>6199.322862934212</v>
      </c>
      <c r="E1831" s="31" t="s">
        <v>2409</v>
      </c>
      <c r="F1831" s="35" t="str">
        <f>INDEX('Crosswalk Particulates'!$B:$B,MATCH('2017 EPA Data'!A1831,'Crosswalk Particulates'!$A:$A,0))</f>
        <v>process-waste-industry</v>
      </c>
      <c r="G1831" s="39">
        <f>INDEX('Crosswalk Particulates'!$E:$E,MATCH('2017 EPA Data'!$B1831,'Crosswalk Particulates'!$D:$D,0))</f>
        <v>0</v>
      </c>
      <c r="H1831" s="50">
        <f t="shared" si="28"/>
        <v>0</v>
      </c>
    </row>
    <row r="1832" spans="1:8" hidden="1" x14ac:dyDescent="0.25">
      <c r="A1832" s="31" t="s">
        <v>2429</v>
      </c>
      <c r="B1832" s="31" t="s">
        <v>2511</v>
      </c>
      <c r="C1832" s="31" t="s">
        <v>2408</v>
      </c>
      <c r="D1832" s="41">
        <v>6183.038939148264</v>
      </c>
      <c r="E1832" s="31" t="s">
        <v>2409</v>
      </c>
      <c r="F1832" s="35" t="str">
        <f>INDEX('Crosswalk Particulates'!$B:$B,MATCH('2017 EPA Data'!A1832,'Crosswalk Particulates'!$A:$A,0))</f>
        <v>process-other-industry</v>
      </c>
      <c r="G1832" s="39">
        <f>INDEX('Crosswalk Particulates'!$E:$E,MATCH('2017 EPA Data'!$B1832,'Crosswalk Particulates'!$D:$D,0))</f>
        <v>0</v>
      </c>
      <c r="H1832" s="50">
        <f t="shared" si="28"/>
        <v>0</v>
      </c>
    </row>
    <row r="1833" spans="1:8" hidden="1" x14ac:dyDescent="0.25">
      <c r="A1833" s="31" t="s">
        <v>2454</v>
      </c>
      <c r="B1833" s="31" t="s">
        <v>2428</v>
      </c>
      <c r="C1833" s="31" t="s">
        <v>2408</v>
      </c>
      <c r="D1833" s="41">
        <v>6153.2750316333386</v>
      </c>
      <c r="E1833" s="31" t="s">
        <v>2409</v>
      </c>
      <c r="F1833" s="35" t="str">
        <f>INDEX('Crosswalk Particulates'!$B:$B,MATCH('2017 EPA Data'!A1833,'Crosswalk Particulates'!$A:$A,0))</f>
        <v>Other-EPA</v>
      </c>
      <c r="G1833" s="39">
        <f>INDEX('Crosswalk Particulates'!$E:$E,MATCH('2017 EPA Data'!$B1833,'Crosswalk Particulates'!$D:$D,0))</f>
        <v>0</v>
      </c>
      <c r="H1833" s="50">
        <f t="shared" si="28"/>
        <v>0</v>
      </c>
    </row>
    <row r="1834" spans="1:8" hidden="1" x14ac:dyDescent="0.25">
      <c r="A1834" s="31" t="s">
        <v>2437</v>
      </c>
      <c r="B1834" s="31" t="s">
        <v>2570</v>
      </c>
      <c r="C1834" s="31" t="s">
        <v>2408</v>
      </c>
      <c r="D1834" s="41">
        <v>6144.5542155330004</v>
      </c>
      <c r="E1834" s="31" t="s">
        <v>2409</v>
      </c>
      <c r="F1834" s="35" t="str">
        <f>INDEX('Crosswalk Particulates'!$B:$B,MATCH('2017 EPA Data'!A1834,'Crosswalk Particulates'!$A:$A,0))</f>
        <v>process-other-industry</v>
      </c>
      <c r="G1834" s="39">
        <f>INDEX('Crosswalk Particulates'!$E:$E,MATCH('2017 EPA Data'!$B1834,'Crosswalk Particulates'!$D:$D,0))</f>
        <v>0</v>
      </c>
      <c r="H1834" s="50">
        <f t="shared" si="28"/>
        <v>0</v>
      </c>
    </row>
    <row r="1835" spans="1:8" hidden="1" x14ac:dyDescent="0.25">
      <c r="A1835" s="31" t="s">
        <v>2510</v>
      </c>
      <c r="B1835" s="31" t="s">
        <v>2527</v>
      </c>
      <c r="C1835" s="31" t="s">
        <v>2408</v>
      </c>
      <c r="D1835" s="41">
        <v>6136.72376248</v>
      </c>
      <c r="E1835" s="31" t="s">
        <v>2409</v>
      </c>
      <c r="F1835" s="35" t="str">
        <f>INDEX('Crosswalk Particulates'!$B:$B,MATCH('2017 EPA Data'!A1835,'Crosswalk Particulates'!$A:$A,0))</f>
        <v>process-iron and steel-industry</v>
      </c>
      <c r="G1835" s="39">
        <f>INDEX('Crosswalk Particulates'!$E:$E,MATCH('2017 EPA Data'!$B1835,'Crosswalk Particulates'!$D:$D,0))</f>
        <v>0</v>
      </c>
      <c r="H1835" s="50">
        <f t="shared" si="28"/>
        <v>0</v>
      </c>
    </row>
    <row r="1836" spans="1:8" hidden="1" x14ac:dyDescent="0.25">
      <c r="A1836" s="31" t="s">
        <v>2410</v>
      </c>
      <c r="B1836" s="31" t="s">
        <v>2625</v>
      </c>
      <c r="C1836" s="31" t="s">
        <v>2408</v>
      </c>
      <c r="D1836" s="41">
        <v>6127.1641896401397</v>
      </c>
      <c r="E1836" s="31" t="s">
        <v>2409</v>
      </c>
      <c r="F1836" s="35" t="str">
        <f>INDEX('Crosswalk Particulates'!$B:$B,MATCH('2017 EPA Data'!A1836,'Crosswalk Particulates'!$A:$A,0))</f>
        <v>process-other-industry</v>
      </c>
      <c r="G1836" s="39">
        <f>INDEX('Crosswalk Particulates'!$E:$E,MATCH('2017 EPA Data'!$B1836,'Crosswalk Particulates'!$D:$D,0))</f>
        <v>0</v>
      </c>
      <c r="H1836" s="50">
        <f t="shared" si="28"/>
        <v>0</v>
      </c>
    </row>
    <row r="1837" spans="1:8" hidden="1" x14ac:dyDescent="0.25">
      <c r="A1837" s="31" t="s">
        <v>2498</v>
      </c>
      <c r="B1837" s="31" t="s">
        <v>2511</v>
      </c>
      <c r="C1837" s="31" t="s">
        <v>2408</v>
      </c>
      <c r="D1837" s="41">
        <v>6120.2769349999999</v>
      </c>
      <c r="E1837" s="31" t="s">
        <v>2409</v>
      </c>
      <c r="F1837" s="35" t="str">
        <f>INDEX('Crosswalk Particulates'!$B:$B,MATCH('2017 EPA Data'!A1837,'Crosswalk Particulates'!$A:$A,0))</f>
        <v>process-cement-industry</v>
      </c>
      <c r="G1837" s="39">
        <f>INDEX('Crosswalk Particulates'!$E:$E,MATCH('2017 EPA Data'!$B1837,'Crosswalk Particulates'!$D:$D,0))</f>
        <v>0</v>
      </c>
      <c r="H1837" s="50">
        <f t="shared" si="28"/>
        <v>0</v>
      </c>
    </row>
    <row r="1838" spans="1:8" hidden="1" x14ac:dyDescent="0.25">
      <c r="A1838" s="31" t="s">
        <v>2429</v>
      </c>
      <c r="B1838" s="31" t="s">
        <v>2587</v>
      </c>
      <c r="C1838" s="31" t="s">
        <v>2408</v>
      </c>
      <c r="D1838" s="41">
        <v>6120.2766380000003</v>
      </c>
      <c r="E1838" s="31" t="s">
        <v>2409</v>
      </c>
      <c r="F1838" s="35" t="str">
        <f>INDEX('Crosswalk Particulates'!$B:$B,MATCH('2017 EPA Data'!A1838,'Crosswalk Particulates'!$A:$A,0))</f>
        <v>process-other-industry</v>
      </c>
      <c r="G1838" s="39">
        <f>INDEX('Crosswalk Particulates'!$E:$E,MATCH('2017 EPA Data'!$B1838,'Crosswalk Particulates'!$D:$D,0))</f>
        <v>0</v>
      </c>
      <c r="H1838" s="50">
        <f t="shared" si="28"/>
        <v>0</v>
      </c>
    </row>
    <row r="1839" spans="1:8" hidden="1" x14ac:dyDescent="0.25">
      <c r="A1839" s="31" t="s">
        <v>2456</v>
      </c>
      <c r="B1839" s="31" t="s">
        <v>2570</v>
      </c>
      <c r="C1839" s="31" t="s">
        <v>2408</v>
      </c>
      <c r="D1839" s="41">
        <v>6118.9357481999996</v>
      </c>
      <c r="E1839" s="31" t="s">
        <v>2409</v>
      </c>
      <c r="F1839" s="35" t="str">
        <f>INDEX('Crosswalk Particulates'!$B:$B,MATCH('2017 EPA Data'!A1839,'Crosswalk Particulates'!$A:$A,0))</f>
        <v>Electricity Sector</v>
      </c>
      <c r="G1839" s="39">
        <f>INDEX('Crosswalk Particulates'!$E:$E,MATCH('2017 EPA Data'!$B1839,'Crosswalk Particulates'!$D:$D,0))</f>
        <v>0</v>
      </c>
      <c r="H1839" s="50">
        <f t="shared" si="28"/>
        <v>0</v>
      </c>
    </row>
    <row r="1840" spans="1:8" hidden="1" x14ac:dyDescent="0.25">
      <c r="A1840" s="31" t="s">
        <v>2523</v>
      </c>
      <c r="B1840" s="31" t="s">
        <v>2497</v>
      </c>
      <c r="C1840" s="31" t="s">
        <v>2408</v>
      </c>
      <c r="D1840" s="41">
        <v>6069.6295036003203</v>
      </c>
      <c r="E1840" s="31" t="s">
        <v>2409</v>
      </c>
      <c r="F1840" s="35" t="str">
        <f>INDEX('Crosswalk Particulates'!$B:$B,MATCH('2017 EPA Data'!A1840,'Crosswalk Particulates'!$A:$A,0))</f>
        <v>industry-fuel-other</v>
      </c>
      <c r="G1840" s="39">
        <f>INDEX('Crosswalk Particulates'!$E:$E,MATCH('2017 EPA Data'!$B1840,'Crosswalk Particulates'!$D:$D,0))</f>
        <v>0</v>
      </c>
      <c r="H1840" s="50">
        <f t="shared" si="28"/>
        <v>0</v>
      </c>
    </row>
    <row r="1841" spans="1:8" hidden="1" x14ac:dyDescent="0.25">
      <c r="A1841" s="31" t="s">
        <v>2556</v>
      </c>
      <c r="B1841" s="31" t="s">
        <v>2466</v>
      </c>
      <c r="C1841" s="31" t="s">
        <v>2408</v>
      </c>
      <c r="D1841" s="41">
        <v>6033.8378149</v>
      </c>
      <c r="E1841" s="31" t="s">
        <v>2409</v>
      </c>
      <c r="F1841" s="35" t="str">
        <f>INDEX('Crosswalk Particulates'!$B:$B,MATCH('2017 EPA Data'!A1841,'Crosswalk Particulates'!$A:$A,0))</f>
        <v>Commercial Buildings Sector</v>
      </c>
      <c r="G1841" s="39">
        <f>INDEX('Crosswalk Particulates'!$E:$E,MATCH('2017 EPA Data'!$B1841,'Crosswalk Particulates'!$D:$D,0))</f>
        <v>0</v>
      </c>
      <c r="H1841" s="50">
        <f t="shared" si="28"/>
        <v>0</v>
      </c>
    </row>
    <row r="1842" spans="1:8" hidden="1" x14ac:dyDescent="0.25">
      <c r="A1842" s="31" t="s">
        <v>2498</v>
      </c>
      <c r="B1842" s="31" t="s">
        <v>2502</v>
      </c>
      <c r="C1842" s="31" t="s">
        <v>2408</v>
      </c>
      <c r="D1842" s="41">
        <v>6021.5312599999997</v>
      </c>
      <c r="E1842" s="31" t="s">
        <v>2409</v>
      </c>
      <c r="F1842" s="35" t="str">
        <f>INDEX('Crosswalk Particulates'!$B:$B,MATCH('2017 EPA Data'!A1842,'Crosswalk Particulates'!$A:$A,0))</f>
        <v>process-cement-industry</v>
      </c>
      <c r="G1842" s="39">
        <f>INDEX('Crosswalk Particulates'!$E:$E,MATCH('2017 EPA Data'!$B1842,'Crosswalk Particulates'!$D:$D,0))</f>
        <v>0</v>
      </c>
      <c r="H1842" s="50">
        <f t="shared" si="28"/>
        <v>0</v>
      </c>
    </row>
    <row r="1843" spans="1:8" hidden="1" x14ac:dyDescent="0.25">
      <c r="A1843" s="31" t="s">
        <v>2498</v>
      </c>
      <c r="B1843" s="31" t="s">
        <v>2577</v>
      </c>
      <c r="C1843" s="31" t="s">
        <v>2408</v>
      </c>
      <c r="D1843" s="41">
        <v>6007.521051793</v>
      </c>
      <c r="E1843" s="31" t="s">
        <v>2409</v>
      </c>
      <c r="F1843" s="35" t="str">
        <f>INDEX('Crosswalk Particulates'!$B:$B,MATCH('2017 EPA Data'!A1843,'Crosswalk Particulates'!$A:$A,0))</f>
        <v>process-cement-industry</v>
      </c>
      <c r="G1843" s="39">
        <f>INDEX('Crosswalk Particulates'!$E:$E,MATCH('2017 EPA Data'!$B1843,'Crosswalk Particulates'!$D:$D,0))</f>
        <v>0</v>
      </c>
      <c r="H1843" s="50">
        <f t="shared" si="28"/>
        <v>0</v>
      </c>
    </row>
    <row r="1844" spans="1:8" hidden="1" x14ac:dyDescent="0.25">
      <c r="A1844" s="31" t="s">
        <v>2510</v>
      </c>
      <c r="B1844" s="31" t="s">
        <v>2594</v>
      </c>
      <c r="C1844" s="31" t="s">
        <v>2408</v>
      </c>
      <c r="D1844" s="41">
        <v>5952.8996399999996</v>
      </c>
      <c r="E1844" s="31" t="s">
        <v>2409</v>
      </c>
      <c r="F1844" s="35" t="str">
        <f>INDEX('Crosswalk Particulates'!$B:$B,MATCH('2017 EPA Data'!A1844,'Crosswalk Particulates'!$A:$A,0))</f>
        <v>process-iron and steel-industry</v>
      </c>
      <c r="G1844" s="39">
        <f>INDEX('Crosswalk Particulates'!$E:$E,MATCH('2017 EPA Data'!$B1844,'Crosswalk Particulates'!$D:$D,0))</f>
        <v>0</v>
      </c>
      <c r="H1844" s="50">
        <f t="shared" si="28"/>
        <v>0</v>
      </c>
    </row>
    <row r="1845" spans="1:8" hidden="1" x14ac:dyDescent="0.25">
      <c r="A1845" s="31" t="s">
        <v>2450</v>
      </c>
      <c r="B1845" s="31" t="s">
        <v>2530</v>
      </c>
      <c r="C1845" s="31" t="s">
        <v>2408</v>
      </c>
      <c r="D1845" s="41">
        <v>5925.4341609787734</v>
      </c>
      <c r="E1845" s="31" t="s">
        <v>2409</v>
      </c>
      <c r="F1845" s="35" t="str">
        <f>INDEX('Crosswalk Particulates'!$B:$B,MATCH('2017 EPA Data'!A1845,'Crosswalk Particulates'!$A:$A,0))</f>
        <v>process-waste-industry</v>
      </c>
      <c r="G1845" s="39">
        <f>INDEX('Crosswalk Particulates'!$E:$E,MATCH('2017 EPA Data'!$B1845,'Crosswalk Particulates'!$D:$D,0))</f>
        <v>0</v>
      </c>
      <c r="H1845" s="50">
        <f t="shared" si="28"/>
        <v>0</v>
      </c>
    </row>
    <row r="1846" spans="1:8" hidden="1" x14ac:dyDescent="0.25">
      <c r="A1846" s="31" t="s">
        <v>2477</v>
      </c>
      <c r="B1846" s="31" t="s">
        <v>2427</v>
      </c>
      <c r="C1846" s="31" t="s">
        <v>2408</v>
      </c>
      <c r="D1846" s="41">
        <v>5905.8636269799999</v>
      </c>
      <c r="E1846" s="31" t="s">
        <v>2409</v>
      </c>
      <c r="F1846" s="35" t="str">
        <f>INDEX('Crosswalk Particulates'!$B:$B,MATCH('2017 EPA Data'!A1846,'Crosswalk Particulates'!$A:$A,0))</f>
        <v>process-other-industry</v>
      </c>
      <c r="G1846" s="39">
        <f>INDEX('Crosswalk Particulates'!$E:$E,MATCH('2017 EPA Data'!$B1846,'Crosswalk Particulates'!$D:$D,0))</f>
        <v>0</v>
      </c>
      <c r="H1846" s="50">
        <f t="shared" si="28"/>
        <v>0</v>
      </c>
    </row>
    <row r="1847" spans="1:8" hidden="1" x14ac:dyDescent="0.25">
      <c r="A1847" s="31" t="s">
        <v>2510</v>
      </c>
      <c r="B1847" s="31" t="s">
        <v>2497</v>
      </c>
      <c r="C1847" s="31" t="s">
        <v>2408</v>
      </c>
      <c r="D1847" s="41">
        <v>5894.0787200000004</v>
      </c>
      <c r="E1847" s="31" t="s">
        <v>2409</v>
      </c>
      <c r="F1847" s="35" t="str">
        <f>INDEX('Crosswalk Particulates'!$B:$B,MATCH('2017 EPA Data'!A1847,'Crosswalk Particulates'!$A:$A,0))</f>
        <v>process-iron and steel-industry</v>
      </c>
      <c r="G1847" s="39">
        <f>INDEX('Crosswalk Particulates'!$E:$E,MATCH('2017 EPA Data'!$B1847,'Crosswalk Particulates'!$D:$D,0))</f>
        <v>0</v>
      </c>
      <c r="H1847" s="50">
        <f t="shared" si="28"/>
        <v>0</v>
      </c>
    </row>
    <row r="1848" spans="1:8" hidden="1" x14ac:dyDescent="0.25">
      <c r="A1848" s="31" t="s">
        <v>2482</v>
      </c>
      <c r="B1848" s="31" t="s">
        <v>2537</v>
      </c>
      <c r="C1848" s="31" t="s">
        <v>2408</v>
      </c>
      <c r="D1848" s="41">
        <v>5862.3904524787549</v>
      </c>
      <c r="E1848" s="31" t="s">
        <v>2409</v>
      </c>
      <c r="F1848" s="35" t="str">
        <f>INDEX('Crosswalk Particulates'!$B:$B,MATCH('2017 EPA Data'!A1848,'Crosswalk Particulates'!$A:$A,0))</f>
        <v>Other-EPA</v>
      </c>
      <c r="G1848" s="39">
        <f>INDEX('Crosswalk Particulates'!$E:$E,MATCH('2017 EPA Data'!$B1848,'Crosswalk Particulates'!$D:$D,0))</f>
        <v>0</v>
      </c>
      <c r="H1848" s="50">
        <f t="shared" si="28"/>
        <v>0</v>
      </c>
    </row>
    <row r="1849" spans="1:8" hidden="1" x14ac:dyDescent="0.25">
      <c r="A1849" s="31" t="s">
        <v>2487</v>
      </c>
      <c r="B1849" s="31" t="s">
        <v>2567</v>
      </c>
      <c r="C1849" s="31" t="s">
        <v>2408</v>
      </c>
      <c r="D1849" s="41">
        <v>5862</v>
      </c>
      <c r="E1849" s="31" t="s">
        <v>2409</v>
      </c>
      <c r="F1849" s="35" t="str">
        <f>INDEX('Crosswalk Particulates'!$B:$B,MATCH('2017 EPA Data'!A1849,'Crosswalk Particulates'!$A:$A,0))</f>
        <v>industry-fuel-coal</v>
      </c>
      <c r="G1849" s="39">
        <f>INDEX('Crosswalk Particulates'!$E:$E,MATCH('2017 EPA Data'!$B1849,'Crosswalk Particulates'!$D:$D,0))</f>
        <v>0</v>
      </c>
      <c r="H1849" s="50">
        <f t="shared" si="28"/>
        <v>0</v>
      </c>
    </row>
    <row r="1850" spans="1:8" hidden="1" x14ac:dyDescent="0.25">
      <c r="A1850" s="31" t="s">
        <v>2438</v>
      </c>
      <c r="B1850" s="31" t="s">
        <v>2576</v>
      </c>
      <c r="C1850" s="31" t="s">
        <v>2408</v>
      </c>
      <c r="D1850" s="41">
        <v>5853.3420326138003</v>
      </c>
      <c r="E1850" s="31" t="s">
        <v>2409</v>
      </c>
      <c r="F1850" s="35" t="str">
        <f>INDEX('Crosswalk Particulates'!$B:$B,MATCH('2017 EPA Data'!A1850,'Crosswalk Particulates'!$A:$A,0))</f>
        <v>process-other-industry</v>
      </c>
      <c r="G1850" s="39">
        <f>INDEX('Crosswalk Particulates'!$E:$E,MATCH('2017 EPA Data'!$B1850,'Crosswalk Particulates'!$D:$D,0))</f>
        <v>0</v>
      </c>
      <c r="H1850" s="50">
        <f t="shared" si="28"/>
        <v>0</v>
      </c>
    </row>
    <row r="1851" spans="1:8" hidden="1" x14ac:dyDescent="0.25">
      <c r="A1851" s="31" t="s">
        <v>2494</v>
      </c>
      <c r="B1851" s="31" t="s">
        <v>2512</v>
      </c>
      <c r="C1851" s="31" t="s">
        <v>2408</v>
      </c>
      <c r="D1851" s="41">
        <v>5830.0800197713788</v>
      </c>
      <c r="E1851" s="31" t="s">
        <v>2409</v>
      </c>
      <c r="F1851" s="35" t="str">
        <f>INDEX('Crosswalk Particulates'!$B:$B,MATCH('2017 EPA Data'!A1851,'Crosswalk Particulates'!$A:$A,0))</f>
        <v>Transportation Sector</v>
      </c>
      <c r="G1851" s="39">
        <f>INDEX('Crosswalk Particulates'!$E:$E,MATCH('2017 EPA Data'!$B1851,'Crosswalk Particulates'!$D:$D,0))</f>
        <v>0</v>
      </c>
      <c r="H1851" s="50">
        <f t="shared" si="28"/>
        <v>0</v>
      </c>
    </row>
    <row r="1852" spans="1:8" hidden="1" x14ac:dyDescent="0.25">
      <c r="A1852" s="31" t="s">
        <v>2482</v>
      </c>
      <c r="B1852" s="31" t="s">
        <v>2532</v>
      </c>
      <c r="C1852" s="31" t="s">
        <v>2408</v>
      </c>
      <c r="D1852" s="41">
        <v>5828.067508348</v>
      </c>
      <c r="E1852" s="31" t="s">
        <v>2409</v>
      </c>
      <c r="F1852" s="35" t="str">
        <f>INDEX('Crosswalk Particulates'!$B:$B,MATCH('2017 EPA Data'!A1852,'Crosswalk Particulates'!$A:$A,0))</f>
        <v>Other-EPA</v>
      </c>
      <c r="G1852" s="39">
        <f>INDEX('Crosswalk Particulates'!$E:$E,MATCH('2017 EPA Data'!$B1852,'Crosswalk Particulates'!$D:$D,0))</f>
        <v>0</v>
      </c>
      <c r="H1852" s="50">
        <f t="shared" si="28"/>
        <v>0</v>
      </c>
    </row>
    <row r="1853" spans="1:8" hidden="1" x14ac:dyDescent="0.25">
      <c r="A1853" s="31" t="s">
        <v>2482</v>
      </c>
      <c r="B1853" s="31" t="s">
        <v>2558</v>
      </c>
      <c r="C1853" s="31" t="s">
        <v>2408</v>
      </c>
      <c r="D1853" s="41">
        <v>5828.067508348</v>
      </c>
      <c r="E1853" s="31" t="s">
        <v>2409</v>
      </c>
      <c r="F1853" s="35" t="str">
        <f>INDEX('Crosswalk Particulates'!$B:$B,MATCH('2017 EPA Data'!A1853,'Crosswalk Particulates'!$A:$A,0))</f>
        <v>Other-EPA</v>
      </c>
      <c r="G1853" s="39">
        <f>INDEX('Crosswalk Particulates'!$E:$E,MATCH('2017 EPA Data'!$B1853,'Crosswalk Particulates'!$D:$D,0))</f>
        <v>0</v>
      </c>
      <c r="H1853" s="50">
        <f t="shared" si="28"/>
        <v>0</v>
      </c>
    </row>
    <row r="1854" spans="1:8" hidden="1" x14ac:dyDescent="0.25">
      <c r="A1854" s="31" t="s">
        <v>2486</v>
      </c>
      <c r="B1854" s="31" t="s">
        <v>2467</v>
      </c>
      <c r="C1854" s="31" t="s">
        <v>2408</v>
      </c>
      <c r="D1854" s="41">
        <v>5817.7669189198004</v>
      </c>
      <c r="E1854" s="31" t="s">
        <v>2409</v>
      </c>
      <c r="F1854" s="35" t="str">
        <f>INDEX('Crosswalk Particulates'!$B:$B,MATCH('2017 EPA Data'!A1854,'Crosswalk Particulates'!$A:$A,0))</f>
        <v>process-other-industry</v>
      </c>
      <c r="G1854" s="39">
        <f>INDEX('Crosswalk Particulates'!$E:$E,MATCH('2017 EPA Data'!$B1854,'Crosswalk Particulates'!$D:$D,0))</f>
        <v>0</v>
      </c>
      <c r="H1854" s="50">
        <f t="shared" si="28"/>
        <v>0</v>
      </c>
    </row>
    <row r="1855" spans="1:8" hidden="1" x14ac:dyDescent="0.25">
      <c r="A1855" s="31" t="s">
        <v>2433</v>
      </c>
      <c r="B1855" s="31" t="s">
        <v>2521</v>
      </c>
      <c r="D1855" s="41">
        <v>5809.4475838347726</v>
      </c>
      <c r="E1855" s="31" t="s">
        <v>2413</v>
      </c>
      <c r="F1855" s="35" t="str">
        <f>INDEX('Crosswalk Particulates'!$B:$B,MATCH('2017 EPA Data'!A1855,'Crosswalk Particulates'!$A:$A,0))</f>
        <v>process-ngps-industry</v>
      </c>
      <c r="G1855" s="39">
        <f>INDEX('Crosswalk Particulates'!$E:$E,MATCH('2017 EPA Data'!$B1855,'Crosswalk Particulates'!$D:$D,0))</f>
        <v>0</v>
      </c>
      <c r="H1855" s="50">
        <f t="shared" si="28"/>
        <v>5270248463.5309238</v>
      </c>
    </row>
    <row r="1856" spans="1:8" hidden="1" x14ac:dyDescent="0.25">
      <c r="A1856" s="31" t="s">
        <v>2456</v>
      </c>
      <c r="B1856" s="31" t="s">
        <v>2592</v>
      </c>
      <c r="C1856" s="31" t="s">
        <v>2408</v>
      </c>
      <c r="D1856" s="41">
        <v>5806.8557495599998</v>
      </c>
      <c r="E1856" s="31" t="s">
        <v>2409</v>
      </c>
      <c r="F1856" s="35" t="str">
        <f>INDEX('Crosswalk Particulates'!$B:$B,MATCH('2017 EPA Data'!A1856,'Crosswalk Particulates'!$A:$A,0))</f>
        <v>Electricity Sector</v>
      </c>
      <c r="G1856" s="39">
        <f>INDEX('Crosswalk Particulates'!$E:$E,MATCH('2017 EPA Data'!$B1856,'Crosswalk Particulates'!$D:$D,0))</f>
        <v>0</v>
      </c>
      <c r="H1856" s="50">
        <f t="shared" si="28"/>
        <v>0</v>
      </c>
    </row>
    <row r="1857" spans="1:8" hidden="1" x14ac:dyDescent="0.25">
      <c r="A1857" s="31" t="s">
        <v>2410</v>
      </c>
      <c r="B1857" s="31" t="s">
        <v>2551</v>
      </c>
      <c r="C1857" s="31" t="s">
        <v>2408</v>
      </c>
      <c r="D1857" s="41">
        <v>5784.9399599999997</v>
      </c>
      <c r="E1857" s="31" t="s">
        <v>2409</v>
      </c>
      <c r="F1857" s="35" t="str">
        <f>INDEX('Crosswalk Particulates'!$B:$B,MATCH('2017 EPA Data'!A1857,'Crosswalk Particulates'!$A:$A,0))</f>
        <v>process-other-industry</v>
      </c>
      <c r="G1857" s="39">
        <f>INDEX('Crosswalk Particulates'!$E:$E,MATCH('2017 EPA Data'!$B1857,'Crosswalk Particulates'!$D:$D,0))</f>
        <v>0</v>
      </c>
      <c r="H1857" s="50">
        <f t="shared" si="28"/>
        <v>0</v>
      </c>
    </row>
    <row r="1858" spans="1:8" hidden="1" x14ac:dyDescent="0.25">
      <c r="A1858" s="31" t="s">
        <v>2456</v>
      </c>
      <c r="B1858" s="31" t="s">
        <v>2496</v>
      </c>
      <c r="C1858" s="31" t="s">
        <v>2448</v>
      </c>
      <c r="D1858" s="41">
        <v>5766.6971483750003</v>
      </c>
      <c r="E1858" s="31" t="s">
        <v>2413</v>
      </c>
      <c r="F1858" s="35" t="str">
        <f>INDEX('Crosswalk Particulates'!$B:$B,MATCH('2017 EPA Data'!A1858,'Crosswalk Particulates'!$A:$A,0))</f>
        <v>Electricity Sector</v>
      </c>
      <c r="G1858" s="39">
        <f>INDEX('Crosswalk Particulates'!$E:$E,MATCH('2017 EPA Data'!$B1858,'Crosswalk Particulates'!$D:$D,0))</f>
        <v>0</v>
      </c>
      <c r="H1858" s="50">
        <f t="shared" si="28"/>
        <v>5231465874.7312469</v>
      </c>
    </row>
    <row r="1859" spans="1:8" hidden="1" x14ac:dyDescent="0.25">
      <c r="A1859" s="31" t="s">
        <v>2520</v>
      </c>
      <c r="B1859" s="31" t="s">
        <v>2447</v>
      </c>
      <c r="C1859" s="31" t="s">
        <v>2448</v>
      </c>
      <c r="D1859" s="41">
        <v>5739.5721593197959</v>
      </c>
      <c r="E1859" s="31" t="s">
        <v>2413</v>
      </c>
      <c r="F1859" s="35" t="str">
        <f>INDEX('Crosswalk Particulates'!$B:$B,MATCH('2017 EPA Data'!A1859,'Crosswalk Particulates'!$A:$A,0))</f>
        <v>industry-fuel-oil</v>
      </c>
      <c r="G1859" s="39" t="str">
        <f>INDEX('Crosswalk Particulates'!$E:$E,MATCH('2017 EPA Data'!$B1859,'Crosswalk Particulates'!$D:$D,0))</f>
        <v>VOC</v>
      </c>
      <c r="H1859" s="50">
        <f t="shared" si="28"/>
        <v>5206858469.3233271</v>
      </c>
    </row>
    <row r="1860" spans="1:8" hidden="1" x14ac:dyDescent="0.25">
      <c r="A1860" s="31" t="s">
        <v>2436</v>
      </c>
      <c r="B1860" s="31" t="s">
        <v>2501</v>
      </c>
      <c r="C1860" s="31" t="s">
        <v>2448</v>
      </c>
      <c r="D1860" s="41">
        <v>5725.2319109841692</v>
      </c>
      <c r="E1860" s="31" t="s">
        <v>2413</v>
      </c>
      <c r="F1860" s="35" t="str">
        <f>INDEX('Crosswalk Particulates'!$B:$B,MATCH('2017 EPA Data'!A1860,'Crosswalk Particulates'!$A:$A,0))</f>
        <v>Transportation Sector</v>
      </c>
      <c r="G1860" s="39" t="str">
        <f>INDEX('Crosswalk Particulates'!$E:$E,MATCH('2017 EPA Data'!$B1860,'Crosswalk Particulates'!$D:$D,0))</f>
        <v>PM25</v>
      </c>
      <c r="H1860" s="50">
        <f t="shared" ref="H1860:H1923" si="29">IF(E1860="TON",D1860/metricton_to_shortton,0)*10^6</f>
        <v>5193849199.3941536</v>
      </c>
    </row>
    <row r="1861" spans="1:8" hidden="1" x14ac:dyDescent="0.25">
      <c r="A1861" s="31" t="s">
        <v>2469</v>
      </c>
      <c r="B1861" s="31" t="s">
        <v>2596</v>
      </c>
      <c r="C1861" s="31" t="s">
        <v>2408</v>
      </c>
      <c r="D1861" s="41">
        <v>5716.7348834840004</v>
      </c>
      <c r="E1861" s="31" t="s">
        <v>2409</v>
      </c>
      <c r="F1861" s="35" t="str">
        <f>INDEX('Crosswalk Particulates'!$B:$B,MATCH('2017 EPA Data'!A1861,'Crosswalk Particulates'!$A:$A,0))</f>
        <v>process-chemicals-industry</v>
      </c>
      <c r="G1861" s="39">
        <f>INDEX('Crosswalk Particulates'!$E:$E,MATCH('2017 EPA Data'!$B1861,'Crosswalk Particulates'!$D:$D,0))</f>
        <v>0</v>
      </c>
      <c r="H1861" s="50">
        <f t="shared" si="29"/>
        <v>0</v>
      </c>
    </row>
    <row r="1862" spans="1:8" hidden="1" x14ac:dyDescent="0.25">
      <c r="A1862" s="31" t="s">
        <v>2493</v>
      </c>
      <c r="B1862" s="31" t="s">
        <v>2427</v>
      </c>
      <c r="C1862" s="31" t="s">
        <v>2408</v>
      </c>
      <c r="D1862" s="41">
        <v>5709.4483962000004</v>
      </c>
      <c r="E1862" s="31" t="s">
        <v>2409</v>
      </c>
      <c r="F1862" s="35" t="str">
        <f>INDEX('Crosswalk Particulates'!$B:$B,MATCH('2017 EPA Data'!A1862,'Crosswalk Particulates'!$A:$A,0))</f>
        <v>process-other-industry</v>
      </c>
      <c r="G1862" s="39">
        <f>INDEX('Crosswalk Particulates'!$E:$E,MATCH('2017 EPA Data'!$B1862,'Crosswalk Particulates'!$D:$D,0))</f>
        <v>0</v>
      </c>
      <c r="H1862" s="50">
        <f t="shared" si="29"/>
        <v>0</v>
      </c>
    </row>
    <row r="1863" spans="1:8" hidden="1" x14ac:dyDescent="0.25">
      <c r="A1863" s="31" t="s">
        <v>2429</v>
      </c>
      <c r="B1863" s="31" t="s">
        <v>2594</v>
      </c>
      <c r="C1863" s="31" t="s">
        <v>2408</v>
      </c>
      <c r="D1863" s="41">
        <v>5694.878479</v>
      </c>
      <c r="E1863" s="31" t="s">
        <v>2409</v>
      </c>
      <c r="F1863" s="35" t="str">
        <f>INDEX('Crosswalk Particulates'!$B:$B,MATCH('2017 EPA Data'!A1863,'Crosswalk Particulates'!$A:$A,0))</f>
        <v>process-other-industry</v>
      </c>
      <c r="G1863" s="39">
        <f>INDEX('Crosswalk Particulates'!$E:$E,MATCH('2017 EPA Data'!$B1863,'Crosswalk Particulates'!$D:$D,0))</f>
        <v>0</v>
      </c>
      <c r="H1863" s="50">
        <f t="shared" si="29"/>
        <v>0</v>
      </c>
    </row>
    <row r="1864" spans="1:8" hidden="1" x14ac:dyDescent="0.25">
      <c r="A1864" s="31" t="s">
        <v>2510</v>
      </c>
      <c r="B1864" s="31" t="s">
        <v>2606</v>
      </c>
      <c r="C1864" s="31" t="s">
        <v>2408</v>
      </c>
      <c r="D1864" s="41">
        <v>5660.4010555124996</v>
      </c>
      <c r="E1864" s="31" t="s">
        <v>2409</v>
      </c>
      <c r="F1864" s="35" t="str">
        <f>INDEX('Crosswalk Particulates'!$B:$B,MATCH('2017 EPA Data'!A1864,'Crosswalk Particulates'!$A:$A,0))</f>
        <v>process-iron and steel-industry</v>
      </c>
      <c r="G1864" s="39">
        <f>INDEX('Crosswalk Particulates'!$E:$E,MATCH('2017 EPA Data'!$B1864,'Crosswalk Particulates'!$D:$D,0))</f>
        <v>0</v>
      </c>
      <c r="H1864" s="50">
        <f t="shared" si="29"/>
        <v>0</v>
      </c>
    </row>
    <row r="1865" spans="1:8" hidden="1" x14ac:dyDescent="0.25">
      <c r="A1865" s="31" t="s">
        <v>2421</v>
      </c>
      <c r="B1865" s="31" t="s">
        <v>2570</v>
      </c>
      <c r="C1865" s="31" t="s">
        <v>2408</v>
      </c>
      <c r="D1865" s="41">
        <v>5651.8370514839999</v>
      </c>
      <c r="E1865" s="31" t="s">
        <v>2409</v>
      </c>
      <c r="F1865" s="35" t="str">
        <f>INDEX('Crosswalk Particulates'!$B:$B,MATCH('2017 EPA Data'!A1865,'Crosswalk Particulates'!$A:$A,0))</f>
        <v>process-other-industry</v>
      </c>
      <c r="G1865" s="39">
        <f>INDEX('Crosswalk Particulates'!$E:$E,MATCH('2017 EPA Data'!$B1865,'Crosswalk Particulates'!$D:$D,0))</f>
        <v>0</v>
      </c>
      <c r="H1865" s="50">
        <f t="shared" si="29"/>
        <v>0</v>
      </c>
    </row>
    <row r="1866" spans="1:8" hidden="1" x14ac:dyDescent="0.25">
      <c r="A1866" s="31" t="s">
        <v>2436</v>
      </c>
      <c r="B1866" s="31" t="s">
        <v>2603</v>
      </c>
      <c r="D1866" s="41">
        <v>5623.3194601490814</v>
      </c>
      <c r="E1866" s="31" t="s">
        <v>2413</v>
      </c>
      <c r="F1866" s="35" t="str">
        <f>INDEX('Crosswalk Particulates'!$B:$B,MATCH('2017 EPA Data'!A1866,'Crosswalk Particulates'!$A:$A,0))</f>
        <v>Transportation Sector</v>
      </c>
      <c r="G1866" s="39">
        <f>INDEX('Crosswalk Particulates'!$E:$E,MATCH('2017 EPA Data'!$B1866,'Crosswalk Particulates'!$D:$D,0))</f>
        <v>0</v>
      </c>
      <c r="H1866" s="50">
        <f t="shared" si="29"/>
        <v>5101395669.2301455</v>
      </c>
    </row>
    <row r="1867" spans="1:8" hidden="1" x14ac:dyDescent="0.25">
      <c r="A1867" s="31" t="s">
        <v>2483</v>
      </c>
      <c r="B1867" s="31" t="s">
        <v>2532</v>
      </c>
      <c r="C1867" s="31" t="s">
        <v>2408</v>
      </c>
      <c r="D1867" s="41">
        <v>5576.6814458999997</v>
      </c>
      <c r="E1867" s="31" t="s">
        <v>2409</v>
      </c>
      <c r="F1867" s="35" t="str">
        <f>INDEX('Crosswalk Particulates'!$B:$B,MATCH('2017 EPA Data'!A1867,'Crosswalk Particulates'!$A:$A,0))</f>
        <v>process-ngps-industry</v>
      </c>
      <c r="G1867" s="39">
        <f>INDEX('Crosswalk Particulates'!$E:$E,MATCH('2017 EPA Data'!$B1867,'Crosswalk Particulates'!$D:$D,0))</f>
        <v>0</v>
      </c>
      <c r="H1867" s="50">
        <f t="shared" si="29"/>
        <v>0</v>
      </c>
    </row>
    <row r="1868" spans="1:8" hidden="1" x14ac:dyDescent="0.25">
      <c r="A1868" s="31" t="s">
        <v>2491</v>
      </c>
      <c r="B1868" s="31" t="s">
        <v>2576</v>
      </c>
      <c r="C1868" s="31" t="s">
        <v>2408</v>
      </c>
      <c r="D1868" s="41">
        <v>5573.1917074936682</v>
      </c>
      <c r="E1868" s="31" t="s">
        <v>2409</v>
      </c>
      <c r="F1868" s="35" t="str">
        <f>INDEX('Crosswalk Particulates'!$B:$B,MATCH('2017 EPA Data'!A1868,'Crosswalk Particulates'!$A:$A,0))</f>
        <v>industry-fuel-biomass</v>
      </c>
      <c r="G1868" s="39">
        <f>INDEX('Crosswalk Particulates'!$E:$E,MATCH('2017 EPA Data'!$B1868,'Crosswalk Particulates'!$D:$D,0))</f>
        <v>0</v>
      </c>
      <c r="H1868" s="50">
        <f t="shared" si="29"/>
        <v>0</v>
      </c>
    </row>
    <row r="1869" spans="1:8" hidden="1" x14ac:dyDescent="0.25">
      <c r="A1869" s="31" t="s">
        <v>2583</v>
      </c>
      <c r="B1869" s="31" t="s">
        <v>2577</v>
      </c>
      <c r="C1869" s="31" t="s">
        <v>2408</v>
      </c>
      <c r="D1869" s="41">
        <v>5514.2822861086479</v>
      </c>
      <c r="E1869" s="31" t="s">
        <v>2409</v>
      </c>
      <c r="F1869" s="35" t="str">
        <f>INDEX('Crosswalk Particulates'!$B:$B,MATCH('2017 EPA Data'!A1869,'Crosswalk Particulates'!$A:$A,0))</f>
        <v>Residential Buildings Sector</v>
      </c>
      <c r="G1869" s="39">
        <f>INDEX('Crosswalk Particulates'!$E:$E,MATCH('2017 EPA Data'!$B1869,'Crosswalk Particulates'!$D:$D,0))</f>
        <v>0</v>
      </c>
      <c r="H1869" s="50">
        <f t="shared" si="29"/>
        <v>0</v>
      </c>
    </row>
    <row r="1870" spans="1:8" hidden="1" x14ac:dyDescent="0.25">
      <c r="A1870" s="31" t="s">
        <v>2509</v>
      </c>
      <c r="B1870" s="31" t="s">
        <v>2525</v>
      </c>
      <c r="D1870" s="41">
        <v>5513.8217001331041</v>
      </c>
      <c r="E1870" s="31" t="s">
        <v>2413</v>
      </c>
      <c r="F1870" s="35" t="str">
        <f>INDEX('Crosswalk Particulates'!$B:$B,MATCH('2017 EPA Data'!A1870,'Crosswalk Particulates'!$A:$A,0))</f>
        <v>Other-EPA</v>
      </c>
      <c r="G1870" s="39" t="str">
        <f>INDEX('Crosswalk Particulates'!$E:$E,MATCH('2017 EPA Data'!$B1870,'Crosswalk Particulates'!$D:$D,0))</f>
        <v>OC</v>
      </c>
      <c r="H1870" s="50">
        <f t="shared" si="29"/>
        <v>5002060854.1454802</v>
      </c>
    </row>
    <row r="1871" spans="1:8" hidden="1" x14ac:dyDescent="0.25">
      <c r="A1871" s="31" t="s">
        <v>2540</v>
      </c>
      <c r="B1871" s="31" t="s">
        <v>2611</v>
      </c>
      <c r="C1871" s="31" t="s">
        <v>2408</v>
      </c>
      <c r="D1871" s="41">
        <v>5466.5281732064586</v>
      </c>
      <c r="E1871" s="31" t="s">
        <v>2409</v>
      </c>
      <c r="F1871" s="35" t="str">
        <f>INDEX('Crosswalk Particulates'!$B:$B,MATCH('2017 EPA Data'!A1871,'Crosswalk Particulates'!$A:$A,0))</f>
        <v>Electricity Sector</v>
      </c>
      <c r="G1871" s="39">
        <f>INDEX('Crosswalk Particulates'!$E:$E,MATCH('2017 EPA Data'!$B1871,'Crosswalk Particulates'!$D:$D,0))</f>
        <v>0</v>
      </c>
      <c r="H1871" s="50">
        <f t="shared" si="29"/>
        <v>0</v>
      </c>
    </row>
    <row r="1872" spans="1:8" hidden="1" x14ac:dyDescent="0.25">
      <c r="A1872" s="31" t="s">
        <v>2483</v>
      </c>
      <c r="B1872" s="31" t="s">
        <v>2452</v>
      </c>
      <c r="C1872" s="31" t="s">
        <v>2408</v>
      </c>
      <c r="D1872" s="41">
        <v>5463.39</v>
      </c>
      <c r="E1872" s="31" t="s">
        <v>2409</v>
      </c>
      <c r="F1872" s="35" t="str">
        <f>INDEX('Crosswalk Particulates'!$B:$B,MATCH('2017 EPA Data'!A1872,'Crosswalk Particulates'!$A:$A,0))</f>
        <v>process-ngps-industry</v>
      </c>
      <c r="G1872" s="39">
        <f>INDEX('Crosswalk Particulates'!$E:$E,MATCH('2017 EPA Data'!$B1872,'Crosswalk Particulates'!$D:$D,0))</f>
        <v>0</v>
      </c>
      <c r="H1872" s="50">
        <f t="shared" si="29"/>
        <v>0</v>
      </c>
    </row>
    <row r="1873" spans="1:8" hidden="1" x14ac:dyDescent="0.25">
      <c r="A1873" s="31" t="s">
        <v>2442</v>
      </c>
      <c r="B1873" s="31" t="s">
        <v>2621</v>
      </c>
      <c r="C1873" s="31" t="s">
        <v>2408</v>
      </c>
      <c r="D1873" s="41">
        <v>5443.6829435000636</v>
      </c>
      <c r="E1873" s="31" t="s">
        <v>2409</v>
      </c>
      <c r="F1873" s="35" t="str">
        <f>INDEX('Crosswalk Particulates'!$B:$B,MATCH('2017 EPA Data'!A1873,'Crosswalk Particulates'!$A:$A,0))</f>
        <v>industry-fuel-natural gas</v>
      </c>
      <c r="G1873" s="39">
        <f>INDEX('Crosswalk Particulates'!$E:$E,MATCH('2017 EPA Data'!$B1873,'Crosswalk Particulates'!$D:$D,0))</f>
        <v>0</v>
      </c>
      <c r="H1873" s="50">
        <f t="shared" si="29"/>
        <v>0</v>
      </c>
    </row>
    <row r="1874" spans="1:8" hidden="1" x14ac:dyDescent="0.25">
      <c r="A1874" s="31" t="s">
        <v>2487</v>
      </c>
      <c r="B1874" s="31" t="s">
        <v>2427</v>
      </c>
      <c r="C1874" s="31" t="s">
        <v>2408</v>
      </c>
      <c r="D1874" s="41">
        <v>5418.3608205999999</v>
      </c>
      <c r="E1874" s="31" t="s">
        <v>2409</v>
      </c>
      <c r="F1874" s="35" t="str">
        <f>INDEX('Crosswalk Particulates'!$B:$B,MATCH('2017 EPA Data'!A1874,'Crosswalk Particulates'!$A:$A,0))</f>
        <v>industry-fuel-coal</v>
      </c>
      <c r="G1874" s="39">
        <f>INDEX('Crosswalk Particulates'!$E:$E,MATCH('2017 EPA Data'!$B1874,'Crosswalk Particulates'!$D:$D,0))</f>
        <v>0</v>
      </c>
      <c r="H1874" s="50">
        <f t="shared" si="29"/>
        <v>0</v>
      </c>
    </row>
    <row r="1875" spans="1:8" hidden="1" x14ac:dyDescent="0.25">
      <c r="A1875" s="31" t="s">
        <v>2410</v>
      </c>
      <c r="B1875" s="31" t="s">
        <v>2632</v>
      </c>
      <c r="C1875" s="31" t="s">
        <v>2408</v>
      </c>
      <c r="D1875" s="41">
        <v>5410.0360000000001</v>
      </c>
      <c r="E1875" s="31" t="s">
        <v>2409</v>
      </c>
      <c r="F1875" s="35" t="str">
        <f>INDEX('Crosswalk Particulates'!$B:$B,MATCH('2017 EPA Data'!A1875,'Crosswalk Particulates'!$A:$A,0))</f>
        <v>process-other-industry</v>
      </c>
      <c r="G1875" s="39">
        <f>INDEX('Crosswalk Particulates'!$E:$E,MATCH('2017 EPA Data'!$B1875,'Crosswalk Particulates'!$D:$D,0))</f>
        <v>0</v>
      </c>
      <c r="H1875" s="50">
        <f t="shared" si="29"/>
        <v>0</v>
      </c>
    </row>
    <row r="1876" spans="1:8" hidden="1" x14ac:dyDescent="0.25">
      <c r="A1876" s="31" t="s">
        <v>2476</v>
      </c>
      <c r="B1876" s="31" t="s">
        <v>2496</v>
      </c>
      <c r="C1876" s="31" t="s">
        <v>2448</v>
      </c>
      <c r="D1876" s="41">
        <v>5408.7478920000003</v>
      </c>
      <c r="E1876" s="31" t="s">
        <v>2413</v>
      </c>
      <c r="F1876" s="35" t="str">
        <f>INDEX('Crosswalk Particulates'!$B:$B,MATCH('2017 EPA Data'!A1876,'Crosswalk Particulates'!$A:$A,0))</f>
        <v>process-other-industry</v>
      </c>
      <c r="G1876" s="39">
        <f>INDEX('Crosswalk Particulates'!$E:$E,MATCH('2017 EPA Data'!$B1876,'Crosswalk Particulates'!$D:$D,0))</f>
        <v>0</v>
      </c>
      <c r="H1876" s="50">
        <f t="shared" si="29"/>
        <v>4906739385.4723272</v>
      </c>
    </row>
    <row r="1877" spans="1:8" hidden="1" x14ac:dyDescent="0.25">
      <c r="A1877" s="31" t="s">
        <v>2450</v>
      </c>
      <c r="B1877" s="31" t="s">
        <v>2652</v>
      </c>
      <c r="C1877" s="31" t="s">
        <v>2408</v>
      </c>
      <c r="D1877" s="41">
        <v>5374.8064731171999</v>
      </c>
      <c r="E1877" s="31" t="s">
        <v>2409</v>
      </c>
      <c r="F1877" s="35" t="str">
        <f>INDEX('Crosswalk Particulates'!$B:$B,MATCH('2017 EPA Data'!A1877,'Crosswalk Particulates'!$A:$A,0))</f>
        <v>process-waste-industry</v>
      </c>
      <c r="G1877" s="39">
        <f>INDEX('Crosswalk Particulates'!$E:$E,MATCH('2017 EPA Data'!$B1877,'Crosswalk Particulates'!$D:$D,0))</f>
        <v>0</v>
      </c>
      <c r="H1877" s="50">
        <f t="shared" si="29"/>
        <v>0</v>
      </c>
    </row>
    <row r="1878" spans="1:8" hidden="1" x14ac:dyDescent="0.25">
      <c r="A1878" s="31" t="s">
        <v>2523</v>
      </c>
      <c r="B1878" s="31" t="s">
        <v>2435</v>
      </c>
      <c r="C1878" s="31" t="s">
        <v>2408</v>
      </c>
      <c r="D1878" s="41">
        <v>5363.666177060285</v>
      </c>
      <c r="E1878" s="31" t="s">
        <v>2409</v>
      </c>
      <c r="F1878" s="35" t="str">
        <f>INDEX('Crosswalk Particulates'!$B:$B,MATCH('2017 EPA Data'!A1878,'Crosswalk Particulates'!$A:$A,0))</f>
        <v>industry-fuel-other</v>
      </c>
      <c r="G1878" s="39">
        <f>INDEX('Crosswalk Particulates'!$E:$E,MATCH('2017 EPA Data'!$B1878,'Crosswalk Particulates'!$D:$D,0))</f>
        <v>0</v>
      </c>
      <c r="H1878" s="50">
        <f t="shared" si="29"/>
        <v>0</v>
      </c>
    </row>
    <row r="1879" spans="1:8" hidden="1" x14ac:dyDescent="0.25">
      <c r="A1879" s="31" t="s">
        <v>2487</v>
      </c>
      <c r="B1879" s="31" t="s">
        <v>2615</v>
      </c>
      <c r="C1879" s="31" t="s">
        <v>2408</v>
      </c>
      <c r="D1879" s="41">
        <v>5334</v>
      </c>
      <c r="E1879" s="31" t="s">
        <v>2409</v>
      </c>
      <c r="F1879" s="35" t="str">
        <f>INDEX('Crosswalk Particulates'!$B:$B,MATCH('2017 EPA Data'!A1879,'Crosswalk Particulates'!$A:$A,0))</f>
        <v>industry-fuel-coal</v>
      </c>
      <c r="G1879" s="39">
        <f>INDEX('Crosswalk Particulates'!$E:$E,MATCH('2017 EPA Data'!$B1879,'Crosswalk Particulates'!$D:$D,0))</f>
        <v>0</v>
      </c>
      <c r="H1879" s="50">
        <f t="shared" si="29"/>
        <v>0</v>
      </c>
    </row>
    <row r="1880" spans="1:8" hidden="1" x14ac:dyDescent="0.25">
      <c r="A1880" s="31" t="s">
        <v>2432</v>
      </c>
      <c r="B1880" s="31" t="s">
        <v>2586</v>
      </c>
      <c r="C1880" s="31" t="s">
        <v>2408</v>
      </c>
      <c r="D1880" s="41">
        <v>5327.0145793382999</v>
      </c>
      <c r="E1880" s="31" t="s">
        <v>2409</v>
      </c>
      <c r="F1880" s="35" t="str">
        <f>INDEX('Crosswalk Particulates'!$B:$B,MATCH('2017 EPA Data'!A1880,'Crosswalk Particulates'!$A:$A,0))</f>
        <v>Transportation Sector</v>
      </c>
      <c r="G1880" s="39">
        <f>INDEX('Crosswalk Particulates'!$E:$E,MATCH('2017 EPA Data'!$B1880,'Crosswalk Particulates'!$D:$D,0))</f>
        <v>0</v>
      </c>
      <c r="H1880" s="50">
        <f t="shared" si="29"/>
        <v>0</v>
      </c>
    </row>
    <row r="1881" spans="1:8" hidden="1" x14ac:dyDescent="0.25">
      <c r="A1881" s="31" t="s">
        <v>2498</v>
      </c>
      <c r="B1881" s="31" t="s">
        <v>2447</v>
      </c>
      <c r="C1881" s="31" t="s">
        <v>2448</v>
      </c>
      <c r="D1881" s="41">
        <v>5299.7657895729999</v>
      </c>
      <c r="E1881" s="31" t="s">
        <v>2413</v>
      </c>
      <c r="F1881" s="35" t="str">
        <f>INDEX('Crosswalk Particulates'!$B:$B,MATCH('2017 EPA Data'!A1881,'Crosswalk Particulates'!$A:$A,0))</f>
        <v>process-cement-industry</v>
      </c>
      <c r="G1881" s="39" t="str">
        <f>INDEX('Crosswalk Particulates'!$E:$E,MATCH('2017 EPA Data'!$B1881,'Crosswalk Particulates'!$D:$D,0))</f>
        <v>VOC</v>
      </c>
      <c r="H1881" s="50">
        <f t="shared" si="29"/>
        <v>4807872367.6397753</v>
      </c>
    </row>
    <row r="1882" spans="1:8" hidden="1" x14ac:dyDescent="0.25">
      <c r="A1882" s="31" t="s">
        <v>2477</v>
      </c>
      <c r="B1882" s="31" t="s">
        <v>2585</v>
      </c>
      <c r="C1882" s="31" t="s">
        <v>2408</v>
      </c>
      <c r="D1882" s="41">
        <v>5286.4458328103292</v>
      </c>
      <c r="E1882" s="31" t="s">
        <v>2409</v>
      </c>
      <c r="F1882" s="35" t="str">
        <f>INDEX('Crosswalk Particulates'!$B:$B,MATCH('2017 EPA Data'!A1882,'Crosswalk Particulates'!$A:$A,0))</f>
        <v>process-other-industry</v>
      </c>
      <c r="G1882" s="39">
        <f>INDEX('Crosswalk Particulates'!$E:$E,MATCH('2017 EPA Data'!$B1882,'Crosswalk Particulates'!$D:$D,0))</f>
        <v>0</v>
      </c>
      <c r="H1882" s="50">
        <f t="shared" si="29"/>
        <v>0</v>
      </c>
    </row>
    <row r="1883" spans="1:8" hidden="1" x14ac:dyDescent="0.25">
      <c r="A1883" s="31" t="s">
        <v>2555</v>
      </c>
      <c r="B1883" s="31" t="s">
        <v>2513</v>
      </c>
      <c r="C1883" s="31" t="s">
        <v>2514</v>
      </c>
      <c r="D1883" s="41">
        <v>5284.4113377801768</v>
      </c>
      <c r="E1883" s="31" t="s">
        <v>2409</v>
      </c>
      <c r="F1883" s="35" t="str">
        <f>INDEX('Crosswalk Particulates'!$B:$B,MATCH('2017 EPA Data'!A1883,'Crosswalk Particulates'!$A:$A,0))</f>
        <v>Commercial Buildings Sector</v>
      </c>
      <c r="G1883" s="39">
        <f>INDEX('Crosswalk Particulates'!$E:$E,MATCH('2017 EPA Data'!$B1883,'Crosswalk Particulates'!$D:$D,0))</f>
        <v>0</v>
      </c>
      <c r="H1883" s="50">
        <f t="shared" si="29"/>
        <v>0</v>
      </c>
    </row>
    <row r="1884" spans="1:8" hidden="1" x14ac:dyDescent="0.25">
      <c r="A1884" s="31" t="s">
        <v>2477</v>
      </c>
      <c r="B1884" s="31" t="s">
        <v>2653</v>
      </c>
      <c r="C1884" s="31" t="s">
        <v>2408</v>
      </c>
      <c r="D1884" s="41">
        <v>5280.4271551289003</v>
      </c>
      <c r="E1884" s="31" t="s">
        <v>2409</v>
      </c>
      <c r="F1884" s="35" t="str">
        <f>INDEX('Crosswalk Particulates'!$B:$B,MATCH('2017 EPA Data'!A1884,'Crosswalk Particulates'!$A:$A,0))</f>
        <v>process-other-industry</v>
      </c>
      <c r="G1884" s="39">
        <f>INDEX('Crosswalk Particulates'!$E:$E,MATCH('2017 EPA Data'!$B1884,'Crosswalk Particulates'!$D:$D,0))</f>
        <v>0</v>
      </c>
      <c r="H1884" s="50">
        <f t="shared" si="29"/>
        <v>0</v>
      </c>
    </row>
    <row r="1885" spans="1:8" hidden="1" x14ac:dyDescent="0.25">
      <c r="A1885" s="31" t="s">
        <v>2456</v>
      </c>
      <c r="B1885" s="31" t="s">
        <v>2453</v>
      </c>
      <c r="C1885" s="31" t="s">
        <v>2408</v>
      </c>
      <c r="D1885" s="41">
        <v>5264.1240160400002</v>
      </c>
      <c r="E1885" s="31" t="s">
        <v>2409</v>
      </c>
      <c r="F1885" s="35" t="str">
        <f>INDEX('Crosswalk Particulates'!$B:$B,MATCH('2017 EPA Data'!A1885,'Crosswalk Particulates'!$A:$A,0))</f>
        <v>Electricity Sector</v>
      </c>
      <c r="G1885" s="39">
        <f>INDEX('Crosswalk Particulates'!$E:$E,MATCH('2017 EPA Data'!$B1885,'Crosswalk Particulates'!$D:$D,0))</f>
        <v>0</v>
      </c>
      <c r="H1885" s="50">
        <f t="shared" si="29"/>
        <v>0</v>
      </c>
    </row>
    <row r="1886" spans="1:8" hidden="1" x14ac:dyDescent="0.25">
      <c r="A1886" s="31" t="s">
        <v>2469</v>
      </c>
      <c r="B1886" s="31" t="s">
        <v>2574</v>
      </c>
      <c r="C1886" s="31" t="s">
        <v>2408</v>
      </c>
      <c r="D1886" s="41">
        <v>5259.3992099999996</v>
      </c>
      <c r="E1886" s="31" t="s">
        <v>2409</v>
      </c>
      <c r="F1886" s="35" t="str">
        <f>INDEX('Crosswalk Particulates'!$B:$B,MATCH('2017 EPA Data'!A1886,'Crosswalk Particulates'!$A:$A,0))</f>
        <v>process-chemicals-industry</v>
      </c>
      <c r="G1886" s="39">
        <f>INDEX('Crosswalk Particulates'!$E:$E,MATCH('2017 EPA Data'!$B1886,'Crosswalk Particulates'!$D:$D,0))</f>
        <v>0</v>
      </c>
      <c r="H1886" s="50">
        <f t="shared" si="29"/>
        <v>0</v>
      </c>
    </row>
    <row r="1887" spans="1:8" hidden="1" x14ac:dyDescent="0.25">
      <c r="A1887" s="31" t="s">
        <v>2540</v>
      </c>
      <c r="B1887" s="31" t="s">
        <v>2481</v>
      </c>
      <c r="C1887" s="31" t="s">
        <v>2448</v>
      </c>
      <c r="D1887" s="41">
        <v>5240.4323028704957</v>
      </c>
      <c r="E1887" s="31" t="s">
        <v>2413</v>
      </c>
      <c r="F1887" s="35" t="str">
        <f>INDEX('Crosswalk Particulates'!$B:$B,MATCH('2017 EPA Data'!A1887,'Crosswalk Particulates'!$A:$A,0))</f>
        <v>Electricity Sector</v>
      </c>
      <c r="G1887" s="39" t="str">
        <f>INDEX('Crosswalk Particulates'!$E:$E,MATCH('2017 EPA Data'!$B1887,'Crosswalk Particulates'!$D:$D,0))</f>
        <v>PM10</v>
      </c>
      <c r="H1887" s="50">
        <f t="shared" si="29"/>
        <v>4754045869.919076</v>
      </c>
    </row>
    <row r="1888" spans="1:8" hidden="1" x14ac:dyDescent="0.25">
      <c r="A1888" s="31" t="s">
        <v>2556</v>
      </c>
      <c r="B1888" s="31" t="s">
        <v>2422</v>
      </c>
      <c r="C1888" s="31" t="s">
        <v>2408</v>
      </c>
      <c r="D1888" s="41">
        <v>5234.2825097997365</v>
      </c>
      <c r="E1888" s="31" t="s">
        <v>2409</v>
      </c>
      <c r="F1888" s="35" t="str">
        <f>INDEX('Crosswalk Particulates'!$B:$B,MATCH('2017 EPA Data'!A1888,'Crosswalk Particulates'!$A:$A,0))</f>
        <v>Commercial Buildings Sector</v>
      </c>
      <c r="G1888" s="39">
        <f>INDEX('Crosswalk Particulates'!$E:$E,MATCH('2017 EPA Data'!$B1888,'Crosswalk Particulates'!$D:$D,0))</f>
        <v>0</v>
      </c>
      <c r="H1888" s="50">
        <f t="shared" si="29"/>
        <v>0</v>
      </c>
    </row>
    <row r="1889" spans="1:8" hidden="1" x14ac:dyDescent="0.25">
      <c r="A1889" s="31" t="s">
        <v>2433</v>
      </c>
      <c r="B1889" s="31" t="s">
        <v>2573</v>
      </c>
      <c r="C1889" s="31" t="s">
        <v>2408</v>
      </c>
      <c r="D1889" s="41">
        <v>5200</v>
      </c>
      <c r="E1889" s="31" t="s">
        <v>2409</v>
      </c>
      <c r="F1889" s="35" t="str">
        <f>INDEX('Crosswalk Particulates'!$B:$B,MATCH('2017 EPA Data'!A1889,'Crosswalk Particulates'!$A:$A,0))</f>
        <v>process-ngps-industry</v>
      </c>
      <c r="G1889" s="39">
        <f>INDEX('Crosswalk Particulates'!$E:$E,MATCH('2017 EPA Data'!$B1889,'Crosswalk Particulates'!$D:$D,0))</f>
        <v>0</v>
      </c>
      <c r="H1889" s="50">
        <f t="shared" si="29"/>
        <v>0</v>
      </c>
    </row>
    <row r="1890" spans="1:8" hidden="1" x14ac:dyDescent="0.25">
      <c r="A1890" s="31" t="s">
        <v>2520</v>
      </c>
      <c r="B1890" s="31" t="s">
        <v>2484</v>
      </c>
      <c r="C1890" s="31" t="s">
        <v>2408</v>
      </c>
      <c r="D1890" s="41">
        <v>5158.3004912000015</v>
      </c>
      <c r="E1890" s="31" t="s">
        <v>2409</v>
      </c>
      <c r="F1890" s="35" t="str">
        <f>INDEX('Crosswalk Particulates'!$B:$B,MATCH('2017 EPA Data'!A1890,'Crosswalk Particulates'!$A:$A,0))</f>
        <v>industry-fuel-oil</v>
      </c>
      <c r="G1890" s="39">
        <f>INDEX('Crosswalk Particulates'!$E:$E,MATCH('2017 EPA Data'!$B1890,'Crosswalk Particulates'!$D:$D,0))</f>
        <v>0</v>
      </c>
      <c r="H1890" s="50">
        <f t="shared" si="29"/>
        <v>0</v>
      </c>
    </row>
    <row r="1891" spans="1:8" hidden="1" x14ac:dyDescent="0.25">
      <c r="A1891" s="31" t="s">
        <v>2421</v>
      </c>
      <c r="B1891" s="31" t="s">
        <v>2594</v>
      </c>
      <c r="C1891" s="31" t="s">
        <v>2408</v>
      </c>
      <c r="D1891" s="41">
        <v>5120.7801868890001</v>
      </c>
      <c r="E1891" s="31" t="s">
        <v>2409</v>
      </c>
      <c r="F1891" s="35" t="str">
        <f>INDEX('Crosswalk Particulates'!$B:$B,MATCH('2017 EPA Data'!A1891,'Crosswalk Particulates'!$A:$A,0))</f>
        <v>process-other-industry</v>
      </c>
      <c r="G1891" s="39">
        <f>INDEX('Crosswalk Particulates'!$E:$E,MATCH('2017 EPA Data'!$B1891,'Crosswalk Particulates'!$D:$D,0))</f>
        <v>0</v>
      </c>
      <c r="H1891" s="50">
        <f t="shared" si="29"/>
        <v>0</v>
      </c>
    </row>
    <row r="1892" spans="1:8" hidden="1" x14ac:dyDescent="0.25">
      <c r="A1892" s="31" t="s">
        <v>2510</v>
      </c>
      <c r="B1892" s="31" t="s">
        <v>2591</v>
      </c>
      <c r="C1892" s="31" t="s">
        <v>2408</v>
      </c>
      <c r="D1892" s="41">
        <v>5117.4674292299997</v>
      </c>
      <c r="E1892" s="31" t="s">
        <v>2409</v>
      </c>
      <c r="F1892" s="35" t="str">
        <f>INDEX('Crosswalk Particulates'!$B:$B,MATCH('2017 EPA Data'!A1892,'Crosswalk Particulates'!$A:$A,0))</f>
        <v>process-iron and steel-industry</v>
      </c>
      <c r="G1892" s="39">
        <f>INDEX('Crosswalk Particulates'!$E:$E,MATCH('2017 EPA Data'!$B1892,'Crosswalk Particulates'!$D:$D,0))</f>
        <v>0</v>
      </c>
      <c r="H1892" s="50">
        <f t="shared" si="29"/>
        <v>0</v>
      </c>
    </row>
    <row r="1893" spans="1:8" hidden="1" x14ac:dyDescent="0.25">
      <c r="A1893" s="31" t="s">
        <v>2483</v>
      </c>
      <c r="B1893" s="31" t="s">
        <v>2611</v>
      </c>
      <c r="C1893" s="31" t="s">
        <v>2408</v>
      </c>
      <c r="D1893" s="41">
        <v>5104.7015378444003</v>
      </c>
      <c r="E1893" s="31" t="s">
        <v>2409</v>
      </c>
      <c r="F1893" s="35" t="str">
        <f>INDEX('Crosswalk Particulates'!$B:$B,MATCH('2017 EPA Data'!A1893,'Crosswalk Particulates'!$A:$A,0))</f>
        <v>process-ngps-industry</v>
      </c>
      <c r="G1893" s="39">
        <f>INDEX('Crosswalk Particulates'!$E:$E,MATCH('2017 EPA Data'!$B1893,'Crosswalk Particulates'!$D:$D,0))</f>
        <v>0</v>
      </c>
      <c r="H1893" s="50">
        <f t="shared" si="29"/>
        <v>0</v>
      </c>
    </row>
    <row r="1894" spans="1:8" hidden="1" x14ac:dyDescent="0.25">
      <c r="A1894" s="31" t="s">
        <v>2520</v>
      </c>
      <c r="B1894" s="31" t="s">
        <v>2631</v>
      </c>
      <c r="C1894" s="31" t="s">
        <v>2408</v>
      </c>
      <c r="D1894" s="41">
        <v>5084.4681654355254</v>
      </c>
      <c r="E1894" s="31" t="s">
        <v>2409</v>
      </c>
      <c r="F1894" s="35" t="str">
        <f>INDEX('Crosswalk Particulates'!$B:$B,MATCH('2017 EPA Data'!A1894,'Crosswalk Particulates'!$A:$A,0))</f>
        <v>industry-fuel-oil</v>
      </c>
      <c r="G1894" s="39">
        <f>INDEX('Crosswalk Particulates'!$E:$E,MATCH('2017 EPA Data'!$B1894,'Crosswalk Particulates'!$D:$D,0))</f>
        <v>0</v>
      </c>
      <c r="H1894" s="50">
        <f t="shared" si="29"/>
        <v>0</v>
      </c>
    </row>
    <row r="1895" spans="1:8" hidden="1" x14ac:dyDescent="0.25">
      <c r="A1895" s="31" t="s">
        <v>2493</v>
      </c>
      <c r="B1895" s="31" t="s">
        <v>2434</v>
      </c>
      <c r="C1895" s="31" t="s">
        <v>2408</v>
      </c>
      <c r="D1895" s="41">
        <v>5078.1286357999998</v>
      </c>
      <c r="E1895" s="31" t="s">
        <v>2409</v>
      </c>
      <c r="F1895" s="35" t="str">
        <f>INDEX('Crosswalk Particulates'!$B:$B,MATCH('2017 EPA Data'!A1895,'Crosswalk Particulates'!$A:$A,0))</f>
        <v>process-other-industry</v>
      </c>
      <c r="G1895" s="39">
        <f>INDEX('Crosswalk Particulates'!$E:$E,MATCH('2017 EPA Data'!$B1895,'Crosswalk Particulates'!$D:$D,0))</f>
        <v>0</v>
      </c>
      <c r="H1895" s="50">
        <f t="shared" si="29"/>
        <v>0</v>
      </c>
    </row>
    <row r="1896" spans="1:8" hidden="1" x14ac:dyDescent="0.25">
      <c r="A1896" s="31" t="s">
        <v>2429</v>
      </c>
      <c r="B1896" s="31" t="s">
        <v>2496</v>
      </c>
      <c r="C1896" s="31" t="s">
        <v>2448</v>
      </c>
      <c r="D1896" s="41">
        <v>5055.0777155164997</v>
      </c>
      <c r="E1896" s="31" t="s">
        <v>2413</v>
      </c>
      <c r="F1896" s="35" t="str">
        <f>INDEX('Crosswalk Particulates'!$B:$B,MATCH('2017 EPA Data'!A1896,'Crosswalk Particulates'!$A:$A,0))</f>
        <v>process-other-industry</v>
      </c>
      <c r="G1896" s="39">
        <f>INDEX('Crosswalk Particulates'!$E:$E,MATCH('2017 EPA Data'!$B1896,'Crosswalk Particulates'!$D:$D,0))</f>
        <v>0</v>
      </c>
      <c r="H1896" s="50">
        <f t="shared" si="29"/>
        <v>4585894816.8087931</v>
      </c>
    </row>
    <row r="1897" spans="1:8" hidden="1" x14ac:dyDescent="0.25">
      <c r="A1897" s="31" t="s">
        <v>2438</v>
      </c>
      <c r="B1897" s="31" t="s">
        <v>2637</v>
      </c>
      <c r="C1897" s="31" t="s">
        <v>2408</v>
      </c>
      <c r="D1897" s="41">
        <v>5044.2763528180003</v>
      </c>
      <c r="E1897" s="31" t="s">
        <v>2409</v>
      </c>
      <c r="F1897" s="35" t="str">
        <f>INDEX('Crosswalk Particulates'!$B:$B,MATCH('2017 EPA Data'!A1897,'Crosswalk Particulates'!$A:$A,0))</f>
        <v>process-other-industry</v>
      </c>
      <c r="G1897" s="39">
        <f>INDEX('Crosswalk Particulates'!$E:$E,MATCH('2017 EPA Data'!$B1897,'Crosswalk Particulates'!$D:$D,0))</f>
        <v>0</v>
      </c>
      <c r="H1897" s="50">
        <f t="shared" si="29"/>
        <v>0</v>
      </c>
    </row>
    <row r="1898" spans="1:8" hidden="1" x14ac:dyDescent="0.25">
      <c r="A1898" s="31" t="s">
        <v>2476</v>
      </c>
      <c r="B1898" s="31" t="s">
        <v>2521</v>
      </c>
      <c r="D1898" s="41">
        <v>5033.7242348271602</v>
      </c>
      <c r="E1898" s="31" t="s">
        <v>2413</v>
      </c>
      <c r="F1898" s="35" t="str">
        <f>INDEX('Crosswalk Particulates'!$B:$B,MATCH('2017 EPA Data'!A1898,'Crosswalk Particulates'!$A:$A,0))</f>
        <v>process-other-industry</v>
      </c>
      <c r="G1898" s="39">
        <f>INDEX('Crosswalk Particulates'!$E:$E,MATCH('2017 EPA Data'!$B1898,'Crosswalk Particulates'!$D:$D,0))</f>
        <v>0</v>
      </c>
      <c r="H1898" s="50">
        <f t="shared" si="29"/>
        <v>4566523241.943882</v>
      </c>
    </row>
    <row r="1899" spans="1:8" hidden="1" x14ac:dyDescent="0.25">
      <c r="A1899" s="31" t="s">
        <v>2438</v>
      </c>
      <c r="B1899" s="31" t="s">
        <v>2451</v>
      </c>
      <c r="C1899" s="31" t="s">
        <v>2448</v>
      </c>
      <c r="D1899" s="41">
        <v>5003.2321393400498</v>
      </c>
      <c r="E1899" s="31" t="s">
        <v>2413</v>
      </c>
      <c r="F1899" s="35" t="str">
        <f>INDEX('Crosswalk Particulates'!$B:$B,MATCH('2017 EPA Data'!A1899,'Crosswalk Particulates'!$A:$A,0))</f>
        <v>process-other-industry</v>
      </c>
      <c r="G1899" s="39" t="str">
        <f>INDEX('Crosswalk Particulates'!$E:$E,MATCH('2017 EPA Data'!$B1899,'Crosswalk Particulates'!$D:$D,0))</f>
        <v>CO</v>
      </c>
      <c r="H1899" s="50">
        <f t="shared" si="29"/>
        <v>4538861245.330307</v>
      </c>
    </row>
    <row r="1900" spans="1:8" hidden="1" x14ac:dyDescent="0.25">
      <c r="A1900" s="31" t="s">
        <v>2446</v>
      </c>
      <c r="B1900" s="31" t="s">
        <v>2416</v>
      </c>
      <c r="C1900" s="31" t="s">
        <v>2408</v>
      </c>
      <c r="D1900" s="41">
        <v>5001.3557300000002</v>
      </c>
      <c r="E1900" s="31" t="s">
        <v>2409</v>
      </c>
      <c r="F1900" s="35" t="str">
        <f>INDEX('Crosswalk Particulates'!$B:$B,MATCH('2017 EPA Data'!A1900,'Crosswalk Particulates'!$A:$A,0))</f>
        <v>process-other-industry</v>
      </c>
      <c r="G1900" s="39">
        <f>INDEX('Crosswalk Particulates'!$E:$E,MATCH('2017 EPA Data'!$B1900,'Crosswalk Particulates'!$D:$D,0))</f>
        <v>0</v>
      </c>
      <c r="H1900" s="50">
        <f t="shared" si="29"/>
        <v>0</v>
      </c>
    </row>
    <row r="1901" spans="1:8" hidden="1" x14ac:dyDescent="0.25">
      <c r="A1901" s="31" t="s">
        <v>2483</v>
      </c>
      <c r="B1901" s="31" t="s">
        <v>2564</v>
      </c>
      <c r="C1901" s="31" t="s">
        <v>2408</v>
      </c>
      <c r="D1901" s="41">
        <v>4992.8037100000001</v>
      </c>
      <c r="E1901" s="31" t="s">
        <v>2409</v>
      </c>
      <c r="F1901" s="35" t="str">
        <f>INDEX('Crosswalk Particulates'!$B:$B,MATCH('2017 EPA Data'!A1901,'Crosswalk Particulates'!$A:$A,0))</f>
        <v>process-ngps-industry</v>
      </c>
      <c r="G1901" s="39">
        <f>INDEX('Crosswalk Particulates'!$E:$E,MATCH('2017 EPA Data'!$B1901,'Crosswalk Particulates'!$D:$D,0))</f>
        <v>0</v>
      </c>
      <c r="H1901" s="50">
        <f t="shared" si="29"/>
        <v>0</v>
      </c>
    </row>
    <row r="1902" spans="1:8" hidden="1" x14ac:dyDescent="0.25">
      <c r="A1902" s="31" t="s">
        <v>2520</v>
      </c>
      <c r="B1902" s="31" t="s">
        <v>2654</v>
      </c>
      <c r="C1902" s="31" t="s">
        <v>2408</v>
      </c>
      <c r="D1902" s="41">
        <v>4960.3070130182414</v>
      </c>
      <c r="E1902" s="31" t="s">
        <v>2409</v>
      </c>
      <c r="F1902" s="35" t="str">
        <f>INDEX('Crosswalk Particulates'!$B:$B,MATCH('2017 EPA Data'!A1902,'Crosswalk Particulates'!$A:$A,0))</f>
        <v>industry-fuel-oil</v>
      </c>
      <c r="G1902" s="39">
        <f>INDEX('Crosswalk Particulates'!$E:$E,MATCH('2017 EPA Data'!$B1902,'Crosswalk Particulates'!$D:$D,0))</f>
        <v>0</v>
      </c>
      <c r="H1902" s="50">
        <f t="shared" si="29"/>
        <v>0</v>
      </c>
    </row>
    <row r="1903" spans="1:8" hidden="1" x14ac:dyDescent="0.25">
      <c r="A1903" s="31" t="s">
        <v>2442</v>
      </c>
      <c r="B1903" s="31" t="s">
        <v>2561</v>
      </c>
      <c r="C1903" s="31" t="s">
        <v>2408</v>
      </c>
      <c r="D1903" s="41">
        <v>4959.2958238392121</v>
      </c>
      <c r="E1903" s="31" t="s">
        <v>2409</v>
      </c>
      <c r="F1903" s="35" t="str">
        <f>INDEX('Crosswalk Particulates'!$B:$B,MATCH('2017 EPA Data'!A1903,'Crosswalk Particulates'!$A:$A,0))</f>
        <v>industry-fuel-natural gas</v>
      </c>
      <c r="G1903" s="39">
        <f>INDEX('Crosswalk Particulates'!$E:$E,MATCH('2017 EPA Data'!$B1903,'Crosswalk Particulates'!$D:$D,0))</f>
        <v>0</v>
      </c>
      <c r="H1903" s="50">
        <f t="shared" si="29"/>
        <v>0</v>
      </c>
    </row>
    <row r="1904" spans="1:8" hidden="1" x14ac:dyDescent="0.25">
      <c r="A1904" s="31" t="s">
        <v>2410</v>
      </c>
      <c r="B1904" s="31" t="s">
        <v>2601</v>
      </c>
      <c r="C1904" s="31" t="s">
        <v>2408</v>
      </c>
      <c r="D1904" s="41">
        <v>4947.6666219420003</v>
      </c>
      <c r="E1904" s="31" t="s">
        <v>2409</v>
      </c>
      <c r="F1904" s="35" t="str">
        <f>INDEX('Crosswalk Particulates'!$B:$B,MATCH('2017 EPA Data'!A1904,'Crosswalk Particulates'!$A:$A,0))</f>
        <v>process-other-industry</v>
      </c>
      <c r="G1904" s="39">
        <f>INDEX('Crosswalk Particulates'!$E:$E,MATCH('2017 EPA Data'!$B1904,'Crosswalk Particulates'!$D:$D,0))</f>
        <v>0</v>
      </c>
      <c r="H1904" s="50">
        <f t="shared" si="29"/>
        <v>0</v>
      </c>
    </row>
    <row r="1905" spans="1:8" hidden="1" x14ac:dyDescent="0.25">
      <c r="A1905" s="31" t="s">
        <v>2456</v>
      </c>
      <c r="B1905" s="31" t="s">
        <v>2575</v>
      </c>
      <c r="C1905" s="31" t="s">
        <v>2408</v>
      </c>
      <c r="D1905" s="41">
        <v>4923.8731808800003</v>
      </c>
      <c r="E1905" s="31" t="s">
        <v>2409</v>
      </c>
      <c r="F1905" s="35" t="str">
        <f>INDEX('Crosswalk Particulates'!$B:$B,MATCH('2017 EPA Data'!A1905,'Crosswalk Particulates'!$A:$A,0))</f>
        <v>Electricity Sector</v>
      </c>
      <c r="G1905" s="39">
        <f>INDEX('Crosswalk Particulates'!$E:$E,MATCH('2017 EPA Data'!$B1905,'Crosswalk Particulates'!$D:$D,0))</f>
        <v>0</v>
      </c>
      <c r="H1905" s="50">
        <f t="shared" si="29"/>
        <v>0</v>
      </c>
    </row>
    <row r="1906" spans="1:8" hidden="1" x14ac:dyDescent="0.25">
      <c r="A1906" s="31" t="s">
        <v>2491</v>
      </c>
      <c r="B1906" s="31" t="s">
        <v>2554</v>
      </c>
      <c r="C1906" s="31" t="s">
        <v>2408</v>
      </c>
      <c r="D1906" s="41">
        <v>4914.7273924600004</v>
      </c>
      <c r="E1906" s="31" t="s">
        <v>2409</v>
      </c>
      <c r="F1906" s="35" t="str">
        <f>INDEX('Crosswalk Particulates'!$B:$B,MATCH('2017 EPA Data'!A1906,'Crosswalk Particulates'!$A:$A,0))</f>
        <v>industry-fuel-biomass</v>
      </c>
      <c r="G1906" s="39">
        <f>INDEX('Crosswalk Particulates'!$E:$E,MATCH('2017 EPA Data'!$B1906,'Crosswalk Particulates'!$D:$D,0))</f>
        <v>0</v>
      </c>
      <c r="H1906" s="50">
        <f t="shared" si="29"/>
        <v>0</v>
      </c>
    </row>
    <row r="1907" spans="1:8" hidden="1" x14ac:dyDescent="0.25">
      <c r="A1907" s="31" t="s">
        <v>2493</v>
      </c>
      <c r="B1907" s="31" t="s">
        <v>2527</v>
      </c>
      <c r="C1907" s="31" t="s">
        <v>2408</v>
      </c>
      <c r="D1907" s="41">
        <v>4913.5391610938968</v>
      </c>
      <c r="E1907" s="31" t="s">
        <v>2409</v>
      </c>
      <c r="F1907" s="35" t="str">
        <f>INDEX('Crosswalk Particulates'!$B:$B,MATCH('2017 EPA Data'!A1907,'Crosswalk Particulates'!$A:$A,0))</f>
        <v>process-other-industry</v>
      </c>
      <c r="G1907" s="39">
        <f>INDEX('Crosswalk Particulates'!$E:$E,MATCH('2017 EPA Data'!$B1907,'Crosswalk Particulates'!$D:$D,0))</f>
        <v>0</v>
      </c>
      <c r="H1907" s="50">
        <f t="shared" si="29"/>
        <v>0</v>
      </c>
    </row>
    <row r="1908" spans="1:8" hidden="1" x14ac:dyDescent="0.25">
      <c r="A1908" s="31" t="s">
        <v>2410</v>
      </c>
      <c r="B1908" s="31" t="s">
        <v>2566</v>
      </c>
      <c r="C1908" s="31" t="s">
        <v>2408</v>
      </c>
      <c r="D1908" s="41">
        <v>4903.0020168736846</v>
      </c>
      <c r="E1908" s="31" t="s">
        <v>2409</v>
      </c>
      <c r="F1908" s="35" t="str">
        <f>INDEX('Crosswalk Particulates'!$B:$B,MATCH('2017 EPA Data'!A1908,'Crosswalk Particulates'!$A:$A,0))</f>
        <v>process-other-industry</v>
      </c>
      <c r="G1908" s="39">
        <f>INDEX('Crosswalk Particulates'!$E:$E,MATCH('2017 EPA Data'!$B1908,'Crosswalk Particulates'!$D:$D,0))</f>
        <v>0</v>
      </c>
      <c r="H1908" s="50">
        <f t="shared" si="29"/>
        <v>0</v>
      </c>
    </row>
    <row r="1909" spans="1:8" hidden="1" x14ac:dyDescent="0.25">
      <c r="A1909" s="31" t="s">
        <v>2410</v>
      </c>
      <c r="B1909" s="31" t="s">
        <v>2642</v>
      </c>
      <c r="C1909" s="31" t="s">
        <v>2408</v>
      </c>
      <c r="D1909" s="41">
        <v>4896.5304295145879</v>
      </c>
      <c r="E1909" s="31" t="s">
        <v>2409</v>
      </c>
      <c r="F1909" s="35" t="str">
        <f>INDEX('Crosswalk Particulates'!$B:$B,MATCH('2017 EPA Data'!A1909,'Crosswalk Particulates'!$A:$A,0))</f>
        <v>process-other-industry</v>
      </c>
      <c r="G1909" s="39">
        <f>INDEX('Crosswalk Particulates'!$E:$E,MATCH('2017 EPA Data'!$B1909,'Crosswalk Particulates'!$D:$D,0))</f>
        <v>0</v>
      </c>
      <c r="H1909" s="50">
        <f t="shared" si="29"/>
        <v>0</v>
      </c>
    </row>
    <row r="1910" spans="1:8" hidden="1" x14ac:dyDescent="0.25">
      <c r="A1910" s="31" t="s">
        <v>2442</v>
      </c>
      <c r="B1910" s="31" t="s">
        <v>2511</v>
      </c>
      <c r="C1910" s="31" t="s">
        <v>2408</v>
      </c>
      <c r="D1910" s="41">
        <v>4866.525558329341</v>
      </c>
      <c r="E1910" s="31" t="s">
        <v>2409</v>
      </c>
      <c r="F1910" s="35" t="str">
        <f>INDEX('Crosswalk Particulates'!$B:$B,MATCH('2017 EPA Data'!A1910,'Crosswalk Particulates'!$A:$A,0))</f>
        <v>industry-fuel-natural gas</v>
      </c>
      <c r="G1910" s="39">
        <f>INDEX('Crosswalk Particulates'!$E:$E,MATCH('2017 EPA Data'!$B1910,'Crosswalk Particulates'!$D:$D,0))</f>
        <v>0</v>
      </c>
      <c r="H1910" s="50">
        <f t="shared" si="29"/>
        <v>0</v>
      </c>
    </row>
    <row r="1911" spans="1:8" hidden="1" x14ac:dyDescent="0.25">
      <c r="A1911" s="31" t="s">
        <v>2436</v>
      </c>
      <c r="B1911" s="31" t="s">
        <v>2517</v>
      </c>
      <c r="C1911" s="31" t="s">
        <v>2408</v>
      </c>
      <c r="D1911" s="41">
        <v>4860.22432002604</v>
      </c>
      <c r="E1911" s="31" t="s">
        <v>2409</v>
      </c>
      <c r="F1911" s="35" t="str">
        <f>INDEX('Crosswalk Particulates'!$B:$B,MATCH('2017 EPA Data'!A1911,'Crosswalk Particulates'!$A:$A,0))</f>
        <v>Transportation Sector</v>
      </c>
      <c r="G1911" s="39">
        <f>INDEX('Crosswalk Particulates'!$E:$E,MATCH('2017 EPA Data'!$B1911,'Crosswalk Particulates'!$D:$D,0))</f>
        <v>0</v>
      </c>
      <c r="H1911" s="50">
        <f t="shared" si="29"/>
        <v>0</v>
      </c>
    </row>
    <row r="1912" spans="1:8" hidden="1" x14ac:dyDescent="0.25">
      <c r="A1912" s="31" t="s">
        <v>2472</v>
      </c>
      <c r="B1912" s="31" t="s">
        <v>2466</v>
      </c>
      <c r="C1912" s="31" t="s">
        <v>2408</v>
      </c>
      <c r="D1912" s="41">
        <v>4838.951</v>
      </c>
      <c r="E1912" s="31" t="s">
        <v>2409</v>
      </c>
      <c r="F1912" s="35" t="str">
        <f>INDEX('Crosswalk Particulates'!$B:$B,MATCH('2017 EPA Data'!A1912,'Crosswalk Particulates'!$A:$A,0))</f>
        <v>Electricity Sector</v>
      </c>
      <c r="G1912" s="39">
        <f>INDEX('Crosswalk Particulates'!$E:$E,MATCH('2017 EPA Data'!$B1912,'Crosswalk Particulates'!$D:$D,0))</f>
        <v>0</v>
      </c>
      <c r="H1912" s="50">
        <f t="shared" si="29"/>
        <v>0</v>
      </c>
    </row>
    <row r="1913" spans="1:8" hidden="1" x14ac:dyDescent="0.25">
      <c r="A1913" s="31" t="s">
        <v>2475</v>
      </c>
      <c r="B1913" s="31" t="s">
        <v>2467</v>
      </c>
      <c r="C1913" s="31" t="s">
        <v>2408</v>
      </c>
      <c r="D1913" s="41">
        <v>4813.8511227752497</v>
      </c>
      <c r="E1913" s="31" t="s">
        <v>2409</v>
      </c>
      <c r="F1913" s="35" t="str">
        <f>INDEX('Crosswalk Particulates'!$B:$B,MATCH('2017 EPA Data'!A1913,'Crosswalk Particulates'!$A:$A,0))</f>
        <v>Electricity Sector</v>
      </c>
      <c r="G1913" s="39">
        <f>INDEX('Crosswalk Particulates'!$E:$E,MATCH('2017 EPA Data'!$B1913,'Crosswalk Particulates'!$D:$D,0))</f>
        <v>0</v>
      </c>
      <c r="H1913" s="50">
        <f t="shared" si="29"/>
        <v>0</v>
      </c>
    </row>
    <row r="1914" spans="1:8" hidden="1" x14ac:dyDescent="0.25">
      <c r="A1914" s="31" t="s">
        <v>2475</v>
      </c>
      <c r="B1914" s="31" t="s">
        <v>2435</v>
      </c>
      <c r="C1914" s="31" t="s">
        <v>2408</v>
      </c>
      <c r="D1914" s="41">
        <v>4809.4726482046899</v>
      </c>
      <c r="E1914" s="31" t="s">
        <v>2409</v>
      </c>
      <c r="F1914" s="35" t="str">
        <f>INDEX('Crosswalk Particulates'!$B:$B,MATCH('2017 EPA Data'!A1914,'Crosswalk Particulates'!$A:$A,0))</f>
        <v>Electricity Sector</v>
      </c>
      <c r="G1914" s="39">
        <f>INDEX('Crosswalk Particulates'!$E:$E,MATCH('2017 EPA Data'!$B1914,'Crosswalk Particulates'!$D:$D,0))</f>
        <v>0</v>
      </c>
      <c r="H1914" s="50">
        <f t="shared" si="29"/>
        <v>0</v>
      </c>
    </row>
    <row r="1915" spans="1:8" hidden="1" x14ac:dyDescent="0.25">
      <c r="A1915" s="31" t="s">
        <v>2410</v>
      </c>
      <c r="B1915" s="31" t="s">
        <v>2593</v>
      </c>
      <c r="C1915" s="31" t="s">
        <v>2408</v>
      </c>
      <c r="D1915" s="41">
        <v>4788.1562562899999</v>
      </c>
      <c r="E1915" s="31" t="s">
        <v>2409</v>
      </c>
      <c r="F1915" s="35" t="str">
        <f>INDEX('Crosswalk Particulates'!$B:$B,MATCH('2017 EPA Data'!A1915,'Crosswalk Particulates'!$A:$A,0))</f>
        <v>process-other-industry</v>
      </c>
      <c r="G1915" s="39">
        <f>INDEX('Crosswalk Particulates'!$E:$E,MATCH('2017 EPA Data'!$B1915,'Crosswalk Particulates'!$D:$D,0))</f>
        <v>0</v>
      </c>
      <c r="H1915" s="50">
        <f t="shared" si="29"/>
        <v>0</v>
      </c>
    </row>
    <row r="1916" spans="1:8" hidden="1" x14ac:dyDescent="0.25">
      <c r="A1916" s="31" t="s">
        <v>2433</v>
      </c>
      <c r="B1916" s="31" t="s">
        <v>2511</v>
      </c>
      <c r="C1916" s="31" t="s">
        <v>2408</v>
      </c>
      <c r="D1916" s="41">
        <v>4756.5951773689003</v>
      </c>
      <c r="E1916" s="31" t="s">
        <v>2409</v>
      </c>
      <c r="F1916" s="35" t="str">
        <f>INDEX('Crosswalk Particulates'!$B:$B,MATCH('2017 EPA Data'!A1916,'Crosswalk Particulates'!$A:$A,0))</f>
        <v>process-ngps-industry</v>
      </c>
      <c r="G1916" s="39">
        <f>INDEX('Crosswalk Particulates'!$E:$E,MATCH('2017 EPA Data'!$B1916,'Crosswalk Particulates'!$D:$D,0))</f>
        <v>0</v>
      </c>
      <c r="H1916" s="50">
        <f t="shared" si="29"/>
        <v>0</v>
      </c>
    </row>
    <row r="1917" spans="1:8" hidden="1" x14ac:dyDescent="0.25">
      <c r="A1917" s="31" t="s">
        <v>2456</v>
      </c>
      <c r="B1917" s="31" t="s">
        <v>2597</v>
      </c>
      <c r="C1917" s="31" t="s">
        <v>2408</v>
      </c>
      <c r="D1917" s="41">
        <v>4743.0878300189997</v>
      </c>
      <c r="E1917" s="31" t="s">
        <v>2409</v>
      </c>
      <c r="F1917" s="35" t="str">
        <f>INDEX('Crosswalk Particulates'!$B:$B,MATCH('2017 EPA Data'!A1917,'Crosswalk Particulates'!$A:$A,0))</f>
        <v>Electricity Sector</v>
      </c>
      <c r="G1917" s="39">
        <f>INDEX('Crosswalk Particulates'!$E:$E,MATCH('2017 EPA Data'!$B1917,'Crosswalk Particulates'!$D:$D,0))</f>
        <v>0</v>
      </c>
      <c r="H1917" s="50">
        <f t="shared" si="29"/>
        <v>0</v>
      </c>
    </row>
    <row r="1918" spans="1:8" hidden="1" x14ac:dyDescent="0.25">
      <c r="A1918" s="31" t="s">
        <v>2438</v>
      </c>
      <c r="B1918" s="31" t="s">
        <v>2541</v>
      </c>
      <c r="C1918" s="31" t="s">
        <v>2408</v>
      </c>
      <c r="D1918" s="41">
        <v>4727.0074990814001</v>
      </c>
      <c r="E1918" s="31" t="s">
        <v>2409</v>
      </c>
      <c r="F1918" s="35" t="str">
        <f>INDEX('Crosswalk Particulates'!$B:$B,MATCH('2017 EPA Data'!A1918,'Crosswalk Particulates'!$A:$A,0))</f>
        <v>process-other-industry</v>
      </c>
      <c r="G1918" s="39">
        <f>INDEX('Crosswalk Particulates'!$E:$E,MATCH('2017 EPA Data'!$B1918,'Crosswalk Particulates'!$D:$D,0))</f>
        <v>0</v>
      </c>
      <c r="H1918" s="50">
        <f t="shared" si="29"/>
        <v>0</v>
      </c>
    </row>
    <row r="1919" spans="1:8" hidden="1" x14ac:dyDescent="0.25">
      <c r="A1919" s="31" t="s">
        <v>2432</v>
      </c>
      <c r="B1919" s="31" t="s">
        <v>2537</v>
      </c>
      <c r="C1919" s="31" t="s">
        <v>2408</v>
      </c>
      <c r="D1919" s="41">
        <v>4720.3800661630121</v>
      </c>
      <c r="E1919" s="31" t="s">
        <v>2409</v>
      </c>
      <c r="F1919" s="35" t="str">
        <f>INDEX('Crosswalk Particulates'!$B:$B,MATCH('2017 EPA Data'!A1919,'Crosswalk Particulates'!$A:$A,0))</f>
        <v>Transportation Sector</v>
      </c>
      <c r="G1919" s="39">
        <f>INDEX('Crosswalk Particulates'!$E:$E,MATCH('2017 EPA Data'!$B1919,'Crosswalk Particulates'!$D:$D,0))</f>
        <v>0</v>
      </c>
      <c r="H1919" s="50">
        <f t="shared" si="29"/>
        <v>0</v>
      </c>
    </row>
    <row r="1920" spans="1:8" hidden="1" x14ac:dyDescent="0.25">
      <c r="A1920" s="31" t="s">
        <v>2473</v>
      </c>
      <c r="B1920" s="31" t="s">
        <v>2481</v>
      </c>
      <c r="C1920" s="31" t="s">
        <v>2448</v>
      </c>
      <c r="D1920" s="41">
        <v>4693.1623279273081</v>
      </c>
      <c r="E1920" s="31" t="s">
        <v>2413</v>
      </c>
      <c r="F1920" s="35" t="str">
        <f>INDEX('Crosswalk Particulates'!$B:$B,MATCH('2017 EPA Data'!A1920,'Crosswalk Particulates'!$A:$A,0))</f>
        <v>Commercial Buildings Sector</v>
      </c>
      <c r="G1920" s="39" t="str">
        <f>INDEX('Crosswalk Particulates'!$E:$E,MATCH('2017 EPA Data'!$B1920,'Crosswalk Particulates'!$D:$D,0))</f>
        <v>PM10</v>
      </c>
      <c r="H1920" s="50">
        <f t="shared" si="29"/>
        <v>4257570309.5565748</v>
      </c>
    </row>
    <row r="1921" spans="1:8" hidden="1" x14ac:dyDescent="0.25">
      <c r="A1921" s="31" t="s">
        <v>2433</v>
      </c>
      <c r="B1921" s="31" t="s">
        <v>2587</v>
      </c>
      <c r="C1921" s="31" t="s">
        <v>2408</v>
      </c>
      <c r="D1921" s="41">
        <v>4670.3999999999996</v>
      </c>
      <c r="E1921" s="31" t="s">
        <v>2409</v>
      </c>
      <c r="F1921" s="35" t="str">
        <f>INDEX('Crosswalk Particulates'!$B:$B,MATCH('2017 EPA Data'!A1921,'Crosswalk Particulates'!$A:$A,0))</f>
        <v>process-ngps-industry</v>
      </c>
      <c r="G1921" s="39">
        <f>INDEX('Crosswalk Particulates'!$E:$E,MATCH('2017 EPA Data'!$B1921,'Crosswalk Particulates'!$D:$D,0))</f>
        <v>0</v>
      </c>
      <c r="H1921" s="50">
        <f t="shared" si="29"/>
        <v>0</v>
      </c>
    </row>
    <row r="1922" spans="1:8" hidden="1" x14ac:dyDescent="0.25">
      <c r="A1922" s="31" t="s">
        <v>2555</v>
      </c>
      <c r="B1922" s="31" t="s">
        <v>2497</v>
      </c>
      <c r="C1922" s="31" t="s">
        <v>2408</v>
      </c>
      <c r="D1922" s="41">
        <v>4657.3774747975003</v>
      </c>
      <c r="E1922" s="31" t="s">
        <v>2409</v>
      </c>
      <c r="F1922" s="35" t="str">
        <f>INDEX('Crosswalk Particulates'!$B:$B,MATCH('2017 EPA Data'!A1922,'Crosswalk Particulates'!$A:$A,0))</f>
        <v>Commercial Buildings Sector</v>
      </c>
      <c r="G1922" s="39">
        <f>INDEX('Crosswalk Particulates'!$E:$E,MATCH('2017 EPA Data'!$B1922,'Crosswalk Particulates'!$D:$D,0))</f>
        <v>0</v>
      </c>
      <c r="H1922" s="50">
        <f t="shared" si="29"/>
        <v>0</v>
      </c>
    </row>
    <row r="1923" spans="1:8" hidden="1" x14ac:dyDescent="0.25">
      <c r="A1923" s="31" t="s">
        <v>2438</v>
      </c>
      <c r="B1923" s="31" t="s">
        <v>2597</v>
      </c>
      <c r="C1923" s="31" t="s">
        <v>2408</v>
      </c>
      <c r="D1923" s="41">
        <v>4649.7133927376599</v>
      </c>
      <c r="E1923" s="31" t="s">
        <v>2409</v>
      </c>
      <c r="F1923" s="35" t="str">
        <f>INDEX('Crosswalk Particulates'!$B:$B,MATCH('2017 EPA Data'!A1923,'Crosswalk Particulates'!$A:$A,0))</f>
        <v>process-other-industry</v>
      </c>
      <c r="G1923" s="39">
        <f>INDEX('Crosswalk Particulates'!$E:$E,MATCH('2017 EPA Data'!$B1923,'Crosswalk Particulates'!$D:$D,0))</f>
        <v>0</v>
      </c>
      <c r="H1923" s="50">
        <f t="shared" si="29"/>
        <v>0</v>
      </c>
    </row>
    <row r="1924" spans="1:8" hidden="1" x14ac:dyDescent="0.25">
      <c r="A1924" s="31" t="s">
        <v>2456</v>
      </c>
      <c r="B1924" s="31" t="s">
        <v>2541</v>
      </c>
      <c r="C1924" s="31" t="s">
        <v>2408</v>
      </c>
      <c r="D1924" s="41">
        <v>4647.740452</v>
      </c>
      <c r="E1924" s="31" t="s">
        <v>2409</v>
      </c>
      <c r="F1924" s="35" t="str">
        <f>INDEX('Crosswalk Particulates'!$B:$B,MATCH('2017 EPA Data'!A1924,'Crosswalk Particulates'!$A:$A,0))</f>
        <v>Electricity Sector</v>
      </c>
      <c r="G1924" s="39">
        <f>INDEX('Crosswalk Particulates'!$E:$E,MATCH('2017 EPA Data'!$B1924,'Crosswalk Particulates'!$D:$D,0))</f>
        <v>0</v>
      </c>
      <c r="H1924" s="50">
        <f t="shared" ref="H1924:H1987" si="30">IF(E1924="TON",D1924/metricton_to_shortton,0)*10^6</f>
        <v>0</v>
      </c>
    </row>
    <row r="1925" spans="1:8" hidden="1" x14ac:dyDescent="0.25">
      <c r="A1925" s="31" t="s">
        <v>2410</v>
      </c>
      <c r="B1925" s="31" t="s">
        <v>2655</v>
      </c>
      <c r="C1925" s="31" t="s">
        <v>2408</v>
      </c>
      <c r="D1925" s="41">
        <v>4636.4915000000001</v>
      </c>
      <c r="E1925" s="31" t="s">
        <v>2409</v>
      </c>
      <c r="F1925" s="35" t="str">
        <f>INDEX('Crosswalk Particulates'!$B:$B,MATCH('2017 EPA Data'!A1925,'Crosswalk Particulates'!$A:$A,0))</f>
        <v>process-other-industry</v>
      </c>
      <c r="G1925" s="39">
        <f>INDEX('Crosswalk Particulates'!$E:$E,MATCH('2017 EPA Data'!$B1925,'Crosswalk Particulates'!$D:$D,0))</f>
        <v>0</v>
      </c>
      <c r="H1925" s="50">
        <f t="shared" si="30"/>
        <v>0</v>
      </c>
    </row>
    <row r="1926" spans="1:8" hidden="1" x14ac:dyDescent="0.25">
      <c r="A1926" s="31" t="s">
        <v>2477</v>
      </c>
      <c r="B1926" s="31" t="s">
        <v>2536</v>
      </c>
      <c r="C1926" s="31" t="s">
        <v>2408</v>
      </c>
      <c r="D1926" s="41">
        <v>4632.6955774999997</v>
      </c>
      <c r="E1926" s="31" t="s">
        <v>2409</v>
      </c>
      <c r="F1926" s="35" t="str">
        <f>INDEX('Crosswalk Particulates'!$B:$B,MATCH('2017 EPA Data'!A1926,'Crosswalk Particulates'!$A:$A,0))</f>
        <v>process-other-industry</v>
      </c>
      <c r="G1926" s="39">
        <f>INDEX('Crosswalk Particulates'!$E:$E,MATCH('2017 EPA Data'!$B1926,'Crosswalk Particulates'!$D:$D,0))</f>
        <v>0</v>
      </c>
      <c r="H1926" s="50">
        <f t="shared" si="30"/>
        <v>0</v>
      </c>
    </row>
    <row r="1927" spans="1:8" hidden="1" x14ac:dyDescent="0.25">
      <c r="A1927" s="31" t="s">
        <v>2477</v>
      </c>
      <c r="B1927" s="31" t="s">
        <v>2576</v>
      </c>
      <c r="C1927" s="31" t="s">
        <v>2408</v>
      </c>
      <c r="D1927" s="41">
        <v>4627.5694457997452</v>
      </c>
      <c r="E1927" s="31" t="s">
        <v>2409</v>
      </c>
      <c r="F1927" s="35" t="str">
        <f>INDEX('Crosswalk Particulates'!$B:$B,MATCH('2017 EPA Data'!A1927,'Crosswalk Particulates'!$A:$A,0))</f>
        <v>process-other-industry</v>
      </c>
      <c r="G1927" s="39">
        <f>INDEX('Crosswalk Particulates'!$E:$E,MATCH('2017 EPA Data'!$B1927,'Crosswalk Particulates'!$D:$D,0))</f>
        <v>0</v>
      </c>
      <c r="H1927" s="50">
        <f t="shared" si="30"/>
        <v>0</v>
      </c>
    </row>
    <row r="1928" spans="1:8" hidden="1" x14ac:dyDescent="0.25">
      <c r="A1928" s="31" t="s">
        <v>2456</v>
      </c>
      <c r="B1928" s="31" t="s">
        <v>2525</v>
      </c>
      <c r="D1928" s="41">
        <v>4625.9970130288839</v>
      </c>
      <c r="E1928" s="31" t="s">
        <v>2413</v>
      </c>
      <c r="F1928" s="35" t="str">
        <f>INDEX('Crosswalk Particulates'!$B:$B,MATCH('2017 EPA Data'!A1928,'Crosswalk Particulates'!$A:$A,0))</f>
        <v>Electricity Sector</v>
      </c>
      <c r="G1928" s="39" t="str">
        <f>INDEX('Crosswalk Particulates'!$E:$E,MATCH('2017 EPA Data'!$B1928,'Crosswalk Particulates'!$D:$D,0))</f>
        <v>OC</v>
      </c>
      <c r="H1928" s="50">
        <f t="shared" si="30"/>
        <v>4196638888.3607006</v>
      </c>
    </row>
    <row r="1929" spans="1:8" hidden="1" x14ac:dyDescent="0.25">
      <c r="A1929" s="31" t="s">
        <v>2460</v>
      </c>
      <c r="B1929" s="31" t="s">
        <v>2505</v>
      </c>
      <c r="C1929" s="31" t="s">
        <v>2408</v>
      </c>
      <c r="D1929" s="41">
        <v>4620.2764369477545</v>
      </c>
      <c r="E1929" s="31" t="s">
        <v>2409</v>
      </c>
      <c r="F1929" s="35" t="str">
        <f>INDEX('Crosswalk Particulates'!$B:$B,MATCH('2017 EPA Data'!A1929,'Crosswalk Particulates'!$A:$A,0))</f>
        <v>Transportation Sector</v>
      </c>
      <c r="G1929" s="39">
        <f>INDEX('Crosswalk Particulates'!$E:$E,MATCH('2017 EPA Data'!$B1929,'Crosswalk Particulates'!$D:$D,0))</f>
        <v>0</v>
      </c>
      <c r="H1929" s="50">
        <f t="shared" si="30"/>
        <v>0</v>
      </c>
    </row>
    <row r="1930" spans="1:8" hidden="1" x14ac:dyDescent="0.25">
      <c r="A1930" s="31" t="s">
        <v>2469</v>
      </c>
      <c r="B1930" s="31" t="s">
        <v>2599</v>
      </c>
      <c r="C1930" s="31" t="s">
        <v>2408</v>
      </c>
      <c r="D1930" s="41">
        <v>4614.3516639999998</v>
      </c>
      <c r="E1930" s="31" t="s">
        <v>2409</v>
      </c>
      <c r="F1930" s="35" t="str">
        <f>INDEX('Crosswalk Particulates'!$B:$B,MATCH('2017 EPA Data'!A1930,'Crosswalk Particulates'!$A:$A,0))</f>
        <v>process-chemicals-industry</v>
      </c>
      <c r="G1930" s="39">
        <f>INDEX('Crosswalk Particulates'!$E:$E,MATCH('2017 EPA Data'!$B1930,'Crosswalk Particulates'!$D:$D,0))</f>
        <v>0</v>
      </c>
      <c r="H1930" s="50">
        <f t="shared" si="30"/>
        <v>0</v>
      </c>
    </row>
    <row r="1931" spans="1:8" hidden="1" x14ac:dyDescent="0.25">
      <c r="A1931" s="31" t="s">
        <v>2499</v>
      </c>
      <c r="B1931" s="31" t="s">
        <v>2435</v>
      </c>
      <c r="C1931" s="31" t="s">
        <v>2408</v>
      </c>
      <c r="D1931" s="41">
        <v>4573.6381929720001</v>
      </c>
      <c r="E1931" s="31" t="s">
        <v>2409</v>
      </c>
      <c r="F1931" s="35" t="str">
        <f>INDEX('Crosswalk Particulates'!$B:$B,MATCH('2017 EPA Data'!A1931,'Crosswalk Particulates'!$A:$A,0))</f>
        <v>Electricity Sector</v>
      </c>
      <c r="G1931" s="39">
        <f>INDEX('Crosswalk Particulates'!$E:$E,MATCH('2017 EPA Data'!$B1931,'Crosswalk Particulates'!$D:$D,0))</f>
        <v>0</v>
      </c>
      <c r="H1931" s="50">
        <f t="shared" si="30"/>
        <v>0</v>
      </c>
    </row>
    <row r="1932" spans="1:8" hidden="1" x14ac:dyDescent="0.25">
      <c r="A1932" s="31" t="s">
        <v>2498</v>
      </c>
      <c r="B1932" s="31" t="s">
        <v>2513</v>
      </c>
      <c r="C1932" s="31" t="s">
        <v>2514</v>
      </c>
      <c r="D1932" s="41">
        <v>4571.8877439174003</v>
      </c>
      <c r="E1932" s="31" t="s">
        <v>2409</v>
      </c>
      <c r="F1932" s="35" t="str">
        <f>INDEX('Crosswalk Particulates'!$B:$B,MATCH('2017 EPA Data'!A1932,'Crosswalk Particulates'!$A:$A,0))</f>
        <v>process-cement-industry</v>
      </c>
      <c r="G1932" s="39">
        <f>INDEX('Crosswalk Particulates'!$E:$E,MATCH('2017 EPA Data'!$B1932,'Crosswalk Particulates'!$D:$D,0))</f>
        <v>0</v>
      </c>
      <c r="H1932" s="50">
        <f t="shared" si="30"/>
        <v>0</v>
      </c>
    </row>
    <row r="1933" spans="1:8" hidden="1" x14ac:dyDescent="0.25">
      <c r="A1933" s="31" t="s">
        <v>2410</v>
      </c>
      <c r="B1933" s="31" t="s">
        <v>2553</v>
      </c>
      <c r="C1933" s="31" t="s">
        <v>2408</v>
      </c>
      <c r="D1933" s="41">
        <v>4569.0364272571578</v>
      </c>
      <c r="E1933" s="31" t="s">
        <v>2409</v>
      </c>
      <c r="F1933" s="35" t="str">
        <f>INDEX('Crosswalk Particulates'!$B:$B,MATCH('2017 EPA Data'!A1933,'Crosswalk Particulates'!$A:$A,0))</f>
        <v>process-other-industry</v>
      </c>
      <c r="G1933" s="39">
        <f>INDEX('Crosswalk Particulates'!$E:$E,MATCH('2017 EPA Data'!$B1933,'Crosswalk Particulates'!$D:$D,0))</f>
        <v>0</v>
      </c>
      <c r="H1933" s="50">
        <f t="shared" si="30"/>
        <v>0</v>
      </c>
    </row>
    <row r="1934" spans="1:8" hidden="1" x14ac:dyDescent="0.25">
      <c r="A1934" s="31" t="s">
        <v>2438</v>
      </c>
      <c r="B1934" s="31" t="s">
        <v>2481</v>
      </c>
      <c r="C1934" s="31" t="s">
        <v>2448</v>
      </c>
      <c r="D1934" s="41">
        <v>4566.4457256949445</v>
      </c>
      <c r="E1934" s="31" t="s">
        <v>2413</v>
      </c>
      <c r="F1934" s="35" t="str">
        <f>INDEX('Crosswalk Particulates'!$B:$B,MATCH('2017 EPA Data'!A1934,'Crosswalk Particulates'!$A:$A,0))</f>
        <v>process-other-industry</v>
      </c>
      <c r="G1934" s="39" t="str">
        <f>INDEX('Crosswalk Particulates'!$E:$E,MATCH('2017 EPA Data'!$B1934,'Crosswalk Particulates'!$D:$D,0))</f>
        <v>PM10</v>
      </c>
      <c r="H1934" s="50">
        <f t="shared" si="30"/>
        <v>4142614804.995822</v>
      </c>
    </row>
    <row r="1935" spans="1:8" hidden="1" x14ac:dyDescent="0.25">
      <c r="A1935" s="31" t="s">
        <v>2421</v>
      </c>
      <c r="B1935" s="31" t="s">
        <v>2415</v>
      </c>
      <c r="C1935" s="31" t="s">
        <v>2408</v>
      </c>
      <c r="D1935" s="41">
        <v>4545.9179938615662</v>
      </c>
      <c r="E1935" s="31" t="s">
        <v>2409</v>
      </c>
      <c r="F1935" s="35" t="str">
        <f>INDEX('Crosswalk Particulates'!$B:$B,MATCH('2017 EPA Data'!A1935,'Crosswalk Particulates'!$A:$A,0))</f>
        <v>process-other-industry</v>
      </c>
      <c r="G1935" s="39">
        <f>INDEX('Crosswalk Particulates'!$E:$E,MATCH('2017 EPA Data'!$B1935,'Crosswalk Particulates'!$D:$D,0))</f>
        <v>0</v>
      </c>
      <c r="H1935" s="50">
        <f t="shared" si="30"/>
        <v>0</v>
      </c>
    </row>
    <row r="1936" spans="1:8" hidden="1" x14ac:dyDescent="0.25">
      <c r="A1936" s="31" t="s">
        <v>2487</v>
      </c>
      <c r="B1936" s="31" t="s">
        <v>2576</v>
      </c>
      <c r="C1936" s="31" t="s">
        <v>2408</v>
      </c>
      <c r="D1936" s="41">
        <v>4529.5332556545463</v>
      </c>
      <c r="E1936" s="31" t="s">
        <v>2409</v>
      </c>
      <c r="F1936" s="35" t="str">
        <f>INDEX('Crosswalk Particulates'!$B:$B,MATCH('2017 EPA Data'!A1936,'Crosswalk Particulates'!$A:$A,0))</f>
        <v>industry-fuel-coal</v>
      </c>
      <c r="G1936" s="39">
        <f>INDEX('Crosswalk Particulates'!$E:$E,MATCH('2017 EPA Data'!$B1936,'Crosswalk Particulates'!$D:$D,0))</f>
        <v>0</v>
      </c>
      <c r="H1936" s="50">
        <f t="shared" si="30"/>
        <v>0</v>
      </c>
    </row>
    <row r="1937" spans="1:8" hidden="1" x14ac:dyDescent="0.25">
      <c r="A1937" s="31" t="s">
        <v>2429</v>
      </c>
      <c r="B1937" s="31" t="s">
        <v>2439</v>
      </c>
      <c r="C1937" s="31" t="s">
        <v>2408</v>
      </c>
      <c r="D1937" s="41">
        <v>4522.6621283739996</v>
      </c>
      <c r="E1937" s="31" t="s">
        <v>2409</v>
      </c>
      <c r="F1937" s="35" t="str">
        <f>INDEX('Crosswalk Particulates'!$B:$B,MATCH('2017 EPA Data'!A1937,'Crosswalk Particulates'!$A:$A,0))</f>
        <v>process-other-industry</v>
      </c>
      <c r="G1937" s="39">
        <f>INDEX('Crosswalk Particulates'!$E:$E,MATCH('2017 EPA Data'!$B1937,'Crosswalk Particulates'!$D:$D,0))</f>
        <v>0</v>
      </c>
      <c r="H1937" s="50">
        <f t="shared" si="30"/>
        <v>0</v>
      </c>
    </row>
    <row r="1938" spans="1:8" hidden="1" x14ac:dyDescent="0.25">
      <c r="A1938" s="31" t="s">
        <v>2509</v>
      </c>
      <c r="B1938" s="31" t="s">
        <v>2513</v>
      </c>
      <c r="C1938" s="31" t="s">
        <v>2514</v>
      </c>
      <c r="D1938" s="41">
        <v>4519.9862160000002</v>
      </c>
      <c r="E1938" s="31" t="s">
        <v>2409</v>
      </c>
      <c r="F1938" s="35" t="str">
        <f>INDEX('Crosswalk Particulates'!$B:$B,MATCH('2017 EPA Data'!A1938,'Crosswalk Particulates'!$A:$A,0))</f>
        <v>Other-EPA</v>
      </c>
      <c r="G1938" s="39">
        <f>INDEX('Crosswalk Particulates'!$E:$E,MATCH('2017 EPA Data'!$B1938,'Crosswalk Particulates'!$D:$D,0))</f>
        <v>0</v>
      </c>
      <c r="H1938" s="50">
        <f t="shared" si="30"/>
        <v>0</v>
      </c>
    </row>
    <row r="1939" spans="1:8" hidden="1" x14ac:dyDescent="0.25">
      <c r="A1939" s="31" t="s">
        <v>2469</v>
      </c>
      <c r="B1939" s="31" t="s">
        <v>2605</v>
      </c>
      <c r="C1939" s="31" t="s">
        <v>2408</v>
      </c>
      <c r="D1939" s="41">
        <v>4513.8421559999997</v>
      </c>
      <c r="E1939" s="31" t="s">
        <v>2409</v>
      </c>
      <c r="F1939" s="35" t="str">
        <f>INDEX('Crosswalk Particulates'!$B:$B,MATCH('2017 EPA Data'!A1939,'Crosswalk Particulates'!$A:$A,0))</f>
        <v>process-chemicals-industry</v>
      </c>
      <c r="G1939" s="39">
        <f>INDEX('Crosswalk Particulates'!$E:$E,MATCH('2017 EPA Data'!$B1939,'Crosswalk Particulates'!$D:$D,0))</f>
        <v>0</v>
      </c>
      <c r="H1939" s="50">
        <f t="shared" si="30"/>
        <v>0</v>
      </c>
    </row>
    <row r="1940" spans="1:8" hidden="1" x14ac:dyDescent="0.25">
      <c r="A1940" s="31" t="s">
        <v>2442</v>
      </c>
      <c r="B1940" s="31" t="s">
        <v>2631</v>
      </c>
      <c r="C1940" s="31" t="s">
        <v>2408</v>
      </c>
      <c r="D1940" s="41">
        <v>4508.6939869360258</v>
      </c>
      <c r="E1940" s="31" t="s">
        <v>2409</v>
      </c>
      <c r="F1940" s="35" t="str">
        <f>INDEX('Crosswalk Particulates'!$B:$B,MATCH('2017 EPA Data'!A1940,'Crosswalk Particulates'!$A:$A,0))</f>
        <v>industry-fuel-natural gas</v>
      </c>
      <c r="G1940" s="39">
        <f>INDEX('Crosswalk Particulates'!$E:$E,MATCH('2017 EPA Data'!$B1940,'Crosswalk Particulates'!$D:$D,0))</f>
        <v>0</v>
      </c>
      <c r="H1940" s="50">
        <f t="shared" si="30"/>
        <v>0</v>
      </c>
    </row>
    <row r="1941" spans="1:8" hidden="1" x14ac:dyDescent="0.25">
      <c r="A1941" s="31" t="s">
        <v>2486</v>
      </c>
      <c r="B1941" s="31" t="s">
        <v>2497</v>
      </c>
      <c r="C1941" s="31" t="s">
        <v>2408</v>
      </c>
      <c r="D1941" s="41">
        <v>4492.3624073999999</v>
      </c>
      <c r="E1941" s="31" t="s">
        <v>2409</v>
      </c>
      <c r="F1941" s="35" t="str">
        <f>INDEX('Crosswalk Particulates'!$B:$B,MATCH('2017 EPA Data'!A1941,'Crosswalk Particulates'!$A:$A,0))</f>
        <v>process-other-industry</v>
      </c>
      <c r="G1941" s="39">
        <f>INDEX('Crosswalk Particulates'!$E:$E,MATCH('2017 EPA Data'!$B1941,'Crosswalk Particulates'!$D:$D,0))</f>
        <v>0</v>
      </c>
      <c r="H1941" s="50">
        <f t="shared" si="30"/>
        <v>0</v>
      </c>
    </row>
    <row r="1942" spans="1:8" hidden="1" x14ac:dyDescent="0.25">
      <c r="A1942" s="31" t="s">
        <v>2429</v>
      </c>
      <c r="B1942" s="31" t="s">
        <v>2551</v>
      </c>
      <c r="C1942" s="31" t="s">
        <v>2408</v>
      </c>
      <c r="D1942" s="41">
        <v>4479.1183449999999</v>
      </c>
      <c r="E1942" s="31" t="s">
        <v>2409</v>
      </c>
      <c r="F1942" s="35" t="str">
        <f>INDEX('Crosswalk Particulates'!$B:$B,MATCH('2017 EPA Data'!A1942,'Crosswalk Particulates'!$A:$A,0))</f>
        <v>process-other-industry</v>
      </c>
      <c r="G1942" s="39">
        <f>INDEX('Crosswalk Particulates'!$E:$E,MATCH('2017 EPA Data'!$B1942,'Crosswalk Particulates'!$D:$D,0))</f>
        <v>0</v>
      </c>
      <c r="H1942" s="50">
        <f t="shared" si="30"/>
        <v>0</v>
      </c>
    </row>
    <row r="1943" spans="1:8" hidden="1" x14ac:dyDescent="0.25">
      <c r="A1943" s="31" t="s">
        <v>2493</v>
      </c>
      <c r="B1943" s="31" t="s">
        <v>2536</v>
      </c>
      <c r="C1943" s="31" t="s">
        <v>2408</v>
      </c>
      <c r="D1943" s="41">
        <v>4474.652</v>
      </c>
      <c r="E1943" s="31" t="s">
        <v>2409</v>
      </c>
      <c r="F1943" s="35" t="str">
        <f>INDEX('Crosswalk Particulates'!$B:$B,MATCH('2017 EPA Data'!A1943,'Crosswalk Particulates'!$A:$A,0))</f>
        <v>process-other-industry</v>
      </c>
      <c r="G1943" s="39">
        <f>INDEX('Crosswalk Particulates'!$E:$E,MATCH('2017 EPA Data'!$B1943,'Crosswalk Particulates'!$D:$D,0))</f>
        <v>0</v>
      </c>
      <c r="H1943" s="50">
        <f t="shared" si="30"/>
        <v>0</v>
      </c>
    </row>
    <row r="1944" spans="1:8" hidden="1" x14ac:dyDescent="0.25">
      <c r="A1944" s="31" t="s">
        <v>2423</v>
      </c>
      <c r="B1944" s="31" t="s">
        <v>2607</v>
      </c>
      <c r="D1944" s="41">
        <v>4471.8015199358415</v>
      </c>
      <c r="E1944" s="31" t="s">
        <v>2413</v>
      </c>
      <c r="F1944" s="35" t="str">
        <f>INDEX('Crosswalk Particulates'!$B:$B,MATCH('2017 EPA Data'!A1944,'Crosswalk Particulates'!$A:$A,0))</f>
        <v>Other-EPA</v>
      </c>
      <c r="G1944" s="39" t="str">
        <f>INDEX('Crosswalk Particulates'!$E:$E,MATCH('2017 EPA Data'!$B1944,'Crosswalk Particulates'!$D:$D,0))</f>
        <v>BC</v>
      </c>
      <c r="H1944" s="50">
        <f t="shared" si="30"/>
        <v>4056754923.6928287</v>
      </c>
    </row>
    <row r="1945" spans="1:8" hidden="1" x14ac:dyDescent="0.25">
      <c r="A1945" s="31" t="s">
        <v>2438</v>
      </c>
      <c r="B1945" s="31" t="s">
        <v>2606</v>
      </c>
      <c r="C1945" s="31" t="s">
        <v>2408</v>
      </c>
      <c r="D1945" s="41">
        <v>4469.5008812933402</v>
      </c>
      <c r="E1945" s="31" t="s">
        <v>2409</v>
      </c>
      <c r="F1945" s="35" t="str">
        <f>INDEX('Crosswalk Particulates'!$B:$B,MATCH('2017 EPA Data'!A1945,'Crosswalk Particulates'!$A:$A,0))</f>
        <v>process-other-industry</v>
      </c>
      <c r="G1945" s="39">
        <f>INDEX('Crosswalk Particulates'!$E:$E,MATCH('2017 EPA Data'!$B1945,'Crosswalk Particulates'!$D:$D,0))</f>
        <v>0</v>
      </c>
      <c r="H1945" s="50">
        <f t="shared" si="30"/>
        <v>0</v>
      </c>
    </row>
    <row r="1946" spans="1:8" hidden="1" x14ac:dyDescent="0.25">
      <c r="A1946" s="31" t="s">
        <v>2556</v>
      </c>
      <c r="B1946" s="31" t="s">
        <v>2525</v>
      </c>
      <c r="D1946" s="41">
        <v>4467.10715986163</v>
      </c>
      <c r="E1946" s="31" t="s">
        <v>2413</v>
      </c>
      <c r="F1946" s="35" t="str">
        <f>INDEX('Crosswalk Particulates'!$B:$B,MATCH('2017 EPA Data'!A1946,'Crosswalk Particulates'!$A:$A,0))</f>
        <v>Commercial Buildings Sector</v>
      </c>
      <c r="G1946" s="39" t="str">
        <f>INDEX('Crosswalk Particulates'!$E:$E,MATCH('2017 EPA Data'!$B1946,'Crosswalk Particulates'!$D:$D,0))</f>
        <v>OC</v>
      </c>
      <c r="H1946" s="50">
        <f t="shared" si="30"/>
        <v>4052496266.8048282</v>
      </c>
    </row>
    <row r="1947" spans="1:8" hidden="1" x14ac:dyDescent="0.25">
      <c r="A1947" s="31" t="s">
        <v>2438</v>
      </c>
      <c r="B1947" s="31" t="s">
        <v>2656</v>
      </c>
      <c r="C1947" s="31" t="s">
        <v>2408</v>
      </c>
      <c r="D1947" s="41">
        <v>4463.2249417960002</v>
      </c>
      <c r="E1947" s="31" t="s">
        <v>2409</v>
      </c>
      <c r="F1947" s="35" t="str">
        <f>INDEX('Crosswalk Particulates'!$B:$B,MATCH('2017 EPA Data'!A1947,'Crosswalk Particulates'!$A:$A,0))</f>
        <v>process-other-industry</v>
      </c>
      <c r="G1947" s="39">
        <f>INDEX('Crosswalk Particulates'!$E:$E,MATCH('2017 EPA Data'!$B1947,'Crosswalk Particulates'!$D:$D,0))</f>
        <v>0</v>
      </c>
      <c r="H1947" s="50">
        <f t="shared" si="30"/>
        <v>0</v>
      </c>
    </row>
    <row r="1948" spans="1:8" hidden="1" x14ac:dyDescent="0.25">
      <c r="A1948" s="31" t="s">
        <v>2445</v>
      </c>
      <c r="B1948" s="31" t="s">
        <v>2488</v>
      </c>
      <c r="C1948" s="31" t="s">
        <v>2412</v>
      </c>
      <c r="D1948" s="41">
        <v>4455.0625669968258</v>
      </c>
      <c r="E1948" s="31" t="s">
        <v>2413</v>
      </c>
      <c r="F1948" s="35" t="str">
        <f>INDEX('Crosswalk Particulates'!$B:$B,MATCH('2017 EPA Data'!A1948,'Crosswalk Particulates'!$A:$A,0))</f>
        <v>Transportation Sector</v>
      </c>
      <c r="G1948" s="39" t="str">
        <f>INDEX('Crosswalk Particulates'!$E:$E,MATCH('2017 EPA Data'!$B1948,'Crosswalk Particulates'!$D:$D,0))</f>
        <v>CH4</v>
      </c>
      <c r="H1948" s="50">
        <f t="shared" si="30"/>
        <v>4041569582.9638</v>
      </c>
    </row>
    <row r="1949" spans="1:8" hidden="1" x14ac:dyDescent="0.25">
      <c r="A1949" s="31" t="s">
        <v>2446</v>
      </c>
      <c r="B1949" s="31" t="s">
        <v>2464</v>
      </c>
      <c r="C1949" s="31" t="s">
        <v>2408</v>
      </c>
      <c r="D1949" s="41">
        <v>4447.5713325340002</v>
      </c>
      <c r="E1949" s="31" t="s">
        <v>2409</v>
      </c>
      <c r="F1949" s="35" t="str">
        <f>INDEX('Crosswalk Particulates'!$B:$B,MATCH('2017 EPA Data'!A1949,'Crosswalk Particulates'!$A:$A,0))</f>
        <v>process-other-industry</v>
      </c>
      <c r="G1949" s="39">
        <f>INDEX('Crosswalk Particulates'!$E:$E,MATCH('2017 EPA Data'!$B1949,'Crosswalk Particulates'!$D:$D,0))</f>
        <v>0</v>
      </c>
      <c r="H1949" s="50">
        <f t="shared" si="30"/>
        <v>0</v>
      </c>
    </row>
    <row r="1950" spans="1:8" hidden="1" x14ac:dyDescent="0.25">
      <c r="A1950" s="31" t="s">
        <v>2410</v>
      </c>
      <c r="B1950" s="31" t="s">
        <v>2657</v>
      </c>
      <c r="C1950" s="31" t="s">
        <v>2408</v>
      </c>
      <c r="D1950" s="41">
        <v>4437.8509560000002</v>
      </c>
      <c r="E1950" s="31" t="s">
        <v>2409</v>
      </c>
      <c r="F1950" s="35" t="str">
        <f>INDEX('Crosswalk Particulates'!$B:$B,MATCH('2017 EPA Data'!A1950,'Crosswalk Particulates'!$A:$A,0))</f>
        <v>process-other-industry</v>
      </c>
      <c r="G1950" s="39">
        <f>INDEX('Crosswalk Particulates'!$E:$E,MATCH('2017 EPA Data'!$B1950,'Crosswalk Particulates'!$D:$D,0))</f>
        <v>0</v>
      </c>
      <c r="H1950" s="50">
        <f t="shared" si="30"/>
        <v>0</v>
      </c>
    </row>
    <row r="1951" spans="1:8" hidden="1" x14ac:dyDescent="0.25">
      <c r="A1951" s="31" t="s">
        <v>2510</v>
      </c>
      <c r="B1951" s="31" t="s">
        <v>2532</v>
      </c>
      <c r="C1951" s="31" t="s">
        <v>2408</v>
      </c>
      <c r="D1951" s="41">
        <v>4422.5348807999999</v>
      </c>
      <c r="E1951" s="31" t="s">
        <v>2409</v>
      </c>
      <c r="F1951" s="35" t="str">
        <f>INDEX('Crosswalk Particulates'!$B:$B,MATCH('2017 EPA Data'!A1951,'Crosswalk Particulates'!$A:$A,0))</f>
        <v>process-iron and steel-industry</v>
      </c>
      <c r="G1951" s="39">
        <f>INDEX('Crosswalk Particulates'!$E:$E,MATCH('2017 EPA Data'!$B1951,'Crosswalk Particulates'!$D:$D,0))</f>
        <v>0</v>
      </c>
      <c r="H1951" s="50">
        <f t="shared" si="30"/>
        <v>0</v>
      </c>
    </row>
    <row r="1952" spans="1:8" hidden="1" x14ac:dyDescent="0.25">
      <c r="A1952" s="31" t="s">
        <v>2473</v>
      </c>
      <c r="B1952" s="31" t="s">
        <v>2501</v>
      </c>
      <c r="C1952" s="31" t="s">
        <v>2448</v>
      </c>
      <c r="D1952" s="41">
        <v>4421.2376334661003</v>
      </c>
      <c r="E1952" s="31" t="s">
        <v>2413</v>
      </c>
      <c r="F1952" s="35" t="str">
        <f>INDEX('Crosswalk Particulates'!$B:$B,MATCH('2017 EPA Data'!A1952,'Crosswalk Particulates'!$A:$A,0))</f>
        <v>Commercial Buildings Sector</v>
      </c>
      <c r="G1952" s="39" t="str">
        <f>INDEX('Crosswalk Particulates'!$E:$E,MATCH('2017 EPA Data'!$B1952,'Crosswalk Particulates'!$D:$D,0))</f>
        <v>PM25</v>
      </c>
      <c r="H1952" s="50">
        <f t="shared" si="30"/>
        <v>4010884082.9404621</v>
      </c>
    </row>
    <row r="1953" spans="1:8" hidden="1" x14ac:dyDescent="0.25">
      <c r="A1953" s="31" t="s">
        <v>2438</v>
      </c>
      <c r="B1953" s="31" t="s">
        <v>2611</v>
      </c>
      <c r="C1953" s="31" t="s">
        <v>2408</v>
      </c>
      <c r="D1953" s="41">
        <v>4416.3710681734001</v>
      </c>
      <c r="E1953" s="31" t="s">
        <v>2409</v>
      </c>
      <c r="F1953" s="35" t="str">
        <f>INDEX('Crosswalk Particulates'!$B:$B,MATCH('2017 EPA Data'!A1953,'Crosswalk Particulates'!$A:$A,0))</f>
        <v>process-other-industry</v>
      </c>
      <c r="G1953" s="39">
        <f>INDEX('Crosswalk Particulates'!$E:$E,MATCH('2017 EPA Data'!$B1953,'Crosswalk Particulates'!$D:$D,0))</f>
        <v>0</v>
      </c>
      <c r="H1953" s="50">
        <f t="shared" si="30"/>
        <v>0</v>
      </c>
    </row>
    <row r="1954" spans="1:8" hidden="1" x14ac:dyDescent="0.25">
      <c r="A1954" s="31" t="s">
        <v>2429</v>
      </c>
      <c r="B1954" s="31" t="s">
        <v>2503</v>
      </c>
      <c r="C1954" s="31" t="s">
        <v>2408</v>
      </c>
      <c r="D1954" s="41">
        <v>4416</v>
      </c>
      <c r="E1954" s="31" t="s">
        <v>2409</v>
      </c>
      <c r="F1954" s="35" t="str">
        <f>INDEX('Crosswalk Particulates'!$B:$B,MATCH('2017 EPA Data'!A1954,'Crosswalk Particulates'!$A:$A,0))</f>
        <v>process-other-industry</v>
      </c>
      <c r="G1954" s="39">
        <f>INDEX('Crosswalk Particulates'!$E:$E,MATCH('2017 EPA Data'!$B1954,'Crosswalk Particulates'!$D:$D,0))</f>
        <v>0</v>
      </c>
      <c r="H1954" s="50">
        <f t="shared" si="30"/>
        <v>0</v>
      </c>
    </row>
    <row r="1955" spans="1:8" hidden="1" x14ac:dyDescent="0.25">
      <c r="A1955" s="31" t="s">
        <v>2477</v>
      </c>
      <c r="B1955" s="31" t="s">
        <v>2658</v>
      </c>
      <c r="C1955" s="31" t="s">
        <v>2408</v>
      </c>
      <c r="D1955" s="41">
        <v>4407.2</v>
      </c>
      <c r="E1955" s="31" t="s">
        <v>2409</v>
      </c>
      <c r="F1955" s="35" t="str">
        <f>INDEX('Crosswalk Particulates'!$B:$B,MATCH('2017 EPA Data'!A1955,'Crosswalk Particulates'!$A:$A,0))</f>
        <v>process-other-industry</v>
      </c>
      <c r="G1955" s="39">
        <f>INDEX('Crosswalk Particulates'!$E:$E,MATCH('2017 EPA Data'!$B1955,'Crosswalk Particulates'!$D:$D,0))</f>
        <v>0</v>
      </c>
      <c r="H1955" s="50">
        <f t="shared" si="30"/>
        <v>0</v>
      </c>
    </row>
    <row r="1956" spans="1:8" hidden="1" x14ac:dyDescent="0.25">
      <c r="A1956" s="31" t="s">
        <v>2438</v>
      </c>
      <c r="B1956" s="31" t="s">
        <v>2615</v>
      </c>
      <c r="C1956" s="31" t="s">
        <v>2408</v>
      </c>
      <c r="D1956" s="41">
        <v>4402.3385087439738</v>
      </c>
      <c r="E1956" s="31" t="s">
        <v>2409</v>
      </c>
      <c r="F1956" s="35" t="str">
        <f>INDEX('Crosswalk Particulates'!$B:$B,MATCH('2017 EPA Data'!A1956,'Crosswalk Particulates'!$A:$A,0))</f>
        <v>process-other-industry</v>
      </c>
      <c r="G1956" s="39">
        <f>INDEX('Crosswalk Particulates'!$E:$E,MATCH('2017 EPA Data'!$B1956,'Crosswalk Particulates'!$D:$D,0))</f>
        <v>0</v>
      </c>
      <c r="H1956" s="50">
        <f t="shared" si="30"/>
        <v>0</v>
      </c>
    </row>
    <row r="1957" spans="1:8" hidden="1" x14ac:dyDescent="0.25">
      <c r="A1957" s="31" t="s">
        <v>2494</v>
      </c>
      <c r="B1957" s="31" t="s">
        <v>2586</v>
      </c>
      <c r="C1957" s="31" t="s">
        <v>2408</v>
      </c>
      <c r="D1957" s="41">
        <v>4399.2487194127607</v>
      </c>
      <c r="E1957" s="31" t="s">
        <v>2409</v>
      </c>
      <c r="F1957" s="35" t="str">
        <f>INDEX('Crosswalk Particulates'!$B:$B,MATCH('2017 EPA Data'!A1957,'Crosswalk Particulates'!$A:$A,0))</f>
        <v>Transportation Sector</v>
      </c>
      <c r="G1957" s="39">
        <f>INDEX('Crosswalk Particulates'!$E:$E,MATCH('2017 EPA Data'!$B1957,'Crosswalk Particulates'!$D:$D,0))</f>
        <v>0</v>
      </c>
      <c r="H1957" s="50">
        <f t="shared" si="30"/>
        <v>0</v>
      </c>
    </row>
    <row r="1958" spans="1:8" hidden="1" x14ac:dyDescent="0.25">
      <c r="A1958" s="31" t="s">
        <v>2491</v>
      </c>
      <c r="B1958" s="31" t="s">
        <v>2607</v>
      </c>
      <c r="D1958" s="41">
        <v>4389.3148507952992</v>
      </c>
      <c r="E1958" s="31" t="s">
        <v>2413</v>
      </c>
      <c r="F1958" s="35" t="str">
        <f>INDEX('Crosswalk Particulates'!$B:$B,MATCH('2017 EPA Data'!A1958,'Crosswalk Particulates'!$A:$A,0))</f>
        <v>industry-fuel-biomass</v>
      </c>
      <c r="G1958" s="39" t="str">
        <f>INDEX('Crosswalk Particulates'!$E:$E,MATCH('2017 EPA Data'!$B1958,'Crosswalk Particulates'!$D:$D,0))</f>
        <v>BC</v>
      </c>
      <c r="H1958" s="50">
        <f t="shared" si="30"/>
        <v>3981924187.2026014</v>
      </c>
    </row>
    <row r="1959" spans="1:8" hidden="1" x14ac:dyDescent="0.25">
      <c r="A1959" s="31" t="s">
        <v>2498</v>
      </c>
      <c r="B1959" s="31" t="s">
        <v>2642</v>
      </c>
      <c r="C1959" s="31" t="s">
        <v>2408</v>
      </c>
      <c r="D1959" s="41">
        <v>4362.8087350650003</v>
      </c>
      <c r="E1959" s="31" t="s">
        <v>2409</v>
      </c>
      <c r="F1959" s="35" t="str">
        <f>INDEX('Crosswalk Particulates'!$B:$B,MATCH('2017 EPA Data'!A1959,'Crosswalk Particulates'!$A:$A,0))</f>
        <v>process-cement-industry</v>
      </c>
      <c r="G1959" s="39">
        <f>INDEX('Crosswalk Particulates'!$E:$E,MATCH('2017 EPA Data'!$B1959,'Crosswalk Particulates'!$D:$D,0))</f>
        <v>0</v>
      </c>
      <c r="H1959" s="50">
        <f t="shared" si="30"/>
        <v>0</v>
      </c>
    </row>
    <row r="1960" spans="1:8" hidden="1" x14ac:dyDescent="0.25">
      <c r="A1960" s="31" t="s">
        <v>2438</v>
      </c>
      <c r="B1960" s="31" t="s">
        <v>2573</v>
      </c>
      <c r="C1960" s="31" t="s">
        <v>2408</v>
      </c>
      <c r="D1960" s="41">
        <v>4341.7712600311161</v>
      </c>
      <c r="E1960" s="31" t="s">
        <v>2409</v>
      </c>
      <c r="F1960" s="35" t="str">
        <f>INDEX('Crosswalk Particulates'!$B:$B,MATCH('2017 EPA Data'!A1960,'Crosswalk Particulates'!$A:$A,0))</f>
        <v>process-other-industry</v>
      </c>
      <c r="G1960" s="39">
        <f>INDEX('Crosswalk Particulates'!$E:$E,MATCH('2017 EPA Data'!$B1960,'Crosswalk Particulates'!$D:$D,0))</f>
        <v>0</v>
      </c>
      <c r="H1960" s="50">
        <f t="shared" si="30"/>
        <v>0</v>
      </c>
    </row>
    <row r="1961" spans="1:8" hidden="1" x14ac:dyDescent="0.25">
      <c r="A1961" s="31" t="s">
        <v>2540</v>
      </c>
      <c r="B1961" s="31" t="s">
        <v>2501</v>
      </c>
      <c r="C1961" s="31" t="s">
        <v>2448</v>
      </c>
      <c r="D1961" s="41">
        <v>4313.7065525717144</v>
      </c>
      <c r="E1961" s="31" t="s">
        <v>2413</v>
      </c>
      <c r="F1961" s="35" t="str">
        <f>INDEX('Crosswalk Particulates'!$B:$B,MATCH('2017 EPA Data'!A1961,'Crosswalk Particulates'!$A:$A,0))</f>
        <v>Electricity Sector</v>
      </c>
      <c r="G1961" s="39" t="str">
        <f>INDEX('Crosswalk Particulates'!$E:$E,MATCH('2017 EPA Data'!$B1961,'Crosswalk Particulates'!$D:$D,0))</f>
        <v>PM25</v>
      </c>
      <c r="H1961" s="50">
        <f t="shared" si="30"/>
        <v>3913333411.2651744</v>
      </c>
    </row>
    <row r="1962" spans="1:8" hidden="1" x14ac:dyDescent="0.25">
      <c r="A1962" s="31" t="s">
        <v>2410</v>
      </c>
      <c r="B1962" s="31" t="s">
        <v>2659</v>
      </c>
      <c r="C1962" s="31" t="s">
        <v>2408</v>
      </c>
      <c r="D1962" s="41">
        <v>4304.7822065500004</v>
      </c>
      <c r="E1962" s="31" t="s">
        <v>2409</v>
      </c>
      <c r="F1962" s="35" t="str">
        <f>INDEX('Crosswalk Particulates'!$B:$B,MATCH('2017 EPA Data'!A1962,'Crosswalk Particulates'!$A:$A,0))</f>
        <v>process-other-industry</v>
      </c>
      <c r="G1962" s="39">
        <f>INDEX('Crosswalk Particulates'!$E:$E,MATCH('2017 EPA Data'!$B1962,'Crosswalk Particulates'!$D:$D,0))</f>
        <v>0</v>
      </c>
      <c r="H1962" s="50">
        <f t="shared" si="30"/>
        <v>0</v>
      </c>
    </row>
    <row r="1963" spans="1:8" hidden="1" x14ac:dyDescent="0.25">
      <c r="A1963" s="31" t="s">
        <v>2480</v>
      </c>
      <c r="B1963" s="31" t="s">
        <v>2644</v>
      </c>
      <c r="D1963" s="41">
        <v>4301.7887156485504</v>
      </c>
      <c r="E1963" s="31" t="s">
        <v>2413</v>
      </c>
      <c r="F1963" s="35" t="str">
        <f>INDEX('Crosswalk Particulates'!$B:$B,MATCH('2017 EPA Data'!A1963,'Crosswalk Particulates'!$A:$A,0))</f>
        <v>Other-EPA</v>
      </c>
      <c r="G1963" s="39">
        <f>INDEX('Crosswalk Particulates'!$E:$E,MATCH('2017 EPA Data'!$B1963,'Crosswalk Particulates'!$D:$D,0))</f>
        <v>0</v>
      </c>
      <c r="H1963" s="50">
        <f t="shared" si="30"/>
        <v>3902521718.6168599</v>
      </c>
    </row>
    <row r="1964" spans="1:8" hidden="1" x14ac:dyDescent="0.25">
      <c r="A1964" s="31" t="s">
        <v>2469</v>
      </c>
      <c r="B1964" s="31" t="s">
        <v>2658</v>
      </c>
      <c r="C1964" s="31" t="s">
        <v>2408</v>
      </c>
      <c r="D1964" s="41">
        <v>4301</v>
      </c>
      <c r="E1964" s="31" t="s">
        <v>2409</v>
      </c>
      <c r="F1964" s="35" t="str">
        <f>INDEX('Crosswalk Particulates'!$B:$B,MATCH('2017 EPA Data'!A1964,'Crosswalk Particulates'!$A:$A,0))</f>
        <v>process-chemicals-industry</v>
      </c>
      <c r="G1964" s="39">
        <f>INDEX('Crosswalk Particulates'!$E:$E,MATCH('2017 EPA Data'!$B1964,'Crosswalk Particulates'!$D:$D,0))</f>
        <v>0</v>
      </c>
      <c r="H1964" s="50">
        <f t="shared" si="30"/>
        <v>0</v>
      </c>
    </row>
    <row r="1965" spans="1:8" hidden="1" x14ac:dyDescent="0.25">
      <c r="A1965" s="31" t="s">
        <v>2410</v>
      </c>
      <c r="B1965" s="31" t="s">
        <v>2578</v>
      </c>
      <c r="C1965" s="31" t="s">
        <v>2408</v>
      </c>
      <c r="D1965" s="41">
        <v>4295.9154049299996</v>
      </c>
      <c r="E1965" s="31" t="s">
        <v>2409</v>
      </c>
      <c r="F1965" s="35" t="str">
        <f>INDEX('Crosswalk Particulates'!$B:$B,MATCH('2017 EPA Data'!A1965,'Crosswalk Particulates'!$A:$A,0))</f>
        <v>process-other-industry</v>
      </c>
      <c r="G1965" s="39">
        <f>INDEX('Crosswalk Particulates'!$E:$E,MATCH('2017 EPA Data'!$B1965,'Crosswalk Particulates'!$D:$D,0))</f>
        <v>0</v>
      </c>
      <c r="H1965" s="50">
        <f t="shared" si="30"/>
        <v>0</v>
      </c>
    </row>
    <row r="1966" spans="1:8" hidden="1" x14ac:dyDescent="0.25">
      <c r="A1966" s="31" t="s">
        <v>2483</v>
      </c>
      <c r="B1966" s="31" t="s">
        <v>2431</v>
      </c>
      <c r="C1966" s="31" t="s">
        <v>2408</v>
      </c>
      <c r="D1966" s="41">
        <v>4289.6359560000001</v>
      </c>
      <c r="E1966" s="31" t="s">
        <v>2409</v>
      </c>
      <c r="F1966" s="35" t="str">
        <f>INDEX('Crosswalk Particulates'!$B:$B,MATCH('2017 EPA Data'!A1966,'Crosswalk Particulates'!$A:$A,0))</f>
        <v>process-ngps-industry</v>
      </c>
      <c r="G1966" s="39">
        <f>INDEX('Crosswalk Particulates'!$E:$E,MATCH('2017 EPA Data'!$B1966,'Crosswalk Particulates'!$D:$D,0))</f>
        <v>0</v>
      </c>
      <c r="H1966" s="50">
        <f t="shared" si="30"/>
        <v>0</v>
      </c>
    </row>
    <row r="1967" spans="1:8" hidden="1" x14ac:dyDescent="0.25">
      <c r="A1967" s="31" t="s">
        <v>2410</v>
      </c>
      <c r="B1967" s="31" t="s">
        <v>2660</v>
      </c>
      <c r="C1967" s="31" t="s">
        <v>2408</v>
      </c>
      <c r="D1967" s="41">
        <v>4257.1099999999997</v>
      </c>
      <c r="E1967" s="31" t="s">
        <v>2409</v>
      </c>
      <c r="F1967" s="35" t="str">
        <f>INDEX('Crosswalk Particulates'!$B:$B,MATCH('2017 EPA Data'!A1967,'Crosswalk Particulates'!$A:$A,0))</f>
        <v>process-other-industry</v>
      </c>
      <c r="G1967" s="39">
        <f>INDEX('Crosswalk Particulates'!$E:$E,MATCH('2017 EPA Data'!$B1967,'Crosswalk Particulates'!$D:$D,0))</f>
        <v>0</v>
      </c>
      <c r="H1967" s="50">
        <f t="shared" si="30"/>
        <v>0</v>
      </c>
    </row>
    <row r="1968" spans="1:8" hidden="1" x14ac:dyDescent="0.25">
      <c r="A1968" s="31" t="s">
        <v>2475</v>
      </c>
      <c r="B1968" s="31" t="s">
        <v>2561</v>
      </c>
      <c r="C1968" s="31" t="s">
        <v>2408</v>
      </c>
      <c r="D1968" s="41">
        <v>4247.6240543347203</v>
      </c>
      <c r="E1968" s="31" t="s">
        <v>2409</v>
      </c>
      <c r="F1968" s="35" t="str">
        <f>INDEX('Crosswalk Particulates'!$B:$B,MATCH('2017 EPA Data'!A1968,'Crosswalk Particulates'!$A:$A,0))</f>
        <v>Electricity Sector</v>
      </c>
      <c r="G1968" s="39">
        <f>INDEX('Crosswalk Particulates'!$E:$E,MATCH('2017 EPA Data'!$B1968,'Crosswalk Particulates'!$D:$D,0))</f>
        <v>0</v>
      </c>
      <c r="H1968" s="50">
        <f t="shared" si="30"/>
        <v>0</v>
      </c>
    </row>
    <row r="1969" spans="1:8" hidden="1" x14ac:dyDescent="0.25">
      <c r="A1969" s="31" t="s">
        <v>2493</v>
      </c>
      <c r="B1969" s="31" t="s">
        <v>2439</v>
      </c>
      <c r="C1969" s="31" t="s">
        <v>2408</v>
      </c>
      <c r="D1969" s="41">
        <v>4244.4204255000004</v>
      </c>
      <c r="E1969" s="31" t="s">
        <v>2409</v>
      </c>
      <c r="F1969" s="35" t="str">
        <f>INDEX('Crosswalk Particulates'!$B:$B,MATCH('2017 EPA Data'!A1969,'Crosswalk Particulates'!$A:$A,0))</f>
        <v>process-other-industry</v>
      </c>
      <c r="G1969" s="39">
        <f>INDEX('Crosswalk Particulates'!$E:$E,MATCH('2017 EPA Data'!$B1969,'Crosswalk Particulates'!$D:$D,0))</f>
        <v>0</v>
      </c>
      <c r="H1969" s="50">
        <f t="shared" si="30"/>
        <v>0</v>
      </c>
    </row>
    <row r="1970" spans="1:8" hidden="1" x14ac:dyDescent="0.25">
      <c r="A1970" s="31" t="s">
        <v>2482</v>
      </c>
      <c r="B1970" s="31" t="s">
        <v>2506</v>
      </c>
      <c r="C1970" s="31" t="s">
        <v>2448</v>
      </c>
      <c r="D1970" s="41">
        <v>4236.9227020644639</v>
      </c>
      <c r="E1970" s="31" t="s">
        <v>2413</v>
      </c>
      <c r="F1970" s="35" t="str">
        <f>INDEX('Crosswalk Particulates'!$B:$B,MATCH('2017 EPA Data'!A1970,'Crosswalk Particulates'!$A:$A,0))</f>
        <v>Other-EPA</v>
      </c>
      <c r="G1970" s="39" t="str">
        <f>INDEX('Crosswalk Particulates'!$E:$E,MATCH('2017 EPA Data'!$B1970,'Crosswalk Particulates'!$D:$D,0))</f>
        <v>SOx</v>
      </c>
      <c r="H1970" s="50">
        <f t="shared" si="30"/>
        <v>3843676190.9666648</v>
      </c>
    </row>
    <row r="1971" spans="1:8" hidden="1" x14ac:dyDescent="0.25">
      <c r="A1971" s="31" t="s">
        <v>2421</v>
      </c>
      <c r="B1971" s="31" t="s">
        <v>2582</v>
      </c>
      <c r="C1971" s="31" t="s">
        <v>2408</v>
      </c>
      <c r="D1971" s="41">
        <v>4229.8733329953066</v>
      </c>
      <c r="E1971" s="31" t="s">
        <v>2409</v>
      </c>
      <c r="F1971" s="35" t="str">
        <f>INDEX('Crosswalk Particulates'!$B:$B,MATCH('2017 EPA Data'!A1971,'Crosswalk Particulates'!$A:$A,0))</f>
        <v>process-other-industry</v>
      </c>
      <c r="G1971" s="39">
        <f>INDEX('Crosswalk Particulates'!$E:$E,MATCH('2017 EPA Data'!$B1971,'Crosswalk Particulates'!$D:$D,0))</f>
        <v>0</v>
      </c>
      <c r="H1971" s="50">
        <f t="shared" si="30"/>
        <v>0</v>
      </c>
    </row>
    <row r="1972" spans="1:8" hidden="1" x14ac:dyDescent="0.25">
      <c r="A1972" s="31" t="s">
        <v>2469</v>
      </c>
      <c r="B1972" s="31" t="s">
        <v>2588</v>
      </c>
      <c r="C1972" s="31" t="s">
        <v>2408</v>
      </c>
      <c r="D1972" s="41">
        <v>4218.0405174759999</v>
      </c>
      <c r="E1972" s="31" t="s">
        <v>2409</v>
      </c>
      <c r="F1972" s="35" t="str">
        <f>INDEX('Crosswalk Particulates'!$B:$B,MATCH('2017 EPA Data'!A1972,'Crosswalk Particulates'!$A:$A,0))</f>
        <v>process-chemicals-industry</v>
      </c>
      <c r="G1972" s="39">
        <f>INDEX('Crosswalk Particulates'!$E:$E,MATCH('2017 EPA Data'!$B1972,'Crosswalk Particulates'!$D:$D,0))</f>
        <v>0</v>
      </c>
      <c r="H1972" s="50">
        <f t="shared" si="30"/>
        <v>0</v>
      </c>
    </row>
    <row r="1973" spans="1:8" hidden="1" x14ac:dyDescent="0.25">
      <c r="A1973" s="31" t="s">
        <v>2460</v>
      </c>
      <c r="B1973" s="31" t="s">
        <v>2411</v>
      </c>
      <c r="C1973" s="31" t="s">
        <v>2412</v>
      </c>
      <c r="D1973" s="41">
        <v>4218</v>
      </c>
      <c r="E1973" s="31" t="s">
        <v>2413</v>
      </c>
      <c r="F1973" s="35" t="str">
        <f>INDEX('Crosswalk Particulates'!$B:$B,MATCH('2017 EPA Data'!A1973,'Crosswalk Particulates'!$A:$A,0))</f>
        <v>Transportation Sector</v>
      </c>
      <c r="G1973" s="39">
        <f>INDEX('Crosswalk Particulates'!$E:$E,MATCH('2017 EPA Data'!$B1973,'Crosswalk Particulates'!$D:$D,0))</f>
        <v>0</v>
      </c>
      <c r="H1973" s="50">
        <f t="shared" si="30"/>
        <v>3826509783.9990568</v>
      </c>
    </row>
    <row r="1974" spans="1:8" hidden="1" x14ac:dyDescent="0.25">
      <c r="A1974" s="31" t="s">
        <v>2429</v>
      </c>
      <c r="B1974" s="31" t="s">
        <v>2502</v>
      </c>
      <c r="C1974" s="31" t="s">
        <v>2408</v>
      </c>
      <c r="D1974" s="41">
        <v>4208.4727980400003</v>
      </c>
      <c r="E1974" s="31" t="s">
        <v>2409</v>
      </c>
      <c r="F1974" s="35" t="str">
        <f>INDEX('Crosswalk Particulates'!$B:$B,MATCH('2017 EPA Data'!A1974,'Crosswalk Particulates'!$A:$A,0))</f>
        <v>process-other-industry</v>
      </c>
      <c r="G1974" s="39">
        <f>INDEX('Crosswalk Particulates'!$E:$E,MATCH('2017 EPA Data'!$B1974,'Crosswalk Particulates'!$D:$D,0))</f>
        <v>0</v>
      </c>
      <c r="H1974" s="50">
        <f t="shared" si="30"/>
        <v>0</v>
      </c>
    </row>
    <row r="1975" spans="1:8" hidden="1" x14ac:dyDescent="0.25">
      <c r="A1975" s="31" t="s">
        <v>2438</v>
      </c>
      <c r="B1975" s="31" t="s">
        <v>2470</v>
      </c>
      <c r="C1975" s="31" t="s">
        <v>2408</v>
      </c>
      <c r="D1975" s="41">
        <v>4207.7333699999999</v>
      </c>
      <c r="E1975" s="31" t="s">
        <v>2409</v>
      </c>
      <c r="F1975" s="35" t="str">
        <f>INDEX('Crosswalk Particulates'!$B:$B,MATCH('2017 EPA Data'!A1975,'Crosswalk Particulates'!$A:$A,0))</f>
        <v>process-other-industry</v>
      </c>
      <c r="G1975" s="39">
        <f>INDEX('Crosswalk Particulates'!$E:$E,MATCH('2017 EPA Data'!$B1975,'Crosswalk Particulates'!$D:$D,0))</f>
        <v>0</v>
      </c>
      <c r="H1975" s="50">
        <f t="shared" si="30"/>
        <v>0</v>
      </c>
    </row>
    <row r="1976" spans="1:8" hidden="1" x14ac:dyDescent="0.25">
      <c r="A1976" s="31" t="s">
        <v>2522</v>
      </c>
      <c r="B1976" s="31" t="s">
        <v>2481</v>
      </c>
      <c r="C1976" s="31" t="s">
        <v>2448</v>
      </c>
      <c r="D1976" s="41">
        <v>4207.2586651458096</v>
      </c>
      <c r="E1976" s="31" t="s">
        <v>2413</v>
      </c>
      <c r="F1976" s="35" t="str">
        <f>INDEX('Crosswalk Particulates'!$B:$B,MATCH('2017 EPA Data'!A1976,'Crosswalk Particulates'!$A:$A,0))</f>
        <v>Residential Buildings Sector</v>
      </c>
      <c r="G1976" s="39" t="str">
        <f>INDEX('Crosswalk Particulates'!$E:$E,MATCH('2017 EPA Data'!$B1976,'Crosswalk Particulates'!$D:$D,0))</f>
        <v>PM10</v>
      </c>
      <c r="H1976" s="50">
        <f t="shared" si="30"/>
        <v>3816765397.3435879</v>
      </c>
    </row>
    <row r="1977" spans="1:8" hidden="1" x14ac:dyDescent="0.25">
      <c r="A1977" s="31" t="s">
        <v>2555</v>
      </c>
      <c r="B1977" s="31" t="s">
        <v>2419</v>
      </c>
      <c r="C1977" s="31" t="s">
        <v>2408</v>
      </c>
      <c r="D1977" s="41">
        <v>4198.9652257073103</v>
      </c>
      <c r="E1977" s="31" t="s">
        <v>2409</v>
      </c>
      <c r="F1977" s="35" t="str">
        <f>INDEX('Crosswalk Particulates'!$B:$B,MATCH('2017 EPA Data'!A1977,'Crosswalk Particulates'!$A:$A,0))</f>
        <v>Commercial Buildings Sector</v>
      </c>
      <c r="G1977" s="39">
        <f>INDEX('Crosswalk Particulates'!$E:$E,MATCH('2017 EPA Data'!$B1977,'Crosswalk Particulates'!$D:$D,0))</f>
        <v>0</v>
      </c>
      <c r="H1977" s="50">
        <f t="shared" si="30"/>
        <v>0</v>
      </c>
    </row>
    <row r="1978" spans="1:8" hidden="1" x14ac:dyDescent="0.25">
      <c r="A1978" s="31" t="s">
        <v>2487</v>
      </c>
      <c r="B1978" s="31" t="s">
        <v>2489</v>
      </c>
      <c r="C1978" s="31" t="s">
        <v>2408</v>
      </c>
      <c r="D1978" s="41">
        <v>4174.4773144999999</v>
      </c>
      <c r="E1978" s="31" t="s">
        <v>2409</v>
      </c>
      <c r="F1978" s="35" t="str">
        <f>INDEX('Crosswalk Particulates'!$B:$B,MATCH('2017 EPA Data'!A1978,'Crosswalk Particulates'!$A:$A,0))</f>
        <v>industry-fuel-coal</v>
      </c>
      <c r="G1978" s="39">
        <f>INDEX('Crosswalk Particulates'!$E:$E,MATCH('2017 EPA Data'!$B1978,'Crosswalk Particulates'!$D:$D,0))</f>
        <v>0</v>
      </c>
      <c r="H1978" s="50">
        <f t="shared" si="30"/>
        <v>0</v>
      </c>
    </row>
    <row r="1979" spans="1:8" hidden="1" x14ac:dyDescent="0.25">
      <c r="A1979" s="31" t="s">
        <v>2510</v>
      </c>
      <c r="B1979" s="31" t="s">
        <v>2631</v>
      </c>
      <c r="C1979" s="31" t="s">
        <v>2408</v>
      </c>
      <c r="D1979" s="41">
        <v>4171.5109787603305</v>
      </c>
      <c r="E1979" s="31" t="s">
        <v>2409</v>
      </c>
      <c r="F1979" s="35" t="str">
        <f>INDEX('Crosswalk Particulates'!$B:$B,MATCH('2017 EPA Data'!A1979,'Crosswalk Particulates'!$A:$A,0))</f>
        <v>process-iron and steel-industry</v>
      </c>
      <c r="G1979" s="39">
        <f>INDEX('Crosswalk Particulates'!$E:$E,MATCH('2017 EPA Data'!$B1979,'Crosswalk Particulates'!$D:$D,0))</f>
        <v>0</v>
      </c>
      <c r="H1979" s="50">
        <f t="shared" si="30"/>
        <v>0</v>
      </c>
    </row>
    <row r="1980" spans="1:8" hidden="1" x14ac:dyDescent="0.25">
      <c r="A1980" s="31" t="s">
        <v>2438</v>
      </c>
      <c r="B1980" s="31" t="s">
        <v>2501</v>
      </c>
      <c r="C1980" s="31" t="s">
        <v>2448</v>
      </c>
      <c r="D1980" s="41">
        <v>4168.111819670391</v>
      </c>
      <c r="E1980" s="31" t="s">
        <v>2413</v>
      </c>
      <c r="F1980" s="35" t="str">
        <f>INDEX('Crosswalk Particulates'!$B:$B,MATCH('2017 EPA Data'!A1980,'Crosswalk Particulates'!$A:$A,0))</f>
        <v>process-other-industry</v>
      </c>
      <c r="G1980" s="39" t="str">
        <f>INDEX('Crosswalk Particulates'!$E:$E,MATCH('2017 EPA Data'!$B1980,'Crosswalk Particulates'!$D:$D,0))</f>
        <v>PM25</v>
      </c>
      <c r="H1980" s="50">
        <f t="shared" si="30"/>
        <v>3781251934.2747421</v>
      </c>
    </row>
    <row r="1981" spans="1:8" hidden="1" x14ac:dyDescent="0.25">
      <c r="A1981" s="31" t="s">
        <v>2520</v>
      </c>
      <c r="B1981" s="31" t="s">
        <v>2497</v>
      </c>
      <c r="C1981" s="31" t="s">
        <v>2408</v>
      </c>
      <c r="D1981" s="41">
        <v>4167.4400935840004</v>
      </c>
      <c r="E1981" s="31" t="s">
        <v>2409</v>
      </c>
      <c r="F1981" s="35" t="str">
        <f>INDEX('Crosswalk Particulates'!$B:$B,MATCH('2017 EPA Data'!A1981,'Crosswalk Particulates'!$A:$A,0))</f>
        <v>industry-fuel-oil</v>
      </c>
      <c r="G1981" s="39">
        <f>INDEX('Crosswalk Particulates'!$E:$E,MATCH('2017 EPA Data'!$B1981,'Crosswalk Particulates'!$D:$D,0))</f>
        <v>0</v>
      </c>
      <c r="H1981" s="50">
        <f t="shared" si="30"/>
        <v>0</v>
      </c>
    </row>
    <row r="1982" spans="1:8" hidden="1" x14ac:dyDescent="0.25">
      <c r="A1982" s="31" t="s">
        <v>2410</v>
      </c>
      <c r="B1982" s="31" t="s">
        <v>2629</v>
      </c>
      <c r="C1982" s="31" t="s">
        <v>2408</v>
      </c>
      <c r="D1982" s="41">
        <v>4166.6260027999997</v>
      </c>
      <c r="E1982" s="31" t="s">
        <v>2409</v>
      </c>
      <c r="F1982" s="35" t="str">
        <f>INDEX('Crosswalk Particulates'!$B:$B,MATCH('2017 EPA Data'!A1982,'Crosswalk Particulates'!$A:$A,0))</f>
        <v>process-other-industry</v>
      </c>
      <c r="G1982" s="39">
        <f>INDEX('Crosswalk Particulates'!$E:$E,MATCH('2017 EPA Data'!$B1982,'Crosswalk Particulates'!$D:$D,0))</f>
        <v>0</v>
      </c>
      <c r="H1982" s="50">
        <f t="shared" si="30"/>
        <v>0</v>
      </c>
    </row>
    <row r="1983" spans="1:8" hidden="1" x14ac:dyDescent="0.25">
      <c r="A1983" s="31" t="s">
        <v>2438</v>
      </c>
      <c r="B1983" s="31" t="s">
        <v>2640</v>
      </c>
      <c r="C1983" s="31" t="s">
        <v>2408</v>
      </c>
      <c r="D1983" s="41">
        <v>4164.9377400000003</v>
      </c>
      <c r="E1983" s="31" t="s">
        <v>2409</v>
      </c>
      <c r="F1983" s="35" t="str">
        <f>INDEX('Crosswalk Particulates'!$B:$B,MATCH('2017 EPA Data'!A1983,'Crosswalk Particulates'!$A:$A,0))</f>
        <v>process-other-industry</v>
      </c>
      <c r="G1983" s="39">
        <f>INDEX('Crosswalk Particulates'!$E:$E,MATCH('2017 EPA Data'!$B1983,'Crosswalk Particulates'!$D:$D,0))</f>
        <v>0</v>
      </c>
      <c r="H1983" s="50">
        <f t="shared" si="30"/>
        <v>0</v>
      </c>
    </row>
    <row r="1984" spans="1:8" hidden="1" x14ac:dyDescent="0.25">
      <c r="A1984" s="31" t="s">
        <v>2476</v>
      </c>
      <c r="B1984" s="31" t="s">
        <v>2467</v>
      </c>
      <c r="C1984" s="31" t="s">
        <v>2408</v>
      </c>
      <c r="D1984" s="41">
        <v>4157.7290646199999</v>
      </c>
      <c r="E1984" s="31" t="s">
        <v>2409</v>
      </c>
      <c r="F1984" s="35" t="str">
        <f>INDEX('Crosswalk Particulates'!$B:$B,MATCH('2017 EPA Data'!A1984,'Crosswalk Particulates'!$A:$A,0))</f>
        <v>process-other-industry</v>
      </c>
      <c r="G1984" s="39">
        <f>INDEX('Crosswalk Particulates'!$E:$E,MATCH('2017 EPA Data'!$B1984,'Crosswalk Particulates'!$D:$D,0))</f>
        <v>0</v>
      </c>
      <c r="H1984" s="50">
        <f t="shared" si="30"/>
        <v>0</v>
      </c>
    </row>
    <row r="1985" spans="1:8" hidden="1" x14ac:dyDescent="0.25">
      <c r="A1985" s="31" t="s">
        <v>2469</v>
      </c>
      <c r="B1985" s="31" t="s">
        <v>2619</v>
      </c>
      <c r="C1985" s="31" t="s">
        <v>2408</v>
      </c>
      <c r="D1985" s="41">
        <v>4154.7055108499244</v>
      </c>
      <c r="E1985" s="31" t="s">
        <v>2409</v>
      </c>
      <c r="F1985" s="35" t="str">
        <f>INDEX('Crosswalk Particulates'!$B:$B,MATCH('2017 EPA Data'!A1985,'Crosswalk Particulates'!$A:$A,0))</f>
        <v>process-chemicals-industry</v>
      </c>
      <c r="G1985" s="39">
        <f>INDEX('Crosswalk Particulates'!$E:$E,MATCH('2017 EPA Data'!$B1985,'Crosswalk Particulates'!$D:$D,0))</f>
        <v>0</v>
      </c>
      <c r="H1985" s="50">
        <f t="shared" si="30"/>
        <v>0</v>
      </c>
    </row>
    <row r="1986" spans="1:8" hidden="1" x14ac:dyDescent="0.25">
      <c r="A1986" s="31" t="s">
        <v>2523</v>
      </c>
      <c r="B1986" s="31" t="s">
        <v>2513</v>
      </c>
      <c r="C1986" s="31" t="s">
        <v>2514</v>
      </c>
      <c r="D1986" s="41">
        <v>4146.5093145180745</v>
      </c>
      <c r="E1986" s="31" t="s">
        <v>2409</v>
      </c>
      <c r="F1986" s="35" t="str">
        <f>INDEX('Crosswalk Particulates'!$B:$B,MATCH('2017 EPA Data'!A1986,'Crosswalk Particulates'!$A:$A,0))</f>
        <v>industry-fuel-other</v>
      </c>
      <c r="G1986" s="39">
        <f>INDEX('Crosswalk Particulates'!$E:$E,MATCH('2017 EPA Data'!$B1986,'Crosswalk Particulates'!$D:$D,0))</f>
        <v>0</v>
      </c>
      <c r="H1986" s="50">
        <f t="shared" si="30"/>
        <v>0</v>
      </c>
    </row>
    <row r="1987" spans="1:8" hidden="1" x14ac:dyDescent="0.25">
      <c r="A1987" s="31" t="s">
        <v>2498</v>
      </c>
      <c r="B1987" s="31" t="s">
        <v>2521</v>
      </c>
      <c r="D1987" s="41">
        <v>4146.4343746910263</v>
      </c>
      <c r="E1987" s="31" t="s">
        <v>2413</v>
      </c>
      <c r="F1987" s="35" t="str">
        <f>INDEX('Crosswalk Particulates'!$B:$B,MATCH('2017 EPA Data'!A1987,'Crosswalk Particulates'!$A:$A,0))</f>
        <v>process-cement-industry</v>
      </c>
      <c r="G1987" s="39">
        <f>INDEX('Crosswalk Particulates'!$E:$E,MATCH('2017 EPA Data'!$B1987,'Crosswalk Particulates'!$D:$D,0))</f>
        <v>0</v>
      </c>
      <c r="H1987" s="50">
        <f t="shared" si="30"/>
        <v>3761586463.6001</v>
      </c>
    </row>
    <row r="1988" spans="1:8" hidden="1" x14ac:dyDescent="0.25">
      <c r="A1988" s="31" t="s">
        <v>2498</v>
      </c>
      <c r="B1988" s="31" t="s">
        <v>2585</v>
      </c>
      <c r="C1988" s="31" t="s">
        <v>2408</v>
      </c>
      <c r="D1988" s="41">
        <v>4137.7287774932756</v>
      </c>
      <c r="E1988" s="31" t="s">
        <v>2409</v>
      </c>
      <c r="F1988" s="35" t="str">
        <f>INDEX('Crosswalk Particulates'!$B:$B,MATCH('2017 EPA Data'!A1988,'Crosswalk Particulates'!$A:$A,0))</f>
        <v>process-cement-industry</v>
      </c>
      <c r="G1988" s="39">
        <f>INDEX('Crosswalk Particulates'!$E:$E,MATCH('2017 EPA Data'!$B1988,'Crosswalk Particulates'!$D:$D,0))</f>
        <v>0</v>
      </c>
      <c r="H1988" s="50">
        <f t="shared" ref="H1988:H2051" si="31">IF(E1988="TON",D1988/metricton_to_shortton,0)*10^6</f>
        <v>0</v>
      </c>
    </row>
    <row r="1989" spans="1:8" hidden="1" x14ac:dyDescent="0.25">
      <c r="A1989" s="31" t="s">
        <v>2487</v>
      </c>
      <c r="B1989" s="31" t="s">
        <v>2428</v>
      </c>
      <c r="C1989" s="31" t="s">
        <v>2408</v>
      </c>
      <c r="D1989" s="41">
        <v>4127.9628614853127</v>
      </c>
      <c r="E1989" s="31" t="s">
        <v>2409</v>
      </c>
      <c r="F1989" s="35" t="str">
        <f>INDEX('Crosswalk Particulates'!$B:$B,MATCH('2017 EPA Data'!A1989,'Crosswalk Particulates'!$A:$A,0))</f>
        <v>industry-fuel-coal</v>
      </c>
      <c r="G1989" s="39">
        <f>INDEX('Crosswalk Particulates'!$E:$E,MATCH('2017 EPA Data'!$B1989,'Crosswalk Particulates'!$D:$D,0))</f>
        <v>0</v>
      </c>
      <c r="H1989" s="50">
        <f t="shared" si="31"/>
        <v>0</v>
      </c>
    </row>
    <row r="1990" spans="1:8" hidden="1" x14ac:dyDescent="0.25">
      <c r="A1990" s="31" t="s">
        <v>2469</v>
      </c>
      <c r="B1990" s="31" t="s">
        <v>2577</v>
      </c>
      <c r="C1990" s="31" t="s">
        <v>2408</v>
      </c>
      <c r="D1990" s="41">
        <v>4124.4707799587577</v>
      </c>
      <c r="E1990" s="31" t="s">
        <v>2409</v>
      </c>
      <c r="F1990" s="35" t="str">
        <f>INDEX('Crosswalk Particulates'!$B:$B,MATCH('2017 EPA Data'!A1990,'Crosswalk Particulates'!$A:$A,0))</f>
        <v>process-chemicals-industry</v>
      </c>
      <c r="G1990" s="39">
        <f>INDEX('Crosswalk Particulates'!$E:$E,MATCH('2017 EPA Data'!$B1990,'Crosswalk Particulates'!$D:$D,0))</f>
        <v>0</v>
      </c>
      <c r="H1990" s="50">
        <f t="shared" si="31"/>
        <v>0</v>
      </c>
    </row>
    <row r="1991" spans="1:8" hidden="1" x14ac:dyDescent="0.25">
      <c r="A1991" s="31" t="s">
        <v>2475</v>
      </c>
      <c r="B1991" s="31" t="s">
        <v>2552</v>
      </c>
      <c r="C1991" s="31" t="s">
        <v>2408</v>
      </c>
      <c r="D1991" s="41">
        <v>4121.3321937278497</v>
      </c>
      <c r="E1991" s="31" t="s">
        <v>2409</v>
      </c>
      <c r="F1991" s="35" t="str">
        <f>INDEX('Crosswalk Particulates'!$B:$B,MATCH('2017 EPA Data'!A1991,'Crosswalk Particulates'!$A:$A,0))</f>
        <v>Electricity Sector</v>
      </c>
      <c r="G1991" s="39">
        <f>INDEX('Crosswalk Particulates'!$E:$E,MATCH('2017 EPA Data'!$B1991,'Crosswalk Particulates'!$D:$D,0))</f>
        <v>0</v>
      </c>
      <c r="H1991" s="50">
        <f t="shared" si="31"/>
        <v>0</v>
      </c>
    </row>
    <row r="1992" spans="1:8" hidden="1" x14ac:dyDescent="0.25">
      <c r="A1992" s="31" t="s">
        <v>2473</v>
      </c>
      <c r="B1992" s="31" t="s">
        <v>2428</v>
      </c>
      <c r="C1992" s="31" t="s">
        <v>2408</v>
      </c>
      <c r="D1992" s="41">
        <v>4115.8307223803822</v>
      </c>
      <c r="E1992" s="31" t="s">
        <v>2409</v>
      </c>
      <c r="F1992" s="35" t="str">
        <f>INDEX('Crosswalk Particulates'!$B:$B,MATCH('2017 EPA Data'!A1992,'Crosswalk Particulates'!$A:$A,0))</f>
        <v>Commercial Buildings Sector</v>
      </c>
      <c r="G1992" s="39">
        <f>INDEX('Crosswalk Particulates'!$E:$E,MATCH('2017 EPA Data'!$B1992,'Crosswalk Particulates'!$D:$D,0))</f>
        <v>0</v>
      </c>
      <c r="H1992" s="50">
        <f t="shared" si="31"/>
        <v>0</v>
      </c>
    </row>
    <row r="1993" spans="1:8" hidden="1" x14ac:dyDescent="0.25">
      <c r="A1993" s="31" t="s">
        <v>2477</v>
      </c>
      <c r="B1993" s="31" t="s">
        <v>2606</v>
      </c>
      <c r="C1993" s="31" t="s">
        <v>2408</v>
      </c>
      <c r="D1993" s="41">
        <v>4102.0384118214233</v>
      </c>
      <c r="E1993" s="31" t="s">
        <v>2409</v>
      </c>
      <c r="F1993" s="35" t="str">
        <f>INDEX('Crosswalk Particulates'!$B:$B,MATCH('2017 EPA Data'!A1993,'Crosswalk Particulates'!$A:$A,0))</f>
        <v>process-other-industry</v>
      </c>
      <c r="G1993" s="39">
        <f>INDEX('Crosswalk Particulates'!$E:$E,MATCH('2017 EPA Data'!$B1993,'Crosswalk Particulates'!$D:$D,0))</f>
        <v>0</v>
      </c>
      <c r="H1993" s="50">
        <f t="shared" si="31"/>
        <v>0</v>
      </c>
    </row>
    <row r="1994" spans="1:8" hidden="1" x14ac:dyDescent="0.25">
      <c r="A1994" s="31" t="s">
        <v>2493</v>
      </c>
      <c r="B1994" s="31" t="s">
        <v>2594</v>
      </c>
      <c r="C1994" s="31" t="s">
        <v>2408</v>
      </c>
      <c r="D1994" s="41">
        <v>4095.2</v>
      </c>
      <c r="E1994" s="31" t="s">
        <v>2409</v>
      </c>
      <c r="F1994" s="35" t="str">
        <f>INDEX('Crosswalk Particulates'!$B:$B,MATCH('2017 EPA Data'!A1994,'Crosswalk Particulates'!$A:$A,0))</f>
        <v>process-other-industry</v>
      </c>
      <c r="G1994" s="39">
        <f>INDEX('Crosswalk Particulates'!$E:$E,MATCH('2017 EPA Data'!$B1994,'Crosswalk Particulates'!$D:$D,0))</f>
        <v>0</v>
      </c>
      <c r="H1994" s="50">
        <f t="shared" si="31"/>
        <v>0</v>
      </c>
    </row>
    <row r="1995" spans="1:8" hidden="1" x14ac:dyDescent="0.25">
      <c r="A1995" s="31" t="s">
        <v>2583</v>
      </c>
      <c r="B1995" s="31" t="s">
        <v>2513</v>
      </c>
      <c r="C1995" s="31" t="s">
        <v>2514</v>
      </c>
      <c r="D1995" s="41">
        <v>4080.5506434122299</v>
      </c>
      <c r="E1995" s="31" t="s">
        <v>2409</v>
      </c>
      <c r="F1995" s="35" t="str">
        <f>INDEX('Crosswalk Particulates'!$B:$B,MATCH('2017 EPA Data'!A1995,'Crosswalk Particulates'!$A:$A,0))</f>
        <v>Residential Buildings Sector</v>
      </c>
      <c r="G1995" s="39">
        <f>INDEX('Crosswalk Particulates'!$E:$E,MATCH('2017 EPA Data'!$B1995,'Crosswalk Particulates'!$D:$D,0))</f>
        <v>0</v>
      </c>
      <c r="H1995" s="50">
        <f t="shared" si="31"/>
        <v>0</v>
      </c>
    </row>
    <row r="1996" spans="1:8" hidden="1" x14ac:dyDescent="0.25">
      <c r="A1996" s="31" t="s">
        <v>2475</v>
      </c>
      <c r="B1996" s="31" t="s">
        <v>2464</v>
      </c>
      <c r="C1996" s="31" t="s">
        <v>2408</v>
      </c>
      <c r="D1996" s="41">
        <v>4073.3221921067502</v>
      </c>
      <c r="E1996" s="31" t="s">
        <v>2409</v>
      </c>
      <c r="F1996" s="35" t="str">
        <f>INDEX('Crosswalk Particulates'!$B:$B,MATCH('2017 EPA Data'!A1996,'Crosswalk Particulates'!$A:$A,0))</f>
        <v>Electricity Sector</v>
      </c>
      <c r="G1996" s="39">
        <f>INDEX('Crosswalk Particulates'!$E:$E,MATCH('2017 EPA Data'!$B1996,'Crosswalk Particulates'!$D:$D,0))</f>
        <v>0</v>
      </c>
      <c r="H1996" s="50">
        <f t="shared" si="31"/>
        <v>0</v>
      </c>
    </row>
    <row r="1997" spans="1:8" hidden="1" x14ac:dyDescent="0.25">
      <c r="A1997" s="31" t="s">
        <v>2492</v>
      </c>
      <c r="B1997" s="31" t="s">
        <v>2607</v>
      </c>
      <c r="D1997" s="41">
        <v>4053.5446973479598</v>
      </c>
      <c r="E1997" s="31" t="s">
        <v>2413</v>
      </c>
      <c r="F1997" s="35" t="str">
        <f>INDEX('Crosswalk Particulates'!$B:$B,MATCH('2017 EPA Data'!A1997,'Crosswalk Particulates'!$A:$A,0))</f>
        <v>Commercial Buildings Sector</v>
      </c>
      <c r="G1997" s="39" t="str">
        <f>INDEX('Crosswalk Particulates'!$E:$E,MATCH('2017 EPA Data'!$B1997,'Crosswalk Particulates'!$D:$D,0))</f>
        <v>BC</v>
      </c>
      <c r="H1997" s="50">
        <f t="shared" si="31"/>
        <v>3677318265.5949416</v>
      </c>
    </row>
    <row r="1998" spans="1:8" hidden="1" x14ac:dyDescent="0.25">
      <c r="A1998" s="31" t="s">
        <v>2442</v>
      </c>
      <c r="B1998" s="31" t="s">
        <v>2512</v>
      </c>
      <c r="C1998" s="31" t="s">
        <v>2408</v>
      </c>
      <c r="D1998" s="41">
        <v>4051.3460609082031</v>
      </c>
      <c r="E1998" s="31" t="s">
        <v>2409</v>
      </c>
      <c r="F1998" s="35" t="str">
        <f>INDEX('Crosswalk Particulates'!$B:$B,MATCH('2017 EPA Data'!A1998,'Crosswalk Particulates'!$A:$A,0))</f>
        <v>industry-fuel-natural gas</v>
      </c>
      <c r="G1998" s="39">
        <f>INDEX('Crosswalk Particulates'!$E:$E,MATCH('2017 EPA Data'!$B1998,'Crosswalk Particulates'!$D:$D,0))</f>
        <v>0</v>
      </c>
      <c r="H1998" s="50">
        <f t="shared" si="31"/>
        <v>0</v>
      </c>
    </row>
    <row r="1999" spans="1:8" hidden="1" x14ac:dyDescent="0.25">
      <c r="A1999" s="31" t="s">
        <v>2522</v>
      </c>
      <c r="B1999" s="31" t="s">
        <v>2501</v>
      </c>
      <c r="C1999" s="31" t="s">
        <v>2448</v>
      </c>
      <c r="D1999" s="41">
        <v>4045.6135763377001</v>
      </c>
      <c r="E1999" s="31" t="s">
        <v>2413</v>
      </c>
      <c r="F1999" s="35" t="str">
        <f>INDEX('Crosswalk Particulates'!$B:$B,MATCH('2017 EPA Data'!A1999,'Crosswalk Particulates'!$A:$A,0))</f>
        <v>Residential Buildings Sector</v>
      </c>
      <c r="G1999" s="39" t="str">
        <f>INDEX('Crosswalk Particulates'!$E:$E,MATCH('2017 EPA Data'!$B1999,'Crosswalk Particulates'!$D:$D,0))</f>
        <v>PM25</v>
      </c>
      <c r="H1999" s="50">
        <f t="shared" si="31"/>
        <v>3670123265.0866818</v>
      </c>
    </row>
    <row r="2000" spans="1:8" hidden="1" x14ac:dyDescent="0.25">
      <c r="A2000" s="31" t="s">
        <v>2510</v>
      </c>
      <c r="B2000" s="31" t="s">
        <v>2597</v>
      </c>
      <c r="C2000" s="31" t="s">
        <v>2408</v>
      </c>
      <c r="D2000" s="41">
        <v>4039.2630008219999</v>
      </c>
      <c r="E2000" s="31" t="s">
        <v>2409</v>
      </c>
      <c r="F2000" s="35" t="str">
        <f>INDEX('Crosswalk Particulates'!$B:$B,MATCH('2017 EPA Data'!A2000,'Crosswalk Particulates'!$A:$A,0))</f>
        <v>process-iron and steel-industry</v>
      </c>
      <c r="G2000" s="39">
        <f>INDEX('Crosswalk Particulates'!$E:$E,MATCH('2017 EPA Data'!$B2000,'Crosswalk Particulates'!$D:$D,0))</f>
        <v>0</v>
      </c>
      <c r="H2000" s="50">
        <f t="shared" si="31"/>
        <v>0</v>
      </c>
    </row>
    <row r="2001" spans="1:8" hidden="1" x14ac:dyDescent="0.25">
      <c r="A2001" s="31" t="s">
        <v>2492</v>
      </c>
      <c r="B2001" s="31" t="s">
        <v>2517</v>
      </c>
      <c r="C2001" s="31" t="s">
        <v>2408</v>
      </c>
      <c r="D2001" s="41">
        <v>4032.5864453377999</v>
      </c>
      <c r="E2001" s="31" t="s">
        <v>2409</v>
      </c>
      <c r="F2001" s="35" t="str">
        <f>INDEX('Crosswalk Particulates'!$B:$B,MATCH('2017 EPA Data'!A2001,'Crosswalk Particulates'!$A:$A,0))</f>
        <v>Commercial Buildings Sector</v>
      </c>
      <c r="G2001" s="39">
        <f>INDEX('Crosswalk Particulates'!$E:$E,MATCH('2017 EPA Data'!$B2001,'Crosswalk Particulates'!$D:$D,0))</f>
        <v>0</v>
      </c>
      <c r="H2001" s="50">
        <f t="shared" si="31"/>
        <v>0</v>
      </c>
    </row>
    <row r="2002" spans="1:8" hidden="1" x14ac:dyDescent="0.25">
      <c r="A2002" s="31" t="s">
        <v>2421</v>
      </c>
      <c r="B2002" s="31" t="s">
        <v>2465</v>
      </c>
      <c r="C2002" s="31" t="s">
        <v>2408</v>
      </c>
      <c r="D2002" s="41">
        <v>4032.0970987638721</v>
      </c>
      <c r="E2002" s="31" t="s">
        <v>2409</v>
      </c>
      <c r="F2002" s="35" t="str">
        <f>INDEX('Crosswalk Particulates'!$B:$B,MATCH('2017 EPA Data'!A2002,'Crosswalk Particulates'!$A:$A,0))</f>
        <v>process-other-industry</v>
      </c>
      <c r="G2002" s="39">
        <f>INDEX('Crosswalk Particulates'!$E:$E,MATCH('2017 EPA Data'!$B2002,'Crosswalk Particulates'!$D:$D,0))</f>
        <v>0</v>
      </c>
      <c r="H2002" s="50">
        <f t="shared" si="31"/>
        <v>0</v>
      </c>
    </row>
    <row r="2003" spans="1:8" hidden="1" x14ac:dyDescent="0.25">
      <c r="A2003" s="31" t="s">
        <v>2483</v>
      </c>
      <c r="B2003" s="31" t="s">
        <v>2644</v>
      </c>
      <c r="D2003" s="41">
        <v>4023.9929188150677</v>
      </c>
      <c r="E2003" s="31" t="s">
        <v>2413</v>
      </c>
      <c r="F2003" s="35" t="str">
        <f>INDEX('Crosswalk Particulates'!$B:$B,MATCH('2017 EPA Data'!A2003,'Crosswalk Particulates'!$A:$A,0))</f>
        <v>process-ngps-industry</v>
      </c>
      <c r="G2003" s="39">
        <f>INDEX('Crosswalk Particulates'!$E:$E,MATCH('2017 EPA Data'!$B2003,'Crosswalk Particulates'!$D:$D,0))</f>
        <v>0</v>
      </c>
      <c r="H2003" s="50">
        <f t="shared" si="31"/>
        <v>3650509311.1874771</v>
      </c>
    </row>
    <row r="2004" spans="1:8" hidden="1" x14ac:dyDescent="0.25">
      <c r="A2004" s="31" t="s">
        <v>2510</v>
      </c>
      <c r="B2004" s="31" t="s">
        <v>2599</v>
      </c>
      <c r="C2004" s="31" t="s">
        <v>2408</v>
      </c>
      <c r="D2004" s="41">
        <v>4022.4322000000002</v>
      </c>
      <c r="E2004" s="31" t="s">
        <v>2409</v>
      </c>
      <c r="F2004" s="35" t="str">
        <f>INDEX('Crosswalk Particulates'!$B:$B,MATCH('2017 EPA Data'!A2004,'Crosswalk Particulates'!$A:$A,0))</f>
        <v>process-iron and steel-industry</v>
      </c>
      <c r="G2004" s="39">
        <f>INDEX('Crosswalk Particulates'!$E:$E,MATCH('2017 EPA Data'!$B2004,'Crosswalk Particulates'!$D:$D,0))</f>
        <v>0</v>
      </c>
      <c r="H2004" s="50">
        <f t="shared" si="31"/>
        <v>0</v>
      </c>
    </row>
    <row r="2005" spans="1:8" hidden="1" x14ac:dyDescent="0.25">
      <c r="A2005" s="31" t="s">
        <v>2487</v>
      </c>
      <c r="B2005" s="31" t="s">
        <v>2575</v>
      </c>
      <c r="C2005" s="31" t="s">
        <v>2408</v>
      </c>
      <c r="D2005" s="41">
        <v>4021.63781995</v>
      </c>
      <c r="E2005" s="31" t="s">
        <v>2409</v>
      </c>
      <c r="F2005" s="35" t="str">
        <f>INDEX('Crosswalk Particulates'!$B:$B,MATCH('2017 EPA Data'!A2005,'Crosswalk Particulates'!$A:$A,0))</f>
        <v>industry-fuel-coal</v>
      </c>
      <c r="G2005" s="39">
        <f>INDEX('Crosswalk Particulates'!$E:$E,MATCH('2017 EPA Data'!$B2005,'Crosswalk Particulates'!$D:$D,0))</f>
        <v>0</v>
      </c>
      <c r="H2005" s="50">
        <f t="shared" si="31"/>
        <v>0</v>
      </c>
    </row>
    <row r="2006" spans="1:8" hidden="1" x14ac:dyDescent="0.25">
      <c r="A2006" s="31" t="s">
        <v>2456</v>
      </c>
      <c r="B2006" s="31" t="s">
        <v>2611</v>
      </c>
      <c r="C2006" s="31" t="s">
        <v>2408</v>
      </c>
      <c r="D2006" s="41">
        <v>4020.3898279250002</v>
      </c>
      <c r="E2006" s="31" t="s">
        <v>2409</v>
      </c>
      <c r="F2006" s="35" t="str">
        <f>INDEX('Crosswalk Particulates'!$B:$B,MATCH('2017 EPA Data'!A2006,'Crosswalk Particulates'!$A:$A,0))</f>
        <v>Electricity Sector</v>
      </c>
      <c r="G2006" s="39">
        <f>INDEX('Crosswalk Particulates'!$E:$E,MATCH('2017 EPA Data'!$B2006,'Crosswalk Particulates'!$D:$D,0))</f>
        <v>0</v>
      </c>
      <c r="H2006" s="50">
        <f t="shared" si="31"/>
        <v>0</v>
      </c>
    </row>
    <row r="2007" spans="1:8" hidden="1" x14ac:dyDescent="0.25">
      <c r="A2007" s="31" t="s">
        <v>2433</v>
      </c>
      <c r="B2007" s="31" t="s">
        <v>2525</v>
      </c>
      <c r="D2007" s="41">
        <v>4019.5580778853441</v>
      </c>
      <c r="E2007" s="31" t="s">
        <v>2413</v>
      </c>
      <c r="F2007" s="35" t="str">
        <f>INDEX('Crosswalk Particulates'!$B:$B,MATCH('2017 EPA Data'!A2007,'Crosswalk Particulates'!$A:$A,0))</f>
        <v>process-ngps-industry</v>
      </c>
      <c r="G2007" s="39" t="str">
        <f>INDEX('Crosswalk Particulates'!$E:$E,MATCH('2017 EPA Data'!$B2007,'Crosswalk Particulates'!$D:$D,0))</f>
        <v>OC</v>
      </c>
      <c r="H2007" s="50">
        <f t="shared" si="31"/>
        <v>3646486086.3870821</v>
      </c>
    </row>
    <row r="2008" spans="1:8" hidden="1" x14ac:dyDescent="0.25">
      <c r="A2008" s="31" t="s">
        <v>2493</v>
      </c>
      <c r="B2008" s="31" t="s">
        <v>2631</v>
      </c>
      <c r="C2008" s="31" t="s">
        <v>2408</v>
      </c>
      <c r="D2008" s="41">
        <v>4008.1333407102006</v>
      </c>
      <c r="E2008" s="31" t="s">
        <v>2409</v>
      </c>
      <c r="F2008" s="35" t="str">
        <f>INDEX('Crosswalk Particulates'!$B:$B,MATCH('2017 EPA Data'!A2008,'Crosswalk Particulates'!$A:$A,0))</f>
        <v>process-other-industry</v>
      </c>
      <c r="G2008" s="39">
        <f>INDEX('Crosswalk Particulates'!$E:$E,MATCH('2017 EPA Data'!$B2008,'Crosswalk Particulates'!$D:$D,0))</f>
        <v>0</v>
      </c>
      <c r="H2008" s="50">
        <f t="shared" si="31"/>
        <v>0</v>
      </c>
    </row>
    <row r="2009" spans="1:8" hidden="1" x14ac:dyDescent="0.25">
      <c r="A2009" s="31" t="s">
        <v>2418</v>
      </c>
      <c r="B2009" s="31" t="s">
        <v>2644</v>
      </c>
      <c r="D2009" s="41">
        <v>3995.0377460770451</v>
      </c>
      <c r="E2009" s="31" t="s">
        <v>2413</v>
      </c>
      <c r="F2009" s="35" t="str">
        <f>INDEX('Crosswalk Particulates'!$B:$B,MATCH('2017 EPA Data'!A2009,'Crosswalk Particulates'!$A:$A,0))</f>
        <v>Transportation Sector</v>
      </c>
      <c r="G2009" s="39">
        <f>INDEX('Crosswalk Particulates'!$E:$E,MATCH('2017 EPA Data'!$B2009,'Crosswalk Particulates'!$D:$D,0))</f>
        <v>0</v>
      </c>
      <c r="H2009" s="50">
        <f t="shared" si="31"/>
        <v>3624241589.0965748</v>
      </c>
    </row>
    <row r="2010" spans="1:8" hidden="1" x14ac:dyDescent="0.25">
      <c r="A2010" s="31" t="s">
        <v>2510</v>
      </c>
      <c r="B2010" s="31" t="s">
        <v>2485</v>
      </c>
      <c r="C2010" s="31" t="s">
        <v>2408</v>
      </c>
      <c r="D2010" s="41">
        <v>3990.5880000000002</v>
      </c>
      <c r="E2010" s="31" t="s">
        <v>2409</v>
      </c>
      <c r="F2010" s="35" t="str">
        <f>INDEX('Crosswalk Particulates'!$B:$B,MATCH('2017 EPA Data'!A2010,'Crosswalk Particulates'!$A:$A,0))</f>
        <v>process-iron and steel-industry</v>
      </c>
      <c r="G2010" s="39">
        <f>INDEX('Crosswalk Particulates'!$E:$E,MATCH('2017 EPA Data'!$B2010,'Crosswalk Particulates'!$D:$D,0))</f>
        <v>0</v>
      </c>
      <c r="H2010" s="50">
        <f t="shared" si="31"/>
        <v>0</v>
      </c>
    </row>
    <row r="2011" spans="1:8" hidden="1" x14ac:dyDescent="0.25">
      <c r="A2011" s="31" t="s">
        <v>2538</v>
      </c>
      <c r="B2011" s="31" t="s">
        <v>2426</v>
      </c>
      <c r="C2011" s="31" t="s">
        <v>2408</v>
      </c>
      <c r="D2011" s="41">
        <v>3977.73156346</v>
      </c>
      <c r="E2011" s="31" t="s">
        <v>2409</v>
      </c>
      <c r="F2011" s="35" t="str">
        <f>INDEX('Crosswalk Particulates'!$B:$B,MATCH('2017 EPA Data'!A2011,'Crosswalk Particulates'!$A:$A,0))</f>
        <v>process-mining-industry</v>
      </c>
      <c r="G2011" s="39">
        <f>INDEX('Crosswalk Particulates'!$E:$E,MATCH('2017 EPA Data'!$B2011,'Crosswalk Particulates'!$D:$D,0))</f>
        <v>0</v>
      </c>
      <c r="H2011" s="50">
        <f t="shared" si="31"/>
        <v>0</v>
      </c>
    </row>
    <row r="2012" spans="1:8" hidden="1" x14ac:dyDescent="0.25">
      <c r="A2012" s="31" t="s">
        <v>2446</v>
      </c>
      <c r="B2012" s="31" t="s">
        <v>2601</v>
      </c>
      <c r="C2012" s="31" t="s">
        <v>2408</v>
      </c>
      <c r="D2012" s="41">
        <v>3961.8661126279999</v>
      </c>
      <c r="E2012" s="31" t="s">
        <v>2409</v>
      </c>
      <c r="F2012" s="35" t="str">
        <f>INDEX('Crosswalk Particulates'!$B:$B,MATCH('2017 EPA Data'!A2012,'Crosswalk Particulates'!$A:$A,0))</f>
        <v>process-other-industry</v>
      </c>
      <c r="G2012" s="39">
        <f>INDEX('Crosswalk Particulates'!$E:$E,MATCH('2017 EPA Data'!$B2012,'Crosswalk Particulates'!$D:$D,0))</f>
        <v>0</v>
      </c>
      <c r="H2012" s="50">
        <f t="shared" si="31"/>
        <v>0</v>
      </c>
    </row>
    <row r="2013" spans="1:8" hidden="1" x14ac:dyDescent="0.25">
      <c r="A2013" s="31" t="s">
        <v>2487</v>
      </c>
      <c r="B2013" s="31" t="s">
        <v>2577</v>
      </c>
      <c r="C2013" s="31" t="s">
        <v>2408</v>
      </c>
      <c r="D2013" s="41">
        <v>3944.3371719942002</v>
      </c>
      <c r="E2013" s="31" t="s">
        <v>2409</v>
      </c>
      <c r="F2013" s="35" t="str">
        <f>INDEX('Crosswalk Particulates'!$B:$B,MATCH('2017 EPA Data'!A2013,'Crosswalk Particulates'!$A:$A,0))</f>
        <v>industry-fuel-coal</v>
      </c>
      <c r="G2013" s="39">
        <f>INDEX('Crosswalk Particulates'!$E:$E,MATCH('2017 EPA Data'!$B2013,'Crosswalk Particulates'!$D:$D,0))</f>
        <v>0</v>
      </c>
      <c r="H2013" s="50">
        <f t="shared" si="31"/>
        <v>0</v>
      </c>
    </row>
    <row r="2014" spans="1:8" hidden="1" x14ac:dyDescent="0.25">
      <c r="A2014" s="31" t="s">
        <v>2510</v>
      </c>
      <c r="B2014" s="31" t="s">
        <v>2459</v>
      </c>
      <c r="C2014" s="31" t="s">
        <v>2408</v>
      </c>
      <c r="D2014" s="41">
        <v>3942.2353668000001</v>
      </c>
      <c r="E2014" s="31" t="s">
        <v>2409</v>
      </c>
      <c r="F2014" s="35" t="str">
        <f>INDEX('Crosswalk Particulates'!$B:$B,MATCH('2017 EPA Data'!A2014,'Crosswalk Particulates'!$A:$A,0))</f>
        <v>process-iron and steel-industry</v>
      </c>
      <c r="G2014" s="39">
        <f>INDEX('Crosswalk Particulates'!$E:$E,MATCH('2017 EPA Data'!$B2014,'Crosswalk Particulates'!$D:$D,0))</f>
        <v>0</v>
      </c>
      <c r="H2014" s="50">
        <f t="shared" si="31"/>
        <v>0</v>
      </c>
    </row>
    <row r="2015" spans="1:8" hidden="1" x14ac:dyDescent="0.25">
      <c r="A2015" s="31" t="s">
        <v>2477</v>
      </c>
      <c r="B2015" s="31" t="s">
        <v>2630</v>
      </c>
      <c r="C2015" s="31" t="s">
        <v>2408</v>
      </c>
      <c r="D2015" s="41">
        <v>3935.1284999999998</v>
      </c>
      <c r="E2015" s="31" t="s">
        <v>2409</v>
      </c>
      <c r="F2015" s="35" t="str">
        <f>INDEX('Crosswalk Particulates'!$B:$B,MATCH('2017 EPA Data'!A2015,'Crosswalk Particulates'!$A:$A,0))</f>
        <v>process-other-industry</v>
      </c>
      <c r="G2015" s="39">
        <f>INDEX('Crosswalk Particulates'!$E:$E,MATCH('2017 EPA Data'!$B2015,'Crosswalk Particulates'!$D:$D,0))</f>
        <v>0</v>
      </c>
      <c r="H2015" s="50">
        <f t="shared" si="31"/>
        <v>0</v>
      </c>
    </row>
    <row r="2016" spans="1:8" hidden="1" x14ac:dyDescent="0.25">
      <c r="A2016" s="31" t="s">
        <v>2454</v>
      </c>
      <c r="B2016" s="31" t="s">
        <v>2422</v>
      </c>
      <c r="C2016" s="31" t="s">
        <v>2408</v>
      </c>
      <c r="D2016" s="41">
        <v>3925.1154155417735</v>
      </c>
      <c r="E2016" s="31" t="s">
        <v>2409</v>
      </c>
      <c r="F2016" s="35" t="str">
        <f>INDEX('Crosswalk Particulates'!$B:$B,MATCH('2017 EPA Data'!A2016,'Crosswalk Particulates'!$A:$A,0))</f>
        <v>Other-EPA</v>
      </c>
      <c r="G2016" s="39">
        <f>INDEX('Crosswalk Particulates'!$E:$E,MATCH('2017 EPA Data'!$B2016,'Crosswalk Particulates'!$D:$D,0))</f>
        <v>0</v>
      </c>
      <c r="H2016" s="50">
        <f t="shared" si="31"/>
        <v>0</v>
      </c>
    </row>
    <row r="2017" spans="1:8" hidden="1" x14ac:dyDescent="0.25">
      <c r="A2017" s="31" t="s">
        <v>2483</v>
      </c>
      <c r="B2017" s="31" t="s">
        <v>2558</v>
      </c>
      <c r="C2017" s="31" t="s">
        <v>2408</v>
      </c>
      <c r="D2017" s="41">
        <v>3914.2237387999999</v>
      </c>
      <c r="E2017" s="31" t="s">
        <v>2409</v>
      </c>
      <c r="F2017" s="35" t="str">
        <f>INDEX('Crosswalk Particulates'!$B:$B,MATCH('2017 EPA Data'!A2017,'Crosswalk Particulates'!$A:$A,0))</f>
        <v>process-ngps-industry</v>
      </c>
      <c r="G2017" s="39">
        <f>INDEX('Crosswalk Particulates'!$E:$E,MATCH('2017 EPA Data'!$B2017,'Crosswalk Particulates'!$D:$D,0))</f>
        <v>0</v>
      </c>
      <c r="H2017" s="50">
        <f t="shared" si="31"/>
        <v>0</v>
      </c>
    </row>
    <row r="2018" spans="1:8" hidden="1" x14ac:dyDescent="0.25">
      <c r="A2018" s="31" t="s">
        <v>2546</v>
      </c>
      <c r="B2018" s="31" t="s">
        <v>2500</v>
      </c>
      <c r="C2018" s="31" t="s">
        <v>2448</v>
      </c>
      <c r="D2018" s="41">
        <v>3901.7879310492299</v>
      </c>
      <c r="E2018" s="31" t="s">
        <v>2413</v>
      </c>
      <c r="F2018" s="35" t="str">
        <f>INDEX('Crosswalk Particulates'!$B:$B,MATCH('2017 EPA Data'!A2018,'Crosswalk Particulates'!$A:$A,0))</f>
        <v>Commercial Buildings Sector</v>
      </c>
      <c r="G2018" s="39" t="str">
        <f>INDEX('Crosswalk Particulates'!$E:$E,MATCH('2017 EPA Data'!$B2018,'Crosswalk Particulates'!$D:$D,0))</f>
        <v>NOX</v>
      </c>
      <c r="H2018" s="50">
        <f t="shared" si="31"/>
        <v>3539646679.2909708</v>
      </c>
    </row>
    <row r="2019" spans="1:8" hidden="1" x14ac:dyDescent="0.25">
      <c r="A2019" s="31" t="s">
        <v>2477</v>
      </c>
      <c r="B2019" s="31" t="s">
        <v>2636</v>
      </c>
      <c r="C2019" s="31" t="s">
        <v>2408</v>
      </c>
      <c r="D2019" s="41">
        <v>3901.6003000000001</v>
      </c>
      <c r="E2019" s="31" t="s">
        <v>2409</v>
      </c>
      <c r="F2019" s="35" t="str">
        <f>INDEX('Crosswalk Particulates'!$B:$B,MATCH('2017 EPA Data'!A2019,'Crosswalk Particulates'!$A:$A,0))</f>
        <v>process-other-industry</v>
      </c>
      <c r="G2019" s="39">
        <f>INDEX('Crosswalk Particulates'!$E:$E,MATCH('2017 EPA Data'!$B2019,'Crosswalk Particulates'!$D:$D,0))</f>
        <v>0</v>
      </c>
      <c r="H2019" s="50">
        <f t="shared" si="31"/>
        <v>0</v>
      </c>
    </row>
    <row r="2020" spans="1:8" hidden="1" x14ac:dyDescent="0.25">
      <c r="A2020" s="31" t="s">
        <v>2456</v>
      </c>
      <c r="B2020" s="31" t="s">
        <v>2504</v>
      </c>
      <c r="C2020" s="31" t="s">
        <v>2408</v>
      </c>
      <c r="D2020" s="41">
        <v>3899.5131097100002</v>
      </c>
      <c r="E2020" s="31" t="s">
        <v>2409</v>
      </c>
      <c r="F2020" s="35" t="str">
        <f>INDEX('Crosswalk Particulates'!$B:$B,MATCH('2017 EPA Data'!A2020,'Crosswalk Particulates'!$A:$A,0))</f>
        <v>Electricity Sector</v>
      </c>
      <c r="G2020" s="39">
        <f>INDEX('Crosswalk Particulates'!$E:$E,MATCH('2017 EPA Data'!$B2020,'Crosswalk Particulates'!$D:$D,0))</f>
        <v>0</v>
      </c>
      <c r="H2020" s="50">
        <f t="shared" si="31"/>
        <v>0</v>
      </c>
    </row>
    <row r="2021" spans="1:8" hidden="1" x14ac:dyDescent="0.25">
      <c r="A2021" s="31" t="s">
        <v>2433</v>
      </c>
      <c r="B2021" s="31" t="s">
        <v>2434</v>
      </c>
      <c r="C2021" s="31" t="s">
        <v>2408</v>
      </c>
      <c r="D2021" s="41">
        <v>3894.8</v>
      </c>
      <c r="E2021" s="31" t="s">
        <v>2409</v>
      </c>
      <c r="F2021" s="35" t="str">
        <f>INDEX('Crosswalk Particulates'!$B:$B,MATCH('2017 EPA Data'!A2021,'Crosswalk Particulates'!$A:$A,0))</f>
        <v>process-ngps-industry</v>
      </c>
      <c r="G2021" s="39">
        <f>INDEX('Crosswalk Particulates'!$E:$E,MATCH('2017 EPA Data'!$B2021,'Crosswalk Particulates'!$D:$D,0))</f>
        <v>0</v>
      </c>
      <c r="H2021" s="50">
        <f t="shared" si="31"/>
        <v>0</v>
      </c>
    </row>
    <row r="2022" spans="1:8" hidden="1" x14ac:dyDescent="0.25">
      <c r="A2022" s="31" t="s">
        <v>2560</v>
      </c>
      <c r="B2022" s="31" t="s">
        <v>2430</v>
      </c>
      <c r="C2022" s="31" t="s">
        <v>2408</v>
      </c>
      <c r="D2022" s="41">
        <v>3883.4608104260001</v>
      </c>
      <c r="E2022" s="31" t="s">
        <v>2409</v>
      </c>
      <c r="F2022" s="35" t="str">
        <f>INDEX('Crosswalk Particulates'!$B:$B,MATCH('2017 EPA Data'!A2022,'Crosswalk Particulates'!$A:$A,0))</f>
        <v>Commercial Buildings Sector</v>
      </c>
      <c r="G2022" s="39">
        <f>INDEX('Crosswalk Particulates'!$E:$E,MATCH('2017 EPA Data'!$B2022,'Crosswalk Particulates'!$D:$D,0))</f>
        <v>0</v>
      </c>
      <c r="H2022" s="50">
        <f t="shared" si="31"/>
        <v>0</v>
      </c>
    </row>
    <row r="2023" spans="1:8" hidden="1" x14ac:dyDescent="0.25">
      <c r="A2023" s="31" t="s">
        <v>2425</v>
      </c>
      <c r="B2023" s="31" t="s">
        <v>2488</v>
      </c>
      <c r="C2023" s="31" t="s">
        <v>2412</v>
      </c>
      <c r="D2023" s="41">
        <v>3882.6987965672511</v>
      </c>
      <c r="E2023" s="31" t="s">
        <v>2413</v>
      </c>
      <c r="F2023" s="35" t="str">
        <f>INDEX('Crosswalk Particulates'!$B:$B,MATCH('2017 EPA Data'!A2023,'Crosswalk Particulates'!$A:$A,0))</f>
        <v>Other-EPA</v>
      </c>
      <c r="G2023" s="39" t="str">
        <f>INDEX('Crosswalk Particulates'!$E:$E,MATCH('2017 EPA Data'!$B2023,'Crosswalk Particulates'!$D:$D,0))</f>
        <v>CH4</v>
      </c>
      <c r="H2023" s="50">
        <f t="shared" si="31"/>
        <v>3522329287.1943932</v>
      </c>
    </row>
    <row r="2024" spans="1:8" hidden="1" x14ac:dyDescent="0.25">
      <c r="A2024" s="31" t="s">
        <v>2446</v>
      </c>
      <c r="B2024" s="31" t="s">
        <v>2415</v>
      </c>
      <c r="C2024" s="31" t="s">
        <v>2408</v>
      </c>
      <c r="D2024" s="41">
        <v>3882.3882020999999</v>
      </c>
      <c r="E2024" s="31" t="s">
        <v>2409</v>
      </c>
      <c r="F2024" s="35" t="str">
        <f>INDEX('Crosswalk Particulates'!$B:$B,MATCH('2017 EPA Data'!A2024,'Crosswalk Particulates'!$A:$A,0))</f>
        <v>process-other-industry</v>
      </c>
      <c r="G2024" s="39">
        <f>INDEX('Crosswalk Particulates'!$E:$E,MATCH('2017 EPA Data'!$B2024,'Crosswalk Particulates'!$D:$D,0))</f>
        <v>0</v>
      </c>
      <c r="H2024" s="50">
        <f t="shared" si="31"/>
        <v>0</v>
      </c>
    </row>
    <row r="2025" spans="1:8" hidden="1" x14ac:dyDescent="0.25">
      <c r="A2025" s="31" t="s">
        <v>2475</v>
      </c>
      <c r="B2025" s="31" t="s">
        <v>2621</v>
      </c>
      <c r="C2025" s="31" t="s">
        <v>2408</v>
      </c>
      <c r="D2025" s="41">
        <v>3877.5162267999999</v>
      </c>
      <c r="E2025" s="31" t="s">
        <v>2409</v>
      </c>
      <c r="F2025" s="35" t="str">
        <f>INDEX('Crosswalk Particulates'!$B:$B,MATCH('2017 EPA Data'!A2025,'Crosswalk Particulates'!$A:$A,0))</f>
        <v>Electricity Sector</v>
      </c>
      <c r="G2025" s="39">
        <f>INDEX('Crosswalk Particulates'!$E:$E,MATCH('2017 EPA Data'!$B2025,'Crosswalk Particulates'!$D:$D,0))</f>
        <v>0</v>
      </c>
      <c r="H2025" s="50">
        <f t="shared" si="31"/>
        <v>0</v>
      </c>
    </row>
    <row r="2026" spans="1:8" hidden="1" x14ac:dyDescent="0.25">
      <c r="A2026" s="31" t="s">
        <v>2418</v>
      </c>
      <c r="B2026" s="31" t="s">
        <v>2506</v>
      </c>
      <c r="C2026" s="31" t="s">
        <v>2448</v>
      </c>
      <c r="D2026" s="41">
        <v>3871.8162701453966</v>
      </c>
      <c r="E2026" s="31" t="s">
        <v>2413</v>
      </c>
      <c r="F2026" s="35" t="str">
        <f>INDEX('Crosswalk Particulates'!$B:$B,MATCH('2017 EPA Data'!A2026,'Crosswalk Particulates'!$A:$A,0))</f>
        <v>Transportation Sector</v>
      </c>
      <c r="G2026" s="39" t="str">
        <f>INDEX('Crosswalk Particulates'!$E:$E,MATCH('2017 EPA Data'!$B2026,'Crosswalk Particulates'!$D:$D,0))</f>
        <v>SOx</v>
      </c>
      <c r="H2026" s="50">
        <f t="shared" si="31"/>
        <v>3512456813.5509949</v>
      </c>
    </row>
    <row r="2027" spans="1:8" hidden="1" x14ac:dyDescent="0.25">
      <c r="A2027" s="31" t="s">
        <v>2477</v>
      </c>
      <c r="B2027" s="31" t="s">
        <v>2582</v>
      </c>
      <c r="C2027" s="31" t="s">
        <v>2408</v>
      </c>
      <c r="D2027" s="41">
        <v>3870.2675317779999</v>
      </c>
      <c r="E2027" s="31" t="s">
        <v>2409</v>
      </c>
      <c r="F2027" s="35" t="str">
        <f>INDEX('Crosswalk Particulates'!$B:$B,MATCH('2017 EPA Data'!A2027,'Crosswalk Particulates'!$A:$A,0))</f>
        <v>process-other-industry</v>
      </c>
      <c r="G2027" s="39">
        <f>INDEX('Crosswalk Particulates'!$E:$E,MATCH('2017 EPA Data'!$B2027,'Crosswalk Particulates'!$D:$D,0))</f>
        <v>0</v>
      </c>
      <c r="H2027" s="50">
        <f t="shared" si="31"/>
        <v>0</v>
      </c>
    </row>
    <row r="2028" spans="1:8" hidden="1" x14ac:dyDescent="0.25">
      <c r="A2028" s="31" t="s">
        <v>2492</v>
      </c>
      <c r="B2028" s="31" t="s">
        <v>2532</v>
      </c>
      <c r="C2028" s="31" t="s">
        <v>2408</v>
      </c>
      <c r="D2028" s="41">
        <v>3853.1380622588135</v>
      </c>
      <c r="E2028" s="31" t="s">
        <v>2409</v>
      </c>
      <c r="F2028" s="35" t="str">
        <f>INDEX('Crosswalk Particulates'!$B:$B,MATCH('2017 EPA Data'!A2028,'Crosswalk Particulates'!$A:$A,0))</f>
        <v>Commercial Buildings Sector</v>
      </c>
      <c r="G2028" s="39">
        <f>INDEX('Crosswalk Particulates'!$E:$E,MATCH('2017 EPA Data'!$B2028,'Crosswalk Particulates'!$D:$D,0))</f>
        <v>0</v>
      </c>
      <c r="H2028" s="50">
        <f t="shared" si="31"/>
        <v>0</v>
      </c>
    </row>
    <row r="2029" spans="1:8" hidden="1" x14ac:dyDescent="0.25">
      <c r="A2029" s="31" t="s">
        <v>2492</v>
      </c>
      <c r="B2029" s="31" t="s">
        <v>2558</v>
      </c>
      <c r="C2029" s="31" t="s">
        <v>2408</v>
      </c>
      <c r="D2029" s="41">
        <v>3853.1380622588135</v>
      </c>
      <c r="E2029" s="31" t="s">
        <v>2409</v>
      </c>
      <c r="F2029" s="35" t="str">
        <f>INDEX('Crosswalk Particulates'!$B:$B,MATCH('2017 EPA Data'!A2029,'Crosswalk Particulates'!$A:$A,0))</f>
        <v>Commercial Buildings Sector</v>
      </c>
      <c r="G2029" s="39">
        <f>INDEX('Crosswalk Particulates'!$E:$E,MATCH('2017 EPA Data'!$B2029,'Crosswalk Particulates'!$D:$D,0))</f>
        <v>0</v>
      </c>
      <c r="H2029" s="50">
        <f t="shared" si="31"/>
        <v>0</v>
      </c>
    </row>
    <row r="2030" spans="1:8" hidden="1" x14ac:dyDescent="0.25">
      <c r="A2030" s="31" t="s">
        <v>2583</v>
      </c>
      <c r="B2030" s="31" t="s">
        <v>2481</v>
      </c>
      <c r="C2030" s="31" t="s">
        <v>2448</v>
      </c>
      <c r="D2030" s="41">
        <v>3835.1735042692526</v>
      </c>
      <c r="E2030" s="31" t="s">
        <v>2413</v>
      </c>
      <c r="F2030" s="35" t="str">
        <f>INDEX('Crosswalk Particulates'!$B:$B,MATCH('2017 EPA Data'!A2030,'Crosswalk Particulates'!$A:$A,0))</f>
        <v>Residential Buildings Sector</v>
      </c>
      <c r="G2030" s="39" t="str">
        <f>INDEX('Crosswalk Particulates'!$E:$E,MATCH('2017 EPA Data'!$B2030,'Crosswalk Particulates'!$D:$D,0))</f>
        <v>PM10</v>
      </c>
      <c r="H2030" s="50">
        <f t="shared" si="31"/>
        <v>3479215015.9839368</v>
      </c>
    </row>
    <row r="2031" spans="1:8" hidden="1" x14ac:dyDescent="0.25">
      <c r="A2031" s="31" t="s">
        <v>2475</v>
      </c>
      <c r="B2031" s="31" t="s">
        <v>2541</v>
      </c>
      <c r="C2031" s="31" t="s">
        <v>2408</v>
      </c>
      <c r="D2031" s="41">
        <v>3827.5266466684602</v>
      </c>
      <c r="E2031" s="31" t="s">
        <v>2409</v>
      </c>
      <c r="F2031" s="35" t="str">
        <f>INDEX('Crosswalk Particulates'!$B:$B,MATCH('2017 EPA Data'!A2031,'Crosswalk Particulates'!$A:$A,0))</f>
        <v>Electricity Sector</v>
      </c>
      <c r="G2031" s="39">
        <f>INDEX('Crosswalk Particulates'!$E:$E,MATCH('2017 EPA Data'!$B2031,'Crosswalk Particulates'!$D:$D,0))</f>
        <v>0</v>
      </c>
      <c r="H2031" s="50">
        <f t="shared" si="31"/>
        <v>0</v>
      </c>
    </row>
    <row r="2032" spans="1:8" hidden="1" x14ac:dyDescent="0.25">
      <c r="A2032" s="31" t="s">
        <v>2456</v>
      </c>
      <c r="B2032" s="31" t="s">
        <v>2428</v>
      </c>
      <c r="C2032" s="31" t="s">
        <v>2408</v>
      </c>
      <c r="D2032" s="41">
        <v>3766.8374857387998</v>
      </c>
      <c r="E2032" s="31" t="s">
        <v>2409</v>
      </c>
      <c r="F2032" s="35" t="str">
        <f>INDEX('Crosswalk Particulates'!$B:$B,MATCH('2017 EPA Data'!A2032,'Crosswalk Particulates'!$A:$A,0))</f>
        <v>Electricity Sector</v>
      </c>
      <c r="G2032" s="39">
        <f>INDEX('Crosswalk Particulates'!$E:$E,MATCH('2017 EPA Data'!$B2032,'Crosswalk Particulates'!$D:$D,0))</f>
        <v>0</v>
      </c>
      <c r="H2032" s="50">
        <f t="shared" si="31"/>
        <v>0</v>
      </c>
    </row>
    <row r="2033" spans="1:8" hidden="1" x14ac:dyDescent="0.25">
      <c r="A2033" s="31" t="s">
        <v>2438</v>
      </c>
      <c r="B2033" s="31" t="s">
        <v>2661</v>
      </c>
      <c r="C2033" s="31" t="s">
        <v>2408</v>
      </c>
      <c r="D2033" s="41">
        <v>3760.3559581889999</v>
      </c>
      <c r="E2033" s="31" t="s">
        <v>2409</v>
      </c>
      <c r="F2033" s="35" t="str">
        <f>INDEX('Crosswalk Particulates'!$B:$B,MATCH('2017 EPA Data'!A2033,'Crosswalk Particulates'!$A:$A,0))</f>
        <v>process-other-industry</v>
      </c>
      <c r="G2033" s="39">
        <f>INDEX('Crosswalk Particulates'!$E:$E,MATCH('2017 EPA Data'!$B2033,'Crosswalk Particulates'!$D:$D,0))</f>
        <v>0</v>
      </c>
      <c r="H2033" s="50">
        <f t="shared" si="31"/>
        <v>0</v>
      </c>
    </row>
    <row r="2034" spans="1:8" hidden="1" x14ac:dyDescent="0.25">
      <c r="A2034" s="31" t="s">
        <v>2450</v>
      </c>
      <c r="B2034" s="31" t="s">
        <v>2644</v>
      </c>
      <c r="D2034" s="41">
        <v>3758.3386225286554</v>
      </c>
      <c r="E2034" s="31" t="s">
        <v>2413</v>
      </c>
      <c r="F2034" s="35" t="str">
        <f>INDEX('Crosswalk Particulates'!$B:$B,MATCH('2017 EPA Data'!A2034,'Crosswalk Particulates'!$A:$A,0))</f>
        <v>process-waste-industry</v>
      </c>
      <c r="G2034" s="39">
        <f>INDEX('Crosswalk Particulates'!$E:$E,MATCH('2017 EPA Data'!$B2034,'Crosswalk Particulates'!$D:$D,0))</f>
        <v>0</v>
      </c>
      <c r="H2034" s="50">
        <f t="shared" si="31"/>
        <v>3409511500.8742151</v>
      </c>
    </row>
    <row r="2035" spans="1:8" hidden="1" x14ac:dyDescent="0.25">
      <c r="A2035" s="31" t="s">
        <v>2487</v>
      </c>
      <c r="B2035" s="31" t="s">
        <v>2581</v>
      </c>
      <c r="C2035" s="31" t="s">
        <v>2408</v>
      </c>
      <c r="D2035" s="41">
        <v>3726.1499905337259</v>
      </c>
      <c r="E2035" s="31" t="s">
        <v>2409</v>
      </c>
      <c r="F2035" s="35" t="str">
        <f>INDEX('Crosswalk Particulates'!$B:$B,MATCH('2017 EPA Data'!A2035,'Crosswalk Particulates'!$A:$A,0))</f>
        <v>industry-fuel-coal</v>
      </c>
      <c r="G2035" s="39">
        <f>INDEX('Crosswalk Particulates'!$E:$E,MATCH('2017 EPA Data'!$B2035,'Crosswalk Particulates'!$D:$D,0))</f>
        <v>0</v>
      </c>
      <c r="H2035" s="50">
        <f t="shared" si="31"/>
        <v>0</v>
      </c>
    </row>
    <row r="2036" spans="1:8" hidden="1" x14ac:dyDescent="0.25">
      <c r="A2036" s="31" t="s">
        <v>2445</v>
      </c>
      <c r="B2036" s="31" t="s">
        <v>2481</v>
      </c>
      <c r="C2036" s="31" t="s">
        <v>2448</v>
      </c>
      <c r="D2036" s="41">
        <v>3711.9194431593723</v>
      </c>
      <c r="E2036" s="31" t="s">
        <v>2413</v>
      </c>
      <c r="F2036" s="35" t="str">
        <f>INDEX('Crosswalk Particulates'!$B:$B,MATCH('2017 EPA Data'!A2036,'Crosswalk Particulates'!$A:$A,0))</f>
        <v>Transportation Sector</v>
      </c>
      <c r="G2036" s="39" t="str">
        <f>INDEX('Crosswalk Particulates'!$E:$E,MATCH('2017 EPA Data'!$B2036,'Crosswalk Particulates'!$D:$D,0))</f>
        <v>PM10</v>
      </c>
      <c r="H2036" s="50">
        <f t="shared" si="31"/>
        <v>3367400679.6267591</v>
      </c>
    </row>
    <row r="2037" spans="1:8" hidden="1" x14ac:dyDescent="0.25">
      <c r="A2037" s="31" t="s">
        <v>2560</v>
      </c>
      <c r="B2037" s="31" t="s">
        <v>2426</v>
      </c>
      <c r="C2037" s="31" t="s">
        <v>2408</v>
      </c>
      <c r="D2037" s="41">
        <v>3699.4038714471353</v>
      </c>
      <c r="E2037" s="31" t="s">
        <v>2409</v>
      </c>
      <c r="F2037" s="35" t="str">
        <f>INDEX('Crosswalk Particulates'!$B:$B,MATCH('2017 EPA Data'!A2037,'Crosswalk Particulates'!$A:$A,0))</f>
        <v>Commercial Buildings Sector</v>
      </c>
      <c r="G2037" s="39">
        <f>INDEX('Crosswalk Particulates'!$E:$E,MATCH('2017 EPA Data'!$B2037,'Crosswalk Particulates'!$D:$D,0))</f>
        <v>0</v>
      </c>
      <c r="H2037" s="50">
        <f t="shared" si="31"/>
        <v>0</v>
      </c>
    </row>
    <row r="2038" spans="1:8" hidden="1" x14ac:dyDescent="0.25">
      <c r="A2038" s="31" t="s">
        <v>2463</v>
      </c>
      <c r="B2038" s="31" t="s">
        <v>2447</v>
      </c>
      <c r="C2038" s="31" t="s">
        <v>2448</v>
      </c>
      <c r="D2038" s="41">
        <v>3697.1553712210002</v>
      </c>
      <c r="E2038" s="31" t="s">
        <v>2413</v>
      </c>
      <c r="F2038" s="35" t="str">
        <f>INDEX('Crosswalk Particulates'!$B:$B,MATCH('2017 EPA Data'!A2038,'Crosswalk Particulates'!$A:$A,0))</f>
        <v>process-other-industry</v>
      </c>
      <c r="G2038" s="39" t="str">
        <f>INDEX('Crosswalk Particulates'!$E:$E,MATCH('2017 EPA Data'!$B2038,'Crosswalk Particulates'!$D:$D,0))</f>
        <v>VOC</v>
      </c>
      <c r="H2038" s="50">
        <f t="shared" si="31"/>
        <v>3354006922.935472</v>
      </c>
    </row>
    <row r="2039" spans="1:8" hidden="1" x14ac:dyDescent="0.25">
      <c r="A2039" s="31" t="s">
        <v>2436</v>
      </c>
      <c r="B2039" s="31" t="s">
        <v>2607</v>
      </c>
      <c r="D2039" s="41">
        <v>3692.0032487701633</v>
      </c>
      <c r="E2039" s="31" t="s">
        <v>2413</v>
      </c>
      <c r="F2039" s="35" t="str">
        <f>INDEX('Crosswalk Particulates'!$B:$B,MATCH('2017 EPA Data'!A2039,'Crosswalk Particulates'!$A:$A,0))</f>
        <v>Transportation Sector</v>
      </c>
      <c r="G2039" s="39" t="str">
        <f>INDEX('Crosswalk Particulates'!$E:$E,MATCH('2017 EPA Data'!$B2039,'Crosswalk Particulates'!$D:$D,0))</f>
        <v>BC</v>
      </c>
      <c r="H2039" s="50">
        <f t="shared" si="31"/>
        <v>3349332990.5109849</v>
      </c>
    </row>
    <row r="2040" spans="1:8" hidden="1" x14ac:dyDescent="0.25">
      <c r="A2040" s="31" t="s">
        <v>2438</v>
      </c>
      <c r="B2040" s="31" t="s">
        <v>2662</v>
      </c>
      <c r="C2040" s="31" t="s">
        <v>2408</v>
      </c>
      <c r="D2040" s="41">
        <v>3679.2</v>
      </c>
      <c r="E2040" s="31" t="s">
        <v>2409</v>
      </c>
      <c r="F2040" s="35" t="str">
        <f>INDEX('Crosswalk Particulates'!$B:$B,MATCH('2017 EPA Data'!A2040,'Crosswalk Particulates'!$A:$A,0))</f>
        <v>process-other-industry</v>
      </c>
      <c r="G2040" s="39">
        <f>INDEX('Crosswalk Particulates'!$E:$E,MATCH('2017 EPA Data'!$B2040,'Crosswalk Particulates'!$D:$D,0))</f>
        <v>0</v>
      </c>
      <c r="H2040" s="50">
        <f t="shared" si="31"/>
        <v>0</v>
      </c>
    </row>
    <row r="2041" spans="1:8" hidden="1" x14ac:dyDescent="0.25">
      <c r="A2041" s="31" t="s">
        <v>2444</v>
      </c>
      <c r="B2041" s="31" t="s">
        <v>2424</v>
      </c>
      <c r="C2041" s="31" t="s">
        <v>2408</v>
      </c>
      <c r="D2041" s="41">
        <v>3674.1341699999998</v>
      </c>
      <c r="E2041" s="31" t="s">
        <v>2409</v>
      </c>
      <c r="F2041" s="35" t="str">
        <f>INDEX('Crosswalk Particulates'!$B:$B,MATCH('2017 EPA Data'!A2041,'Crosswalk Particulates'!$A:$A,0))</f>
        <v>process-other-industry</v>
      </c>
      <c r="G2041" s="39">
        <f>INDEX('Crosswalk Particulates'!$E:$E,MATCH('2017 EPA Data'!$B2041,'Crosswalk Particulates'!$D:$D,0))</f>
        <v>0</v>
      </c>
      <c r="H2041" s="50">
        <f t="shared" si="31"/>
        <v>0</v>
      </c>
    </row>
    <row r="2042" spans="1:8" hidden="1" x14ac:dyDescent="0.25">
      <c r="A2042" s="31" t="s">
        <v>2477</v>
      </c>
      <c r="B2042" s="31" t="s">
        <v>2496</v>
      </c>
      <c r="C2042" s="31" t="s">
        <v>2448</v>
      </c>
      <c r="D2042" s="41">
        <v>3673.1577842860102</v>
      </c>
      <c r="E2042" s="31" t="s">
        <v>2413</v>
      </c>
      <c r="F2042" s="35" t="str">
        <f>INDEX('Crosswalk Particulates'!$B:$B,MATCH('2017 EPA Data'!A2042,'Crosswalk Particulates'!$A:$A,0))</f>
        <v>process-other-industry</v>
      </c>
      <c r="G2042" s="39">
        <f>INDEX('Crosswalk Particulates'!$E:$E,MATCH('2017 EPA Data'!$B2042,'Crosswalk Particulates'!$D:$D,0))</f>
        <v>0</v>
      </c>
      <c r="H2042" s="50">
        <f t="shared" si="31"/>
        <v>3332236652.3809185</v>
      </c>
    </row>
    <row r="2043" spans="1:8" hidden="1" x14ac:dyDescent="0.25">
      <c r="A2043" s="31" t="s">
        <v>2583</v>
      </c>
      <c r="B2043" s="31" t="s">
        <v>2428</v>
      </c>
      <c r="C2043" s="31" t="s">
        <v>2408</v>
      </c>
      <c r="D2043" s="41">
        <v>3663.4269381847112</v>
      </c>
      <c r="E2043" s="31" t="s">
        <v>2409</v>
      </c>
      <c r="F2043" s="35" t="str">
        <f>INDEX('Crosswalk Particulates'!$B:$B,MATCH('2017 EPA Data'!A2043,'Crosswalk Particulates'!$A:$A,0))</f>
        <v>Residential Buildings Sector</v>
      </c>
      <c r="G2043" s="39">
        <f>INDEX('Crosswalk Particulates'!$E:$E,MATCH('2017 EPA Data'!$B2043,'Crosswalk Particulates'!$D:$D,0))</f>
        <v>0</v>
      </c>
      <c r="H2043" s="50">
        <f t="shared" si="31"/>
        <v>0</v>
      </c>
    </row>
    <row r="2044" spans="1:8" hidden="1" x14ac:dyDescent="0.25">
      <c r="A2044" s="31" t="s">
        <v>2469</v>
      </c>
      <c r="B2044" s="31" t="s">
        <v>2611</v>
      </c>
      <c r="C2044" s="31" t="s">
        <v>2408</v>
      </c>
      <c r="D2044" s="41">
        <v>3645.0646577920002</v>
      </c>
      <c r="E2044" s="31" t="s">
        <v>2409</v>
      </c>
      <c r="F2044" s="35" t="str">
        <f>INDEX('Crosswalk Particulates'!$B:$B,MATCH('2017 EPA Data'!A2044,'Crosswalk Particulates'!$A:$A,0))</f>
        <v>process-chemicals-industry</v>
      </c>
      <c r="G2044" s="39">
        <f>INDEX('Crosswalk Particulates'!$E:$E,MATCH('2017 EPA Data'!$B2044,'Crosswalk Particulates'!$D:$D,0))</f>
        <v>0</v>
      </c>
      <c r="H2044" s="50">
        <f t="shared" si="31"/>
        <v>0</v>
      </c>
    </row>
    <row r="2045" spans="1:8" hidden="1" x14ac:dyDescent="0.25">
      <c r="A2045" s="31" t="s">
        <v>2438</v>
      </c>
      <c r="B2045" s="31" t="s">
        <v>2503</v>
      </c>
      <c r="C2045" s="31" t="s">
        <v>2408</v>
      </c>
      <c r="D2045" s="41">
        <v>3644.6618100000001</v>
      </c>
      <c r="E2045" s="31" t="s">
        <v>2409</v>
      </c>
      <c r="F2045" s="35" t="str">
        <f>INDEX('Crosswalk Particulates'!$B:$B,MATCH('2017 EPA Data'!A2045,'Crosswalk Particulates'!$A:$A,0))</f>
        <v>process-other-industry</v>
      </c>
      <c r="G2045" s="39">
        <f>INDEX('Crosswalk Particulates'!$E:$E,MATCH('2017 EPA Data'!$B2045,'Crosswalk Particulates'!$D:$D,0))</f>
        <v>0</v>
      </c>
      <c r="H2045" s="50">
        <f t="shared" si="31"/>
        <v>0</v>
      </c>
    </row>
    <row r="2046" spans="1:8" hidden="1" x14ac:dyDescent="0.25">
      <c r="A2046" s="31" t="s">
        <v>2473</v>
      </c>
      <c r="B2046" s="31" t="s">
        <v>2513</v>
      </c>
      <c r="C2046" s="31" t="s">
        <v>2514</v>
      </c>
      <c r="D2046" s="41">
        <v>3640.6076058545914</v>
      </c>
      <c r="E2046" s="31" t="s">
        <v>2409</v>
      </c>
      <c r="F2046" s="35" t="str">
        <f>INDEX('Crosswalk Particulates'!$B:$B,MATCH('2017 EPA Data'!A2046,'Crosswalk Particulates'!$A:$A,0))</f>
        <v>Commercial Buildings Sector</v>
      </c>
      <c r="G2046" s="39">
        <f>INDEX('Crosswalk Particulates'!$E:$E,MATCH('2017 EPA Data'!$B2046,'Crosswalk Particulates'!$D:$D,0))</f>
        <v>0</v>
      </c>
      <c r="H2046" s="50">
        <f t="shared" si="31"/>
        <v>0</v>
      </c>
    </row>
    <row r="2047" spans="1:8" hidden="1" x14ac:dyDescent="0.25">
      <c r="A2047" s="31" t="s">
        <v>2432</v>
      </c>
      <c r="B2047" s="31" t="s">
        <v>2521</v>
      </c>
      <c r="D2047" s="41">
        <v>3626.3655819462892</v>
      </c>
      <c r="E2047" s="31" t="s">
        <v>2413</v>
      </c>
      <c r="F2047" s="35" t="str">
        <f>INDEX('Crosswalk Particulates'!$B:$B,MATCH('2017 EPA Data'!A2047,'Crosswalk Particulates'!$A:$A,0))</f>
        <v>Transportation Sector</v>
      </c>
      <c r="G2047" s="39">
        <f>INDEX('Crosswalk Particulates'!$E:$E,MATCH('2017 EPA Data'!$B2047,'Crosswalk Particulates'!$D:$D,0))</f>
        <v>0</v>
      </c>
      <c r="H2047" s="50">
        <f t="shared" si="31"/>
        <v>3289787429.9845686</v>
      </c>
    </row>
    <row r="2048" spans="1:8" hidden="1" x14ac:dyDescent="0.25">
      <c r="A2048" s="31" t="s">
        <v>2442</v>
      </c>
      <c r="B2048" s="31" t="s">
        <v>2563</v>
      </c>
      <c r="C2048" s="31" t="s">
        <v>2408</v>
      </c>
      <c r="D2048" s="41">
        <v>3623.733218593763</v>
      </c>
      <c r="E2048" s="31" t="s">
        <v>2409</v>
      </c>
      <c r="F2048" s="35" t="str">
        <f>INDEX('Crosswalk Particulates'!$B:$B,MATCH('2017 EPA Data'!A2048,'Crosswalk Particulates'!$A:$A,0))</f>
        <v>industry-fuel-natural gas</v>
      </c>
      <c r="G2048" s="39">
        <f>INDEX('Crosswalk Particulates'!$E:$E,MATCH('2017 EPA Data'!$B2048,'Crosswalk Particulates'!$D:$D,0))</f>
        <v>0</v>
      </c>
      <c r="H2048" s="50">
        <f t="shared" si="31"/>
        <v>0</v>
      </c>
    </row>
    <row r="2049" spans="1:8" hidden="1" x14ac:dyDescent="0.25">
      <c r="A2049" s="31" t="s">
        <v>2477</v>
      </c>
      <c r="B2049" s="31" t="s">
        <v>2609</v>
      </c>
      <c r="C2049" s="31" t="s">
        <v>2408</v>
      </c>
      <c r="D2049" s="41">
        <v>3618.1379200000001</v>
      </c>
      <c r="E2049" s="31" t="s">
        <v>2409</v>
      </c>
      <c r="F2049" s="35" t="str">
        <f>INDEX('Crosswalk Particulates'!$B:$B,MATCH('2017 EPA Data'!A2049,'Crosswalk Particulates'!$A:$A,0))</f>
        <v>process-other-industry</v>
      </c>
      <c r="G2049" s="39">
        <f>INDEX('Crosswalk Particulates'!$E:$E,MATCH('2017 EPA Data'!$B2049,'Crosswalk Particulates'!$D:$D,0))</f>
        <v>0</v>
      </c>
      <c r="H2049" s="50">
        <f t="shared" si="31"/>
        <v>0</v>
      </c>
    </row>
    <row r="2050" spans="1:8" hidden="1" x14ac:dyDescent="0.25">
      <c r="A2050" s="31" t="s">
        <v>2540</v>
      </c>
      <c r="B2050" s="31" t="s">
        <v>2512</v>
      </c>
      <c r="C2050" s="31" t="s">
        <v>2408</v>
      </c>
      <c r="D2050" s="41">
        <v>3611.2682342234643</v>
      </c>
      <c r="E2050" s="31" t="s">
        <v>2409</v>
      </c>
      <c r="F2050" s="35" t="str">
        <f>INDEX('Crosswalk Particulates'!$B:$B,MATCH('2017 EPA Data'!A2050,'Crosswalk Particulates'!$A:$A,0))</f>
        <v>Electricity Sector</v>
      </c>
      <c r="G2050" s="39">
        <f>INDEX('Crosswalk Particulates'!$E:$E,MATCH('2017 EPA Data'!$B2050,'Crosswalk Particulates'!$D:$D,0))</f>
        <v>0</v>
      </c>
      <c r="H2050" s="50">
        <f t="shared" si="31"/>
        <v>0</v>
      </c>
    </row>
    <row r="2051" spans="1:8" hidden="1" x14ac:dyDescent="0.25">
      <c r="A2051" s="31" t="s">
        <v>2429</v>
      </c>
      <c r="B2051" s="31" t="s">
        <v>2613</v>
      </c>
      <c r="C2051" s="31" t="s">
        <v>2408</v>
      </c>
      <c r="D2051" s="41">
        <v>3610.7142054400001</v>
      </c>
      <c r="E2051" s="31" t="s">
        <v>2409</v>
      </c>
      <c r="F2051" s="35" t="str">
        <f>INDEX('Crosswalk Particulates'!$B:$B,MATCH('2017 EPA Data'!A2051,'Crosswalk Particulates'!$A:$A,0))</f>
        <v>process-other-industry</v>
      </c>
      <c r="G2051" s="39">
        <f>INDEX('Crosswalk Particulates'!$E:$E,MATCH('2017 EPA Data'!$B2051,'Crosswalk Particulates'!$D:$D,0))</f>
        <v>0</v>
      </c>
      <c r="H2051" s="50">
        <f t="shared" si="31"/>
        <v>0</v>
      </c>
    </row>
    <row r="2052" spans="1:8" hidden="1" x14ac:dyDescent="0.25">
      <c r="A2052" s="31" t="s">
        <v>2523</v>
      </c>
      <c r="B2052" s="31" t="s">
        <v>2521</v>
      </c>
      <c r="D2052" s="41">
        <v>3605.5973327413249</v>
      </c>
      <c r="E2052" s="31" t="s">
        <v>2413</v>
      </c>
      <c r="F2052" s="35" t="str">
        <f>INDEX('Crosswalk Particulates'!$B:$B,MATCH('2017 EPA Data'!A2052,'Crosswalk Particulates'!$A:$A,0))</f>
        <v>industry-fuel-other</v>
      </c>
      <c r="G2052" s="39">
        <f>INDEX('Crosswalk Particulates'!$E:$E,MATCH('2017 EPA Data'!$B2052,'Crosswalk Particulates'!$D:$D,0))</f>
        <v>0</v>
      </c>
      <c r="H2052" s="50">
        <f t="shared" ref="H2052:H2115" si="32">IF(E2052="TON",D2052/metricton_to_shortton,0)*10^6</f>
        <v>3270946768.8230395</v>
      </c>
    </row>
    <row r="2053" spans="1:8" hidden="1" x14ac:dyDescent="0.25">
      <c r="A2053" s="31" t="s">
        <v>2486</v>
      </c>
      <c r="B2053" s="31" t="s">
        <v>2471</v>
      </c>
      <c r="C2053" s="31" t="s">
        <v>2408</v>
      </c>
      <c r="D2053" s="41">
        <v>3605.0949999999998</v>
      </c>
      <c r="E2053" s="31" t="s">
        <v>2409</v>
      </c>
      <c r="F2053" s="35" t="str">
        <f>INDEX('Crosswalk Particulates'!$B:$B,MATCH('2017 EPA Data'!A2053,'Crosswalk Particulates'!$A:$A,0))</f>
        <v>process-other-industry</v>
      </c>
      <c r="G2053" s="39">
        <f>INDEX('Crosswalk Particulates'!$E:$E,MATCH('2017 EPA Data'!$B2053,'Crosswalk Particulates'!$D:$D,0))</f>
        <v>0</v>
      </c>
      <c r="H2053" s="50">
        <f t="shared" si="32"/>
        <v>0</v>
      </c>
    </row>
    <row r="2054" spans="1:8" hidden="1" x14ac:dyDescent="0.25">
      <c r="A2054" s="31" t="s">
        <v>2410</v>
      </c>
      <c r="B2054" s="31" t="s">
        <v>2584</v>
      </c>
      <c r="C2054" s="31" t="s">
        <v>2408</v>
      </c>
      <c r="D2054" s="41">
        <v>3603.8368999999998</v>
      </c>
      <c r="E2054" s="31" t="s">
        <v>2409</v>
      </c>
      <c r="F2054" s="35" t="str">
        <f>INDEX('Crosswalk Particulates'!$B:$B,MATCH('2017 EPA Data'!A2054,'Crosswalk Particulates'!$A:$A,0))</f>
        <v>process-other-industry</v>
      </c>
      <c r="G2054" s="39">
        <f>INDEX('Crosswalk Particulates'!$E:$E,MATCH('2017 EPA Data'!$B2054,'Crosswalk Particulates'!$D:$D,0))</f>
        <v>0</v>
      </c>
      <c r="H2054" s="50">
        <f t="shared" si="32"/>
        <v>0</v>
      </c>
    </row>
    <row r="2055" spans="1:8" hidden="1" x14ac:dyDescent="0.25">
      <c r="A2055" s="31" t="s">
        <v>2450</v>
      </c>
      <c r="B2055" s="31" t="s">
        <v>2558</v>
      </c>
      <c r="C2055" s="31" t="s">
        <v>2408</v>
      </c>
      <c r="D2055" s="41">
        <v>3594.22317261234</v>
      </c>
      <c r="E2055" s="31" t="s">
        <v>2409</v>
      </c>
      <c r="F2055" s="35" t="str">
        <f>INDEX('Crosswalk Particulates'!$B:$B,MATCH('2017 EPA Data'!A2055,'Crosswalk Particulates'!$A:$A,0))</f>
        <v>process-waste-industry</v>
      </c>
      <c r="G2055" s="39">
        <f>INDEX('Crosswalk Particulates'!$E:$E,MATCH('2017 EPA Data'!$B2055,'Crosswalk Particulates'!$D:$D,0))</f>
        <v>0</v>
      </c>
      <c r="H2055" s="50">
        <f t="shared" si="32"/>
        <v>0</v>
      </c>
    </row>
    <row r="2056" spans="1:8" hidden="1" x14ac:dyDescent="0.25">
      <c r="A2056" s="31" t="s">
        <v>2440</v>
      </c>
      <c r="B2056" s="31" t="s">
        <v>2545</v>
      </c>
      <c r="C2056" s="31" t="s">
        <v>2408</v>
      </c>
      <c r="D2056" s="41">
        <v>3592.9752513676549</v>
      </c>
      <c r="E2056" s="31" t="s">
        <v>2409</v>
      </c>
      <c r="F2056" s="35" t="str">
        <f>INDEX('Crosswalk Particulates'!$B:$B,MATCH('2017 EPA Data'!A2056,'Crosswalk Particulates'!$A:$A,0))</f>
        <v>Residential Buildings Sector</v>
      </c>
      <c r="G2056" s="39">
        <f>INDEX('Crosswalk Particulates'!$E:$E,MATCH('2017 EPA Data'!$B2056,'Crosswalk Particulates'!$D:$D,0))</f>
        <v>0</v>
      </c>
      <c r="H2056" s="50">
        <f t="shared" si="32"/>
        <v>0</v>
      </c>
    </row>
    <row r="2057" spans="1:8" hidden="1" x14ac:dyDescent="0.25">
      <c r="A2057" s="31" t="s">
        <v>2469</v>
      </c>
      <c r="B2057" s="31" t="s">
        <v>2593</v>
      </c>
      <c r="C2057" s="31" t="s">
        <v>2408</v>
      </c>
      <c r="D2057" s="41">
        <v>3574.1783163</v>
      </c>
      <c r="E2057" s="31" t="s">
        <v>2409</v>
      </c>
      <c r="F2057" s="35" t="str">
        <f>INDEX('Crosswalk Particulates'!$B:$B,MATCH('2017 EPA Data'!A2057,'Crosswalk Particulates'!$A:$A,0))</f>
        <v>process-chemicals-industry</v>
      </c>
      <c r="G2057" s="39">
        <f>INDEX('Crosswalk Particulates'!$E:$E,MATCH('2017 EPA Data'!$B2057,'Crosswalk Particulates'!$D:$D,0))</f>
        <v>0</v>
      </c>
      <c r="H2057" s="50">
        <f t="shared" si="32"/>
        <v>0</v>
      </c>
    </row>
    <row r="2058" spans="1:8" hidden="1" x14ac:dyDescent="0.25">
      <c r="A2058" s="31" t="s">
        <v>2444</v>
      </c>
      <c r="B2058" s="31" t="s">
        <v>2582</v>
      </c>
      <c r="C2058" s="31" t="s">
        <v>2408</v>
      </c>
      <c r="D2058" s="41">
        <v>3560.46</v>
      </c>
      <c r="E2058" s="31" t="s">
        <v>2409</v>
      </c>
      <c r="F2058" s="35" t="str">
        <f>INDEX('Crosswalk Particulates'!$B:$B,MATCH('2017 EPA Data'!A2058,'Crosswalk Particulates'!$A:$A,0))</f>
        <v>process-other-industry</v>
      </c>
      <c r="G2058" s="39">
        <f>INDEX('Crosswalk Particulates'!$E:$E,MATCH('2017 EPA Data'!$B2058,'Crosswalk Particulates'!$D:$D,0))</f>
        <v>0</v>
      </c>
      <c r="H2058" s="50">
        <f t="shared" si="32"/>
        <v>0</v>
      </c>
    </row>
    <row r="2059" spans="1:8" hidden="1" x14ac:dyDescent="0.25">
      <c r="A2059" s="31" t="s">
        <v>2475</v>
      </c>
      <c r="B2059" s="31" t="s">
        <v>2453</v>
      </c>
      <c r="C2059" s="31" t="s">
        <v>2408</v>
      </c>
      <c r="D2059" s="41">
        <v>3559.5228755578501</v>
      </c>
      <c r="E2059" s="31" t="s">
        <v>2409</v>
      </c>
      <c r="F2059" s="35" t="str">
        <f>INDEX('Crosswalk Particulates'!$B:$B,MATCH('2017 EPA Data'!A2059,'Crosswalk Particulates'!$A:$A,0))</f>
        <v>Electricity Sector</v>
      </c>
      <c r="G2059" s="39">
        <f>INDEX('Crosswalk Particulates'!$E:$E,MATCH('2017 EPA Data'!$B2059,'Crosswalk Particulates'!$D:$D,0))</f>
        <v>0</v>
      </c>
      <c r="H2059" s="50">
        <f t="shared" si="32"/>
        <v>0</v>
      </c>
    </row>
    <row r="2060" spans="1:8" hidden="1" x14ac:dyDescent="0.25">
      <c r="A2060" s="31" t="s">
        <v>2483</v>
      </c>
      <c r="B2060" s="31" t="s">
        <v>2606</v>
      </c>
      <c r="C2060" s="31" t="s">
        <v>2408</v>
      </c>
      <c r="D2060" s="41">
        <v>3534.7685337008002</v>
      </c>
      <c r="E2060" s="31" t="s">
        <v>2409</v>
      </c>
      <c r="F2060" s="35" t="str">
        <f>INDEX('Crosswalk Particulates'!$B:$B,MATCH('2017 EPA Data'!A2060,'Crosswalk Particulates'!$A:$A,0))</f>
        <v>process-ngps-industry</v>
      </c>
      <c r="G2060" s="39">
        <f>INDEX('Crosswalk Particulates'!$E:$E,MATCH('2017 EPA Data'!$B2060,'Crosswalk Particulates'!$D:$D,0))</f>
        <v>0</v>
      </c>
      <c r="H2060" s="50">
        <f t="shared" si="32"/>
        <v>0</v>
      </c>
    </row>
    <row r="2061" spans="1:8" hidden="1" x14ac:dyDescent="0.25">
      <c r="A2061" s="31" t="s">
        <v>2546</v>
      </c>
      <c r="B2061" s="31" t="s">
        <v>2503</v>
      </c>
      <c r="C2061" s="31" t="s">
        <v>2408</v>
      </c>
      <c r="D2061" s="41">
        <v>3531.1011264256999</v>
      </c>
      <c r="E2061" s="31" t="s">
        <v>2409</v>
      </c>
      <c r="F2061" s="35" t="str">
        <f>INDEX('Crosswalk Particulates'!$B:$B,MATCH('2017 EPA Data'!A2061,'Crosswalk Particulates'!$A:$A,0))</f>
        <v>Commercial Buildings Sector</v>
      </c>
      <c r="G2061" s="39">
        <f>INDEX('Crosswalk Particulates'!$E:$E,MATCH('2017 EPA Data'!$B2061,'Crosswalk Particulates'!$D:$D,0))</f>
        <v>0</v>
      </c>
      <c r="H2061" s="50">
        <f t="shared" si="32"/>
        <v>0</v>
      </c>
    </row>
    <row r="2062" spans="1:8" hidden="1" x14ac:dyDescent="0.25">
      <c r="A2062" s="31" t="s">
        <v>2433</v>
      </c>
      <c r="B2062" s="31" t="s">
        <v>2467</v>
      </c>
      <c r="C2062" s="31" t="s">
        <v>2408</v>
      </c>
      <c r="D2062" s="41">
        <v>3528.4787180491298</v>
      </c>
      <c r="E2062" s="31" t="s">
        <v>2409</v>
      </c>
      <c r="F2062" s="35" t="str">
        <f>INDEX('Crosswalk Particulates'!$B:$B,MATCH('2017 EPA Data'!A2062,'Crosswalk Particulates'!$A:$A,0))</f>
        <v>process-ngps-industry</v>
      </c>
      <c r="G2062" s="39">
        <f>INDEX('Crosswalk Particulates'!$E:$E,MATCH('2017 EPA Data'!$B2062,'Crosswalk Particulates'!$D:$D,0))</f>
        <v>0</v>
      </c>
      <c r="H2062" s="50">
        <f t="shared" si="32"/>
        <v>0</v>
      </c>
    </row>
    <row r="2063" spans="1:8" hidden="1" x14ac:dyDescent="0.25">
      <c r="A2063" s="31" t="s">
        <v>2486</v>
      </c>
      <c r="B2063" s="31" t="s">
        <v>2462</v>
      </c>
      <c r="C2063" s="31" t="s">
        <v>2408</v>
      </c>
      <c r="D2063" s="41">
        <v>3524.6930400000001</v>
      </c>
      <c r="E2063" s="31" t="s">
        <v>2409</v>
      </c>
      <c r="F2063" s="35" t="str">
        <f>INDEX('Crosswalk Particulates'!$B:$B,MATCH('2017 EPA Data'!A2063,'Crosswalk Particulates'!$A:$A,0))</f>
        <v>process-other-industry</v>
      </c>
      <c r="G2063" s="39">
        <f>INDEX('Crosswalk Particulates'!$E:$E,MATCH('2017 EPA Data'!$B2063,'Crosswalk Particulates'!$D:$D,0))</f>
        <v>0</v>
      </c>
      <c r="H2063" s="50">
        <f t="shared" si="32"/>
        <v>0</v>
      </c>
    </row>
    <row r="2064" spans="1:8" hidden="1" x14ac:dyDescent="0.25">
      <c r="A2064" s="31" t="s">
        <v>2438</v>
      </c>
      <c r="B2064" s="31" t="s">
        <v>2485</v>
      </c>
      <c r="C2064" s="31" t="s">
        <v>2408</v>
      </c>
      <c r="D2064" s="41">
        <v>3510.6911661619479</v>
      </c>
      <c r="E2064" s="31" t="s">
        <v>2409</v>
      </c>
      <c r="F2064" s="35" t="str">
        <f>INDEX('Crosswalk Particulates'!$B:$B,MATCH('2017 EPA Data'!A2064,'Crosswalk Particulates'!$A:$A,0))</f>
        <v>process-other-industry</v>
      </c>
      <c r="G2064" s="39">
        <f>INDEX('Crosswalk Particulates'!$E:$E,MATCH('2017 EPA Data'!$B2064,'Crosswalk Particulates'!$D:$D,0))</f>
        <v>0</v>
      </c>
      <c r="H2064" s="50">
        <f t="shared" si="32"/>
        <v>0</v>
      </c>
    </row>
    <row r="2065" spans="1:8" hidden="1" x14ac:dyDescent="0.25">
      <c r="A2065" s="31" t="s">
        <v>2493</v>
      </c>
      <c r="B2065" s="31" t="s">
        <v>2642</v>
      </c>
      <c r="C2065" s="31" t="s">
        <v>2408</v>
      </c>
      <c r="D2065" s="41">
        <v>3488.265213912402</v>
      </c>
      <c r="E2065" s="31" t="s">
        <v>2409</v>
      </c>
      <c r="F2065" s="35" t="str">
        <f>INDEX('Crosswalk Particulates'!$B:$B,MATCH('2017 EPA Data'!A2065,'Crosswalk Particulates'!$A:$A,0))</f>
        <v>process-other-industry</v>
      </c>
      <c r="G2065" s="39">
        <f>INDEX('Crosswalk Particulates'!$E:$E,MATCH('2017 EPA Data'!$B2065,'Crosswalk Particulates'!$D:$D,0))</f>
        <v>0</v>
      </c>
      <c r="H2065" s="50">
        <f t="shared" si="32"/>
        <v>0</v>
      </c>
    </row>
    <row r="2066" spans="1:8" hidden="1" x14ac:dyDescent="0.25">
      <c r="A2066" s="31" t="s">
        <v>2510</v>
      </c>
      <c r="B2066" s="31" t="s">
        <v>2537</v>
      </c>
      <c r="C2066" s="31" t="s">
        <v>2408</v>
      </c>
      <c r="D2066" s="41">
        <v>3483.0618599999998</v>
      </c>
      <c r="E2066" s="31" t="s">
        <v>2409</v>
      </c>
      <c r="F2066" s="35" t="str">
        <f>INDEX('Crosswalk Particulates'!$B:$B,MATCH('2017 EPA Data'!A2066,'Crosswalk Particulates'!$A:$A,0))</f>
        <v>process-iron and steel-industry</v>
      </c>
      <c r="G2066" s="39">
        <f>INDEX('Crosswalk Particulates'!$E:$E,MATCH('2017 EPA Data'!$B2066,'Crosswalk Particulates'!$D:$D,0))</f>
        <v>0</v>
      </c>
      <c r="H2066" s="50">
        <f t="shared" si="32"/>
        <v>0</v>
      </c>
    </row>
    <row r="2067" spans="1:8" hidden="1" x14ac:dyDescent="0.25">
      <c r="A2067" s="31" t="s">
        <v>2410</v>
      </c>
      <c r="B2067" s="31" t="s">
        <v>2517</v>
      </c>
      <c r="C2067" s="31" t="s">
        <v>2408</v>
      </c>
      <c r="D2067" s="41">
        <v>3446.3489049510722</v>
      </c>
      <c r="E2067" s="31" t="s">
        <v>2409</v>
      </c>
      <c r="F2067" s="35" t="str">
        <f>INDEX('Crosswalk Particulates'!$B:$B,MATCH('2017 EPA Data'!A2067,'Crosswalk Particulates'!$A:$A,0))</f>
        <v>process-other-industry</v>
      </c>
      <c r="G2067" s="39">
        <f>INDEX('Crosswalk Particulates'!$E:$E,MATCH('2017 EPA Data'!$B2067,'Crosswalk Particulates'!$D:$D,0))</f>
        <v>0</v>
      </c>
      <c r="H2067" s="50">
        <f t="shared" si="32"/>
        <v>0</v>
      </c>
    </row>
    <row r="2068" spans="1:8" hidden="1" x14ac:dyDescent="0.25">
      <c r="A2068" s="31" t="s">
        <v>2523</v>
      </c>
      <c r="B2068" s="31" t="s">
        <v>2663</v>
      </c>
      <c r="C2068" s="31" t="s">
        <v>2408</v>
      </c>
      <c r="D2068" s="41">
        <v>3437.8119999999999</v>
      </c>
      <c r="E2068" s="31" t="s">
        <v>2409</v>
      </c>
      <c r="F2068" s="35" t="str">
        <f>INDEX('Crosswalk Particulates'!$B:$B,MATCH('2017 EPA Data'!A2068,'Crosswalk Particulates'!$A:$A,0))</f>
        <v>industry-fuel-other</v>
      </c>
      <c r="G2068" s="39">
        <f>INDEX('Crosswalk Particulates'!$E:$E,MATCH('2017 EPA Data'!$B2068,'Crosswalk Particulates'!$D:$D,0))</f>
        <v>0</v>
      </c>
      <c r="H2068" s="50">
        <f t="shared" si="32"/>
        <v>0</v>
      </c>
    </row>
    <row r="2069" spans="1:8" hidden="1" x14ac:dyDescent="0.25">
      <c r="A2069" s="31" t="s">
        <v>2523</v>
      </c>
      <c r="B2069" s="31" t="s">
        <v>2648</v>
      </c>
      <c r="C2069" s="31" t="s">
        <v>2408</v>
      </c>
      <c r="D2069" s="41">
        <v>3437.8119999999999</v>
      </c>
      <c r="E2069" s="31" t="s">
        <v>2409</v>
      </c>
      <c r="F2069" s="35" t="str">
        <f>INDEX('Crosswalk Particulates'!$B:$B,MATCH('2017 EPA Data'!A2069,'Crosswalk Particulates'!$A:$A,0))</f>
        <v>industry-fuel-other</v>
      </c>
      <c r="G2069" s="39">
        <f>INDEX('Crosswalk Particulates'!$E:$E,MATCH('2017 EPA Data'!$B2069,'Crosswalk Particulates'!$D:$D,0))</f>
        <v>0</v>
      </c>
      <c r="H2069" s="50">
        <f t="shared" si="32"/>
        <v>0</v>
      </c>
    </row>
    <row r="2070" spans="1:8" hidden="1" x14ac:dyDescent="0.25">
      <c r="A2070" s="31" t="s">
        <v>2483</v>
      </c>
      <c r="B2070" s="31" t="s">
        <v>2602</v>
      </c>
      <c r="C2070" s="31" t="s">
        <v>2408</v>
      </c>
      <c r="D2070" s="41">
        <v>3430.3906419999998</v>
      </c>
      <c r="E2070" s="31" t="s">
        <v>2409</v>
      </c>
      <c r="F2070" s="35" t="str">
        <f>INDEX('Crosswalk Particulates'!$B:$B,MATCH('2017 EPA Data'!A2070,'Crosswalk Particulates'!$A:$A,0))</f>
        <v>process-ngps-industry</v>
      </c>
      <c r="G2070" s="39">
        <f>INDEX('Crosswalk Particulates'!$E:$E,MATCH('2017 EPA Data'!$B2070,'Crosswalk Particulates'!$D:$D,0))</f>
        <v>0</v>
      </c>
      <c r="H2070" s="50">
        <f t="shared" si="32"/>
        <v>0</v>
      </c>
    </row>
    <row r="2071" spans="1:8" hidden="1" x14ac:dyDescent="0.25">
      <c r="A2071" s="31" t="s">
        <v>2476</v>
      </c>
      <c r="B2071" s="31" t="s">
        <v>2457</v>
      </c>
      <c r="C2071" s="31" t="s">
        <v>2408</v>
      </c>
      <c r="D2071" s="41">
        <v>3427.8380000000002</v>
      </c>
      <c r="E2071" s="31" t="s">
        <v>2409</v>
      </c>
      <c r="F2071" s="35" t="str">
        <f>INDEX('Crosswalk Particulates'!$B:$B,MATCH('2017 EPA Data'!A2071,'Crosswalk Particulates'!$A:$A,0))</f>
        <v>process-other-industry</v>
      </c>
      <c r="G2071" s="39">
        <f>INDEX('Crosswalk Particulates'!$E:$E,MATCH('2017 EPA Data'!$B2071,'Crosswalk Particulates'!$D:$D,0))</f>
        <v>0</v>
      </c>
      <c r="H2071" s="50">
        <f t="shared" si="32"/>
        <v>0</v>
      </c>
    </row>
    <row r="2072" spans="1:8" hidden="1" x14ac:dyDescent="0.25">
      <c r="A2072" s="31" t="s">
        <v>2469</v>
      </c>
      <c r="B2072" s="31" t="s">
        <v>2659</v>
      </c>
      <c r="C2072" s="31" t="s">
        <v>2408</v>
      </c>
      <c r="D2072" s="41">
        <v>3419.4183400000002</v>
      </c>
      <c r="E2072" s="31" t="s">
        <v>2409</v>
      </c>
      <c r="F2072" s="35" t="str">
        <f>INDEX('Crosswalk Particulates'!$B:$B,MATCH('2017 EPA Data'!A2072,'Crosswalk Particulates'!$A:$A,0))</f>
        <v>process-chemicals-industry</v>
      </c>
      <c r="G2072" s="39">
        <f>INDEX('Crosswalk Particulates'!$E:$E,MATCH('2017 EPA Data'!$B2072,'Crosswalk Particulates'!$D:$D,0))</f>
        <v>0</v>
      </c>
      <c r="H2072" s="50">
        <f t="shared" si="32"/>
        <v>0</v>
      </c>
    </row>
    <row r="2073" spans="1:8" hidden="1" x14ac:dyDescent="0.25">
      <c r="A2073" s="31" t="s">
        <v>2450</v>
      </c>
      <c r="B2073" s="31" t="s">
        <v>2550</v>
      </c>
      <c r="C2073" s="31" t="s">
        <v>2408</v>
      </c>
      <c r="D2073" s="41">
        <v>3412.5955081081038</v>
      </c>
      <c r="E2073" s="31" t="s">
        <v>2409</v>
      </c>
      <c r="F2073" s="35" t="str">
        <f>INDEX('Crosswalk Particulates'!$B:$B,MATCH('2017 EPA Data'!A2073,'Crosswalk Particulates'!$A:$A,0))</f>
        <v>process-waste-industry</v>
      </c>
      <c r="G2073" s="39">
        <f>INDEX('Crosswalk Particulates'!$E:$E,MATCH('2017 EPA Data'!$B2073,'Crosswalk Particulates'!$D:$D,0))</f>
        <v>0</v>
      </c>
      <c r="H2073" s="50">
        <f t="shared" si="32"/>
        <v>0</v>
      </c>
    </row>
    <row r="2074" spans="1:8" hidden="1" x14ac:dyDescent="0.25">
      <c r="A2074" s="31" t="s">
        <v>2460</v>
      </c>
      <c r="B2074" s="31" t="s">
        <v>2512</v>
      </c>
      <c r="C2074" s="31" t="s">
        <v>2408</v>
      </c>
      <c r="D2074" s="41">
        <v>3401.5988685080856</v>
      </c>
      <c r="E2074" s="31" t="s">
        <v>2409</v>
      </c>
      <c r="F2074" s="35" t="str">
        <f>INDEX('Crosswalk Particulates'!$B:$B,MATCH('2017 EPA Data'!A2074,'Crosswalk Particulates'!$A:$A,0))</f>
        <v>Transportation Sector</v>
      </c>
      <c r="G2074" s="39">
        <f>INDEX('Crosswalk Particulates'!$E:$E,MATCH('2017 EPA Data'!$B2074,'Crosswalk Particulates'!$D:$D,0))</f>
        <v>0</v>
      </c>
      <c r="H2074" s="50">
        <f t="shared" si="32"/>
        <v>0</v>
      </c>
    </row>
    <row r="2075" spans="1:8" hidden="1" x14ac:dyDescent="0.25">
      <c r="A2075" s="31" t="s">
        <v>2469</v>
      </c>
      <c r="B2075" s="31" t="s">
        <v>2664</v>
      </c>
      <c r="C2075" s="31" t="s">
        <v>2408</v>
      </c>
      <c r="D2075" s="41">
        <v>3390.31286</v>
      </c>
      <c r="E2075" s="31" t="s">
        <v>2409</v>
      </c>
      <c r="F2075" s="35" t="str">
        <f>INDEX('Crosswalk Particulates'!$B:$B,MATCH('2017 EPA Data'!A2075,'Crosswalk Particulates'!$A:$A,0))</f>
        <v>process-chemicals-industry</v>
      </c>
      <c r="G2075" s="39">
        <f>INDEX('Crosswalk Particulates'!$E:$E,MATCH('2017 EPA Data'!$B2075,'Crosswalk Particulates'!$D:$D,0))</f>
        <v>0</v>
      </c>
      <c r="H2075" s="50">
        <f t="shared" si="32"/>
        <v>0</v>
      </c>
    </row>
    <row r="2076" spans="1:8" hidden="1" x14ac:dyDescent="0.25">
      <c r="A2076" s="31" t="s">
        <v>2438</v>
      </c>
      <c r="B2076" s="31" t="s">
        <v>2624</v>
      </c>
      <c r="C2076" s="31" t="s">
        <v>2408</v>
      </c>
      <c r="D2076" s="41">
        <v>3372.8809999999999</v>
      </c>
      <c r="E2076" s="31" t="s">
        <v>2409</v>
      </c>
      <c r="F2076" s="35" t="str">
        <f>INDEX('Crosswalk Particulates'!$B:$B,MATCH('2017 EPA Data'!A2076,'Crosswalk Particulates'!$A:$A,0))</f>
        <v>process-other-industry</v>
      </c>
      <c r="G2076" s="39">
        <f>INDEX('Crosswalk Particulates'!$E:$E,MATCH('2017 EPA Data'!$B2076,'Crosswalk Particulates'!$D:$D,0))</f>
        <v>0</v>
      </c>
      <c r="H2076" s="50">
        <f t="shared" si="32"/>
        <v>0</v>
      </c>
    </row>
    <row r="2077" spans="1:8" hidden="1" x14ac:dyDescent="0.25">
      <c r="A2077" s="31" t="s">
        <v>2482</v>
      </c>
      <c r="B2077" s="31" t="s">
        <v>2607</v>
      </c>
      <c r="D2077" s="41">
        <v>3354.5965605693495</v>
      </c>
      <c r="E2077" s="31" t="s">
        <v>2413</v>
      </c>
      <c r="F2077" s="35" t="str">
        <f>INDEX('Crosswalk Particulates'!$B:$B,MATCH('2017 EPA Data'!A2077,'Crosswalk Particulates'!$A:$A,0))</f>
        <v>Other-EPA</v>
      </c>
      <c r="G2077" s="39" t="str">
        <f>INDEX('Crosswalk Particulates'!$E:$E,MATCH('2017 EPA Data'!$B2077,'Crosswalk Particulates'!$D:$D,0))</f>
        <v>BC</v>
      </c>
      <c r="H2077" s="50">
        <f t="shared" si="32"/>
        <v>3043242427.7828832</v>
      </c>
    </row>
    <row r="2078" spans="1:8" hidden="1" x14ac:dyDescent="0.25">
      <c r="A2078" s="31" t="s">
        <v>2420</v>
      </c>
      <c r="B2078" s="31" t="s">
        <v>2626</v>
      </c>
      <c r="C2078" s="31" t="s">
        <v>2408</v>
      </c>
      <c r="D2078" s="41">
        <v>3354.560818016852</v>
      </c>
      <c r="E2078" s="31" t="s">
        <v>2409</v>
      </c>
      <c r="F2078" s="35" t="str">
        <f>INDEX('Crosswalk Particulates'!$B:$B,MATCH('2017 EPA Data'!A2078,'Crosswalk Particulates'!$A:$A,0))</f>
        <v>Other-EPA</v>
      </c>
      <c r="G2078" s="39">
        <f>INDEX('Crosswalk Particulates'!$E:$E,MATCH('2017 EPA Data'!$B2078,'Crosswalk Particulates'!$D:$D,0))</f>
        <v>0</v>
      </c>
      <c r="H2078" s="50">
        <f t="shared" si="32"/>
        <v>0</v>
      </c>
    </row>
    <row r="2079" spans="1:8" hidden="1" x14ac:dyDescent="0.25">
      <c r="A2079" s="31" t="s">
        <v>2583</v>
      </c>
      <c r="B2079" s="31" t="s">
        <v>2501</v>
      </c>
      <c r="C2079" s="31" t="s">
        <v>2448</v>
      </c>
      <c r="D2079" s="41">
        <v>3352.3708406710989</v>
      </c>
      <c r="E2079" s="31" t="s">
        <v>2413</v>
      </c>
      <c r="F2079" s="35" t="str">
        <f>INDEX('Crosswalk Particulates'!$B:$B,MATCH('2017 EPA Data'!A2079,'Crosswalk Particulates'!$A:$A,0))</f>
        <v>Residential Buildings Sector</v>
      </c>
      <c r="G2079" s="39" t="str">
        <f>INDEX('Crosswalk Particulates'!$E:$E,MATCH('2017 EPA Data'!$B2079,'Crosswalk Particulates'!$D:$D,0))</f>
        <v>PM25</v>
      </c>
      <c r="H2079" s="50">
        <f t="shared" si="32"/>
        <v>3041223286.2544107</v>
      </c>
    </row>
    <row r="2080" spans="1:8" hidden="1" x14ac:dyDescent="0.25">
      <c r="A2080" s="31" t="s">
        <v>2410</v>
      </c>
      <c r="B2080" s="31" t="s">
        <v>2516</v>
      </c>
      <c r="C2080" s="31" t="s">
        <v>2408</v>
      </c>
      <c r="D2080" s="41">
        <v>3351.6410148106738</v>
      </c>
      <c r="E2080" s="31" t="s">
        <v>2409</v>
      </c>
      <c r="F2080" s="35" t="str">
        <f>INDEX('Crosswalk Particulates'!$B:$B,MATCH('2017 EPA Data'!A2080,'Crosswalk Particulates'!$A:$A,0))</f>
        <v>process-other-industry</v>
      </c>
      <c r="G2080" s="39">
        <f>INDEX('Crosswalk Particulates'!$E:$E,MATCH('2017 EPA Data'!$B2080,'Crosswalk Particulates'!$D:$D,0))</f>
        <v>0</v>
      </c>
      <c r="H2080" s="50">
        <f t="shared" si="32"/>
        <v>0</v>
      </c>
    </row>
    <row r="2081" spans="1:8" hidden="1" x14ac:dyDescent="0.25">
      <c r="A2081" s="31" t="s">
        <v>2493</v>
      </c>
      <c r="B2081" s="31" t="s">
        <v>2457</v>
      </c>
      <c r="C2081" s="31" t="s">
        <v>2408</v>
      </c>
      <c r="D2081" s="41">
        <v>3341.0068839999999</v>
      </c>
      <c r="E2081" s="31" t="s">
        <v>2409</v>
      </c>
      <c r="F2081" s="35" t="str">
        <f>INDEX('Crosswalk Particulates'!$B:$B,MATCH('2017 EPA Data'!A2081,'Crosswalk Particulates'!$A:$A,0))</f>
        <v>process-other-industry</v>
      </c>
      <c r="G2081" s="39">
        <f>INDEX('Crosswalk Particulates'!$E:$E,MATCH('2017 EPA Data'!$B2081,'Crosswalk Particulates'!$D:$D,0))</f>
        <v>0</v>
      </c>
      <c r="H2081" s="50">
        <f t="shared" si="32"/>
        <v>0</v>
      </c>
    </row>
    <row r="2082" spans="1:8" hidden="1" x14ac:dyDescent="0.25">
      <c r="A2082" s="31" t="s">
        <v>2475</v>
      </c>
      <c r="B2082" s="31" t="s">
        <v>2459</v>
      </c>
      <c r="C2082" s="31" t="s">
        <v>2408</v>
      </c>
      <c r="D2082" s="41">
        <v>3331.3239207135598</v>
      </c>
      <c r="E2082" s="31" t="s">
        <v>2409</v>
      </c>
      <c r="F2082" s="35" t="str">
        <f>INDEX('Crosswalk Particulates'!$B:$B,MATCH('2017 EPA Data'!A2082,'Crosswalk Particulates'!$A:$A,0))</f>
        <v>Electricity Sector</v>
      </c>
      <c r="G2082" s="39">
        <f>INDEX('Crosswalk Particulates'!$E:$E,MATCH('2017 EPA Data'!$B2082,'Crosswalk Particulates'!$D:$D,0))</f>
        <v>0</v>
      </c>
      <c r="H2082" s="50">
        <f t="shared" si="32"/>
        <v>0</v>
      </c>
    </row>
    <row r="2083" spans="1:8" hidden="1" x14ac:dyDescent="0.25">
      <c r="A2083" s="31" t="s">
        <v>2493</v>
      </c>
      <c r="B2083" s="31" t="s">
        <v>2597</v>
      </c>
      <c r="C2083" s="31" t="s">
        <v>2408</v>
      </c>
      <c r="D2083" s="41">
        <v>3319.6236834311981</v>
      </c>
      <c r="E2083" s="31" t="s">
        <v>2409</v>
      </c>
      <c r="F2083" s="35" t="str">
        <f>INDEX('Crosswalk Particulates'!$B:$B,MATCH('2017 EPA Data'!A2083,'Crosswalk Particulates'!$A:$A,0))</f>
        <v>process-other-industry</v>
      </c>
      <c r="G2083" s="39">
        <f>INDEX('Crosswalk Particulates'!$E:$E,MATCH('2017 EPA Data'!$B2083,'Crosswalk Particulates'!$D:$D,0))</f>
        <v>0</v>
      </c>
      <c r="H2083" s="50">
        <f t="shared" si="32"/>
        <v>0</v>
      </c>
    </row>
    <row r="2084" spans="1:8" hidden="1" x14ac:dyDescent="0.25">
      <c r="A2084" s="31" t="s">
        <v>2483</v>
      </c>
      <c r="B2084" s="31" t="s">
        <v>2585</v>
      </c>
      <c r="C2084" s="31" t="s">
        <v>2408</v>
      </c>
      <c r="D2084" s="41">
        <v>3317.1960648287518</v>
      </c>
      <c r="E2084" s="31" t="s">
        <v>2409</v>
      </c>
      <c r="F2084" s="35" t="str">
        <f>INDEX('Crosswalk Particulates'!$B:$B,MATCH('2017 EPA Data'!A2084,'Crosswalk Particulates'!$A:$A,0))</f>
        <v>process-ngps-industry</v>
      </c>
      <c r="G2084" s="39">
        <f>INDEX('Crosswalk Particulates'!$E:$E,MATCH('2017 EPA Data'!$B2084,'Crosswalk Particulates'!$D:$D,0))</f>
        <v>0</v>
      </c>
      <c r="H2084" s="50">
        <f t="shared" si="32"/>
        <v>0</v>
      </c>
    </row>
    <row r="2085" spans="1:8" hidden="1" x14ac:dyDescent="0.25">
      <c r="A2085" s="31" t="s">
        <v>2487</v>
      </c>
      <c r="B2085" s="31" t="s">
        <v>2580</v>
      </c>
      <c r="C2085" s="31" t="s">
        <v>2408</v>
      </c>
      <c r="D2085" s="41">
        <v>3307.2830565999998</v>
      </c>
      <c r="E2085" s="31" t="s">
        <v>2409</v>
      </c>
      <c r="F2085" s="35" t="str">
        <f>INDEX('Crosswalk Particulates'!$B:$B,MATCH('2017 EPA Data'!A2085,'Crosswalk Particulates'!$A:$A,0))</f>
        <v>industry-fuel-coal</v>
      </c>
      <c r="G2085" s="39">
        <f>INDEX('Crosswalk Particulates'!$E:$E,MATCH('2017 EPA Data'!$B2085,'Crosswalk Particulates'!$D:$D,0))</f>
        <v>0</v>
      </c>
      <c r="H2085" s="50">
        <f t="shared" si="32"/>
        <v>0</v>
      </c>
    </row>
    <row r="2086" spans="1:8" hidden="1" x14ac:dyDescent="0.25">
      <c r="A2086" s="31" t="s">
        <v>2410</v>
      </c>
      <c r="B2086" s="31" t="s">
        <v>2634</v>
      </c>
      <c r="C2086" s="31" t="s">
        <v>2408</v>
      </c>
      <c r="D2086" s="41">
        <v>3305.1372000000001</v>
      </c>
      <c r="E2086" s="31" t="s">
        <v>2409</v>
      </c>
      <c r="F2086" s="35" t="str">
        <f>INDEX('Crosswalk Particulates'!$B:$B,MATCH('2017 EPA Data'!A2086,'Crosswalk Particulates'!$A:$A,0))</f>
        <v>process-other-industry</v>
      </c>
      <c r="G2086" s="39">
        <f>INDEX('Crosswalk Particulates'!$E:$E,MATCH('2017 EPA Data'!$B2086,'Crosswalk Particulates'!$D:$D,0))</f>
        <v>0</v>
      </c>
      <c r="H2086" s="50">
        <f t="shared" si="32"/>
        <v>0</v>
      </c>
    </row>
    <row r="2087" spans="1:8" hidden="1" x14ac:dyDescent="0.25">
      <c r="A2087" s="31" t="s">
        <v>2510</v>
      </c>
      <c r="B2087" s="31" t="s">
        <v>2619</v>
      </c>
      <c r="C2087" s="31" t="s">
        <v>2408</v>
      </c>
      <c r="D2087" s="41">
        <v>3295.11699691388</v>
      </c>
      <c r="E2087" s="31" t="s">
        <v>2409</v>
      </c>
      <c r="F2087" s="35" t="str">
        <f>INDEX('Crosswalk Particulates'!$B:$B,MATCH('2017 EPA Data'!A2087,'Crosswalk Particulates'!$A:$A,0))</f>
        <v>process-iron and steel-industry</v>
      </c>
      <c r="G2087" s="39">
        <f>INDEX('Crosswalk Particulates'!$E:$E,MATCH('2017 EPA Data'!$B2087,'Crosswalk Particulates'!$D:$D,0))</f>
        <v>0</v>
      </c>
      <c r="H2087" s="50">
        <f t="shared" si="32"/>
        <v>0</v>
      </c>
    </row>
    <row r="2088" spans="1:8" hidden="1" x14ac:dyDescent="0.25">
      <c r="A2088" s="31" t="s">
        <v>2433</v>
      </c>
      <c r="B2088" s="31" t="s">
        <v>2537</v>
      </c>
      <c r="C2088" s="31" t="s">
        <v>2408</v>
      </c>
      <c r="D2088" s="41">
        <v>3288.339740373679</v>
      </c>
      <c r="E2088" s="31" t="s">
        <v>2409</v>
      </c>
      <c r="F2088" s="35" t="str">
        <f>INDEX('Crosswalk Particulates'!$B:$B,MATCH('2017 EPA Data'!A2088,'Crosswalk Particulates'!$A:$A,0))</f>
        <v>process-ngps-industry</v>
      </c>
      <c r="G2088" s="39">
        <f>INDEX('Crosswalk Particulates'!$E:$E,MATCH('2017 EPA Data'!$B2088,'Crosswalk Particulates'!$D:$D,0))</f>
        <v>0</v>
      </c>
      <c r="H2088" s="50">
        <f t="shared" si="32"/>
        <v>0</v>
      </c>
    </row>
    <row r="2089" spans="1:8" hidden="1" x14ac:dyDescent="0.25">
      <c r="A2089" s="31" t="s">
        <v>2546</v>
      </c>
      <c r="B2089" s="31" t="s">
        <v>2581</v>
      </c>
      <c r="C2089" s="31" t="s">
        <v>2408</v>
      </c>
      <c r="D2089" s="41">
        <v>3273.1321076548211</v>
      </c>
      <c r="E2089" s="31" t="s">
        <v>2409</v>
      </c>
      <c r="F2089" s="35" t="str">
        <f>INDEX('Crosswalk Particulates'!$B:$B,MATCH('2017 EPA Data'!A2089,'Crosswalk Particulates'!$A:$A,0))</f>
        <v>Commercial Buildings Sector</v>
      </c>
      <c r="G2089" s="39">
        <f>INDEX('Crosswalk Particulates'!$E:$E,MATCH('2017 EPA Data'!$B2089,'Crosswalk Particulates'!$D:$D,0))</f>
        <v>0</v>
      </c>
      <c r="H2089" s="50">
        <f t="shared" si="32"/>
        <v>0</v>
      </c>
    </row>
    <row r="2090" spans="1:8" hidden="1" x14ac:dyDescent="0.25">
      <c r="A2090" s="31" t="s">
        <v>2438</v>
      </c>
      <c r="B2090" s="31" t="s">
        <v>2650</v>
      </c>
      <c r="C2090" s="31" t="s">
        <v>2408</v>
      </c>
      <c r="D2090" s="41">
        <v>3256.6459084859998</v>
      </c>
      <c r="E2090" s="31" t="s">
        <v>2409</v>
      </c>
      <c r="F2090" s="35" t="str">
        <f>INDEX('Crosswalk Particulates'!$B:$B,MATCH('2017 EPA Data'!A2090,'Crosswalk Particulates'!$A:$A,0))</f>
        <v>process-other-industry</v>
      </c>
      <c r="G2090" s="39">
        <f>INDEX('Crosswalk Particulates'!$E:$E,MATCH('2017 EPA Data'!$B2090,'Crosswalk Particulates'!$D:$D,0))</f>
        <v>0</v>
      </c>
      <c r="H2090" s="50">
        <f t="shared" si="32"/>
        <v>0</v>
      </c>
    </row>
    <row r="2091" spans="1:8" hidden="1" x14ac:dyDescent="0.25">
      <c r="A2091" s="31" t="s">
        <v>2454</v>
      </c>
      <c r="B2091" s="31" t="s">
        <v>2449</v>
      </c>
      <c r="C2091" s="31" t="s">
        <v>2408</v>
      </c>
      <c r="D2091" s="41">
        <v>3253.4259145052001</v>
      </c>
      <c r="E2091" s="31" t="s">
        <v>2409</v>
      </c>
      <c r="F2091" s="35" t="str">
        <f>INDEX('Crosswalk Particulates'!$B:$B,MATCH('2017 EPA Data'!A2091,'Crosswalk Particulates'!$A:$A,0))</f>
        <v>Other-EPA</v>
      </c>
      <c r="G2091" s="39">
        <f>INDEX('Crosswalk Particulates'!$E:$E,MATCH('2017 EPA Data'!$B2091,'Crosswalk Particulates'!$D:$D,0))</f>
        <v>0</v>
      </c>
      <c r="H2091" s="50">
        <f t="shared" si="32"/>
        <v>0</v>
      </c>
    </row>
    <row r="2092" spans="1:8" hidden="1" x14ac:dyDescent="0.25">
      <c r="A2092" s="31" t="s">
        <v>2456</v>
      </c>
      <c r="B2092" s="31" t="s">
        <v>2604</v>
      </c>
      <c r="C2092" s="31" t="s">
        <v>2408</v>
      </c>
      <c r="D2092" s="41">
        <v>3231.212775</v>
      </c>
      <c r="E2092" s="31" t="s">
        <v>2409</v>
      </c>
      <c r="F2092" s="35" t="str">
        <f>INDEX('Crosswalk Particulates'!$B:$B,MATCH('2017 EPA Data'!A2092,'Crosswalk Particulates'!$A:$A,0))</f>
        <v>Electricity Sector</v>
      </c>
      <c r="G2092" s="39">
        <f>INDEX('Crosswalk Particulates'!$E:$E,MATCH('2017 EPA Data'!$B2092,'Crosswalk Particulates'!$D:$D,0))</f>
        <v>0</v>
      </c>
      <c r="H2092" s="50">
        <f t="shared" si="32"/>
        <v>0</v>
      </c>
    </row>
    <row r="2093" spans="1:8" hidden="1" x14ac:dyDescent="0.25">
      <c r="A2093" s="31" t="s">
        <v>2476</v>
      </c>
      <c r="B2093" s="31" t="s">
        <v>2500</v>
      </c>
      <c r="C2093" s="31" t="s">
        <v>2448</v>
      </c>
      <c r="D2093" s="41">
        <v>3224.6550614447283</v>
      </c>
      <c r="E2093" s="31" t="s">
        <v>2413</v>
      </c>
      <c r="F2093" s="35" t="str">
        <f>INDEX('Crosswalk Particulates'!$B:$B,MATCH('2017 EPA Data'!A2093,'Crosswalk Particulates'!$A:$A,0))</f>
        <v>process-other-industry</v>
      </c>
      <c r="G2093" s="39" t="str">
        <f>INDEX('Crosswalk Particulates'!$E:$E,MATCH('2017 EPA Data'!$B2093,'Crosswalk Particulates'!$D:$D,0))</f>
        <v>NOX</v>
      </c>
      <c r="H2093" s="50">
        <f t="shared" si="32"/>
        <v>2925361342.4941516</v>
      </c>
    </row>
    <row r="2094" spans="1:8" hidden="1" x14ac:dyDescent="0.25">
      <c r="A2094" s="31" t="s">
        <v>2499</v>
      </c>
      <c r="B2094" s="31" t="s">
        <v>2447</v>
      </c>
      <c r="C2094" s="31" t="s">
        <v>2448</v>
      </c>
      <c r="D2094" s="41">
        <v>3216.8381275841998</v>
      </c>
      <c r="E2094" s="31" t="s">
        <v>2413</v>
      </c>
      <c r="F2094" s="35" t="str">
        <f>INDEX('Crosswalk Particulates'!$B:$B,MATCH('2017 EPA Data'!A2094,'Crosswalk Particulates'!$A:$A,0))</f>
        <v>Electricity Sector</v>
      </c>
      <c r="G2094" s="39" t="str">
        <f>INDEX('Crosswalk Particulates'!$E:$E,MATCH('2017 EPA Data'!$B2094,'Crosswalk Particulates'!$D:$D,0))</f>
        <v>VOC</v>
      </c>
      <c r="H2094" s="50">
        <f t="shared" si="32"/>
        <v>2918269930.9488258</v>
      </c>
    </row>
    <row r="2095" spans="1:8" hidden="1" x14ac:dyDescent="0.25">
      <c r="A2095" s="31" t="s">
        <v>2438</v>
      </c>
      <c r="B2095" s="31" t="s">
        <v>2521</v>
      </c>
      <c r="D2095" s="41">
        <v>3213.2914044532217</v>
      </c>
      <c r="E2095" s="31" t="s">
        <v>2413</v>
      </c>
      <c r="F2095" s="35" t="str">
        <f>INDEX('Crosswalk Particulates'!$B:$B,MATCH('2017 EPA Data'!A2095,'Crosswalk Particulates'!$A:$A,0))</f>
        <v>process-other-industry</v>
      </c>
      <c r="G2095" s="39">
        <f>INDEX('Crosswalk Particulates'!$E:$E,MATCH('2017 EPA Data'!$B2095,'Crosswalk Particulates'!$D:$D,0))</f>
        <v>0</v>
      </c>
      <c r="H2095" s="50">
        <f t="shared" si="32"/>
        <v>2915052394.0209394</v>
      </c>
    </row>
    <row r="2096" spans="1:8" hidden="1" x14ac:dyDescent="0.25">
      <c r="A2096" s="31" t="s">
        <v>2432</v>
      </c>
      <c r="B2096" s="31" t="s">
        <v>2607</v>
      </c>
      <c r="D2096" s="41">
        <v>3136.8385766585648</v>
      </c>
      <c r="E2096" s="31" t="s">
        <v>2413</v>
      </c>
      <c r="F2096" s="35" t="str">
        <f>INDEX('Crosswalk Particulates'!$B:$B,MATCH('2017 EPA Data'!A2096,'Crosswalk Particulates'!$A:$A,0))</f>
        <v>Transportation Sector</v>
      </c>
      <c r="G2096" s="39" t="str">
        <f>INDEX('Crosswalk Particulates'!$E:$E,MATCH('2017 EPA Data'!$B2096,'Crosswalk Particulates'!$D:$D,0))</f>
        <v>BC</v>
      </c>
      <c r="H2096" s="50">
        <f t="shared" si="32"/>
        <v>2845695472.8330188</v>
      </c>
    </row>
    <row r="2097" spans="1:8" hidden="1" x14ac:dyDescent="0.25">
      <c r="A2097" s="31" t="s">
        <v>2538</v>
      </c>
      <c r="B2097" s="31" t="s">
        <v>2617</v>
      </c>
      <c r="C2097" s="31" t="s">
        <v>2408</v>
      </c>
      <c r="D2097" s="41">
        <v>3136.1308792585714</v>
      </c>
      <c r="E2097" s="31" t="s">
        <v>2409</v>
      </c>
      <c r="F2097" s="35" t="str">
        <f>INDEX('Crosswalk Particulates'!$B:$B,MATCH('2017 EPA Data'!A2097,'Crosswalk Particulates'!$A:$A,0))</f>
        <v>process-mining-industry</v>
      </c>
      <c r="G2097" s="39">
        <f>INDEX('Crosswalk Particulates'!$E:$E,MATCH('2017 EPA Data'!$B2097,'Crosswalk Particulates'!$D:$D,0))</f>
        <v>0</v>
      </c>
      <c r="H2097" s="50">
        <f t="shared" si="32"/>
        <v>0</v>
      </c>
    </row>
    <row r="2098" spans="1:8" hidden="1" x14ac:dyDescent="0.25">
      <c r="A2098" s="31" t="s">
        <v>2460</v>
      </c>
      <c r="B2098" s="31" t="s">
        <v>2528</v>
      </c>
      <c r="C2098" s="31" t="s">
        <v>2408</v>
      </c>
      <c r="D2098" s="41">
        <v>3131.1453009420125</v>
      </c>
      <c r="E2098" s="31" t="s">
        <v>2409</v>
      </c>
      <c r="F2098" s="35" t="str">
        <f>INDEX('Crosswalk Particulates'!$B:$B,MATCH('2017 EPA Data'!A2098,'Crosswalk Particulates'!$A:$A,0))</f>
        <v>Transportation Sector</v>
      </c>
      <c r="G2098" s="39">
        <f>INDEX('Crosswalk Particulates'!$E:$E,MATCH('2017 EPA Data'!$B2098,'Crosswalk Particulates'!$D:$D,0))</f>
        <v>0</v>
      </c>
      <c r="H2098" s="50">
        <f t="shared" si="32"/>
        <v>0</v>
      </c>
    </row>
    <row r="2099" spans="1:8" hidden="1" x14ac:dyDescent="0.25">
      <c r="A2099" s="31" t="s">
        <v>2469</v>
      </c>
      <c r="B2099" s="31" t="s">
        <v>2578</v>
      </c>
      <c r="C2099" s="31" t="s">
        <v>2408</v>
      </c>
      <c r="D2099" s="41">
        <v>3129.9567440000001</v>
      </c>
      <c r="E2099" s="31" t="s">
        <v>2409</v>
      </c>
      <c r="F2099" s="35" t="str">
        <f>INDEX('Crosswalk Particulates'!$B:$B,MATCH('2017 EPA Data'!A2099,'Crosswalk Particulates'!$A:$A,0))</f>
        <v>process-chemicals-industry</v>
      </c>
      <c r="G2099" s="39">
        <f>INDEX('Crosswalk Particulates'!$E:$E,MATCH('2017 EPA Data'!$B2099,'Crosswalk Particulates'!$D:$D,0))</f>
        <v>0</v>
      </c>
      <c r="H2099" s="50">
        <f t="shared" si="32"/>
        <v>0</v>
      </c>
    </row>
    <row r="2100" spans="1:8" hidden="1" x14ac:dyDescent="0.25">
      <c r="A2100" s="31" t="s">
        <v>2445</v>
      </c>
      <c r="B2100" s="31" t="s">
        <v>2547</v>
      </c>
      <c r="C2100" s="31" t="s">
        <v>2408</v>
      </c>
      <c r="D2100" s="41">
        <v>3116.9981544745674</v>
      </c>
      <c r="E2100" s="31" t="s">
        <v>2409</v>
      </c>
      <c r="F2100" s="35" t="str">
        <f>INDEX('Crosswalk Particulates'!$B:$B,MATCH('2017 EPA Data'!A2100,'Crosswalk Particulates'!$A:$A,0))</f>
        <v>Transportation Sector</v>
      </c>
      <c r="G2100" s="39">
        <f>INDEX('Crosswalk Particulates'!$E:$E,MATCH('2017 EPA Data'!$B2100,'Crosswalk Particulates'!$D:$D,0))</f>
        <v>0</v>
      </c>
      <c r="H2100" s="50">
        <f t="shared" si="32"/>
        <v>0</v>
      </c>
    </row>
    <row r="2101" spans="1:8" hidden="1" x14ac:dyDescent="0.25">
      <c r="A2101" s="31" t="s">
        <v>2442</v>
      </c>
      <c r="B2101" s="31" t="s">
        <v>2547</v>
      </c>
      <c r="C2101" s="31" t="s">
        <v>2408</v>
      </c>
      <c r="D2101" s="41">
        <v>3111.3398069437717</v>
      </c>
      <c r="E2101" s="31" t="s">
        <v>2409</v>
      </c>
      <c r="F2101" s="35" t="str">
        <f>INDEX('Crosswalk Particulates'!$B:$B,MATCH('2017 EPA Data'!A2101,'Crosswalk Particulates'!$A:$A,0))</f>
        <v>industry-fuel-natural gas</v>
      </c>
      <c r="G2101" s="39">
        <f>INDEX('Crosswalk Particulates'!$E:$E,MATCH('2017 EPA Data'!$B2101,'Crosswalk Particulates'!$D:$D,0))</f>
        <v>0</v>
      </c>
      <c r="H2101" s="50">
        <f t="shared" si="32"/>
        <v>0</v>
      </c>
    </row>
    <row r="2102" spans="1:8" hidden="1" x14ac:dyDescent="0.25">
      <c r="A2102" s="31" t="s">
        <v>2520</v>
      </c>
      <c r="B2102" s="31" t="s">
        <v>2439</v>
      </c>
      <c r="C2102" s="31" t="s">
        <v>2408</v>
      </c>
      <c r="D2102" s="41">
        <v>3098.1717695802486</v>
      </c>
      <c r="E2102" s="31" t="s">
        <v>2409</v>
      </c>
      <c r="F2102" s="35" t="str">
        <f>INDEX('Crosswalk Particulates'!$B:$B,MATCH('2017 EPA Data'!A2102,'Crosswalk Particulates'!$A:$A,0))</f>
        <v>industry-fuel-oil</v>
      </c>
      <c r="G2102" s="39">
        <f>INDEX('Crosswalk Particulates'!$E:$E,MATCH('2017 EPA Data'!$B2102,'Crosswalk Particulates'!$D:$D,0))</f>
        <v>0</v>
      </c>
      <c r="H2102" s="50">
        <f t="shared" si="32"/>
        <v>0</v>
      </c>
    </row>
    <row r="2103" spans="1:8" hidden="1" x14ac:dyDescent="0.25">
      <c r="A2103" s="31" t="s">
        <v>2475</v>
      </c>
      <c r="B2103" s="31" t="s">
        <v>2630</v>
      </c>
      <c r="C2103" s="31" t="s">
        <v>2408</v>
      </c>
      <c r="D2103" s="41">
        <v>3096.4701564559</v>
      </c>
      <c r="E2103" s="31" t="s">
        <v>2409</v>
      </c>
      <c r="F2103" s="35" t="str">
        <f>INDEX('Crosswalk Particulates'!$B:$B,MATCH('2017 EPA Data'!A2103,'Crosswalk Particulates'!$A:$A,0))</f>
        <v>Electricity Sector</v>
      </c>
      <c r="G2103" s="39">
        <f>INDEX('Crosswalk Particulates'!$E:$E,MATCH('2017 EPA Data'!$B2103,'Crosswalk Particulates'!$D:$D,0))</f>
        <v>0</v>
      </c>
      <c r="H2103" s="50">
        <f t="shared" si="32"/>
        <v>0</v>
      </c>
    </row>
    <row r="2104" spans="1:8" hidden="1" x14ac:dyDescent="0.25">
      <c r="A2104" s="31" t="s">
        <v>2486</v>
      </c>
      <c r="B2104" s="31" t="s">
        <v>2474</v>
      </c>
      <c r="D2104" s="41">
        <v>3095.9203000000002</v>
      </c>
      <c r="E2104" s="31" t="s">
        <v>2409</v>
      </c>
      <c r="F2104" s="35" t="str">
        <f>INDEX('Crosswalk Particulates'!$B:$B,MATCH('2017 EPA Data'!A2104,'Crosswalk Particulates'!$A:$A,0))</f>
        <v>process-other-industry</v>
      </c>
      <c r="G2104" s="39">
        <f>INDEX('Crosswalk Particulates'!$E:$E,MATCH('2017 EPA Data'!$B2104,'Crosswalk Particulates'!$D:$D,0))</f>
        <v>0</v>
      </c>
      <c r="H2104" s="50">
        <f t="shared" si="32"/>
        <v>0</v>
      </c>
    </row>
    <row r="2105" spans="1:8" hidden="1" x14ac:dyDescent="0.25">
      <c r="A2105" s="31" t="s">
        <v>2523</v>
      </c>
      <c r="B2105" s="31" t="s">
        <v>2468</v>
      </c>
      <c r="C2105" s="31" t="s">
        <v>2408</v>
      </c>
      <c r="D2105" s="41">
        <v>3089.4569999999999</v>
      </c>
      <c r="E2105" s="31" t="s">
        <v>2409</v>
      </c>
      <c r="F2105" s="35" t="str">
        <f>INDEX('Crosswalk Particulates'!$B:$B,MATCH('2017 EPA Data'!A2105,'Crosswalk Particulates'!$A:$A,0))</f>
        <v>industry-fuel-other</v>
      </c>
      <c r="G2105" s="39">
        <f>INDEX('Crosswalk Particulates'!$E:$E,MATCH('2017 EPA Data'!$B2105,'Crosswalk Particulates'!$D:$D,0))</f>
        <v>0</v>
      </c>
      <c r="H2105" s="50">
        <f t="shared" si="32"/>
        <v>0</v>
      </c>
    </row>
    <row r="2106" spans="1:8" hidden="1" x14ac:dyDescent="0.25">
      <c r="A2106" s="31" t="s">
        <v>2475</v>
      </c>
      <c r="B2106" s="31" t="s">
        <v>2465</v>
      </c>
      <c r="C2106" s="31" t="s">
        <v>2408</v>
      </c>
      <c r="D2106" s="41">
        <v>3080.5496205822501</v>
      </c>
      <c r="E2106" s="31" t="s">
        <v>2409</v>
      </c>
      <c r="F2106" s="35" t="str">
        <f>INDEX('Crosswalk Particulates'!$B:$B,MATCH('2017 EPA Data'!A2106,'Crosswalk Particulates'!$A:$A,0))</f>
        <v>Electricity Sector</v>
      </c>
      <c r="G2106" s="39">
        <f>INDEX('Crosswalk Particulates'!$E:$E,MATCH('2017 EPA Data'!$B2106,'Crosswalk Particulates'!$D:$D,0))</f>
        <v>0</v>
      </c>
      <c r="H2106" s="50">
        <f t="shared" si="32"/>
        <v>0</v>
      </c>
    </row>
    <row r="2107" spans="1:8" hidden="1" x14ac:dyDescent="0.25">
      <c r="A2107" s="31" t="s">
        <v>2499</v>
      </c>
      <c r="B2107" s="31" t="s">
        <v>2481</v>
      </c>
      <c r="C2107" s="31" t="s">
        <v>2448</v>
      </c>
      <c r="D2107" s="41">
        <v>3079.5637420436778</v>
      </c>
      <c r="E2107" s="31" t="s">
        <v>2413</v>
      </c>
      <c r="F2107" s="35" t="str">
        <f>INDEX('Crosswalk Particulates'!$B:$B,MATCH('2017 EPA Data'!A2107,'Crosswalk Particulates'!$A:$A,0))</f>
        <v>Electricity Sector</v>
      </c>
      <c r="G2107" s="39" t="str">
        <f>INDEX('Crosswalk Particulates'!$E:$E,MATCH('2017 EPA Data'!$B2107,'Crosswalk Particulates'!$D:$D,0))</f>
        <v>PM10</v>
      </c>
      <c r="H2107" s="50">
        <f t="shared" si="32"/>
        <v>2793736555.0921955</v>
      </c>
    </row>
    <row r="2108" spans="1:8" hidden="1" x14ac:dyDescent="0.25">
      <c r="A2108" s="31" t="s">
        <v>2436</v>
      </c>
      <c r="B2108" s="31" t="s">
        <v>2488</v>
      </c>
      <c r="C2108" s="31" t="s">
        <v>2412</v>
      </c>
      <c r="D2108" s="41">
        <v>3045.2041139157209</v>
      </c>
      <c r="E2108" s="31" t="s">
        <v>2413</v>
      </c>
      <c r="F2108" s="35" t="str">
        <f>INDEX('Crosswalk Particulates'!$B:$B,MATCH('2017 EPA Data'!A2108,'Crosswalk Particulates'!$A:$A,0))</f>
        <v>Transportation Sector</v>
      </c>
      <c r="G2108" s="39" t="str">
        <f>INDEX('Crosswalk Particulates'!$E:$E,MATCH('2017 EPA Data'!$B2108,'Crosswalk Particulates'!$D:$D,0))</f>
        <v>CH4</v>
      </c>
      <c r="H2108" s="50">
        <f t="shared" si="32"/>
        <v>2762565987.7128224</v>
      </c>
    </row>
    <row r="2109" spans="1:8" hidden="1" x14ac:dyDescent="0.25">
      <c r="A2109" s="31" t="s">
        <v>2438</v>
      </c>
      <c r="B2109" s="31" t="s">
        <v>2557</v>
      </c>
      <c r="C2109" s="31" t="s">
        <v>2408</v>
      </c>
      <c r="D2109" s="41">
        <v>3044.1752597105001</v>
      </c>
      <c r="E2109" s="31" t="s">
        <v>2409</v>
      </c>
      <c r="F2109" s="35" t="str">
        <f>INDEX('Crosswalk Particulates'!$B:$B,MATCH('2017 EPA Data'!A2109,'Crosswalk Particulates'!$A:$A,0))</f>
        <v>process-other-industry</v>
      </c>
      <c r="G2109" s="39">
        <f>INDEX('Crosswalk Particulates'!$E:$E,MATCH('2017 EPA Data'!$B2109,'Crosswalk Particulates'!$D:$D,0))</f>
        <v>0</v>
      </c>
      <c r="H2109" s="50">
        <f t="shared" si="32"/>
        <v>0</v>
      </c>
    </row>
    <row r="2110" spans="1:8" hidden="1" x14ac:dyDescent="0.25">
      <c r="A2110" s="31" t="s">
        <v>2491</v>
      </c>
      <c r="B2110" s="31" t="s">
        <v>2613</v>
      </c>
      <c r="C2110" s="31" t="s">
        <v>2408</v>
      </c>
      <c r="D2110" s="41">
        <v>3040.8258042000002</v>
      </c>
      <c r="E2110" s="31" t="s">
        <v>2409</v>
      </c>
      <c r="F2110" s="35" t="str">
        <f>INDEX('Crosswalk Particulates'!$B:$B,MATCH('2017 EPA Data'!A2110,'Crosswalk Particulates'!$A:$A,0))</f>
        <v>industry-fuel-biomass</v>
      </c>
      <c r="G2110" s="39">
        <f>INDEX('Crosswalk Particulates'!$E:$E,MATCH('2017 EPA Data'!$B2110,'Crosswalk Particulates'!$D:$D,0))</f>
        <v>0</v>
      </c>
      <c r="H2110" s="50">
        <f t="shared" si="32"/>
        <v>0</v>
      </c>
    </row>
    <row r="2111" spans="1:8" hidden="1" x14ac:dyDescent="0.25">
      <c r="A2111" s="31" t="s">
        <v>2487</v>
      </c>
      <c r="B2111" s="31" t="s">
        <v>2517</v>
      </c>
      <c r="C2111" s="31" t="s">
        <v>2408</v>
      </c>
      <c r="D2111" s="41">
        <v>3033.2346070732519</v>
      </c>
      <c r="E2111" s="31" t="s">
        <v>2409</v>
      </c>
      <c r="F2111" s="35" t="str">
        <f>INDEX('Crosswalk Particulates'!$B:$B,MATCH('2017 EPA Data'!A2111,'Crosswalk Particulates'!$A:$A,0))</f>
        <v>industry-fuel-coal</v>
      </c>
      <c r="G2111" s="39">
        <f>INDEX('Crosswalk Particulates'!$E:$E,MATCH('2017 EPA Data'!$B2111,'Crosswalk Particulates'!$D:$D,0))</f>
        <v>0</v>
      </c>
      <c r="H2111" s="50">
        <f t="shared" si="32"/>
        <v>0</v>
      </c>
    </row>
    <row r="2112" spans="1:8" hidden="1" x14ac:dyDescent="0.25">
      <c r="A2112" s="31" t="s">
        <v>2493</v>
      </c>
      <c r="B2112" s="31" t="s">
        <v>2497</v>
      </c>
      <c r="C2112" s="31" t="s">
        <v>2408</v>
      </c>
      <c r="D2112" s="41">
        <v>3009.691804</v>
      </c>
      <c r="E2112" s="31" t="s">
        <v>2409</v>
      </c>
      <c r="F2112" s="35" t="str">
        <f>INDEX('Crosswalk Particulates'!$B:$B,MATCH('2017 EPA Data'!A2112,'Crosswalk Particulates'!$A:$A,0))</f>
        <v>process-other-industry</v>
      </c>
      <c r="G2112" s="39">
        <f>INDEX('Crosswalk Particulates'!$E:$E,MATCH('2017 EPA Data'!$B2112,'Crosswalk Particulates'!$D:$D,0))</f>
        <v>0</v>
      </c>
      <c r="H2112" s="50">
        <f t="shared" si="32"/>
        <v>0</v>
      </c>
    </row>
    <row r="2113" spans="1:8" hidden="1" x14ac:dyDescent="0.25">
      <c r="A2113" s="31" t="s">
        <v>2418</v>
      </c>
      <c r="B2113" s="31" t="s">
        <v>2620</v>
      </c>
      <c r="C2113" s="31" t="s">
        <v>2408</v>
      </c>
      <c r="D2113" s="41">
        <v>3004.3377868094663</v>
      </c>
      <c r="E2113" s="31" t="s">
        <v>2409</v>
      </c>
      <c r="F2113" s="35" t="str">
        <f>INDEX('Crosswalk Particulates'!$B:$B,MATCH('2017 EPA Data'!A2113,'Crosswalk Particulates'!$A:$A,0))</f>
        <v>Transportation Sector</v>
      </c>
      <c r="G2113" s="39">
        <f>INDEX('Crosswalk Particulates'!$E:$E,MATCH('2017 EPA Data'!$B2113,'Crosswalk Particulates'!$D:$D,0))</f>
        <v>0</v>
      </c>
      <c r="H2113" s="50">
        <f t="shared" si="32"/>
        <v>0</v>
      </c>
    </row>
    <row r="2114" spans="1:8" hidden="1" x14ac:dyDescent="0.25">
      <c r="A2114" s="31" t="s">
        <v>2450</v>
      </c>
      <c r="B2114" s="31" t="s">
        <v>2665</v>
      </c>
      <c r="C2114" s="31" t="s">
        <v>2408</v>
      </c>
      <c r="D2114" s="41">
        <v>2997.6950780798002</v>
      </c>
      <c r="E2114" s="31" t="s">
        <v>2409</v>
      </c>
      <c r="F2114" s="35" t="str">
        <f>INDEX('Crosswalk Particulates'!$B:$B,MATCH('2017 EPA Data'!A2114,'Crosswalk Particulates'!$A:$A,0))</f>
        <v>process-waste-industry</v>
      </c>
      <c r="G2114" s="39">
        <f>INDEX('Crosswalk Particulates'!$E:$E,MATCH('2017 EPA Data'!$B2114,'Crosswalk Particulates'!$D:$D,0))</f>
        <v>0</v>
      </c>
      <c r="H2114" s="50">
        <f t="shared" si="32"/>
        <v>0</v>
      </c>
    </row>
    <row r="2115" spans="1:8" hidden="1" x14ac:dyDescent="0.25">
      <c r="A2115" s="31" t="s">
        <v>2523</v>
      </c>
      <c r="B2115" s="31" t="s">
        <v>2525</v>
      </c>
      <c r="D2115" s="41">
        <v>2994.0961753159886</v>
      </c>
      <c r="E2115" s="31" t="s">
        <v>2413</v>
      </c>
      <c r="F2115" s="35" t="str">
        <f>INDEX('Crosswalk Particulates'!$B:$B,MATCH('2017 EPA Data'!A2115,'Crosswalk Particulates'!$A:$A,0))</f>
        <v>industry-fuel-other</v>
      </c>
      <c r="G2115" s="39" t="str">
        <f>INDEX('Crosswalk Particulates'!$E:$E,MATCH('2017 EPA Data'!$B2115,'Crosswalk Particulates'!$D:$D,0))</f>
        <v>OC</v>
      </c>
      <c r="H2115" s="50">
        <f t="shared" si="32"/>
        <v>2716201590.5834007</v>
      </c>
    </row>
    <row r="2116" spans="1:8" hidden="1" x14ac:dyDescent="0.25">
      <c r="A2116" s="31" t="s">
        <v>2429</v>
      </c>
      <c r="B2116" s="31" t="s">
        <v>2590</v>
      </c>
      <c r="C2116" s="31" t="s">
        <v>2408</v>
      </c>
      <c r="D2116" s="41">
        <v>2984.6531</v>
      </c>
      <c r="E2116" s="31" t="s">
        <v>2409</v>
      </c>
      <c r="F2116" s="35" t="str">
        <f>INDEX('Crosswalk Particulates'!$B:$B,MATCH('2017 EPA Data'!A2116,'Crosswalk Particulates'!$A:$A,0))</f>
        <v>process-other-industry</v>
      </c>
      <c r="G2116" s="39">
        <f>INDEX('Crosswalk Particulates'!$E:$E,MATCH('2017 EPA Data'!$B2116,'Crosswalk Particulates'!$D:$D,0))</f>
        <v>0</v>
      </c>
      <c r="H2116" s="50">
        <f t="shared" ref="H2116:H2179" si="33">IF(E2116="TON",D2116/metricton_to_shortton,0)*10^6</f>
        <v>0</v>
      </c>
    </row>
    <row r="2117" spans="1:8" hidden="1" x14ac:dyDescent="0.25">
      <c r="A2117" s="31" t="s">
        <v>2454</v>
      </c>
      <c r="B2117" s="31" t="s">
        <v>2558</v>
      </c>
      <c r="C2117" s="31" t="s">
        <v>2408</v>
      </c>
      <c r="D2117" s="41">
        <v>2975.9934390140002</v>
      </c>
      <c r="E2117" s="31" t="s">
        <v>2409</v>
      </c>
      <c r="F2117" s="35" t="str">
        <f>INDEX('Crosswalk Particulates'!$B:$B,MATCH('2017 EPA Data'!A2117,'Crosswalk Particulates'!$A:$A,0))</f>
        <v>Other-EPA</v>
      </c>
      <c r="G2117" s="39">
        <f>INDEX('Crosswalk Particulates'!$E:$E,MATCH('2017 EPA Data'!$B2117,'Crosswalk Particulates'!$D:$D,0))</f>
        <v>0</v>
      </c>
      <c r="H2117" s="50">
        <f t="shared" si="33"/>
        <v>0</v>
      </c>
    </row>
    <row r="2118" spans="1:8" hidden="1" x14ac:dyDescent="0.25">
      <c r="A2118" s="31" t="s">
        <v>2425</v>
      </c>
      <c r="B2118" s="31" t="s">
        <v>2521</v>
      </c>
      <c r="D2118" s="41">
        <v>2967.7802219726073</v>
      </c>
      <c r="E2118" s="31" t="s">
        <v>2413</v>
      </c>
      <c r="F2118" s="35" t="str">
        <f>INDEX('Crosswalk Particulates'!$B:$B,MATCH('2017 EPA Data'!A2118,'Crosswalk Particulates'!$A:$A,0))</f>
        <v>Other-EPA</v>
      </c>
      <c r="G2118" s="39">
        <f>INDEX('Crosswalk Particulates'!$E:$E,MATCH('2017 EPA Data'!$B2118,'Crosswalk Particulates'!$D:$D,0))</f>
        <v>0</v>
      </c>
      <c r="H2118" s="50">
        <f t="shared" si="33"/>
        <v>2692328130.900207</v>
      </c>
    </row>
    <row r="2119" spans="1:8" hidden="1" x14ac:dyDescent="0.25">
      <c r="A2119" s="31" t="s">
        <v>2477</v>
      </c>
      <c r="B2119" s="31" t="s">
        <v>2645</v>
      </c>
      <c r="C2119" s="31" t="s">
        <v>2408</v>
      </c>
      <c r="D2119" s="41">
        <v>2966.5228400000001</v>
      </c>
      <c r="E2119" s="31" t="s">
        <v>2409</v>
      </c>
      <c r="F2119" s="35" t="str">
        <f>INDEX('Crosswalk Particulates'!$B:$B,MATCH('2017 EPA Data'!A2119,'Crosswalk Particulates'!$A:$A,0))</f>
        <v>process-other-industry</v>
      </c>
      <c r="G2119" s="39">
        <f>INDEX('Crosswalk Particulates'!$E:$E,MATCH('2017 EPA Data'!$B2119,'Crosswalk Particulates'!$D:$D,0))</f>
        <v>0</v>
      </c>
      <c r="H2119" s="50">
        <f t="shared" si="33"/>
        <v>0</v>
      </c>
    </row>
    <row r="2120" spans="1:8" hidden="1" x14ac:dyDescent="0.25">
      <c r="A2120" s="31" t="s">
        <v>2487</v>
      </c>
      <c r="B2120" s="31" t="s">
        <v>2452</v>
      </c>
      <c r="C2120" s="31" t="s">
        <v>2408</v>
      </c>
      <c r="D2120" s="41">
        <v>2963.8350221999999</v>
      </c>
      <c r="E2120" s="31" t="s">
        <v>2409</v>
      </c>
      <c r="F2120" s="35" t="str">
        <f>INDEX('Crosswalk Particulates'!$B:$B,MATCH('2017 EPA Data'!A2120,'Crosswalk Particulates'!$A:$A,0))</f>
        <v>industry-fuel-coal</v>
      </c>
      <c r="G2120" s="39">
        <f>INDEX('Crosswalk Particulates'!$E:$E,MATCH('2017 EPA Data'!$B2120,'Crosswalk Particulates'!$D:$D,0))</f>
        <v>0</v>
      </c>
      <c r="H2120" s="50">
        <f t="shared" si="33"/>
        <v>0</v>
      </c>
    </row>
    <row r="2121" spans="1:8" hidden="1" x14ac:dyDescent="0.25">
      <c r="A2121" s="31" t="s">
        <v>2450</v>
      </c>
      <c r="B2121" s="31" t="s">
        <v>2576</v>
      </c>
      <c r="C2121" s="31" t="s">
        <v>2408</v>
      </c>
      <c r="D2121" s="41">
        <v>2950.2442872449719</v>
      </c>
      <c r="E2121" s="31" t="s">
        <v>2409</v>
      </c>
      <c r="F2121" s="35" t="str">
        <f>INDEX('Crosswalk Particulates'!$B:$B,MATCH('2017 EPA Data'!A2121,'Crosswalk Particulates'!$A:$A,0))</f>
        <v>process-waste-industry</v>
      </c>
      <c r="G2121" s="39">
        <f>INDEX('Crosswalk Particulates'!$E:$E,MATCH('2017 EPA Data'!$B2121,'Crosswalk Particulates'!$D:$D,0))</f>
        <v>0</v>
      </c>
      <c r="H2121" s="50">
        <f t="shared" si="33"/>
        <v>0</v>
      </c>
    </row>
    <row r="2122" spans="1:8" hidden="1" x14ac:dyDescent="0.25">
      <c r="A2122" s="31" t="s">
        <v>2499</v>
      </c>
      <c r="B2122" s="31" t="s">
        <v>2501</v>
      </c>
      <c r="C2122" s="31" t="s">
        <v>2448</v>
      </c>
      <c r="D2122" s="41">
        <v>2943.3029390213069</v>
      </c>
      <c r="E2122" s="31" t="s">
        <v>2413</v>
      </c>
      <c r="F2122" s="35" t="str">
        <f>INDEX('Crosswalk Particulates'!$B:$B,MATCH('2017 EPA Data'!A2122,'Crosswalk Particulates'!$A:$A,0))</f>
        <v>Electricity Sector</v>
      </c>
      <c r="G2122" s="39" t="str">
        <f>INDEX('Crosswalk Particulates'!$E:$E,MATCH('2017 EPA Data'!$B2122,'Crosswalk Particulates'!$D:$D,0))</f>
        <v>PM25</v>
      </c>
      <c r="H2122" s="50">
        <f t="shared" si="33"/>
        <v>2670122686.9222879</v>
      </c>
    </row>
    <row r="2123" spans="1:8" hidden="1" x14ac:dyDescent="0.25">
      <c r="A2123" s="31" t="s">
        <v>2456</v>
      </c>
      <c r="B2123" s="31" t="s">
        <v>2607</v>
      </c>
      <c r="D2123" s="41">
        <v>2921.3576428215783</v>
      </c>
      <c r="E2123" s="31" t="s">
        <v>2413</v>
      </c>
      <c r="F2123" s="35" t="str">
        <f>INDEX('Crosswalk Particulates'!$B:$B,MATCH('2017 EPA Data'!A2123,'Crosswalk Particulates'!$A:$A,0))</f>
        <v>Electricity Sector</v>
      </c>
      <c r="G2123" s="39" t="str">
        <f>INDEX('Crosswalk Particulates'!$E:$E,MATCH('2017 EPA Data'!$B2123,'Crosswalk Particulates'!$D:$D,0))</f>
        <v>BC</v>
      </c>
      <c r="H2123" s="50">
        <f t="shared" si="33"/>
        <v>2650214225.4189644</v>
      </c>
    </row>
    <row r="2124" spans="1:8" hidden="1" x14ac:dyDescent="0.25">
      <c r="A2124" s="31" t="s">
        <v>2555</v>
      </c>
      <c r="B2124" s="31" t="s">
        <v>2481</v>
      </c>
      <c r="C2124" s="31" t="s">
        <v>2448</v>
      </c>
      <c r="D2124" s="41">
        <v>2909.0995794927489</v>
      </c>
      <c r="E2124" s="31" t="s">
        <v>2413</v>
      </c>
      <c r="F2124" s="35" t="str">
        <f>INDEX('Crosswalk Particulates'!$B:$B,MATCH('2017 EPA Data'!A2124,'Crosswalk Particulates'!$A:$A,0))</f>
        <v>Commercial Buildings Sector</v>
      </c>
      <c r="G2124" s="39" t="str">
        <f>INDEX('Crosswalk Particulates'!$E:$E,MATCH('2017 EPA Data'!$B2124,'Crosswalk Particulates'!$D:$D,0))</f>
        <v>PM10</v>
      </c>
      <c r="H2124" s="50">
        <f t="shared" si="33"/>
        <v>2639093884.2002244</v>
      </c>
    </row>
    <row r="2125" spans="1:8" hidden="1" x14ac:dyDescent="0.25">
      <c r="A2125" s="31" t="s">
        <v>2460</v>
      </c>
      <c r="B2125" s="31" t="s">
        <v>2525</v>
      </c>
      <c r="D2125" s="41">
        <v>2903.4144993336322</v>
      </c>
      <c r="E2125" s="31" t="s">
        <v>2413</v>
      </c>
      <c r="F2125" s="35" t="str">
        <f>INDEX('Crosswalk Particulates'!$B:$B,MATCH('2017 EPA Data'!A2125,'Crosswalk Particulates'!$A:$A,0))</f>
        <v>Transportation Sector</v>
      </c>
      <c r="G2125" s="39" t="str">
        <f>INDEX('Crosswalk Particulates'!$E:$E,MATCH('2017 EPA Data'!$B2125,'Crosswalk Particulates'!$D:$D,0))</f>
        <v>OC</v>
      </c>
      <c r="H2125" s="50">
        <f t="shared" si="33"/>
        <v>2633936460.1007271</v>
      </c>
    </row>
    <row r="2126" spans="1:8" hidden="1" x14ac:dyDescent="0.25">
      <c r="A2126" s="31" t="s">
        <v>2444</v>
      </c>
      <c r="B2126" s="31" t="s">
        <v>2635</v>
      </c>
      <c r="C2126" s="31" t="s">
        <v>2408</v>
      </c>
      <c r="D2126" s="41">
        <v>2899.5329999999999</v>
      </c>
      <c r="E2126" s="31" t="s">
        <v>2409</v>
      </c>
      <c r="F2126" s="35" t="str">
        <f>INDEX('Crosswalk Particulates'!$B:$B,MATCH('2017 EPA Data'!A2126,'Crosswalk Particulates'!$A:$A,0))</f>
        <v>process-other-industry</v>
      </c>
      <c r="G2126" s="39">
        <f>INDEX('Crosswalk Particulates'!$E:$E,MATCH('2017 EPA Data'!$B2126,'Crosswalk Particulates'!$D:$D,0))</f>
        <v>0</v>
      </c>
      <c r="H2126" s="50">
        <f t="shared" si="33"/>
        <v>0</v>
      </c>
    </row>
    <row r="2127" spans="1:8" hidden="1" x14ac:dyDescent="0.25">
      <c r="A2127" s="31" t="s">
        <v>2444</v>
      </c>
      <c r="B2127" s="31" t="s">
        <v>2484</v>
      </c>
      <c r="C2127" s="31" t="s">
        <v>2408</v>
      </c>
      <c r="D2127" s="41">
        <v>2890.36</v>
      </c>
      <c r="E2127" s="31" t="s">
        <v>2409</v>
      </c>
      <c r="F2127" s="35" t="str">
        <f>INDEX('Crosswalk Particulates'!$B:$B,MATCH('2017 EPA Data'!A2127,'Crosswalk Particulates'!$A:$A,0))</f>
        <v>process-other-industry</v>
      </c>
      <c r="G2127" s="39">
        <f>INDEX('Crosswalk Particulates'!$E:$E,MATCH('2017 EPA Data'!$B2127,'Crosswalk Particulates'!$D:$D,0))</f>
        <v>0</v>
      </c>
      <c r="H2127" s="50">
        <f t="shared" si="33"/>
        <v>0</v>
      </c>
    </row>
    <row r="2128" spans="1:8" hidden="1" x14ac:dyDescent="0.25">
      <c r="A2128" s="31" t="s">
        <v>2429</v>
      </c>
      <c r="B2128" s="31" t="s">
        <v>2536</v>
      </c>
      <c r="C2128" s="31" t="s">
        <v>2408</v>
      </c>
      <c r="D2128" s="41">
        <v>2885.5411718999999</v>
      </c>
      <c r="E2128" s="31" t="s">
        <v>2409</v>
      </c>
      <c r="F2128" s="35" t="str">
        <f>INDEX('Crosswalk Particulates'!$B:$B,MATCH('2017 EPA Data'!A2128,'Crosswalk Particulates'!$A:$A,0))</f>
        <v>process-other-industry</v>
      </c>
      <c r="G2128" s="39">
        <f>INDEX('Crosswalk Particulates'!$E:$E,MATCH('2017 EPA Data'!$B2128,'Crosswalk Particulates'!$D:$D,0))</f>
        <v>0</v>
      </c>
      <c r="H2128" s="50">
        <f t="shared" si="33"/>
        <v>0</v>
      </c>
    </row>
    <row r="2129" spans="1:8" hidden="1" x14ac:dyDescent="0.25">
      <c r="A2129" s="31" t="s">
        <v>2477</v>
      </c>
      <c r="B2129" s="31" t="s">
        <v>2468</v>
      </c>
      <c r="C2129" s="31" t="s">
        <v>2408</v>
      </c>
      <c r="D2129" s="41">
        <v>2880.5151167597</v>
      </c>
      <c r="E2129" s="31" t="s">
        <v>2409</v>
      </c>
      <c r="F2129" s="35" t="str">
        <f>INDEX('Crosswalk Particulates'!$B:$B,MATCH('2017 EPA Data'!A2129,'Crosswalk Particulates'!$A:$A,0))</f>
        <v>process-other-industry</v>
      </c>
      <c r="G2129" s="39">
        <f>INDEX('Crosswalk Particulates'!$E:$E,MATCH('2017 EPA Data'!$B2129,'Crosswalk Particulates'!$D:$D,0))</f>
        <v>0</v>
      </c>
      <c r="H2129" s="50">
        <f t="shared" si="33"/>
        <v>0</v>
      </c>
    </row>
    <row r="2130" spans="1:8" hidden="1" x14ac:dyDescent="0.25">
      <c r="A2130" s="31" t="s">
        <v>2498</v>
      </c>
      <c r="B2130" s="31" t="s">
        <v>2457</v>
      </c>
      <c r="C2130" s="31" t="s">
        <v>2408</v>
      </c>
      <c r="D2130" s="41">
        <v>2880.2</v>
      </c>
      <c r="E2130" s="31" t="s">
        <v>2409</v>
      </c>
      <c r="F2130" s="35" t="str">
        <f>INDEX('Crosswalk Particulates'!$B:$B,MATCH('2017 EPA Data'!A2130,'Crosswalk Particulates'!$A:$A,0))</f>
        <v>process-cement-industry</v>
      </c>
      <c r="G2130" s="39">
        <f>INDEX('Crosswalk Particulates'!$E:$E,MATCH('2017 EPA Data'!$B2130,'Crosswalk Particulates'!$D:$D,0))</f>
        <v>0</v>
      </c>
      <c r="H2130" s="50">
        <f t="shared" si="33"/>
        <v>0</v>
      </c>
    </row>
    <row r="2131" spans="1:8" hidden="1" x14ac:dyDescent="0.25">
      <c r="A2131" s="31" t="s">
        <v>2475</v>
      </c>
      <c r="B2131" s="31" t="s">
        <v>2536</v>
      </c>
      <c r="C2131" s="31" t="s">
        <v>2408</v>
      </c>
      <c r="D2131" s="41">
        <v>2873.96832853559</v>
      </c>
      <c r="E2131" s="31" t="s">
        <v>2409</v>
      </c>
      <c r="F2131" s="35" t="str">
        <f>INDEX('Crosswalk Particulates'!$B:$B,MATCH('2017 EPA Data'!A2131,'Crosswalk Particulates'!$A:$A,0))</f>
        <v>Electricity Sector</v>
      </c>
      <c r="G2131" s="39">
        <f>INDEX('Crosswalk Particulates'!$E:$E,MATCH('2017 EPA Data'!$B2131,'Crosswalk Particulates'!$D:$D,0))</f>
        <v>0</v>
      </c>
      <c r="H2131" s="50">
        <f t="shared" si="33"/>
        <v>0</v>
      </c>
    </row>
    <row r="2132" spans="1:8" hidden="1" x14ac:dyDescent="0.25">
      <c r="A2132" s="31" t="s">
        <v>2499</v>
      </c>
      <c r="B2132" s="31" t="s">
        <v>2466</v>
      </c>
      <c r="C2132" s="31" t="s">
        <v>2408</v>
      </c>
      <c r="D2132" s="41">
        <v>2867.5114199999998</v>
      </c>
      <c r="E2132" s="31" t="s">
        <v>2409</v>
      </c>
      <c r="F2132" s="35" t="str">
        <f>INDEX('Crosswalk Particulates'!$B:$B,MATCH('2017 EPA Data'!A2132,'Crosswalk Particulates'!$A:$A,0))</f>
        <v>Electricity Sector</v>
      </c>
      <c r="G2132" s="39">
        <f>INDEX('Crosswalk Particulates'!$E:$E,MATCH('2017 EPA Data'!$B2132,'Crosswalk Particulates'!$D:$D,0))</f>
        <v>0</v>
      </c>
      <c r="H2132" s="50">
        <f t="shared" si="33"/>
        <v>0</v>
      </c>
    </row>
    <row r="2133" spans="1:8" hidden="1" x14ac:dyDescent="0.25">
      <c r="A2133" s="31" t="s">
        <v>2446</v>
      </c>
      <c r="B2133" s="31" t="s">
        <v>2458</v>
      </c>
      <c r="C2133" s="31" t="s">
        <v>2408</v>
      </c>
      <c r="D2133" s="41">
        <v>2864.737498</v>
      </c>
      <c r="E2133" s="31" t="s">
        <v>2409</v>
      </c>
      <c r="F2133" s="35" t="str">
        <f>INDEX('Crosswalk Particulates'!$B:$B,MATCH('2017 EPA Data'!A2133,'Crosswalk Particulates'!$A:$A,0))</f>
        <v>process-other-industry</v>
      </c>
      <c r="G2133" s="39">
        <f>INDEX('Crosswalk Particulates'!$E:$E,MATCH('2017 EPA Data'!$B2133,'Crosswalk Particulates'!$D:$D,0))</f>
        <v>0</v>
      </c>
      <c r="H2133" s="50">
        <f t="shared" si="33"/>
        <v>0</v>
      </c>
    </row>
    <row r="2134" spans="1:8" hidden="1" x14ac:dyDescent="0.25">
      <c r="A2134" s="31" t="s">
        <v>2450</v>
      </c>
      <c r="B2134" s="31" t="s">
        <v>2666</v>
      </c>
      <c r="C2134" s="31" t="s">
        <v>2408</v>
      </c>
      <c r="D2134" s="41">
        <v>2854.4047622583203</v>
      </c>
      <c r="E2134" s="31" t="s">
        <v>2409</v>
      </c>
      <c r="F2134" s="35" t="str">
        <f>INDEX('Crosswalk Particulates'!$B:$B,MATCH('2017 EPA Data'!A2134,'Crosswalk Particulates'!$A:$A,0))</f>
        <v>process-waste-industry</v>
      </c>
      <c r="G2134" s="39">
        <f>INDEX('Crosswalk Particulates'!$E:$E,MATCH('2017 EPA Data'!$B2134,'Crosswalk Particulates'!$D:$D,0))</f>
        <v>0</v>
      </c>
      <c r="H2134" s="50">
        <f t="shared" si="33"/>
        <v>0</v>
      </c>
    </row>
    <row r="2135" spans="1:8" hidden="1" x14ac:dyDescent="0.25">
      <c r="A2135" s="31" t="s">
        <v>2410</v>
      </c>
      <c r="B2135" s="31" t="s">
        <v>2667</v>
      </c>
      <c r="C2135" s="31" t="s">
        <v>2408</v>
      </c>
      <c r="D2135" s="41">
        <v>2847.71</v>
      </c>
      <c r="E2135" s="31" t="s">
        <v>2409</v>
      </c>
      <c r="F2135" s="35" t="str">
        <f>INDEX('Crosswalk Particulates'!$B:$B,MATCH('2017 EPA Data'!A2135,'Crosswalk Particulates'!$A:$A,0))</f>
        <v>process-other-industry</v>
      </c>
      <c r="G2135" s="39">
        <f>INDEX('Crosswalk Particulates'!$E:$E,MATCH('2017 EPA Data'!$B2135,'Crosswalk Particulates'!$D:$D,0))</f>
        <v>0</v>
      </c>
      <c r="H2135" s="50">
        <f t="shared" si="33"/>
        <v>0</v>
      </c>
    </row>
    <row r="2136" spans="1:8" hidden="1" x14ac:dyDescent="0.25">
      <c r="A2136" s="31" t="s">
        <v>2450</v>
      </c>
      <c r="B2136" s="31" t="s">
        <v>2650</v>
      </c>
      <c r="C2136" s="31" t="s">
        <v>2408</v>
      </c>
      <c r="D2136" s="41">
        <v>2845.0247400347612</v>
      </c>
      <c r="E2136" s="31" t="s">
        <v>2409</v>
      </c>
      <c r="F2136" s="35" t="str">
        <f>INDEX('Crosswalk Particulates'!$B:$B,MATCH('2017 EPA Data'!A2136,'Crosswalk Particulates'!$A:$A,0))</f>
        <v>process-waste-industry</v>
      </c>
      <c r="G2136" s="39">
        <f>INDEX('Crosswalk Particulates'!$E:$E,MATCH('2017 EPA Data'!$B2136,'Crosswalk Particulates'!$D:$D,0))</f>
        <v>0</v>
      </c>
      <c r="H2136" s="50">
        <f t="shared" si="33"/>
        <v>0</v>
      </c>
    </row>
    <row r="2137" spans="1:8" hidden="1" x14ac:dyDescent="0.25">
      <c r="A2137" s="31" t="s">
        <v>2410</v>
      </c>
      <c r="B2137" s="31" t="s">
        <v>2505</v>
      </c>
      <c r="C2137" s="31" t="s">
        <v>2408</v>
      </c>
      <c r="D2137" s="41">
        <v>2829.2047449315437</v>
      </c>
      <c r="E2137" s="31" t="s">
        <v>2409</v>
      </c>
      <c r="F2137" s="35" t="str">
        <f>INDEX('Crosswalk Particulates'!$B:$B,MATCH('2017 EPA Data'!A2137,'Crosswalk Particulates'!$A:$A,0))</f>
        <v>process-other-industry</v>
      </c>
      <c r="G2137" s="39">
        <f>INDEX('Crosswalk Particulates'!$E:$E,MATCH('2017 EPA Data'!$B2137,'Crosswalk Particulates'!$D:$D,0))</f>
        <v>0</v>
      </c>
      <c r="H2137" s="50">
        <f t="shared" si="33"/>
        <v>0</v>
      </c>
    </row>
    <row r="2138" spans="1:8" hidden="1" x14ac:dyDescent="0.25">
      <c r="A2138" s="31" t="s">
        <v>2491</v>
      </c>
      <c r="B2138" s="31" t="s">
        <v>2547</v>
      </c>
      <c r="C2138" s="31" t="s">
        <v>2408</v>
      </c>
      <c r="D2138" s="41">
        <v>2813.3326873800575</v>
      </c>
      <c r="E2138" s="31" t="s">
        <v>2409</v>
      </c>
      <c r="F2138" s="35" t="str">
        <f>INDEX('Crosswalk Particulates'!$B:$B,MATCH('2017 EPA Data'!A2138,'Crosswalk Particulates'!$A:$A,0))</f>
        <v>industry-fuel-biomass</v>
      </c>
      <c r="G2138" s="39">
        <f>INDEX('Crosswalk Particulates'!$E:$E,MATCH('2017 EPA Data'!$B2138,'Crosswalk Particulates'!$D:$D,0))</f>
        <v>0</v>
      </c>
      <c r="H2138" s="50">
        <f t="shared" si="33"/>
        <v>0</v>
      </c>
    </row>
    <row r="2139" spans="1:8" hidden="1" x14ac:dyDescent="0.25">
      <c r="A2139" s="31" t="s">
        <v>2469</v>
      </c>
      <c r="B2139" s="31" t="s">
        <v>2590</v>
      </c>
      <c r="C2139" s="31" t="s">
        <v>2408</v>
      </c>
      <c r="D2139" s="41">
        <v>2808.7</v>
      </c>
      <c r="E2139" s="31" t="s">
        <v>2409</v>
      </c>
      <c r="F2139" s="35" t="str">
        <f>INDEX('Crosswalk Particulates'!$B:$B,MATCH('2017 EPA Data'!A2139,'Crosswalk Particulates'!$A:$A,0))</f>
        <v>process-chemicals-industry</v>
      </c>
      <c r="G2139" s="39">
        <f>INDEX('Crosswalk Particulates'!$E:$E,MATCH('2017 EPA Data'!$B2139,'Crosswalk Particulates'!$D:$D,0))</f>
        <v>0</v>
      </c>
      <c r="H2139" s="50">
        <f t="shared" si="33"/>
        <v>0</v>
      </c>
    </row>
    <row r="2140" spans="1:8" hidden="1" x14ac:dyDescent="0.25">
      <c r="A2140" s="31" t="s">
        <v>2450</v>
      </c>
      <c r="B2140" s="31" t="s">
        <v>2601</v>
      </c>
      <c r="C2140" s="31" t="s">
        <v>2408</v>
      </c>
      <c r="D2140" s="41">
        <v>2807.4890253698077</v>
      </c>
      <c r="E2140" s="31" t="s">
        <v>2409</v>
      </c>
      <c r="F2140" s="35" t="str">
        <f>INDEX('Crosswalk Particulates'!$B:$B,MATCH('2017 EPA Data'!A2140,'Crosswalk Particulates'!$A:$A,0))</f>
        <v>process-waste-industry</v>
      </c>
      <c r="G2140" s="39">
        <f>INDEX('Crosswalk Particulates'!$E:$E,MATCH('2017 EPA Data'!$B2140,'Crosswalk Particulates'!$D:$D,0))</f>
        <v>0</v>
      </c>
      <c r="H2140" s="50">
        <f t="shared" si="33"/>
        <v>0</v>
      </c>
    </row>
    <row r="2141" spans="1:8" hidden="1" x14ac:dyDescent="0.25">
      <c r="A2141" s="31" t="s">
        <v>2469</v>
      </c>
      <c r="B2141" s="31" t="s">
        <v>2591</v>
      </c>
      <c r="C2141" s="31" t="s">
        <v>2408</v>
      </c>
      <c r="D2141" s="41">
        <v>2804.7917606000001</v>
      </c>
      <c r="E2141" s="31" t="s">
        <v>2409</v>
      </c>
      <c r="F2141" s="35" t="str">
        <f>INDEX('Crosswalk Particulates'!$B:$B,MATCH('2017 EPA Data'!A2141,'Crosswalk Particulates'!$A:$A,0))</f>
        <v>process-chemicals-industry</v>
      </c>
      <c r="G2141" s="39">
        <f>INDEX('Crosswalk Particulates'!$E:$E,MATCH('2017 EPA Data'!$B2141,'Crosswalk Particulates'!$D:$D,0))</f>
        <v>0</v>
      </c>
      <c r="H2141" s="50">
        <f t="shared" si="33"/>
        <v>0</v>
      </c>
    </row>
    <row r="2142" spans="1:8" hidden="1" x14ac:dyDescent="0.25">
      <c r="A2142" s="31" t="s">
        <v>2410</v>
      </c>
      <c r="B2142" s="31" t="s">
        <v>2631</v>
      </c>
      <c r="C2142" s="31" t="s">
        <v>2408</v>
      </c>
      <c r="D2142" s="41">
        <v>2799.6843649651082</v>
      </c>
      <c r="E2142" s="31" t="s">
        <v>2409</v>
      </c>
      <c r="F2142" s="35" t="str">
        <f>INDEX('Crosswalk Particulates'!$B:$B,MATCH('2017 EPA Data'!A2142,'Crosswalk Particulates'!$A:$A,0))</f>
        <v>process-other-industry</v>
      </c>
      <c r="G2142" s="39">
        <f>INDEX('Crosswalk Particulates'!$E:$E,MATCH('2017 EPA Data'!$B2142,'Crosswalk Particulates'!$D:$D,0))</f>
        <v>0</v>
      </c>
      <c r="H2142" s="50">
        <f t="shared" si="33"/>
        <v>0</v>
      </c>
    </row>
    <row r="2143" spans="1:8" hidden="1" x14ac:dyDescent="0.25">
      <c r="A2143" s="31" t="s">
        <v>2450</v>
      </c>
      <c r="B2143" s="31" t="s">
        <v>2504</v>
      </c>
      <c r="C2143" s="31" t="s">
        <v>2408</v>
      </c>
      <c r="D2143" s="41">
        <v>2765.5141681078262</v>
      </c>
      <c r="E2143" s="31" t="s">
        <v>2409</v>
      </c>
      <c r="F2143" s="35" t="str">
        <f>INDEX('Crosswalk Particulates'!$B:$B,MATCH('2017 EPA Data'!A2143,'Crosswalk Particulates'!$A:$A,0))</f>
        <v>process-waste-industry</v>
      </c>
      <c r="G2143" s="39">
        <f>INDEX('Crosswalk Particulates'!$E:$E,MATCH('2017 EPA Data'!$B2143,'Crosswalk Particulates'!$D:$D,0))</f>
        <v>0</v>
      </c>
      <c r="H2143" s="50">
        <f t="shared" si="33"/>
        <v>0</v>
      </c>
    </row>
    <row r="2144" spans="1:8" hidden="1" x14ac:dyDescent="0.25">
      <c r="A2144" s="31" t="s">
        <v>2469</v>
      </c>
      <c r="B2144" s="31" t="s">
        <v>2543</v>
      </c>
      <c r="C2144" s="31" t="s">
        <v>2408</v>
      </c>
      <c r="D2144" s="41">
        <v>2760.2379700000001</v>
      </c>
      <c r="E2144" s="31" t="s">
        <v>2409</v>
      </c>
      <c r="F2144" s="35" t="str">
        <f>INDEX('Crosswalk Particulates'!$B:$B,MATCH('2017 EPA Data'!A2144,'Crosswalk Particulates'!$A:$A,0))</f>
        <v>process-chemicals-industry</v>
      </c>
      <c r="G2144" s="39">
        <f>INDEX('Crosswalk Particulates'!$E:$E,MATCH('2017 EPA Data'!$B2144,'Crosswalk Particulates'!$D:$D,0))</f>
        <v>0</v>
      </c>
      <c r="H2144" s="50">
        <f t="shared" si="33"/>
        <v>0</v>
      </c>
    </row>
    <row r="2145" spans="1:8" hidden="1" x14ac:dyDescent="0.25">
      <c r="A2145" s="31" t="s">
        <v>2450</v>
      </c>
      <c r="B2145" s="31" t="s">
        <v>2608</v>
      </c>
      <c r="C2145" s="31" t="s">
        <v>2408</v>
      </c>
      <c r="D2145" s="41">
        <v>2753.1356270193764</v>
      </c>
      <c r="E2145" s="31" t="s">
        <v>2409</v>
      </c>
      <c r="F2145" s="35" t="str">
        <f>INDEX('Crosswalk Particulates'!$B:$B,MATCH('2017 EPA Data'!A2145,'Crosswalk Particulates'!$A:$A,0))</f>
        <v>process-waste-industry</v>
      </c>
      <c r="G2145" s="39">
        <f>INDEX('Crosswalk Particulates'!$E:$E,MATCH('2017 EPA Data'!$B2145,'Crosswalk Particulates'!$D:$D,0))</f>
        <v>0</v>
      </c>
      <c r="H2145" s="50">
        <f t="shared" si="33"/>
        <v>0</v>
      </c>
    </row>
    <row r="2146" spans="1:8" hidden="1" x14ac:dyDescent="0.25">
      <c r="A2146" s="31" t="s">
        <v>2477</v>
      </c>
      <c r="B2146" s="31" t="s">
        <v>2541</v>
      </c>
      <c r="C2146" s="31" t="s">
        <v>2408</v>
      </c>
      <c r="D2146" s="41">
        <v>2750.1592261999999</v>
      </c>
      <c r="E2146" s="31" t="s">
        <v>2409</v>
      </c>
      <c r="F2146" s="35" t="str">
        <f>INDEX('Crosswalk Particulates'!$B:$B,MATCH('2017 EPA Data'!A2146,'Crosswalk Particulates'!$A:$A,0))</f>
        <v>process-other-industry</v>
      </c>
      <c r="G2146" s="39">
        <f>INDEX('Crosswalk Particulates'!$E:$E,MATCH('2017 EPA Data'!$B2146,'Crosswalk Particulates'!$D:$D,0))</f>
        <v>0</v>
      </c>
      <c r="H2146" s="50">
        <f t="shared" si="33"/>
        <v>0</v>
      </c>
    </row>
    <row r="2147" spans="1:8" hidden="1" x14ac:dyDescent="0.25">
      <c r="A2147" s="31" t="s">
        <v>2555</v>
      </c>
      <c r="B2147" s="31" t="s">
        <v>2501</v>
      </c>
      <c r="C2147" s="31" t="s">
        <v>2448</v>
      </c>
      <c r="D2147" s="41">
        <v>2742.0098790875645</v>
      </c>
      <c r="E2147" s="31" t="s">
        <v>2413</v>
      </c>
      <c r="F2147" s="35" t="str">
        <f>INDEX('Crosswalk Particulates'!$B:$B,MATCH('2017 EPA Data'!A2147,'Crosswalk Particulates'!$A:$A,0))</f>
        <v>Commercial Buildings Sector</v>
      </c>
      <c r="G2147" s="39" t="str">
        <f>INDEX('Crosswalk Particulates'!$E:$E,MATCH('2017 EPA Data'!$B2147,'Crosswalk Particulates'!$D:$D,0))</f>
        <v>PM25</v>
      </c>
      <c r="H2147" s="50">
        <f t="shared" si="33"/>
        <v>2487512477.5131903</v>
      </c>
    </row>
    <row r="2148" spans="1:8" hidden="1" x14ac:dyDescent="0.25">
      <c r="A2148" s="31" t="s">
        <v>2522</v>
      </c>
      <c r="B2148" s="31" t="s">
        <v>2428</v>
      </c>
      <c r="C2148" s="31" t="s">
        <v>2408</v>
      </c>
      <c r="D2148" s="41">
        <v>2733.9350509450906</v>
      </c>
      <c r="E2148" s="31" t="s">
        <v>2409</v>
      </c>
      <c r="F2148" s="35" t="str">
        <f>INDEX('Crosswalk Particulates'!$B:$B,MATCH('2017 EPA Data'!A2148,'Crosswalk Particulates'!$A:$A,0))</f>
        <v>Residential Buildings Sector</v>
      </c>
      <c r="G2148" s="39">
        <f>INDEX('Crosswalk Particulates'!$E:$E,MATCH('2017 EPA Data'!$B2148,'Crosswalk Particulates'!$D:$D,0))</f>
        <v>0</v>
      </c>
      <c r="H2148" s="50">
        <f t="shared" si="33"/>
        <v>0</v>
      </c>
    </row>
    <row r="2149" spans="1:8" hidden="1" x14ac:dyDescent="0.25">
      <c r="A2149" s="31" t="s">
        <v>2410</v>
      </c>
      <c r="B2149" s="31" t="s">
        <v>2668</v>
      </c>
      <c r="C2149" s="31" t="s">
        <v>2408</v>
      </c>
      <c r="D2149" s="41">
        <v>2725.5979000000002</v>
      </c>
      <c r="E2149" s="31" t="s">
        <v>2409</v>
      </c>
      <c r="F2149" s="35" t="str">
        <f>INDEX('Crosswalk Particulates'!$B:$B,MATCH('2017 EPA Data'!A2149,'Crosswalk Particulates'!$A:$A,0))</f>
        <v>process-other-industry</v>
      </c>
      <c r="G2149" s="39">
        <f>INDEX('Crosswalk Particulates'!$E:$E,MATCH('2017 EPA Data'!$B2149,'Crosswalk Particulates'!$D:$D,0))</f>
        <v>0</v>
      </c>
      <c r="H2149" s="50">
        <f t="shared" si="33"/>
        <v>0</v>
      </c>
    </row>
    <row r="2150" spans="1:8" hidden="1" x14ac:dyDescent="0.25">
      <c r="A2150" s="31" t="s">
        <v>2450</v>
      </c>
      <c r="B2150" s="31" t="s">
        <v>2577</v>
      </c>
      <c r="C2150" s="31" t="s">
        <v>2408</v>
      </c>
      <c r="D2150" s="41">
        <v>2719.53758140424</v>
      </c>
      <c r="E2150" s="31" t="s">
        <v>2409</v>
      </c>
      <c r="F2150" s="35" t="str">
        <f>INDEX('Crosswalk Particulates'!$B:$B,MATCH('2017 EPA Data'!A2150,'Crosswalk Particulates'!$A:$A,0))</f>
        <v>process-waste-industry</v>
      </c>
      <c r="G2150" s="39">
        <f>INDEX('Crosswalk Particulates'!$E:$E,MATCH('2017 EPA Data'!$B2150,'Crosswalk Particulates'!$D:$D,0))</f>
        <v>0</v>
      </c>
      <c r="H2150" s="50">
        <f t="shared" si="33"/>
        <v>0</v>
      </c>
    </row>
    <row r="2151" spans="1:8" hidden="1" x14ac:dyDescent="0.25">
      <c r="A2151" s="31" t="s">
        <v>2445</v>
      </c>
      <c r="B2151" s="31" t="s">
        <v>2527</v>
      </c>
      <c r="C2151" s="31" t="s">
        <v>2408</v>
      </c>
      <c r="D2151" s="41">
        <v>2717.1706096750677</v>
      </c>
      <c r="E2151" s="31" t="s">
        <v>2409</v>
      </c>
      <c r="F2151" s="35" t="str">
        <f>INDEX('Crosswalk Particulates'!$B:$B,MATCH('2017 EPA Data'!A2151,'Crosswalk Particulates'!$A:$A,0))</f>
        <v>Transportation Sector</v>
      </c>
      <c r="G2151" s="39">
        <f>INDEX('Crosswalk Particulates'!$E:$E,MATCH('2017 EPA Data'!$B2151,'Crosswalk Particulates'!$D:$D,0))</f>
        <v>0</v>
      </c>
      <c r="H2151" s="50">
        <f t="shared" si="33"/>
        <v>0</v>
      </c>
    </row>
    <row r="2152" spans="1:8" hidden="1" x14ac:dyDescent="0.25">
      <c r="A2152" s="31" t="s">
        <v>2483</v>
      </c>
      <c r="B2152" s="31" t="s">
        <v>2618</v>
      </c>
      <c r="C2152" s="31" t="s">
        <v>2408</v>
      </c>
      <c r="D2152" s="41">
        <v>2716.75</v>
      </c>
      <c r="E2152" s="31" t="s">
        <v>2409</v>
      </c>
      <c r="F2152" s="35" t="str">
        <f>INDEX('Crosswalk Particulates'!$B:$B,MATCH('2017 EPA Data'!A2152,'Crosswalk Particulates'!$A:$A,0))</f>
        <v>process-ngps-industry</v>
      </c>
      <c r="G2152" s="39">
        <f>INDEX('Crosswalk Particulates'!$E:$E,MATCH('2017 EPA Data'!$B2152,'Crosswalk Particulates'!$D:$D,0))</f>
        <v>0</v>
      </c>
      <c r="H2152" s="50">
        <f t="shared" si="33"/>
        <v>0</v>
      </c>
    </row>
    <row r="2153" spans="1:8" hidden="1" x14ac:dyDescent="0.25">
      <c r="A2153" s="31" t="s">
        <v>2469</v>
      </c>
      <c r="B2153" s="31" t="s">
        <v>2669</v>
      </c>
      <c r="C2153" s="31" t="s">
        <v>2408</v>
      </c>
      <c r="D2153" s="41">
        <v>2705.5535878400001</v>
      </c>
      <c r="E2153" s="31" t="s">
        <v>2409</v>
      </c>
      <c r="F2153" s="35" t="str">
        <f>INDEX('Crosswalk Particulates'!$B:$B,MATCH('2017 EPA Data'!A2153,'Crosswalk Particulates'!$A:$A,0))</f>
        <v>process-chemicals-industry</v>
      </c>
      <c r="G2153" s="39">
        <f>INDEX('Crosswalk Particulates'!$E:$E,MATCH('2017 EPA Data'!$B2153,'Crosswalk Particulates'!$D:$D,0))</f>
        <v>0</v>
      </c>
      <c r="H2153" s="50">
        <f t="shared" si="33"/>
        <v>0</v>
      </c>
    </row>
    <row r="2154" spans="1:8" hidden="1" x14ac:dyDescent="0.25">
      <c r="A2154" s="31" t="s">
        <v>2546</v>
      </c>
      <c r="B2154" s="31" t="s">
        <v>2430</v>
      </c>
      <c r="C2154" s="31" t="s">
        <v>2408</v>
      </c>
      <c r="D2154" s="41">
        <v>2698.6515992700001</v>
      </c>
      <c r="E2154" s="31" t="s">
        <v>2409</v>
      </c>
      <c r="F2154" s="35" t="str">
        <f>INDEX('Crosswalk Particulates'!$B:$B,MATCH('2017 EPA Data'!A2154,'Crosswalk Particulates'!$A:$A,0))</f>
        <v>Commercial Buildings Sector</v>
      </c>
      <c r="G2154" s="39">
        <f>INDEX('Crosswalk Particulates'!$E:$E,MATCH('2017 EPA Data'!$B2154,'Crosswalk Particulates'!$D:$D,0))</f>
        <v>0</v>
      </c>
      <c r="H2154" s="50">
        <f t="shared" si="33"/>
        <v>0</v>
      </c>
    </row>
    <row r="2155" spans="1:8" hidden="1" x14ac:dyDescent="0.25">
      <c r="A2155" s="31" t="s">
        <v>2456</v>
      </c>
      <c r="B2155" s="31" t="s">
        <v>2474</v>
      </c>
      <c r="D2155" s="41">
        <v>2672.5259999999998</v>
      </c>
      <c r="E2155" s="31" t="s">
        <v>2409</v>
      </c>
      <c r="F2155" s="35" t="str">
        <f>INDEX('Crosswalk Particulates'!$B:$B,MATCH('2017 EPA Data'!A2155,'Crosswalk Particulates'!$A:$A,0))</f>
        <v>Electricity Sector</v>
      </c>
      <c r="G2155" s="39">
        <f>INDEX('Crosswalk Particulates'!$E:$E,MATCH('2017 EPA Data'!$B2155,'Crosswalk Particulates'!$D:$D,0))</f>
        <v>0</v>
      </c>
      <c r="H2155" s="50">
        <f t="shared" si="33"/>
        <v>0</v>
      </c>
    </row>
    <row r="2156" spans="1:8" hidden="1" x14ac:dyDescent="0.25">
      <c r="A2156" s="31" t="s">
        <v>2477</v>
      </c>
      <c r="B2156" s="31" t="s">
        <v>2500</v>
      </c>
      <c r="C2156" s="31" t="s">
        <v>2448</v>
      </c>
      <c r="D2156" s="41">
        <v>2669.00426659305</v>
      </c>
      <c r="E2156" s="31" t="s">
        <v>2413</v>
      </c>
      <c r="F2156" s="35" t="str">
        <f>INDEX('Crosswalk Particulates'!$B:$B,MATCH('2017 EPA Data'!A2156,'Crosswalk Particulates'!$A:$A,0))</f>
        <v>process-other-industry</v>
      </c>
      <c r="G2156" s="39" t="str">
        <f>INDEX('Crosswalk Particulates'!$E:$E,MATCH('2017 EPA Data'!$B2156,'Crosswalk Particulates'!$D:$D,0))</f>
        <v>NOX</v>
      </c>
      <c r="H2156" s="50">
        <f t="shared" si="33"/>
        <v>2421282821.1601548</v>
      </c>
    </row>
    <row r="2157" spans="1:8" hidden="1" x14ac:dyDescent="0.25">
      <c r="A2157" s="31" t="s">
        <v>2491</v>
      </c>
      <c r="B2157" s="31" t="s">
        <v>2608</v>
      </c>
      <c r="C2157" s="31" t="s">
        <v>2408</v>
      </c>
      <c r="D2157" s="41">
        <v>2665.5436909999999</v>
      </c>
      <c r="E2157" s="31" t="s">
        <v>2409</v>
      </c>
      <c r="F2157" s="35" t="str">
        <f>INDEX('Crosswalk Particulates'!$B:$B,MATCH('2017 EPA Data'!A2157,'Crosswalk Particulates'!$A:$A,0))</f>
        <v>industry-fuel-biomass</v>
      </c>
      <c r="G2157" s="39">
        <f>INDEX('Crosswalk Particulates'!$E:$E,MATCH('2017 EPA Data'!$B2157,'Crosswalk Particulates'!$D:$D,0))</f>
        <v>0</v>
      </c>
      <c r="H2157" s="50">
        <f t="shared" si="33"/>
        <v>0</v>
      </c>
    </row>
    <row r="2158" spans="1:8" hidden="1" x14ac:dyDescent="0.25">
      <c r="A2158" s="31" t="s">
        <v>2555</v>
      </c>
      <c r="B2158" s="31" t="s">
        <v>2447</v>
      </c>
      <c r="C2158" s="31" t="s">
        <v>2448</v>
      </c>
      <c r="D2158" s="41">
        <v>2644.9864435065242</v>
      </c>
      <c r="E2158" s="31" t="s">
        <v>2413</v>
      </c>
      <c r="F2158" s="35" t="str">
        <f>INDEX('Crosswalk Particulates'!$B:$B,MATCH('2017 EPA Data'!A2158,'Crosswalk Particulates'!$A:$A,0))</f>
        <v>Commercial Buildings Sector</v>
      </c>
      <c r="G2158" s="39" t="str">
        <f>INDEX('Crosswalk Particulates'!$E:$E,MATCH('2017 EPA Data'!$B2158,'Crosswalk Particulates'!$D:$D,0))</f>
        <v>VOC</v>
      </c>
      <c r="H2158" s="50">
        <f t="shared" si="33"/>
        <v>2399494192.6558995</v>
      </c>
    </row>
    <row r="2159" spans="1:8" hidden="1" x14ac:dyDescent="0.25">
      <c r="A2159" s="31" t="s">
        <v>2445</v>
      </c>
      <c r="B2159" s="31" t="s">
        <v>2505</v>
      </c>
      <c r="C2159" s="31" t="s">
        <v>2408</v>
      </c>
      <c r="D2159" s="41">
        <v>2642.0663166853492</v>
      </c>
      <c r="E2159" s="31" t="s">
        <v>2409</v>
      </c>
      <c r="F2159" s="35" t="str">
        <f>INDEX('Crosswalk Particulates'!$B:$B,MATCH('2017 EPA Data'!A2159,'Crosswalk Particulates'!$A:$A,0))</f>
        <v>Transportation Sector</v>
      </c>
      <c r="G2159" s="39">
        <f>INDEX('Crosswalk Particulates'!$E:$E,MATCH('2017 EPA Data'!$B2159,'Crosswalk Particulates'!$D:$D,0))</f>
        <v>0</v>
      </c>
      <c r="H2159" s="50">
        <f t="shared" si="33"/>
        <v>0</v>
      </c>
    </row>
    <row r="2160" spans="1:8" hidden="1" x14ac:dyDescent="0.25">
      <c r="A2160" s="31" t="s">
        <v>2472</v>
      </c>
      <c r="B2160" s="31" t="s">
        <v>2497</v>
      </c>
      <c r="C2160" s="31" t="s">
        <v>2408</v>
      </c>
      <c r="D2160" s="41">
        <v>2632.8656039840998</v>
      </c>
      <c r="E2160" s="31" t="s">
        <v>2409</v>
      </c>
      <c r="F2160" s="35" t="str">
        <f>INDEX('Crosswalk Particulates'!$B:$B,MATCH('2017 EPA Data'!A2160,'Crosswalk Particulates'!$A:$A,0))</f>
        <v>Electricity Sector</v>
      </c>
      <c r="G2160" s="39">
        <f>INDEX('Crosswalk Particulates'!$E:$E,MATCH('2017 EPA Data'!$B2160,'Crosswalk Particulates'!$D:$D,0))</f>
        <v>0</v>
      </c>
      <c r="H2160" s="50">
        <f t="shared" si="33"/>
        <v>0</v>
      </c>
    </row>
    <row r="2161" spans="1:8" hidden="1" x14ac:dyDescent="0.25">
      <c r="A2161" s="31" t="s">
        <v>2491</v>
      </c>
      <c r="B2161" s="31" t="s">
        <v>2581</v>
      </c>
      <c r="C2161" s="31" t="s">
        <v>2408</v>
      </c>
      <c r="D2161" s="41">
        <v>2628.5591939999999</v>
      </c>
      <c r="E2161" s="31" t="s">
        <v>2409</v>
      </c>
      <c r="F2161" s="35" t="str">
        <f>INDEX('Crosswalk Particulates'!$B:$B,MATCH('2017 EPA Data'!A2161,'Crosswalk Particulates'!$A:$A,0))</f>
        <v>industry-fuel-biomass</v>
      </c>
      <c r="G2161" s="39">
        <f>INDEX('Crosswalk Particulates'!$E:$E,MATCH('2017 EPA Data'!$B2161,'Crosswalk Particulates'!$D:$D,0))</f>
        <v>0</v>
      </c>
      <c r="H2161" s="50">
        <f t="shared" si="33"/>
        <v>0</v>
      </c>
    </row>
    <row r="2162" spans="1:8" hidden="1" x14ac:dyDescent="0.25">
      <c r="A2162" s="31" t="s">
        <v>2523</v>
      </c>
      <c r="B2162" s="31" t="s">
        <v>2439</v>
      </c>
      <c r="C2162" s="31" t="s">
        <v>2408</v>
      </c>
      <c r="D2162" s="41">
        <v>2615.0331192879999</v>
      </c>
      <c r="E2162" s="31" t="s">
        <v>2409</v>
      </c>
      <c r="F2162" s="35" t="str">
        <f>INDEX('Crosswalk Particulates'!$B:$B,MATCH('2017 EPA Data'!A2162,'Crosswalk Particulates'!$A:$A,0))</f>
        <v>industry-fuel-other</v>
      </c>
      <c r="G2162" s="39">
        <f>INDEX('Crosswalk Particulates'!$E:$E,MATCH('2017 EPA Data'!$B2162,'Crosswalk Particulates'!$D:$D,0))</f>
        <v>0</v>
      </c>
      <c r="H2162" s="50">
        <f t="shared" si="33"/>
        <v>0</v>
      </c>
    </row>
    <row r="2163" spans="1:8" hidden="1" x14ac:dyDescent="0.25">
      <c r="A2163" s="31" t="s">
        <v>2469</v>
      </c>
      <c r="B2163" s="31" t="s">
        <v>2670</v>
      </c>
      <c r="C2163" s="31" t="s">
        <v>2408</v>
      </c>
      <c r="D2163" s="41">
        <v>2609.4375809120002</v>
      </c>
      <c r="E2163" s="31" t="s">
        <v>2409</v>
      </c>
      <c r="F2163" s="35" t="str">
        <f>INDEX('Crosswalk Particulates'!$B:$B,MATCH('2017 EPA Data'!A2163,'Crosswalk Particulates'!$A:$A,0))</f>
        <v>process-chemicals-industry</v>
      </c>
      <c r="G2163" s="39">
        <f>INDEX('Crosswalk Particulates'!$E:$E,MATCH('2017 EPA Data'!$B2163,'Crosswalk Particulates'!$D:$D,0))</f>
        <v>0</v>
      </c>
      <c r="H2163" s="50">
        <f t="shared" si="33"/>
        <v>0</v>
      </c>
    </row>
    <row r="2164" spans="1:8" hidden="1" x14ac:dyDescent="0.25">
      <c r="A2164" s="31" t="s">
        <v>2483</v>
      </c>
      <c r="B2164" s="31" t="s">
        <v>2496</v>
      </c>
      <c r="C2164" s="31" t="s">
        <v>2448</v>
      </c>
      <c r="D2164" s="41">
        <v>2598.2285390642428</v>
      </c>
      <c r="E2164" s="31" t="s">
        <v>2413</v>
      </c>
      <c r="F2164" s="35" t="str">
        <f>INDEX('Crosswalk Particulates'!$B:$B,MATCH('2017 EPA Data'!A2164,'Crosswalk Particulates'!$A:$A,0))</f>
        <v>process-ngps-industry</v>
      </c>
      <c r="G2164" s="39">
        <f>INDEX('Crosswalk Particulates'!$E:$E,MATCH('2017 EPA Data'!$B2164,'Crosswalk Particulates'!$D:$D,0))</f>
        <v>0</v>
      </c>
      <c r="H2164" s="50">
        <f t="shared" si="33"/>
        <v>2357076084.8257232</v>
      </c>
    </row>
    <row r="2165" spans="1:8" hidden="1" x14ac:dyDescent="0.25">
      <c r="A2165" s="31" t="s">
        <v>2523</v>
      </c>
      <c r="B2165" s="31" t="s">
        <v>2564</v>
      </c>
      <c r="C2165" s="31" t="s">
        <v>2408</v>
      </c>
      <c r="D2165" s="41">
        <v>2592.1335481790002</v>
      </c>
      <c r="E2165" s="31" t="s">
        <v>2409</v>
      </c>
      <c r="F2165" s="35" t="str">
        <f>INDEX('Crosswalk Particulates'!$B:$B,MATCH('2017 EPA Data'!A2165,'Crosswalk Particulates'!$A:$A,0))</f>
        <v>industry-fuel-other</v>
      </c>
      <c r="G2165" s="39">
        <f>INDEX('Crosswalk Particulates'!$E:$E,MATCH('2017 EPA Data'!$B2165,'Crosswalk Particulates'!$D:$D,0))</f>
        <v>0</v>
      </c>
      <c r="H2165" s="50">
        <f t="shared" si="33"/>
        <v>0</v>
      </c>
    </row>
    <row r="2166" spans="1:8" hidden="1" x14ac:dyDescent="0.25">
      <c r="A2166" s="31" t="s">
        <v>2440</v>
      </c>
      <c r="B2166" s="31" t="s">
        <v>2666</v>
      </c>
      <c r="C2166" s="31" t="s">
        <v>2408</v>
      </c>
      <c r="D2166" s="41">
        <v>2591.2427196869025</v>
      </c>
      <c r="E2166" s="31" t="s">
        <v>2409</v>
      </c>
      <c r="F2166" s="35" t="str">
        <f>INDEX('Crosswalk Particulates'!$B:$B,MATCH('2017 EPA Data'!A2166,'Crosswalk Particulates'!$A:$A,0))</f>
        <v>Residential Buildings Sector</v>
      </c>
      <c r="G2166" s="39">
        <f>INDEX('Crosswalk Particulates'!$E:$E,MATCH('2017 EPA Data'!$B2166,'Crosswalk Particulates'!$D:$D,0))</f>
        <v>0</v>
      </c>
      <c r="H2166" s="50">
        <f t="shared" si="33"/>
        <v>0</v>
      </c>
    </row>
    <row r="2167" spans="1:8" hidden="1" x14ac:dyDescent="0.25">
      <c r="A2167" s="31" t="s">
        <v>2450</v>
      </c>
      <c r="B2167" s="31" t="s">
        <v>2434</v>
      </c>
      <c r="C2167" s="31" t="s">
        <v>2408</v>
      </c>
      <c r="D2167" s="41">
        <v>2590.5324000000001</v>
      </c>
      <c r="E2167" s="31" t="s">
        <v>2409</v>
      </c>
      <c r="F2167" s="35" t="str">
        <f>INDEX('Crosswalk Particulates'!$B:$B,MATCH('2017 EPA Data'!A2167,'Crosswalk Particulates'!$A:$A,0))</f>
        <v>process-waste-industry</v>
      </c>
      <c r="G2167" s="39">
        <f>INDEX('Crosswalk Particulates'!$E:$E,MATCH('2017 EPA Data'!$B2167,'Crosswalk Particulates'!$D:$D,0))</f>
        <v>0</v>
      </c>
      <c r="H2167" s="50">
        <f t="shared" si="33"/>
        <v>0</v>
      </c>
    </row>
    <row r="2168" spans="1:8" hidden="1" x14ac:dyDescent="0.25">
      <c r="A2168" s="31" t="s">
        <v>2475</v>
      </c>
      <c r="B2168" s="31" t="s">
        <v>2452</v>
      </c>
      <c r="C2168" s="31" t="s">
        <v>2408</v>
      </c>
      <c r="D2168" s="41">
        <v>2590.4565154493998</v>
      </c>
      <c r="E2168" s="31" t="s">
        <v>2409</v>
      </c>
      <c r="F2168" s="35" t="str">
        <f>INDEX('Crosswalk Particulates'!$B:$B,MATCH('2017 EPA Data'!A2168,'Crosswalk Particulates'!$A:$A,0))</f>
        <v>Electricity Sector</v>
      </c>
      <c r="G2168" s="39">
        <f>INDEX('Crosswalk Particulates'!$E:$E,MATCH('2017 EPA Data'!$B2168,'Crosswalk Particulates'!$D:$D,0))</f>
        <v>0</v>
      </c>
      <c r="H2168" s="50">
        <f t="shared" si="33"/>
        <v>0</v>
      </c>
    </row>
    <row r="2169" spans="1:8" hidden="1" x14ac:dyDescent="0.25">
      <c r="A2169" s="31" t="s">
        <v>2477</v>
      </c>
      <c r="B2169" s="31" t="s">
        <v>2640</v>
      </c>
      <c r="C2169" s="31" t="s">
        <v>2408</v>
      </c>
      <c r="D2169" s="41">
        <v>2588.0369999999998</v>
      </c>
      <c r="E2169" s="31" t="s">
        <v>2409</v>
      </c>
      <c r="F2169" s="35" t="str">
        <f>INDEX('Crosswalk Particulates'!$B:$B,MATCH('2017 EPA Data'!A2169,'Crosswalk Particulates'!$A:$A,0))</f>
        <v>process-other-industry</v>
      </c>
      <c r="G2169" s="39">
        <f>INDEX('Crosswalk Particulates'!$E:$E,MATCH('2017 EPA Data'!$B2169,'Crosswalk Particulates'!$D:$D,0))</f>
        <v>0</v>
      </c>
      <c r="H2169" s="50">
        <f t="shared" si="33"/>
        <v>0</v>
      </c>
    </row>
    <row r="2170" spans="1:8" hidden="1" x14ac:dyDescent="0.25">
      <c r="A2170" s="31" t="s">
        <v>2463</v>
      </c>
      <c r="B2170" s="31" t="s">
        <v>2419</v>
      </c>
      <c r="C2170" s="31" t="s">
        <v>2408</v>
      </c>
      <c r="D2170" s="41">
        <v>2586.957534312</v>
      </c>
      <c r="E2170" s="31" t="s">
        <v>2409</v>
      </c>
      <c r="F2170" s="35" t="str">
        <f>INDEX('Crosswalk Particulates'!$B:$B,MATCH('2017 EPA Data'!A2170,'Crosswalk Particulates'!$A:$A,0))</f>
        <v>process-other-industry</v>
      </c>
      <c r="G2170" s="39">
        <f>INDEX('Crosswalk Particulates'!$E:$E,MATCH('2017 EPA Data'!$B2170,'Crosswalk Particulates'!$D:$D,0))</f>
        <v>0</v>
      </c>
      <c r="H2170" s="50">
        <f t="shared" si="33"/>
        <v>0</v>
      </c>
    </row>
    <row r="2171" spans="1:8" hidden="1" x14ac:dyDescent="0.25">
      <c r="A2171" s="31" t="s">
        <v>2491</v>
      </c>
      <c r="B2171" s="31" t="s">
        <v>2575</v>
      </c>
      <c r="C2171" s="31" t="s">
        <v>2408</v>
      </c>
      <c r="D2171" s="41">
        <v>2579.8615547790405</v>
      </c>
      <c r="E2171" s="31" t="s">
        <v>2409</v>
      </c>
      <c r="F2171" s="35" t="str">
        <f>INDEX('Crosswalk Particulates'!$B:$B,MATCH('2017 EPA Data'!A2171,'Crosswalk Particulates'!$A:$A,0))</f>
        <v>industry-fuel-biomass</v>
      </c>
      <c r="G2171" s="39">
        <f>INDEX('Crosswalk Particulates'!$E:$E,MATCH('2017 EPA Data'!$B2171,'Crosswalk Particulates'!$D:$D,0))</f>
        <v>0</v>
      </c>
      <c r="H2171" s="50">
        <f t="shared" si="33"/>
        <v>0</v>
      </c>
    </row>
    <row r="2172" spans="1:8" hidden="1" x14ac:dyDescent="0.25">
      <c r="A2172" s="31" t="s">
        <v>2556</v>
      </c>
      <c r="B2172" s="31" t="s">
        <v>2435</v>
      </c>
      <c r="C2172" s="31" t="s">
        <v>2408</v>
      </c>
      <c r="D2172" s="41">
        <v>2578.3426619759239</v>
      </c>
      <c r="E2172" s="31" t="s">
        <v>2409</v>
      </c>
      <c r="F2172" s="35" t="str">
        <f>INDEX('Crosswalk Particulates'!$B:$B,MATCH('2017 EPA Data'!A2172,'Crosswalk Particulates'!$A:$A,0))</f>
        <v>Commercial Buildings Sector</v>
      </c>
      <c r="G2172" s="39">
        <f>INDEX('Crosswalk Particulates'!$E:$E,MATCH('2017 EPA Data'!$B2172,'Crosswalk Particulates'!$D:$D,0))</f>
        <v>0</v>
      </c>
      <c r="H2172" s="50">
        <f t="shared" si="33"/>
        <v>0</v>
      </c>
    </row>
    <row r="2173" spans="1:8" hidden="1" x14ac:dyDescent="0.25">
      <c r="A2173" s="31" t="s">
        <v>2469</v>
      </c>
      <c r="B2173" s="31" t="s">
        <v>2642</v>
      </c>
      <c r="C2173" s="31" t="s">
        <v>2408</v>
      </c>
      <c r="D2173" s="41">
        <v>2577.4577506741834</v>
      </c>
      <c r="E2173" s="31" t="s">
        <v>2409</v>
      </c>
      <c r="F2173" s="35" t="str">
        <f>INDEX('Crosswalk Particulates'!$B:$B,MATCH('2017 EPA Data'!A2173,'Crosswalk Particulates'!$A:$A,0))</f>
        <v>process-chemicals-industry</v>
      </c>
      <c r="G2173" s="39">
        <f>INDEX('Crosswalk Particulates'!$E:$E,MATCH('2017 EPA Data'!$B2173,'Crosswalk Particulates'!$D:$D,0))</f>
        <v>0</v>
      </c>
      <c r="H2173" s="50">
        <f t="shared" si="33"/>
        <v>0</v>
      </c>
    </row>
    <row r="2174" spans="1:8" hidden="1" x14ac:dyDescent="0.25">
      <c r="A2174" s="31" t="s">
        <v>2494</v>
      </c>
      <c r="B2174" s="31" t="s">
        <v>2644</v>
      </c>
      <c r="D2174" s="41">
        <v>2571.2335878224185</v>
      </c>
      <c r="E2174" s="31" t="s">
        <v>2413</v>
      </c>
      <c r="F2174" s="35" t="str">
        <f>INDEX('Crosswalk Particulates'!$B:$B,MATCH('2017 EPA Data'!A2174,'Crosswalk Particulates'!$A:$A,0))</f>
        <v>Transportation Sector</v>
      </c>
      <c r="G2174" s="39">
        <f>INDEX('Crosswalk Particulates'!$E:$E,MATCH('2017 EPA Data'!$B2174,'Crosswalk Particulates'!$D:$D,0))</f>
        <v>0</v>
      </c>
      <c r="H2174" s="50">
        <f t="shared" si="33"/>
        <v>2332586647.8780184</v>
      </c>
    </row>
    <row r="2175" spans="1:8" hidden="1" x14ac:dyDescent="0.25">
      <c r="A2175" s="31" t="s">
        <v>2442</v>
      </c>
      <c r="B2175" s="31" t="s">
        <v>2519</v>
      </c>
      <c r="C2175" s="31" t="s">
        <v>2408</v>
      </c>
      <c r="D2175" s="41">
        <v>2568.3671094884417</v>
      </c>
      <c r="E2175" s="31" t="s">
        <v>2409</v>
      </c>
      <c r="F2175" s="35" t="str">
        <f>INDEX('Crosswalk Particulates'!$B:$B,MATCH('2017 EPA Data'!A2175,'Crosswalk Particulates'!$A:$A,0))</f>
        <v>industry-fuel-natural gas</v>
      </c>
      <c r="G2175" s="39">
        <f>INDEX('Crosswalk Particulates'!$E:$E,MATCH('2017 EPA Data'!$B2175,'Crosswalk Particulates'!$D:$D,0))</f>
        <v>0</v>
      </c>
      <c r="H2175" s="50">
        <f t="shared" si="33"/>
        <v>0</v>
      </c>
    </row>
    <row r="2176" spans="1:8" hidden="1" x14ac:dyDescent="0.25">
      <c r="A2176" s="31" t="s">
        <v>2438</v>
      </c>
      <c r="B2176" s="31" t="s">
        <v>2655</v>
      </c>
      <c r="C2176" s="31" t="s">
        <v>2408</v>
      </c>
      <c r="D2176" s="41">
        <v>2566.54</v>
      </c>
      <c r="E2176" s="31" t="s">
        <v>2409</v>
      </c>
      <c r="F2176" s="35" t="str">
        <f>INDEX('Crosswalk Particulates'!$B:$B,MATCH('2017 EPA Data'!A2176,'Crosswalk Particulates'!$A:$A,0))</f>
        <v>process-other-industry</v>
      </c>
      <c r="G2176" s="39">
        <f>INDEX('Crosswalk Particulates'!$E:$E,MATCH('2017 EPA Data'!$B2176,'Crosswalk Particulates'!$D:$D,0))</f>
        <v>0</v>
      </c>
      <c r="H2176" s="50">
        <f t="shared" si="33"/>
        <v>0</v>
      </c>
    </row>
    <row r="2177" spans="1:8" hidden="1" x14ac:dyDescent="0.25">
      <c r="A2177" s="31" t="s">
        <v>2498</v>
      </c>
      <c r="B2177" s="31" t="s">
        <v>2536</v>
      </c>
      <c r="C2177" s="31" t="s">
        <v>2408</v>
      </c>
      <c r="D2177" s="41">
        <v>2562.3031999999998</v>
      </c>
      <c r="E2177" s="31" t="s">
        <v>2409</v>
      </c>
      <c r="F2177" s="35" t="str">
        <f>INDEX('Crosswalk Particulates'!$B:$B,MATCH('2017 EPA Data'!A2177,'Crosswalk Particulates'!$A:$A,0))</f>
        <v>process-cement-industry</v>
      </c>
      <c r="G2177" s="39">
        <f>INDEX('Crosswalk Particulates'!$E:$E,MATCH('2017 EPA Data'!$B2177,'Crosswalk Particulates'!$D:$D,0))</f>
        <v>0</v>
      </c>
      <c r="H2177" s="50">
        <f t="shared" si="33"/>
        <v>0</v>
      </c>
    </row>
    <row r="2178" spans="1:8" hidden="1" x14ac:dyDescent="0.25">
      <c r="A2178" s="31" t="s">
        <v>2510</v>
      </c>
      <c r="B2178" s="31" t="s">
        <v>2489</v>
      </c>
      <c r="C2178" s="31" t="s">
        <v>2408</v>
      </c>
      <c r="D2178" s="41">
        <v>2562.0652</v>
      </c>
      <c r="E2178" s="31" t="s">
        <v>2409</v>
      </c>
      <c r="F2178" s="35" t="str">
        <f>INDEX('Crosswalk Particulates'!$B:$B,MATCH('2017 EPA Data'!A2178,'Crosswalk Particulates'!$A:$A,0))</f>
        <v>process-iron and steel-industry</v>
      </c>
      <c r="G2178" s="39">
        <f>INDEX('Crosswalk Particulates'!$E:$E,MATCH('2017 EPA Data'!$B2178,'Crosswalk Particulates'!$D:$D,0))</f>
        <v>0</v>
      </c>
      <c r="H2178" s="50">
        <f t="shared" si="33"/>
        <v>0</v>
      </c>
    </row>
    <row r="2179" spans="1:8" hidden="1" x14ac:dyDescent="0.25">
      <c r="A2179" s="31" t="s">
        <v>2510</v>
      </c>
      <c r="B2179" s="31" t="s">
        <v>2644</v>
      </c>
      <c r="D2179" s="41">
        <v>2553.7828921614764</v>
      </c>
      <c r="E2179" s="31" t="s">
        <v>2413</v>
      </c>
      <c r="F2179" s="35" t="str">
        <f>INDEX('Crosswalk Particulates'!$B:$B,MATCH('2017 EPA Data'!A2179,'Crosswalk Particulates'!$A:$A,0))</f>
        <v>process-iron and steel-industry</v>
      </c>
      <c r="G2179" s="39">
        <f>INDEX('Crosswalk Particulates'!$E:$E,MATCH('2017 EPA Data'!$B2179,'Crosswalk Particulates'!$D:$D,0))</f>
        <v>0</v>
      </c>
      <c r="H2179" s="50">
        <f t="shared" si="33"/>
        <v>2316755624.2449732</v>
      </c>
    </row>
    <row r="2180" spans="1:8" hidden="1" x14ac:dyDescent="0.25">
      <c r="A2180" s="31" t="s">
        <v>2555</v>
      </c>
      <c r="B2180" s="31" t="s">
        <v>2577</v>
      </c>
      <c r="C2180" s="31" t="s">
        <v>2408</v>
      </c>
      <c r="D2180" s="41">
        <v>2550.7084724613737</v>
      </c>
      <c r="E2180" s="31" t="s">
        <v>2409</v>
      </c>
      <c r="F2180" s="35" t="str">
        <f>INDEX('Crosswalk Particulates'!$B:$B,MATCH('2017 EPA Data'!A2180,'Crosswalk Particulates'!$A:$A,0))</f>
        <v>Commercial Buildings Sector</v>
      </c>
      <c r="G2180" s="39">
        <f>INDEX('Crosswalk Particulates'!$E:$E,MATCH('2017 EPA Data'!$B2180,'Crosswalk Particulates'!$D:$D,0))</f>
        <v>0</v>
      </c>
      <c r="H2180" s="50">
        <f t="shared" ref="H2180:H2243" si="34">IF(E2180="TON",D2180/metricton_to_shortton,0)*10^6</f>
        <v>0</v>
      </c>
    </row>
    <row r="2181" spans="1:8" hidden="1" x14ac:dyDescent="0.25">
      <c r="A2181" s="31" t="s">
        <v>2473</v>
      </c>
      <c r="B2181" s="31" t="s">
        <v>2576</v>
      </c>
      <c r="C2181" s="31" t="s">
        <v>2408</v>
      </c>
      <c r="D2181" s="41">
        <v>2550.2752635272518</v>
      </c>
      <c r="E2181" s="31" t="s">
        <v>2409</v>
      </c>
      <c r="F2181" s="35" t="str">
        <f>INDEX('Crosswalk Particulates'!$B:$B,MATCH('2017 EPA Data'!A2181,'Crosswalk Particulates'!$A:$A,0))</f>
        <v>Commercial Buildings Sector</v>
      </c>
      <c r="G2181" s="39">
        <f>INDEX('Crosswalk Particulates'!$E:$E,MATCH('2017 EPA Data'!$B2181,'Crosswalk Particulates'!$D:$D,0))</f>
        <v>0</v>
      </c>
      <c r="H2181" s="50">
        <f t="shared" si="34"/>
        <v>0</v>
      </c>
    </row>
    <row r="2182" spans="1:8" hidden="1" x14ac:dyDescent="0.25">
      <c r="A2182" s="31" t="s">
        <v>2483</v>
      </c>
      <c r="B2182" s="31" t="s">
        <v>2552</v>
      </c>
      <c r="C2182" s="31" t="s">
        <v>2408</v>
      </c>
      <c r="D2182" s="41">
        <v>2542.2920409499998</v>
      </c>
      <c r="E2182" s="31" t="s">
        <v>2409</v>
      </c>
      <c r="F2182" s="35" t="str">
        <f>INDEX('Crosswalk Particulates'!$B:$B,MATCH('2017 EPA Data'!A2182,'Crosswalk Particulates'!$A:$A,0))</f>
        <v>process-ngps-industry</v>
      </c>
      <c r="G2182" s="39">
        <f>INDEX('Crosswalk Particulates'!$E:$E,MATCH('2017 EPA Data'!$B2182,'Crosswalk Particulates'!$D:$D,0))</f>
        <v>0</v>
      </c>
      <c r="H2182" s="50">
        <f t="shared" si="34"/>
        <v>0</v>
      </c>
    </row>
    <row r="2183" spans="1:8" hidden="1" x14ac:dyDescent="0.25">
      <c r="A2183" s="31" t="s">
        <v>2487</v>
      </c>
      <c r="B2183" s="31" t="s">
        <v>2557</v>
      </c>
      <c r="C2183" s="31" t="s">
        <v>2408</v>
      </c>
      <c r="D2183" s="41">
        <v>2539.86841</v>
      </c>
      <c r="E2183" s="31" t="s">
        <v>2409</v>
      </c>
      <c r="F2183" s="35" t="str">
        <f>INDEX('Crosswalk Particulates'!$B:$B,MATCH('2017 EPA Data'!A2183,'Crosswalk Particulates'!$A:$A,0))</f>
        <v>industry-fuel-coal</v>
      </c>
      <c r="G2183" s="39">
        <f>INDEX('Crosswalk Particulates'!$E:$E,MATCH('2017 EPA Data'!$B2183,'Crosswalk Particulates'!$D:$D,0))</f>
        <v>0</v>
      </c>
      <c r="H2183" s="50">
        <f t="shared" si="34"/>
        <v>0</v>
      </c>
    </row>
    <row r="2184" spans="1:8" hidden="1" x14ac:dyDescent="0.25">
      <c r="A2184" s="31" t="s">
        <v>2450</v>
      </c>
      <c r="B2184" s="31" t="s">
        <v>2569</v>
      </c>
      <c r="C2184" s="31" t="s">
        <v>2408</v>
      </c>
      <c r="D2184" s="41">
        <v>2537.3826469650548</v>
      </c>
      <c r="E2184" s="31" t="s">
        <v>2409</v>
      </c>
      <c r="F2184" s="35" t="str">
        <f>INDEX('Crosswalk Particulates'!$B:$B,MATCH('2017 EPA Data'!A2184,'Crosswalk Particulates'!$A:$A,0))</f>
        <v>process-waste-industry</v>
      </c>
      <c r="G2184" s="39">
        <f>INDEX('Crosswalk Particulates'!$E:$E,MATCH('2017 EPA Data'!$B2184,'Crosswalk Particulates'!$D:$D,0))</f>
        <v>0</v>
      </c>
      <c r="H2184" s="50">
        <f t="shared" si="34"/>
        <v>0</v>
      </c>
    </row>
    <row r="2185" spans="1:8" hidden="1" x14ac:dyDescent="0.25">
      <c r="A2185" s="31" t="s">
        <v>2498</v>
      </c>
      <c r="B2185" s="31" t="s">
        <v>2587</v>
      </c>
      <c r="C2185" s="31" t="s">
        <v>2408</v>
      </c>
      <c r="D2185" s="41">
        <v>2533.2987199999998</v>
      </c>
      <c r="E2185" s="31" t="s">
        <v>2409</v>
      </c>
      <c r="F2185" s="35" t="str">
        <f>INDEX('Crosswalk Particulates'!$B:$B,MATCH('2017 EPA Data'!A2185,'Crosswalk Particulates'!$A:$A,0))</f>
        <v>process-cement-industry</v>
      </c>
      <c r="G2185" s="39">
        <f>INDEX('Crosswalk Particulates'!$E:$E,MATCH('2017 EPA Data'!$B2185,'Crosswalk Particulates'!$D:$D,0))</f>
        <v>0</v>
      </c>
      <c r="H2185" s="50">
        <f t="shared" si="34"/>
        <v>0</v>
      </c>
    </row>
    <row r="2186" spans="1:8" hidden="1" x14ac:dyDescent="0.25">
      <c r="A2186" s="31" t="s">
        <v>2487</v>
      </c>
      <c r="B2186" s="31" t="s">
        <v>2559</v>
      </c>
      <c r="C2186" s="31" t="s">
        <v>2408</v>
      </c>
      <c r="D2186" s="41">
        <v>2530.6932000000002</v>
      </c>
      <c r="E2186" s="31" t="s">
        <v>2409</v>
      </c>
      <c r="F2186" s="35" t="str">
        <f>INDEX('Crosswalk Particulates'!$B:$B,MATCH('2017 EPA Data'!A2186,'Crosswalk Particulates'!$A:$A,0))</f>
        <v>industry-fuel-coal</v>
      </c>
      <c r="G2186" s="39">
        <f>INDEX('Crosswalk Particulates'!$E:$E,MATCH('2017 EPA Data'!$B2186,'Crosswalk Particulates'!$D:$D,0))</f>
        <v>0</v>
      </c>
      <c r="H2186" s="50">
        <f t="shared" si="34"/>
        <v>0</v>
      </c>
    </row>
    <row r="2187" spans="1:8" hidden="1" x14ac:dyDescent="0.25">
      <c r="A2187" s="31" t="s">
        <v>2440</v>
      </c>
      <c r="B2187" s="31" t="s">
        <v>2626</v>
      </c>
      <c r="C2187" s="31" t="s">
        <v>2408</v>
      </c>
      <c r="D2187" s="41">
        <v>2521.6821980395525</v>
      </c>
      <c r="E2187" s="31" t="s">
        <v>2409</v>
      </c>
      <c r="F2187" s="35" t="str">
        <f>INDEX('Crosswalk Particulates'!$B:$B,MATCH('2017 EPA Data'!A2187,'Crosswalk Particulates'!$A:$A,0))</f>
        <v>Residential Buildings Sector</v>
      </c>
      <c r="G2187" s="39">
        <f>INDEX('Crosswalk Particulates'!$E:$E,MATCH('2017 EPA Data'!$B2187,'Crosswalk Particulates'!$D:$D,0))</f>
        <v>0</v>
      </c>
      <c r="H2187" s="50">
        <f t="shared" si="34"/>
        <v>0</v>
      </c>
    </row>
    <row r="2188" spans="1:8" hidden="1" x14ac:dyDescent="0.25">
      <c r="A2188" s="31" t="s">
        <v>2454</v>
      </c>
      <c r="B2188" s="31" t="s">
        <v>2481</v>
      </c>
      <c r="C2188" s="31" t="s">
        <v>2448</v>
      </c>
      <c r="D2188" s="41">
        <v>2520.7909893092133</v>
      </c>
      <c r="E2188" s="31" t="s">
        <v>2413</v>
      </c>
      <c r="F2188" s="35" t="str">
        <f>INDEX('Crosswalk Particulates'!$B:$B,MATCH('2017 EPA Data'!A2188,'Crosswalk Particulates'!$A:$A,0))</f>
        <v>Other-EPA</v>
      </c>
      <c r="G2188" s="39" t="str">
        <f>INDEX('Crosswalk Particulates'!$E:$E,MATCH('2017 EPA Data'!$B2188,'Crosswalk Particulates'!$D:$D,0))</f>
        <v>PM10</v>
      </c>
      <c r="H2188" s="50">
        <f t="shared" si="34"/>
        <v>2286825837.8398213</v>
      </c>
    </row>
    <row r="2189" spans="1:8" hidden="1" x14ac:dyDescent="0.25">
      <c r="A2189" s="31" t="s">
        <v>2454</v>
      </c>
      <c r="B2189" s="31" t="s">
        <v>2501</v>
      </c>
      <c r="C2189" s="31" t="s">
        <v>2448</v>
      </c>
      <c r="D2189" s="41">
        <v>2520.6449893092135</v>
      </c>
      <c r="E2189" s="31" t="s">
        <v>2413</v>
      </c>
      <c r="F2189" s="35" t="str">
        <f>INDEX('Crosswalk Particulates'!$B:$B,MATCH('2017 EPA Data'!A2189,'Crosswalk Particulates'!$A:$A,0))</f>
        <v>Other-EPA</v>
      </c>
      <c r="G2189" s="39" t="str">
        <f>INDEX('Crosswalk Particulates'!$E:$E,MATCH('2017 EPA Data'!$B2189,'Crosswalk Particulates'!$D:$D,0))</f>
        <v>PM25</v>
      </c>
      <c r="H2189" s="50">
        <f t="shared" si="34"/>
        <v>2286693388.7102666</v>
      </c>
    </row>
    <row r="2190" spans="1:8" hidden="1" x14ac:dyDescent="0.25">
      <c r="A2190" s="31" t="s">
        <v>2438</v>
      </c>
      <c r="B2190" s="31" t="s">
        <v>2579</v>
      </c>
      <c r="C2190" s="31" t="s">
        <v>2408</v>
      </c>
      <c r="D2190" s="41">
        <v>2501.8236388599998</v>
      </c>
      <c r="E2190" s="31" t="s">
        <v>2409</v>
      </c>
      <c r="F2190" s="35" t="str">
        <f>INDEX('Crosswalk Particulates'!$B:$B,MATCH('2017 EPA Data'!A2190,'Crosswalk Particulates'!$A:$A,0))</f>
        <v>process-other-industry</v>
      </c>
      <c r="G2190" s="39">
        <f>INDEX('Crosswalk Particulates'!$E:$E,MATCH('2017 EPA Data'!$B2190,'Crosswalk Particulates'!$D:$D,0))</f>
        <v>0</v>
      </c>
      <c r="H2190" s="50">
        <f t="shared" si="34"/>
        <v>0</v>
      </c>
    </row>
    <row r="2191" spans="1:8" hidden="1" x14ac:dyDescent="0.25">
      <c r="A2191" s="31" t="s">
        <v>2444</v>
      </c>
      <c r="B2191" s="31" t="s">
        <v>2615</v>
      </c>
      <c r="C2191" s="31" t="s">
        <v>2408</v>
      </c>
      <c r="D2191" s="41">
        <v>2499.4720000000002</v>
      </c>
      <c r="E2191" s="31" t="s">
        <v>2409</v>
      </c>
      <c r="F2191" s="35" t="str">
        <f>INDEX('Crosswalk Particulates'!$B:$B,MATCH('2017 EPA Data'!A2191,'Crosswalk Particulates'!$A:$A,0))</f>
        <v>process-other-industry</v>
      </c>
      <c r="G2191" s="39">
        <f>INDEX('Crosswalk Particulates'!$E:$E,MATCH('2017 EPA Data'!$B2191,'Crosswalk Particulates'!$D:$D,0))</f>
        <v>0</v>
      </c>
      <c r="H2191" s="50">
        <f t="shared" si="34"/>
        <v>0</v>
      </c>
    </row>
    <row r="2192" spans="1:8" hidden="1" x14ac:dyDescent="0.25">
      <c r="A2192" s="31" t="s">
        <v>2560</v>
      </c>
      <c r="B2192" s="31" t="s">
        <v>2422</v>
      </c>
      <c r="C2192" s="31" t="s">
        <v>2408</v>
      </c>
      <c r="D2192" s="41">
        <v>2491.9558611752741</v>
      </c>
      <c r="E2192" s="31" t="s">
        <v>2409</v>
      </c>
      <c r="F2192" s="35" t="str">
        <f>INDEX('Crosswalk Particulates'!$B:$B,MATCH('2017 EPA Data'!A2192,'Crosswalk Particulates'!$A:$A,0))</f>
        <v>Commercial Buildings Sector</v>
      </c>
      <c r="G2192" s="39">
        <f>INDEX('Crosswalk Particulates'!$E:$E,MATCH('2017 EPA Data'!$B2192,'Crosswalk Particulates'!$D:$D,0))</f>
        <v>0</v>
      </c>
      <c r="H2192" s="50">
        <f t="shared" si="34"/>
        <v>0</v>
      </c>
    </row>
    <row r="2193" spans="1:8" hidden="1" x14ac:dyDescent="0.25">
      <c r="A2193" s="31" t="s">
        <v>2469</v>
      </c>
      <c r="B2193" s="31" t="s">
        <v>2643</v>
      </c>
      <c r="C2193" s="31" t="s">
        <v>2408</v>
      </c>
      <c r="D2193" s="41">
        <v>2490.328</v>
      </c>
      <c r="E2193" s="31" t="s">
        <v>2409</v>
      </c>
      <c r="F2193" s="35" t="str">
        <f>INDEX('Crosswalk Particulates'!$B:$B,MATCH('2017 EPA Data'!A2193,'Crosswalk Particulates'!$A:$A,0))</f>
        <v>process-chemicals-industry</v>
      </c>
      <c r="G2193" s="39">
        <f>INDEX('Crosswalk Particulates'!$E:$E,MATCH('2017 EPA Data'!$B2193,'Crosswalk Particulates'!$D:$D,0))</f>
        <v>0</v>
      </c>
      <c r="H2193" s="50">
        <f t="shared" si="34"/>
        <v>0</v>
      </c>
    </row>
    <row r="2194" spans="1:8" hidden="1" x14ac:dyDescent="0.25">
      <c r="A2194" s="31" t="s">
        <v>2555</v>
      </c>
      <c r="B2194" s="31" t="s">
        <v>2422</v>
      </c>
      <c r="C2194" s="31" t="s">
        <v>2408</v>
      </c>
      <c r="D2194" s="41">
        <v>2490.0364301840582</v>
      </c>
      <c r="E2194" s="31" t="s">
        <v>2409</v>
      </c>
      <c r="F2194" s="35" t="str">
        <f>INDEX('Crosswalk Particulates'!$B:$B,MATCH('2017 EPA Data'!A2194,'Crosswalk Particulates'!$A:$A,0))</f>
        <v>Commercial Buildings Sector</v>
      </c>
      <c r="G2194" s="39">
        <f>INDEX('Crosswalk Particulates'!$E:$E,MATCH('2017 EPA Data'!$B2194,'Crosswalk Particulates'!$D:$D,0))</f>
        <v>0</v>
      </c>
      <c r="H2194" s="50">
        <f t="shared" si="34"/>
        <v>0</v>
      </c>
    </row>
    <row r="2195" spans="1:8" hidden="1" x14ac:dyDescent="0.25">
      <c r="A2195" s="31" t="s">
        <v>2491</v>
      </c>
      <c r="B2195" s="31" t="s">
        <v>2617</v>
      </c>
      <c r="C2195" s="31" t="s">
        <v>2408</v>
      </c>
      <c r="D2195" s="41">
        <v>2485.3417154054182</v>
      </c>
      <c r="E2195" s="31" t="s">
        <v>2409</v>
      </c>
      <c r="F2195" s="35" t="str">
        <f>INDEX('Crosswalk Particulates'!$B:$B,MATCH('2017 EPA Data'!A2195,'Crosswalk Particulates'!$A:$A,0))</f>
        <v>industry-fuel-biomass</v>
      </c>
      <c r="G2195" s="39">
        <f>INDEX('Crosswalk Particulates'!$E:$E,MATCH('2017 EPA Data'!$B2195,'Crosswalk Particulates'!$D:$D,0))</f>
        <v>0</v>
      </c>
      <c r="H2195" s="50">
        <f t="shared" si="34"/>
        <v>0</v>
      </c>
    </row>
    <row r="2196" spans="1:8" hidden="1" x14ac:dyDescent="0.25">
      <c r="A2196" s="31" t="s">
        <v>2483</v>
      </c>
      <c r="B2196" s="31" t="s">
        <v>2575</v>
      </c>
      <c r="C2196" s="31" t="s">
        <v>2408</v>
      </c>
      <c r="D2196" s="41">
        <v>2482.6</v>
      </c>
      <c r="E2196" s="31" t="s">
        <v>2409</v>
      </c>
      <c r="F2196" s="35" t="str">
        <f>INDEX('Crosswalk Particulates'!$B:$B,MATCH('2017 EPA Data'!A2196,'Crosswalk Particulates'!$A:$A,0))</f>
        <v>process-ngps-industry</v>
      </c>
      <c r="G2196" s="39">
        <f>INDEX('Crosswalk Particulates'!$E:$E,MATCH('2017 EPA Data'!$B2196,'Crosswalk Particulates'!$D:$D,0))</f>
        <v>0</v>
      </c>
      <c r="H2196" s="50">
        <f t="shared" si="34"/>
        <v>0</v>
      </c>
    </row>
    <row r="2197" spans="1:8" hidden="1" x14ac:dyDescent="0.25">
      <c r="A2197" s="31" t="s">
        <v>2469</v>
      </c>
      <c r="B2197" s="31" t="s">
        <v>2639</v>
      </c>
      <c r="C2197" s="31" t="s">
        <v>2408</v>
      </c>
      <c r="D2197" s="41">
        <v>2467</v>
      </c>
      <c r="E2197" s="31" t="s">
        <v>2409</v>
      </c>
      <c r="F2197" s="35" t="str">
        <f>INDEX('Crosswalk Particulates'!$B:$B,MATCH('2017 EPA Data'!A2197,'Crosswalk Particulates'!$A:$A,0))</f>
        <v>process-chemicals-industry</v>
      </c>
      <c r="G2197" s="39">
        <f>INDEX('Crosswalk Particulates'!$E:$E,MATCH('2017 EPA Data'!$B2197,'Crosswalk Particulates'!$D:$D,0))</f>
        <v>0</v>
      </c>
      <c r="H2197" s="50">
        <f t="shared" si="34"/>
        <v>0</v>
      </c>
    </row>
    <row r="2198" spans="1:8" hidden="1" x14ac:dyDescent="0.25">
      <c r="A2198" s="31" t="s">
        <v>2510</v>
      </c>
      <c r="B2198" s="31" t="s">
        <v>2457</v>
      </c>
      <c r="C2198" s="31" t="s">
        <v>2408</v>
      </c>
      <c r="D2198" s="41">
        <v>2455.0736000000002</v>
      </c>
      <c r="E2198" s="31" t="s">
        <v>2409</v>
      </c>
      <c r="F2198" s="35" t="str">
        <f>INDEX('Crosswalk Particulates'!$B:$B,MATCH('2017 EPA Data'!A2198,'Crosswalk Particulates'!$A:$A,0))</f>
        <v>process-iron and steel-industry</v>
      </c>
      <c r="G2198" s="39">
        <f>INDEX('Crosswalk Particulates'!$E:$E,MATCH('2017 EPA Data'!$B2198,'Crosswalk Particulates'!$D:$D,0))</f>
        <v>0</v>
      </c>
      <c r="H2198" s="50">
        <f t="shared" si="34"/>
        <v>0</v>
      </c>
    </row>
    <row r="2199" spans="1:8" hidden="1" x14ac:dyDescent="0.25">
      <c r="A2199" s="31" t="s">
        <v>2463</v>
      </c>
      <c r="B2199" s="31" t="s">
        <v>2422</v>
      </c>
      <c r="C2199" s="31" t="s">
        <v>2408</v>
      </c>
      <c r="D2199" s="41">
        <v>2451.7992519999998</v>
      </c>
      <c r="E2199" s="31" t="s">
        <v>2409</v>
      </c>
      <c r="F2199" s="35" t="str">
        <f>INDEX('Crosswalk Particulates'!$B:$B,MATCH('2017 EPA Data'!A2199,'Crosswalk Particulates'!$A:$A,0))</f>
        <v>process-other-industry</v>
      </c>
      <c r="G2199" s="39">
        <f>INDEX('Crosswalk Particulates'!$E:$E,MATCH('2017 EPA Data'!$B2199,'Crosswalk Particulates'!$D:$D,0))</f>
        <v>0</v>
      </c>
      <c r="H2199" s="50">
        <f t="shared" si="34"/>
        <v>0</v>
      </c>
    </row>
    <row r="2200" spans="1:8" hidden="1" x14ac:dyDescent="0.25">
      <c r="A2200" s="31" t="s">
        <v>2444</v>
      </c>
      <c r="B2200" s="31" t="s">
        <v>2411</v>
      </c>
      <c r="C2200" s="31" t="s">
        <v>2412</v>
      </c>
      <c r="D2200" s="41">
        <v>2446.5187000000001</v>
      </c>
      <c r="E2200" s="31" t="s">
        <v>2413</v>
      </c>
      <c r="F2200" s="35" t="str">
        <f>INDEX('Crosswalk Particulates'!$B:$B,MATCH('2017 EPA Data'!A2200,'Crosswalk Particulates'!$A:$A,0))</f>
        <v>process-other-industry</v>
      </c>
      <c r="G2200" s="39">
        <f>INDEX('Crosswalk Particulates'!$E:$E,MATCH('2017 EPA Data'!$B2200,'Crosswalk Particulates'!$D:$D,0))</f>
        <v>0</v>
      </c>
      <c r="H2200" s="50">
        <f t="shared" si="34"/>
        <v>2219447070.2433982</v>
      </c>
    </row>
    <row r="2201" spans="1:8" hidden="1" x14ac:dyDescent="0.25">
      <c r="A2201" s="31" t="s">
        <v>2520</v>
      </c>
      <c r="B2201" s="31" t="s">
        <v>2521</v>
      </c>
      <c r="D2201" s="41">
        <v>2431.2490024641552</v>
      </c>
      <c r="E2201" s="31" t="s">
        <v>2413</v>
      </c>
      <c r="F2201" s="35" t="str">
        <f>INDEX('Crosswalk Particulates'!$B:$B,MATCH('2017 EPA Data'!A2201,'Crosswalk Particulates'!$A:$A,0))</f>
        <v>industry-fuel-oil</v>
      </c>
      <c r="G2201" s="39">
        <f>INDEX('Crosswalk Particulates'!$E:$E,MATCH('2017 EPA Data'!$B2201,'Crosswalk Particulates'!$D:$D,0))</f>
        <v>0</v>
      </c>
      <c r="H2201" s="50">
        <f t="shared" si="34"/>
        <v>2205594617.1804261</v>
      </c>
    </row>
    <row r="2202" spans="1:8" hidden="1" x14ac:dyDescent="0.25">
      <c r="A2202" s="31" t="s">
        <v>2421</v>
      </c>
      <c r="B2202" s="31" t="s">
        <v>2601</v>
      </c>
      <c r="C2202" s="31" t="s">
        <v>2408</v>
      </c>
      <c r="D2202" s="41">
        <v>2428.0069439402878</v>
      </c>
      <c r="E2202" s="31" t="s">
        <v>2409</v>
      </c>
      <c r="F2202" s="35" t="str">
        <f>INDEX('Crosswalk Particulates'!$B:$B,MATCH('2017 EPA Data'!A2202,'Crosswalk Particulates'!$A:$A,0))</f>
        <v>process-other-industry</v>
      </c>
      <c r="G2202" s="39">
        <f>INDEX('Crosswalk Particulates'!$E:$E,MATCH('2017 EPA Data'!$B2202,'Crosswalk Particulates'!$D:$D,0))</f>
        <v>0</v>
      </c>
      <c r="H2202" s="50">
        <f t="shared" si="34"/>
        <v>0</v>
      </c>
    </row>
    <row r="2203" spans="1:8" hidden="1" x14ac:dyDescent="0.25">
      <c r="A2203" s="31" t="s">
        <v>2475</v>
      </c>
      <c r="B2203" s="31" t="s">
        <v>2513</v>
      </c>
      <c r="C2203" s="31" t="s">
        <v>2514</v>
      </c>
      <c r="D2203" s="41">
        <v>2420.1143810672602</v>
      </c>
      <c r="E2203" s="31" t="s">
        <v>2409</v>
      </c>
      <c r="F2203" s="35" t="str">
        <f>INDEX('Crosswalk Particulates'!$B:$B,MATCH('2017 EPA Data'!A2203,'Crosswalk Particulates'!$A:$A,0))</f>
        <v>Electricity Sector</v>
      </c>
      <c r="G2203" s="39">
        <f>INDEX('Crosswalk Particulates'!$E:$E,MATCH('2017 EPA Data'!$B2203,'Crosswalk Particulates'!$D:$D,0))</f>
        <v>0</v>
      </c>
      <c r="H2203" s="50">
        <f t="shared" si="34"/>
        <v>0</v>
      </c>
    </row>
    <row r="2204" spans="1:8" hidden="1" x14ac:dyDescent="0.25">
      <c r="A2204" s="31" t="s">
        <v>2493</v>
      </c>
      <c r="B2204" s="31" t="s">
        <v>2577</v>
      </c>
      <c r="C2204" s="31" t="s">
        <v>2408</v>
      </c>
      <c r="D2204" s="41">
        <v>2415.1111753857399</v>
      </c>
      <c r="E2204" s="31" t="s">
        <v>2409</v>
      </c>
      <c r="F2204" s="35" t="str">
        <f>INDEX('Crosswalk Particulates'!$B:$B,MATCH('2017 EPA Data'!A2204,'Crosswalk Particulates'!$A:$A,0))</f>
        <v>process-other-industry</v>
      </c>
      <c r="G2204" s="39">
        <f>INDEX('Crosswalk Particulates'!$E:$E,MATCH('2017 EPA Data'!$B2204,'Crosswalk Particulates'!$D:$D,0))</f>
        <v>0</v>
      </c>
      <c r="H2204" s="50">
        <f t="shared" si="34"/>
        <v>0</v>
      </c>
    </row>
    <row r="2205" spans="1:8" hidden="1" x14ac:dyDescent="0.25">
      <c r="A2205" s="31" t="s">
        <v>2472</v>
      </c>
      <c r="B2205" s="31" t="s">
        <v>2566</v>
      </c>
      <c r="C2205" s="31" t="s">
        <v>2408</v>
      </c>
      <c r="D2205" s="41">
        <v>2408.6165051915018</v>
      </c>
      <c r="E2205" s="31" t="s">
        <v>2409</v>
      </c>
      <c r="F2205" s="35" t="str">
        <f>INDEX('Crosswalk Particulates'!$B:$B,MATCH('2017 EPA Data'!A2205,'Crosswalk Particulates'!$A:$A,0))</f>
        <v>Electricity Sector</v>
      </c>
      <c r="G2205" s="39">
        <f>INDEX('Crosswalk Particulates'!$E:$E,MATCH('2017 EPA Data'!$B2205,'Crosswalk Particulates'!$D:$D,0))</f>
        <v>0</v>
      </c>
      <c r="H2205" s="50">
        <f t="shared" si="34"/>
        <v>0</v>
      </c>
    </row>
    <row r="2206" spans="1:8" hidden="1" x14ac:dyDescent="0.25">
      <c r="A2206" s="31" t="s">
        <v>2438</v>
      </c>
      <c r="B2206" s="31" t="s">
        <v>2500</v>
      </c>
      <c r="C2206" s="31" t="s">
        <v>2448</v>
      </c>
      <c r="D2206" s="41">
        <v>2407.2471571281499</v>
      </c>
      <c r="E2206" s="31" t="s">
        <v>2413</v>
      </c>
      <c r="F2206" s="35" t="str">
        <f>INDEX('Crosswalk Particulates'!$B:$B,MATCH('2017 EPA Data'!A2206,'Crosswalk Particulates'!$A:$A,0))</f>
        <v>process-other-industry</v>
      </c>
      <c r="G2206" s="39" t="str">
        <f>INDEX('Crosswalk Particulates'!$E:$E,MATCH('2017 EPA Data'!$B2206,'Crosswalk Particulates'!$D:$D,0))</f>
        <v>NOX</v>
      </c>
      <c r="H2206" s="50">
        <f t="shared" si="34"/>
        <v>2183820483.4648604</v>
      </c>
    </row>
    <row r="2207" spans="1:8" hidden="1" x14ac:dyDescent="0.25">
      <c r="A2207" s="31" t="s">
        <v>2498</v>
      </c>
      <c r="B2207" s="31" t="s">
        <v>2558</v>
      </c>
      <c r="C2207" s="31" t="s">
        <v>2408</v>
      </c>
      <c r="D2207" s="41">
        <v>2403.3539999999998</v>
      </c>
      <c r="E2207" s="31" t="s">
        <v>2409</v>
      </c>
      <c r="F2207" s="35" t="str">
        <f>INDEX('Crosswalk Particulates'!$B:$B,MATCH('2017 EPA Data'!A2207,'Crosswalk Particulates'!$A:$A,0))</f>
        <v>process-cement-industry</v>
      </c>
      <c r="G2207" s="39">
        <f>INDEX('Crosswalk Particulates'!$E:$E,MATCH('2017 EPA Data'!$B2207,'Crosswalk Particulates'!$D:$D,0))</f>
        <v>0</v>
      </c>
      <c r="H2207" s="50">
        <f t="shared" si="34"/>
        <v>0</v>
      </c>
    </row>
    <row r="2208" spans="1:8" hidden="1" x14ac:dyDescent="0.25">
      <c r="A2208" s="31" t="s">
        <v>2498</v>
      </c>
      <c r="B2208" s="31" t="s">
        <v>2532</v>
      </c>
      <c r="C2208" s="31" t="s">
        <v>2408</v>
      </c>
      <c r="D2208" s="41">
        <v>2403.3539999999998</v>
      </c>
      <c r="E2208" s="31" t="s">
        <v>2409</v>
      </c>
      <c r="F2208" s="35" t="str">
        <f>INDEX('Crosswalk Particulates'!$B:$B,MATCH('2017 EPA Data'!A2208,'Crosswalk Particulates'!$A:$A,0))</f>
        <v>process-cement-industry</v>
      </c>
      <c r="G2208" s="39">
        <f>INDEX('Crosswalk Particulates'!$E:$E,MATCH('2017 EPA Data'!$B2208,'Crosswalk Particulates'!$D:$D,0))</f>
        <v>0</v>
      </c>
      <c r="H2208" s="50">
        <f t="shared" si="34"/>
        <v>0</v>
      </c>
    </row>
    <row r="2209" spans="1:8" hidden="1" x14ac:dyDescent="0.25">
      <c r="A2209" s="31" t="s">
        <v>2410</v>
      </c>
      <c r="B2209" s="31" t="s">
        <v>2519</v>
      </c>
      <c r="C2209" s="31" t="s">
        <v>2408</v>
      </c>
      <c r="D2209" s="41">
        <v>2396.3961068871927</v>
      </c>
      <c r="E2209" s="31" t="s">
        <v>2409</v>
      </c>
      <c r="F2209" s="35" t="str">
        <f>INDEX('Crosswalk Particulates'!$B:$B,MATCH('2017 EPA Data'!A2209,'Crosswalk Particulates'!$A:$A,0))</f>
        <v>process-other-industry</v>
      </c>
      <c r="G2209" s="39">
        <f>INDEX('Crosswalk Particulates'!$E:$E,MATCH('2017 EPA Data'!$B2209,'Crosswalk Particulates'!$D:$D,0))</f>
        <v>0</v>
      </c>
      <c r="H2209" s="50">
        <f t="shared" si="34"/>
        <v>0</v>
      </c>
    </row>
    <row r="2210" spans="1:8" hidden="1" x14ac:dyDescent="0.25">
      <c r="A2210" s="31" t="s">
        <v>2454</v>
      </c>
      <c r="B2210" s="31" t="s">
        <v>2435</v>
      </c>
      <c r="C2210" s="31" t="s">
        <v>2408</v>
      </c>
      <c r="D2210" s="41">
        <v>2392.5439259922691</v>
      </c>
      <c r="E2210" s="31" t="s">
        <v>2409</v>
      </c>
      <c r="F2210" s="35" t="str">
        <f>INDEX('Crosswalk Particulates'!$B:$B,MATCH('2017 EPA Data'!A2210,'Crosswalk Particulates'!$A:$A,0))</f>
        <v>Other-EPA</v>
      </c>
      <c r="G2210" s="39">
        <f>INDEX('Crosswalk Particulates'!$E:$E,MATCH('2017 EPA Data'!$B2210,'Crosswalk Particulates'!$D:$D,0))</f>
        <v>0</v>
      </c>
      <c r="H2210" s="50">
        <f t="shared" si="34"/>
        <v>0</v>
      </c>
    </row>
    <row r="2211" spans="1:8" hidden="1" x14ac:dyDescent="0.25">
      <c r="A2211" s="31" t="s">
        <v>2456</v>
      </c>
      <c r="B2211" s="31" t="s">
        <v>2647</v>
      </c>
      <c r="C2211" s="31" t="s">
        <v>2408</v>
      </c>
      <c r="D2211" s="41">
        <v>2390.3044423468</v>
      </c>
      <c r="E2211" s="31" t="s">
        <v>2409</v>
      </c>
      <c r="F2211" s="35" t="str">
        <f>INDEX('Crosswalk Particulates'!$B:$B,MATCH('2017 EPA Data'!A2211,'Crosswalk Particulates'!$A:$A,0))</f>
        <v>Electricity Sector</v>
      </c>
      <c r="G2211" s="39">
        <f>INDEX('Crosswalk Particulates'!$E:$E,MATCH('2017 EPA Data'!$B2211,'Crosswalk Particulates'!$D:$D,0))</f>
        <v>0</v>
      </c>
      <c r="H2211" s="50">
        <f t="shared" si="34"/>
        <v>0</v>
      </c>
    </row>
    <row r="2212" spans="1:8" hidden="1" x14ac:dyDescent="0.25">
      <c r="A2212" s="31" t="s">
        <v>2475</v>
      </c>
      <c r="B2212" s="31" t="s">
        <v>2533</v>
      </c>
      <c r="C2212" s="31" t="s">
        <v>2408</v>
      </c>
      <c r="D2212" s="41">
        <v>2386.2307518431699</v>
      </c>
      <c r="E2212" s="31" t="s">
        <v>2409</v>
      </c>
      <c r="F2212" s="35" t="str">
        <f>INDEX('Crosswalk Particulates'!$B:$B,MATCH('2017 EPA Data'!A2212,'Crosswalk Particulates'!$A:$A,0))</f>
        <v>Electricity Sector</v>
      </c>
      <c r="G2212" s="39">
        <f>INDEX('Crosswalk Particulates'!$E:$E,MATCH('2017 EPA Data'!$B2212,'Crosswalk Particulates'!$D:$D,0))</f>
        <v>0</v>
      </c>
      <c r="H2212" s="50">
        <f t="shared" si="34"/>
        <v>0</v>
      </c>
    </row>
    <row r="2213" spans="1:8" hidden="1" x14ac:dyDescent="0.25">
      <c r="A2213" s="31" t="s">
        <v>2450</v>
      </c>
      <c r="B2213" s="31" t="s">
        <v>2579</v>
      </c>
      <c r="C2213" s="31" t="s">
        <v>2408</v>
      </c>
      <c r="D2213" s="41">
        <v>2385.7848438023289</v>
      </c>
      <c r="E2213" s="31" t="s">
        <v>2409</v>
      </c>
      <c r="F2213" s="35" t="str">
        <f>INDEX('Crosswalk Particulates'!$B:$B,MATCH('2017 EPA Data'!A2213,'Crosswalk Particulates'!$A:$A,0))</f>
        <v>process-waste-industry</v>
      </c>
      <c r="G2213" s="39">
        <f>INDEX('Crosswalk Particulates'!$E:$E,MATCH('2017 EPA Data'!$B2213,'Crosswalk Particulates'!$D:$D,0))</f>
        <v>0</v>
      </c>
      <c r="H2213" s="50">
        <f t="shared" si="34"/>
        <v>0</v>
      </c>
    </row>
    <row r="2214" spans="1:8" hidden="1" x14ac:dyDescent="0.25">
      <c r="A2214" s="31" t="s">
        <v>2509</v>
      </c>
      <c r="B2214" s="31" t="s">
        <v>2464</v>
      </c>
      <c r="C2214" s="31" t="s">
        <v>2408</v>
      </c>
      <c r="D2214" s="41">
        <v>2369.1999999999998</v>
      </c>
      <c r="E2214" s="31" t="s">
        <v>2409</v>
      </c>
      <c r="F2214" s="35" t="str">
        <f>INDEX('Crosswalk Particulates'!$B:$B,MATCH('2017 EPA Data'!A2214,'Crosswalk Particulates'!$A:$A,0))</f>
        <v>Other-EPA</v>
      </c>
      <c r="G2214" s="39">
        <f>INDEX('Crosswalk Particulates'!$E:$E,MATCH('2017 EPA Data'!$B2214,'Crosswalk Particulates'!$D:$D,0))</f>
        <v>0</v>
      </c>
      <c r="H2214" s="50">
        <f t="shared" si="34"/>
        <v>0</v>
      </c>
    </row>
    <row r="2215" spans="1:8" hidden="1" x14ac:dyDescent="0.25">
      <c r="A2215" s="31" t="s">
        <v>2477</v>
      </c>
      <c r="B2215" s="31" t="s">
        <v>2453</v>
      </c>
      <c r="C2215" s="31" t="s">
        <v>2408</v>
      </c>
      <c r="D2215" s="41">
        <v>2350.4712431600001</v>
      </c>
      <c r="E2215" s="31" t="s">
        <v>2409</v>
      </c>
      <c r="F2215" s="35" t="str">
        <f>INDEX('Crosswalk Particulates'!$B:$B,MATCH('2017 EPA Data'!A2215,'Crosswalk Particulates'!$A:$A,0))</f>
        <v>process-other-industry</v>
      </c>
      <c r="G2215" s="39">
        <f>INDEX('Crosswalk Particulates'!$E:$E,MATCH('2017 EPA Data'!$B2215,'Crosswalk Particulates'!$D:$D,0))</f>
        <v>0</v>
      </c>
      <c r="H2215" s="50">
        <f t="shared" si="34"/>
        <v>0</v>
      </c>
    </row>
    <row r="2216" spans="1:8" hidden="1" x14ac:dyDescent="0.25">
      <c r="A2216" s="31" t="s">
        <v>2510</v>
      </c>
      <c r="B2216" s="31" t="s">
        <v>2525</v>
      </c>
      <c r="D2216" s="41">
        <v>2341.8006627539398</v>
      </c>
      <c r="E2216" s="31" t="s">
        <v>2413</v>
      </c>
      <c r="F2216" s="35" t="str">
        <f>INDEX('Crosswalk Particulates'!$B:$B,MATCH('2017 EPA Data'!A2216,'Crosswalk Particulates'!$A:$A,0))</f>
        <v>process-iron and steel-industry</v>
      </c>
      <c r="G2216" s="39" t="str">
        <f>INDEX('Crosswalk Particulates'!$E:$E,MATCH('2017 EPA Data'!$B2216,'Crosswalk Particulates'!$D:$D,0))</f>
        <v>OC</v>
      </c>
      <c r="H2216" s="50">
        <f t="shared" si="34"/>
        <v>2124448351.8737378</v>
      </c>
    </row>
    <row r="2217" spans="1:8" hidden="1" x14ac:dyDescent="0.25">
      <c r="A2217" s="31" t="s">
        <v>2446</v>
      </c>
      <c r="B2217" s="31" t="s">
        <v>2471</v>
      </c>
      <c r="C2217" s="31" t="s">
        <v>2408</v>
      </c>
      <c r="D2217" s="41">
        <v>2332.6239999999998</v>
      </c>
      <c r="E2217" s="31" t="s">
        <v>2409</v>
      </c>
      <c r="F2217" s="35" t="str">
        <f>INDEX('Crosswalk Particulates'!$B:$B,MATCH('2017 EPA Data'!A2217,'Crosswalk Particulates'!$A:$A,0))</f>
        <v>process-other-industry</v>
      </c>
      <c r="G2217" s="39">
        <f>INDEX('Crosswalk Particulates'!$E:$E,MATCH('2017 EPA Data'!$B2217,'Crosswalk Particulates'!$D:$D,0))</f>
        <v>0</v>
      </c>
      <c r="H2217" s="50">
        <f t="shared" si="34"/>
        <v>0</v>
      </c>
    </row>
    <row r="2218" spans="1:8" hidden="1" x14ac:dyDescent="0.25">
      <c r="A2218" s="31" t="s">
        <v>2437</v>
      </c>
      <c r="B2218" s="31" t="s">
        <v>2552</v>
      </c>
      <c r="C2218" s="31" t="s">
        <v>2408</v>
      </c>
      <c r="D2218" s="41">
        <v>2328.4038187123424</v>
      </c>
      <c r="E2218" s="31" t="s">
        <v>2409</v>
      </c>
      <c r="F2218" s="35" t="str">
        <f>INDEX('Crosswalk Particulates'!$B:$B,MATCH('2017 EPA Data'!A2218,'Crosswalk Particulates'!$A:$A,0))</f>
        <v>process-other-industry</v>
      </c>
      <c r="G2218" s="39">
        <f>INDEX('Crosswalk Particulates'!$E:$E,MATCH('2017 EPA Data'!$B2218,'Crosswalk Particulates'!$D:$D,0))</f>
        <v>0</v>
      </c>
      <c r="H2218" s="50">
        <f t="shared" si="34"/>
        <v>0</v>
      </c>
    </row>
    <row r="2219" spans="1:8" hidden="1" x14ac:dyDescent="0.25">
      <c r="A2219" s="31" t="s">
        <v>2469</v>
      </c>
      <c r="B2219" s="31" t="s">
        <v>2548</v>
      </c>
      <c r="D2219" s="41">
        <v>2327</v>
      </c>
      <c r="E2219" s="31" t="s">
        <v>2409</v>
      </c>
      <c r="F2219" s="35" t="str">
        <f>INDEX('Crosswalk Particulates'!$B:$B,MATCH('2017 EPA Data'!A2219,'Crosswalk Particulates'!$A:$A,0))</f>
        <v>process-chemicals-industry</v>
      </c>
      <c r="G2219" s="39">
        <f>INDEX('Crosswalk Particulates'!$E:$E,MATCH('2017 EPA Data'!$B2219,'Crosswalk Particulates'!$D:$D,0))</f>
        <v>0</v>
      </c>
      <c r="H2219" s="50">
        <f t="shared" si="34"/>
        <v>0</v>
      </c>
    </row>
    <row r="2220" spans="1:8" hidden="1" x14ac:dyDescent="0.25">
      <c r="A2220" s="31" t="s">
        <v>2498</v>
      </c>
      <c r="B2220" s="31" t="s">
        <v>2576</v>
      </c>
      <c r="C2220" s="31" t="s">
        <v>2408</v>
      </c>
      <c r="D2220" s="41">
        <v>2324.6325432210001</v>
      </c>
      <c r="E2220" s="31" t="s">
        <v>2409</v>
      </c>
      <c r="F2220" s="35" t="str">
        <f>INDEX('Crosswalk Particulates'!$B:$B,MATCH('2017 EPA Data'!A2220,'Crosswalk Particulates'!$A:$A,0))</f>
        <v>process-cement-industry</v>
      </c>
      <c r="G2220" s="39">
        <f>INDEX('Crosswalk Particulates'!$E:$E,MATCH('2017 EPA Data'!$B2220,'Crosswalk Particulates'!$D:$D,0))</f>
        <v>0</v>
      </c>
      <c r="H2220" s="50">
        <f t="shared" si="34"/>
        <v>0</v>
      </c>
    </row>
    <row r="2221" spans="1:8" hidden="1" x14ac:dyDescent="0.25">
      <c r="A2221" s="31" t="s">
        <v>2445</v>
      </c>
      <c r="B2221" s="31" t="s">
        <v>2512</v>
      </c>
      <c r="C2221" s="31" t="s">
        <v>2408</v>
      </c>
      <c r="D2221" s="41">
        <v>2318.2878958222477</v>
      </c>
      <c r="E2221" s="31" t="s">
        <v>2409</v>
      </c>
      <c r="F2221" s="35" t="str">
        <f>INDEX('Crosswalk Particulates'!$B:$B,MATCH('2017 EPA Data'!A2221,'Crosswalk Particulates'!$A:$A,0))</f>
        <v>Transportation Sector</v>
      </c>
      <c r="G2221" s="39">
        <f>INDEX('Crosswalk Particulates'!$E:$E,MATCH('2017 EPA Data'!$B2221,'Crosswalk Particulates'!$D:$D,0))</f>
        <v>0</v>
      </c>
      <c r="H2221" s="50">
        <f t="shared" si="34"/>
        <v>0</v>
      </c>
    </row>
    <row r="2222" spans="1:8" hidden="1" x14ac:dyDescent="0.25">
      <c r="A2222" s="31" t="s">
        <v>2450</v>
      </c>
      <c r="B2222" s="31" t="s">
        <v>2594</v>
      </c>
      <c r="C2222" s="31" t="s">
        <v>2408</v>
      </c>
      <c r="D2222" s="41">
        <v>2310.472088</v>
      </c>
      <c r="E2222" s="31" t="s">
        <v>2409</v>
      </c>
      <c r="F2222" s="35" t="str">
        <f>INDEX('Crosswalk Particulates'!$B:$B,MATCH('2017 EPA Data'!A2222,'Crosswalk Particulates'!$A:$A,0))</f>
        <v>process-waste-industry</v>
      </c>
      <c r="G2222" s="39">
        <f>INDEX('Crosswalk Particulates'!$E:$E,MATCH('2017 EPA Data'!$B2222,'Crosswalk Particulates'!$D:$D,0))</f>
        <v>0</v>
      </c>
      <c r="H2222" s="50">
        <f t="shared" si="34"/>
        <v>0</v>
      </c>
    </row>
    <row r="2223" spans="1:8" hidden="1" x14ac:dyDescent="0.25">
      <c r="A2223" s="31" t="s">
        <v>2555</v>
      </c>
      <c r="B2223" s="31" t="s">
        <v>2550</v>
      </c>
      <c r="C2223" s="31" t="s">
        <v>2408</v>
      </c>
      <c r="D2223" s="41">
        <v>2308.5450842295227</v>
      </c>
      <c r="E2223" s="31" t="s">
        <v>2409</v>
      </c>
      <c r="F2223" s="35" t="str">
        <f>INDEX('Crosswalk Particulates'!$B:$B,MATCH('2017 EPA Data'!A2223,'Crosswalk Particulates'!$A:$A,0))</f>
        <v>Commercial Buildings Sector</v>
      </c>
      <c r="G2223" s="39">
        <f>INDEX('Crosswalk Particulates'!$E:$E,MATCH('2017 EPA Data'!$B2223,'Crosswalk Particulates'!$D:$D,0))</f>
        <v>0</v>
      </c>
      <c r="H2223" s="50">
        <f t="shared" si="34"/>
        <v>0</v>
      </c>
    </row>
    <row r="2224" spans="1:8" hidden="1" x14ac:dyDescent="0.25">
      <c r="A2224" s="31" t="s">
        <v>2436</v>
      </c>
      <c r="B2224" s="31" t="s">
        <v>2516</v>
      </c>
      <c r="C2224" s="31" t="s">
        <v>2408</v>
      </c>
      <c r="D2224" s="41">
        <v>2308.1579685786273</v>
      </c>
      <c r="E2224" s="31" t="s">
        <v>2409</v>
      </c>
      <c r="F2224" s="35" t="str">
        <f>INDEX('Crosswalk Particulates'!$B:$B,MATCH('2017 EPA Data'!A2224,'Crosswalk Particulates'!$A:$A,0))</f>
        <v>Transportation Sector</v>
      </c>
      <c r="G2224" s="39">
        <f>INDEX('Crosswalk Particulates'!$E:$E,MATCH('2017 EPA Data'!$B2224,'Crosswalk Particulates'!$D:$D,0))</f>
        <v>0</v>
      </c>
      <c r="H2224" s="50">
        <f t="shared" si="34"/>
        <v>0</v>
      </c>
    </row>
    <row r="2225" spans="1:8" hidden="1" x14ac:dyDescent="0.25">
      <c r="A2225" s="31" t="s">
        <v>2523</v>
      </c>
      <c r="B2225" s="31" t="s">
        <v>2464</v>
      </c>
      <c r="C2225" s="31" t="s">
        <v>2408</v>
      </c>
      <c r="D2225" s="41">
        <v>2307.5961102639999</v>
      </c>
      <c r="E2225" s="31" t="s">
        <v>2409</v>
      </c>
      <c r="F2225" s="35" t="str">
        <f>INDEX('Crosswalk Particulates'!$B:$B,MATCH('2017 EPA Data'!A2225,'Crosswalk Particulates'!$A:$A,0))</f>
        <v>industry-fuel-other</v>
      </c>
      <c r="G2225" s="39">
        <f>INDEX('Crosswalk Particulates'!$E:$E,MATCH('2017 EPA Data'!$B2225,'Crosswalk Particulates'!$D:$D,0))</f>
        <v>0</v>
      </c>
      <c r="H2225" s="50">
        <f t="shared" si="34"/>
        <v>0</v>
      </c>
    </row>
    <row r="2226" spans="1:8" hidden="1" x14ac:dyDescent="0.25">
      <c r="A2226" s="31" t="s">
        <v>2421</v>
      </c>
      <c r="B2226" s="31" t="s">
        <v>2484</v>
      </c>
      <c r="C2226" s="31" t="s">
        <v>2408</v>
      </c>
      <c r="D2226" s="41">
        <v>2303.6780384295362</v>
      </c>
      <c r="E2226" s="31" t="s">
        <v>2409</v>
      </c>
      <c r="F2226" s="35" t="str">
        <f>INDEX('Crosswalk Particulates'!$B:$B,MATCH('2017 EPA Data'!A2226,'Crosswalk Particulates'!$A:$A,0))</f>
        <v>process-other-industry</v>
      </c>
      <c r="G2226" s="39">
        <f>INDEX('Crosswalk Particulates'!$E:$E,MATCH('2017 EPA Data'!$B2226,'Crosswalk Particulates'!$D:$D,0))</f>
        <v>0</v>
      </c>
      <c r="H2226" s="50">
        <f t="shared" si="34"/>
        <v>0</v>
      </c>
    </row>
    <row r="2227" spans="1:8" hidden="1" x14ac:dyDescent="0.25">
      <c r="A2227" s="31" t="s">
        <v>2446</v>
      </c>
      <c r="B2227" s="31" t="s">
        <v>2551</v>
      </c>
      <c r="C2227" s="31" t="s">
        <v>2408</v>
      </c>
      <c r="D2227" s="41">
        <v>2293.4679999999998</v>
      </c>
      <c r="E2227" s="31" t="s">
        <v>2409</v>
      </c>
      <c r="F2227" s="35" t="str">
        <f>INDEX('Crosswalk Particulates'!$B:$B,MATCH('2017 EPA Data'!A2227,'Crosswalk Particulates'!$A:$A,0))</f>
        <v>process-other-industry</v>
      </c>
      <c r="G2227" s="39">
        <f>INDEX('Crosswalk Particulates'!$E:$E,MATCH('2017 EPA Data'!$B2227,'Crosswalk Particulates'!$D:$D,0))</f>
        <v>0</v>
      </c>
      <c r="H2227" s="50">
        <f t="shared" si="34"/>
        <v>0</v>
      </c>
    </row>
    <row r="2228" spans="1:8" hidden="1" x14ac:dyDescent="0.25">
      <c r="A2228" s="31" t="s">
        <v>2487</v>
      </c>
      <c r="B2228" s="31" t="s">
        <v>2619</v>
      </c>
      <c r="C2228" s="31" t="s">
        <v>2408</v>
      </c>
      <c r="D2228" s="41">
        <v>2292.0913699626717</v>
      </c>
      <c r="E2228" s="31" t="s">
        <v>2409</v>
      </c>
      <c r="F2228" s="35" t="str">
        <f>INDEX('Crosswalk Particulates'!$B:$B,MATCH('2017 EPA Data'!A2228,'Crosswalk Particulates'!$A:$A,0))</f>
        <v>industry-fuel-coal</v>
      </c>
      <c r="G2228" s="39">
        <f>INDEX('Crosswalk Particulates'!$E:$E,MATCH('2017 EPA Data'!$B2228,'Crosswalk Particulates'!$D:$D,0))</f>
        <v>0</v>
      </c>
      <c r="H2228" s="50">
        <f t="shared" si="34"/>
        <v>0</v>
      </c>
    </row>
    <row r="2229" spans="1:8" hidden="1" x14ac:dyDescent="0.25">
      <c r="A2229" s="31" t="s">
        <v>2472</v>
      </c>
      <c r="B2229" s="31" t="s">
        <v>2644</v>
      </c>
      <c r="D2229" s="41">
        <v>2286.1444441440058</v>
      </c>
      <c r="E2229" s="31" t="s">
        <v>2413</v>
      </c>
      <c r="F2229" s="35" t="str">
        <f>INDEX('Crosswalk Particulates'!$B:$B,MATCH('2017 EPA Data'!A2229,'Crosswalk Particulates'!$A:$A,0))</f>
        <v>Electricity Sector</v>
      </c>
      <c r="G2229" s="39">
        <f>INDEX('Crosswalk Particulates'!$E:$E,MATCH('2017 EPA Data'!$B2229,'Crosswalk Particulates'!$D:$D,0))</f>
        <v>0</v>
      </c>
      <c r="H2229" s="50">
        <f t="shared" si="34"/>
        <v>2073957819.6188059</v>
      </c>
    </row>
    <row r="2230" spans="1:8" hidden="1" x14ac:dyDescent="0.25">
      <c r="A2230" s="31" t="s">
        <v>2491</v>
      </c>
      <c r="B2230" s="31" t="s">
        <v>2496</v>
      </c>
      <c r="C2230" s="31" t="s">
        <v>2448</v>
      </c>
      <c r="D2230" s="41">
        <v>2285.5854912640302</v>
      </c>
      <c r="E2230" s="31" t="s">
        <v>2413</v>
      </c>
      <c r="F2230" s="35" t="str">
        <f>INDEX('Crosswalk Particulates'!$B:$B,MATCH('2017 EPA Data'!A2230,'Crosswalk Particulates'!$A:$A,0))</f>
        <v>industry-fuel-biomass</v>
      </c>
      <c r="G2230" s="39">
        <f>INDEX('Crosswalk Particulates'!$E:$E,MATCH('2017 EPA Data'!$B2230,'Crosswalk Particulates'!$D:$D,0))</f>
        <v>0</v>
      </c>
      <c r="H2230" s="50">
        <f t="shared" si="34"/>
        <v>2073450745.4926748</v>
      </c>
    </row>
    <row r="2231" spans="1:8" hidden="1" x14ac:dyDescent="0.25">
      <c r="A2231" s="31" t="s">
        <v>2438</v>
      </c>
      <c r="B2231" s="31" t="s">
        <v>2439</v>
      </c>
      <c r="C2231" s="31" t="s">
        <v>2408</v>
      </c>
      <c r="D2231" s="41">
        <v>2270.8688741579999</v>
      </c>
      <c r="E2231" s="31" t="s">
        <v>2409</v>
      </c>
      <c r="F2231" s="35" t="str">
        <f>INDEX('Crosswalk Particulates'!$B:$B,MATCH('2017 EPA Data'!A2231,'Crosswalk Particulates'!$A:$A,0))</f>
        <v>process-other-industry</v>
      </c>
      <c r="G2231" s="39">
        <f>INDEX('Crosswalk Particulates'!$E:$E,MATCH('2017 EPA Data'!$B2231,'Crosswalk Particulates'!$D:$D,0))</f>
        <v>0</v>
      </c>
      <c r="H2231" s="50">
        <f t="shared" si="34"/>
        <v>0</v>
      </c>
    </row>
    <row r="2232" spans="1:8" hidden="1" x14ac:dyDescent="0.25">
      <c r="A2232" s="31" t="s">
        <v>2442</v>
      </c>
      <c r="B2232" s="31" t="s">
        <v>2589</v>
      </c>
      <c r="C2232" s="31" t="s">
        <v>2412</v>
      </c>
      <c r="D2232" s="41">
        <v>2264.8799624655207</v>
      </c>
      <c r="E2232" s="31" t="s">
        <v>2413</v>
      </c>
      <c r="F2232" s="35" t="str">
        <f>INDEX('Crosswalk Particulates'!$B:$B,MATCH('2017 EPA Data'!A2232,'Crosswalk Particulates'!$A:$A,0))</f>
        <v>industry-fuel-natural gas</v>
      </c>
      <c r="G2232" s="39" t="str">
        <f>INDEX('Crosswalk Particulates'!$E:$E,MATCH('2017 EPA Data'!$B2232,'Crosswalk Particulates'!$D:$D,0))</f>
        <v>N2O</v>
      </c>
      <c r="H2232" s="50">
        <f t="shared" si="34"/>
        <v>2054666983.3944361</v>
      </c>
    </row>
    <row r="2233" spans="1:8" hidden="1" x14ac:dyDescent="0.25">
      <c r="A2233" s="31" t="s">
        <v>2493</v>
      </c>
      <c r="B2233" s="31" t="s">
        <v>2564</v>
      </c>
      <c r="C2233" s="31" t="s">
        <v>2408</v>
      </c>
      <c r="D2233" s="41">
        <v>2263.2938089999998</v>
      </c>
      <c r="E2233" s="31" t="s">
        <v>2409</v>
      </c>
      <c r="F2233" s="35" t="str">
        <f>INDEX('Crosswalk Particulates'!$B:$B,MATCH('2017 EPA Data'!A2233,'Crosswalk Particulates'!$A:$A,0))</f>
        <v>process-other-industry</v>
      </c>
      <c r="G2233" s="39">
        <f>INDEX('Crosswalk Particulates'!$E:$E,MATCH('2017 EPA Data'!$B2233,'Crosswalk Particulates'!$D:$D,0))</f>
        <v>0</v>
      </c>
      <c r="H2233" s="50">
        <f t="shared" si="34"/>
        <v>0</v>
      </c>
    </row>
    <row r="2234" spans="1:8" hidden="1" x14ac:dyDescent="0.25">
      <c r="A2234" s="31" t="s">
        <v>2450</v>
      </c>
      <c r="B2234" s="31" t="s">
        <v>2671</v>
      </c>
      <c r="C2234" s="31" t="s">
        <v>2408</v>
      </c>
      <c r="D2234" s="41">
        <v>2261.9349422424084</v>
      </c>
      <c r="E2234" s="31" t="s">
        <v>2409</v>
      </c>
      <c r="F2234" s="35" t="str">
        <f>INDEX('Crosswalk Particulates'!$B:$B,MATCH('2017 EPA Data'!A2234,'Crosswalk Particulates'!$A:$A,0))</f>
        <v>process-waste-industry</v>
      </c>
      <c r="G2234" s="39">
        <f>INDEX('Crosswalk Particulates'!$E:$E,MATCH('2017 EPA Data'!$B2234,'Crosswalk Particulates'!$D:$D,0))</f>
        <v>0</v>
      </c>
      <c r="H2234" s="50">
        <f t="shared" si="34"/>
        <v>0</v>
      </c>
    </row>
    <row r="2235" spans="1:8" hidden="1" x14ac:dyDescent="0.25">
      <c r="A2235" s="31" t="s">
        <v>2498</v>
      </c>
      <c r="B2235" s="31" t="s">
        <v>2489</v>
      </c>
      <c r="C2235" s="31" t="s">
        <v>2408</v>
      </c>
      <c r="D2235" s="41">
        <v>2257.9623499999998</v>
      </c>
      <c r="E2235" s="31" t="s">
        <v>2409</v>
      </c>
      <c r="F2235" s="35" t="str">
        <f>INDEX('Crosswalk Particulates'!$B:$B,MATCH('2017 EPA Data'!A2235,'Crosswalk Particulates'!$A:$A,0))</f>
        <v>process-cement-industry</v>
      </c>
      <c r="G2235" s="39">
        <f>INDEX('Crosswalk Particulates'!$E:$E,MATCH('2017 EPA Data'!$B2235,'Crosswalk Particulates'!$D:$D,0))</f>
        <v>0</v>
      </c>
      <c r="H2235" s="50">
        <f t="shared" si="34"/>
        <v>0</v>
      </c>
    </row>
    <row r="2236" spans="1:8" hidden="1" x14ac:dyDescent="0.25">
      <c r="A2236" s="31" t="s">
        <v>2483</v>
      </c>
      <c r="B2236" s="31" t="s">
        <v>2525</v>
      </c>
      <c r="D2236" s="41">
        <v>2254.4126644501075</v>
      </c>
      <c r="E2236" s="31" t="s">
        <v>2413</v>
      </c>
      <c r="F2236" s="35" t="str">
        <f>INDEX('Crosswalk Particulates'!$B:$B,MATCH('2017 EPA Data'!A2236,'Crosswalk Particulates'!$A:$A,0))</f>
        <v>process-ngps-industry</v>
      </c>
      <c r="G2236" s="39" t="str">
        <f>INDEX('Crosswalk Particulates'!$E:$E,MATCH('2017 EPA Data'!$B2236,'Crosswalk Particulates'!$D:$D,0))</f>
        <v>OC</v>
      </c>
      <c r="H2236" s="50">
        <f t="shared" si="34"/>
        <v>2045171199.0729539</v>
      </c>
    </row>
    <row r="2237" spans="1:8" hidden="1" x14ac:dyDescent="0.25">
      <c r="A2237" s="31" t="s">
        <v>2438</v>
      </c>
      <c r="B2237" s="31" t="s">
        <v>2602</v>
      </c>
      <c r="C2237" s="31" t="s">
        <v>2408</v>
      </c>
      <c r="D2237" s="41">
        <v>2249.5567798080001</v>
      </c>
      <c r="E2237" s="31" t="s">
        <v>2409</v>
      </c>
      <c r="F2237" s="35" t="str">
        <f>INDEX('Crosswalk Particulates'!$B:$B,MATCH('2017 EPA Data'!A2237,'Crosswalk Particulates'!$A:$A,0))</f>
        <v>process-other-industry</v>
      </c>
      <c r="G2237" s="39">
        <f>INDEX('Crosswalk Particulates'!$E:$E,MATCH('2017 EPA Data'!$B2237,'Crosswalk Particulates'!$D:$D,0))</f>
        <v>0</v>
      </c>
      <c r="H2237" s="50">
        <f t="shared" si="34"/>
        <v>0</v>
      </c>
    </row>
    <row r="2238" spans="1:8" hidden="1" x14ac:dyDescent="0.25">
      <c r="A2238" s="31" t="s">
        <v>2487</v>
      </c>
      <c r="B2238" s="31" t="s">
        <v>2610</v>
      </c>
      <c r="C2238" s="31" t="s">
        <v>2408</v>
      </c>
      <c r="D2238" s="41">
        <v>2248.051463709678</v>
      </c>
      <c r="E2238" s="31" t="s">
        <v>2409</v>
      </c>
      <c r="F2238" s="35" t="str">
        <f>INDEX('Crosswalk Particulates'!$B:$B,MATCH('2017 EPA Data'!A2238,'Crosswalk Particulates'!$A:$A,0))</f>
        <v>industry-fuel-coal</v>
      </c>
      <c r="G2238" s="39">
        <f>INDEX('Crosswalk Particulates'!$E:$E,MATCH('2017 EPA Data'!$B2238,'Crosswalk Particulates'!$D:$D,0))</f>
        <v>0</v>
      </c>
      <c r="H2238" s="50">
        <f t="shared" si="34"/>
        <v>0</v>
      </c>
    </row>
    <row r="2239" spans="1:8" hidden="1" x14ac:dyDescent="0.25">
      <c r="A2239" s="31" t="s">
        <v>2418</v>
      </c>
      <c r="B2239" s="31" t="s">
        <v>2576</v>
      </c>
      <c r="C2239" s="31" t="s">
        <v>2408</v>
      </c>
      <c r="D2239" s="41">
        <v>2237.9674091404368</v>
      </c>
      <c r="E2239" s="31" t="s">
        <v>2409</v>
      </c>
      <c r="F2239" s="35" t="str">
        <f>INDEX('Crosswalk Particulates'!$B:$B,MATCH('2017 EPA Data'!A2239,'Crosswalk Particulates'!$A:$A,0))</f>
        <v>Transportation Sector</v>
      </c>
      <c r="G2239" s="39">
        <f>INDEX('Crosswalk Particulates'!$E:$E,MATCH('2017 EPA Data'!$B2239,'Crosswalk Particulates'!$D:$D,0))</f>
        <v>0</v>
      </c>
      <c r="H2239" s="50">
        <f t="shared" si="34"/>
        <v>0</v>
      </c>
    </row>
    <row r="2240" spans="1:8" hidden="1" x14ac:dyDescent="0.25">
      <c r="A2240" s="31" t="s">
        <v>2486</v>
      </c>
      <c r="B2240" s="31" t="s">
        <v>2416</v>
      </c>
      <c r="C2240" s="31" t="s">
        <v>2408</v>
      </c>
      <c r="D2240" s="41">
        <v>2236.9579058999998</v>
      </c>
      <c r="E2240" s="31" t="s">
        <v>2409</v>
      </c>
      <c r="F2240" s="35" t="str">
        <f>INDEX('Crosswalk Particulates'!$B:$B,MATCH('2017 EPA Data'!A2240,'Crosswalk Particulates'!$A:$A,0))</f>
        <v>process-other-industry</v>
      </c>
      <c r="G2240" s="39">
        <f>INDEX('Crosswalk Particulates'!$E:$E,MATCH('2017 EPA Data'!$B2240,'Crosswalk Particulates'!$D:$D,0))</f>
        <v>0</v>
      </c>
      <c r="H2240" s="50">
        <f t="shared" si="34"/>
        <v>0</v>
      </c>
    </row>
    <row r="2241" spans="1:8" hidden="1" x14ac:dyDescent="0.25">
      <c r="A2241" s="31" t="s">
        <v>2433</v>
      </c>
      <c r="B2241" s="31" t="s">
        <v>2547</v>
      </c>
      <c r="C2241" s="31" t="s">
        <v>2408</v>
      </c>
      <c r="D2241" s="41">
        <v>2233.1242234283491</v>
      </c>
      <c r="E2241" s="31" t="s">
        <v>2409</v>
      </c>
      <c r="F2241" s="35" t="str">
        <f>INDEX('Crosswalk Particulates'!$B:$B,MATCH('2017 EPA Data'!A2241,'Crosswalk Particulates'!$A:$A,0))</f>
        <v>process-ngps-industry</v>
      </c>
      <c r="G2241" s="39">
        <f>INDEX('Crosswalk Particulates'!$E:$E,MATCH('2017 EPA Data'!$B2241,'Crosswalk Particulates'!$D:$D,0))</f>
        <v>0</v>
      </c>
      <c r="H2241" s="50">
        <f t="shared" si="34"/>
        <v>0</v>
      </c>
    </row>
    <row r="2242" spans="1:8" hidden="1" x14ac:dyDescent="0.25">
      <c r="A2242" s="31" t="s">
        <v>2560</v>
      </c>
      <c r="B2242" s="31" t="s">
        <v>2416</v>
      </c>
      <c r="C2242" s="31" t="s">
        <v>2408</v>
      </c>
      <c r="D2242" s="41">
        <v>2220.9482818898887</v>
      </c>
      <c r="E2242" s="31" t="s">
        <v>2409</v>
      </c>
      <c r="F2242" s="35" t="str">
        <f>INDEX('Crosswalk Particulates'!$B:$B,MATCH('2017 EPA Data'!A2242,'Crosswalk Particulates'!$A:$A,0))</f>
        <v>Commercial Buildings Sector</v>
      </c>
      <c r="G2242" s="39">
        <f>INDEX('Crosswalk Particulates'!$E:$E,MATCH('2017 EPA Data'!$B2242,'Crosswalk Particulates'!$D:$D,0))</f>
        <v>0</v>
      </c>
      <c r="H2242" s="50">
        <f t="shared" si="34"/>
        <v>0</v>
      </c>
    </row>
    <row r="2243" spans="1:8" hidden="1" x14ac:dyDescent="0.25">
      <c r="A2243" s="31" t="s">
        <v>2454</v>
      </c>
      <c r="B2243" s="31" t="s">
        <v>2553</v>
      </c>
      <c r="C2243" s="31" t="s">
        <v>2408</v>
      </c>
      <c r="D2243" s="41">
        <v>2212.4451216804</v>
      </c>
      <c r="E2243" s="31" t="s">
        <v>2409</v>
      </c>
      <c r="F2243" s="35" t="str">
        <f>INDEX('Crosswalk Particulates'!$B:$B,MATCH('2017 EPA Data'!A2243,'Crosswalk Particulates'!$A:$A,0))</f>
        <v>Other-EPA</v>
      </c>
      <c r="G2243" s="39">
        <f>INDEX('Crosswalk Particulates'!$E:$E,MATCH('2017 EPA Data'!$B2243,'Crosswalk Particulates'!$D:$D,0))</f>
        <v>0</v>
      </c>
      <c r="H2243" s="50">
        <f t="shared" si="34"/>
        <v>0</v>
      </c>
    </row>
    <row r="2244" spans="1:8" hidden="1" x14ac:dyDescent="0.25">
      <c r="A2244" s="31" t="s">
        <v>2491</v>
      </c>
      <c r="B2244" s="31" t="s">
        <v>2528</v>
      </c>
      <c r="C2244" s="31" t="s">
        <v>2408</v>
      </c>
      <c r="D2244" s="41">
        <v>2208.4076364690459</v>
      </c>
      <c r="E2244" s="31" t="s">
        <v>2409</v>
      </c>
      <c r="F2244" s="35" t="str">
        <f>INDEX('Crosswalk Particulates'!$B:$B,MATCH('2017 EPA Data'!A2244,'Crosswalk Particulates'!$A:$A,0))</f>
        <v>industry-fuel-biomass</v>
      </c>
      <c r="G2244" s="39">
        <f>INDEX('Crosswalk Particulates'!$E:$E,MATCH('2017 EPA Data'!$B2244,'Crosswalk Particulates'!$D:$D,0))</f>
        <v>0</v>
      </c>
      <c r="H2244" s="50">
        <f t="shared" ref="H2244:H2307" si="35">IF(E2244="TON",D2244/metricton_to_shortton,0)*10^6</f>
        <v>0</v>
      </c>
    </row>
    <row r="2245" spans="1:8" hidden="1" x14ac:dyDescent="0.25">
      <c r="A2245" s="31" t="s">
        <v>2583</v>
      </c>
      <c r="B2245" s="31" t="s">
        <v>2550</v>
      </c>
      <c r="C2245" s="31" t="s">
        <v>2408</v>
      </c>
      <c r="D2245" s="41">
        <v>2206.8918410715887</v>
      </c>
      <c r="E2245" s="31" t="s">
        <v>2409</v>
      </c>
      <c r="F2245" s="35" t="str">
        <f>INDEX('Crosswalk Particulates'!$B:$B,MATCH('2017 EPA Data'!A2245,'Crosswalk Particulates'!$A:$A,0))</f>
        <v>Residential Buildings Sector</v>
      </c>
      <c r="G2245" s="39">
        <f>INDEX('Crosswalk Particulates'!$E:$E,MATCH('2017 EPA Data'!$B2245,'Crosswalk Particulates'!$D:$D,0))</f>
        <v>0</v>
      </c>
      <c r="H2245" s="50">
        <f t="shared" si="35"/>
        <v>0</v>
      </c>
    </row>
    <row r="2246" spans="1:8" hidden="1" x14ac:dyDescent="0.25">
      <c r="A2246" s="31" t="s">
        <v>2429</v>
      </c>
      <c r="B2246" s="31" t="s">
        <v>2659</v>
      </c>
      <c r="C2246" s="31" t="s">
        <v>2408</v>
      </c>
      <c r="D2246" s="41">
        <v>2202.51476</v>
      </c>
      <c r="E2246" s="31" t="s">
        <v>2409</v>
      </c>
      <c r="F2246" s="35" t="str">
        <f>INDEX('Crosswalk Particulates'!$B:$B,MATCH('2017 EPA Data'!A2246,'Crosswalk Particulates'!$A:$A,0))</f>
        <v>process-other-industry</v>
      </c>
      <c r="G2246" s="39">
        <f>INDEX('Crosswalk Particulates'!$E:$E,MATCH('2017 EPA Data'!$B2246,'Crosswalk Particulates'!$D:$D,0))</f>
        <v>0</v>
      </c>
      <c r="H2246" s="50">
        <f t="shared" si="35"/>
        <v>0</v>
      </c>
    </row>
    <row r="2247" spans="1:8" hidden="1" x14ac:dyDescent="0.25">
      <c r="A2247" s="31" t="s">
        <v>2494</v>
      </c>
      <c r="B2247" s="31" t="s">
        <v>2505</v>
      </c>
      <c r="C2247" s="31" t="s">
        <v>2408</v>
      </c>
      <c r="D2247" s="41">
        <v>2191.3298433066161</v>
      </c>
      <c r="E2247" s="31" t="s">
        <v>2409</v>
      </c>
      <c r="F2247" s="35" t="str">
        <f>INDEX('Crosswalk Particulates'!$B:$B,MATCH('2017 EPA Data'!A2247,'Crosswalk Particulates'!$A:$A,0))</f>
        <v>Transportation Sector</v>
      </c>
      <c r="G2247" s="39">
        <f>INDEX('Crosswalk Particulates'!$E:$E,MATCH('2017 EPA Data'!$B2247,'Crosswalk Particulates'!$D:$D,0))</f>
        <v>0</v>
      </c>
      <c r="H2247" s="50">
        <f t="shared" si="35"/>
        <v>0</v>
      </c>
    </row>
    <row r="2248" spans="1:8" hidden="1" x14ac:dyDescent="0.25">
      <c r="A2248" s="31" t="s">
        <v>2429</v>
      </c>
      <c r="B2248" s="31" t="s">
        <v>2553</v>
      </c>
      <c r="C2248" s="31" t="s">
        <v>2408</v>
      </c>
      <c r="D2248" s="41">
        <v>2190.8190240825129</v>
      </c>
      <c r="E2248" s="31" t="s">
        <v>2409</v>
      </c>
      <c r="F2248" s="35" t="str">
        <f>INDEX('Crosswalk Particulates'!$B:$B,MATCH('2017 EPA Data'!A2248,'Crosswalk Particulates'!$A:$A,0))</f>
        <v>process-other-industry</v>
      </c>
      <c r="G2248" s="39">
        <f>INDEX('Crosswalk Particulates'!$E:$E,MATCH('2017 EPA Data'!$B2248,'Crosswalk Particulates'!$D:$D,0))</f>
        <v>0</v>
      </c>
      <c r="H2248" s="50">
        <f t="shared" si="35"/>
        <v>0</v>
      </c>
    </row>
    <row r="2249" spans="1:8" hidden="1" x14ac:dyDescent="0.25">
      <c r="A2249" s="31" t="s">
        <v>2491</v>
      </c>
      <c r="B2249" s="31" t="s">
        <v>2597</v>
      </c>
      <c r="C2249" s="31" t="s">
        <v>2408</v>
      </c>
      <c r="D2249" s="41">
        <v>2185.360910878162</v>
      </c>
      <c r="E2249" s="31" t="s">
        <v>2409</v>
      </c>
      <c r="F2249" s="35" t="str">
        <f>INDEX('Crosswalk Particulates'!$B:$B,MATCH('2017 EPA Data'!A2249,'Crosswalk Particulates'!$A:$A,0))</f>
        <v>industry-fuel-biomass</v>
      </c>
      <c r="G2249" s="39">
        <f>INDEX('Crosswalk Particulates'!$E:$E,MATCH('2017 EPA Data'!$B2249,'Crosswalk Particulates'!$D:$D,0))</f>
        <v>0</v>
      </c>
      <c r="H2249" s="50">
        <f t="shared" si="35"/>
        <v>0</v>
      </c>
    </row>
    <row r="2250" spans="1:8" hidden="1" x14ac:dyDescent="0.25">
      <c r="A2250" s="31" t="s">
        <v>2518</v>
      </c>
      <c r="B2250" s="31" t="s">
        <v>2607</v>
      </c>
      <c r="D2250" s="41">
        <v>2172.9422822590082</v>
      </c>
      <c r="E2250" s="31" t="s">
        <v>2413</v>
      </c>
      <c r="F2250" s="35" t="str">
        <f>INDEX('Crosswalk Particulates'!$B:$B,MATCH('2017 EPA Data'!A2250,'Crosswalk Particulates'!$A:$A,0))</f>
        <v>Other-EPA</v>
      </c>
      <c r="G2250" s="39" t="str">
        <f>INDEX('Crosswalk Particulates'!$E:$E,MATCH('2017 EPA Data'!$B2250,'Crosswalk Particulates'!$D:$D,0))</f>
        <v>BC</v>
      </c>
      <c r="H2250" s="50">
        <f t="shared" si="35"/>
        <v>1971262423.6911652</v>
      </c>
    </row>
    <row r="2251" spans="1:8" hidden="1" x14ac:dyDescent="0.25">
      <c r="A2251" s="31" t="s">
        <v>2440</v>
      </c>
      <c r="B2251" s="31" t="s">
        <v>2672</v>
      </c>
      <c r="C2251" s="31" t="s">
        <v>2408</v>
      </c>
      <c r="D2251" s="41">
        <v>2172.1199500615221</v>
      </c>
      <c r="E2251" s="31" t="s">
        <v>2409</v>
      </c>
      <c r="F2251" s="35" t="str">
        <f>INDEX('Crosswalk Particulates'!$B:$B,MATCH('2017 EPA Data'!A2251,'Crosswalk Particulates'!$A:$A,0))</f>
        <v>Residential Buildings Sector</v>
      </c>
      <c r="G2251" s="39">
        <f>INDEX('Crosswalk Particulates'!$E:$E,MATCH('2017 EPA Data'!$B2251,'Crosswalk Particulates'!$D:$D,0))</f>
        <v>0</v>
      </c>
      <c r="H2251" s="50">
        <f t="shared" si="35"/>
        <v>0</v>
      </c>
    </row>
    <row r="2252" spans="1:8" hidden="1" x14ac:dyDescent="0.25">
      <c r="A2252" s="31" t="s">
        <v>2499</v>
      </c>
      <c r="B2252" s="31" t="s">
        <v>2557</v>
      </c>
      <c r="C2252" s="31" t="s">
        <v>2408</v>
      </c>
      <c r="D2252" s="41">
        <v>2168.2166877700001</v>
      </c>
      <c r="E2252" s="31" t="s">
        <v>2409</v>
      </c>
      <c r="F2252" s="35" t="str">
        <f>INDEX('Crosswalk Particulates'!$B:$B,MATCH('2017 EPA Data'!A2252,'Crosswalk Particulates'!$A:$A,0))</f>
        <v>Electricity Sector</v>
      </c>
      <c r="G2252" s="39">
        <f>INDEX('Crosswalk Particulates'!$E:$E,MATCH('2017 EPA Data'!$B2252,'Crosswalk Particulates'!$D:$D,0))</f>
        <v>0</v>
      </c>
      <c r="H2252" s="50">
        <f t="shared" si="35"/>
        <v>0</v>
      </c>
    </row>
    <row r="2253" spans="1:8" hidden="1" x14ac:dyDescent="0.25">
      <c r="A2253" s="31" t="s">
        <v>2417</v>
      </c>
      <c r="B2253" s="31" t="s">
        <v>2644</v>
      </c>
      <c r="D2253" s="41">
        <v>2151.7739652492</v>
      </c>
      <c r="E2253" s="31" t="s">
        <v>2413</v>
      </c>
      <c r="F2253" s="35" t="str">
        <f>INDEX('Crosswalk Particulates'!$B:$B,MATCH('2017 EPA Data'!A2253,'Crosswalk Particulates'!$A:$A,0))</f>
        <v>Other-EPA</v>
      </c>
      <c r="G2253" s="39">
        <f>INDEX('Crosswalk Particulates'!$E:$E,MATCH('2017 EPA Data'!$B2253,'Crosswalk Particulates'!$D:$D,0))</f>
        <v>0</v>
      </c>
      <c r="H2253" s="50">
        <f t="shared" si="35"/>
        <v>1952058826.6904955</v>
      </c>
    </row>
    <row r="2254" spans="1:8" hidden="1" x14ac:dyDescent="0.25">
      <c r="A2254" s="31" t="s">
        <v>2438</v>
      </c>
      <c r="B2254" s="31" t="s">
        <v>2595</v>
      </c>
      <c r="C2254" s="31" t="s">
        <v>2408</v>
      </c>
      <c r="D2254" s="41">
        <v>2149.036213633</v>
      </c>
      <c r="E2254" s="31" t="s">
        <v>2409</v>
      </c>
      <c r="F2254" s="35" t="str">
        <f>INDEX('Crosswalk Particulates'!$B:$B,MATCH('2017 EPA Data'!A2254,'Crosswalk Particulates'!$A:$A,0))</f>
        <v>process-other-industry</v>
      </c>
      <c r="G2254" s="39">
        <f>INDEX('Crosswalk Particulates'!$E:$E,MATCH('2017 EPA Data'!$B2254,'Crosswalk Particulates'!$D:$D,0))</f>
        <v>0</v>
      </c>
      <c r="H2254" s="50">
        <f t="shared" si="35"/>
        <v>0</v>
      </c>
    </row>
    <row r="2255" spans="1:8" hidden="1" x14ac:dyDescent="0.25">
      <c r="A2255" s="31" t="s">
        <v>2487</v>
      </c>
      <c r="B2255" s="31" t="s">
        <v>2592</v>
      </c>
      <c r="C2255" s="31" t="s">
        <v>2408</v>
      </c>
      <c r="D2255" s="41">
        <v>2129.8885261240935</v>
      </c>
      <c r="E2255" s="31" t="s">
        <v>2409</v>
      </c>
      <c r="F2255" s="35" t="str">
        <f>INDEX('Crosswalk Particulates'!$B:$B,MATCH('2017 EPA Data'!A2255,'Crosswalk Particulates'!$A:$A,0))</f>
        <v>industry-fuel-coal</v>
      </c>
      <c r="G2255" s="39">
        <f>INDEX('Crosswalk Particulates'!$E:$E,MATCH('2017 EPA Data'!$B2255,'Crosswalk Particulates'!$D:$D,0))</f>
        <v>0</v>
      </c>
      <c r="H2255" s="50">
        <f t="shared" si="35"/>
        <v>0</v>
      </c>
    </row>
    <row r="2256" spans="1:8" hidden="1" x14ac:dyDescent="0.25">
      <c r="A2256" s="31" t="s">
        <v>2410</v>
      </c>
      <c r="B2256" s="31" t="s">
        <v>2543</v>
      </c>
      <c r="C2256" s="31" t="s">
        <v>2408</v>
      </c>
      <c r="D2256" s="41">
        <v>2128.365916365</v>
      </c>
      <c r="E2256" s="31" t="s">
        <v>2409</v>
      </c>
      <c r="F2256" s="35" t="str">
        <f>INDEX('Crosswalk Particulates'!$B:$B,MATCH('2017 EPA Data'!A2256,'Crosswalk Particulates'!$A:$A,0))</f>
        <v>process-other-industry</v>
      </c>
      <c r="G2256" s="39">
        <f>INDEX('Crosswalk Particulates'!$E:$E,MATCH('2017 EPA Data'!$B2256,'Crosswalk Particulates'!$D:$D,0))</f>
        <v>0</v>
      </c>
      <c r="H2256" s="50">
        <f t="shared" si="35"/>
        <v>0</v>
      </c>
    </row>
    <row r="2257" spans="1:8" hidden="1" x14ac:dyDescent="0.25">
      <c r="A2257" s="31" t="s">
        <v>2475</v>
      </c>
      <c r="B2257" s="31" t="s">
        <v>2559</v>
      </c>
      <c r="C2257" s="31" t="s">
        <v>2408</v>
      </c>
      <c r="D2257" s="41">
        <v>2120</v>
      </c>
      <c r="E2257" s="31" t="s">
        <v>2409</v>
      </c>
      <c r="F2257" s="35" t="str">
        <f>INDEX('Crosswalk Particulates'!$B:$B,MATCH('2017 EPA Data'!A2257,'Crosswalk Particulates'!$A:$A,0))</f>
        <v>Electricity Sector</v>
      </c>
      <c r="G2257" s="39">
        <f>INDEX('Crosswalk Particulates'!$E:$E,MATCH('2017 EPA Data'!$B2257,'Crosswalk Particulates'!$D:$D,0))</f>
        <v>0</v>
      </c>
      <c r="H2257" s="50">
        <f t="shared" si="35"/>
        <v>0</v>
      </c>
    </row>
    <row r="2258" spans="1:8" hidden="1" x14ac:dyDescent="0.25">
      <c r="A2258" s="31" t="s">
        <v>2438</v>
      </c>
      <c r="B2258" s="31" t="s">
        <v>2565</v>
      </c>
      <c r="C2258" s="31" t="s">
        <v>2408</v>
      </c>
      <c r="D2258" s="41">
        <v>2116.236132</v>
      </c>
      <c r="E2258" s="31" t="s">
        <v>2409</v>
      </c>
      <c r="F2258" s="35" t="str">
        <f>INDEX('Crosswalk Particulates'!$B:$B,MATCH('2017 EPA Data'!A2258,'Crosswalk Particulates'!$A:$A,0))</f>
        <v>process-other-industry</v>
      </c>
      <c r="G2258" s="39">
        <f>INDEX('Crosswalk Particulates'!$E:$E,MATCH('2017 EPA Data'!$B2258,'Crosswalk Particulates'!$D:$D,0))</f>
        <v>0</v>
      </c>
      <c r="H2258" s="50">
        <f t="shared" si="35"/>
        <v>0</v>
      </c>
    </row>
    <row r="2259" spans="1:8" hidden="1" x14ac:dyDescent="0.25">
      <c r="A2259" s="31" t="s">
        <v>2442</v>
      </c>
      <c r="B2259" s="31" t="s">
        <v>2644</v>
      </c>
      <c r="D2259" s="41">
        <v>2109.4155726001477</v>
      </c>
      <c r="E2259" s="31" t="s">
        <v>2413</v>
      </c>
      <c r="F2259" s="35" t="str">
        <f>INDEX('Crosswalk Particulates'!$B:$B,MATCH('2017 EPA Data'!A2259,'Crosswalk Particulates'!$A:$A,0))</f>
        <v>industry-fuel-natural gas</v>
      </c>
      <c r="G2259" s="39">
        <f>INDEX('Crosswalk Particulates'!$E:$E,MATCH('2017 EPA Data'!$B2259,'Crosswalk Particulates'!$D:$D,0))</f>
        <v>0</v>
      </c>
      <c r="H2259" s="50">
        <f t="shared" si="35"/>
        <v>1913631893.5690937</v>
      </c>
    </row>
    <row r="2260" spans="1:8" hidden="1" x14ac:dyDescent="0.25">
      <c r="A2260" s="31" t="s">
        <v>2477</v>
      </c>
      <c r="B2260" s="31" t="s">
        <v>2511</v>
      </c>
      <c r="C2260" s="31" t="s">
        <v>2408</v>
      </c>
      <c r="D2260" s="41">
        <v>2108.0432710709661</v>
      </c>
      <c r="E2260" s="31" t="s">
        <v>2409</v>
      </c>
      <c r="F2260" s="35" t="str">
        <f>INDEX('Crosswalk Particulates'!$B:$B,MATCH('2017 EPA Data'!A2260,'Crosswalk Particulates'!$A:$A,0))</f>
        <v>process-other-industry</v>
      </c>
      <c r="G2260" s="39">
        <f>INDEX('Crosswalk Particulates'!$E:$E,MATCH('2017 EPA Data'!$B2260,'Crosswalk Particulates'!$D:$D,0))</f>
        <v>0</v>
      </c>
      <c r="H2260" s="50">
        <f t="shared" si="35"/>
        <v>0</v>
      </c>
    </row>
    <row r="2261" spans="1:8" hidden="1" x14ac:dyDescent="0.25">
      <c r="A2261" s="31" t="s">
        <v>2555</v>
      </c>
      <c r="B2261" s="31" t="s">
        <v>2428</v>
      </c>
      <c r="C2261" s="31" t="s">
        <v>2408</v>
      </c>
      <c r="D2261" s="41">
        <v>2095.3450604741047</v>
      </c>
      <c r="E2261" s="31" t="s">
        <v>2409</v>
      </c>
      <c r="F2261" s="35" t="str">
        <f>INDEX('Crosswalk Particulates'!$B:$B,MATCH('2017 EPA Data'!A2261,'Crosswalk Particulates'!$A:$A,0))</f>
        <v>Commercial Buildings Sector</v>
      </c>
      <c r="G2261" s="39">
        <f>INDEX('Crosswalk Particulates'!$E:$E,MATCH('2017 EPA Data'!$B2261,'Crosswalk Particulates'!$D:$D,0))</f>
        <v>0</v>
      </c>
      <c r="H2261" s="50">
        <f t="shared" si="35"/>
        <v>0</v>
      </c>
    </row>
    <row r="2262" spans="1:8" hidden="1" x14ac:dyDescent="0.25">
      <c r="A2262" s="31" t="s">
        <v>2446</v>
      </c>
      <c r="B2262" s="31" t="s">
        <v>2550</v>
      </c>
      <c r="C2262" s="31" t="s">
        <v>2408</v>
      </c>
      <c r="D2262" s="41">
        <v>2069.9802399999999</v>
      </c>
      <c r="E2262" s="31" t="s">
        <v>2409</v>
      </c>
      <c r="F2262" s="35" t="str">
        <f>INDEX('Crosswalk Particulates'!$B:$B,MATCH('2017 EPA Data'!A2262,'Crosswalk Particulates'!$A:$A,0))</f>
        <v>process-other-industry</v>
      </c>
      <c r="G2262" s="39">
        <f>INDEX('Crosswalk Particulates'!$E:$E,MATCH('2017 EPA Data'!$B2262,'Crosswalk Particulates'!$D:$D,0))</f>
        <v>0</v>
      </c>
      <c r="H2262" s="50">
        <f t="shared" si="35"/>
        <v>0</v>
      </c>
    </row>
    <row r="2263" spans="1:8" hidden="1" x14ac:dyDescent="0.25">
      <c r="A2263" s="31" t="s">
        <v>2499</v>
      </c>
      <c r="B2263" s="31" t="s">
        <v>2464</v>
      </c>
      <c r="C2263" s="31" t="s">
        <v>2408</v>
      </c>
      <c r="D2263" s="41">
        <v>2066.0765796599999</v>
      </c>
      <c r="E2263" s="31" t="s">
        <v>2409</v>
      </c>
      <c r="F2263" s="35" t="str">
        <f>INDEX('Crosswalk Particulates'!$B:$B,MATCH('2017 EPA Data'!A2263,'Crosswalk Particulates'!$A:$A,0))</f>
        <v>Electricity Sector</v>
      </c>
      <c r="G2263" s="39">
        <f>INDEX('Crosswalk Particulates'!$E:$E,MATCH('2017 EPA Data'!$B2263,'Crosswalk Particulates'!$D:$D,0))</f>
        <v>0</v>
      </c>
      <c r="H2263" s="50">
        <f t="shared" si="35"/>
        <v>0</v>
      </c>
    </row>
    <row r="2264" spans="1:8" hidden="1" x14ac:dyDescent="0.25">
      <c r="A2264" s="31" t="s">
        <v>2486</v>
      </c>
      <c r="B2264" s="31" t="s">
        <v>2504</v>
      </c>
      <c r="C2264" s="31" t="s">
        <v>2408</v>
      </c>
      <c r="D2264" s="41">
        <v>2056.8000000000002</v>
      </c>
      <c r="E2264" s="31" t="s">
        <v>2409</v>
      </c>
      <c r="F2264" s="35" t="str">
        <f>INDEX('Crosswalk Particulates'!$B:$B,MATCH('2017 EPA Data'!A2264,'Crosswalk Particulates'!$A:$A,0))</f>
        <v>process-other-industry</v>
      </c>
      <c r="G2264" s="39">
        <f>INDEX('Crosswalk Particulates'!$E:$E,MATCH('2017 EPA Data'!$B2264,'Crosswalk Particulates'!$D:$D,0))</f>
        <v>0</v>
      </c>
      <c r="H2264" s="50">
        <f t="shared" si="35"/>
        <v>0</v>
      </c>
    </row>
    <row r="2265" spans="1:8" hidden="1" x14ac:dyDescent="0.25">
      <c r="A2265" s="31" t="s">
        <v>2472</v>
      </c>
      <c r="B2265" s="31" t="s">
        <v>2601</v>
      </c>
      <c r="C2265" s="31" t="s">
        <v>2408</v>
      </c>
      <c r="D2265" s="41">
        <v>2055.1999999999998</v>
      </c>
      <c r="E2265" s="31" t="s">
        <v>2409</v>
      </c>
      <c r="F2265" s="35" t="str">
        <f>INDEX('Crosswalk Particulates'!$B:$B,MATCH('2017 EPA Data'!A2265,'Crosswalk Particulates'!$A:$A,0))</f>
        <v>Electricity Sector</v>
      </c>
      <c r="G2265" s="39">
        <f>INDEX('Crosswalk Particulates'!$E:$E,MATCH('2017 EPA Data'!$B2265,'Crosswalk Particulates'!$D:$D,0))</f>
        <v>0</v>
      </c>
      <c r="H2265" s="50">
        <f t="shared" si="35"/>
        <v>0</v>
      </c>
    </row>
    <row r="2266" spans="1:8" hidden="1" x14ac:dyDescent="0.25">
      <c r="A2266" s="31" t="s">
        <v>2486</v>
      </c>
      <c r="B2266" s="31" t="s">
        <v>2558</v>
      </c>
      <c r="C2266" s="31" t="s">
        <v>2408</v>
      </c>
      <c r="D2266" s="41">
        <v>2054.6506571350001</v>
      </c>
      <c r="E2266" s="31" t="s">
        <v>2409</v>
      </c>
      <c r="F2266" s="35" t="str">
        <f>INDEX('Crosswalk Particulates'!$B:$B,MATCH('2017 EPA Data'!A2266,'Crosswalk Particulates'!$A:$A,0))</f>
        <v>process-other-industry</v>
      </c>
      <c r="G2266" s="39">
        <f>INDEX('Crosswalk Particulates'!$E:$E,MATCH('2017 EPA Data'!$B2266,'Crosswalk Particulates'!$D:$D,0))</f>
        <v>0</v>
      </c>
      <c r="H2266" s="50">
        <f t="shared" si="35"/>
        <v>0</v>
      </c>
    </row>
    <row r="2267" spans="1:8" hidden="1" x14ac:dyDescent="0.25">
      <c r="A2267" s="31" t="s">
        <v>2425</v>
      </c>
      <c r="B2267" s="31" t="s">
        <v>2516</v>
      </c>
      <c r="C2267" s="31" t="s">
        <v>2408</v>
      </c>
      <c r="D2267" s="41">
        <v>2054.1786312058648</v>
      </c>
      <c r="E2267" s="31" t="s">
        <v>2409</v>
      </c>
      <c r="F2267" s="35" t="str">
        <f>INDEX('Crosswalk Particulates'!$B:$B,MATCH('2017 EPA Data'!A2267,'Crosswalk Particulates'!$A:$A,0))</f>
        <v>Other-EPA</v>
      </c>
      <c r="G2267" s="39">
        <f>INDEX('Crosswalk Particulates'!$E:$E,MATCH('2017 EPA Data'!$B2267,'Crosswalk Particulates'!$D:$D,0))</f>
        <v>0</v>
      </c>
      <c r="H2267" s="50">
        <f t="shared" si="35"/>
        <v>0</v>
      </c>
    </row>
    <row r="2268" spans="1:8" hidden="1" x14ac:dyDescent="0.25">
      <c r="A2268" s="31" t="s">
        <v>2438</v>
      </c>
      <c r="B2268" s="31" t="s">
        <v>2658</v>
      </c>
      <c r="C2268" s="31" t="s">
        <v>2408</v>
      </c>
      <c r="D2268" s="41">
        <v>2048.1999999999998</v>
      </c>
      <c r="E2268" s="31" t="s">
        <v>2409</v>
      </c>
      <c r="F2268" s="35" t="str">
        <f>INDEX('Crosswalk Particulates'!$B:$B,MATCH('2017 EPA Data'!A2268,'Crosswalk Particulates'!$A:$A,0))</f>
        <v>process-other-industry</v>
      </c>
      <c r="G2268" s="39">
        <f>INDEX('Crosswalk Particulates'!$E:$E,MATCH('2017 EPA Data'!$B2268,'Crosswalk Particulates'!$D:$D,0))</f>
        <v>0</v>
      </c>
      <c r="H2268" s="50">
        <f t="shared" si="35"/>
        <v>0</v>
      </c>
    </row>
    <row r="2269" spans="1:8" hidden="1" x14ac:dyDescent="0.25">
      <c r="A2269" s="31" t="s">
        <v>2493</v>
      </c>
      <c r="B2269" s="31" t="s">
        <v>2563</v>
      </c>
      <c r="C2269" s="31" t="s">
        <v>2408</v>
      </c>
      <c r="D2269" s="41">
        <v>2028.9383</v>
      </c>
      <c r="E2269" s="31" t="s">
        <v>2409</v>
      </c>
      <c r="F2269" s="35" t="str">
        <f>INDEX('Crosswalk Particulates'!$B:$B,MATCH('2017 EPA Data'!A2269,'Crosswalk Particulates'!$A:$A,0))</f>
        <v>process-other-industry</v>
      </c>
      <c r="G2269" s="39">
        <f>INDEX('Crosswalk Particulates'!$E:$E,MATCH('2017 EPA Data'!$B2269,'Crosswalk Particulates'!$D:$D,0))</f>
        <v>0</v>
      </c>
      <c r="H2269" s="50">
        <f t="shared" si="35"/>
        <v>0</v>
      </c>
    </row>
    <row r="2270" spans="1:8" hidden="1" x14ac:dyDescent="0.25">
      <c r="A2270" s="31" t="s">
        <v>2442</v>
      </c>
      <c r="B2270" s="31" t="s">
        <v>2594</v>
      </c>
      <c r="C2270" s="31" t="s">
        <v>2408</v>
      </c>
      <c r="D2270" s="41">
        <v>2004.4487999999999</v>
      </c>
      <c r="E2270" s="31" t="s">
        <v>2409</v>
      </c>
      <c r="F2270" s="35" t="str">
        <f>INDEX('Crosswalk Particulates'!$B:$B,MATCH('2017 EPA Data'!A2270,'Crosswalk Particulates'!$A:$A,0))</f>
        <v>industry-fuel-natural gas</v>
      </c>
      <c r="G2270" s="39">
        <f>INDEX('Crosswalk Particulates'!$E:$E,MATCH('2017 EPA Data'!$B2270,'Crosswalk Particulates'!$D:$D,0))</f>
        <v>0</v>
      </c>
      <c r="H2270" s="50">
        <f t="shared" si="35"/>
        <v>0</v>
      </c>
    </row>
    <row r="2271" spans="1:8" hidden="1" x14ac:dyDescent="0.25">
      <c r="A2271" s="31" t="s">
        <v>2477</v>
      </c>
      <c r="B2271" s="31" t="s">
        <v>2572</v>
      </c>
      <c r="C2271" s="31" t="s">
        <v>2408</v>
      </c>
      <c r="D2271" s="41">
        <v>2000.000141</v>
      </c>
      <c r="E2271" s="31" t="s">
        <v>2409</v>
      </c>
      <c r="F2271" s="35" t="str">
        <f>INDEX('Crosswalk Particulates'!$B:$B,MATCH('2017 EPA Data'!A2271,'Crosswalk Particulates'!$A:$A,0))</f>
        <v>process-other-industry</v>
      </c>
      <c r="G2271" s="39">
        <f>INDEX('Crosswalk Particulates'!$E:$E,MATCH('2017 EPA Data'!$B2271,'Crosswalk Particulates'!$D:$D,0))</f>
        <v>0</v>
      </c>
      <c r="H2271" s="50">
        <f t="shared" si="35"/>
        <v>0</v>
      </c>
    </row>
    <row r="2272" spans="1:8" hidden="1" x14ac:dyDescent="0.25">
      <c r="A2272" s="31" t="s">
        <v>2410</v>
      </c>
      <c r="B2272" s="31" t="s">
        <v>2461</v>
      </c>
      <c r="C2272" s="31" t="s">
        <v>2408</v>
      </c>
      <c r="D2272" s="41">
        <v>1994.7710500000001</v>
      </c>
      <c r="E2272" s="31" t="s">
        <v>2409</v>
      </c>
      <c r="F2272" s="35" t="str">
        <f>INDEX('Crosswalk Particulates'!$B:$B,MATCH('2017 EPA Data'!A2272,'Crosswalk Particulates'!$A:$A,0))</f>
        <v>process-other-industry</v>
      </c>
      <c r="G2272" s="39">
        <f>INDEX('Crosswalk Particulates'!$E:$E,MATCH('2017 EPA Data'!$B2272,'Crosswalk Particulates'!$D:$D,0))</f>
        <v>0</v>
      </c>
      <c r="H2272" s="50">
        <f t="shared" si="35"/>
        <v>0</v>
      </c>
    </row>
    <row r="2273" spans="1:8" hidden="1" x14ac:dyDescent="0.25">
      <c r="A2273" s="31" t="s">
        <v>2477</v>
      </c>
      <c r="B2273" s="31" t="s">
        <v>2604</v>
      </c>
      <c r="C2273" s="31" t="s">
        <v>2408</v>
      </c>
      <c r="D2273" s="41">
        <v>1990.2628483799999</v>
      </c>
      <c r="E2273" s="31" t="s">
        <v>2409</v>
      </c>
      <c r="F2273" s="35" t="str">
        <f>INDEX('Crosswalk Particulates'!$B:$B,MATCH('2017 EPA Data'!A2273,'Crosswalk Particulates'!$A:$A,0))</f>
        <v>process-other-industry</v>
      </c>
      <c r="G2273" s="39">
        <f>INDEX('Crosswalk Particulates'!$E:$E,MATCH('2017 EPA Data'!$B2273,'Crosswalk Particulates'!$D:$D,0))</f>
        <v>0</v>
      </c>
      <c r="H2273" s="50">
        <f t="shared" si="35"/>
        <v>0</v>
      </c>
    </row>
    <row r="2274" spans="1:8" hidden="1" x14ac:dyDescent="0.25">
      <c r="A2274" s="31" t="s">
        <v>2433</v>
      </c>
      <c r="B2274" s="31" t="s">
        <v>2519</v>
      </c>
      <c r="C2274" s="31" t="s">
        <v>2408</v>
      </c>
      <c r="D2274" s="41">
        <v>1987.4419891631669</v>
      </c>
      <c r="E2274" s="31" t="s">
        <v>2409</v>
      </c>
      <c r="F2274" s="35" t="str">
        <f>INDEX('Crosswalk Particulates'!$B:$B,MATCH('2017 EPA Data'!A2274,'Crosswalk Particulates'!$A:$A,0))</f>
        <v>process-ngps-industry</v>
      </c>
      <c r="G2274" s="39">
        <f>INDEX('Crosswalk Particulates'!$E:$E,MATCH('2017 EPA Data'!$B2274,'Crosswalk Particulates'!$D:$D,0))</f>
        <v>0</v>
      </c>
      <c r="H2274" s="50">
        <f t="shared" si="35"/>
        <v>0</v>
      </c>
    </row>
    <row r="2275" spans="1:8" hidden="1" x14ac:dyDescent="0.25">
      <c r="A2275" s="31" t="s">
        <v>2469</v>
      </c>
      <c r="B2275" s="31" t="s">
        <v>2673</v>
      </c>
      <c r="C2275" s="31" t="s">
        <v>2408</v>
      </c>
      <c r="D2275" s="41">
        <v>1983.24793</v>
      </c>
      <c r="E2275" s="31" t="s">
        <v>2409</v>
      </c>
      <c r="F2275" s="35" t="str">
        <f>INDEX('Crosswalk Particulates'!$B:$B,MATCH('2017 EPA Data'!A2275,'Crosswalk Particulates'!$A:$A,0))</f>
        <v>process-chemicals-industry</v>
      </c>
      <c r="G2275" s="39">
        <f>INDEX('Crosswalk Particulates'!$E:$E,MATCH('2017 EPA Data'!$B2275,'Crosswalk Particulates'!$D:$D,0))</f>
        <v>0</v>
      </c>
      <c r="H2275" s="50">
        <f t="shared" si="35"/>
        <v>0</v>
      </c>
    </row>
    <row r="2276" spans="1:8" hidden="1" x14ac:dyDescent="0.25">
      <c r="A2276" s="31" t="s">
        <v>2522</v>
      </c>
      <c r="B2276" s="31" t="s">
        <v>2525</v>
      </c>
      <c r="D2276" s="41">
        <v>1981.5415296902054</v>
      </c>
      <c r="E2276" s="31" t="s">
        <v>2413</v>
      </c>
      <c r="F2276" s="35" t="str">
        <f>INDEX('Crosswalk Particulates'!$B:$B,MATCH('2017 EPA Data'!A2276,'Crosswalk Particulates'!$A:$A,0))</f>
        <v>Residential Buildings Sector</v>
      </c>
      <c r="G2276" s="39" t="str">
        <f>INDEX('Crosswalk Particulates'!$E:$E,MATCH('2017 EPA Data'!$B2276,'Crosswalk Particulates'!$D:$D,0))</f>
        <v>OC</v>
      </c>
      <c r="H2276" s="50">
        <f t="shared" si="35"/>
        <v>1797626375.2394569</v>
      </c>
    </row>
    <row r="2277" spans="1:8" hidden="1" x14ac:dyDescent="0.25">
      <c r="A2277" s="31" t="s">
        <v>2510</v>
      </c>
      <c r="B2277" s="31" t="s">
        <v>2577</v>
      </c>
      <c r="C2277" s="31" t="s">
        <v>2408</v>
      </c>
      <c r="D2277" s="41">
        <v>1977.1515460400001</v>
      </c>
      <c r="E2277" s="31" t="s">
        <v>2409</v>
      </c>
      <c r="F2277" s="35" t="str">
        <f>INDEX('Crosswalk Particulates'!$B:$B,MATCH('2017 EPA Data'!A2277,'Crosswalk Particulates'!$A:$A,0))</f>
        <v>process-iron and steel-industry</v>
      </c>
      <c r="G2277" s="39">
        <f>INDEX('Crosswalk Particulates'!$E:$E,MATCH('2017 EPA Data'!$B2277,'Crosswalk Particulates'!$D:$D,0))</f>
        <v>0</v>
      </c>
      <c r="H2277" s="50">
        <f t="shared" si="35"/>
        <v>0</v>
      </c>
    </row>
    <row r="2278" spans="1:8" hidden="1" x14ac:dyDescent="0.25">
      <c r="A2278" s="31" t="s">
        <v>2473</v>
      </c>
      <c r="B2278" s="31" t="s">
        <v>2525</v>
      </c>
      <c r="D2278" s="41">
        <v>1974.0826033426138</v>
      </c>
      <c r="E2278" s="31" t="s">
        <v>2413</v>
      </c>
      <c r="F2278" s="35" t="str">
        <f>INDEX('Crosswalk Particulates'!$B:$B,MATCH('2017 EPA Data'!A2278,'Crosswalk Particulates'!$A:$A,0))</f>
        <v>Commercial Buildings Sector</v>
      </c>
      <c r="G2278" s="39" t="str">
        <f>INDEX('Crosswalk Particulates'!$E:$E,MATCH('2017 EPA Data'!$B2278,'Crosswalk Particulates'!$D:$D,0))</f>
        <v>OC</v>
      </c>
      <c r="H2278" s="50">
        <f t="shared" si="35"/>
        <v>1790859743.0329161</v>
      </c>
    </row>
    <row r="2279" spans="1:8" hidden="1" x14ac:dyDescent="0.25">
      <c r="A2279" s="31" t="s">
        <v>2442</v>
      </c>
      <c r="B2279" s="31" t="s">
        <v>2495</v>
      </c>
      <c r="C2279" s="31" t="s">
        <v>2408</v>
      </c>
      <c r="D2279" s="41">
        <v>1965.4612</v>
      </c>
      <c r="E2279" s="31" t="s">
        <v>2409</v>
      </c>
      <c r="F2279" s="35" t="str">
        <f>INDEX('Crosswalk Particulates'!$B:$B,MATCH('2017 EPA Data'!A2279,'Crosswalk Particulates'!$A:$A,0))</f>
        <v>industry-fuel-natural gas</v>
      </c>
      <c r="G2279" s="39">
        <f>INDEX('Crosswalk Particulates'!$E:$E,MATCH('2017 EPA Data'!$B2279,'Crosswalk Particulates'!$D:$D,0))</f>
        <v>0</v>
      </c>
      <c r="H2279" s="50">
        <f t="shared" si="35"/>
        <v>0</v>
      </c>
    </row>
    <row r="2280" spans="1:8" hidden="1" x14ac:dyDescent="0.25">
      <c r="A2280" s="31" t="s">
        <v>2469</v>
      </c>
      <c r="B2280" s="31" t="s">
        <v>2488</v>
      </c>
      <c r="C2280" s="31" t="s">
        <v>2412</v>
      </c>
      <c r="D2280" s="41">
        <v>1959.22806429</v>
      </c>
      <c r="E2280" s="31" t="s">
        <v>2413</v>
      </c>
      <c r="F2280" s="35" t="str">
        <f>INDEX('Crosswalk Particulates'!$B:$B,MATCH('2017 EPA Data'!A2280,'Crosswalk Particulates'!$A:$A,0))</f>
        <v>process-chemicals-industry</v>
      </c>
      <c r="G2280" s="39" t="str">
        <f>INDEX('Crosswalk Particulates'!$E:$E,MATCH('2017 EPA Data'!$B2280,'Crosswalk Particulates'!$D:$D,0))</f>
        <v>CH4</v>
      </c>
      <c r="H2280" s="50">
        <f t="shared" si="35"/>
        <v>1777383915.8585153</v>
      </c>
    </row>
    <row r="2281" spans="1:8" hidden="1" x14ac:dyDescent="0.25">
      <c r="A2281" s="31" t="s">
        <v>2486</v>
      </c>
      <c r="B2281" s="31" t="s">
        <v>2552</v>
      </c>
      <c r="C2281" s="31" t="s">
        <v>2408</v>
      </c>
      <c r="D2281" s="41">
        <v>1957.26344279</v>
      </c>
      <c r="E2281" s="31" t="s">
        <v>2409</v>
      </c>
      <c r="F2281" s="35" t="str">
        <f>INDEX('Crosswalk Particulates'!$B:$B,MATCH('2017 EPA Data'!A2281,'Crosswalk Particulates'!$A:$A,0))</f>
        <v>process-other-industry</v>
      </c>
      <c r="G2281" s="39">
        <f>INDEX('Crosswalk Particulates'!$E:$E,MATCH('2017 EPA Data'!$B2281,'Crosswalk Particulates'!$D:$D,0))</f>
        <v>0</v>
      </c>
      <c r="H2281" s="50">
        <f t="shared" si="35"/>
        <v>0</v>
      </c>
    </row>
    <row r="2282" spans="1:8" hidden="1" x14ac:dyDescent="0.25">
      <c r="A2282" s="31" t="s">
        <v>2472</v>
      </c>
      <c r="B2282" s="31" t="s">
        <v>2642</v>
      </c>
      <c r="C2282" s="31" t="s">
        <v>2408</v>
      </c>
      <c r="D2282" s="41">
        <v>1956.1261206979746</v>
      </c>
      <c r="E2282" s="31" t="s">
        <v>2409</v>
      </c>
      <c r="F2282" s="35" t="str">
        <f>INDEX('Crosswalk Particulates'!$B:$B,MATCH('2017 EPA Data'!A2282,'Crosswalk Particulates'!$A:$A,0))</f>
        <v>Electricity Sector</v>
      </c>
      <c r="G2282" s="39">
        <f>INDEX('Crosswalk Particulates'!$E:$E,MATCH('2017 EPA Data'!$B2282,'Crosswalk Particulates'!$D:$D,0))</f>
        <v>0</v>
      </c>
      <c r="H2282" s="50">
        <f t="shared" si="35"/>
        <v>0</v>
      </c>
    </row>
    <row r="2283" spans="1:8" hidden="1" x14ac:dyDescent="0.25">
      <c r="A2283" s="31" t="s">
        <v>2540</v>
      </c>
      <c r="B2283" s="31" t="s">
        <v>2435</v>
      </c>
      <c r="C2283" s="31" t="s">
        <v>2408</v>
      </c>
      <c r="D2283" s="41">
        <v>1949.2804671707679</v>
      </c>
      <c r="E2283" s="31" t="s">
        <v>2409</v>
      </c>
      <c r="F2283" s="35" t="str">
        <f>INDEX('Crosswalk Particulates'!$B:$B,MATCH('2017 EPA Data'!A2283,'Crosswalk Particulates'!$A:$A,0))</f>
        <v>Electricity Sector</v>
      </c>
      <c r="G2283" s="39">
        <f>INDEX('Crosswalk Particulates'!$E:$E,MATCH('2017 EPA Data'!$B2283,'Crosswalk Particulates'!$D:$D,0))</f>
        <v>0</v>
      </c>
      <c r="H2283" s="50">
        <f t="shared" si="35"/>
        <v>0</v>
      </c>
    </row>
    <row r="2284" spans="1:8" hidden="1" x14ac:dyDescent="0.25">
      <c r="A2284" s="31" t="s">
        <v>2429</v>
      </c>
      <c r="B2284" s="31" t="s">
        <v>2585</v>
      </c>
      <c r="C2284" s="31" t="s">
        <v>2408</v>
      </c>
      <c r="D2284" s="41">
        <v>1947.4988846480401</v>
      </c>
      <c r="E2284" s="31" t="s">
        <v>2409</v>
      </c>
      <c r="F2284" s="35" t="str">
        <f>INDEX('Crosswalk Particulates'!$B:$B,MATCH('2017 EPA Data'!A2284,'Crosswalk Particulates'!$A:$A,0))</f>
        <v>process-other-industry</v>
      </c>
      <c r="G2284" s="39">
        <f>INDEX('Crosswalk Particulates'!$E:$E,MATCH('2017 EPA Data'!$B2284,'Crosswalk Particulates'!$D:$D,0))</f>
        <v>0</v>
      </c>
      <c r="H2284" s="50">
        <f t="shared" si="35"/>
        <v>0</v>
      </c>
    </row>
    <row r="2285" spans="1:8" hidden="1" x14ac:dyDescent="0.25">
      <c r="A2285" s="31" t="s">
        <v>2456</v>
      </c>
      <c r="B2285" s="31" t="s">
        <v>2621</v>
      </c>
      <c r="C2285" s="31" t="s">
        <v>2408</v>
      </c>
      <c r="D2285" s="41">
        <v>1947.2211876655999</v>
      </c>
      <c r="E2285" s="31" t="s">
        <v>2409</v>
      </c>
      <c r="F2285" s="35" t="str">
        <f>INDEX('Crosswalk Particulates'!$B:$B,MATCH('2017 EPA Data'!A2285,'Crosswalk Particulates'!$A:$A,0))</f>
        <v>Electricity Sector</v>
      </c>
      <c r="G2285" s="39">
        <f>INDEX('Crosswalk Particulates'!$E:$E,MATCH('2017 EPA Data'!$B2285,'Crosswalk Particulates'!$D:$D,0))</f>
        <v>0</v>
      </c>
      <c r="H2285" s="50">
        <f t="shared" si="35"/>
        <v>0</v>
      </c>
    </row>
    <row r="2286" spans="1:8" hidden="1" x14ac:dyDescent="0.25">
      <c r="A2286" s="31" t="s">
        <v>2486</v>
      </c>
      <c r="B2286" s="31" t="s">
        <v>2459</v>
      </c>
      <c r="C2286" s="31" t="s">
        <v>2408</v>
      </c>
      <c r="D2286" s="41">
        <v>1946.79171559</v>
      </c>
      <c r="E2286" s="31" t="s">
        <v>2409</v>
      </c>
      <c r="F2286" s="35" t="str">
        <f>INDEX('Crosswalk Particulates'!$B:$B,MATCH('2017 EPA Data'!A2286,'Crosswalk Particulates'!$A:$A,0))</f>
        <v>process-other-industry</v>
      </c>
      <c r="G2286" s="39">
        <f>INDEX('Crosswalk Particulates'!$E:$E,MATCH('2017 EPA Data'!$B2286,'Crosswalk Particulates'!$D:$D,0))</f>
        <v>0</v>
      </c>
      <c r="H2286" s="50">
        <f t="shared" si="35"/>
        <v>0</v>
      </c>
    </row>
    <row r="2287" spans="1:8" hidden="1" x14ac:dyDescent="0.25">
      <c r="A2287" s="31" t="s">
        <v>2454</v>
      </c>
      <c r="B2287" s="31" t="s">
        <v>2459</v>
      </c>
      <c r="C2287" s="31" t="s">
        <v>2408</v>
      </c>
      <c r="D2287" s="41">
        <v>1940.5046463803999</v>
      </c>
      <c r="E2287" s="31" t="s">
        <v>2409</v>
      </c>
      <c r="F2287" s="35" t="str">
        <f>INDEX('Crosswalk Particulates'!$B:$B,MATCH('2017 EPA Data'!A2287,'Crosswalk Particulates'!$A:$A,0))</f>
        <v>Other-EPA</v>
      </c>
      <c r="G2287" s="39">
        <f>INDEX('Crosswalk Particulates'!$E:$E,MATCH('2017 EPA Data'!$B2287,'Crosswalk Particulates'!$D:$D,0))</f>
        <v>0</v>
      </c>
      <c r="H2287" s="50">
        <f t="shared" si="35"/>
        <v>0</v>
      </c>
    </row>
    <row r="2288" spans="1:8" hidden="1" x14ac:dyDescent="0.25">
      <c r="A2288" s="31" t="s">
        <v>2555</v>
      </c>
      <c r="B2288" s="31" t="s">
        <v>2430</v>
      </c>
      <c r="C2288" s="31" t="s">
        <v>2408</v>
      </c>
      <c r="D2288" s="41">
        <v>1935.5490155058001</v>
      </c>
      <c r="E2288" s="31" t="s">
        <v>2409</v>
      </c>
      <c r="F2288" s="35" t="str">
        <f>INDEX('Crosswalk Particulates'!$B:$B,MATCH('2017 EPA Data'!A2288,'Crosswalk Particulates'!$A:$A,0))</f>
        <v>Commercial Buildings Sector</v>
      </c>
      <c r="G2288" s="39">
        <f>INDEX('Crosswalk Particulates'!$E:$E,MATCH('2017 EPA Data'!$B2288,'Crosswalk Particulates'!$D:$D,0))</f>
        <v>0</v>
      </c>
      <c r="H2288" s="50">
        <f t="shared" si="35"/>
        <v>0</v>
      </c>
    </row>
    <row r="2289" spans="1:8" hidden="1" x14ac:dyDescent="0.25">
      <c r="A2289" s="31" t="s">
        <v>2546</v>
      </c>
      <c r="B2289" s="31" t="s">
        <v>2428</v>
      </c>
      <c r="C2289" s="31" t="s">
        <v>2408</v>
      </c>
      <c r="D2289" s="41">
        <v>1919.7803354485786</v>
      </c>
      <c r="E2289" s="31" t="s">
        <v>2409</v>
      </c>
      <c r="F2289" s="35" t="str">
        <f>INDEX('Crosswalk Particulates'!$B:$B,MATCH('2017 EPA Data'!A2289,'Crosswalk Particulates'!$A:$A,0))</f>
        <v>Commercial Buildings Sector</v>
      </c>
      <c r="G2289" s="39">
        <f>INDEX('Crosswalk Particulates'!$E:$E,MATCH('2017 EPA Data'!$B2289,'Crosswalk Particulates'!$D:$D,0))</f>
        <v>0</v>
      </c>
      <c r="H2289" s="50">
        <f t="shared" si="35"/>
        <v>0</v>
      </c>
    </row>
    <row r="2290" spans="1:8" hidden="1" x14ac:dyDescent="0.25">
      <c r="A2290" s="31" t="s">
        <v>2429</v>
      </c>
      <c r="B2290" s="31" t="s">
        <v>2488</v>
      </c>
      <c r="C2290" s="31" t="s">
        <v>2412</v>
      </c>
      <c r="D2290" s="41">
        <v>1918.43207405</v>
      </c>
      <c r="E2290" s="31" t="s">
        <v>2413</v>
      </c>
      <c r="F2290" s="35" t="str">
        <f>INDEX('Crosswalk Particulates'!$B:$B,MATCH('2017 EPA Data'!A2290,'Crosswalk Particulates'!$A:$A,0))</f>
        <v>process-other-industry</v>
      </c>
      <c r="G2290" s="39" t="str">
        <f>INDEX('Crosswalk Particulates'!$E:$E,MATCH('2017 EPA Data'!$B2290,'Crosswalk Particulates'!$D:$D,0))</f>
        <v>CH4</v>
      </c>
      <c r="H2290" s="50">
        <f t="shared" si="35"/>
        <v>1740374372.0459764</v>
      </c>
    </row>
    <row r="2291" spans="1:8" hidden="1" x14ac:dyDescent="0.25">
      <c r="A2291" s="31" t="s">
        <v>2475</v>
      </c>
      <c r="B2291" s="31" t="s">
        <v>2481</v>
      </c>
      <c r="C2291" s="31" t="s">
        <v>2448</v>
      </c>
      <c r="D2291" s="41">
        <v>1908.1850758800001</v>
      </c>
      <c r="E2291" s="31" t="s">
        <v>2413</v>
      </c>
      <c r="F2291" s="35" t="str">
        <f>INDEX('Crosswalk Particulates'!$B:$B,MATCH('2017 EPA Data'!A2291,'Crosswalk Particulates'!$A:$A,0))</f>
        <v>Electricity Sector</v>
      </c>
      <c r="G2291" s="39" t="str">
        <f>INDEX('Crosswalk Particulates'!$E:$E,MATCH('2017 EPA Data'!$B2291,'Crosswalk Particulates'!$D:$D,0))</f>
        <v>PM10</v>
      </c>
      <c r="H2291" s="50">
        <f t="shared" si="35"/>
        <v>1731078440.6201525</v>
      </c>
    </row>
    <row r="2292" spans="1:8" hidden="1" x14ac:dyDescent="0.25">
      <c r="A2292" s="31" t="s">
        <v>2475</v>
      </c>
      <c r="B2292" s="31" t="s">
        <v>2606</v>
      </c>
      <c r="C2292" s="31" t="s">
        <v>2408</v>
      </c>
      <c r="D2292" s="41">
        <v>1907.3783543035761</v>
      </c>
      <c r="E2292" s="31" t="s">
        <v>2409</v>
      </c>
      <c r="F2292" s="35" t="str">
        <f>INDEX('Crosswalk Particulates'!$B:$B,MATCH('2017 EPA Data'!A2292,'Crosswalk Particulates'!$A:$A,0))</f>
        <v>Electricity Sector</v>
      </c>
      <c r="G2292" s="39">
        <f>INDEX('Crosswalk Particulates'!$E:$E,MATCH('2017 EPA Data'!$B2292,'Crosswalk Particulates'!$D:$D,0))</f>
        <v>0</v>
      </c>
      <c r="H2292" s="50">
        <f t="shared" si="35"/>
        <v>0</v>
      </c>
    </row>
    <row r="2293" spans="1:8" hidden="1" x14ac:dyDescent="0.25">
      <c r="A2293" s="31" t="s">
        <v>2473</v>
      </c>
      <c r="B2293" s="31" t="s">
        <v>2550</v>
      </c>
      <c r="C2293" s="31" t="s">
        <v>2408</v>
      </c>
      <c r="D2293" s="41">
        <v>1898.8208235132558</v>
      </c>
      <c r="E2293" s="31" t="s">
        <v>2409</v>
      </c>
      <c r="F2293" s="35" t="str">
        <f>INDEX('Crosswalk Particulates'!$B:$B,MATCH('2017 EPA Data'!A2293,'Crosswalk Particulates'!$A:$A,0))</f>
        <v>Commercial Buildings Sector</v>
      </c>
      <c r="G2293" s="39">
        <f>INDEX('Crosswalk Particulates'!$E:$E,MATCH('2017 EPA Data'!$B2293,'Crosswalk Particulates'!$D:$D,0))</f>
        <v>0</v>
      </c>
      <c r="H2293" s="50">
        <f t="shared" si="35"/>
        <v>0</v>
      </c>
    </row>
    <row r="2294" spans="1:8" hidden="1" x14ac:dyDescent="0.25">
      <c r="A2294" s="31" t="s">
        <v>2432</v>
      </c>
      <c r="B2294" s="31" t="s">
        <v>2527</v>
      </c>
      <c r="C2294" s="31" t="s">
        <v>2408</v>
      </c>
      <c r="D2294" s="41">
        <v>1897.3306540497329</v>
      </c>
      <c r="E2294" s="31" t="s">
        <v>2409</v>
      </c>
      <c r="F2294" s="35" t="str">
        <f>INDEX('Crosswalk Particulates'!$B:$B,MATCH('2017 EPA Data'!A2294,'Crosswalk Particulates'!$A:$A,0))</f>
        <v>Transportation Sector</v>
      </c>
      <c r="G2294" s="39">
        <f>INDEX('Crosswalk Particulates'!$E:$E,MATCH('2017 EPA Data'!$B2294,'Crosswalk Particulates'!$D:$D,0))</f>
        <v>0</v>
      </c>
      <c r="H2294" s="50">
        <f t="shared" si="35"/>
        <v>0</v>
      </c>
    </row>
    <row r="2295" spans="1:8" hidden="1" x14ac:dyDescent="0.25">
      <c r="A2295" s="31" t="s">
        <v>2429</v>
      </c>
      <c r="B2295" s="31" t="s">
        <v>2577</v>
      </c>
      <c r="C2295" s="31" t="s">
        <v>2408</v>
      </c>
      <c r="D2295" s="41">
        <v>1897.1461439767399</v>
      </c>
      <c r="E2295" s="31" t="s">
        <v>2409</v>
      </c>
      <c r="F2295" s="35" t="str">
        <f>INDEX('Crosswalk Particulates'!$B:$B,MATCH('2017 EPA Data'!A2295,'Crosswalk Particulates'!$A:$A,0))</f>
        <v>process-other-industry</v>
      </c>
      <c r="G2295" s="39">
        <f>INDEX('Crosswalk Particulates'!$E:$E,MATCH('2017 EPA Data'!$B2295,'Crosswalk Particulates'!$D:$D,0))</f>
        <v>0</v>
      </c>
      <c r="H2295" s="50">
        <f t="shared" si="35"/>
        <v>0</v>
      </c>
    </row>
    <row r="2296" spans="1:8" hidden="1" x14ac:dyDescent="0.25">
      <c r="A2296" s="31" t="s">
        <v>2456</v>
      </c>
      <c r="B2296" s="31" t="s">
        <v>2434</v>
      </c>
      <c r="C2296" s="31" t="s">
        <v>2408</v>
      </c>
      <c r="D2296" s="41">
        <v>1894</v>
      </c>
      <c r="E2296" s="31" t="s">
        <v>2409</v>
      </c>
      <c r="F2296" s="35" t="str">
        <f>INDEX('Crosswalk Particulates'!$B:$B,MATCH('2017 EPA Data'!A2296,'Crosswalk Particulates'!$A:$A,0))</f>
        <v>Electricity Sector</v>
      </c>
      <c r="G2296" s="39">
        <f>INDEX('Crosswalk Particulates'!$E:$E,MATCH('2017 EPA Data'!$B2296,'Crosswalk Particulates'!$D:$D,0))</f>
        <v>0</v>
      </c>
      <c r="H2296" s="50">
        <f t="shared" si="35"/>
        <v>0</v>
      </c>
    </row>
    <row r="2297" spans="1:8" hidden="1" x14ac:dyDescent="0.25">
      <c r="A2297" s="31" t="s">
        <v>2483</v>
      </c>
      <c r="B2297" s="31" t="s">
        <v>2453</v>
      </c>
      <c r="C2297" s="31" t="s">
        <v>2408</v>
      </c>
      <c r="D2297" s="41">
        <v>1891.6262465624</v>
      </c>
      <c r="E2297" s="31" t="s">
        <v>2409</v>
      </c>
      <c r="F2297" s="35" t="str">
        <f>INDEX('Crosswalk Particulates'!$B:$B,MATCH('2017 EPA Data'!A2297,'Crosswalk Particulates'!$A:$A,0))</f>
        <v>process-ngps-industry</v>
      </c>
      <c r="G2297" s="39">
        <f>INDEX('Crosswalk Particulates'!$E:$E,MATCH('2017 EPA Data'!$B2297,'Crosswalk Particulates'!$D:$D,0))</f>
        <v>0</v>
      </c>
      <c r="H2297" s="50">
        <f t="shared" si="35"/>
        <v>0</v>
      </c>
    </row>
    <row r="2298" spans="1:8" hidden="1" x14ac:dyDescent="0.25">
      <c r="A2298" s="31" t="s">
        <v>2469</v>
      </c>
      <c r="B2298" s="31" t="s">
        <v>2621</v>
      </c>
      <c r="C2298" s="31" t="s">
        <v>2408</v>
      </c>
      <c r="D2298" s="41">
        <v>1885.3391882190001</v>
      </c>
      <c r="E2298" s="31" t="s">
        <v>2409</v>
      </c>
      <c r="F2298" s="35" t="str">
        <f>INDEX('Crosswalk Particulates'!$B:$B,MATCH('2017 EPA Data'!A2298,'Crosswalk Particulates'!$A:$A,0))</f>
        <v>process-chemicals-industry</v>
      </c>
      <c r="G2298" s="39">
        <f>INDEX('Crosswalk Particulates'!$E:$E,MATCH('2017 EPA Data'!$B2298,'Crosswalk Particulates'!$D:$D,0))</f>
        <v>0</v>
      </c>
      <c r="H2298" s="50">
        <f t="shared" si="35"/>
        <v>0</v>
      </c>
    </row>
    <row r="2299" spans="1:8" hidden="1" x14ac:dyDescent="0.25">
      <c r="A2299" s="31" t="s">
        <v>2523</v>
      </c>
      <c r="B2299" s="31" t="s">
        <v>2585</v>
      </c>
      <c r="C2299" s="31" t="s">
        <v>2408</v>
      </c>
      <c r="D2299" s="41">
        <v>1883.4268995915847</v>
      </c>
      <c r="E2299" s="31" t="s">
        <v>2409</v>
      </c>
      <c r="F2299" s="35" t="str">
        <f>INDEX('Crosswalk Particulates'!$B:$B,MATCH('2017 EPA Data'!A2299,'Crosswalk Particulates'!$A:$A,0))</f>
        <v>industry-fuel-other</v>
      </c>
      <c r="G2299" s="39">
        <f>INDEX('Crosswalk Particulates'!$E:$E,MATCH('2017 EPA Data'!$B2299,'Crosswalk Particulates'!$D:$D,0))</f>
        <v>0</v>
      </c>
      <c r="H2299" s="50">
        <f t="shared" si="35"/>
        <v>0</v>
      </c>
    </row>
    <row r="2300" spans="1:8" hidden="1" x14ac:dyDescent="0.25">
      <c r="A2300" s="31" t="s">
        <v>2477</v>
      </c>
      <c r="B2300" s="31" t="s">
        <v>2488</v>
      </c>
      <c r="C2300" s="31" t="s">
        <v>2412</v>
      </c>
      <c r="D2300" s="41">
        <v>1881.2538563095679</v>
      </c>
      <c r="E2300" s="31" t="s">
        <v>2413</v>
      </c>
      <c r="F2300" s="35" t="str">
        <f>INDEX('Crosswalk Particulates'!$B:$B,MATCH('2017 EPA Data'!A2300,'Crosswalk Particulates'!$A:$A,0))</f>
        <v>process-other-industry</v>
      </c>
      <c r="G2300" s="39" t="str">
        <f>INDEX('Crosswalk Particulates'!$E:$E,MATCH('2017 EPA Data'!$B2300,'Crosswalk Particulates'!$D:$D,0))</f>
        <v>CH4</v>
      </c>
      <c r="H2300" s="50">
        <f t="shared" si="35"/>
        <v>1706646820.1409478</v>
      </c>
    </row>
    <row r="2301" spans="1:8" hidden="1" x14ac:dyDescent="0.25">
      <c r="A2301" s="31" t="s">
        <v>2498</v>
      </c>
      <c r="B2301" s="31" t="s">
        <v>2485</v>
      </c>
      <c r="C2301" s="31" t="s">
        <v>2408</v>
      </c>
      <c r="D2301" s="41">
        <v>1879.4</v>
      </c>
      <c r="E2301" s="31" t="s">
        <v>2409</v>
      </c>
      <c r="F2301" s="35" t="str">
        <f>INDEX('Crosswalk Particulates'!$B:$B,MATCH('2017 EPA Data'!A2301,'Crosswalk Particulates'!$A:$A,0))</f>
        <v>process-cement-industry</v>
      </c>
      <c r="G2301" s="39">
        <f>INDEX('Crosswalk Particulates'!$E:$E,MATCH('2017 EPA Data'!$B2301,'Crosswalk Particulates'!$D:$D,0))</f>
        <v>0</v>
      </c>
      <c r="H2301" s="50">
        <f t="shared" si="35"/>
        <v>0</v>
      </c>
    </row>
    <row r="2302" spans="1:8" hidden="1" x14ac:dyDescent="0.25">
      <c r="A2302" s="31" t="s">
        <v>2486</v>
      </c>
      <c r="B2302" s="31" t="s">
        <v>2457</v>
      </c>
      <c r="C2302" s="31" t="s">
        <v>2408</v>
      </c>
      <c r="D2302" s="41">
        <v>1875.4228000000001</v>
      </c>
      <c r="E2302" s="31" t="s">
        <v>2409</v>
      </c>
      <c r="F2302" s="35" t="str">
        <f>INDEX('Crosswalk Particulates'!$B:$B,MATCH('2017 EPA Data'!A2302,'Crosswalk Particulates'!$A:$A,0))</f>
        <v>process-other-industry</v>
      </c>
      <c r="G2302" s="39">
        <f>INDEX('Crosswalk Particulates'!$E:$E,MATCH('2017 EPA Data'!$B2302,'Crosswalk Particulates'!$D:$D,0))</f>
        <v>0</v>
      </c>
      <c r="H2302" s="50">
        <f t="shared" si="35"/>
        <v>0</v>
      </c>
    </row>
    <row r="2303" spans="1:8" hidden="1" x14ac:dyDescent="0.25">
      <c r="A2303" s="31" t="s">
        <v>2491</v>
      </c>
      <c r="B2303" s="31" t="s">
        <v>2512</v>
      </c>
      <c r="C2303" s="31" t="s">
        <v>2408</v>
      </c>
      <c r="D2303" s="41">
        <v>1850.5558041719396</v>
      </c>
      <c r="E2303" s="31" t="s">
        <v>2409</v>
      </c>
      <c r="F2303" s="35" t="str">
        <f>INDEX('Crosswalk Particulates'!$B:$B,MATCH('2017 EPA Data'!A2303,'Crosswalk Particulates'!$A:$A,0))</f>
        <v>industry-fuel-biomass</v>
      </c>
      <c r="G2303" s="39">
        <f>INDEX('Crosswalk Particulates'!$E:$E,MATCH('2017 EPA Data'!$B2303,'Crosswalk Particulates'!$D:$D,0))</f>
        <v>0</v>
      </c>
      <c r="H2303" s="50">
        <f t="shared" si="35"/>
        <v>0</v>
      </c>
    </row>
    <row r="2304" spans="1:8" hidden="1" x14ac:dyDescent="0.25">
      <c r="A2304" s="31" t="s">
        <v>2456</v>
      </c>
      <c r="B2304" s="31" t="s">
        <v>2569</v>
      </c>
      <c r="C2304" s="31" t="s">
        <v>2408</v>
      </c>
      <c r="D2304" s="41">
        <v>1844.1619350000001</v>
      </c>
      <c r="E2304" s="31" t="s">
        <v>2409</v>
      </c>
      <c r="F2304" s="35" t="str">
        <f>INDEX('Crosswalk Particulates'!$B:$B,MATCH('2017 EPA Data'!A2304,'Crosswalk Particulates'!$A:$A,0))</f>
        <v>Electricity Sector</v>
      </c>
      <c r="G2304" s="39">
        <f>INDEX('Crosswalk Particulates'!$E:$E,MATCH('2017 EPA Data'!$B2304,'Crosswalk Particulates'!$D:$D,0))</f>
        <v>0</v>
      </c>
      <c r="H2304" s="50">
        <f t="shared" si="35"/>
        <v>0</v>
      </c>
    </row>
    <row r="2305" spans="1:8" hidden="1" x14ac:dyDescent="0.25">
      <c r="A2305" s="31" t="s">
        <v>2473</v>
      </c>
      <c r="B2305" s="31" t="s">
        <v>2573</v>
      </c>
      <c r="C2305" s="31" t="s">
        <v>2408</v>
      </c>
      <c r="D2305" s="41">
        <v>1842.2594400999999</v>
      </c>
      <c r="E2305" s="31" t="s">
        <v>2409</v>
      </c>
      <c r="F2305" s="35" t="str">
        <f>INDEX('Crosswalk Particulates'!$B:$B,MATCH('2017 EPA Data'!A2305,'Crosswalk Particulates'!$A:$A,0))</f>
        <v>Commercial Buildings Sector</v>
      </c>
      <c r="G2305" s="39">
        <f>INDEX('Crosswalk Particulates'!$E:$E,MATCH('2017 EPA Data'!$B2305,'Crosswalk Particulates'!$D:$D,0))</f>
        <v>0</v>
      </c>
      <c r="H2305" s="50">
        <f t="shared" si="35"/>
        <v>0</v>
      </c>
    </row>
    <row r="2306" spans="1:8" hidden="1" x14ac:dyDescent="0.25">
      <c r="A2306" s="31" t="s">
        <v>2456</v>
      </c>
      <c r="B2306" s="31" t="s">
        <v>2530</v>
      </c>
      <c r="C2306" s="31" t="s">
        <v>2408</v>
      </c>
      <c r="D2306" s="41">
        <v>1841.6436663429999</v>
      </c>
      <c r="E2306" s="31" t="s">
        <v>2409</v>
      </c>
      <c r="F2306" s="35" t="str">
        <f>INDEX('Crosswalk Particulates'!$B:$B,MATCH('2017 EPA Data'!A2306,'Crosswalk Particulates'!$A:$A,0))</f>
        <v>Electricity Sector</v>
      </c>
      <c r="G2306" s="39">
        <f>INDEX('Crosswalk Particulates'!$E:$E,MATCH('2017 EPA Data'!$B2306,'Crosswalk Particulates'!$D:$D,0))</f>
        <v>0</v>
      </c>
      <c r="H2306" s="50">
        <f t="shared" si="35"/>
        <v>0</v>
      </c>
    </row>
    <row r="2307" spans="1:8" hidden="1" x14ac:dyDescent="0.25">
      <c r="A2307" s="31" t="s">
        <v>2429</v>
      </c>
      <c r="B2307" s="31" t="s">
        <v>2625</v>
      </c>
      <c r="C2307" s="31" t="s">
        <v>2408</v>
      </c>
      <c r="D2307" s="41">
        <v>1837.3860199999999</v>
      </c>
      <c r="E2307" s="31" t="s">
        <v>2409</v>
      </c>
      <c r="F2307" s="35" t="str">
        <f>INDEX('Crosswalk Particulates'!$B:$B,MATCH('2017 EPA Data'!A2307,'Crosswalk Particulates'!$A:$A,0))</f>
        <v>process-other-industry</v>
      </c>
      <c r="G2307" s="39">
        <f>INDEX('Crosswalk Particulates'!$E:$E,MATCH('2017 EPA Data'!$B2307,'Crosswalk Particulates'!$D:$D,0))</f>
        <v>0</v>
      </c>
      <c r="H2307" s="50">
        <f t="shared" si="35"/>
        <v>0</v>
      </c>
    </row>
    <row r="2308" spans="1:8" hidden="1" x14ac:dyDescent="0.25">
      <c r="A2308" s="31" t="s">
        <v>2456</v>
      </c>
      <c r="B2308" s="31" t="s">
        <v>2659</v>
      </c>
      <c r="C2308" s="31" t="s">
        <v>2408</v>
      </c>
      <c r="D2308" s="41">
        <v>1831.8457550000001</v>
      </c>
      <c r="E2308" s="31" t="s">
        <v>2409</v>
      </c>
      <c r="F2308" s="35" t="str">
        <f>INDEX('Crosswalk Particulates'!$B:$B,MATCH('2017 EPA Data'!A2308,'Crosswalk Particulates'!$A:$A,0))</f>
        <v>Electricity Sector</v>
      </c>
      <c r="G2308" s="39">
        <f>INDEX('Crosswalk Particulates'!$E:$E,MATCH('2017 EPA Data'!$B2308,'Crosswalk Particulates'!$D:$D,0))</f>
        <v>0</v>
      </c>
      <c r="H2308" s="50">
        <f t="shared" ref="H2308:H2371" si="36">IF(E2308="TON",D2308/metricton_to_shortton,0)*10^6</f>
        <v>0</v>
      </c>
    </row>
    <row r="2309" spans="1:8" hidden="1" x14ac:dyDescent="0.25">
      <c r="A2309" s="31" t="s">
        <v>2450</v>
      </c>
      <c r="B2309" s="31" t="s">
        <v>2585</v>
      </c>
      <c r="C2309" s="31" t="s">
        <v>2408</v>
      </c>
      <c r="D2309" s="41">
        <v>1823.1778656718359</v>
      </c>
      <c r="E2309" s="31" t="s">
        <v>2409</v>
      </c>
      <c r="F2309" s="35" t="str">
        <f>INDEX('Crosswalk Particulates'!$B:$B,MATCH('2017 EPA Data'!A2309,'Crosswalk Particulates'!$A:$A,0))</f>
        <v>process-waste-industry</v>
      </c>
      <c r="G2309" s="39">
        <f>INDEX('Crosswalk Particulates'!$E:$E,MATCH('2017 EPA Data'!$B2309,'Crosswalk Particulates'!$D:$D,0))</f>
        <v>0</v>
      </c>
      <c r="H2309" s="50">
        <f t="shared" si="36"/>
        <v>0</v>
      </c>
    </row>
    <row r="2310" spans="1:8" hidden="1" x14ac:dyDescent="0.25">
      <c r="A2310" s="31" t="s">
        <v>2456</v>
      </c>
      <c r="B2310" s="31" t="s">
        <v>2631</v>
      </c>
      <c r="C2310" s="31" t="s">
        <v>2408</v>
      </c>
      <c r="D2310" s="41">
        <v>1819.724599962351</v>
      </c>
      <c r="E2310" s="31" t="s">
        <v>2409</v>
      </c>
      <c r="F2310" s="35" t="str">
        <f>INDEX('Crosswalk Particulates'!$B:$B,MATCH('2017 EPA Data'!A2310,'Crosswalk Particulates'!$A:$A,0))</f>
        <v>Electricity Sector</v>
      </c>
      <c r="G2310" s="39">
        <f>INDEX('Crosswalk Particulates'!$E:$E,MATCH('2017 EPA Data'!$B2310,'Crosswalk Particulates'!$D:$D,0))</f>
        <v>0</v>
      </c>
      <c r="H2310" s="50">
        <f t="shared" si="36"/>
        <v>0</v>
      </c>
    </row>
    <row r="2311" spans="1:8" hidden="1" x14ac:dyDescent="0.25">
      <c r="A2311" s="31" t="s">
        <v>2429</v>
      </c>
      <c r="B2311" s="31" t="s">
        <v>2663</v>
      </c>
      <c r="C2311" s="31" t="s">
        <v>2408</v>
      </c>
      <c r="D2311" s="41">
        <v>1815.087012</v>
      </c>
      <c r="E2311" s="31" t="s">
        <v>2409</v>
      </c>
      <c r="F2311" s="35" t="str">
        <f>INDEX('Crosswalk Particulates'!$B:$B,MATCH('2017 EPA Data'!A2311,'Crosswalk Particulates'!$A:$A,0))</f>
        <v>process-other-industry</v>
      </c>
      <c r="G2311" s="39">
        <f>INDEX('Crosswalk Particulates'!$E:$E,MATCH('2017 EPA Data'!$B2311,'Crosswalk Particulates'!$D:$D,0))</f>
        <v>0</v>
      </c>
      <c r="H2311" s="50">
        <f t="shared" si="36"/>
        <v>0</v>
      </c>
    </row>
    <row r="2312" spans="1:8" hidden="1" x14ac:dyDescent="0.25">
      <c r="A2312" s="31" t="s">
        <v>2410</v>
      </c>
      <c r="B2312" s="31" t="s">
        <v>2479</v>
      </c>
      <c r="C2312" s="31" t="s">
        <v>2408</v>
      </c>
      <c r="D2312" s="41">
        <v>1809.318</v>
      </c>
      <c r="E2312" s="31" t="s">
        <v>2409</v>
      </c>
      <c r="F2312" s="35" t="str">
        <f>INDEX('Crosswalk Particulates'!$B:$B,MATCH('2017 EPA Data'!A2312,'Crosswalk Particulates'!$A:$A,0))</f>
        <v>process-other-industry</v>
      </c>
      <c r="G2312" s="39">
        <f>INDEX('Crosswalk Particulates'!$E:$E,MATCH('2017 EPA Data'!$B2312,'Crosswalk Particulates'!$D:$D,0))</f>
        <v>0</v>
      </c>
      <c r="H2312" s="50">
        <f t="shared" si="36"/>
        <v>0</v>
      </c>
    </row>
    <row r="2313" spans="1:8" hidden="1" x14ac:dyDescent="0.25">
      <c r="A2313" s="31" t="s">
        <v>2520</v>
      </c>
      <c r="B2313" s="31" t="s">
        <v>2533</v>
      </c>
      <c r="C2313" s="31" t="s">
        <v>2408</v>
      </c>
      <c r="D2313" s="41">
        <v>1805.42920254</v>
      </c>
      <c r="E2313" s="31" t="s">
        <v>2409</v>
      </c>
      <c r="F2313" s="35" t="str">
        <f>INDEX('Crosswalk Particulates'!$B:$B,MATCH('2017 EPA Data'!A2313,'Crosswalk Particulates'!$A:$A,0))</f>
        <v>industry-fuel-oil</v>
      </c>
      <c r="G2313" s="39">
        <f>INDEX('Crosswalk Particulates'!$E:$E,MATCH('2017 EPA Data'!$B2313,'Crosswalk Particulates'!$D:$D,0))</f>
        <v>0</v>
      </c>
      <c r="H2313" s="50">
        <f t="shared" si="36"/>
        <v>0</v>
      </c>
    </row>
    <row r="2314" spans="1:8" hidden="1" x14ac:dyDescent="0.25">
      <c r="A2314" s="31" t="s">
        <v>2450</v>
      </c>
      <c r="B2314" s="31" t="s">
        <v>2616</v>
      </c>
      <c r="C2314" s="31" t="s">
        <v>2408</v>
      </c>
      <c r="D2314" s="41">
        <v>1803.4514654689999</v>
      </c>
      <c r="E2314" s="31" t="s">
        <v>2409</v>
      </c>
      <c r="F2314" s="35" t="str">
        <f>INDEX('Crosswalk Particulates'!$B:$B,MATCH('2017 EPA Data'!A2314,'Crosswalk Particulates'!$A:$A,0))</f>
        <v>process-waste-industry</v>
      </c>
      <c r="G2314" s="39">
        <f>INDEX('Crosswalk Particulates'!$E:$E,MATCH('2017 EPA Data'!$B2314,'Crosswalk Particulates'!$D:$D,0))</f>
        <v>0</v>
      </c>
      <c r="H2314" s="50">
        <f t="shared" si="36"/>
        <v>0</v>
      </c>
    </row>
    <row r="2315" spans="1:8" hidden="1" x14ac:dyDescent="0.25">
      <c r="A2315" s="31" t="s">
        <v>2442</v>
      </c>
      <c r="B2315" s="31" t="s">
        <v>2464</v>
      </c>
      <c r="C2315" s="31" t="s">
        <v>2408</v>
      </c>
      <c r="D2315" s="41">
        <v>1790.4480029788954</v>
      </c>
      <c r="E2315" s="31" t="s">
        <v>2409</v>
      </c>
      <c r="F2315" s="35" t="str">
        <f>INDEX('Crosswalk Particulates'!$B:$B,MATCH('2017 EPA Data'!A2315,'Crosswalk Particulates'!$A:$A,0))</f>
        <v>industry-fuel-natural gas</v>
      </c>
      <c r="G2315" s="39">
        <f>INDEX('Crosswalk Particulates'!$E:$E,MATCH('2017 EPA Data'!$B2315,'Crosswalk Particulates'!$D:$D,0))</f>
        <v>0</v>
      </c>
      <c r="H2315" s="50">
        <f t="shared" si="36"/>
        <v>0</v>
      </c>
    </row>
    <row r="2316" spans="1:8" hidden="1" x14ac:dyDescent="0.25">
      <c r="A2316" s="31" t="s">
        <v>2438</v>
      </c>
      <c r="B2316" s="31" t="s">
        <v>2552</v>
      </c>
      <c r="C2316" s="31" t="s">
        <v>2408</v>
      </c>
      <c r="D2316" s="41">
        <v>1788.5219643999999</v>
      </c>
      <c r="E2316" s="31" t="s">
        <v>2409</v>
      </c>
      <c r="F2316" s="35" t="str">
        <f>INDEX('Crosswalk Particulates'!$B:$B,MATCH('2017 EPA Data'!A2316,'Crosswalk Particulates'!$A:$A,0))</f>
        <v>process-other-industry</v>
      </c>
      <c r="G2316" s="39">
        <f>INDEX('Crosswalk Particulates'!$E:$E,MATCH('2017 EPA Data'!$B2316,'Crosswalk Particulates'!$D:$D,0))</f>
        <v>0</v>
      </c>
      <c r="H2316" s="50">
        <f t="shared" si="36"/>
        <v>0</v>
      </c>
    </row>
    <row r="2317" spans="1:8" hidden="1" x14ac:dyDescent="0.25">
      <c r="A2317" s="31" t="s">
        <v>2410</v>
      </c>
      <c r="B2317" s="31" t="s">
        <v>2604</v>
      </c>
      <c r="C2317" s="31" t="s">
        <v>2408</v>
      </c>
      <c r="D2317" s="41">
        <v>1788.2600303935999</v>
      </c>
      <c r="E2317" s="31" t="s">
        <v>2409</v>
      </c>
      <c r="F2317" s="35" t="str">
        <f>INDEX('Crosswalk Particulates'!$B:$B,MATCH('2017 EPA Data'!A2317,'Crosswalk Particulates'!$A:$A,0))</f>
        <v>process-other-industry</v>
      </c>
      <c r="G2317" s="39">
        <f>INDEX('Crosswalk Particulates'!$E:$E,MATCH('2017 EPA Data'!$B2317,'Crosswalk Particulates'!$D:$D,0))</f>
        <v>0</v>
      </c>
      <c r="H2317" s="50">
        <f t="shared" si="36"/>
        <v>0</v>
      </c>
    </row>
    <row r="2318" spans="1:8" hidden="1" x14ac:dyDescent="0.25">
      <c r="A2318" s="31" t="s">
        <v>2477</v>
      </c>
      <c r="B2318" s="31" t="s">
        <v>2608</v>
      </c>
      <c r="C2318" s="31" t="s">
        <v>2408</v>
      </c>
      <c r="D2318" s="41">
        <v>1781.2811979999999</v>
      </c>
      <c r="E2318" s="31" t="s">
        <v>2409</v>
      </c>
      <c r="F2318" s="35" t="str">
        <f>INDEX('Crosswalk Particulates'!$B:$B,MATCH('2017 EPA Data'!A2318,'Crosswalk Particulates'!$A:$A,0))</f>
        <v>process-other-industry</v>
      </c>
      <c r="G2318" s="39">
        <f>INDEX('Crosswalk Particulates'!$E:$E,MATCH('2017 EPA Data'!$B2318,'Crosswalk Particulates'!$D:$D,0))</f>
        <v>0</v>
      </c>
      <c r="H2318" s="50">
        <f t="shared" si="36"/>
        <v>0</v>
      </c>
    </row>
    <row r="2319" spans="1:8" hidden="1" x14ac:dyDescent="0.25">
      <c r="A2319" s="31" t="s">
        <v>2410</v>
      </c>
      <c r="B2319" s="31" t="s">
        <v>2673</v>
      </c>
      <c r="C2319" s="31" t="s">
        <v>2408</v>
      </c>
      <c r="D2319" s="41">
        <v>1779.78496</v>
      </c>
      <c r="E2319" s="31" t="s">
        <v>2409</v>
      </c>
      <c r="F2319" s="35" t="str">
        <f>INDEX('Crosswalk Particulates'!$B:$B,MATCH('2017 EPA Data'!A2319,'Crosswalk Particulates'!$A:$A,0))</f>
        <v>process-other-industry</v>
      </c>
      <c r="G2319" s="39">
        <f>INDEX('Crosswalk Particulates'!$E:$E,MATCH('2017 EPA Data'!$B2319,'Crosswalk Particulates'!$D:$D,0))</f>
        <v>0</v>
      </c>
      <c r="H2319" s="50">
        <f t="shared" si="36"/>
        <v>0</v>
      </c>
    </row>
    <row r="2320" spans="1:8" hidden="1" x14ac:dyDescent="0.25">
      <c r="A2320" s="31" t="s">
        <v>2469</v>
      </c>
      <c r="B2320" s="31" t="s">
        <v>2525</v>
      </c>
      <c r="D2320" s="41">
        <v>1779.4471689768015</v>
      </c>
      <c r="E2320" s="31" t="s">
        <v>2413</v>
      </c>
      <c r="F2320" s="35" t="str">
        <f>INDEX('Crosswalk Particulates'!$B:$B,MATCH('2017 EPA Data'!A2320,'Crosswalk Particulates'!$A:$A,0))</f>
        <v>process-chemicals-industry</v>
      </c>
      <c r="G2320" s="39" t="str">
        <f>INDEX('Crosswalk Particulates'!$E:$E,MATCH('2017 EPA Data'!$B2320,'Crosswalk Particulates'!$D:$D,0))</f>
        <v>OC</v>
      </c>
      <c r="H2320" s="50">
        <f t="shared" si="36"/>
        <v>1614289237.1263998</v>
      </c>
    </row>
    <row r="2321" spans="1:8" hidden="1" x14ac:dyDescent="0.25">
      <c r="A2321" s="31" t="s">
        <v>2472</v>
      </c>
      <c r="B2321" s="31" t="s">
        <v>2559</v>
      </c>
      <c r="C2321" s="31" t="s">
        <v>2408</v>
      </c>
      <c r="D2321" s="41">
        <v>1776.9342100199999</v>
      </c>
      <c r="E2321" s="31" t="s">
        <v>2409</v>
      </c>
      <c r="F2321" s="35" t="str">
        <f>INDEX('Crosswalk Particulates'!$B:$B,MATCH('2017 EPA Data'!A2321,'Crosswalk Particulates'!$A:$A,0))</f>
        <v>Electricity Sector</v>
      </c>
      <c r="G2321" s="39">
        <f>INDEX('Crosswalk Particulates'!$E:$E,MATCH('2017 EPA Data'!$B2321,'Crosswalk Particulates'!$D:$D,0))</f>
        <v>0</v>
      </c>
      <c r="H2321" s="50">
        <f t="shared" si="36"/>
        <v>0</v>
      </c>
    </row>
    <row r="2322" spans="1:8" hidden="1" x14ac:dyDescent="0.25">
      <c r="A2322" s="31" t="s">
        <v>2456</v>
      </c>
      <c r="B2322" s="31" t="s">
        <v>2645</v>
      </c>
      <c r="C2322" s="31" t="s">
        <v>2408</v>
      </c>
      <c r="D2322" s="41">
        <v>1773.97</v>
      </c>
      <c r="E2322" s="31" t="s">
        <v>2409</v>
      </c>
      <c r="F2322" s="35" t="str">
        <f>INDEX('Crosswalk Particulates'!$B:$B,MATCH('2017 EPA Data'!A2322,'Crosswalk Particulates'!$A:$A,0))</f>
        <v>Electricity Sector</v>
      </c>
      <c r="G2322" s="39">
        <f>INDEX('Crosswalk Particulates'!$E:$E,MATCH('2017 EPA Data'!$B2322,'Crosswalk Particulates'!$D:$D,0))</f>
        <v>0</v>
      </c>
      <c r="H2322" s="50">
        <f t="shared" si="36"/>
        <v>0</v>
      </c>
    </row>
    <row r="2323" spans="1:8" hidden="1" x14ac:dyDescent="0.25">
      <c r="A2323" s="31" t="s">
        <v>2429</v>
      </c>
      <c r="B2323" s="31" t="s">
        <v>2602</v>
      </c>
      <c r="C2323" s="31" t="s">
        <v>2408</v>
      </c>
      <c r="D2323" s="41">
        <v>1772.837</v>
      </c>
      <c r="E2323" s="31" t="s">
        <v>2409</v>
      </c>
      <c r="F2323" s="35" t="str">
        <f>INDEX('Crosswalk Particulates'!$B:$B,MATCH('2017 EPA Data'!A2323,'Crosswalk Particulates'!$A:$A,0))</f>
        <v>process-other-industry</v>
      </c>
      <c r="G2323" s="39">
        <f>INDEX('Crosswalk Particulates'!$E:$E,MATCH('2017 EPA Data'!$B2323,'Crosswalk Particulates'!$D:$D,0))</f>
        <v>0</v>
      </c>
      <c r="H2323" s="50">
        <f t="shared" si="36"/>
        <v>0</v>
      </c>
    </row>
    <row r="2324" spans="1:8" hidden="1" x14ac:dyDescent="0.25">
      <c r="A2324" s="31" t="s">
        <v>2472</v>
      </c>
      <c r="B2324" s="31" t="s">
        <v>2581</v>
      </c>
      <c r="C2324" s="31" t="s">
        <v>2408</v>
      </c>
      <c r="D2324" s="41">
        <v>1771.0879221471625</v>
      </c>
      <c r="E2324" s="31" t="s">
        <v>2409</v>
      </c>
      <c r="F2324" s="35" t="str">
        <f>INDEX('Crosswalk Particulates'!$B:$B,MATCH('2017 EPA Data'!A2324,'Crosswalk Particulates'!$A:$A,0))</f>
        <v>Electricity Sector</v>
      </c>
      <c r="G2324" s="39">
        <f>INDEX('Crosswalk Particulates'!$E:$E,MATCH('2017 EPA Data'!$B2324,'Crosswalk Particulates'!$D:$D,0))</f>
        <v>0</v>
      </c>
      <c r="H2324" s="50">
        <f t="shared" si="36"/>
        <v>0</v>
      </c>
    </row>
    <row r="2325" spans="1:8" hidden="1" x14ac:dyDescent="0.25">
      <c r="A2325" s="31" t="s">
        <v>2410</v>
      </c>
      <c r="B2325" s="31" t="s">
        <v>2661</v>
      </c>
      <c r="C2325" s="31" t="s">
        <v>2408</v>
      </c>
      <c r="D2325" s="41">
        <v>1756.99355578</v>
      </c>
      <c r="E2325" s="31" t="s">
        <v>2409</v>
      </c>
      <c r="F2325" s="35" t="str">
        <f>INDEX('Crosswalk Particulates'!$B:$B,MATCH('2017 EPA Data'!A2325,'Crosswalk Particulates'!$A:$A,0))</f>
        <v>process-other-industry</v>
      </c>
      <c r="G2325" s="39">
        <f>INDEX('Crosswalk Particulates'!$E:$E,MATCH('2017 EPA Data'!$B2325,'Crosswalk Particulates'!$D:$D,0))</f>
        <v>0</v>
      </c>
      <c r="H2325" s="50">
        <f t="shared" si="36"/>
        <v>0</v>
      </c>
    </row>
    <row r="2326" spans="1:8" hidden="1" x14ac:dyDescent="0.25">
      <c r="A2326" s="31" t="s">
        <v>2520</v>
      </c>
      <c r="B2326" s="31" t="s">
        <v>2464</v>
      </c>
      <c r="C2326" s="31" t="s">
        <v>2408</v>
      </c>
      <c r="D2326" s="41">
        <v>1754.9217473000001</v>
      </c>
      <c r="E2326" s="31" t="s">
        <v>2409</v>
      </c>
      <c r="F2326" s="35" t="str">
        <f>INDEX('Crosswalk Particulates'!$B:$B,MATCH('2017 EPA Data'!A2326,'Crosswalk Particulates'!$A:$A,0))</f>
        <v>industry-fuel-oil</v>
      </c>
      <c r="G2326" s="39">
        <f>INDEX('Crosswalk Particulates'!$E:$E,MATCH('2017 EPA Data'!$B2326,'Crosswalk Particulates'!$D:$D,0))</f>
        <v>0</v>
      </c>
      <c r="H2326" s="50">
        <f t="shared" si="36"/>
        <v>0</v>
      </c>
    </row>
    <row r="2327" spans="1:8" hidden="1" x14ac:dyDescent="0.25">
      <c r="A2327" s="31" t="s">
        <v>2546</v>
      </c>
      <c r="B2327" s="31" t="s">
        <v>2426</v>
      </c>
      <c r="C2327" s="31" t="s">
        <v>2408</v>
      </c>
      <c r="D2327" s="41">
        <v>1750.5070642000001</v>
      </c>
      <c r="E2327" s="31" t="s">
        <v>2409</v>
      </c>
      <c r="F2327" s="35" t="str">
        <f>INDEX('Crosswalk Particulates'!$B:$B,MATCH('2017 EPA Data'!A2327,'Crosswalk Particulates'!$A:$A,0))</f>
        <v>Commercial Buildings Sector</v>
      </c>
      <c r="G2327" s="39">
        <f>INDEX('Crosswalk Particulates'!$E:$E,MATCH('2017 EPA Data'!$B2327,'Crosswalk Particulates'!$D:$D,0))</f>
        <v>0</v>
      </c>
      <c r="H2327" s="50">
        <f t="shared" si="36"/>
        <v>0</v>
      </c>
    </row>
    <row r="2328" spans="1:8" hidden="1" x14ac:dyDescent="0.25">
      <c r="A2328" s="31" t="s">
        <v>2444</v>
      </c>
      <c r="B2328" s="31" t="s">
        <v>2567</v>
      </c>
      <c r="C2328" s="31" t="s">
        <v>2408</v>
      </c>
      <c r="D2328" s="41">
        <v>1750</v>
      </c>
      <c r="E2328" s="31" t="s">
        <v>2409</v>
      </c>
      <c r="F2328" s="35" t="str">
        <f>INDEX('Crosswalk Particulates'!$B:$B,MATCH('2017 EPA Data'!A2328,'Crosswalk Particulates'!$A:$A,0))</f>
        <v>process-other-industry</v>
      </c>
      <c r="G2328" s="39">
        <f>INDEX('Crosswalk Particulates'!$E:$E,MATCH('2017 EPA Data'!$B2328,'Crosswalk Particulates'!$D:$D,0))</f>
        <v>0</v>
      </c>
      <c r="H2328" s="50">
        <f t="shared" si="36"/>
        <v>0</v>
      </c>
    </row>
    <row r="2329" spans="1:8" hidden="1" x14ac:dyDescent="0.25">
      <c r="A2329" s="31" t="s">
        <v>2491</v>
      </c>
      <c r="B2329" s="31" t="s">
        <v>2621</v>
      </c>
      <c r="C2329" s="31" t="s">
        <v>2408</v>
      </c>
      <c r="D2329" s="41">
        <v>1749.6242257280001</v>
      </c>
      <c r="E2329" s="31" t="s">
        <v>2409</v>
      </c>
      <c r="F2329" s="35" t="str">
        <f>INDEX('Crosswalk Particulates'!$B:$B,MATCH('2017 EPA Data'!A2329,'Crosswalk Particulates'!$A:$A,0))</f>
        <v>industry-fuel-biomass</v>
      </c>
      <c r="G2329" s="39">
        <f>INDEX('Crosswalk Particulates'!$E:$E,MATCH('2017 EPA Data'!$B2329,'Crosswalk Particulates'!$D:$D,0))</f>
        <v>0</v>
      </c>
      <c r="H2329" s="50">
        <f t="shared" si="36"/>
        <v>0</v>
      </c>
    </row>
    <row r="2330" spans="1:8" hidden="1" x14ac:dyDescent="0.25">
      <c r="A2330" s="31" t="s">
        <v>2410</v>
      </c>
      <c r="B2330" s="31" t="s">
        <v>2637</v>
      </c>
      <c r="C2330" s="31" t="s">
        <v>2408</v>
      </c>
      <c r="D2330" s="41">
        <v>1748.26037</v>
      </c>
      <c r="E2330" s="31" t="s">
        <v>2409</v>
      </c>
      <c r="F2330" s="35" t="str">
        <f>INDEX('Crosswalk Particulates'!$B:$B,MATCH('2017 EPA Data'!A2330,'Crosswalk Particulates'!$A:$A,0))</f>
        <v>process-other-industry</v>
      </c>
      <c r="G2330" s="39">
        <f>INDEX('Crosswalk Particulates'!$E:$E,MATCH('2017 EPA Data'!$B2330,'Crosswalk Particulates'!$D:$D,0))</f>
        <v>0</v>
      </c>
      <c r="H2330" s="50">
        <f t="shared" si="36"/>
        <v>0</v>
      </c>
    </row>
    <row r="2331" spans="1:8" hidden="1" x14ac:dyDescent="0.25">
      <c r="A2331" s="31" t="s">
        <v>2498</v>
      </c>
      <c r="B2331" s="31" t="s">
        <v>2496</v>
      </c>
      <c r="C2331" s="31" t="s">
        <v>2448</v>
      </c>
      <c r="D2331" s="41">
        <v>1747.0808712600001</v>
      </c>
      <c r="E2331" s="31" t="s">
        <v>2413</v>
      </c>
      <c r="F2331" s="35" t="str">
        <f>INDEX('Crosswalk Particulates'!$B:$B,MATCH('2017 EPA Data'!A2331,'Crosswalk Particulates'!$A:$A,0))</f>
        <v>process-cement-industry</v>
      </c>
      <c r="G2331" s="39">
        <f>INDEX('Crosswalk Particulates'!$E:$E,MATCH('2017 EPA Data'!$B2331,'Crosswalk Particulates'!$D:$D,0))</f>
        <v>0</v>
      </c>
      <c r="H2331" s="50">
        <f t="shared" si="36"/>
        <v>1584926990.8283515</v>
      </c>
    </row>
    <row r="2332" spans="1:8" hidden="1" x14ac:dyDescent="0.25">
      <c r="A2332" s="31" t="s">
        <v>2469</v>
      </c>
      <c r="B2332" s="31" t="s">
        <v>2668</v>
      </c>
      <c r="C2332" s="31" t="s">
        <v>2408</v>
      </c>
      <c r="D2332" s="41">
        <v>1741.820545</v>
      </c>
      <c r="E2332" s="31" t="s">
        <v>2409</v>
      </c>
      <c r="F2332" s="35" t="str">
        <f>INDEX('Crosswalk Particulates'!$B:$B,MATCH('2017 EPA Data'!A2332,'Crosswalk Particulates'!$A:$A,0))</f>
        <v>process-chemicals-industry</v>
      </c>
      <c r="G2332" s="39">
        <f>INDEX('Crosswalk Particulates'!$E:$E,MATCH('2017 EPA Data'!$B2332,'Crosswalk Particulates'!$D:$D,0))</f>
        <v>0</v>
      </c>
      <c r="H2332" s="50">
        <f t="shared" si="36"/>
        <v>0</v>
      </c>
    </row>
    <row r="2333" spans="1:8" hidden="1" x14ac:dyDescent="0.25">
      <c r="A2333" s="31" t="s">
        <v>2483</v>
      </c>
      <c r="B2333" s="31" t="s">
        <v>2557</v>
      </c>
      <c r="C2333" s="31" t="s">
        <v>2408</v>
      </c>
      <c r="D2333" s="41">
        <v>1734.2929999999999</v>
      </c>
      <c r="E2333" s="31" t="s">
        <v>2409</v>
      </c>
      <c r="F2333" s="35" t="str">
        <f>INDEX('Crosswalk Particulates'!$B:$B,MATCH('2017 EPA Data'!A2333,'Crosswalk Particulates'!$A:$A,0))</f>
        <v>process-ngps-industry</v>
      </c>
      <c r="G2333" s="39">
        <f>INDEX('Crosswalk Particulates'!$E:$E,MATCH('2017 EPA Data'!$B2333,'Crosswalk Particulates'!$D:$D,0))</f>
        <v>0</v>
      </c>
      <c r="H2333" s="50">
        <f t="shared" si="36"/>
        <v>0</v>
      </c>
    </row>
    <row r="2334" spans="1:8" hidden="1" x14ac:dyDescent="0.25">
      <c r="A2334" s="31" t="s">
        <v>2438</v>
      </c>
      <c r="B2334" s="31" t="s">
        <v>2561</v>
      </c>
      <c r="C2334" s="31" t="s">
        <v>2408</v>
      </c>
      <c r="D2334" s="41">
        <v>1733.4140146</v>
      </c>
      <c r="E2334" s="31" t="s">
        <v>2409</v>
      </c>
      <c r="F2334" s="35" t="str">
        <f>INDEX('Crosswalk Particulates'!$B:$B,MATCH('2017 EPA Data'!A2334,'Crosswalk Particulates'!$A:$A,0))</f>
        <v>process-other-industry</v>
      </c>
      <c r="G2334" s="39">
        <f>INDEX('Crosswalk Particulates'!$E:$E,MATCH('2017 EPA Data'!$B2334,'Crosswalk Particulates'!$D:$D,0))</f>
        <v>0</v>
      </c>
      <c r="H2334" s="50">
        <f t="shared" si="36"/>
        <v>0</v>
      </c>
    </row>
    <row r="2335" spans="1:8" hidden="1" x14ac:dyDescent="0.25">
      <c r="A2335" s="31" t="s">
        <v>2540</v>
      </c>
      <c r="B2335" s="31" t="s">
        <v>2513</v>
      </c>
      <c r="C2335" s="31" t="s">
        <v>2514</v>
      </c>
      <c r="D2335" s="41">
        <v>1726.2020945417869</v>
      </c>
      <c r="E2335" s="31" t="s">
        <v>2409</v>
      </c>
      <c r="F2335" s="35" t="str">
        <f>INDEX('Crosswalk Particulates'!$B:$B,MATCH('2017 EPA Data'!A2335,'Crosswalk Particulates'!$A:$A,0))</f>
        <v>Electricity Sector</v>
      </c>
      <c r="G2335" s="39">
        <f>INDEX('Crosswalk Particulates'!$E:$E,MATCH('2017 EPA Data'!$B2335,'Crosswalk Particulates'!$D:$D,0))</f>
        <v>0</v>
      </c>
      <c r="H2335" s="50">
        <f t="shared" si="36"/>
        <v>0</v>
      </c>
    </row>
    <row r="2336" spans="1:8" hidden="1" x14ac:dyDescent="0.25">
      <c r="A2336" s="31" t="s">
        <v>2432</v>
      </c>
      <c r="B2336" s="31" t="s">
        <v>2525</v>
      </c>
      <c r="D2336" s="41">
        <v>1720.3119023443446</v>
      </c>
      <c r="E2336" s="31" t="s">
        <v>2413</v>
      </c>
      <c r="F2336" s="35" t="str">
        <f>INDEX('Crosswalk Particulates'!$B:$B,MATCH('2017 EPA Data'!A2336,'Crosswalk Particulates'!$A:$A,0))</f>
        <v>Transportation Sector</v>
      </c>
      <c r="G2336" s="39" t="str">
        <f>INDEX('Crosswalk Particulates'!$E:$E,MATCH('2017 EPA Data'!$B2336,'Crosswalk Particulates'!$D:$D,0))</f>
        <v>OC</v>
      </c>
      <c r="H2336" s="50">
        <f t="shared" si="36"/>
        <v>1560642561.842263</v>
      </c>
    </row>
    <row r="2337" spans="1:8" hidden="1" x14ac:dyDescent="0.25">
      <c r="A2337" s="31" t="s">
        <v>2540</v>
      </c>
      <c r="B2337" s="31" t="s">
        <v>2573</v>
      </c>
      <c r="C2337" s="31" t="s">
        <v>2408</v>
      </c>
      <c r="D2337" s="41">
        <v>1716.9532002999999</v>
      </c>
      <c r="E2337" s="31" t="s">
        <v>2409</v>
      </c>
      <c r="F2337" s="35" t="str">
        <f>INDEX('Crosswalk Particulates'!$B:$B,MATCH('2017 EPA Data'!A2337,'Crosswalk Particulates'!$A:$A,0))</f>
        <v>Electricity Sector</v>
      </c>
      <c r="G2337" s="39">
        <f>INDEX('Crosswalk Particulates'!$E:$E,MATCH('2017 EPA Data'!$B2337,'Crosswalk Particulates'!$D:$D,0))</f>
        <v>0</v>
      </c>
      <c r="H2337" s="50">
        <f t="shared" si="36"/>
        <v>0</v>
      </c>
    </row>
    <row r="2338" spans="1:8" hidden="1" x14ac:dyDescent="0.25">
      <c r="A2338" s="31" t="s">
        <v>2472</v>
      </c>
      <c r="B2338" s="31" t="s">
        <v>2503</v>
      </c>
      <c r="C2338" s="31" t="s">
        <v>2408</v>
      </c>
      <c r="D2338" s="41">
        <v>1716.8592183799999</v>
      </c>
      <c r="E2338" s="31" t="s">
        <v>2409</v>
      </c>
      <c r="F2338" s="35" t="str">
        <f>INDEX('Crosswalk Particulates'!$B:$B,MATCH('2017 EPA Data'!A2338,'Crosswalk Particulates'!$A:$A,0))</f>
        <v>Electricity Sector</v>
      </c>
      <c r="G2338" s="39">
        <f>INDEX('Crosswalk Particulates'!$E:$E,MATCH('2017 EPA Data'!$B2338,'Crosswalk Particulates'!$D:$D,0))</f>
        <v>0</v>
      </c>
      <c r="H2338" s="50">
        <f t="shared" si="36"/>
        <v>0</v>
      </c>
    </row>
    <row r="2339" spans="1:8" hidden="1" x14ac:dyDescent="0.25">
      <c r="A2339" s="31" t="s">
        <v>2472</v>
      </c>
      <c r="B2339" s="31" t="s">
        <v>2517</v>
      </c>
      <c r="C2339" s="31" t="s">
        <v>2408</v>
      </c>
      <c r="D2339" s="41">
        <v>1706.8978780358109</v>
      </c>
      <c r="E2339" s="31" t="s">
        <v>2409</v>
      </c>
      <c r="F2339" s="35" t="str">
        <f>INDEX('Crosswalk Particulates'!$B:$B,MATCH('2017 EPA Data'!A2339,'Crosswalk Particulates'!$A:$A,0))</f>
        <v>Electricity Sector</v>
      </c>
      <c r="G2339" s="39">
        <f>INDEX('Crosswalk Particulates'!$E:$E,MATCH('2017 EPA Data'!$B2339,'Crosswalk Particulates'!$D:$D,0))</f>
        <v>0</v>
      </c>
      <c r="H2339" s="50">
        <f t="shared" si="36"/>
        <v>0</v>
      </c>
    </row>
    <row r="2340" spans="1:8" hidden="1" x14ac:dyDescent="0.25">
      <c r="A2340" s="31" t="s">
        <v>2429</v>
      </c>
      <c r="B2340" s="31" t="s">
        <v>2667</v>
      </c>
      <c r="C2340" s="31" t="s">
        <v>2408</v>
      </c>
      <c r="D2340" s="41">
        <v>1700</v>
      </c>
      <c r="E2340" s="31" t="s">
        <v>2409</v>
      </c>
      <c r="F2340" s="35" t="str">
        <f>INDEX('Crosswalk Particulates'!$B:$B,MATCH('2017 EPA Data'!A2340,'Crosswalk Particulates'!$A:$A,0))</f>
        <v>process-other-industry</v>
      </c>
      <c r="G2340" s="39">
        <f>INDEX('Crosswalk Particulates'!$E:$E,MATCH('2017 EPA Data'!$B2340,'Crosswalk Particulates'!$D:$D,0))</f>
        <v>0</v>
      </c>
      <c r="H2340" s="50">
        <f t="shared" si="36"/>
        <v>0</v>
      </c>
    </row>
    <row r="2341" spans="1:8" hidden="1" x14ac:dyDescent="0.25">
      <c r="A2341" s="31" t="s">
        <v>2475</v>
      </c>
      <c r="B2341" s="31" t="s">
        <v>2502</v>
      </c>
      <c r="C2341" s="31" t="s">
        <v>2408</v>
      </c>
      <c r="D2341" s="41">
        <v>1697.78653781667</v>
      </c>
      <c r="E2341" s="31" t="s">
        <v>2409</v>
      </c>
      <c r="F2341" s="35" t="str">
        <f>INDEX('Crosswalk Particulates'!$B:$B,MATCH('2017 EPA Data'!A2341,'Crosswalk Particulates'!$A:$A,0))</f>
        <v>Electricity Sector</v>
      </c>
      <c r="G2341" s="39">
        <f>INDEX('Crosswalk Particulates'!$E:$E,MATCH('2017 EPA Data'!$B2341,'Crosswalk Particulates'!$D:$D,0))</f>
        <v>0</v>
      </c>
      <c r="H2341" s="50">
        <f t="shared" si="36"/>
        <v>0</v>
      </c>
    </row>
    <row r="2342" spans="1:8" hidden="1" x14ac:dyDescent="0.25">
      <c r="A2342" s="31" t="s">
        <v>2450</v>
      </c>
      <c r="B2342" s="31" t="s">
        <v>2600</v>
      </c>
      <c r="C2342" s="31" t="s">
        <v>2408</v>
      </c>
      <c r="D2342" s="41">
        <v>1688.00004496</v>
      </c>
      <c r="E2342" s="31" t="s">
        <v>2409</v>
      </c>
      <c r="F2342" s="35" t="str">
        <f>INDEX('Crosswalk Particulates'!$B:$B,MATCH('2017 EPA Data'!A2342,'Crosswalk Particulates'!$A:$A,0))</f>
        <v>process-waste-industry</v>
      </c>
      <c r="G2342" s="39">
        <f>INDEX('Crosswalk Particulates'!$E:$E,MATCH('2017 EPA Data'!$B2342,'Crosswalk Particulates'!$D:$D,0))</f>
        <v>0</v>
      </c>
      <c r="H2342" s="50">
        <f t="shared" si="36"/>
        <v>0</v>
      </c>
    </row>
    <row r="2343" spans="1:8" hidden="1" x14ac:dyDescent="0.25">
      <c r="A2343" s="31" t="s">
        <v>2494</v>
      </c>
      <c r="B2343" s="31" t="s">
        <v>2617</v>
      </c>
      <c r="C2343" s="31" t="s">
        <v>2408</v>
      </c>
      <c r="D2343" s="41">
        <v>1682.5120914768986</v>
      </c>
      <c r="E2343" s="31" t="s">
        <v>2409</v>
      </c>
      <c r="F2343" s="35" t="str">
        <f>INDEX('Crosswalk Particulates'!$B:$B,MATCH('2017 EPA Data'!A2343,'Crosswalk Particulates'!$A:$A,0))</f>
        <v>Transportation Sector</v>
      </c>
      <c r="G2343" s="39">
        <f>INDEX('Crosswalk Particulates'!$E:$E,MATCH('2017 EPA Data'!$B2343,'Crosswalk Particulates'!$D:$D,0))</f>
        <v>0</v>
      </c>
      <c r="H2343" s="50">
        <f t="shared" si="36"/>
        <v>0</v>
      </c>
    </row>
    <row r="2344" spans="1:8" hidden="1" x14ac:dyDescent="0.25">
      <c r="A2344" s="31" t="s">
        <v>2410</v>
      </c>
      <c r="B2344" s="31" t="s">
        <v>2528</v>
      </c>
      <c r="C2344" s="31" t="s">
        <v>2408</v>
      </c>
      <c r="D2344" s="41">
        <v>1679.5278464069656</v>
      </c>
      <c r="E2344" s="31" t="s">
        <v>2409</v>
      </c>
      <c r="F2344" s="35" t="str">
        <f>INDEX('Crosswalk Particulates'!$B:$B,MATCH('2017 EPA Data'!A2344,'Crosswalk Particulates'!$A:$A,0))</f>
        <v>process-other-industry</v>
      </c>
      <c r="G2344" s="39">
        <f>INDEX('Crosswalk Particulates'!$E:$E,MATCH('2017 EPA Data'!$B2344,'Crosswalk Particulates'!$D:$D,0))</f>
        <v>0</v>
      </c>
      <c r="H2344" s="50">
        <f t="shared" si="36"/>
        <v>0</v>
      </c>
    </row>
    <row r="2345" spans="1:8" hidden="1" x14ac:dyDescent="0.25">
      <c r="A2345" s="31" t="s">
        <v>2446</v>
      </c>
      <c r="B2345" s="31" t="s">
        <v>2591</v>
      </c>
      <c r="C2345" s="31" t="s">
        <v>2408</v>
      </c>
      <c r="D2345" s="41">
        <v>1679.3785</v>
      </c>
      <c r="E2345" s="31" t="s">
        <v>2409</v>
      </c>
      <c r="F2345" s="35" t="str">
        <f>INDEX('Crosswalk Particulates'!$B:$B,MATCH('2017 EPA Data'!A2345,'Crosswalk Particulates'!$A:$A,0))</f>
        <v>process-other-industry</v>
      </c>
      <c r="G2345" s="39">
        <f>INDEX('Crosswalk Particulates'!$E:$E,MATCH('2017 EPA Data'!$B2345,'Crosswalk Particulates'!$D:$D,0))</f>
        <v>0</v>
      </c>
      <c r="H2345" s="50">
        <f t="shared" si="36"/>
        <v>0</v>
      </c>
    </row>
    <row r="2346" spans="1:8" hidden="1" x14ac:dyDescent="0.25">
      <c r="A2346" s="31" t="s">
        <v>2498</v>
      </c>
      <c r="B2346" s="31" t="s">
        <v>2541</v>
      </c>
      <c r="C2346" s="31" t="s">
        <v>2408</v>
      </c>
      <c r="D2346" s="41">
        <v>1673.246093</v>
      </c>
      <c r="E2346" s="31" t="s">
        <v>2409</v>
      </c>
      <c r="F2346" s="35" t="str">
        <f>INDEX('Crosswalk Particulates'!$B:$B,MATCH('2017 EPA Data'!A2346,'Crosswalk Particulates'!$A:$A,0))</f>
        <v>process-cement-industry</v>
      </c>
      <c r="G2346" s="39">
        <f>INDEX('Crosswalk Particulates'!$E:$E,MATCH('2017 EPA Data'!$B2346,'Crosswalk Particulates'!$D:$D,0))</f>
        <v>0</v>
      </c>
      <c r="H2346" s="50">
        <f t="shared" si="36"/>
        <v>0</v>
      </c>
    </row>
    <row r="2347" spans="1:8" hidden="1" x14ac:dyDescent="0.25">
      <c r="A2347" s="31" t="s">
        <v>2438</v>
      </c>
      <c r="B2347" s="31" t="s">
        <v>2674</v>
      </c>
      <c r="C2347" s="31" t="s">
        <v>2408</v>
      </c>
      <c r="D2347" s="41">
        <v>1665.74162</v>
      </c>
      <c r="E2347" s="31" t="s">
        <v>2409</v>
      </c>
      <c r="F2347" s="35" t="str">
        <f>INDEX('Crosswalk Particulates'!$B:$B,MATCH('2017 EPA Data'!A2347,'Crosswalk Particulates'!$A:$A,0))</f>
        <v>process-other-industry</v>
      </c>
      <c r="G2347" s="39">
        <f>INDEX('Crosswalk Particulates'!$E:$E,MATCH('2017 EPA Data'!$B2347,'Crosswalk Particulates'!$D:$D,0))</f>
        <v>0</v>
      </c>
      <c r="H2347" s="50">
        <f t="shared" si="36"/>
        <v>0</v>
      </c>
    </row>
    <row r="2348" spans="1:8" hidden="1" x14ac:dyDescent="0.25">
      <c r="A2348" s="31" t="s">
        <v>2440</v>
      </c>
      <c r="B2348" s="31" t="s">
        <v>2550</v>
      </c>
      <c r="C2348" s="31" t="s">
        <v>2408</v>
      </c>
      <c r="D2348" s="41">
        <v>1661.5189800323985</v>
      </c>
      <c r="E2348" s="31" t="s">
        <v>2409</v>
      </c>
      <c r="F2348" s="35" t="str">
        <f>INDEX('Crosswalk Particulates'!$B:$B,MATCH('2017 EPA Data'!A2348,'Crosswalk Particulates'!$A:$A,0))</f>
        <v>Residential Buildings Sector</v>
      </c>
      <c r="G2348" s="39">
        <f>INDEX('Crosswalk Particulates'!$E:$E,MATCH('2017 EPA Data'!$B2348,'Crosswalk Particulates'!$D:$D,0))</f>
        <v>0</v>
      </c>
      <c r="H2348" s="50">
        <f t="shared" si="36"/>
        <v>0</v>
      </c>
    </row>
    <row r="2349" spans="1:8" hidden="1" x14ac:dyDescent="0.25">
      <c r="A2349" s="31" t="s">
        <v>2540</v>
      </c>
      <c r="B2349" s="31" t="s">
        <v>2485</v>
      </c>
      <c r="C2349" s="31" t="s">
        <v>2408</v>
      </c>
      <c r="D2349" s="41">
        <v>1660</v>
      </c>
      <c r="E2349" s="31" t="s">
        <v>2409</v>
      </c>
      <c r="F2349" s="35" t="str">
        <f>INDEX('Crosswalk Particulates'!$B:$B,MATCH('2017 EPA Data'!A2349,'Crosswalk Particulates'!$A:$A,0))</f>
        <v>Electricity Sector</v>
      </c>
      <c r="G2349" s="39">
        <f>INDEX('Crosswalk Particulates'!$E:$E,MATCH('2017 EPA Data'!$B2349,'Crosswalk Particulates'!$D:$D,0))</f>
        <v>0</v>
      </c>
      <c r="H2349" s="50">
        <f t="shared" si="36"/>
        <v>0</v>
      </c>
    </row>
    <row r="2350" spans="1:8" hidden="1" x14ac:dyDescent="0.25">
      <c r="A2350" s="31" t="s">
        <v>2421</v>
      </c>
      <c r="B2350" s="31" t="s">
        <v>2580</v>
      </c>
      <c r="C2350" s="31" t="s">
        <v>2408</v>
      </c>
      <c r="D2350" s="41">
        <v>1658.919887866</v>
      </c>
      <c r="E2350" s="31" t="s">
        <v>2409</v>
      </c>
      <c r="F2350" s="35" t="str">
        <f>INDEX('Crosswalk Particulates'!$B:$B,MATCH('2017 EPA Data'!A2350,'Crosswalk Particulates'!$A:$A,0))</f>
        <v>process-other-industry</v>
      </c>
      <c r="G2350" s="39">
        <f>INDEX('Crosswalk Particulates'!$E:$E,MATCH('2017 EPA Data'!$B2350,'Crosswalk Particulates'!$D:$D,0))</f>
        <v>0</v>
      </c>
      <c r="H2350" s="50">
        <f t="shared" si="36"/>
        <v>0</v>
      </c>
    </row>
    <row r="2351" spans="1:8" hidden="1" x14ac:dyDescent="0.25">
      <c r="A2351" s="31" t="s">
        <v>2438</v>
      </c>
      <c r="B2351" s="31" t="s">
        <v>2570</v>
      </c>
      <c r="C2351" s="31" t="s">
        <v>2408</v>
      </c>
      <c r="D2351" s="41">
        <v>1658.8424199999999</v>
      </c>
      <c r="E2351" s="31" t="s">
        <v>2409</v>
      </c>
      <c r="F2351" s="35" t="str">
        <f>INDEX('Crosswalk Particulates'!$B:$B,MATCH('2017 EPA Data'!A2351,'Crosswalk Particulates'!$A:$A,0))</f>
        <v>process-other-industry</v>
      </c>
      <c r="G2351" s="39">
        <f>INDEX('Crosswalk Particulates'!$E:$E,MATCH('2017 EPA Data'!$B2351,'Crosswalk Particulates'!$D:$D,0))</f>
        <v>0</v>
      </c>
      <c r="H2351" s="50">
        <f t="shared" si="36"/>
        <v>0</v>
      </c>
    </row>
    <row r="2352" spans="1:8" hidden="1" x14ac:dyDescent="0.25">
      <c r="A2352" s="31" t="s">
        <v>2473</v>
      </c>
      <c r="B2352" s="31" t="s">
        <v>2471</v>
      </c>
      <c r="C2352" s="31" t="s">
        <v>2408</v>
      </c>
      <c r="D2352" s="41">
        <v>1655.7070040000001</v>
      </c>
      <c r="E2352" s="31" t="s">
        <v>2409</v>
      </c>
      <c r="F2352" s="35" t="str">
        <f>INDEX('Crosswalk Particulates'!$B:$B,MATCH('2017 EPA Data'!A2352,'Crosswalk Particulates'!$A:$A,0))</f>
        <v>Commercial Buildings Sector</v>
      </c>
      <c r="G2352" s="39">
        <f>INDEX('Crosswalk Particulates'!$E:$E,MATCH('2017 EPA Data'!$B2352,'Crosswalk Particulates'!$D:$D,0))</f>
        <v>0</v>
      </c>
      <c r="H2352" s="50">
        <f t="shared" si="36"/>
        <v>0</v>
      </c>
    </row>
    <row r="2353" spans="1:8" hidden="1" x14ac:dyDescent="0.25">
      <c r="A2353" s="31" t="s">
        <v>2520</v>
      </c>
      <c r="B2353" s="31" t="s">
        <v>2449</v>
      </c>
      <c r="C2353" s="31" t="s">
        <v>2408</v>
      </c>
      <c r="D2353" s="41">
        <v>1648.71857906641</v>
      </c>
      <c r="E2353" s="31" t="s">
        <v>2409</v>
      </c>
      <c r="F2353" s="35" t="str">
        <f>INDEX('Crosswalk Particulates'!$B:$B,MATCH('2017 EPA Data'!A2353,'Crosswalk Particulates'!$A:$A,0))</f>
        <v>industry-fuel-oil</v>
      </c>
      <c r="G2353" s="39">
        <f>INDEX('Crosswalk Particulates'!$E:$E,MATCH('2017 EPA Data'!$B2353,'Crosswalk Particulates'!$D:$D,0))</f>
        <v>0</v>
      </c>
      <c r="H2353" s="50">
        <f t="shared" si="36"/>
        <v>0</v>
      </c>
    </row>
    <row r="2354" spans="1:8" hidden="1" x14ac:dyDescent="0.25">
      <c r="A2354" s="31" t="s">
        <v>2442</v>
      </c>
      <c r="B2354" s="31" t="s">
        <v>2582</v>
      </c>
      <c r="C2354" s="31" t="s">
        <v>2408</v>
      </c>
      <c r="D2354" s="41">
        <v>1644.04</v>
      </c>
      <c r="E2354" s="31" t="s">
        <v>2409</v>
      </c>
      <c r="F2354" s="35" t="str">
        <f>INDEX('Crosswalk Particulates'!$B:$B,MATCH('2017 EPA Data'!A2354,'Crosswalk Particulates'!$A:$A,0))</f>
        <v>industry-fuel-natural gas</v>
      </c>
      <c r="G2354" s="39">
        <f>INDEX('Crosswalk Particulates'!$E:$E,MATCH('2017 EPA Data'!$B2354,'Crosswalk Particulates'!$D:$D,0))</f>
        <v>0</v>
      </c>
      <c r="H2354" s="50">
        <f t="shared" si="36"/>
        <v>0</v>
      </c>
    </row>
    <row r="2355" spans="1:8" hidden="1" x14ac:dyDescent="0.25">
      <c r="A2355" s="31" t="s">
        <v>2560</v>
      </c>
      <c r="B2355" s="31" t="s">
        <v>2474</v>
      </c>
      <c r="D2355" s="41">
        <v>1640.7560140000001</v>
      </c>
      <c r="E2355" s="31" t="s">
        <v>2409</v>
      </c>
      <c r="F2355" s="35" t="str">
        <f>INDEX('Crosswalk Particulates'!$B:$B,MATCH('2017 EPA Data'!A2355,'Crosswalk Particulates'!$A:$A,0))</f>
        <v>Commercial Buildings Sector</v>
      </c>
      <c r="G2355" s="39">
        <f>INDEX('Crosswalk Particulates'!$E:$E,MATCH('2017 EPA Data'!$B2355,'Crosswalk Particulates'!$D:$D,0))</f>
        <v>0</v>
      </c>
      <c r="H2355" s="50">
        <f t="shared" si="36"/>
        <v>0</v>
      </c>
    </row>
    <row r="2356" spans="1:8" hidden="1" x14ac:dyDescent="0.25">
      <c r="A2356" s="31" t="s">
        <v>2475</v>
      </c>
      <c r="B2356" s="31" t="s">
        <v>2501</v>
      </c>
      <c r="C2356" s="31" t="s">
        <v>2448</v>
      </c>
      <c r="D2356" s="41">
        <v>1635.8923739700001</v>
      </c>
      <c r="E2356" s="31" t="s">
        <v>2413</v>
      </c>
      <c r="F2356" s="35" t="str">
        <f>INDEX('Crosswalk Particulates'!$B:$B,MATCH('2017 EPA Data'!A2356,'Crosswalk Particulates'!$A:$A,0))</f>
        <v>Electricity Sector</v>
      </c>
      <c r="G2356" s="39" t="str">
        <f>INDEX('Crosswalk Particulates'!$E:$E,MATCH('2017 EPA Data'!$B2356,'Crosswalk Particulates'!$D:$D,0))</f>
        <v>PM25</v>
      </c>
      <c r="H2356" s="50">
        <f t="shared" si="36"/>
        <v>1484058362.8652561</v>
      </c>
    </row>
    <row r="2357" spans="1:8" hidden="1" x14ac:dyDescent="0.25">
      <c r="A2357" s="31" t="s">
        <v>2510</v>
      </c>
      <c r="B2357" s="31" t="s">
        <v>2650</v>
      </c>
      <c r="C2357" s="31" t="s">
        <v>2408</v>
      </c>
      <c r="D2357" s="41">
        <v>1634.15885</v>
      </c>
      <c r="E2357" s="31" t="s">
        <v>2409</v>
      </c>
      <c r="F2357" s="35" t="str">
        <f>INDEX('Crosswalk Particulates'!$B:$B,MATCH('2017 EPA Data'!A2357,'Crosswalk Particulates'!$A:$A,0))</f>
        <v>process-iron and steel-industry</v>
      </c>
      <c r="G2357" s="39">
        <f>INDEX('Crosswalk Particulates'!$E:$E,MATCH('2017 EPA Data'!$B2357,'Crosswalk Particulates'!$D:$D,0))</f>
        <v>0</v>
      </c>
      <c r="H2357" s="50">
        <f t="shared" si="36"/>
        <v>0</v>
      </c>
    </row>
    <row r="2358" spans="1:8" hidden="1" x14ac:dyDescent="0.25">
      <c r="A2358" s="31" t="s">
        <v>2469</v>
      </c>
      <c r="B2358" s="31" t="s">
        <v>2598</v>
      </c>
      <c r="C2358" s="31" t="s">
        <v>2408</v>
      </c>
      <c r="D2358" s="41">
        <v>1632.677405998</v>
      </c>
      <c r="E2358" s="31" t="s">
        <v>2409</v>
      </c>
      <c r="F2358" s="35" t="str">
        <f>INDEX('Crosswalk Particulates'!$B:$B,MATCH('2017 EPA Data'!A2358,'Crosswalk Particulates'!$A:$A,0))</f>
        <v>process-chemicals-industry</v>
      </c>
      <c r="G2358" s="39">
        <f>INDEX('Crosswalk Particulates'!$E:$E,MATCH('2017 EPA Data'!$B2358,'Crosswalk Particulates'!$D:$D,0))</f>
        <v>0</v>
      </c>
      <c r="H2358" s="50">
        <f t="shared" si="36"/>
        <v>0</v>
      </c>
    </row>
    <row r="2359" spans="1:8" hidden="1" x14ac:dyDescent="0.25">
      <c r="A2359" s="31" t="s">
        <v>2473</v>
      </c>
      <c r="B2359" s="31" t="s">
        <v>2521</v>
      </c>
      <c r="D2359" s="41">
        <v>1630.5524392222978</v>
      </c>
      <c r="E2359" s="31" t="s">
        <v>2413</v>
      </c>
      <c r="F2359" s="35" t="str">
        <f>INDEX('Crosswalk Particulates'!$B:$B,MATCH('2017 EPA Data'!A2359,'Crosswalk Particulates'!$A:$A,0))</f>
        <v>Commercial Buildings Sector</v>
      </c>
      <c r="G2359" s="39">
        <f>INDEX('Crosswalk Particulates'!$E:$E,MATCH('2017 EPA Data'!$B2359,'Crosswalk Particulates'!$D:$D,0))</f>
        <v>0</v>
      </c>
      <c r="H2359" s="50">
        <f t="shared" si="36"/>
        <v>1479214049.7884424</v>
      </c>
    </row>
    <row r="2360" spans="1:8" hidden="1" x14ac:dyDescent="0.25">
      <c r="A2360" s="31" t="s">
        <v>2540</v>
      </c>
      <c r="B2360" s="31" t="s">
        <v>2606</v>
      </c>
      <c r="C2360" s="31" t="s">
        <v>2408</v>
      </c>
      <c r="D2360" s="41">
        <v>1629.4862932109461</v>
      </c>
      <c r="E2360" s="31" t="s">
        <v>2409</v>
      </c>
      <c r="F2360" s="35" t="str">
        <f>INDEX('Crosswalk Particulates'!$B:$B,MATCH('2017 EPA Data'!A2360,'Crosswalk Particulates'!$A:$A,0))</f>
        <v>Electricity Sector</v>
      </c>
      <c r="G2360" s="39">
        <f>INDEX('Crosswalk Particulates'!$E:$E,MATCH('2017 EPA Data'!$B2360,'Crosswalk Particulates'!$D:$D,0))</f>
        <v>0</v>
      </c>
      <c r="H2360" s="50">
        <f t="shared" si="36"/>
        <v>0</v>
      </c>
    </row>
    <row r="2361" spans="1:8" hidden="1" x14ac:dyDescent="0.25">
      <c r="A2361" s="31" t="s">
        <v>2444</v>
      </c>
      <c r="B2361" s="31" t="s">
        <v>2613</v>
      </c>
      <c r="C2361" s="31" t="s">
        <v>2408</v>
      </c>
      <c r="D2361" s="41">
        <v>1628.1486199999999</v>
      </c>
      <c r="E2361" s="31" t="s">
        <v>2409</v>
      </c>
      <c r="F2361" s="35" t="str">
        <f>INDEX('Crosswalk Particulates'!$B:$B,MATCH('2017 EPA Data'!A2361,'Crosswalk Particulates'!$A:$A,0))</f>
        <v>process-other-industry</v>
      </c>
      <c r="G2361" s="39">
        <f>INDEX('Crosswalk Particulates'!$E:$E,MATCH('2017 EPA Data'!$B2361,'Crosswalk Particulates'!$D:$D,0))</f>
        <v>0</v>
      </c>
      <c r="H2361" s="50">
        <f t="shared" si="36"/>
        <v>0</v>
      </c>
    </row>
    <row r="2362" spans="1:8" hidden="1" x14ac:dyDescent="0.25">
      <c r="A2362" s="31" t="s">
        <v>2540</v>
      </c>
      <c r="B2362" s="31" t="s">
        <v>2590</v>
      </c>
      <c r="C2362" s="31" t="s">
        <v>2408</v>
      </c>
      <c r="D2362" s="41">
        <v>1625.3826111999999</v>
      </c>
      <c r="E2362" s="31" t="s">
        <v>2409</v>
      </c>
      <c r="F2362" s="35" t="str">
        <f>INDEX('Crosswalk Particulates'!$B:$B,MATCH('2017 EPA Data'!A2362,'Crosswalk Particulates'!$A:$A,0))</f>
        <v>Electricity Sector</v>
      </c>
      <c r="G2362" s="39">
        <f>INDEX('Crosswalk Particulates'!$E:$E,MATCH('2017 EPA Data'!$B2362,'Crosswalk Particulates'!$D:$D,0))</f>
        <v>0</v>
      </c>
      <c r="H2362" s="50">
        <f t="shared" si="36"/>
        <v>0</v>
      </c>
    </row>
    <row r="2363" spans="1:8" hidden="1" x14ac:dyDescent="0.25">
      <c r="A2363" s="31" t="s">
        <v>2450</v>
      </c>
      <c r="B2363" s="31" t="s">
        <v>2458</v>
      </c>
      <c r="C2363" s="31" t="s">
        <v>2408</v>
      </c>
      <c r="D2363" s="41">
        <v>1619.1525999999999</v>
      </c>
      <c r="E2363" s="31" t="s">
        <v>2409</v>
      </c>
      <c r="F2363" s="35" t="str">
        <f>INDEX('Crosswalk Particulates'!$B:$B,MATCH('2017 EPA Data'!A2363,'Crosswalk Particulates'!$A:$A,0))</f>
        <v>process-waste-industry</v>
      </c>
      <c r="G2363" s="39">
        <f>INDEX('Crosswalk Particulates'!$E:$E,MATCH('2017 EPA Data'!$B2363,'Crosswalk Particulates'!$D:$D,0))</f>
        <v>0</v>
      </c>
      <c r="H2363" s="50">
        <f t="shared" si="36"/>
        <v>0</v>
      </c>
    </row>
    <row r="2364" spans="1:8" hidden="1" x14ac:dyDescent="0.25">
      <c r="A2364" s="31" t="s">
        <v>2472</v>
      </c>
      <c r="B2364" s="31" t="s">
        <v>2607</v>
      </c>
      <c r="D2364" s="41">
        <v>1614.6046657475165</v>
      </c>
      <c r="E2364" s="31" t="s">
        <v>2413</v>
      </c>
      <c r="F2364" s="35" t="str">
        <f>INDEX('Crosswalk Particulates'!$B:$B,MATCH('2017 EPA Data'!A2364,'Crosswalk Particulates'!$A:$A,0))</f>
        <v>Electricity Sector</v>
      </c>
      <c r="G2364" s="39" t="str">
        <f>INDEX('Crosswalk Particulates'!$E:$E,MATCH('2017 EPA Data'!$B2364,'Crosswalk Particulates'!$D:$D,0))</f>
        <v>BC</v>
      </c>
      <c r="H2364" s="50">
        <f t="shared" si="36"/>
        <v>1464746455.8495493</v>
      </c>
    </row>
    <row r="2365" spans="1:8" hidden="1" x14ac:dyDescent="0.25">
      <c r="A2365" s="31" t="s">
        <v>2433</v>
      </c>
      <c r="B2365" s="31" t="s">
        <v>2644</v>
      </c>
      <c r="D2365" s="41">
        <v>1613.7518606687465</v>
      </c>
      <c r="E2365" s="31" t="s">
        <v>2413</v>
      </c>
      <c r="F2365" s="35" t="str">
        <f>INDEX('Crosswalk Particulates'!$B:$B,MATCH('2017 EPA Data'!A2365,'Crosswalk Particulates'!$A:$A,0))</f>
        <v>process-ngps-industry</v>
      </c>
      <c r="G2365" s="39">
        <f>INDEX('Crosswalk Particulates'!$E:$E,MATCH('2017 EPA Data'!$B2365,'Crosswalk Particulates'!$D:$D,0))</f>
        <v>0</v>
      </c>
      <c r="H2365" s="50">
        <f t="shared" si="36"/>
        <v>1463972803.1758277</v>
      </c>
    </row>
    <row r="2366" spans="1:8" hidden="1" x14ac:dyDescent="0.25">
      <c r="A2366" s="31" t="s">
        <v>2560</v>
      </c>
      <c r="B2366" s="31" t="s">
        <v>2427</v>
      </c>
      <c r="C2366" s="31" t="s">
        <v>2408</v>
      </c>
      <c r="D2366" s="41">
        <v>1613.2311936526</v>
      </c>
      <c r="E2366" s="31" t="s">
        <v>2409</v>
      </c>
      <c r="F2366" s="35" t="str">
        <f>INDEX('Crosswalk Particulates'!$B:$B,MATCH('2017 EPA Data'!A2366,'Crosswalk Particulates'!$A:$A,0))</f>
        <v>Commercial Buildings Sector</v>
      </c>
      <c r="G2366" s="39">
        <f>INDEX('Crosswalk Particulates'!$E:$E,MATCH('2017 EPA Data'!$B2366,'Crosswalk Particulates'!$D:$D,0))</f>
        <v>0</v>
      </c>
      <c r="H2366" s="50">
        <f t="shared" si="36"/>
        <v>0</v>
      </c>
    </row>
    <row r="2367" spans="1:8" hidden="1" x14ac:dyDescent="0.25">
      <c r="A2367" s="31" t="s">
        <v>2446</v>
      </c>
      <c r="B2367" s="31" t="s">
        <v>2656</v>
      </c>
      <c r="C2367" s="31" t="s">
        <v>2408</v>
      </c>
      <c r="D2367" s="41">
        <v>1607.93514</v>
      </c>
      <c r="E2367" s="31" t="s">
        <v>2409</v>
      </c>
      <c r="F2367" s="35" t="str">
        <f>INDEX('Crosswalk Particulates'!$B:$B,MATCH('2017 EPA Data'!A2367,'Crosswalk Particulates'!$A:$A,0))</f>
        <v>process-other-industry</v>
      </c>
      <c r="G2367" s="39">
        <f>INDEX('Crosswalk Particulates'!$E:$E,MATCH('2017 EPA Data'!$B2367,'Crosswalk Particulates'!$D:$D,0))</f>
        <v>0</v>
      </c>
      <c r="H2367" s="50">
        <f t="shared" si="36"/>
        <v>0</v>
      </c>
    </row>
    <row r="2368" spans="1:8" hidden="1" x14ac:dyDescent="0.25">
      <c r="A2368" s="31" t="s">
        <v>2456</v>
      </c>
      <c r="B2368" s="31" t="s">
        <v>2646</v>
      </c>
      <c r="C2368" s="31" t="s">
        <v>2408</v>
      </c>
      <c r="D2368" s="41">
        <v>1600</v>
      </c>
      <c r="E2368" s="31" t="s">
        <v>2409</v>
      </c>
      <c r="F2368" s="35" t="str">
        <f>INDEX('Crosswalk Particulates'!$B:$B,MATCH('2017 EPA Data'!A2368,'Crosswalk Particulates'!$A:$A,0))</f>
        <v>Electricity Sector</v>
      </c>
      <c r="G2368" s="39">
        <f>INDEX('Crosswalk Particulates'!$E:$E,MATCH('2017 EPA Data'!$B2368,'Crosswalk Particulates'!$D:$D,0))</f>
        <v>0</v>
      </c>
      <c r="H2368" s="50">
        <f t="shared" si="36"/>
        <v>0</v>
      </c>
    </row>
    <row r="2369" spans="1:8" hidden="1" x14ac:dyDescent="0.25">
      <c r="A2369" s="31" t="s">
        <v>2499</v>
      </c>
      <c r="B2369" s="31" t="s">
        <v>2488</v>
      </c>
      <c r="C2369" s="31" t="s">
        <v>2412</v>
      </c>
      <c r="D2369" s="41">
        <v>1591.3466304040001</v>
      </c>
      <c r="E2369" s="31" t="s">
        <v>2413</v>
      </c>
      <c r="F2369" s="35" t="str">
        <f>INDEX('Crosswalk Particulates'!$B:$B,MATCH('2017 EPA Data'!A2369,'Crosswalk Particulates'!$A:$A,0))</f>
        <v>Electricity Sector</v>
      </c>
      <c r="G2369" s="39" t="str">
        <f>INDEX('Crosswalk Particulates'!$E:$E,MATCH('2017 EPA Data'!$B2369,'Crosswalk Particulates'!$D:$D,0))</f>
        <v>CH4</v>
      </c>
      <c r="H2369" s="50">
        <f t="shared" si="36"/>
        <v>1443647096.0111041</v>
      </c>
    </row>
    <row r="2370" spans="1:8" hidden="1" x14ac:dyDescent="0.25">
      <c r="A2370" s="31" t="s">
        <v>2540</v>
      </c>
      <c r="B2370" s="31" t="s">
        <v>2447</v>
      </c>
      <c r="C2370" s="31" t="s">
        <v>2448</v>
      </c>
      <c r="D2370" s="41">
        <v>1583.9956453110981</v>
      </c>
      <c r="E2370" s="31" t="s">
        <v>2413</v>
      </c>
      <c r="F2370" s="35" t="str">
        <f>INDEX('Crosswalk Particulates'!$B:$B,MATCH('2017 EPA Data'!A2370,'Crosswalk Particulates'!$A:$A,0))</f>
        <v>Electricity Sector</v>
      </c>
      <c r="G2370" s="39" t="str">
        <f>INDEX('Crosswalk Particulates'!$E:$E,MATCH('2017 EPA Data'!$B2370,'Crosswalk Particulates'!$D:$D,0))</f>
        <v>VOC</v>
      </c>
      <c r="H2370" s="50">
        <f t="shared" si="36"/>
        <v>1436978386.5800893</v>
      </c>
    </row>
    <row r="2371" spans="1:8" hidden="1" x14ac:dyDescent="0.25">
      <c r="A2371" s="31" t="s">
        <v>2486</v>
      </c>
      <c r="B2371" s="31" t="s">
        <v>2449</v>
      </c>
      <c r="C2371" s="31" t="s">
        <v>2408</v>
      </c>
      <c r="D2371" s="41">
        <v>1582.6168229668001</v>
      </c>
      <c r="E2371" s="31" t="s">
        <v>2409</v>
      </c>
      <c r="F2371" s="35" t="str">
        <f>INDEX('Crosswalk Particulates'!$B:$B,MATCH('2017 EPA Data'!A2371,'Crosswalk Particulates'!$A:$A,0))</f>
        <v>process-other-industry</v>
      </c>
      <c r="G2371" s="39">
        <f>INDEX('Crosswalk Particulates'!$E:$E,MATCH('2017 EPA Data'!$B2371,'Crosswalk Particulates'!$D:$D,0))</f>
        <v>0</v>
      </c>
      <c r="H2371" s="50">
        <f t="shared" si="36"/>
        <v>0</v>
      </c>
    </row>
    <row r="2372" spans="1:8" hidden="1" x14ac:dyDescent="0.25">
      <c r="A2372" s="31" t="s">
        <v>2410</v>
      </c>
      <c r="B2372" s="31" t="s">
        <v>2635</v>
      </c>
      <c r="C2372" s="31" t="s">
        <v>2408</v>
      </c>
      <c r="D2372" s="41">
        <v>1580.9015015099999</v>
      </c>
      <c r="E2372" s="31" t="s">
        <v>2409</v>
      </c>
      <c r="F2372" s="35" t="str">
        <f>INDEX('Crosswalk Particulates'!$B:$B,MATCH('2017 EPA Data'!A2372,'Crosswalk Particulates'!$A:$A,0))</f>
        <v>process-other-industry</v>
      </c>
      <c r="G2372" s="39">
        <f>INDEX('Crosswalk Particulates'!$E:$E,MATCH('2017 EPA Data'!$B2372,'Crosswalk Particulates'!$D:$D,0))</f>
        <v>0</v>
      </c>
      <c r="H2372" s="50">
        <f t="shared" ref="H2372:H2435" si="37">IF(E2372="TON",D2372/metricton_to_shortton,0)*10^6</f>
        <v>0</v>
      </c>
    </row>
    <row r="2373" spans="1:8" hidden="1" x14ac:dyDescent="0.25">
      <c r="A2373" s="31" t="s">
        <v>2491</v>
      </c>
      <c r="B2373" s="31" t="s">
        <v>2537</v>
      </c>
      <c r="C2373" s="31" t="s">
        <v>2408</v>
      </c>
      <c r="D2373" s="41">
        <v>1577.3316248399999</v>
      </c>
      <c r="E2373" s="31" t="s">
        <v>2409</v>
      </c>
      <c r="F2373" s="35" t="str">
        <f>INDEX('Crosswalk Particulates'!$B:$B,MATCH('2017 EPA Data'!A2373,'Crosswalk Particulates'!$A:$A,0))</f>
        <v>industry-fuel-biomass</v>
      </c>
      <c r="G2373" s="39">
        <f>INDEX('Crosswalk Particulates'!$E:$E,MATCH('2017 EPA Data'!$B2373,'Crosswalk Particulates'!$D:$D,0))</f>
        <v>0</v>
      </c>
      <c r="H2373" s="50">
        <f t="shared" si="37"/>
        <v>0</v>
      </c>
    </row>
    <row r="2374" spans="1:8" hidden="1" x14ac:dyDescent="0.25">
      <c r="A2374" s="31" t="s">
        <v>2442</v>
      </c>
      <c r="B2374" s="31" t="s">
        <v>2559</v>
      </c>
      <c r="C2374" s="31" t="s">
        <v>2408</v>
      </c>
      <c r="D2374" s="41">
        <v>1571.4480465830047</v>
      </c>
      <c r="E2374" s="31" t="s">
        <v>2409</v>
      </c>
      <c r="F2374" s="35" t="str">
        <f>INDEX('Crosswalk Particulates'!$B:$B,MATCH('2017 EPA Data'!A2374,'Crosswalk Particulates'!$A:$A,0))</f>
        <v>industry-fuel-natural gas</v>
      </c>
      <c r="G2374" s="39">
        <f>INDEX('Crosswalk Particulates'!$E:$E,MATCH('2017 EPA Data'!$B2374,'Crosswalk Particulates'!$D:$D,0))</f>
        <v>0</v>
      </c>
      <c r="H2374" s="50">
        <f t="shared" si="37"/>
        <v>0</v>
      </c>
    </row>
    <row r="2375" spans="1:8" hidden="1" x14ac:dyDescent="0.25">
      <c r="A2375" s="31" t="s">
        <v>2499</v>
      </c>
      <c r="B2375" s="31" t="s">
        <v>2521</v>
      </c>
      <c r="D2375" s="41">
        <v>1558.2870829980202</v>
      </c>
      <c r="E2375" s="31" t="s">
        <v>2413</v>
      </c>
      <c r="F2375" s="35" t="str">
        <f>INDEX('Crosswalk Particulates'!$B:$B,MATCH('2017 EPA Data'!A2375,'Crosswalk Particulates'!$A:$A,0))</f>
        <v>Electricity Sector</v>
      </c>
      <c r="G2375" s="39">
        <f>INDEX('Crosswalk Particulates'!$E:$E,MATCH('2017 EPA Data'!$B2375,'Crosswalk Particulates'!$D:$D,0))</f>
        <v>0</v>
      </c>
      <c r="H2375" s="50">
        <f t="shared" si="37"/>
        <v>1413655943.4260964</v>
      </c>
    </row>
    <row r="2376" spans="1:8" hidden="1" x14ac:dyDescent="0.25">
      <c r="A2376" s="31" t="s">
        <v>2583</v>
      </c>
      <c r="B2376" s="31" t="s">
        <v>2496</v>
      </c>
      <c r="C2376" s="31" t="s">
        <v>2448</v>
      </c>
      <c r="D2376" s="41">
        <v>1558.1897053691384</v>
      </c>
      <c r="E2376" s="31" t="s">
        <v>2413</v>
      </c>
      <c r="F2376" s="35" t="str">
        <f>INDEX('Crosswalk Particulates'!$B:$B,MATCH('2017 EPA Data'!A2376,'Crosswalk Particulates'!$A:$A,0))</f>
        <v>Residential Buildings Sector</v>
      </c>
      <c r="G2376" s="39">
        <f>INDEX('Crosswalk Particulates'!$E:$E,MATCH('2017 EPA Data'!$B2376,'Crosswalk Particulates'!$D:$D,0))</f>
        <v>0</v>
      </c>
      <c r="H2376" s="50">
        <f t="shared" si="37"/>
        <v>1413567603.8220994</v>
      </c>
    </row>
    <row r="2377" spans="1:8" hidden="1" x14ac:dyDescent="0.25">
      <c r="A2377" s="31" t="s">
        <v>2433</v>
      </c>
      <c r="B2377" s="31" t="s">
        <v>2586</v>
      </c>
      <c r="C2377" s="31" t="s">
        <v>2408</v>
      </c>
      <c r="D2377" s="41">
        <v>1556.3854862307255</v>
      </c>
      <c r="E2377" s="31" t="s">
        <v>2409</v>
      </c>
      <c r="F2377" s="35" t="str">
        <f>INDEX('Crosswalk Particulates'!$B:$B,MATCH('2017 EPA Data'!A2377,'Crosswalk Particulates'!$A:$A,0))</f>
        <v>process-ngps-industry</v>
      </c>
      <c r="G2377" s="39">
        <f>INDEX('Crosswalk Particulates'!$E:$E,MATCH('2017 EPA Data'!$B2377,'Crosswalk Particulates'!$D:$D,0))</f>
        <v>0</v>
      </c>
      <c r="H2377" s="50">
        <f t="shared" si="37"/>
        <v>0</v>
      </c>
    </row>
    <row r="2378" spans="1:8" hidden="1" x14ac:dyDescent="0.25">
      <c r="A2378" s="31" t="s">
        <v>2477</v>
      </c>
      <c r="B2378" s="31" t="s">
        <v>2597</v>
      </c>
      <c r="C2378" s="31" t="s">
        <v>2408</v>
      </c>
      <c r="D2378" s="41">
        <v>1556.1211605180235</v>
      </c>
      <c r="E2378" s="31" t="s">
        <v>2409</v>
      </c>
      <c r="F2378" s="35" t="str">
        <f>INDEX('Crosswalk Particulates'!$B:$B,MATCH('2017 EPA Data'!A2378,'Crosswalk Particulates'!$A:$A,0))</f>
        <v>process-other-industry</v>
      </c>
      <c r="G2378" s="39">
        <f>INDEX('Crosswalk Particulates'!$E:$E,MATCH('2017 EPA Data'!$B2378,'Crosswalk Particulates'!$D:$D,0))</f>
        <v>0</v>
      </c>
      <c r="H2378" s="50">
        <f t="shared" si="37"/>
        <v>0</v>
      </c>
    </row>
    <row r="2379" spans="1:8" hidden="1" x14ac:dyDescent="0.25">
      <c r="A2379" s="31" t="s">
        <v>2523</v>
      </c>
      <c r="B2379" s="31" t="s">
        <v>2532</v>
      </c>
      <c r="C2379" s="31" t="s">
        <v>2408</v>
      </c>
      <c r="D2379" s="41">
        <v>1555.9631079999999</v>
      </c>
      <c r="E2379" s="31" t="s">
        <v>2409</v>
      </c>
      <c r="F2379" s="35" t="str">
        <f>INDEX('Crosswalk Particulates'!$B:$B,MATCH('2017 EPA Data'!A2379,'Crosswalk Particulates'!$A:$A,0))</f>
        <v>industry-fuel-other</v>
      </c>
      <c r="G2379" s="39">
        <f>INDEX('Crosswalk Particulates'!$E:$E,MATCH('2017 EPA Data'!$B2379,'Crosswalk Particulates'!$D:$D,0))</f>
        <v>0</v>
      </c>
      <c r="H2379" s="50">
        <f t="shared" si="37"/>
        <v>0</v>
      </c>
    </row>
    <row r="2380" spans="1:8" hidden="1" x14ac:dyDescent="0.25">
      <c r="A2380" s="31" t="s">
        <v>2522</v>
      </c>
      <c r="B2380" s="31" t="s">
        <v>2419</v>
      </c>
      <c r="C2380" s="31" t="s">
        <v>2408</v>
      </c>
      <c r="D2380" s="41">
        <v>1554.2117737523999</v>
      </c>
      <c r="E2380" s="31" t="s">
        <v>2409</v>
      </c>
      <c r="F2380" s="35" t="str">
        <f>INDEX('Crosswalk Particulates'!$B:$B,MATCH('2017 EPA Data'!A2380,'Crosswalk Particulates'!$A:$A,0))</f>
        <v>Residential Buildings Sector</v>
      </c>
      <c r="G2380" s="39">
        <f>INDEX('Crosswalk Particulates'!$E:$E,MATCH('2017 EPA Data'!$B2380,'Crosswalk Particulates'!$D:$D,0))</f>
        <v>0</v>
      </c>
      <c r="H2380" s="50">
        <f t="shared" si="37"/>
        <v>0</v>
      </c>
    </row>
    <row r="2381" spans="1:8" hidden="1" x14ac:dyDescent="0.25">
      <c r="A2381" s="31" t="s">
        <v>2523</v>
      </c>
      <c r="B2381" s="31" t="s">
        <v>2602</v>
      </c>
      <c r="C2381" s="31" t="s">
        <v>2408</v>
      </c>
      <c r="D2381" s="41">
        <v>1547.00278</v>
      </c>
      <c r="E2381" s="31" t="s">
        <v>2409</v>
      </c>
      <c r="F2381" s="35" t="str">
        <f>INDEX('Crosswalk Particulates'!$B:$B,MATCH('2017 EPA Data'!A2381,'Crosswalk Particulates'!$A:$A,0))</f>
        <v>industry-fuel-other</v>
      </c>
      <c r="G2381" s="39">
        <f>INDEX('Crosswalk Particulates'!$E:$E,MATCH('2017 EPA Data'!$B2381,'Crosswalk Particulates'!$D:$D,0))</f>
        <v>0</v>
      </c>
      <c r="H2381" s="50">
        <f t="shared" si="37"/>
        <v>0</v>
      </c>
    </row>
    <row r="2382" spans="1:8" hidden="1" x14ac:dyDescent="0.25">
      <c r="A2382" s="31" t="s">
        <v>2492</v>
      </c>
      <c r="B2382" s="31" t="s">
        <v>2566</v>
      </c>
      <c r="C2382" s="31" t="s">
        <v>2408</v>
      </c>
      <c r="D2382" s="41">
        <v>1546.13128721258</v>
      </c>
      <c r="E2382" s="31" t="s">
        <v>2409</v>
      </c>
      <c r="F2382" s="35" t="str">
        <f>INDEX('Crosswalk Particulates'!$B:$B,MATCH('2017 EPA Data'!A2382,'Crosswalk Particulates'!$A:$A,0))</f>
        <v>Commercial Buildings Sector</v>
      </c>
      <c r="G2382" s="39">
        <f>INDEX('Crosswalk Particulates'!$E:$E,MATCH('2017 EPA Data'!$B2382,'Crosswalk Particulates'!$D:$D,0))</f>
        <v>0</v>
      </c>
      <c r="H2382" s="50">
        <f t="shared" si="37"/>
        <v>0</v>
      </c>
    </row>
    <row r="2383" spans="1:8" hidden="1" x14ac:dyDescent="0.25">
      <c r="A2383" s="31" t="s">
        <v>2491</v>
      </c>
      <c r="B2383" s="31" t="s">
        <v>2585</v>
      </c>
      <c r="C2383" s="31" t="s">
        <v>2408</v>
      </c>
      <c r="D2383" s="41">
        <v>1541.54668710736</v>
      </c>
      <c r="E2383" s="31" t="s">
        <v>2409</v>
      </c>
      <c r="F2383" s="35" t="str">
        <f>INDEX('Crosswalk Particulates'!$B:$B,MATCH('2017 EPA Data'!A2383,'Crosswalk Particulates'!$A:$A,0))</f>
        <v>industry-fuel-biomass</v>
      </c>
      <c r="G2383" s="39">
        <f>INDEX('Crosswalk Particulates'!$E:$E,MATCH('2017 EPA Data'!$B2383,'Crosswalk Particulates'!$D:$D,0))</f>
        <v>0</v>
      </c>
      <c r="H2383" s="50">
        <f t="shared" si="37"/>
        <v>0</v>
      </c>
    </row>
    <row r="2384" spans="1:8" hidden="1" x14ac:dyDescent="0.25">
      <c r="A2384" s="31" t="s">
        <v>2445</v>
      </c>
      <c r="B2384" s="31" t="s">
        <v>2586</v>
      </c>
      <c r="C2384" s="31" t="s">
        <v>2408</v>
      </c>
      <c r="D2384" s="41">
        <v>1538.6996684016526</v>
      </c>
      <c r="E2384" s="31" t="s">
        <v>2409</v>
      </c>
      <c r="F2384" s="35" t="str">
        <f>INDEX('Crosswalk Particulates'!$B:$B,MATCH('2017 EPA Data'!A2384,'Crosswalk Particulates'!$A:$A,0))</f>
        <v>Transportation Sector</v>
      </c>
      <c r="G2384" s="39">
        <f>INDEX('Crosswalk Particulates'!$E:$E,MATCH('2017 EPA Data'!$B2384,'Crosswalk Particulates'!$D:$D,0))</f>
        <v>0</v>
      </c>
      <c r="H2384" s="50">
        <f t="shared" si="37"/>
        <v>0</v>
      </c>
    </row>
    <row r="2385" spans="1:8" hidden="1" x14ac:dyDescent="0.25">
      <c r="A2385" s="31" t="s">
        <v>2556</v>
      </c>
      <c r="B2385" s="31" t="s">
        <v>2430</v>
      </c>
      <c r="C2385" s="31" t="s">
        <v>2408</v>
      </c>
      <c r="D2385" s="41">
        <v>1529.6650999999999</v>
      </c>
      <c r="E2385" s="31" t="s">
        <v>2409</v>
      </c>
      <c r="F2385" s="35" t="str">
        <f>INDEX('Crosswalk Particulates'!$B:$B,MATCH('2017 EPA Data'!A2385,'Crosswalk Particulates'!$A:$A,0))</f>
        <v>Commercial Buildings Sector</v>
      </c>
      <c r="G2385" s="39">
        <f>INDEX('Crosswalk Particulates'!$E:$E,MATCH('2017 EPA Data'!$B2385,'Crosswalk Particulates'!$D:$D,0))</f>
        <v>0</v>
      </c>
      <c r="H2385" s="50">
        <f t="shared" si="37"/>
        <v>0</v>
      </c>
    </row>
    <row r="2386" spans="1:8" hidden="1" x14ac:dyDescent="0.25">
      <c r="A2386" s="31" t="s">
        <v>2499</v>
      </c>
      <c r="B2386" s="31" t="s">
        <v>2536</v>
      </c>
      <c r="C2386" s="31" t="s">
        <v>2408</v>
      </c>
      <c r="D2386" s="41">
        <v>1528.951824969</v>
      </c>
      <c r="E2386" s="31" t="s">
        <v>2409</v>
      </c>
      <c r="F2386" s="35" t="str">
        <f>INDEX('Crosswalk Particulates'!$B:$B,MATCH('2017 EPA Data'!A2386,'Crosswalk Particulates'!$A:$A,0))</f>
        <v>Electricity Sector</v>
      </c>
      <c r="G2386" s="39">
        <f>INDEX('Crosswalk Particulates'!$E:$E,MATCH('2017 EPA Data'!$B2386,'Crosswalk Particulates'!$D:$D,0))</f>
        <v>0</v>
      </c>
      <c r="H2386" s="50">
        <f t="shared" si="37"/>
        <v>0</v>
      </c>
    </row>
    <row r="2387" spans="1:8" hidden="1" x14ac:dyDescent="0.25">
      <c r="A2387" s="31" t="s">
        <v>2425</v>
      </c>
      <c r="B2387" s="31" t="s">
        <v>2517</v>
      </c>
      <c r="C2387" s="31" t="s">
        <v>2408</v>
      </c>
      <c r="D2387" s="41">
        <v>1526.2987194411635</v>
      </c>
      <c r="E2387" s="31" t="s">
        <v>2409</v>
      </c>
      <c r="F2387" s="35" t="str">
        <f>INDEX('Crosswalk Particulates'!$B:$B,MATCH('2017 EPA Data'!A2387,'Crosswalk Particulates'!$A:$A,0))</f>
        <v>Other-EPA</v>
      </c>
      <c r="G2387" s="39">
        <f>INDEX('Crosswalk Particulates'!$E:$E,MATCH('2017 EPA Data'!$B2387,'Crosswalk Particulates'!$D:$D,0))</f>
        <v>0</v>
      </c>
      <c r="H2387" s="50">
        <f t="shared" si="37"/>
        <v>0</v>
      </c>
    </row>
    <row r="2388" spans="1:8" hidden="1" x14ac:dyDescent="0.25">
      <c r="A2388" s="31" t="s">
        <v>2523</v>
      </c>
      <c r="B2388" s="31" t="s">
        <v>2459</v>
      </c>
      <c r="C2388" s="31" t="s">
        <v>2408</v>
      </c>
      <c r="D2388" s="41">
        <v>1521.3776314090001</v>
      </c>
      <c r="E2388" s="31" t="s">
        <v>2409</v>
      </c>
      <c r="F2388" s="35" t="str">
        <f>INDEX('Crosswalk Particulates'!$B:$B,MATCH('2017 EPA Data'!A2388,'Crosswalk Particulates'!$A:$A,0))</f>
        <v>industry-fuel-other</v>
      </c>
      <c r="G2388" s="39">
        <f>INDEX('Crosswalk Particulates'!$E:$E,MATCH('2017 EPA Data'!$B2388,'Crosswalk Particulates'!$D:$D,0))</f>
        <v>0</v>
      </c>
      <c r="H2388" s="50">
        <f t="shared" si="37"/>
        <v>0</v>
      </c>
    </row>
    <row r="2389" spans="1:8" hidden="1" x14ac:dyDescent="0.25">
      <c r="A2389" s="31" t="s">
        <v>2410</v>
      </c>
      <c r="B2389" s="31" t="s">
        <v>2662</v>
      </c>
      <c r="C2389" s="31" t="s">
        <v>2408</v>
      </c>
      <c r="D2389" s="41">
        <v>1518.61</v>
      </c>
      <c r="E2389" s="31" t="s">
        <v>2409</v>
      </c>
      <c r="F2389" s="35" t="str">
        <f>INDEX('Crosswalk Particulates'!$B:$B,MATCH('2017 EPA Data'!A2389,'Crosswalk Particulates'!$A:$A,0))</f>
        <v>process-other-industry</v>
      </c>
      <c r="G2389" s="39">
        <f>INDEX('Crosswalk Particulates'!$E:$E,MATCH('2017 EPA Data'!$B2389,'Crosswalk Particulates'!$D:$D,0))</f>
        <v>0</v>
      </c>
      <c r="H2389" s="50">
        <f t="shared" si="37"/>
        <v>0</v>
      </c>
    </row>
    <row r="2390" spans="1:8" hidden="1" x14ac:dyDescent="0.25">
      <c r="A2390" s="31" t="s">
        <v>2450</v>
      </c>
      <c r="B2390" s="31" t="s">
        <v>2554</v>
      </c>
      <c r="C2390" s="31" t="s">
        <v>2408</v>
      </c>
      <c r="D2390" s="41">
        <v>1512.7421709</v>
      </c>
      <c r="E2390" s="31" t="s">
        <v>2409</v>
      </c>
      <c r="F2390" s="35" t="str">
        <f>INDEX('Crosswalk Particulates'!$B:$B,MATCH('2017 EPA Data'!A2390,'Crosswalk Particulates'!$A:$A,0))</f>
        <v>process-waste-industry</v>
      </c>
      <c r="G2390" s="39">
        <f>INDEX('Crosswalk Particulates'!$E:$E,MATCH('2017 EPA Data'!$B2390,'Crosswalk Particulates'!$D:$D,0))</f>
        <v>0</v>
      </c>
      <c r="H2390" s="50">
        <f t="shared" si="37"/>
        <v>0</v>
      </c>
    </row>
    <row r="2391" spans="1:8" hidden="1" x14ac:dyDescent="0.25">
      <c r="A2391" s="31" t="s">
        <v>2583</v>
      </c>
      <c r="B2391" s="31" t="s">
        <v>2521</v>
      </c>
      <c r="D2391" s="41">
        <v>1506.0631623217278</v>
      </c>
      <c r="E2391" s="31" t="s">
        <v>2413</v>
      </c>
      <c r="F2391" s="35" t="str">
        <f>INDEX('Crosswalk Particulates'!$B:$B,MATCH('2017 EPA Data'!A2391,'Crosswalk Particulates'!$A:$A,0))</f>
        <v>Residential Buildings Sector</v>
      </c>
      <c r="G2391" s="39">
        <f>INDEX('Crosswalk Particulates'!$E:$E,MATCH('2017 EPA Data'!$B2391,'Crosswalk Particulates'!$D:$D,0))</f>
        <v>0</v>
      </c>
      <c r="H2391" s="50">
        <f t="shared" si="37"/>
        <v>1366279143.1827054</v>
      </c>
    </row>
    <row r="2392" spans="1:8" hidden="1" x14ac:dyDescent="0.25">
      <c r="A2392" s="31" t="s">
        <v>2523</v>
      </c>
      <c r="B2392" s="31" t="s">
        <v>2558</v>
      </c>
      <c r="C2392" s="31" t="s">
        <v>2408</v>
      </c>
      <c r="D2392" s="41">
        <v>1498.15272</v>
      </c>
      <c r="E2392" s="31" t="s">
        <v>2409</v>
      </c>
      <c r="F2392" s="35" t="str">
        <f>INDEX('Crosswalk Particulates'!$B:$B,MATCH('2017 EPA Data'!A2392,'Crosswalk Particulates'!$A:$A,0))</f>
        <v>industry-fuel-other</v>
      </c>
      <c r="G2392" s="39">
        <f>INDEX('Crosswalk Particulates'!$E:$E,MATCH('2017 EPA Data'!$B2392,'Crosswalk Particulates'!$D:$D,0))</f>
        <v>0</v>
      </c>
      <c r="H2392" s="50">
        <f t="shared" si="37"/>
        <v>0</v>
      </c>
    </row>
    <row r="2393" spans="1:8" hidden="1" x14ac:dyDescent="0.25">
      <c r="A2393" s="31" t="s">
        <v>2556</v>
      </c>
      <c r="B2393" s="31" t="s">
        <v>2462</v>
      </c>
      <c r="C2393" s="31" t="s">
        <v>2408</v>
      </c>
      <c r="D2393" s="41">
        <v>1497.8481999999999</v>
      </c>
      <c r="E2393" s="31" t="s">
        <v>2409</v>
      </c>
      <c r="F2393" s="35" t="str">
        <f>INDEX('Crosswalk Particulates'!$B:$B,MATCH('2017 EPA Data'!A2393,'Crosswalk Particulates'!$A:$A,0))</f>
        <v>Commercial Buildings Sector</v>
      </c>
      <c r="G2393" s="39">
        <f>INDEX('Crosswalk Particulates'!$E:$E,MATCH('2017 EPA Data'!$B2393,'Crosswalk Particulates'!$D:$D,0))</f>
        <v>0</v>
      </c>
      <c r="H2393" s="50">
        <f t="shared" si="37"/>
        <v>0</v>
      </c>
    </row>
    <row r="2394" spans="1:8" hidden="1" x14ac:dyDescent="0.25">
      <c r="A2394" s="31" t="s">
        <v>2446</v>
      </c>
      <c r="B2394" s="31" t="s">
        <v>2597</v>
      </c>
      <c r="C2394" s="31" t="s">
        <v>2408</v>
      </c>
      <c r="D2394" s="41">
        <v>1495.12162104</v>
      </c>
      <c r="E2394" s="31" t="s">
        <v>2409</v>
      </c>
      <c r="F2394" s="35" t="str">
        <f>INDEX('Crosswalk Particulates'!$B:$B,MATCH('2017 EPA Data'!A2394,'Crosswalk Particulates'!$A:$A,0))</f>
        <v>process-other-industry</v>
      </c>
      <c r="G2394" s="39">
        <f>INDEX('Crosswalk Particulates'!$E:$E,MATCH('2017 EPA Data'!$B2394,'Crosswalk Particulates'!$D:$D,0))</f>
        <v>0</v>
      </c>
      <c r="H2394" s="50">
        <f t="shared" si="37"/>
        <v>0</v>
      </c>
    </row>
    <row r="2395" spans="1:8" hidden="1" x14ac:dyDescent="0.25">
      <c r="A2395" s="31" t="s">
        <v>2540</v>
      </c>
      <c r="B2395" s="31" t="s">
        <v>2521</v>
      </c>
      <c r="D2395" s="41">
        <v>1494.0241860074095</v>
      </c>
      <c r="E2395" s="31" t="s">
        <v>2413</v>
      </c>
      <c r="F2395" s="35" t="str">
        <f>INDEX('Crosswalk Particulates'!$B:$B,MATCH('2017 EPA Data'!A2395,'Crosswalk Particulates'!$A:$A,0))</f>
        <v>Electricity Sector</v>
      </c>
      <c r="G2395" s="39">
        <f>INDEX('Crosswalk Particulates'!$E:$E,MATCH('2017 EPA Data'!$B2395,'Crosswalk Particulates'!$D:$D,0))</f>
        <v>0</v>
      </c>
      <c r="H2395" s="50">
        <f t="shared" si="37"/>
        <v>1355357554.5966287</v>
      </c>
    </row>
    <row r="2396" spans="1:8" hidden="1" x14ac:dyDescent="0.25">
      <c r="A2396" s="31" t="s">
        <v>2410</v>
      </c>
      <c r="B2396" s="31" t="s">
        <v>2675</v>
      </c>
      <c r="C2396" s="31" t="s">
        <v>2408</v>
      </c>
      <c r="D2396" s="41">
        <v>1492.6918000000001</v>
      </c>
      <c r="E2396" s="31" t="s">
        <v>2409</v>
      </c>
      <c r="F2396" s="35" t="str">
        <f>INDEX('Crosswalk Particulates'!$B:$B,MATCH('2017 EPA Data'!A2396,'Crosswalk Particulates'!$A:$A,0))</f>
        <v>process-other-industry</v>
      </c>
      <c r="G2396" s="39">
        <f>INDEX('Crosswalk Particulates'!$E:$E,MATCH('2017 EPA Data'!$B2396,'Crosswalk Particulates'!$D:$D,0))</f>
        <v>0</v>
      </c>
      <c r="H2396" s="50">
        <f t="shared" si="37"/>
        <v>0</v>
      </c>
    </row>
    <row r="2397" spans="1:8" hidden="1" x14ac:dyDescent="0.25">
      <c r="A2397" s="31" t="s">
        <v>2442</v>
      </c>
      <c r="B2397" s="31" t="s">
        <v>2607</v>
      </c>
      <c r="D2397" s="41">
        <v>1489.7887288989377</v>
      </c>
      <c r="E2397" s="31" t="s">
        <v>2413</v>
      </c>
      <c r="F2397" s="35" t="str">
        <f>INDEX('Crosswalk Particulates'!$B:$B,MATCH('2017 EPA Data'!A2397,'Crosswalk Particulates'!$A:$A,0))</f>
        <v>industry-fuel-natural gas</v>
      </c>
      <c r="G2397" s="39" t="str">
        <f>INDEX('Crosswalk Particulates'!$E:$E,MATCH('2017 EPA Data'!$B2397,'Crosswalk Particulates'!$D:$D,0))</f>
        <v>BC</v>
      </c>
      <c r="H2397" s="50">
        <f t="shared" si="37"/>
        <v>1351515207.9713855</v>
      </c>
    </row>
    <row r="2398" spans="1:8" hidden="1" x14ac:dyDescent="0.25">
      <c r="A2398" s="31" t="s">
        <v>2520</v>
      </c>
      <c r="B2398" s="31" t="s">
        <v>2607</v>
      </c>
      <c r="D2398" s="41">
        <v>1488.35771756795</v>
      </c>
      <c r="E2398" s="31" t="s">
        <v>2413</v>
      </c>
      <c r="F2398" s="35" t="str">
        <f>INDEX('Crosswalk Particulates'!$B:$B,MATCH('2017 EPA Data'!A2398,'Crosswalk Particulates'!$A:$A,0))</f>
        <v>industry-fuel-oil</v>
      </c>
      <c r="G2398" s="39" t="str">
        <f>INDEX('Crosswalk Particulates'!$E:$E,MATCH('2017 EPA Data'!$B2398,'Crosswalk Particulates'!$D:$D,0))</f>
        <v>BC</v>
      </c>
      <c r="H2398" s="50">
        <f t="shared" si="37"/>
        <v>1350217014.7852693</v>
      </c>
    </row>
    <row r="2399" spans="1:8" hidden="1" x14ac:dyDescent="0.25">
      <c r="A2399" s="31" t="s">
        <v>2444</v>
      </c>
      <c r="B2399" s="31" t="s">
        <v>2533</v>
      </c>
      <c r="C2399" s="31" t="s">
        <v>2408</v>
      </c>
      <c r="D2399" s="41">
        <v>1487.61194</v>
      </c>
      <c r="E2399" s="31" t="s">
        <v>2409</v>
      </c>
      <c r="F2399" s="35" t="str">
        <f>INDEX('Crosswalk Particulates'!$B:$B,MATCH('2017 EPA Data'!A2399,'Crosswalk Particulates'!$A:$A,0))</f>
        <v>process-other-industry</v>
      </c>
      <c r="G2399" s="39">
        <f>INDEX('Crosswalk Particulates'!$E:$E,MATCH('2017 EPA Data'!$B2399,'Crosswalk Particulates'!$D:$D,0))</f>
        <v>0</v>
      </c>
      <c r="H2399" s="50">
        <f t="shared" si="37"/>
        <v>0</v>
      </c>
    </row>
    <row r="2400" spans="1:8" hidden="1" x14ac:dyDescent="0.25">
      <c r="A2400" s="31" t="s">
        <v>2560</v>
      </c>
      <c r="B2400" s="31" t="s">
        <v>2497</v>
      </c>
      <c r="C2400" s="31" t="s">
        <v>2408</v>
      </c>
      <c r="D2400" s="41">
        <v>1480.3480117104109</v>
      </c>
      <c r="E2400" s="31" t="s">
        <v>2409</v>
      </c>
      <c r="F2400" s="35" t="str">
        <f>INDEX('Crosswalk Particulates'!$B:$B,MATCH('2017 EPA Data'!A2400,'Crosswalk Particulates'!$A:$A,0))</f>
        <v>Commercial Buildings Sector</v>
      </c>
      <c r="G2400" s="39">
        <f>INDEX('Crosswalk Particulates'!$E:$E,MATCH('2017 EPA Data'!$B2400,'Crosswalk Particulates'!$D:$D,0))</f>
        <v>0</v>
      </c>
      <c r="H2400" s="50">
        <f t="shared" si="37"/>
        <v>0</v>
      </c>
    </row>
    <row r="2401" spans="1:8" hidden="1" x14ac:dyDescent="0.25">
      <c r="A2401" s="31" t="s">
        <v>2487</v>
      </c>
      <c r="B2401" s="31" t="s">
        <v>2530</v>
      </c>
      <c r="C2401" s="31" t="s">
        <v>2408</v>
      </c>
      <c r="D2401" s="41">
        <v>1478.6146351746211</v>
      </c>
      <c r="E2401" s="31" t="s">
        <v>2409</v>
      </c>
      <c r="F2401" s="35" t="str">
        <f>INDEX('Crosswalk Particulates'!$B:$B,MATCH('2017 EPA Data'!A2401,'Crosswalk Particulates'!$A:$A,0))</f>
        <v>industry-fuel-coal</v>
      </c>
      <c r="G2401" s="39">
        <f>INDEX('Crosswalk Particulates'!$E:$E,MATCH('2017 EPA Data'!$B2401,'Crosswalk Particulates'!$D:$D,0))</f>
        <v>0</v>
      </c>
      <c r="H2401" s="50">
        <f t="shared" si="37"/>
        <v>0</v>
      </c>
    </row>
    <row r="2402" spans="1:8" hidden="1" x14ac:dyDescent="0.25">
      <c r="A2402" s="31" t="s">
        <v>2456</v>
      </c>
      <c r="B2402" s="31" t="s">
        <v>2559</v>
      </c>
      <c r="C2402" s="31" t="s">
        <v>2408</v>
      </c>
      <c r="D2402" s="41">
        <v>1476.411996</v>
      </c>
      <c r="E2402" s="31" t="s">
        <v>2409</v>
      </c>
      <c r="F2402" s="35" t="str">
        <f>INDEX('Crosswalk Particulates'!$B:$B,MATCH('2017 EPA Data'!A2402,'Crosswalk Particulates'!$A:$A,0))</f>
        <v>Electricity Sector</v>
      </c>
      <c r="G2402" s="39">
        <f>INDEX('Crosswalk Particulates'!$E:$E,MATCH('2017 EPA Data'!$B2402,'Crosswalk Particulates'!$D:$D,0))</f>
        <v>0</v>
      </c>
      <c r="H2402" s="50">
        <f t="shared" si="37"/>
        <v>0</v>
      </c>
    </row>
    <row r="2403" spans="1:8" hidden="1" x14ac:dyDescent="0.25">
      <c r="A2403" s="31" t="s">
        <v>2583</v>
      </c>
      <c r="B2403" s="31" t="s">
        <v>2617</v>
      </c>
      <c r="C2403" s="31" t="s">
        <v>2408</v>
      </c>
      <c r="D2403" s="41">
        <v>1475.0445886262505</v>
      </c>
      <c r="E2403" s="31" t="s">
        <v>2409</v>
      </c>
      <c r="F2403" s="35" t="str">
        <f>INDEX('Crosswalk Particulates'!$B:$B,MATCH('2017 EPA Data'!A2403,'Crosswalk Particulates'!$A:$A,0))</f>
        <v>Residential Buildings Sector</v>
      </c>
      <c r="G2403" s="39">
        <f>INDEX('Crosswalk Particulates'!$E:$E,MATCH('2017 EPA Data'!$B2403,'Crosswalk Particulates'!$D:$D,0))</f>
        <v>0</v>
      </c>
      <c r="H2403" s="50">
        <f t="shared" si="37"/>
        <v>0</v>
      </c>
    </row>
    <row r="2404" spans="1:8" hidden="1" x14ac:dyDescent="0.25">
      <c r="A2404" s="31" t="s">
        <v>2475</v>
      </c>
      <c r="B2404" s="31" t="s">
        <v>2506</v>
      </c>
      <c r="C2404" s="31" t="s">
        <v>2448</v>
      </c>
      <c r="D2404" s="41">
        <v>1468.6090664999999</v>
      </c>
      <c r="E2404" s="31" t="s">
        <v>2413</v>
      </c>
      <c r="F2404" s="35" t="str">
        <f>INDEX('Crosswalk Particulates'!$B:$B,MATCH('2017 EPA Data'!A2404,'Crosswalk Particulates'!$A:$A,0))</f>
        <v>Electricity Sector</v>
      </c>
      <c r="G2404" s="39" t="str">
        <f>INDEX('Crosswalk Particulates'!$E:$E,MATCH('2017 EPA Data'!$B2404,'Crosswalk Particulates'!$D:$D,0))</f>
        <v>SOx</v>
      </c>
      <c r="H2404" s="50">
        <f t="shared" si="37"/>
        <v>1332301318.5945878</v>
      </c>
    </row>
    <row r="2405" spans="1:8" hidden="1" x14ac:dyDescent="0.25">
      <c r="A2405" s="31" t="s">
        <v>2483</v>
      </c>
      <c r="B2405" s="31" t="s">
        <v>2577</v>
      </c>
      <c r="C2405" s="31" t="s">
        <v>2408</v>
      </c>
      <c r="D2405" s="41">
        <v>1463.1983238268001</v>
      </c>
      <c r="E2405" s="31" t="s">
        <v>2409</v>
      </c>
      <c r="F2405" s="35" t="str">
        <f>INDEX('Crosswalk Particulates'!$B:$B,MATCH('2017 EPA Data'!A2405,'Crosswalk Particulates'!$A:$A,0))</f>
        <v>process-ngps-industry</v>
      </c>
      <c r="G2405" s="39">
        <f>INDEX('Crosswalk Particulates'!$E:$E,MATCH('2017 EPA Data'!$B2405,'Crosswalk Particulates'!$D:$D,0))</f>
        <v>0</v>
      </c>
      <c r="H2405" s="50">
        <f t="shared" si="37"/>
        <v>0</v>
      </c>
    </row>
    <row r="2406" spans="1:8" hidden="1" x14ac:dyDescent="0.25">
      <c r="A2406" s="31" t="s">
        <v>2473</v>
      </c>
      <c r="B2406" s="31" t="s">
        <v>2496</v>
      </c>
      <c r="C2406" s="31" t="s">
        <v>2448</v>
      </c>
      <c r="D2406" s="41">
        <v>1459.623713485443</v>
      </c>
      <c r="E2406" s="31" t="s">
        <v>2413</v>
      </c>
      <c r="F2406" s="35" t="str">
        <f>INDEX('Crosswalk Particulates'!$B:$B,MATCH('2017 EPA Data'!A2406,'Crosswalk Particulates'!$A:$A,0))</f>
        <v>Commercial Buildings Sector</v>
      </c>
      <c r="G2406" s="39">
        <f>INDEX('Crosswalk Particulates'!$E:$E,MATCH('2017 EPA Data'!$B2406,'Crosswalk Particulates'!$D:$D,0))</f>
        <v>0</v>
      </c>
      <c r="H2406" s="50">
        <f t="shared" si="37"/>
        <v>1324149933.7622294</v>
      </c>
    </row>
    <row r="2407" spans="1:8" hidden="1" x14ac:dyDescent="0.25">
      <c r="A2407" s="31" t="s">
        <v>2473</v>
      </c>
      <c r="B2407" s="31" t="s">
        <v>2506</v>
      </c>
      <c r="C2407" s="31" t="s">
        <v>2448</v>
      </c>
      <c r="D2407" s="41">
        <v>1448.6590541222731</v>
      </c>
      <c r="E2407" s="31" t="s">
        <v>2413</v>
      </c>
      <c r="F2407" s="35" t="str">
        <f>INDEX('Crosswalk Particulates'!$B:$B,MATCH('2017 EPA Data'!A2407,'Crosswalk Particulates'!$A:$A,0))</f>
        <v>Commercial Buildings Sector</v>
      </c>
      <c r="G2407" s="39" t="str">
        <f>INDEX('Crosswalk Particulates'!$E:$E,MATCH('2017 EPA Data'!$B2407,'Crosswalk Particulates'!$D:$D,0))</f>
        <v>SOx</v>
      </c>
      <c r="H2407" s="50">
        <f t="shared" si="37"/>
        <v>1314202950.2792075</v>
      </c>
    </row>
    <row r="2408" spans="1:8" hidden="1" x14ac:dyDescent="0.25">
      <c r="A2408" s="31" t="s">
        <v>2493</v>
      </c>
      <c r="B2408" s="31" t="s">
        <v>2619</v>
      </c>
      <c r="C2408" s="31" t="s">
        <v>2408</v>
      </c>
      <c r="D2408" s="41">
        <v>1447.6482625296644</v>
      </c>
      <c r="E2408" s="31" t="s">
        <v>2409</v>
      </c>
      <c r="F2408" s="35" t="str">
        <f>INDEX('Crosswalk Particulates'!$B:$B,MATCH('2017 EPA Data'!A2408,'Crosswalk Particulates'!$A:$A,0))</f>
        <v>process-other-industry</v>
      </c>
      <c r="G2408" s="39">
        <f>INDEX('Crosswalk Particulates'!$E:$E,MATCH('2017 EPA Data'!$B2408,'Crosswalk Particulates'!$D:$D,0))</f>
        <v>0</v>
      </c>
      <c r="H2408" s="50">
        <f t="shared" si="37"/>
        <v>0</v>
      </c>
    </row>
    <row r="2409" spans="1:8" hidden="1" x14ac:dyDescent="0.25">
      <c r="A2409" s="31" t="s">
        <v>2438</v>
      </c>
      <c r="B2409" s="31" t="s">
        <v>2488</v>
      </c>
      <c r="C2409" s="31" t="s">
        <v>2412</v>
      </c>
      <c r="D2409" s="41">
        <v>1445.2567200015151</v>
      </c>
      <c r="E2409" s="31" t="s">
        <v>2413</v>
      </c>
      <c r="F2409" s="35" t="str">
        <f>INDEX('Crosswalk Particulates'!$B:$B,MATCH('2017 EPA Data'!A2409,'Crosswalk Particulates'!$A:$A,0))</f>
        <v>process-other-industry</v>
      </c>
      <c r="G2409" s="39" t="str">
        <f>INDEX('Crosswalk Particulates'!$E:$E,MATCH('2017 EPA Data'!$B2409,'Crosswalk Particulates'!$D:$D,0))</f>
        <v>CH4</v>
      </c>
      <c r="H2409" s="50">
        <f t="shared" si="37"/>
        <v>1311116401.0137939</v>
      </c>
    </row>
    <row r="2410" spans="1:8" hidden="1" x14ac:dyDescent="0.25">
      <c r="A2410" s="31" t="s">
        <v>2429</v>
      </c>
      <c r="B2410" s="31" t="s">
        <v>2512</v>
      </c>
      <c r="C2410" s="31" t="s">
        <v>2408</v>
      </c>
      <c r="D2410" s="41">
        <v>1444.9282352729599</v>
      </c>
      <c r="E2410" s="31" t="s">
        <v>2409</v>
      </c>
      <c r="F2410" s="35" t="str">
        <f>INDEX('Crosswalk Particulates'!$B:$B,MATCH('2017 EPA Data'!A2410,'Crosswalk Particulates'!$A:$A,0))</f>
        <v>process-other-industry</v>
      </c>
      <c r="G2410" s="39">
        <f>INDEX('Crosswalk Particulates'!$E:$E,MATCH('2017 EPA Data'!$B2410,'Crosswalk Particulates'!$D:$D,0))</f>
        <v>0</v>
      </c>
      <c r="H2410" s="50">
        <f t="shared" si="37"/>
        <v>0</v>
      </c>
    </row>
    <row r="2411" spans="1:8" hidden="1" x14ac:dyDescent="0.25">
      <c r="A2411" s="31" t="s">
        <v>2538</v>
      </c>
      <c r="B2411" s="31" t="s">
        <v>2447</v>
      </c>
      <c r="C2411" s="31" t="s">
        <v>2448</v>
      </c>
      <c r="D2411" s="41">
        <v>1443.293450121</v>
      </c>
      <c r="E2411" s="31" t="s">
        <v>2413</v>
      </c>
      <c r="F2411" s="35" t="str">
        <f>INDEX('Crosswalk Particulates'!$B:$B,MATCH('2017 EPA Data'!A2411,'Crosswalk Particulates'!$A:$A,0))</f>
        <v>process-mining-industry</v>
      </c>
      <c r="G2411" s="39" t="str">
        <f>INDEX('Crosswalk Particulates'!$E:$E,MATCH('2017 EPA Data'!$B2411,'Crosswalk Particulates'!$D:$D,0))</f>
        <v>VOC</v>
      </c>
      <c r="H2411" s="50">
        <f t="shared" si="37"/>
        <v>1309335350.4195735</v>
      </c>
    </row>
    <row r="2412" spans="1:8" hidden="1" x14ac:dyDescent="0.25">
      <c r="A2412" s="31" t="s">
        <v>2476</v>
      </c>
      <c r="B2412" s="31" t="s">
        <v>2513</v>
      </c>
      <c r="C2412" s="31" t="s">
        <v>2514</v>
      </c>
      <c r="D2412" s="41">
        <v>1440.5649594661666</v>
      </c>
      <c r="E2412" s="31" t="s">
        <v>2409</v>
      </c>
      <c r="F2412" s="35" t="str">
        <f>INDEX('Crosswalk Particulates'!$B:$B,MATCH('2017 EPA Data'!A2412,'Crosswalk Particulates'!$A:$A,0))</f>
        <v>process-other-industry</v>
      </c>
      <c r="G2412" s="39">
        <f>INDEX('Crosswalk Particulates'!$E:$E,MATCH('2017 EPA Data'!$B2412,'Crosswalk Particulates'!$D:$D,0))</f>
        <v>0</v>
      </c>
      <c r="H2412" s="50">
        <f t="shared" si="37"/>
        <v>0</v>
      </c>
    </row>
    <row r="2413" spans="1:8" hidden="1" x14ac:dyDescent="0.25">
      <c r="A2413" s="31" t="s">
        <v>2523</v>
      </c>
      <c r="B2413" s="31" t="s">
        <v>2462</v>
      </c>
      <c r="C2413" s="31" t="s">
        <v>2408</v>
      </c>
      <c r="D2413" s="41">
        <v>1436.9296999999999</v>
      </c>
      <c r="E2413" s="31" t="s">
        <v>2409</v>
      </c>
      <c r="F2413" s="35" t="str">
        <f>INDEX('Crosswalk Particulates'!$B:$B,MATCH('2017 EPA Data'!A2413,'Crosswalk Particulates'!$A:$A,0))</f>
        <v>industry-fuel-other</v>
      </c>
      <c r="G2413" s="39">
        <f>INDEX('Crosswalk Particulates'!$E:$E,MATCH('2017 EPA Data'!$B2413,'Crosswalk Particulates'!$D:$D,0))</f>
        <v>0</v>
      </c>
      <c r="H2413" s="50">
        <f t="shared" si="37"/>
        <v>0</v>
      </c>
    </row>
    <row r="2414" spans="1:8" hidden="1" x14ac:dyDescent="0.25">
      <c r="A2414" s="31" t="s">
        <v>2438</v>
      </c>
      <c r="B2414" s="31" t="s">
        <v>2529</v>
      </c>
      <c r="C2414" s="31" t="s">
        <v>2408</v>
      </c>
      <c r="D2414" s="41">
        <v>1434.5709999999999</v>
      </c>
      <c r="E2414" s="31" t="s">
        <v>2409</v>
      </c>
      <c r="F2414" s="35" t="str">
        <f>INDEX('Crosswalk Particulates'!$B:$B,MATCH('2017 EPA Data'!A2414,'Crosswalk Particulates'!$A:$A,0))</f>
        <v>process-other-industry</v>
      </c>
      <c r="G2414" s="39">
        <f>INDEX('Crosswalk Particulates'!$E:$E,MATCH('2017 EPA Data'!$B2414,'Crosswalk Particulates'!$D:$D,0))</f>
        <v>0</v>
      </c>
      <c r="H2414" s="50">
        <f t="shared" si="37"/>
        <v>0</v>
      </c>
    </row>
    <row r="2415" spans="1:8" hidden="1" x14ac:dyDescent="0.25">
      <c r="A2415" s="31" t="s">
        <v>2472</v>
      </c>
      <c r="B2415" s="31" t="s">
        <v>2470</v>
      </c>
      <c r="C2415" s="31" t="s">
        <v>2408</v>
      </c>
      <c r="D2415" s="41">
        <v>1422.6</v>
      </c>
      <c r="E2415" s="31" t="s">
        <v>2409</v>
      </c>
      <c r="F2415" s="35" t="str">
        <f>INDEX('Crosswalk Particulates'!$B:$B,MATCH('2017 EPA Data'!A2415,'Crosswalk Particulates'!$A:$A,0))</f>
        <v>Electricity Sector</v>
      </c>
      <c r="G2415" s="39">
        <f>INDEX('Crosswalk Particulates'!$E:$E,MATCH('2017 EPA Data'!$B2415,'Crosswalk Particulates'!$D:$D,0))</f>
        <v>0</v>
      </c>
      <c r="H2415" s="50">
        <f t="shared" si="37"/>
        <v>0</v>
      </c>
    </row>
    <row r="2416" spans="1:8" hidden="1" x14ac:dyDescent="0.25">
      <c r="A2416" s="31" t="s">
        <v>2523</v>
      </c>
      <c r="B2416" s="31" t="s">
        <v>2631</v>
      </c>
      <c r="C2416" s="31" t="s">
        <v>2408</v>
      </c>
      <c r="D2416" s="41">
        <v>1416.4505980521649</v>
      </c>
      <c r="E2416" s="31" t="s">
        <v>2409</v>
      </c>
      <c r="F2416" s="35" t="str">
        <f>INDEX('Crosswalk Particulates'!$B:$B,MATCH('2017 EPA Data'!A2416,'Crosswalk Particulates'!$A:$A,0))</f>
        <v>industry-fuel-other</v>
      </c>
      <c r="G2416" s="39">
        <f>INDEX('Crosswalk Particulates'!$E:$E,MATCH('2017 EPA Data'!$B2416,'Crosswalk Particulates'!$D:$D,0))</f>
        <v>0</v>
      </c>
      <c r="H2416" s="50">
        <f t="shared" si="37"/>
        <v>0</v>
      </c>
    </row>
    <row r="2417" spans="1:8" hidden="1" x14ac:dyDescent="0.25">
      <c r="A2417" s="31" t="s">
        <v>2425</v>
      </c>
      <c r="B2417" s="31" t="s">
        <v>2576</v>
      </c>
      <c r="C2417" s="31" t="s">
        <v>2408</v>
      </c>
      <c r="D2417" s="41">
        <v>1415.4803672838311</v>
      </c>
      <c r="E2417" s="31" t="s">
        <v>2409</v>
      </c>
      <c r="F2417" s="35" t="str">
        <f>INDEX('Crosswalk Particulates'!$B:$B,MATCH('2017 EPA Data'!A2417,'Crosswalk Particulates'!$A:$A,0))</f>
        <v>Other-EPA</v>
      </c>
      <c r="G2417" s="39">
        <f>INDEX('Crosswalk Particulates'!$E:$E,MATCH('2017 EPA Data'!$B2417,'Crosswalk Particulates'!$D:$D,0))</f>
        <v>0</v>
      </c>
      <c r="H2417" s="50">
        <f t="shared" si="37"/>
        <v>0</v>
      </c>
    </row>
    <row r="2418" spans="1:8" hidden="1" x14ac:dyDescent="0.25">
      <c r="A2418" s="31" t="s">
        <v>2444</v>
      </c>
      <c r="B2418" s="31" t="s">
        <v>2458</v>
      </c>
      <c r="C2418" s="31" t="s">
        <v>2408</v>
      </c>
      <c r="D2418" s="41">
        <v>1414.89</v>
      </c>
      <c r="E2418" s="31" t="s">
        <v>2409</v>
      </c>
      <c r="F2418" s="35" t="str">
        <f>INDEX('Crosswalk Particulates'!$B:$B,MATCH('2017 EPA Data'!A2418,'Crosswalk Particulates'!$A:$A,0))</f>
        <v>process-other-industry</v>
      </c>
      <c r="G2418" s="39">
        <f>INDEX('Crosswalk Particulates'!$E:$E,MATCH('2017 EPA Data'!$B2418,'Crosswalk Particulates'!$D:$D,0))</f>
        <v>0</v>
      </c>
      <c r="H2418" s="50">
        <f t="shared" si="37"/>
        <v>0</v>
      </c>
    </row>
    <row r="2419" spans="1:8" hidden="1" x14ac:dyDescent="0.25">
      <c r="A2419" s="31" t="s">
        <v>2436</v>
      </c>
      <c r="B2419" s="31" t="s">
        <v>2496</v>
      </c>
      <c r="C2419" s="31" t="s">
        <v>2448</v>
      </c>
      <c r="D2419" s="41">
        <v>1409.0575765515639</v>
      </c>
      <c r="E2419" s="31" t="s">
        <v>2413</v>
      </c>
      <c r="F2419" s="35" t="str">
        <f>INDEX('Crosswalk Particulates'!$B:$B,MATCH('2017 EPA Data'!A2419,'Crosswalk Particulates'!$A:$A,0))</f>
        <v>Transportation Sector</v>
      </c>
      <c r="G2419" s="39">
        <f>INDEX('Crosswalk Particulates'!$E:$E,MATCH('2017 EPA Data'!$B2419,'Crosswalk Particulates'!$D:$D,0))</f>
        <v>0</v>
      </c>
      <c r="H2419" s="50">
        <f t="shared" si="37"/>
        <v>1278277051.420711</v>
      </c>
    </row>
    <row r="2420" spans="1:8" hidden="1" x14ac:dyDescent="0.25">
      <c r="A2420" s="31" t="s">
        <v>2475</v>
      </c>
      <c r="B2420" s="31" t="s">
        <v>2462</v>
      </c>
      <c r="C2420" s="31" t="s">
        <v>2408</v>
      </c>
      <c r="D2420" s="41">
        <v>1407.4</v>
      </c>
      <c r="E2420" s="31" t="s">
        <v>2409</v>
      </c>
      <c r="F2420" s="35" t="str">
        <f>INDEX('Crosswalk Particulates'!$B:$B,MATCH('2017 EPA Data'!A2420,'Crosswalk Particulates'!$A:$A,0))</f>
        <v>Electricity Sector</v>
      </c>
      <c r="G2420" s="39">
        <f>INDEX('Crosswalk Particulates'!$E:$E,MATCH('2017 EPA Data'!$B2420,'Crosswalk Particulates'!$D:$D,0))</f>
        <v>0</v>
      </c>
      <c r="H2420" s="50">
        <f t="shared" si="37"/>
        <v>0</v>
      </c>
    </row>
    <row r="2421" spans="1:8" hidden="1" x14ac:dyDescent="0.25">
      <c r="A2421" s="31" t="s">
        <v>2486</v>
      </c>
      <c r="B2421" s="31" t="s">
        <v>2595</v>
      </c>
      <c r="C2421" s="31" t="s">
        <v>2408</v>
      </c>
      <c r="D2421" s="41">
        <v>1405</v>
      </c>
      <c r="E2421" s="31" t="s">
        <v>2409</v>
      </c>
      <c r="F2421" s="35" t="str">
        <f>INDEX('Crosswalk Particulates'!$B:$B,MATCH('2017 EPA Data'!A2421,'Crosswalk Particulates'!$A:$A,0))</f>
        <v>process-other-industry</v>
      </c>
      <c r="G2421" s="39">
        <f>INDEX('Crosswalk Particulates'!$E:$E,MATCH('2017 EPA Data'!$B2421,'Crosswalk Particulates'!$D:$D,0))</f>
        <v>0</v>
      </c>
      <c r="H2421" s="50">
        <f t="shared" si="37"/>
        <v>0</v>
      </c>
    </row>
    <row r="2422" spans="1:8" hidden="1" x14ac:dyDescent="0.25">
      <c r="A2422" s="31" t="s">
        <v>2477</v>
      </c>
      <c r="B2422" s="31" t="s">
        <v>2663</v>
      </c>
      <c r="C2422" s="31" t="s">
        <v>2408</v>
      </c>
      <c r="D2422" s="41">
        <v>1401.31</v>
      </c>
      <c r="E2422" s="31" t="s">
        <v>2409</v>
      </c>
      <c r="F2422" s="35" t="str">
        <f>INDEX('Crosswalk Particulates'!$B:$B,MATCH('2017 EPA Data'!A2422,'Crosswalk Particulates'!$A:$A,0))</f>
        <v>process-other-industry</v>
      </c>
      <c r="G2422" s="39">
        <f>INDEX('Crosswalk Particulates'!$E:$E,MATCH('2017 EPA Data'!$B2422,'Crosswalk Particulates'!$D:$D,0))</f>
        <v>0</v>
      </c>
      <c r="H2422" s="50">
        <f t="shared" si="37"/>
        <v>0</v>
      </c>
    </row>
    <row r="2423" spans="1:8" hidden="1" x14ac:dyDescent="0.25">
      <c r="A2423" s="31" t="s">
        <v>2418</v>
      </c>
      <c r="B2423" s="31" t="s">
        <v>2589</v>
      </c>
      <c r="C2423" s="31" t="s">
        <v>2412</v>
      </c>
      <c r="D2423" s="41">
        <v>1399.8409654886934</v>
      </c>
      <c r="E2423" s="31" t="s">
        <v>2413</v>
      </c>
      <c r="F2423" s="35" t="str">
        <f>INDEX('Crosswalk Particulates'!$B:$B,MATCH('2017 EPA Data'!A2423,'Crosswalk Particulates'!$A:$A,0))</f>
        <v>Transportation Sector</v>
      </c>
      <c r="G2423" s="39" t="str">
        <f>INDEX('Crosswalk Particulates'!$E:$E,MATCH('2017 EPA Data'!$B2423,'Crosswalk Particulates'!$D:$D,0))</f>
        <v>N2O</v>
      </c>
      <c r="H2423" s="50">
        <f t="shared" si="37"/>
        <v>1269915872.5664229</v>
      </c>
    </row>
    <row r="2424" spans="1:8" hidden="1" x14ac:dyDescent="0.25">
      <c r="A2424" s="31" t="s">
        <v>2410</v>
      </c>
      <c r="B2424" s="31" t="s">
        <v>2638</v>
      </c>
      <c r="C2424" s="31" t="s">
        <v>2408</v>
      </c>
      <c r="D2424" s="41">
        <v>1392.3748449899999</v>
      </c>
      <c r="E2424" s="31" t="s">
        <v>2409</v>
      </c>
      <c r="F2424" s="35" t="str">
        <f>INDEX('Crosswalk Particulates'!$B:$B,MATCH('2017 EPA Data'!A2424,'Crosswalk Particulates'!$A:$A,0))</f>
        <v>process-other-industry</v>
      </c>
      <c r="G2424" s="39">
        <f>INDEX('Crosswalk Particulates'!$E:$E,MATCH('2017 EPA Data'!$B2424,'Crosswalk Particulates'!$D:$D,0))</f>
        <v>0</v>
      </c>
      <c r="H2424" s="50">
        <f t="shared" si="37"/>
        <v>0</v>
      </c>
    </row>
    <row r="2425" spans="1:8" hidden="1" x14ac:dyDescent="0.25">
      <c r="A2425" s="31" t="s">
        <v>2438</v>
      </c>
      <c r="B2425" s="31" t="s">
        <v>2581</v>
      </c>
      <c r="C2425" s="31" t="s">
        <v>2408</v>
      </c>
      <c r="D2425" s="41">
        <v>1392.1756350000001</v>
      </c>
      <c r="E2425" s="31" t="s">
        <v>2409</v>
      </c>
      <c r="F2425" s="35" t="str">
        <f>INDEX('Crosswalk Particulates'!$B:$B,MATCH('2017 EPA Data'!A2425,'Crosswalk Particulates'!$A:$A,0))</f>
        <v>process-other-industry</v>
      </c>
      <c r="G2425" s="39">
        <f>INDEX('Crosswalk Particulates'!$E:$E,MATCH('2017 EPA Data'!$B2425,'Crosswalk Particulates'!$D:$D,0))</f>
        <v>0</v>
      </c>
      <c r="H2425" s="50">
        <f t="shared" si="37"/>
        <v>0</v>
      </c>
    </row>
    <row r="2426" spans="1:8" hidden="1" x14ac:dyDescent="0.25">
      <c r="A2426" s="31" t="s">
        <v>2560</v>
      </c>
      <c r="B2426" s="31" t="s">
        <v>2435</v>
      </c>
      <c r="C2426" s="31" t="s">
        <v>2408</v>
      </c>
      <c r="D2426" s="41">
        <v>1389.971425622</v>
      </c>
      <c r="E2426" s="31" t="s">
        <v>2409</v>
      </c>
      <c r="F2426" s="35" t="str">
        <f>INDEX('Crosswalk Particulates'!$B:$B,MATCH('2017 EPA Data'!A2426,'Crosswalk Particulates'!$A:$A,0))</f>
        <v>Commercial Buildings Sector</v>
      </c>
      <c r="G2426" s="39">
        <f>INDEX('Crosswalk Particulates'!$E:$E,MATCH('2017 EPA Data'!$B2426,'Crosswalk Particulates'!$D:$D,0))</f>
        <v>0</v>
      </c>
      <c r="H2426" s="50">
        <f t="shared" si="37"/>
        <v>0</v>
      </c>
    </row>
    <row r="2427" spans="1:8" hidden="1" x14ac:dyDescent="0.25">
      <c r="A2427" s="31" t="s">
        <v>2477</v>
      </c>
      <c r="B2427" s="31" t="s">
        <v>2569</v>
      </c>
      <c r="C2427" s="31" t="s">
        <v>2408</v>
      </c>
      <c r="D2427" s="41">
        <v>1389.8860927999999</v>
      </c>
      <c r="E2427" s="31" t="s">
        <v>2409</v>
      </c>
      <c r="F2427" s="35" t="str">
        <f>INDEX('Crosswalk Particulates'!$B:$B,MATCH('2017 EPA Data'!A2427,'Crosswalk Particulates'!$A:$A,0))</f>
        <v>process-other-industry</v>
      </c>
      <c r="G2427" s="39">
        <f>INDEX('Crosswalk Particulates'!$E:$E,MATCH('2017 EPA Data'!$B2427,'Crosswalk Particulates'!$D:$D,0))</f>
        <v>0</v>
      </c>
      <c r="H2427" s="50">
        <f t="shared" si="37"/>
        <v>0</v>
      </c>
    </row>
    <row r="2428" spans="1:8" hidden="1" x14ac:dyDescent="0.25">
      <c r="A2428" s="31" t="s">
        <v>2469</v>
      </c>
      <c r="B2428" s="31" t="s">
        <v>2572</v>
      </c>
      <c r="C2428" s="31" t="s">
        <v>2408</v>
      </c>
      <c r="D2428" s="41">
        <v>1389.4179420093001</v>
      </c>
      <c r="E2428" s="31" t="s">
        <v>2409</v>
      </c>
      <c r="F2428" s="35" t="str">
        <f>INDEX('Crosswalk Particulates'!$B:$B,MATCH('2017 EPA Data'!A2428,'Crosswalk Particulates'!$A:$A,0))</f>
        <v>process-chemicals-industry</v>
      </c>
      <c r="G2428" s="39">
        <f>INDEX('Crosswalk Particulates'!$E:$E,MATCH('2017 EPA Data'!$B2428,'Crosswalk Particulates'!$D:$D,0))</f>
        <v>0</v>
      </c>
      <c r="H2428" s="50">
        <f t="shared" si="37"/>
        <v>0</v>
      </c>
    </row>
    <row r="2429" spans="1:8" hidden="1" x14ac:dyDescent="0.25">
      <c r="A2429" s="31" t="s">
        <v>2410</v>
      </c>
      <c r="B2429" s="31" t="s">
        <v>2658</v>
      </c>
      <c r="C2429" s="31" t="s">
        <v>2408</v>
      </c>
      <c r="D2429" s="41">
        <v>1384.5498</v>
      </c>
      <c r="E2429" s="31" t="s">
        <v>2409</v>
      </c>
      <c r="F2429" s="35" t="str">
        <f>INDEX('Crosswalk Particulates'!$B:$B,MATCH('2017 EPA Data'!A2429,'Crosswalk Particulates'!$A:$A,0))</f>
        <v>process-other-industry</v>
      </c>
      <c r="G2429" s="39">
        <f>INDEX('Crosswalk Particulates'!$E:$E,MATCH('2017 EPA Data'!$B2429,'Crosswalk Particulates'!$D:$D,0))</f>
        <v>0</v>
      </c>
      <c r="H2429" s="50">
        <f t="shared" si="37"/>
        <v>0</v>
      </c>
    </row>
    <row r="2430" spans="1:8" hidden="1" x14ac:dyDescent="0.25">
      <c r="A2430" s="31" t="s">
        <v>2476</v>
      </c>
      <c r="B2430" s="31" t="s">
        <v>2616</v>
      </c>
      <c r="C2430" s="31" t="s">
        <v>2408</v>
      </c>
      <c r="D2430" s="41">
        <v>1383.135464838</v>
      </c>
      <c r="E2430" s="31" t="s">
        <v>2409</v>
      </c>
      <c r="F2430" s="35" t="str">
        <f>INDEX('Crosswalk Particulates'!$B:$B,MATCH('2017 EPA Data'!A2430,'Crosswalk Particulates'!$A:$A,0))</f>
        <v>process-other-industry</v>
      </c>
      <c r="G2430" s="39">
        <f>INDEX('Crosswalk Particulates'!$E:$E,MATCH('2017 EPA Data'!$B2430,'Crosswalk Particulates'!$D:$D,0))</f>
        <v>0</v>
      </c>
      <c r="H2430" s="50">
        <f t="shared" si="37"/>
        <v>0</v>
      </c>
    </row>
    <row r="2431" spans="1:8" hidden="1" x14ac:dyDescent="0.25">
      <c r="A2431" s="31" t="s">
        <v>2440</v>
      </c>
      <c r="B2431" s="31" t="s">
        <v>2644</v>
      </c>
      <c r="D2431" s="41">
        <v>1382.9716370487643</v>
      </c>
      <c r="E2431" s="31" t="s">
        <v>2413</v>
      </c>
      <c r="F2431" s="35" t="str">
        <f>INDEX('Crosswalk Particulates'!$B:$B,MATCH('2017 EPA Data'!A2431,'Crosswalk Particulates'!$A:$A,0))</f>
        <v>Residential Buildings Sector</v>
      </c>
      <c r="G2431" s="39">
        <f>INDEX('Crosswalk Particulates'!$E:$E,MATCH('2017 EPA Data'!$B2431,'Crosswalk Particulates'!$D:$D,0))</f>
        <v>0</v>
      </c>
      <c r="H2431" s="50">
        <f t="shared" si="37"/>
        <v>1254612257.031837</v>
      </c>
    </row>
    <row r="2432" spans="1:8" hidden="1" x14ac:dyDescent="0.25">
      <c r="A2432" s="31" t="s">
        <v>2433</v>
      </c>
      <c r="B2432" s="31" t="s">
        <v>2457</v>
      </c>
      <c r="C2432" s="31" t="s">
        <v>2408</v>
      </c>
      <c r="D2432" s="41">
        <v>1378</v>
      </c>
      <c r="E2432" s="31" t="s">
        <v>2409</v>
      </c>
      <c r="F2432" s="35" t="str">
        <f>INDEX('Crosswalk Particulates'!$B:$B,MATCH('2017 EPA Data'!A2432,'Crosswalk Particulates'!$A:$A,0))</f>
        <v>process-ngps-industry</v>
      </c>
      <c r="G2432" s="39">
        <f>INDEX('Crosswalk Particulates'!$E:$E,MATCH('2017 EPA Data'!$B2432,'Crosswalk Particulates'!$D:$D,0))</f>
        <v>0</v>
      </c>
      <c r="H2432" s="50">
        <f t="shared" si="37"/>
        <v>0</v>
      </c>
    </row>
    <row r="2433" spans="1:8" hidden="1" x14ac:dyDescent="0.25">
      <c r="A2433" s="31" t="s">
        <v>2445</v>
      </c>
      <c r="B2433" s="31" t="s">
        <v>2501</v>
      </c>
      <c r="C2433" s="31" t="s">
        <v>2448</v>
      </c>
      <c r="D2433" s="41">
        <v>1372.7651587087398</v>
      </c>
      <c r="E2433" s="31" t="s">
        <v>2413</v>
      </c>
      <c r="F2433" s="35" t="str">
        <f>INDEX('Crosswalk Particulates'!$B:$B,MATCH('2017 EPA Data'!A2433,'Crosswalk Particulates'!$A:$A,0))</f>
        <v>Transportation Sector</v>
      </c>
      <c r="G2433" s="39" t="str">
        <f>INDEX('Crosswalk Particulates'!$E:$E,MATCH('2017 EPA Data'!$B2433,'Crosswalk Particulates'!$D:$D,0))</f>
        <v>PM25</v>
      </c>
      <c r="H2433" s="50">
        <f t="shared" si="37"/>
        <v>1245353084.6211503</v>
      </c>
    </row>
    <row r="2434" spans="1:8" hidden="1" x14ac:dyDescent="0.25">
      <c r="A2434" s="31" t="s">
        <v>2445</v>
      </c>
      <c r="B2434" s="31" t="s">
        <v>2496</v>
      </c>
      <c r="C2434" s="31" t="s">
        <v>2448</v>
      </c>
      <c r="D2434" s="41">
        <v>1372.529196616151</v>
      </c>
      <c r="E2434" s="31" t="s">
        <v>2413</v>
      </c>
      <c r="F2434" s="35" t="str">
        <f>INDEX('Crosswalk Particulates'!$B:$B,MATCH('2017 EPA Data'!A2434,'Crosswalk Particulates'!$A:$A,0))</f>
        <v>Transportation Sector</v>
      </c>
      <c r="G2434" s="39">
        <f>INDEX('Crosswalk Particulates'!$E:$E,MATCH('2017 EPA Data'!$B2434,'Crosswalk Particulates'!$D:$D,0))</f>
        <v>0</v>
      </c>
      <c r="H2434" s="50">
        <f t="shared" si="37"/>
        <v>1245139023.1569624</v>
      </c>
    </row>
    <row r="2435" spans="1:8" hidden="1" x14ac:dyDescent="0.25">
      <c r="A2435" s="31" t="s">
        <v>2522</v>
      </c>
      <c r="B2435" s="31" t="s">
        <v>2506</v>
      </c>
      <c r="C2435" s="31" t="s">
        <v>2448</v>
      </c>
      <c r="D2435" s="41">
        <v>1371.34948543622</v>
      </c>
      <c r="E2435" s="31" t="s">
        <v>2413</v>
      </c>
      <c r="F2435" s="35" t="str">
        <f>INDEX('Crosswalk Particulates'!$B:$B,MATCH('2017 EPA Data'!A2435,'Crosswalk Particulates'!$A:$A,0))</f>
        <v>Residential Buildings Sector</v>
      </c>
      <c r="G2435" s="39" t="str">
        <f>INDEX('Crosswalk Particulates'!$E:$E,MATCH('2017 EPA Data'!$B2435,'Crosswalk Particulates'!$D:$D,0))</f>
        <v>SOx</v>
      </c>
      <c r="H2435" s="50">
        <f t="shared" si="37"/>
        <v>1244068805.904165</v>
      </c>
    </row>
    <row r="2436" spans="1:8" hidden="1" x14ac:dyDescent="0.25">
      <c r="A2436" s="31" t="s">
        <v>2510</v>
      </c>
      <c r="B2436" s="31" t="s">
        <v>2452</v>
      </c>
      <c r="C2436" s="31" t="s">
        <v>2408</v>
      </c>
      <c r="D2436" s="41">
        <v>1370.4197999999999</v>
      </c>
      <c r="E2436" s="31" t="s">
        <v>2409</v>
      </c>
      <c r="F2436" s="35" t="str">
        <f>INDEX('Crosswalk Particulates'!$B:$B,MATCH('2017 EPA Data'!A2436,'Crosswalk Particulates'!$A:$A,0))</f>
        <v>process-iron and steel-industry</v>
      </c>
      <c r="G2436" s="39">
        <f>INDEX('Crosswalk Particulates'!$E:$E,MATCH('2017 EPA Data'!$B2436,'Crosswalk Particulates'!$D:$D,0))</f>
        <v>0</v>
      </c>
      <c r="H2436" s="50">
        <f t="shared" ref="H2436:H2499" si="38">IF(E2436="TON",D2436/metricton_to_shortton,0)*10^6</f>
        <v>0</v>
      </c>
    </row>
    <row r="2437" spans="1:8" hidden="1" x14ac:dyDescent="0.25">
      <c r="A2437" s="31" t="s">
        <v>2487</v>
      </c>
      <c r="B2437" s="31" t="s">
        <v>2590</v>
      </c>
      <c r="C2437" s="31" t="s">
        <v>2408</v>
      </c>
      <c r="D2437" s="41">
        <v>1367.82</v>
      </c>
      <c r="E2437" s="31" t="s">
        <v>2409</v>
      </c>
      <c r="F2437" s="35" t="str">
        <f>INDEX('Crosswalk Particulates'!$B:$B,MATCH('2017 EPA Data'!A2437,'Crosswalk Particulates'!$A:$A,0))</f>
        <v>industry-fuel-coal</v>
      </c>
      <c r="G2437" s="39">
        <f>INDEX('Crosswalk Particulates'!$E:$E,MATCH('2017 EPA Data'!$B2437,'Crosswalk Particulates'!$D:$D,0))</f>
        <v>0</v>
      </c>
      <c r="H2437" s="50">
        <f t="shared" si="38"/>
        <v>0</v>
      </c>
    </row>
    <row r="2438" spans="1:8" hidden="1" x14ac:dyDescent="0.25">
      <c r="A2438" s="31" t="s">
        <v>2444</v>
      </c>
      <c r="B2438" s="31" t="s">
        <v>2579</v>
      </c>
      <c r="C2438" s="31" t="s">
        <v>2408</v>
      </c>
      <c r="D2438" s="41">
        <v>1367.8061660000001</v>
      </c>
      <c r="E2438" s="31" t="s">
        <v>2409</v>
      </c>
      <c r="F2438" s="35" t="str">
        <f>INDEX('Crosswalk Particulates'!$B:$B,MATCH('2017 EPA Data'!A2438,'Crosswalk Particulates'!$A:$A,0))</f>
        <v>process-other-industry</v>
      </c>
      <c r="G2438" s="39">
        <f>INDEX('Crosswalk Particulates'!$E:$E,MATCH('2017 EPA Data'!$B2438,'Crosswalk Particulates'!$D:$D,0))</f>
        <v>0</v>
      </c>
      <c r="H2438" s="50">
        <f t="shared" si="38"/>
        <v>0</v>
      </c>
    </row>
    <row r="2439" spans="1:8" hidden="1" x14ac:dyDescent="0.25">
      <c r="A2439" s="31" t="s">
        <v>2418</v>
      </c>
      <c r="B2439" s="31" t="s">
        <v>2617</v>
      </c>
      <c r="C2439" s="31" t="s">
        <v>2408</v>
      </c>
      <c r="D2439" s="41">
        <v>1359.4556267894448</v>
      </c>
      <c r="E2439" s="31" t="s">
        <v>2409</v>
      </c>
      <c r="F2439" s="35" t="str">
        <f>INDEX('Crosswalk Particulates'!$B:$B,MATCH('2017 EPA Data'!A2439,'Crosswalk Particulates'!$A:$A,0))</f>
        <v>Transportation Sector</v>
      </c>
      <c r="G2439" s="39">
        <f>INDEX('Crosswalk Particulates'!$E:$E,MATCH('2017 EPA Data'!$B2439,'Crosswalk Particulates'!$D:$D,0))</f>
        <v>0</v>
      </c>
      <c r="H2439" s="50">
        <f t="shared" si="38"/>
        <v>0</v>
      </c>
    </row>
    <row r="2440" spans="1:8" hidden="1" x14ac:dyDescent="0.25">
      <c r="A2440" s="31" t="s">
        <v>2518</v>
      </c>
      <c r="B2440" s="31" t="s">
        <v>2644</v>
      </c>
      <c r="D2440" s="41">
        <v>1350.3582663692277</v>
      </c>
      <c r="E2440" s="31" t="s">
        <v>2413</v>
      </c>
      <c r="F2440" s="35" t="str">
        <f>INDEX('Crosswalk Particulates'!$B:$B,MATCH('2017 EPA Data'!A2440,'Crosswalk Particulates'!$A:$A,0))</f>
        <v>Other-EPA</v>
      </c>
      <c r="G2440" s="39">
        <f>INDEX('Crosswalk Particulates'!$E:$E,MATCH('2017 EPA Data'!$B2440,'Crosswalk Particulates'!$D:$D,0))</f>
        <v>0</v>
      </c>
      <c r="H2440" s="50">
        <f t="shared" si="38"/>
        <v>1225025869.6457694</v>
      </c>
    </row>
    <row r="2441" spans="1:8" hidden="1" x14ac:dyDescent="0.25">
      <c r="A2441" s="31" t="s">
        <v>2476</v>
      </c>
      <c r="B2441" s="31" t="s">
        <v>2511</v>
      </c>
      <c r="C2441" s="31" t="s">
        <v>2408</v>
      </c>
      <c r="D2441" s="41">
        <v>1348.0382069851898</v>
      </c>
      <c r="E2441" s="31" t="s">
        <v>2409</v>
      </c>
      <c r="F2441" s="35" t="str">
        <f>INDEX('Crosswalk Particulates'!$B:$B,MATCH('2017 EPA Data'!A2441,'Crosswalk Particulates'!$A:$A,0))</f>
        <v>process-other-industry</v>
      </c>
      <c r="G2441" s="39">
        <f>INDEX('Crosswalk Particulates'!$E:$E,MATCH('2017 EPA Data'!$B2441,'Crosswalk Particulates'!$D:$D,0))</f>
        <v>0</v>
      </c>
      <c r="H2441" s="50">
        <f t="shared" si="38"/>
        <v>0</v>
      </c>
    </row>
    <row r="2442" spans="1:8" hidden="1" x14ac:dyDescent="0.25">
      <c r="A2442" s="31" t="s">
        <v>2410</v>
      </c>
      <c r="B2442" s="31" t="s">
        <v>2607</v>
      </c>
      <c r="D2442" s="41">
        <v>1344.8543185458295</v>
      </c>
      <c r="E2442" s="31" t="s">
        <v>2413</v>
      </c>
      <c r="F2442" s="35" t="str">
        <f>INDEX('Crosswalk Particulates'!$B:$B,MATCH('2017 EPA Data'!A2442,'Crosswalk Particulates'!$A:$A,0))</f>
        <v>process-other-industry</v>
      </c>
      <c r="G2442" s="39" t="str">
        <f>INDEX('Crosswalk Particulates'!$E:$E,MATCH('2017 EPA Data'!$B2442,'Crosswalk Particulates'!$D:$D,0))</f>
        <v>BC</v>
      </c>
      <c r="H2442" s="50">
        <f t="shared" si="38"/>
        <v>1220032766.2325749</v>
      </c>
    </row>
    <row r="2443" spans="1:8" hidden="1" x14ac:dyDescent="0.25">
      <c r="A2443" s="31" t="s">
        <v>2445</v>
      </c>
      <c r="B2443" s="31" t="s">
        <v>2528</v>
      </c>
      <c r="C2443" s="31" t="s">
        <v>2408</v>
      </c>
      <c r="D2443" s="41">
        <v>1335.9258604026513</v>
      </c>
      <c r="E2443" s="31" t="s">
        <v>2409</v>
      </c>
      <c r="F2443" s="35" t="str">
        <f>INDEX('Crosswalk Particulates'!$B:$B,MATCH('2017 EPA Data'!A2443,'Crosswalk Particulates'!$A:$A,0))</f>
        <v>Transportation Sector</v>
      </c>
      <c r="G2443" s="39">
        <f>INDEX('Crosswalk Particulates'!$E:$E,MATCH('2017 EPA Data'!$B2443,'Crosswalk Particulates'!$D:$D,0))</f>
        <v>0</v>
      </c>
      <c r="H2443" s="50">
        <f t="shared" si="38"/>
        <v>0</v>
      </c>
    </row>
    <row r="2444" spans="1:8" hidden="1" x14ac:dyDescent="0.25">
      <c r="A2444" s="31" t="s">
        <v>2560</v>
      </c>
      <c r="B2444" s="31" t="s">
        <v>2428</v>
      </c>
      <c r="C2444" s="31" t="s">
        <v>2408</v>
      </c>
      <c r="D2444" s="41">
        <v>1334.6814356573652</v>
      </c>
      <c r="E2444" s="31" t="s">
        <v>2409</v>
      </c>
      <c r="F2444" s="35" t="str">
        <f>INDEX('Crosswalk Particulates'!$B:$B,MATCH('2017 EPA Data'!A2444,'Crosswalk Particulates'!$A:$A,0))</f>
        <v>Commercial Buildings Sector</v>
      </c>
      <c r="G2444" s="39">
        <f>INDEX('Crosswalk Particulates'!$E:$E,MATCH('2017 EPA Data'!$B2444,'Crosswalk Particulates'!$D:$D,0))</f>
        <v>0</v>
      </c>
      <c r="H2444" s="50">
        <f t="shared" si="38"/>
        <v>0</v>
      </c>
    </row>
    <row r="2445" spans="1:8" hidden="1" x14ac:dyDescent="0.25">
      <c r="A2445" s="31" t="s">
        <v>2444</v>
      </c>
      <c r="B2445" s="31" t="s">
        <v>2431</v>
      </c>
      <c r="C2445" s="31" t="s">
        <v>2408</v>
      </c>
      <c r="D2445" s="41">
        <v>1331.27792</v>
      </c>
      <c r="E2445" s="31" t="s">
        <v>2409</v>
      </c>
      <c r="F2445" s="35" t="str">
        <f>INDEX('Crosswalk Particulates'!$B:$B,MATCH('2017 EPA Data'!A2445,'Crosswalk Particulates'!$A:$A,0))</f>
        <v>process-other-industry</v>
      </c>
      <c r="G2445" s="39">
        <f>INDEX('Crosswalk Particulates'!$E:$E,MATCH('2017 EPA Data'!$B2445,'Crosswalk Particulates'!$D:$D,0))</f>
        <v>0</v>
      </c>
      <c r="H2445" s="50">
        <f t="shared" si="38"/>
        <v>0</v>
      </c>
    </row>
    <row r="2446" spans="1:8" hidden="1" x14ac:dyDescent="0.25">
      <c r="A2446" s="31" t="s">
        <v>2492</v>
      </c>
      <c r="B2446" s="31" t="s">
        <v>2527</v>
      </c>
      <c r="C2446" s="31" t="s">
        <v>2408</v>
      </c>
      <c r="D2446" s="41">
        <v>1331.1358448307999</v>
      </c>
      <c r="E2446" s="31" t="s">
        <v>2409</v>
      </c>
      <c r="F2446" s="35" t="str">
        <f>INDEX('Crosswalk Particulates'!$B:$B,MATCH('2017 EPA Data'!A2446,'Crosswalk Particulates'!$A:$A,0))</f>
        <v>Commercial Buildings Sector</v>
      </c>
      <c r="G2446" s="39">
        <f>INDEX('Crosswalk Particulates'!$E:$E,MATCH('2017 EPA Data'!$B2446,'Crosswalk Particulates'!$D:$D,0))</f>
        <v>0</v>
      </c>
      <c r="H2446" s="50">
        <f t="shared" si="38"/>
        <v>0</v>
      </c>
    </row>
    <row r="2447" spans="1:8" hidden="1" x14ac:dyDescent="0.25">
      <c r="A2447" s="31" t="s">
        <v>2491</v>
      </c>
      <c r="B2447" s="31" t="s">
        <v>2505</v>
      </c>
      <c r="C2447" s="31" t="s">
        <v>2408</v>
      </c>
      <c r="D2447" s="41">
        <v>1323.6843512982302</v>
      </c>
      <c r="E2447" s="31" t="s">
        <v>2409</v>
      </c>
      <c r="F2447" s="35" t="str">
        <f>INDEX('Crosswalk Particulates'!$B:$B,MATCH('2017 EPA Data'!A2447,'Crosswalk Particulates'!$A:$A,0))</f>
        <v>industry-fuel-biomass</v>
      </c>
      <c r="G2447" s="39">
        <f>INDEX('Crosswalk Particulates'!$E:$E,MATCH('2017 EPA Data'!$B2447,'Crosswalk Particulates'!$D:$D,0))</f>
        <v>0</v>
      </c>
      <c r="H2447" s="50">
        <f t="shared" si="38"/>
        <v>0</v>
      </c>
    </row>
    <row r="2448" spans="1:8" hidden="1" x14ac:dyDescent="0.25">
      <c r="A2448" s="31" t="s">
        <v>2546</v>
      </c>
      <c r="B2448" s="31" t="s">
        <v>2467</v>
      </c>
      <c r="C2448" s="31" t="s">
        <v>2408</v>
      </c>
      <c r="D2448" s="41">
        <v>1320.1575650899999</v>
      </c>
      <c r="E2448" s="31" t="s">
        <v>2409</v>
      </c>
      <c r="F2448" s="35" t="str">
        <f>INDEX('Crosswalk Particulates'!$B:$B,MATCH('2017 EPA Data'!A2448,'Crosswalk Particulates'!$A:$A,0))</f>
        <v>Commercial Buildings Sector</v>
      </c>
      <c r="G2448" s="39">
        <f>INDEX('Crosswalk Particulates'!$E:$E,MATCH('2017 EPA Data'!$B2448,'Crosswalk Particulates'!$D:$D,0))</f>
        <v>0</v>
      </c>
      <c r="H2448" s="50">
        <f t="shared" si="38"/>
        <v>0</v>
      </c>
    </row>
    <row r="2449" spans="1:8" hidden="1" x14ac:dyDescent="0.25">
      <c r="A2449" s="31" t="s">
        <v>2469</v>
      </c>
      <c r="B2449" s="31" t="s">
        <v>2627</v>
      </c>
      <c r="C2449" s="31" t="s">
        <v>2408</v>
      </c>
      <c r="D2449" s="41">
        <v>1316.0916</v>
      </c>
      <c r="E2449" s="31" t="s">
        <v>2409</v>
      </c>
      <c r="F2449" s="35" t="str">
        <f>INDEX('Crosswalk Particulates'!$B:$B,MATCH('2017 EPA Data'!A2449,'Crosswalk Particulates'!$A:$A,0))</f>
        <v>process-chemicals-industry</v>
      </c>
      <c r="G2449" s="39">
        <f>INDEX('Crosswalk Particulates'!$E:$E,MATCH('2017 EPA Data'!$B2449,'Crosswalk Particulates'!$D:$D,0))</f>
        <v>0</v>
      </c>
      <c r="H2449" s="50">
        <f t="shared" si="38"/>
        <v>0</v>
      </c>
    </row>
    <row r="2450" spans="1:8" hidden="1" x14ac:dyDescent="0.25">
      <c r="A2450" s="31" t="s">
        <v>2410</v>
      </c>
      <c r="B2450" s="31" t="s">
        <v>2676</v>
      </c>
      <c r="C2450" s="31" t="s">
        <v>2408</v>
      </c>
      <c r="D2450" s="41">
        <v>1315.6280666600001</v>
      </c>
      <c r="E2450" s="31" t="s">
        <v>2409</v>
      </c>
      <c r="F2450" s="35" t="str">
        <f>INDEX('Crosswalk Particulates'!$B:$B,MATCH('2017 EPA Data'!A2450,'Crosswalk Particulates'!$A:$A,0))</f>
        <v>process-other-industry</v>
      </c>
      <c r="G2450" s="39">
        <f>INDEX('Crosswalk Particulates'!$E:$E,MATCH('2017 EPA Data'!$B2450,'Crosswalk Particulates'!$D:$D,0))</f>
        <v>0</v>
      </c>
      <c r="H2450" s="50">
        <f t="shared" si="38"/>
        <v>0</v>
      </c>
    </row>
    <row r="2451" spans="1:8" hidden="1" x14ac:dyDescent="0.25">
      <c r="A2451" s="31" t="s">
        <v>2442</v>
      </c>
      <c r="B2451" s="31" t="s">
        <v>2567</v>
      </c>
      <c r="C2451" s="31" t="s">
        <v>2408</v>
      </c>
      <c r="D2451" s="41">
        <v>1314.2</v>
      </c>
      <c r="E2451" s="31" t="s">
        <v>2409</v>
      </c>
      <c r="F2451" s="35" t="str">
        <f>INDEX('Crosswalk Particulates'!$B:$B,MATCH('2017 EPA Data'!A2451,'Crosswalk Particulates'!$A:$A,0))</f>
        <v>industry-fuel-natural gas</v>
      </c>
      <c r="G2451" s="39">
        <f>INDEX('Crosswalk Particulates'!$E:$E,MATCH('2017 EPA Data'!$B2451,'Crosswalk Particulates'!$D:$D,0))</f>
        <v>0</v>
      </c>
      <c r="H2451" s="50">
        <f t="shared" si="38"/>
        <v>0</v>
      </c>
    </row>
    <row r="2452" spans="1:8" hidden="1" x14ac:dyDescent="0.25">
      <c r="A2452" s="31" t="s">
        <v>2438</v>
      </c>
      <c r="B2452" s="31" t="s">
        <v>2635</v>
      </c>
      <c r="C2452" s="31" t="s">
        <v>2408</v>
      </c>
      <c r="D2452" s="41">
        <v>1311.3878460610799</v>
      </c>
      <c r="E2452" s="31" t="s">
        <v>2409</v>
      </c>
      <c r="F2452" s="35" t="str">
        <f>INDEX('Crosswalk Particulates'!$B:$B,MATCH('2017 EPA Data'!A2452,'Crosswalk Particulates'!$A:$A,0))</f>
        <v>process-other-industry</v>
      </c>
      <c r="G2452" s="39">
        <f>INDEX('Crosswalk Particulates'!$E:$E,MATCH('2017 EPA Data'!$B2452,'Crosswalk Particulates'!$D:$D,0))</f>
        <v>0</v>
      </c>
      <c r="H2452" s="50">
        <f t="shared" si="38"/>
        <v>0</v>
      </c>
    </row>
    <row r="2453" spans="1:8" hidden="1" x14ac:dyDescent="0.25">
      <c r="A2453" s="31" t="s">
        <v>2540</v>
      </c>
      <c r="B2453" s="31" t="s">
        <v>2607</v>
      </c>
      <c r="D2453" s="41">
        <v>1306.2301993624153</v>
      </c>
      <c r="E2453" s="31" t="s">
        <v>2413</v>
      </c>
      <c r="F2453" s="35" t="str">
        <f>INDEX('Crosswalk Particulates'!$B:$B,MATCH('2017 EPA Data'!A2453,'Crosswalk Particulates'!$A:$A,0))</f>
        <v>Electricity Sector</v>
      </c>
      <c r="G2453" s="39" t="str">
        <f>INDEX('Crosswalk Particulates'!$E:$E,MATCH('2017 EPA Data'!$B2453,'Crosswalk Particulates'!$D:$D,0))</f>
        <v>BC</v>
      </c>
      <c r="H2453" s="50">
        <f t="shared" si="38"/>
        <v>1184993513.0429873</v>
      </c>
    </row>
    <row r="2454" spans="1:8" hidden="1" x14ac:dyDescent="0.25">
      <c r="A2454" s="31" t="s">
        <v>2442</v>
      </c>
      <c r="B2454" s="31" t="s">
        <v>2642</v>
      </c>
      <c r="C2454" s="31" t="s">
        <v>2408</v>
      </c>
      <c r="D2454" s="41">
        <v>1300.799922129856</v>
      </c>
      <c r="E2454" s="31" t="s">
        <v>2409</v>
      </c>
      <c r="F2454" s="35" t="str">
        <f>INDEX('Crosswalk Particulates'!$B:$B,MATCH('2017 EPA Data'!A2454,'Crosswalk Particulates'!$A:$A,0))</f>
        <v>industry-fuel-natural gas</v>
      </c>
      <c r="G2454" s="39">
        <f>INDEX('Crosswalk Particulates'!$E:$E,MATCH('2017 EPA Data'!$B2454,'Crosswalk Particulates'!$D:$D,0))</f>
        <v>0</v>
      </c>
      <c r="H2454" s="50">
        <f t="shared" si="38"/>
        <v>0</v>
      </c>
    </row>
    <row r="2455" spans="1:8" hidden="1" x14ac:dyDescent="0.25">
      <c r="A2455" s="31" t="s">
        <v>2491</v>
      </c>
      <c r="B2455" s="31" t="s">
        <v>2677</v>
      </c>
      <c r="C2455" s="31" t="s">
        <v>2408</v>
      </c>
      <c r="D2455" s="41">
        <v>1299.9048322638616</v>
      </c>
      <c r="E2455" s="31" t="s">
        <v>2409</v>
      </c>
      <c r="F2455" s="35" t="str">
        <f>INDEX('Crosswalk Particulates'!$B:$B,MATCH('2017 EPA Data'!A2455,'Crosswalk Particulates'!$A:$A,0))</f>
        <v>industry-fuel-biomass</v>
      </c>
      <c r="G2455" s="39">
        <f>INDEX('Crosswalk Particulates'!$E:$E,MATCH('2017 EPA Data'!$B2455,'Crosswalk Particulates'!$D:$D,0))</f>
        <v>0</v>
      </c>
      <c r="H2455" s="50">
        <f t="shared" si="38"/>
        <v>0</v>
      </c>
    </row>
    <row r="2456" spans="1:8" hidden="1" x14ac:dyDescent="0.25">
      <c r="A2456" s="31" t="s">
        <v>2491</v>
      </c>
      <c r="B2456" s="31" t="s">
        <v>2611</v>
      </c>
      <c r="C2456" s="31" t="s">
        <v>2408</v>
      </c>
      <c r="D2456" s="41">
        <v>1298.3004204414733</v>
      </c>
      <c r="E2456" s="31" t="s">
        <v>2409</v>
      </c>
      <c r="F2456" s="35" t="str">
        <f>INDEX('Crosswalk Particulates'!$B:$B,MATCH('2017 EPA Data'!A2456,'Crosswalk Particulates'!$A:$A,0))</f>
        <v>industry-fuel-biomass</v>
      </c>
      <c r="G2456" s="39">
        <f>INDEX('Crosswalk Particulates'!$E:$E,MATCH('2017 EPA Data'!$B2456,'Crosswalk Particulates'!$D:$D,0))</f>
        <v>0</v>
      </c>
      <c r="H2456" s="50">
        <f t="shared" si="38"/>
        <v>0</v>
      </c>
    </row>
    <row r="2457" spans="1:8" hidden="1" x14ac:dyDescent="0.25">
      <c r="A2457" s="31" t="s">
        <v>2472</v>
      </c>
      <c r="B2457" s="31" t="s">
        <v>2577</v>
      </c>
      <c r="C2457" s="31" t="s">
        <v>2408</v>
      </c>
      <c r="D2457" s="41">
        <v>1289.3250296506667</v>
      </c>
      <c r="E2457" s="31" t="s">
        <v>2409</v>
      </c>
      <c r="F2457" s="35" t="str">
        <f>INDEX('Crosswalk Particulates'!$B:$B,MATCH('2017 EPA Data'!A2457,'Crosswalk Particulates'!$A:$A,0))</f>
        <v>Electricity Sector</v>
      </c>
      <c r="G2457" s="39">
        <f>INDEX('Crosswalk Particulates'!$E:$E,MATCH('2017 EPA Data'!$B2457,'Crosswalk Particulates'!$D:$D,0))</f>
        <v>0</v>
      </c>
      <c r="H2457" s="50">
        <f t="shared" si="38"/>
        <v>0</v>
      </c>
    </row>
    <row r="2458" spans="1:8" hidden="1" x14ac:dyDescent="0.25">
      <c r="A2458" s="31" t="s">
        <v>2486</v>
      </c>
      <c r="B2458" s="31" t="s">
        <v>2513</v>
      </c>
      <c r="C2458" s="31" t="s">
        <v>2514</v>
      </c>
      <c r="D2458" s="41">
        <v>1283.9964402164001</v>
      </c>
      <c r="E2458" s="31" t="s">
        <v>2409</v>
      </c>
      <c r="F2458" s="35" t="str">
        <f>INDEX('Crosswalk Particulates'!$B:$B,MATCH('2017 EPA Data'!A2458,'Crosswalk Particulates'!$A:$A,0))</f>
        <v>process-other-industry</v>
      </c>
      <c r="G2458" s="39">
        <f>INDEX('Crosswalk Particulates'!$E:$E,MATCH('2017 EPA Data'!$B2458,'Crosswalk Particulates'!$D:$D,0))</f>
        <v>0</v>
      </c>
      <c r="H2458" s="50">
        <f t="shared" si="38"/>
        <v>0</v>
      </c>
    </row>
    <row r="2459" spans="1:8" hidden="1" x14ac:dyDescent="0.25">
      <c r="A2459" s="31" t="s">
        <v>2555</v>
      </c>
      <c r="B2459" s="31" t="s">
        <v>2484</v>
      </c>
      <c r="C2459" s="31" t="s">
        <v>2408</v>
      </c>
      <c r="D2459" s="41">
        <v>1277.5150000000001</v>
      </c>
      <c r="E2459" s="31" t="s">
        <v>2409</v>
      </c>
      <c r="F2459" s="35" t="str">
        <f>INDEX('Crosswalk Particulates'!$B:$B,MATCH('2017 EPA Data'!A2459,'Crosswalk Particulates'!$A:$A,0))</f>
        <v>Commercial Buildings Sector</v>
      </c>
      <c r="G2459" s="39">
        <f>INDEX('Crosswalk Particulates'!$E:$E,MATCH('2017 EPA Data'!$B2459,'Crosswalk Particulates'!$D:$D,0))</f>
        <v>0</v>
      </c>
      <c r="H2459" s="50">
        <f t="shared" si="38"/>
        <v>0</v>
      </c>
    </row>
    <row r="2460" spans="1:8" hidden="1" x14ac:dyDescent="0.25">
      <c r="A2460" s="31" t="s">
        <v>2414</v>
      </c>
      <c r="B2460" s="31" t="s">
        <v>2644</v>
      </c>
      <c r="D2460" s="41">
        <v>1276.0459584971991</v>
      </c>
      <c r="E2460" s="31" t="s">
        <v>2413</v>
      </c>
      <c r="F2460" s="35" t="str">
        <f>INDEX('Crosswalk Particulates'!$B:$B,MATCH('2017 EPA Data'!A2460,'Crosswalk Particulates'!$A:$A,0))</f>
        <v>Transportation Sector</v>
      </c>
      <c r="G2460" s="39">
        <f>INDEX('Crosswalk Particulates'!$E:$E,MATCH('2017 EPA Data'!$B2460,'Crosswalk Particulates'!$D:$D,0))</f>
        <v>0</v>
      </c>
      <c r="H2460" s="50">
        <f t="shared" si="38"/>
        <v>1157610797.7766683</v>
      </c>
    </row>
    <row r="2461" spans="1:8" hidden="1" x14ac:dyDescent="0.25">
      <c r="A2461" s="31" t="s">
        <v>2538</v>
      </c>
      <c r="B2461" s="31" t="s">
        <v>2576</v>
      </c>
      <c r="C2461" s="31" t="s">
        <v>2408</v>
      </c>
      <c r="D2461" s="41">
        <v>1274.854805007184</v>
      </c>
      <c r="E2461" s="31" t="s">
        <v>2409</v>
      </c>
      <c r="F2461" s="35" t="str">
        <f>INDEX('Crosswalk Particulates'!$B:$B,MATCH('2017 EPA Data'!A2461,'Crosswalk Particulates'!$A:$A,0))</f>
        <v>process-mining-industry</v>
      </c>
      <c r="G2461" s="39">
        <f>INDEX('Crosswalk Particulates'!$E:$E,MATCH('2017 EPA Data'!$B2461,'Crosswalk Particulates'!$D:$D,0))</f>
        <v>0</v>
      </c>
      <c r="H2461" s="50">
        <f t="shared" si="38"/>
        <v>0</v>
      </c>
    </row>
    <row r="2462" spans="1:8" hidden="1" x14ac:dyDescent="0.25">
      <c r="A2462" s="31" t="s">
        <v>2450</v>
      </c>
      <c r="B2462" s="31" t="s">
        <v>2617</v>
      </c>
      <c r="C2462" s="31" t="s">
        <v>2408</v>
      </c>
      <c r="D2462" s="41">
        <v>1273.7508794538919</v>
      </c>
      <c r="E2462" s="31" t="s">
        <v>2409</v>
      </c>
      <c r="F2462" s="35" t="str">
        <f>INDEX('Crosswalk Particulates'!$B:$B,MATCH('2017 EPA Data'!A2462,'Crosswalk Particulates'!$A:$A,0))</f>
        <v>process-waste-industry</v>
      </c>
      <c r="G2462" s="39">
        <f>INDEX('Crosswalk Particulates'!$E:$E,MATCH('2017 EPA Data'!$B2462,'Crosswalk Particulates'!$D:$D,0))</f>
        <v>0</v>
      </c>
      <c r="H2462" s="50">
        <f t="shared" si="38"/>
        <v>0</v>
      </c>
    </row>
    <row r="2463" spans="1:8" hidden="1" x14ac:dyDescent="0.25">
      <c r="A2463" s="31" t="s">
        <v>2493</v>
      </c>
      <c r="B2463" s="31" t="s">
        <v>2537</v>
      </c>
      <c r="C2463" s="31" t="s">
        <v>2408</v>
      </c>
      <c r="D2463" s="41">
        <v>1271.3286800000001</v>
      </c>
      <c r="E2463" s="31" t="s">
        <v>2409</v>
      </c>
      <c r="F2463" s="35" t="str">
        <f>INDEX('Crosswalk Particulates'!$B:$B,MATCH('2017 EPA Data'!A2463,'Crosswalk Particulates'!$A:$A,0))</f>
        <v>process-other-industry</v>
      </c>
      <c r="G2463" s="39">
        <f>INDEX('Crosswalk Particulates'!$E:$E,MATCH('2017 EPA Data'!$B2463,'Crosswalk Particulates'!$D:$D,0))</f>
        <v>0</v>
      </c>
      <c r="H2463" s="50">
        <f t="shared" si="38"/>
        <v>0</v>
      </c>
    </row>
    <row r="2464" spans="1:8" hidden="1" x14ac:dyDescent="0.25">
      <c r="A2464" s="31" t="s">
        <v>2520</v>
      </c>
      <c r="B2464" s="31" t="s">
        <v>2525</v>
      </c>
      <c r="D2464" s="41">
        <v>1271.2324356386869</v>
      </c>
      <c r="E2464" s="31" t="s">
        <v>2413</v>
      </c>
      <c r="F2464" s="35" t="str">
        <f>INDEX('Crosswalk Particulates'!$B:$B,MATCH('2017 EPA Data'!A2464,'Crosswalk Particulates'!$A:$A,0))</f>
        <v>industry-fuel-oil</v>
      </c>
      <c r="G2464" s="39" t="str">
        <f>INDEX('Crosswalk Particulates'!$E:$E,MATCH('2017 EPA Data'!$B2464,'Crosswalk Particulates'!$D:$D,0))</f>
        <v>OC</v>
      </c>
      <c r="H2464" s="50">
        <f t="shared" si="38"/>
        <v>1153244038.1006134</v>
      </c>
    </row>
    <row r="2465" spans="1:8" hidden="1" x14ac:dyDescent="0.25">
      <c r="A2465" s="31" t="s">
        <v>2491</v>
      </c>
      <c r="B2465" s="31" t="s">
        <v>2577</v>
      </c>
      <c r="C2465" s="31" t="s">
        <v>2408</v>
      </c>
      <c r="D2465" s="41">
        <v>1271.0171674380144</v>
      </c>
      <c r="E2465" s="31" t="s">
        <v>2409</v>
      </c>
      <c r="F2465" s="35" t="str">
        <f>INDEX('Crosswalk Particulates'!$B:$B,MATCH('2017 EPA Data'!A2465,'Crosswalk Particulates'!$A:$A,0))</f>
        <v>industry-fuel-biomass</v>
      </c>
      <c r="G2465" s="39">
        <f>INDEX('Crosswalk Particulates'!$E:$E,MATCH('2017 EPA Data'!$B2465,'Crosswalk Particulates'!$D:$D,0))</f>
        <v>0</v>
      </c>
      <c r="H2465" s="50">
        <f t="shared" si="38"/>
        <v>0</v>
      </c>
    </row>
    <row r="2466" spans="1:8" hidden="1" x14ac:dyDescent="0.25">
      <c r="A2466" s="31" t="s">
        <v>2473</v>
      </c>
      <c r="B2466" s="31" t="s">
        <v>2439</v>
      </c>
      <c r="C2466" s="31" t="s">
        <v>2408</v>
      </c>
      <c r="D2466" s="41">
        <v>1268.163481023</v>
      </c>
      <c r="E2466" s="31" t="s">
        <v>2409</v>
      </c>
      <c r="F2466" s="35" t="str">
        <f>INDEX('Crosswalk Particulates'!$B:$B,MATCH('2017 EPA Data'!A2466,'Crosswalk Particulates'!$A:$A,0))</f>
        <v>Commercial Buildings Sector</v>
      </c>
      <c r="G2466" s="39">
        <f>INDEX('Crosswalk Particulates'!$E:$E,MATCH('2017 EPA Data'!$B2466,'Crosswalk Particulates'!$D:$D,0))</f>
        <v>0</v>
      </c>
      <c r="H2466" s="50">
        <f t="shared" si="38"/>
        <v>0</v>
      </c>
    </row>
    <row r="2467" spans="1:8" hidden="1" x14ac:dyDescent="0.25">
      <c r="A2467" s="31" t="s">
        <v>2546</v>
      </c>
      <c r="B2467" s="31" t="s">
        <v>2577</v>
      </c>
      <c r="C2467" s="31" t="s">
        <v>2408</v>
      </c>
      <c r="D2467" s="41">
        <v>1261.3553319411596</v>
      </c>
      <c r="E2467" s="31" t="s">
        <v>2409</v>
      </c>
      <c r="F2467" s="35" t="str">
        <f>INDEX('Crosswalk Particulates'!$B:$B,MATCH('2017 EPA Data'!A2467,'Crosswalk Particulates'!$A:$A,0))</f>
        <v>Commercial Buildings Sector</v>
      </c>
      <c r="G2467" s="39">
        <f>INDEX('Crosswalk Particulates'!$E:$E,MATCH('2017 EPA Data'!$B2467,'Crosswalk Particulates'!$D:$D,0))</f>
        <v>0</v>
      </c>
      <c r="H2467" s="50">
        <f t="shared" si="38"/>
        <v>0</v>
      </c>
    </row>
    <row r="2468" spans="1:8" hidden="1" x14ac:dyDescent="0.25">
      <c r="A2468" s="31" t="s">
        <v>2473</v>
      </c>
      <c r="B2468" s="31" t="s">
        <v>2586</v>
      </c>
      <c r="C2468" s="31" t="s">
        <v>2408</v>
      </c>
      <c r="D2468" s="41">
        <v>1257.311063359125</v>
      </c>
      <c r="E2468" s="31" t="s">
        <v>2409</v>
      </c>
      <c r="F2468" s="35" t="str">
        <f>INDEX('Crosswalk Particulates'!$B:$B,MATCH('2017 EPA Data'!A2468,'Crosswalk Particulates'!$A:$A,0))</f>
        <v>Commercial Buildings Sector</v>
      </c>
      <c r="G2468" s="39">
        <f>INDEX('Crosswalk Particulates'!$E:$E,MATCH('2017 EPA Data'!$B2468,'Crosswalk Particulates'!$D:$D,0))</f>
        <v>0</v>
      </c>
      <c r="H2468" s="50">
        <f t="shared" si="38"/>
        <v>0</v>
      </c>
    </row>
    <row r="2469" spans="1:8" hidden="1" x14ac:dyDescent="0.25">
      <c r="A2469" s="31" t="s">
        <v>2493</v>
      </c>
      <c r="B2469" s="31" t="s">
        <v>2592</v>
      </c>
      <c r="C2469" s="31" t="s">
        <v>2408</v>
      </c>
      <c r="D2469" s="41">
        <v>1254.683984</v>
      </c>
      <c r="E2469" s="31" t="s">
        <v>2409</v>
      </c>
      <c r="F2469" s="35" t="str">
        <f>INDEX('Crosswalk Particulates'!$B:$B,MATCH('2017 EPA Data'!A2469,'Crosswalk Particulates'!$A:$A,0))</f>
        <v>process-other-industry</v>
      </c>
      <c r="G2469" s="39">
        <f>INDEX('Crosswalk Particulates'!$E:$E,MATCH('2017 EPA Data'!$B2469,'Crosswalk Particulates'!$D:$D,0))</f>
        <v>0</v>
      </c>
      <c r="H2469" s="50">
        <f t="shared" si="38"/>
        <v>0</v>
      </c>
    </row>
    <row r="2470" spans="1:8" hidden="1" x14ac:dyDescent="0.25">
      <c r="A2470" s="31" t="s">
        <v>2509</v>
      </c>
      <c r="B2470" s="31" t="s">
        <v>2644</v>
      </c>
      <c r="D2470" s="41">
        <v>1253.2171913273821</v>
      </c>
      <c r="E2470" s="31" t="s">
        <v>2413</v>
      </c>
      <c r="F2470" s="35" t="str">
        <f>INDEX('Crosswalk Particulates'!$B:$B,MATCH('2017 EPA Data'!A2470,'Crosswalk Particulates'!$A:$A,0))</f>
        <v>Other-EPA</v>
      </c>
      <c r="G2470" s="39">
        <f>INDEX('Crosswalk Particulates'!$E:$E,MATCH('2017 EPA Data'!$B2470,'Crosswalk Particulates'!$D:$D,0))</f>
        <v>0</v>
      </c>
      <c r="H2470" s="50">
        <f t="shared" si="38"/>
        <v>1136900863.937896</v>
      </c>
    </row>
    <row r="2471" spans="1:8" hidden="1" x14ac:dyDescent="0.25">
      <c r="A2471" s="31" t="s">
        <v>2442</v>
      </c>
      <c r="B2471" s="31" t="s">
        <v>2554</v>
      </c>
      <c r="C2471" s="31" t="s">
        <v>2408</v>
      </c>
      <c r="D2471" s="41">
        <v>1252.1497161136001</v>
      </c>
      <c r="E2471" s="31" t="s">
        <v>2409</v>
      </c>
      <c r="F2471" s="35" t="str">
        <f>INDEX('Crosswalk Particulates'!$B:$B,MATCH('2017 EPA Data'!A2471,'Crosswalk Particulates'!$A:$A,0))</f>
        <v>industry-fuel-natural gas</v>
      </c>
      <c r="G2471" s="39">
        <f>INDEX('Crosswalk Particulates'!$E:$E,MATCH('2017 EPA Data'!$B2471,'Crosswalk Particulates'!$D:$D,0))</f>
        <v>0</v>
      </c>
      <c r="H2471" s="50">
        <f t="shared" si="38"/>
        <v>0</v>
      </c>
    </row>
    <row r="2472" spans="1:8" hidden="1" x14ac:dyDescent="0.25">
      <c r="A2472" s="31" t="s">
        <v>2438</v>
      </c>
      <c r="B2472" s="31" t="s">
        <v>2648</v>
      </c>
      <c r="C2472" s="31" t="s">
        <v>2408</v>
      </c>
      <c r="D2472" s="41">
        <v>1252.0010233999999</v>
      </c>
      <c r="E2472" s="31" t="s">
        <v>2409</v>
      </c>
      <c r="F2472" s="35" t="str">
        <f>INDEX('Crosswalk Particulates'!$B:$B,MATCH('2017 EPA Data'!A2472,'Crosswalk Particulates'!$A:$A,0))</f>
        <v>process-other-industry</v>
      </c>
      <c r="G2472" s="39">
        <f>INDEX('Crosswalk Particulates'!$E:$E,MATCH('2017 EPA Data'!$B2472,'Crosswalk Particulates'!$D:$D,0))</f>
        <v>0</v>
      </c>
      <c r="H2472" s="50">
        <f t="shared" si="38"/>
        <v>0</v>
      </c>
    </row>
    <row r="2473" spans="1:8" hidden="1" x14ac:dyDescent="0.25">
      <c r="A2473" s="31" t="s">
        <v>2491</v>
      </c>
      <c r="B2473" s="31" t="s">
        <v>2586</v>
      </c>
      <c r="C2473" s="31" t="s">
        <v>2408</v>
      </c>
      <c r="D2473" s="41">
        <v>1245.2114697374852</v>
      </c>
      <c r="E2473" s="31" t="s">
        <v>2409</v>
      </c>
      <c r="F2473" s="35" t="str">
        <f>INDEX('Crosswalk Particulates'!$B:$B,MATCH('2017 EPA Data'!A2473,'Crosswalk Particulates'!$A:$A,0))</f>
        <v>industry-fuel-biomass</v>
      </c>
      <c r="G2473" s="39">
        <f>INDEX('Crosswalk Particulates'!$E:$E,MATCH('2017 EPA Data'!$B2473,'Crosswalk Particulates'!$D:$D,0))</f>
        <v>0</v>
      </c>
      <c r="H2473" s="50">
        <f t="shared" si="38"/>
        <v>0</v>
      </c>
    </row>
    <row r="2474" spans="1:8" hidden="1" x14ac:dyDescent="0.25">
      <c r="A2474" s="31" t="s">
        <v>2456</v>
      </c>
      <c r="B2474" s="31" t="s">
        <v>2599</v>
      </c>
      <c r="C2474" s="31" t="s">
        <v>2408</v>
      </c>
      <c r="D2474" s="41">
        <v>1241.431554</v>
      </c>
      <c r="E2474" s="31" t="s">
        <v>2409</v>
      </c>
      <c r="F2474" s="35" t="str">
        <f>INDEX('Crosswalk Particulates'!$B:$B,MATCH('2017 EPA Data'!A2474,'Crosswalk Particulates'!$A:$A,0))</f>
        <v>Electricity Sector</v>
      </c>
      <c r="G2474" s="39">
        <f>INDEX('Crosswalk Particulates'!$E:$E,MATCH('2017 EPA Data'!$B2474,'Crosswalk Particulates'!$D:$D,0))</f>
        <v>0</v>
      </c>
      <c r="H2474" s="50">
        <f t="shared" si="38"/>
        <v>0</v>
      </c>
    </row>
    <row r="2475" spans="1:8" hidden="1" x14ac:dyDescent="0.25">
      <c r="A2475" s="31" t="s">
        <v>2477</v>
      </c>
      <c r="B2475" s="31" t="s">
        <v>2632</v>
      </c>
      <c r="C2475" s="31" t="s">
        <v>2408</v>
      </c>
      <c r="D2475" s="41">
        <v>1241</v>
      </c>
      <c r="E2475" s="31" t="s">
        <v>2409</v>
      </c>
      <c r="F2475" s="35" t="str">
        <f>INDEX('Crosswalk Particulates'!$B:$B,MATCH('2017 EPA Data'!A2475,'Crosswalk Particulates'!$A:$A,0))</f>
        <v>process-other-industry</v>
      </c>
      <c r="G2475" s="39">
        <f>INDEX('Crosswalk Particulates'!$E:$E,MATCH('2017 EPA Data'!$B2475,'Crosswalk Particulates'!$D:$D,0))</f>
        <v>0</v>
      </c>
      <c r="H2475" s="50">
        <f t="shared" si="38"/>
        <v>0</v>
      </c>
    </row>
    <row r="2476" spans="1:8" hidden="1" x14ac:dyDescent="0.25">
      <c r="A2476" s="31" t="s">
        <v>2456</v>
      </c>
      <c r="B2476" s="31" t="s">
        <v>2678</v>
      </c>
      <c r="C2476" s="31" t="s">
        <v>2408</v>
      </c>
      <c r="D2476" s="41">
        <v>1240.448194069</v>
      </c>
      <c r="E2476" s="31" t="s">
        <v>2409</v>
      </c>
      <c r="F2476" s="35" t="str">
        <f>INDEX('Crosswalk Particulates'!$B:$B,MATCH('2017 EPA Data'!A2476,'Crosswalk Particulates'!$A:$A,0))</f>
        <v>Electricity Sector</v>
      </c>
      <c r="G2476" s="39">
        <f>INDEX('Crosswalk Particulates'!$E:$E,MATCH('2017 EPA Data'!$B2476,'Crosswalk Particulates'!$D:$D,0))</f>
        <v>0</v>
      </c>
      <c r="H2476" s="50">
        <f t="shared" si="38"/>
        <v>0</v>
      </c>
    </row>
    <row r="2477" spans="1:8" hidden="1" x14ac:dyDescent="0.25">
      <c r="A2477" s="31" t="s">
        <v>2556</v>
      </c>
      <c r="B2477" s="31" t="s">
        <v>2519</v>
      </c>
      <c r="C2477" s="31" t="s">
        <v>2408</v>
      </c>
      <c r="D2477" s="41">
        <v>1239.2728736297445</v>
      </c>
      <c r="E2477" s="31" t="s">
        <v>2409</v>
      </c>
      <c r="F2477" s="35" t="str">
        <f>INDEX('Crosswalk Particulates'!$B:$B,MATCH('2017 EPA Data'!A2477,'Crosswalk Particulates'!$A:$A,0))</f>
        <v>Commercial Buildings Sector</v>
      </c>
      <c r="G2477" s="39">
        <f>INDEX('Crosswalk Particulates'!$E:$E,MATCH('2017 EPA Data'!$B2477,'Crosswalk Particulates'!$D:$D,0))</f>
        <v>0</v>
      </c>
      <c r="H2477" s="50">
        <f t="shared" si="38"/>
        <v>0</v>
      </c>
    </row>
    <row r="2478" spans="1:8" hidden="1" x14ac:dyDescent="0.25">
      <c r="A2478" s="31" t="s">
        <v>2442</v>
      </c>
      <c r="B2478" s="31" t="s">
        <v>2457</v>
      </c>
      <c r="C2478" s="31" t="s">
        <v>2408</v>
      </c>
      <c r="D2478" s="41">
        <v>1230.48</v>
      </c>
      <c r="E2478" s="31" t="s">
        <v>2409</v>
      </c>
      <c r="F2478" s="35" t="str">
        <f>INDEX('Crosswalk Particulates'!$B:$B,MATCH('2017 EPA Data'!A2478,'Crosswalk Particulates'!$A:$A,0))</f>
        <v>industry-fuel-natural gas</v>
      </c>
      <c r="G2478" s="39">
        <f>INDEX('Crosswalk Particulates'!$E:$E,MATCH('2017 EPA Data'!$B2478,'Crosswalk Particulates'!$D:$D,0))</f>
        <v>0</v>
      </c>
      <c r="H2478" s="50">
        <f t="shared" si="38"/>
        <v>0</v>
      </c>
    </row>
    <row r="2479" spans="1:8" hidden="1" x14ac:dyDescent="0.25">
      <c r="A2479" s="31" t="s">
        <v>2454</v>
      </c>
      <c r="B2479" s="31" t="s">
        <v>2521</v>
      </c>
      <c r="D2479" s="41">
        <v>1227.2482426659526</v>
      </c>
      <c r="E2479" s="31" t="s">
        <v>2413</v>
      </c>
      <c r="F2479" s="35" t="str">
        <f>INDEX('Crosswalk Particulates'!$B:$B,MATCH('2017 EPA Data'!A2479,'Crosswalk Particulates'!$A:$A,0))</f>
        <v>Other-EPA</v>
      </c>
      <c r="G2479" s="39">
        <f>INDEX('Crosswalk Particulates'!$E:$E,MATCH('2017 EPA Data'!$B2479,'Crosswalk Particulates'!$D:$D,0))</f>
        <v>0</v>
      </c>
      <c r="H2479" s="50">
        <f t="shared" si="38"/>
        <v>1113342201.981251</v>
      </c>
    </row>
    <row r="2480" spans="1:8" hidden="1" x14ac:dyDescent="0.25">
      <c r="A2480" s="31" t="s">
        <v>2491</v>
      </c>
      <c r="B2480" s="31" t="s">
        <v>2619</v>
      </c>
      <c r="C2480" s="31" t="s">
        <v>2408</v>
      </c>
      <c r="D2480" s="41">
        <v>1211.233472141188</v>
      </c>
      <c r="E2480" s="31" t="s">
        <v>2409</v>
      </c>
      <c r="F2480" s="35" t="str">
        <f>INDEX('Crosswalk Particulates'!$B:$B,MATCH('2017 EPA Data'!A2480,'Crosswalk Particulates'!$A:$A,0))</f>
        <v>industry-fuel-biomass</v>
      </c>
      <c r="G2480" s="39">
        <f>INDEX('Crosswalk Particulates'!$E:$E,MATCH('2017 EPA Data'!$B2480,'Crosswalk Particulates'!$D:$D,0))</f>
        <v>0</v>
      </c>
      <c r="H2480" s="50">
        <f t="shared" si="38"/>
        <v>0</v>
      </c>
    </row>
    <row r="2481" spans="1:8" hidden="1" x14ac:dyDescent="0.25">
      <c r="A2481" s="31" t="s">
        <v>2477</v>
      </c>
      <c r="B2481" s="31" t="s">
        <v>2599</v>
      </c>
      <c r="C2481" s="31" t="s">
        <v>2408</v>
      </c>
      <c r="D2481" s="41">
        <v>1209.1781052505</v>
      </c>
      <c r="E2481" s="31" t="s">
        <v>2409</v>
      </c>
      <c r="F2481" s="35" t="str">
        <f>INDEX('Crosswalk Particulates'!$B:$B,MATCH('2017 EPA Data'!A2481,'Crosswalk Particulates'!$A:$A,0))</f>
        <v>process-other-industry</v>
      </c>
      <c r="G2481" s="39">
        <f>INDEX('Crosswalk Particulates'!$E:$E,MATCH('2017 EPA Data'!$B2481,'Crosswalk Particulates'!$D:$D,0))</f>
        <v>0</v>
      </c>
      <c r="H2481" s="50">
        <f t="shared" si="38"/>
        <v>0</v>
      </c>
    </row>
    <row r="2482" spans="1:8" hidden="1" x14ac:dyDescent="0.25">
      <c r="A2482" s="31" t="s">
        <v>2429</v>
      </c>
      <c r="B2482" s="31" t="s">
        <v>2665</v>
      </c>
      <c r="C2482" s="31" t="s">
        <v>2408</v>
      </c>
      <c r="D2482" s="41">
        <v>1208.0285216649199</v>
      </c>
      <c r="E2482" s="31" t="s">
        <v>2409</v>
      </c>
      <c r="F2482" s="35" t="str">
        <f>INDEX('Crosswalk Particulates'!$B:$B,MATCH('2017 EPA Data'!A2482,'Crosswalk Particulates'!$A:$A,0))</f>
        <v>process-other-industry</v>
      </c>
      <c r="G2482" s="39">
        <f>INDEX('Crosswalk Particulates'!$E:$E,MATCH('2017 EPA Data'!$B2482,'Crosswalk Particulates'!$D:$D,0))</f>
        <v>0</v>
      </c>
      <c r="H2482" s="50">
        <f t="shared" si="38"/>
        <v>0</v>
      </c>
    </row>
    <row r="2483" spans="1:8" hidden="1" x14ac:dyDescent="0.25">
      <c r="A2483" s="31" t="s">
        <v>2442</v>
      </c>
      <c r="B2483" s="31" t="s">
        <v>2617</v>
      </c>
      <c r="C2483" s="31" t="s">
        <v>2408</v>
      </c>
      <c r="D2483" s="41">
        <v>1207.5082133194949</v>
      </c>
      <c r="E2483" s="31" t="s">
        <v>2409</v>
      </c>
      <c r="F2483" s="35" t="str">
        <f>INDEX('Crosswalk Particulates'!$B:$B,MATCH('2017 EPA Data'!A2483,'Crosswalk Particulates'!$A:$A,0))</f>
        <v>industry-fuel-natural gas</v>
      </c>
      <c r="G2483" s="39">
        <f>INDEX('Crosswalk Particulates'!$E:$E,MATCH('2017 EPA Data'!$B2483,'Crosswalk Particulates'!$D:$D,0))</f>
        <v>0</v>
      </c>
      <c r="H2483" s="50">
        <f t="shared" si="38"/>
        <v>0</v>
      </c>
    </row>
    <row r="2484" spans="1:8" hidden="1" x14ac:dyDescent="0.25">
      <c r="A2484" s="31" t="s">
        <v>2510</v>
      </c>
      <c r="B2484" s="31" t="s">
        <v>2592</v>
      </c>
      <c r="C2484" s="31" t="s">
        <v>2408</v>
      </c>
      <c r="D2484" s="41">
        <v>1207.2662</v>
      </c>
      <c r="E2484" s="31" t="s">
        <v>2409</v>
      </c>
      <c r="F2484" s="35" t="str">
        <f>INDEX('Crosswalk Particulates'!$B:$B,MATCH('2017 EPA Data'!A2484,'Crosswalk Particulates'!$A:$A,0))</f>
        <v>process-iron and steel-industry</v>
      </c>
      <c r="G2484" s="39">
        <f>INDEX('Crosswalk Particulates'!$E:$E,MATCH('2017 EPA Data'!$B2484,'Crosswalk Particulates'!$D:$D,0))</f>
        <v>0</v>
      </c>
      <c r="H2484" s="50">
        <f t="shared" si="38"/>
        <v>0</v>
      </c>
    </row>
    <row r="2485" spans="1:8" hidden="1" x14ac:dyDescent="0.25">
      <c r="A2485" s="31" t="s">
        <v>2499</v>
      </c>
      <c r="B2485" s="31" t="s">
        <v>2424</v>
      </c>
      <c r="C2485" s="31" t="s">
        <v>2408</v>
      </c>
      <c r="D2485" s="41">
        <v>1207.2164</v>
      </c>
      <c r="E2485" s="31" t="s">
        <v>2409</v>
      </c>
      <c r="F2485" s="35" t="str">
        <f>INDEX('Crosswalk Particulates'!$B:$B,MATCH('2017 EPA Data'!A2485,'Crosswalk Particulates'!$A:$A,0))</f>
        <v>Electricity Sector</v>
      </c>
      <c r="G2485" s="39">
        <f>INDEX('Crosswalk Particulates'!$E:$E,MATCH('2017 EPA Data'!$B2485,'Crosswalk Particulates'!$D:$D,0))</f>
        <v>0</v>
      </c>
      <c r="H2485" s="50">
        <f t="shared" si="38"/>
        <v>0</v>
      </c>
    </row>
    <row r="2486" spans="1:8" hidden="1" x14ac:dyDescent="0.25">
      <c r="A2486" s="31" t="s">
        <v>2546</v>
      </c>
      <c r="B2486" s="31" t="s">
        <v>2451</v>
      </c>
      <c r="C2486" s="31" t="s">
        <v>2448</v>
      </c>
      <c r="D2486" s="41">
        <v>1206.9597913403329</v>
      </c>
      <c r="E2486" s="31" t="s">
        <v>2413</v>
      </c>
      <c r="F2486" s="35" t="str">
        <f>INDEX('Crosswalk Particulates'!$B:$B,MATCH('2017 EPA Data'!A2486,'Crosswalk Particulates'!$A:$A,0))</f>
        <v>Commercial Buildings Sector</v>
      </c>
      <c r="G2486" s="39" t="str">
        <f>INDEX('Crosswalk Particulates'!$E:$E,MATCH('2017 EPA Data'!$B2486,'Crosswalk Particulates'!$D:$D,0))</f>
        <v>CO</v>
      </c>
      <c r="H2486" s="50">
        <f t="shared" si="38"/>
        <v>1094936806.6517887</v>
      </c>
    </row>
    <row r="2487" spans="1:8" hidden="1" x14ac:dyDescent="0.25">
      <c r="A2487" s="31" t="s">
        <v>2556</v>
      </c>
      <c r="B2487" s="31" t="s">
        <v>2606</v>
      </c>
      <c r="C2487" s="31" t="s">
        <v>2408</v>
      </c>
      <c r="D2487" s="41">
        <v>1205.8144877080763</v>
      </c>
      <c r="E2487" s="31" t="s">
        <v>2409</v>
      </c>
      <c r="F2487" s="35" t="str">
        <f>INDEX('Crosswalk Particulates'!$B:$B,MATCH('2017 EPA Data'!A2487,'Crosswalk Particulates'!$A:$A,0))</f>
        <v>Commercial Buildings Sector</v>
      </c>
      <c r="G2487" s="39">
        <f>INDEX('Crosswalk Particulates'!$E:$E,MATCH('2017 EPA Data'!$B2487,'Crosswalk Particulates'!$D:$D,0))</f>
        <v>0</v>
      </c>
      <c r="H2487" s="50">
        <f t="shared" si="38"/>
        <v>0</v>
      </c>
    </row>
    <row r="2488" spans="1:8" hidden="1" x14ac:dyDescent="0.25">
      <c r="A2488" s="31" t="s">
        <v>2450</v>
      </c>
      <c r="B2488" s="31" t="s">
        <v>2631</v>
      </c>
      <c r="C2488" s="31" t="s">
        <v>2408</v>
      </c>
      <c r="D2488" s="41">
        <v>1198.9332185881069</v>
      </c>
      <c r="E2488" s="31" t="s">
        <v>2409</v>
      </c>
      <c r="F2488" s="35" t="str">
        <f>INDEX('Crosswalk Particulates'!$B:$B,MATCH('2017 EPA Data'!A2488,'Crosswalk Particulates'!$A:$A,0))</f>
        <v>process-waste-industry</v>
      </c>
      <c r="G2488" s="39">
        <f>INDEX('Crosswalk Particulates'!$E:$E,MATCH('2017 EPA Data'!$B2488,'Crosswalk Particulates'!$D:$D,0))</f>
        <v>0</v>
      </c>
      <c r="H2488" s="50">
        <f t="shared" si="38"/>
        <v>0</v>
      </c>
    </row>
    <row r="2489" spans="1:8" hidden="1" x14ac:dyDescent="0.25">
      <c r="A2489" s="31" t="s">
        <v>2433</v>
      </c>
      <c r="B2489" s="31" t="s">
        <v>2532</v>
      </c>
      <c r="C2489" s="31" t="s">
        <v>2408</v>
      </c>
      <c r="D2489" s="41">
        <v>1196.9229600000001</v>
      </c>
      <c r="E2489" s="31" t="s">
        <v>2409</v>
      </c>
      <c r="F2489" s="35" t="str">
        <f>INDEX('Crosswalk Particulates'!$B:$B,MATCH('2017 EPA Data'!A2489,'Crosswalk Particulates'!$A:$A,0))</f>
        <v>process-ngps-industry</v>
      </c>
      <c r="G2489" s="39">
        <f>INDEX('Crosswalk Particulates'!$E:$E,MATCH('2017 EPA Data'!$B2489,'Crosswalk Particulates'!$D:$D,0))</f>
        <v>0</v>
      </c>
      <c r="H2489" s="50">
        <f t="shared" si="38"/>
        <v>0</v>
      </c>
    </row>
    <row r="2490" spans="1:8" hidden="1" x14ac:dyDescent="0.25">
      <c r="A2490" s="31" t="s">
        <v>2410</v>
      </c>
      <c r="B2490" s="31" t="s">
        <v>2646</v>
      </c>
      <c r="C2490" s="31" t="s">
        <v>2408</v>
      </c>
      <c r="D2490" s="41">
        <v>1196.0006000000001</v>
      </c>
      <c r="E2490" s="31" t="s">
        <v>2409</v>
      </c>
      <c r="F2490" s="35" t="str">
        <f>INDEX('Crosswalk Particulates'!$B:$B,MATCH('2017 EPA Data'!A2490,'Crosswalk Particulates'!$A:$A,0))</f>
        <v>process-other-industry</v>
      </c>
      <c r="G2490" s="39">
        <f>INDEX('Crosswalk Particulates'!$E:$E,MATCH('2017 EPA Data'!$B2490,'Crosswalk Particulates'!$D:$D,0))</f>
        <v>0</v>
      </c>
      <c r="H2490" s="50">
        <f t="shared" si="38"/>
        <v>0</v>
      </c>
    </row>
    <row r="2491" spans="1:8" hidden="1" x14ac:dyDescent="0.25">
      <c r="A2491" s="31" t="s">
        <v>2614</v>
      </c>
      <c r="B2491" s="31" t="s">
        <v>2447</v>
      </c>
      <c r="C2491" s="31" t="s">
        <v>2448</v>
      </c>
      <c r="D2491" s="41">
        <v>1189.0981406528001</v>
      </c>
      <c r="E2491" s="31" t="s">
        <v>2413</v>
      </c>
      <c r="F2491" s="35" t="str">
        <f>INDEX('Crosswalk Particulates'!$B:$B,MATCH('2017 EPA Data'!A2491,'Crosswalk Particulates'!$A:$A,0))</f>
        <v>Residential Buildings Sector</v>
      </c>
      <c r="G2491" s="39" t="str">
        <f>INDEX('Crosswalk Particulates'!$E:$E,MATCH('2017 EPA Data'!$B2491,'Crosswalk Particulates'!$D:$D,0))</f>
        <v>VOC</v>
      </c>
      <c r="H2491" s="50">
        <f t="shared" si="38"/>
        <v>1078732970.4464264</v>
      </c>
    </row>
    <row r="2492" spans="1:8" hidden="1" x14ac:dyDescent="0.25">
      <c r="A2492" s="31" t="s">
        <v>2510</v>
      </c>
      <c r="B2492" s="31" t="s">
        <v>2533</v>
      </c>
      <c r="C2492" s="31" t="s">
        <v>2408</v>
      </c>
      <c r="D2492" s="41">
        <v>1186.8416</v>
      </c>
      <c r="E2492" s="31" t="s">
        <v>2409</v>
      </c>
      <c r="F2492" s="35" t="str">
        <f>INDEX('Crosswalk Particulates'!$B:$B,MATCH('2017 EPA Data'!A2492,'Crosswalk Particulates'!$A:$A,0))</f>
        <v>process-iron and steel-industry</v>
      </c>
      <c r="G2492" s="39">
        <f>INDEX('Crosswalk Particulates'!$E:$E,MATCH('2017 EPA Data'!$B2492,'Crosswalk Particulates'!$D:$D,0))</f>
        <v>0</v>
      </c>
      <c r="H2492" s="50">
        <f t="shared" si="38"/>
        <v>0</v>
      </c>
    </row>
    <row r="2493" spans="1:8" hidden="1" x14ac:dyDescent="0.25">
      <c r="A2493" s="31" t="s">
        <v>2483</v>
      </c>
      <c r="B2493" s="31" t="s">
        <v>2582</v>
      </c>
      <c r="C2493" s="31" t="s">
        <v>2408</v>
      </c>
      <c r="D2493" s="41">
        <v>1186.52</v>
      </c>
      <c r="E2493" s="31" t="s">
        <v>2409</v>
      </c>
      <c r="F2493" s="35" t="str">
        <f>INDEX('Crosswalk Particulates'!$B:$B,MATCH('2017 EPA Data'!A2493,'Crosswalk Particulates'!$A:$A,0))</f>
        <v>process-ngps-industry</v>
      </c>
      <c r="G2493" s="39">
        <f>INDEX('Crosswalk Particulates'!$E:$E,MATCH('2017 EPA Data'!$B2493,'Crosswalk Particulates'!$D:$D,0))</f>
        <v>0</v>
      </c>
      <c r="H2493" s="50">
        <f t="shared" si="38"/>
        <v>0</v>
      </c>
    </row>
    <row r="2494" spans="1:8" hidden="1" x14ac:dyDescent="0.25">
      <c r="A2494" s="31" t="s">
        <v>2498</v>
      </c>
      <c r="B2494" s="31" t="s">
        <v>2644</v>
      </c>
      <c r="D2494" s="41">
        <v>1182.0997302003684</v>
      </c>
      <c r="E2494" s="31" t="s">
        <v>2413</v>
      </c>
      <c r="F2494" s="35" t="str">
        <f>INDEX('Crosswalk Particulates'!$B:$B,MATCH('2017 EPA Data'!A2494,'Crosswalk Particulates'!$A:$A,0))</f>
        <v>process-cement-industry</v>
      </c>
      <c r="G2494" s="39">
        <f>INDEX('Crosswalk Particulates'!$E:$E,MATCH('2017 EPA Data'!$B2494,'Crosswalk Particulates'!$D:$D,0))</f>
        <v>0</v>
      </c>
      <c r="H2494" s="50">
        <f t="shared" si="38"/>
        <v>1072384111.7293398</v>
      </c>
    </row>
    <row r="2495" spans="1:8" hidden="1" x14ac:dyDescent="0.25">
      <c r="A2495" s="31" t="s">
        <v>2425</v>
      </c>
      <c r="B2495" s="31" t="s">
        <v>2506</v>
      </c>
      <c r="C2495" s="31" t="s">
        <v>2448</v>
      </c>
      <c r="D2495" s="41">
        <v>1181.0366184239685</v>
      </c>
      <c r="E2495" s="31" t="s">
        <v>2413</v>
      </c>
      <c r="F2495" s="35" t="str">
        <f>INDEX('Crosswalk Particulates'!$B:$B,MATCH('2017 EPA Data'!A2495,'Crosswalk Particulates'!$A:$A,0))</f>
        <v>Other-EPA</v>
      </c>
      <c r="G2495" s="39" t="str">
        <f>INDEX('Crosswalk Particulates'!$E:$E,MATCH('2017 EPA Data'!$B2495,'Crosswalk Particulates'!$D:$D,0))</f>
        <v>SOx</v>
      </c>
      <c r="H2495" s="50">
        <f t="shared" si="38"/>
        <v>1071419671.8019148</v>
      </c>
    </row>
    <row r="2496" spans="1:8" hidden="1" x14ac:dyDescent="0.25">
      <c r="A2496" s="31" t="s">
        <v>2477</v>
      </c>
      <c r="B2496" s="31" t="s">
        <v>2525</v>
      </c>
      <c r="D2496" s="41">
        <v>1180.723138051356</v>
      </c>
      <c r="E2496" s="31" t="s">
        <v>2413</v>
      </c>
      <c r="F2496" s="35" t="str">
        <f>INDEX('Crosswalk Particulates'!$B:$B,MATCH('2017 EPA Data'!A2496,'Crosswalk Particulates'!$A:$A,0))</f>
        <v>process-other-industry</v>
      </c>
      <c r="G2496" s="39" t="str">
        <f>INDEX('Crosswalk Particulates'!$E:$E,MATCH('2017 EPA Data'!$B2496,'Crosswalk Particulates'!$D:$D,0))</f>
        <v>OC</v>
      </c>
      <c r="H2496" s="50">
        <f t="shared" si="38"/>
        <v>1071135286.8533862</v>
      </c>
    </row>
    <row r="2497" spans="1:8" hidden="1" x14ac:dyDescent="0.25">
      <c r="A2497" s="31" t="s">
        <v>2538</v>
      </c>
      <c r="B2497" s="31" t="s">
        <v>2590</v>
      </c>
      <c r="C2497" s="31" t="s">
        <v>2408</v>
      </c>
      <c r="D2497" s="41">
        <v>1179.01847</v>
      </c>
      <c r="E2497" s="31" t="s">
        <v>2409</v>
      </c>
      <c r="F2497" s="35" t="str">
        <f>INDEX('Crosswalk Particulates'!$B:$B,MATCH('2017 EPA Data'!A2497,'Crosswalk Particulates'!$A:$A,0))</f>
        <v>process-mining-industry</v>
      </c>
      <c r="G2497" s="39">
        <f>INDEX('Crosswalk Particulates'!$E:$E,MATCH('2017 EPA Data'!$B2497,'Crosswalk Particulates'!$D:$D,0))</f>
        <v>0</v>
      </c>
      <c r="H2497" s="50">
        <f t="shared" si="38"/>
        <v>0</v>
      </c>
    </row>
    <row r="2498" spans="1:8" hidden="1" x14ac:dyDescent="0.25">
      <c r="A2498" s="31" t="s">
        <v>2520</v>
      </c>
      <c r="B2498" s="31" t="s">
        <v>2644</v>
      </c>
      <c r="D2498" s="41">
        <v>1176.9394374250387</v>
      </c>
      <c r="E2498" s="31" t="s">
        <v>2413</v>
      </c>
      <c r="F2498" s="35" t="str">
        <f>INDEX('Crosswalk Particulates'!$B:$B,MATCH('2017 EPA Data'!A2498,'Crosswalk Particulates'!$A:$A,0))</f>
        <v>industry-fuel-oil</v>
      </c>
      <c r="G2498" s="39">
        <f>INDEX('Crosswalk Particulates'!$E:$E,MATCH('2017 EPA Data'!$B2498,'Crosswalk Particulates'!$D:$D,0))</f>
        <v>0</v>
      </c>
      <c r="H2498" s="50">
        <f t="shared" si="38"/>
        <v>1067702767.3023367</v>
      </c>
    </row>
    <row r="2499" spans="1:8" hidden="1" x14ac:dyDescent="0.25">
      <c r="A2499" s="31" t="s">
        <v>2487</v>
      </c>
      <c r="B2499" s="31" t="s">
        <v>2644</v>
      </c>
      <c r="D2499" s="41">
        <v>1176.7532752527268</v>
      </c>
      <c r="E2499" s="31" t="s">
        <v>2413</v>
      </c>
      <c r="F2499" s="35" t="str">
        <f>INDEX('Crosswalk Particulates'!$B:$B,MATCH('2017 EPA Data'!A2499,'Crosswalk Particulates'!$A:$A,0))</f>
        <v>industry-fuel-coal</v>
      </c>
      <c r="G2499" s="39">
        <f>INDEX('Crosswalk Particulates'!$E:$E,MATCH('2017 EPA Data'!$B2499,'Crosswalk Particulates'!$D:$D,0))</f>
        <v>0</v>
      </c>
      <c r="H2499" s="50">
        <f t="shared" si="38"/>
        <v>1067533883.6196052</v>
      </c>
    </row>
    <row r="2500" spans="1:8" hidden="1" x14ac:dyDescent="0.25">
      <c r="A2500" s="31" t="s">
        <v>2555</v>
      </c>
      <c r="B2500" s="31" t="s">
        <v>2521</v>
      </c>
      <c r="D2500" s="41">
        <v>1176.5728133956925</v>
      </c>
      <c r="E2500" s="31" t="s">
        <v>2413</v>
      </c>
      <c r="F2500" s="35" t="str">
        <f>INDEX('Crosswalk Particulates'!$B:$B,MATCH('2017 EPA Data'!A2500,'Crosswalk Particulates'!$A:$A,0))</f>
        <v>Commercial Buildings Sector</v>
      </c>
      <c r="G2500" s="39">
        <f>INDEX('Crosswalk Particulates'!$E:$E,MATCH('2017 EPA Data'!$B2500,'Crosswalk Particulates'!$D:$D,0))</f>
        <v>0</v>
      </c>
      <c r="H2500" s="50">
        <f t="shared" ref="H2500:H2563" si="39">IF(E2500="TON",D2500/metricton_to_shortton,0)*10^6</f>
        <v>1067370171.1820563</v>
      </c>
    </row>
    <row r="2501" spans="1:8" hidden="1" x14ac:dyDescent="0.25">
      <c r="A2501" s="31" t="s">
        <v>2483</v>
      </c>
      <c r="B2501" s="31" t="s">
        <v>2595</v>
      </c>
      <c r="C2501" s="31" t="s">
        <v>2408</v>
      </c>
      <c r="D2501" s="41">
        <v>1173.83285</v>
      </c>
      <c r="E2501" s="31" t="s">
        <v>2409</v>
      </c>
      <c r="F2501" s="35" t="str">
        <f>INDEX('Crosswalk Particulates'!$B:$B,MATCH('2017 EPA Data'!A2501,'Crosswalk Particulates'!$A:$A,0))</f>
        <v>process-ngps-industry</v>
      </c>
      <c r="G2501" s="39">
        <f>INDEX('Crosswalk Particulates'!$E:$E,MATCH('2017 EPA Data'!$B2501,'Crosswalk Particulates'!$D:$D,0))</f>
        <v>0</v>
      </c>
      <c r="H2501" s="50">
        <f t="shared" si="39"/>
        <v>0</v>
      </c>
    </row>
    <row r="2502" spans="1:8" hidden="1" x14ac:dyDescent="0.25">
      <c r="A2502" s="31" t="s">
        <v>2523</v>
      </c>
      <c r="B2502" s="31" t="s">
        <v>2613</v>
      </c>
      <c r="C2502" s="31" t="s">
        <v>2408</v>
      </c>
      <c r="D2502" s="41">
        <v>1165.3577787838701</v>
      </c>
      <c r="E2502" s="31" t="s">
        <v>2409</v>
      </c>
      <c r="F2502" s="35" t="str">
        <f>INDEX('Crosswalk Particulates'!$B:$B,MATCH('2017 EPA Data'!A2502,'Crosswalk Particulates'!$A:$A,0))</f>
        <v>industry-fuel-other</v>
      </c>
      <c r="G2502" s="39">
        <f>INDEX('Crosswalk Particulates'!$E:$E,MATCH('2017 EPA Data'!$B2502,'Crosswalk Particulates'!$D:$D,0))</f>
        <v>0</v>
      </c>
      <c r="H2502" s="50">
        <f t="shared" si="39"/>
        <v>0</v>
      </c>
    </row>
    <row r="2503" spans="1:8" hidden="1" x14ac:dyDescent="0.25">
      <c r="A2503" s="31" t="s">
        <v>2425</v>
      </c>
      <c r="B2503" s="31" t="s">
        <v>2496</v>
      </c>
      <c r="C2503" s="31" t="s">
        <v>2448</v>
      </c>
      <c r="D2503" s="41">
        <v>1164.1670160451088</v>
      </c>
      <c r="E2503" s="31" t="s">
        <v>2413</v>
      </c>
      <c r="F2503" s="35" t="str">
        <f>INDEX('Crosswalk Particulates'!$B:$B,MATCH('2017 EPA Data'!A2503,'Crosswalk Particulates'!$A:$A,0))</f>
        <v>Other-EPA</v>
      </c>
      <c r="G2503" s="39">
        <f>INDEX('Crosswalk Particulates'!$E:$E,MATCH('2017 EPA Data'!$B2503,'Crosswalk Particulates'!$D:$D,0))</f>
        <v>0</v>
      </c>
      <c r="H2503" s="50">
        <f t="shared" si="39"/>
        <v>1056115807.7538159</v>
      </c>
    </row>
    <row r="2504" spans="1:8" hidden="1" x14ac:dyDescent="0.25">
      <c r="A2504" s="31" t="s">
        <v>2560</v>
      </c>
      <c r="B2504" s="31" t="s">
        <v>2447</v>
      </c>
      <c r="C2504" s="31" t="s">
        <v>2448</v>
      </c>
      <c r="D2504" s="41">
        <v>1163.0600459959751</v>
      </c>
      <c r="E2504" s="31" t="s">
        <v>2413</v>
      </c>
      <c r="F2504" s="35" t="str">
        <f>INDEX('Crosswalk Particulates'!$B:$B,MATCH('2017 EPA Data'!A2504,'Crosswalk Particulates'!$A:$A,0))</f>
        <v>Commercial Buildings Sector</v>
      </c>
      <c r="G2504" s="39" t="str">
        <f>INDEX('Crosswalk Particulates'!$E:$E,MATCH('2017 EPA Data'!$B2504,'Crosswalk Particulates'!$D:$D,0))</f>
        <v>VOC</v>
      </c>
      <c r="H2504" s="50">
        <f t="shared" si="39"/>
        <v>1055111580.2233267</v>
      </c>
    </row>
    <row r="2505" spans="1:8" hidden="1" x14ac:dyDescent="0.25">
      <c r="A2505" s="31" t="s">
        <v>2520</v>
      </c>
      <c r="B2505" s="31" t="s">
        <v>2587</v>
      </c>
      <c r="C2505" s="31" t="s">
        <v>2408</v>
      </c>
      <c r="D2505" s="41">
        <v>1162.4000000000001</v>
      </c>
      <c r="E2505" s="31" t="s">
        <v>2409</v>
      </c>
      <c r="F2505" s="35" t="str">
        <f>INDEX('Crosswalk Particulates'!$B:$B,MATCH('2017 EPA Data'!A2505,'Crosswalk Particulates'!$A:$A,0))</f>
        <v>industry-fuel-oil</v>
      </c>
      <c r="G2505" s="39">
        <f>INDEX('Crosswalk Particulates'!$E:$E,MATCH('2017 EPA Data'!$B2505,'Crosswalk Particulates'!$D:$D,0))</f>
        <v>0</v>
      </c>
      <c r="H2505" s="50">
        <f t="shared" si="39"/>
        <v>0</v>
      </c>
    </row>
    <row r="2506" spans="1:8" hidden="1" x14ac:dyDescent="0.25">
      <c r="A2506" s="31" t="s">
        <v>2444</v>
      </c>
      <c r="B2506" s="31" t="s">
        <v>2594</v>
      </c>
      <c r="C2506" s="31" t="s">
        <v>2408</v>
      </c>
      <c r="D2506" s="41">
        <v>1158</v>
      </c>
      <c r="E2506" s="31" t="s">
        <v>2409</v>
      </c>
      <c r="F2506" s="35" t="str">
        <f>INDEX('Crosswalk Particulates'!$B:$B,MATCH('2017 EPA Data'!A2506,'Crosswalk Particulates'!$A:$A,0))</f>
        <v>process-other-industry</v>
      </c>
      <c r="G2506" s="39">
        <f>INDEX('Crosswalk Particulates'!$E:$E,MATCH('2017 EPA Data'!$B2506,'Crosswalk Particulates'!$D:$D,0))</f>
        <v>0</v>
      </c>
      <c r="H2506" s="50">
        <f t="shared" si="39"/>
        <v>0</v>
      </c>
    </row>
    <row r="2507" spans="1:8" hidden="1" x14ac:dyDescent="0.25">
      <c r="A2507" s="31" t="s">
        <v>2555</v>
      </c>
      <c r="B2507" s="31" t="s">
        <v>2427</v>
      </c>
      <c r="C2507" s="31" t="s">
        <v>2408</v>
      </c>
      <c r="D2507" s="41">
        <v>1154.2602211061505</v>
      </c>
      <c r="E2507" s="31" t="s">
        <v>2409</v>
      </c>
      <c r="F2507" s="35" t="str">
        <f>INDEX('Crosswalk Particulates'!$B:$B,MATCH('2017 EPA Data'!A2507,'Crosswalk Particulates'!$A:$A,0))</f>
        <v>Commercial Buildings Sector</v>
      </c>
      <c r="G2507" s="39">
        <f>INDEX('Crosswalk Particulates'!$E:$E,MATCH('2017 EPA Data'!$B2507,'Crosswalk Particulates'!$D:$D,0))</f>
        <v>0</v>
      </c>
      <c r="H2507" s="50">
        <f t="shared" si="39"/>
        <v>0</v>
      </c>
    </row>
    <row r="2508" spans="1:8" hidden="1" x14ac:dyDescent="0.25">
      <c r="A2508" s="31" t="s">
        <v>2437</v>
      </c>
      <c r="B2508" s="31" t="s">
        <v>2533</v>
      </c>
      <c r="C2508" s="31" t="s">
        <v>2408</v>
      </c>
      <c r="D2508" s="41">
        <v>1152</v>
      </c>
      <c r="E2508" s="31" t="s">
        <v>2409</v>
      </c>
      <c r="F2508" s="35" t="str">
        <f>INDEX('Crosswalk Particulates'!$B:$B,MATCH('2017 EPA Data'!A2508,'Crosswalk Particulates'!$A:$A,0))</f>
        <v>process-other-industry</v>
      </c>
      <c r="G2508" s="39">
        <f>INDEX('Crosswalk Particulates'!$E:$E,MATCH('2017 EPA Data'!$B2508,'Crosswalk Particulates'!$D:$D,0))</f>
        <v>0</v>
      </c>
      <c r="H2508" s="50">
        <f t="shared" si="39"/>
        <v>0</v>
      </c>
    </row>
    <row r="2509" spans="1:8" hidden="1" x14ac:dyDescent="0.25">
      <c r="A2509" s="31" t="s">
        <v>2472</v>
      </c>
      <c r="B2509" s="31" t="s">
        <v>2513</v>
      </c>
      <c r="C2509" s="31" t="s">
        <v>2514</v>
      </c>
      <c r="D2509" s="41">
        <v>1151.7932007363945</v>
      </c>
      <c r="E2509" s="31" t="s">
        <v>2409</v>
      </c>
      <c r="F2509" s="35" t="str">
        <f>INDEX('Crosswalk Particulates'!$B:$B,MATCH('2017 EPA Data'!A2509,'Crosswalk Particulates'!$A:$A,0))</f>
        <v>Electricity Sector</v>
      </c>
      <c r="G2509" s="39">
        <f>INDEX('Crosswalk Particulates'!$E:$E,MATCH('2017 EPA Data'!$B2509,'Crosswalk Particulates'!$D:$D,0))</f>
        <v>0</v>
      </c>
      <c r="H2509" s="50">
        <f t="shared" si="39"/>
        <v>0</v>
      </c>
    </row>
    <row r="2510" spans="1:8" hidden="1" x14ac:dyDescent="0.25">
      <c r="A2510" s="31" t="s">
        <v>2556</v>
      </c>
      <c r="B2510" s="31" t="s">
        <v>2511</v>
      </c>
      <c r="C2510" s="31" t="s">
        <v>2408</v>
      </c>
      <c r="D2510" s="41">
        <v>1148.1942087895893</v>
      </c>
      <c r="E2510" s="31" t="s">
        <v>2409</v>
      </c>
      <c r="F2510" s="35" t="str">
        <f>INDEX('Crosswalk Particulates'!$B:$B,MATCH('2017 EPA Data'!A2510,'Crosswalk Particulates'!$A:$A,0))</f>
        <v>Commercial Buildings Sector</v>
      </c>
      <c r="G2510" s="39">
        <f>INDEX('Crosswalk Particulates'!$E:$E,MATCH('2017 EPA Data'!$B2510,'Crosswalk Particulates'!$D:$D,0))</f>
        <v>0</v>
      </c>
      <c r="H2510" s="50">
        <f t="shared" si="39"/>
        <v>0</v>
      </c>
    </row>
    <row r="2511" spans="1:8" hidden="1" x14ac:dyDescent="0.25">
      <c r="A2511" s="31" t="s">
        <v>2522</v>
      </c>
      <c r="B2511" s="31" t="s">
        <v>2521</v>
      </c>
      <c r="D2511" s="41">
        <v>1145.4345718684931</v>
      </c>
      <c r="E2511" s="31" t="s">
        <v>2413</v>
      </c>
      <c r="F2511" s="35" t="str">
        <f>INDEX('Crosswalk Particulates'!$B:$B,MATCH('2017 EPA Data'!A2511,'Crosswalk Particulates'!$A:$A,0))</f>
        <v>Residential Buildings Sector</v>
      </c>
      <c r="G2511" s="39">
        <f>INDEX('Crosswalk Particulates'!$E:$E,MATCH('2017 EPA Data'!$B2511,'Crosswalk Particulates'!$D:$D,0))</f>
        <v>0</v>
      </c>
      <c r="H2511" s="50">
        <f t="shared" si="39"/>
        <v>1039122000.0439923</v>
      </c>
    </row>
    <row r="2512" spans="1:8" hidden="1" x14ac:dyDescent="0.25">
      <c r="A2512" s="31" t="s">
        <v>2498</v>
      </c>
      <c r="B2512" s="31" t="s">
        <v>2519</v>
      </c>
      <c r="C2512" s="31" t="s">
        <v>2408</v>
      </c>
      <c r="D2512" s="41">
        <v>1142.49037116</v>
      </c>
      <c r="E2512" s="31" t="s">
        <v>2409</v>
      </c>
      <c r="F2512" s="35" t="str">
        <f>INDEX('Crosswalk Particulates'!$B:$B,MATCH('2017 EPA Data'!A2512,'Crosswalk Particulates'!$A:$A,0))</f>
        <v>process-cement-industry</v>
      </c>
      <c r="G2512" s="39">
        <f>INDEX('Crosswalk Particulates'!$E:$E,MATCH('2017 EPA Data'!$B2512,'Crosswalk Particulates'!$D:$D,0))</f>
        <v>0</v>
      </c>
      <c r="H2512" s="50">
        <f t="shared" si="39"/>
        <v>0</v>
      </c>
    </row>
    <row r="2513" spans="1:8" hidden="1" x14ac:dyDescent="0.25">
      <c r="A2513" s="31" t="s">
        <v>2450</v>
      </c>
      <c r="B2513" s="31" t="s">
        <v>2679</v>
      </c>
      <c r="C2513" s="31" t="s">
        <v>2408</v>
      </c>
      <c r="D2513" s="41">
        <v>1142.2009250000001</v>
      </c>
      <c r="E2513" s="31" t="s">
        <v>2409</v>
      </c>
      <c r="F2513" s="35" t="str">
        <f>INDEX('Crosswalk Particulates'!$B:$B,MATCH('2017 EPA Data'!A2513,'Crosswalk Particulates'!$A:$A,0))</f>
        <v>process-waste-industry</v>
      </c>
      <c r="G2513" s="39">
        <f>INDEX('Crosswalk Particulates'!$E:$E,MATCH('2017 EPA Data'!$B2513,'Crosswalk Particulates'!$D:$D,0))</f>
        <v>0</v>
      </c>
      <c r="H2513" s="50">
        <f t="shared" si="39"/>
        <v>0</v>
      </c>
    </row>
    <row r="2514" spans="1:8" hidden="1" x14ac:dyDescent="0.25">
      <c r="A2514" s="31" t="s">
        <v>2423</v>
      </c>
      <c r="B2514" s="31" t="s">
        <v>2506</v>
      </c>
      <c r="C2514" s="31" t="s">
        <v>2448</v>
      </c>
      <c r="D2514" s="41">
        <v>1138.1399639609588</v>
      </c>
      <c r="E2514" s="31" t="s">
        <v>2413</v>
      </c>
      <c r="F2514" s="35" t="str">
        <f>INDEX('Crosswalk Particulates'!$B:$B,MATCH('2017 EPA Data'!A2514,'Crosswalk Particulates'!$A:$A,0))</f>
        <v>Other-EPA</v>
      </c>
      <c r="G2514" s="39" t="str">
        <f>INDEX('Crosswalk Particulates'!$E:$E,MATCH('2017 EPA Data'!$B2514,'Crosswalk Particulates'!$D:$D,0))</f>
        <v>SOx</v>
      </c>
      <c r="H2514" s="50">
        <f t="shared" si="39"/>
        <v>1032504435.196051</v>
      </c>
    </row>
    <row r="2515" spans="1:8" hidden="1" x14ac:dyDescent="0.25">
      <c r="A2515" s="31" t="s">
        <v>2538</v>
      </c>
      <c r="B2515" s="31" t="s">
        <v>2577</v>
      </c>
      <c r="C2515" s="31" t="s">
        <v>2408</v>
      </c>
      <c r="D2515" s="41">
        <v>1137.0944698258199</v>
      </c>
      <c r="E2515" s="31" t="s">
        <v>2409</v>
      </c>
      <c r="F2515" s="35" t="str">
        <f>INDEX('Crosswalk Particulates'!$B:$B,MATCH('2017 EPA Data'!A2515,'Crosswalk Particulates'!$A:$A,0))</f>
        <v>process-mining-industry</v>
      </c>
      <c r="G2515" s="39">
        <f>INDEX('Crosswalk Particulates'!$E:$E,MATCH('2017 EPA Data'!$B2515,'Crosswalk Particulates'!$D:$D,0))</f>
        <v>0</v>
      </c>
      <c r="H2515" s="50">
        <f t="shared" si="39"/>
        <v>0</v>
      </c>
    </row>
    <row r="2516" spans="1:8" hidden="1" x14ac:dyDescent="0.25">
      <c r="A2516" s="31" t="s">
        <v>2446</v>
      </c>
      <c r="B2516" s="31" t="s">
        <v>2580</v>
      </c>
      <c r="C2516" s="31" t="s">
        <v>2408</v>
      </c>
      <c r="D2516" s="41">
        <v>1135.7295963508</v>
      </c>
      <c r="E2516" s="31" t="s">
        <v>2409</v>
      </c>
      <c r="F2516" s="35" t="str">
        <f>INDEX('Crosswalk Particulates'!$B:$B,MATCH('2017 EPA Data'!A2516,'Crosswalk Particulates'!$A:$A,0))</f>
        <v>process-other-industry</v>
      </c>
      <c r="G2516" s="39">
        <f>INDEX('Crosswalk Particulates'!$E:$E,MATCH('2017 EPA Data'!$B2516,'Crosswalk Particulates'!$D:$D,0))</f>
        <v>0</v>
      </c>
      <c r="H2516" s="50">
        <f t="shared" si="39"/>
        <v>0</v>
      </c>
    </row>
    <row r="2517" spans="1:8" hidden="1" x14ac:dyDescent="0.25">
      <c r="A2517" s="31" t="s">
        <v>2469</v>
      </c>
      <c r="B2517" s="31" t="s">
        <v>2617</v>
      </c>
      <c r="C2517" s="31" t="s">
        <v>2408</v>
      </c>
      <c r="D2517" s="41">
        <v>1128.0828720859074</v>
      </c>
      <c r="E2517" s="31" t="s">
        <v>2409</v>
      </c>
      <c r="F2517" s="35" t="str">
        <f>INDEX('Crosswalk Particulates'!$B:$B,MATCH('2017 EPA Data'!A2517,'Crosswalk Particulates'!$A:$A,0))</f>
        <v>process-chemicals-industry</v>
      </c>
      <c r="G2517" s="39">
        <f>INDEX('Crosswalk Particulates'!$E:$E,MATCH('2017 EPA Data'!$B2517,'Crosswalk Particulates'!$D:$D,0))</f>
        <v>0</v>
      </c>
      <c r="H2517" s="50">
        <f t="shared" si="39"/>
        <v>0</v>
      </c>
    </row>
    <row r="2518" spans="1:8" hidden="1" x14ac:dyDescent="0.25">
      <c r="A2518" s="31" t="s">
        <v>2556</v>
      </c>
      <c r="B2518" s="31" t="s">
        <v>2464</v>
      </c>
      <c r="C2518" s="31" t="s">
        <v>2408</v>
      </c>
      <c r="D2518" s="41">
        <v>1127.8857094531577</v>
      </c>
      <c r="E2518" s="31" t="s">
        <v>2409</v>
      </c>
      <c r="F2518" s="35" t="str">
        <f>INDEX('Crosswalk Particulates'!$B:$B,MATCH('2017 EPA Data'!A2518,'Crosswalk Particulates'!$A:$A,0))</f>
        <v>Commercial Buildings Sector</v>
      </c>
      <c r="G2518" s="39">
        <f>INDEX('Crosswalk Particulates'!$E:$E,MATCH('2017 EPA Data'!$B2518,'Crosswalk Particulates'!$D:$D,0))</f>
        <v>0</v>
      </c>
      <c r="H2518" s="50">
        <f t="shared" si="39"/>
        <v>0</v>
      </c>
    </row>
    <row r="2519" spans="1:8" hidden="1" x14ac:dyDescent="0.25">
      <c r="A2519" s="31" t="s">
        <v>2477</v>
      </c>
      <c r="B2519" s="31" t="s">
        <v>2596</v>
      </c>
      <c r="C2519" s="31" t="s">
        <v>2408</v>
      </c>
      <c r="D2519" s="41">
        <v>1127.841921</v>
      </c>
      <c r="E2519" s="31" t="s">
        <v>2409</v>
      </c>
      <c r="F2519" s="35" t="str">
        <f>INDEX('Crosswalk Particulates'!$B:$B,MATCH('2017 EPA Data'!A2519,'Crosswalk Particulates'!$A:$A,0))</f>
        <v>process-other-industry</v>
      </c>
      <c r="G2519" s="39">
        <f>INDEX('Crosswalk Particulates'!$E:$E,MATCH('2017 EPA Data'!$B2519,'Crosswalk Particulates'!$D:$D,0))</f>
        <v>0</v>
      </c>
      <c r="H2519" s="50">
        <f t="shared" si="39"/>
        <v>0</v>
      </c>
    </row>
    <row r="2520" spans="1:8" hidden="1" x14ac:dyDescent="0.25">
      <c r="A2520" s="31" t="s">
        <v>2491</v>
      </c>
      <c r="B2520" s="31" t="s">
        <v>2485</v>
      </c>
      <c r="C2520" s="31" t="s">
        <v>2408</v>
      </c>
      <c r="D2520" s="41">
        <v>1126.29168</v>
      </c>
      <c r="E2520" s="31" t="s">
        <v>2409</v>
      </c>
      <c r="F2520" s="35" t="str">
        <f>INDEX('Crosswalk Particulates'!$B:$B,MATCH('2017 EPA Data'!A2520,'Crosswalk Particulates'!$A:$A,0))</f>
        <v>industry-fuel-biomass</v>
      </c>
      <c r="G2520" s="39">
        <f>INDEX('Crosswalk Particulates'!$E:$E,MATCH('2017 EPA Data'!$B2520,'Crosswalk Particulates'!$D:$D,0))</f>
        <v>0</v>
      </c>
      <c r="H2520" s="50">
        <f t="shared" si="39"/>
        <v>0</v>
      </c>
    </row>
    <row r="2521" spans="1:8" hidden="1" x14ac:dyDescent="0.25">
      <c r="A2521" s="31" t="s">
        <v>2560</v>
      </c>
      <c r="B2521" s="31" t="s">
        <v>2506</v>
      </c>
      <c r="C2521" s="31" t="s">
        <v>2448</v>
      </c>
      <c r="D2521" s="41">
        <v>1123.498060075465</v>
      </c>
      <c r="E2521" s="31" t="s">
        <v>2413</v>
      </c>
      <c r="F2521" s="35" t="str">
        <f>INDEX('Crosswalk Particulates'!$B:$B,MATCH('2017 EPA Data'!A2521,'Crosswalk Particulates'!$A:$A,0))</f>
        <v>Commercial Buildings Sector</v>
      </c>
      <c r="G2521" s="39" t="str">
        <f>INDEX('Crosswalk Particulates'!$E:$E,MATCH('2017 EPA Data'!$B2521,'Crosswalk Particulates'!$D:$D,0))</f>
        <v>SOx</v>
      </c>
      <c r="H2521" s="50">
        <f t="shared" si="39"/>
        <v>1019221507.6298546</v>
      </c>
    </row>
    <row r="2522" spans="1:8" hidden="1" x14ac:dyDescent="0.25">
      <c r="A2522" s="31" t="s">
        <v>2437</v>
      </c>
      <c r="B2522" s="31" t="s">
        <v>2464</v>
      </c>
      <c r="C2522" s="31" t="s">
        <v>2408</v>
      </c>
      <c r="D2522" s="41">
        <v>1122.0899999999999</v>
      </c>
      <c r="E2522" s="31" t="s">
        <v>2409</v>
      </c>
      <c r="F2522" s="35" t="str">
        <f>INDEX('Crosswalk Particulates'!$B:$B,MATCH('2017 EPA Data'!A2522,'Crosswalk Particulates'!$A:$A,0))</f>
        <v>process-other-industry</v>
      </c>
      <c r="G2522" s="39">
        <f>INDEX('Crosswalk Particulates'!$E:$E,MATCH('2017 EPA Data'!$B2522,'Crosswalk Particulates'!$D:$D,0))</f>
        <v>0</v>
      </c>
      <c r="H2522" s="50">
        <f t="shared" si="39"/>
        <v>0</v>
      </c>
    </row>
    <row r="2523" spans="1:8" hidden="1" x14ac:dyDescent="0.25">
      <c r="A2523" s="31" t="s">
        <v>2433</v>
      </c>
      <c r="B2523" s="31" t="s">
        <v>2485</v>
      </c>
      <c r="C2523" s="31" t="s">
        <v>2408</v>
      </c>
      <c r="D2523" s="41">
        <v>1118.8</v>
      </c>
      <c r="E2523" s="31" t="s">
        <v>2409</v>
      </c>
      <c r="F2523" s="35" t="str">
        <f>INDEX('Crosswalk Particulates'!$B:$B,MATCH('2017 EPA Data'!A2523,'Crosswalk Particulates'!$A:$A,0))</f>
        <v>process-ngps-industry</v>
      </c>
      <c r="G2523" s="39">
        <f>INDEX('Crosswalk Particulates'!$E:$E,MATCH('2017 EPA Data'!$B2523,'Crosswalk Particulates'!$D:$D,0))</f>
        <v>0</v>
      </c>
      <c r="H2523" s="50">
        <f t="shared" si="39"/>
        <v>0</v>
      </c>
    </row>
    <row r="2524" spans="1:8" hidden="1" x14ac:dyDescent="0.25">
      <c r="A2524" s="31" t="s">
        <v>2520</v>
      </c>
      <c r="B2524" s="31" t="s">
        <v>2466</v>
      </c>
      <c r="C2524" s="31" t="s">
        <v>2408</v>
      </c>
      <c r="D2524" s="41">
        <v>1116.1750999999999</v>
      </c>
      <c r="E2524" s="31" t="s">
        <v>2409</v>
      </c>
      <c r="F2524" s="35" t="str">
        <f>INDEX('Crosswalk Particulates'!$B:$B,MATCH('2017 EPA Data'!A2524,'Crosswalk Particulates'!$A:$A,0))</f>
        <v>industry-fuel-oil</v>
      </c>
      <c r="G2524" s="39">
        <f>INDEX('Crosswalk Particulates'!$E:$E,MATCH('2017 EPA Data'!$B2524,'Crosswalk Particulates'!$D:$D,0))</f>
        <v>0</v>
      </c>
      <c r="H2524" s="50">
        <f t="shared" si="39"/>
        <v>0</v>
      </c>
    </row>
    <row r="2525" spans="1:8" hidden="1" x14ac:dyDescent="0.25">
      <c r="A2525" s="31" t="s">
        <v>2429</v>
      </c>
      <c r="B2525" s="31" t="s">
        <v>2617</v>
      </c>
      <c r="C2525" s="31" t="s">
        <v>2408</v>
      </c>
      <c r="D2525" s="41">
        <v>1116.1142314020001</v>
      </c>
      <c r="E2525" s="31" t="s">
        <v>2409</v>
      </c>
      <c r="F2525" s="35" t="str">
        <f>INDEX('Crosswalk Particulates'!$B:$B,MATCH('2017 EPA Data'!A2525,'Crosswalk Particulates'!$A:$A,0))</f>
        <v>process-other-industry</v>
      </c>
      <c r="G2525" s="39">
        <f>INDEX('Crosswalk Particulates'!$E:$E,MATCH('2017 EPA Data'!$B2525,'Crosswalk Particulates'!$D:$D,0))</f>
        <v>0</v>
      </c>
      <c r="H2525" s="50">
        <f t="shared" si="39"/>
        <v>0</v>
      </c>
    </row>
    <row r="2526" spans="1:8" hidden="1" x14ac:dyDescent="0.25">
      <c r="A2526" s="31" t="s">
        <v>2556</v>
      </c>
      <c r="B2526" s="31" t="s">
        <v>2615</v>
      </c>
      <c r="C2526" s="31" t="s">
        <v>2408</v>
      </c>
      <c r="D2526" s="41">
        <v>1115.0156287293885</v>
      </c>
      <c r="E2526" s="31" t="s">
        <v>2409</v>
      </c>
      <c r="F2526" s="35" t="str">
        <f>INDEX('Crosswalk Particulates'!$B:$B,MATCH('2017 EPA Data'!A2526,'Crosswalk Particulates'!$A:$A,0))</f>
        <v>Commercial Buildings Sector</v>
      </c>
      <c r="G2526" s="39">
        <f>INDEX('Crosswalk Particulates'!$E:$E,MATCH('2017 EPA Data'!$B2526,'Crosswalk Particulates'!$D:$D,0))</f>
        <v>0</v>
      </c>
      <c r="H2526" s="50">
        <f t="shared" si="39"/>
        <v>0</v>
      </c>
    </row>
    <row r="2527" spans="1:8" hidden="1" x14ac:dyDescent="0.25">
      <c r="A2527" s="31" t="s">
        <v>2583</v>
      </c>
      <c r="B2527" s="31" t="s">
        <v>2576</v>
      </c>
      <c r="C2527" s="31" t="s">
        <v>2408</v>
      </c>
      <c r="D2527" s="41">
        <v>1113.0964372281194</v>
      </c>
      <c r="E2527" s="31" t="s">
        <v>2409</v>
      </c>
      <c r="F2527" s="35" t="str">
        <f>INDEX('Crosswalk Particulates'!$B:$B,MATCH('2017 EPA Data'!A2527,'Crosswalk Particulates'!$A:$A,0))</f>
        <v>Residential Buildings Sector</v>
      </c>
      <c r="G2527" s="39">
        <f>INDEX('Crosswalk Particulates'!$E:$E,MATCH('2017 EPA Data'!$B2527,'Crosswalk Particulates'!$D:$D,0))</f>
        <v>0</v>
      </c>
      <c r="H2527" s="50">
        <f t="shared" si="39"/>
        <v>0</v>
      </c>
    </row>
    <row r="2528" spans="1:8" hidden="1" x14ac:dyDescent="0.25">
      <c r="A2528" s="31" t="s">
        <v>2583</v>
      </c>
      <c r="B2528" s="31" t="s">
        <v>2642</v>
      </c>
      <c r="C2528" s="31" t="s">
        <v>2408</v>
      </c>
      <c r="D2528" s="41">
        <v>1107.8323074893194</v>
      </c>
      <c r="E2528" s="31" t="s">
        <v>2409</v>
      </c>
      <c r="F2528" s="35" t="str">
        <f>INDEX('Crosswalk Particulates'!$B:$B,MATCH('2017 EPA Data'!A2528,'Crosswalk Particulates'!$A:$A,0))</f>
        <v>Residential Buildings Sector</v>
      </c>
      <c r="G2528" s="39">
        <f>INDEX('Crosswalk Particulates'!$E:$E,MATCH('2017 EPA Data'!$B2528,'Crosswalk Particulates'!$D:$D,0))</f>
        <v>0</v>
      </c>
      <c r="H2528" s="50">
        <f t="shared" si="39"/>
        <v>0</v>
      </c>
    </row>
    <row r="2529" spans="1:8" hidden="1" x14ac:dyDescent="0.25">
      <c r="A2529" s="31" t="s">
        <v>2538</v>
      </c>
      <c r="B2529" s="31" t="s">
        <v>2497</v>
      </c>
      <c r="C2529" s="31" t="s">
        <v>2408</v>
      </c>
      <c r="D2529" s="41">
        <v>1107.348</v>
      </c>
      <c r="E2529" s="31" t="s">
        <v>2409</v>
      </c>
      <c r="F2529" s="35" t="str">
        <f>INDEX('Crosswalk Particulates'!$B:$B,MATCH('2017 EPA Data'!A2529,'Crosswalk Particulates'!$A:$A,0))</f>
        <v>process-mining-industry</v>
      </c>
      <c r="G2529" s="39">
        <f>INDEX('Crosswalk Particulates'!$E:$E,MATCH('2017 EPA Data'!$B2529,'Crosswalk Particulates'!$D:$D,0))</f>
        <v>0</v>
      </c>
      <c r="H2529" s="50">
        <f t="shared" si="39"/>
        <v>0</v>
      </c>
    </row>
    <row r="2530" spans="1:8" hidden="1" x14ac:dyDescent="0.25">
      <c r="A2530" s="31" t="s">
        <v>2583</v>
      </c>
      <c r="B2530" s="31" t="s">
        <v>2631</v>
      </c>
      <c r="C2530" s="31" t="s">
        <v>2408</v>
      </c>
      <c r="D2530" s="41">
        <v>1105.9522615976196</v>
      </c>
      <c r="E2530" s="31" t="s">
        <v>2409</v>
      </c>
      <c r="F2530" s="35" t="str">
        <f>INDEX('Crosswalk Particulates'!$B:$B,MATCH('2017 EPA Data'!A2530,'Crosswalk Particulates'!$A:$A,0))</f>
        <v>Residential Buildings Sector</v>
      </c>
      <c r="G2530" s="39">
        <f>INDEX('Crosswalk Particulates'!$E:$E,MATCH('2017 EPA Data'!$B2530,'Crosswalk Particulates'!$D:$D,0))</f>
        <v>0</v>
      </c>
      <c r="H2530" s="50">
        <f t="shared" si="39"/>
        <v>0</v>
      </c>
    </row>
    <row r="2531" spans="1:8" hidden="1" x14ac:dyDescent="0.25">
      <c r="A2531" s="31" t="s">
        <v>2483</v>
      </c>
      <c r="B2531" s="31" t="s">
        <v>2631</v>
      </c>
      <c r="C2531" s="31" t="s">
        <v>2408</v>
      </c>
      <c r="D2531" s="41">
        <v>1105.2620706717832</v>
      </c>
      <c r="E2531" s="31" t="s">
        <v>2409</v>
      </c>
      <c r="F2531" s="35" t="str">
        <f>INDEX('Crosswalk Particulates'!$B:$B,MATCH('2017 EPA Data'!A2531,'Crosswalk Particulates'!$A:$A,0))</f>
        <v>process-ngps-industry</v>
      </c>
      <c r="G2531" s="39">
        <f>INDEX('Crosswalk Particulates'!$E:$E,MATCH('2017 EPA Data'!$B2531,'Crosswalk Particulates'!$D:$D,0))</f>
        <v>0</v>
      </c>
      <c r="H2531" s="50">
        <f t="shared" si="39"/>
        <v>0</v>
      </c>
    </row>
    <row r="2532" spans="1:8" hidden="1" x14ac:dyDescent="0.25">
      <c r="A2532" s="31" t="s">
        <v>2477</v>
      </c>
      <c r="B2532" s="31" t="s">
        <v>2595</v>
      </c>
      <c r="C2532" s="31" t="s">
        <v>2408</v>
      </c>
      <c r="D2532" s="41">
        <v>1103.9860000000001</v>
      </c>
      <c r="E2532" s="31" t="s">
        <v>2409</v>
      </c>
      <c r="F2532" s="35" t="str">
        <f>INDEX('Crosswalk Particulates'!$B:$B,MATCH('2017 EPA Data'!A2532,'Crosswalk Particulates'!$A:$A,0))</f>
        <v>process-other-industry</v>
      </c>
      <c r="G2532" s="39">
        <f>INDEX('Crosswalk Particulates'!$E:$E,MATCH('2017 EPA Data'!$B2532,'Crosswalk Particulates'!$D:$D,0))</f>
        <v>0</v>
      </c>
      <c r="H2532" s="50">
        <f t="shared" si="39"/>
        <v>0</v>
      </c>
    </row>
    <row r="2533" spans="1:8" hidden="1" x14ac:dyDescent="0.25">
      <c r="A2533" s="31" t="s">
        <v>2583</v>
      </c>
      <c r="B2533" s="31" t="s">
        <v>2654</v>
      </c>
      <c r="C2533" s="31" t="s">
        <v>2408</v>
      </c>
      <c r="D2533" s="41">
        <v>1100.6254645781396</v>
      </c>
      <c r="E2533" s="31" t="s">
        <v>2409</v>
      </c>
      <c r="F2533" s="35" t="str">
        <f>INDEX('Crosswalk Particulates'!$B:$B,MATCH('2017 EPA Data'!A2533,'Crosswalk Particulates'!$A:$A,0))</f>
        <v>Residential Buildings Sector</v>
      </c>
      <c r="G2533" s="39">
        <f>INDEX('Crosswalk Particulates'!$E:$E,MATCH('2017 EPA Data'!$B2533,'Crosswalk Particulates'!$D:$D,0))</f>
        <v>0</v>
      </c>
      <c r="H2533" s="50">
        <f t="shared" si="39"/>
        <v>0</v>
      </c>
    </row>
    <row r="2534" spans="1:8" hidden="1" x14ac:dyDescent="0.25">
      <c r="A2534" s="31" t="s">
        <v>2429</v>
      </c>
      <c r="B2534" s="31" t="s">
        <v>2631</v>
      </c>
      <c r="C2534" s="31" t="s">
        <v>2408</v>
      </c>
      <c r="D2534" s="41">
        <v>1098.5983780338199</v>
      </c>
      <c r="E2534" s="31" t="s">
        <v>2409</v>
      </c>
      <c r="F2534" s="35" t="str">
        <f>INDEX('Crosswalk Particulates'!$B:$B,MATCH('2017 EPA Data'!A2534,'Crosswalk Particulates'!$A:$A,0))</f>
        <v>process-other-industry</v>
      </c>
      <c r="G2534" s="39">
        <f>INDEX('Crosswalk Particulates'!$E:$E,MATCH('2017 EPA Data'!$B2534,'Crosswalk Particulates'!$D:$D,0))</f>
        <v>0</v>
      </c>
      <c r="H2534" s="50">
        <f t="shared" si="39"/>
        <v>0</v>
      </c>
    </row>
    <row r="2535" spans="1:8" hidden="1" x14ac:dyDescent="0.25">
      <c r="A2535" s="31" t="s">
        <v>2583</v>
      </c>
      <c r="B2535" s="31" t="s">
        <v>2585</v>
      </c>
      <c r="C2535" s="31" t="s">
        <v>2408</v>
      </c>
      <c r="D2535" s="41">
        <v>1098.3360514577939</v>
      </c>
      <c r="E2535" s="31" t="s">
        <v>2409</v>
      </c>
      <c r="F2535" s="35" t="str">
        <f>INDEX('Crosswalk Particulates'!$B:$B,MATCH('2017 EPA Data'!A2535,'Crosswalk Particulates'!$A:$A,0))</f>
        <v>Residential Buildings Sector</v>
      </c>
      <c r="G2535" s="39">
        <f>INDEX('Crosswalk Particulates'!$E:$E,MATCH('2017 EPA Data'!$B2535,'Crosswalk Particulates'!$D:$D,0))</f>
        <v>0</v>
      </c>
      <c r="H2535" s="50">
        <f t="shared" si="39"/>
        <v>0</v>
      </c>
    </row>
    <row r="2536" spans="1:8" hidden="1" x14ac:dyDescent="0.25">
      <c r="A2536" s="31" t="s">
        <v>2523</v>
      </c>
      <c r="B2536" s="31" t="s">
        <v>2552</v>
      </c>
      <c r="C2536" s="31" t="s">
        <v>2408</v>
      </c>
      <c r="D2536" s="41">
        <v>1096.6491175323799</v>
      </c>
      <c r="E2536" s="31" t="s">
        <v>2409</v>
      </c>
      <c r="F2536" s="35" t="str">
        <f>INDEX('Crosswalk Particulates'!$B:$B,MATCH('2017 EPA Data'!A2536,'Crosswalk Particulates'!$A:$A,0))</f>
        <v>industry-fuel-other</v>
      </c>
      <c r="G2536" s="39">
        <f>INDEX('Crosswalk Particulates'!$E:$E,MATCH('2017 EPA Data'!$B2536,'Crosswalk Particulates'!$D:$D,0))</f>
        <v>0</v>
      </c>
      <c r="H2536" s="50">
        <f t="shared" si="39"/>
        <v>0</v>
      </c>
    </row>
    <row r="2537" spans="1:8" hidden="1" x14ac:dyDescent="0.25">
      <c r="A2537" s="31" t="s">
        <v>2477</v>
      </c>
      <c r="B2537" s="31" t="s">
        <v>2644</v>
      </c>
      <c r="D2537" s="41">
        <v>1095.7217220946407</v>
      </c>
      <c r="E2537" s="31" t="s">
        <v>2413</v>
      </c>
      <c r="F2537" s="35" t="str">
        <f>INDEX('Crosswalk Particulates'!$B:$B,MATCH('2017 EPA Data'!A2537,'Crosswalk Particulates'!$A:$A,0))</f>
        <v>process-other-industry</v>
      </c>
      <c r="G2537" s="39">
        <f>INDEX('Crosswalk Particulates'!$E:$E,MATCH('2017 EPA Data'!$B2537,'Crosswalk Particulates'!$D:$D,0))</f>
        <v>0</v>
      </c>
      <c r="H2537" s="50">
        <f t="shared" si="39"/>
        <v>994023207.71347511</v>
      </c>
    </row>
    <row r="2538" spans="1:8" hidden="1" x14ac:dyDescent="0.25">
      <c r="A2538" s="31" t="s">
        <v>2493</v>
      </c>
      <c r="B2538" s="31" t="s">
        <v>2511</v>
      </c>
      <c r="C2538" s="31" t="s">
        <v>2408</v>
      </c>
      <c r="D2538" s="41">
        <v>1094.87374651389</v>
      </c>
      <c r="E2538" s="31" t="s">
        <v>2409</v>
      </c>
      <c r="F2538" s="35" t="str">
        <f>INDEX('Crosswalk Particulates'!$B:$B,MATCH('2017 EPA Data'!A2538,'Crosswalk Particulates'!$A:$A,0))</f>
        <v>process-other-industry</v>
      </c>
      <c r="G2538" s="39">
        <f>INDEX('Crosswalk Particulates'!$E:$E,MATCH('2017 EPA Data'!$B2538,'Crosswalk Particulates'!$D:$D,0))</f>
        <v>0</v>
      </c>
      <c r="H2538" s="50">
        <f t="shared" si="39"/>
        <v>0</v>
      </c>
    </row>
    <row r="2539" spans="1:8" hidden="1" x14ac:dyDescent="0.25">
      <c r="A2539" s="31" t="s">
        <v>2410</v>
      </c>
      <c r="B2539" s="31" t="s">
        <v>2547</v>
      </c>
      <c r="C2539" s="31" t="s">
        <v>2408</v>
      </c>
      <c r="D2539" s="41">
        <v>1094.8377998931642</v>
      </c>
      <c r="E2539" s="31" t="s">
        <v>2409</v>
      </c>
      <c r="F2539" s="35" t="str">
        <f>INDEX('Crosswalk Particulates'!$B:$B,MATCH('2017 EPA Data'!A2539,'Crosswalk Particulates'!$A:$A,0))</f>
        <v>process-other-industry</v>
      </c>
      <c r="G2539" s="39">
        <f>INDEX('Crosswalk Particulates'!$E:$E,MATCH('2017 EPA Data'!$B2539,'Crosswalk Particulates'!$D:$D,0))</f>
        <v>0</v>
      </c>
      <c r="H2539" s="50">
        <f t="shared" si="39"/>
        <v>0</v>
      </c>
    </row>
    <row r="2540" spans="1:8" hidden="1" x14ac:dyDescent="0.25">
      <c r="A2540" s="31" t="s">
        <v>2483</v>
      </c>
      <c r="B2540" s="31" t="s">
        <v>2621</v>
      </c>
      <c r="C2540" s="31" t="s">
        <v>2408</v>
      </c>
      <c r="D2540" s="41">
        <v>1091.66218667</v>
      </c>
      <c r="E2540" s="31" t="s">
        <v>2409</v>
      </c>
      <c r="F2540" s="35" t="str">
        <f>INDEX('Crosswalk Particulates'!$B:$B,MATCH('2017 EPA Data'!A2540,'Crosswalk Particulates'!$A:$A,0))</f>
        <v>process-ngps-industry</v>
      </c>
      <c r="G2540" s="39">
        <f>INDEX('Crosswalk Particulates'!$E:$E,MATCH('2017 EPA Data'!$B2540,'Crosswalk Particulates'!$D:$D,0))</f>
        <v>0</v>
      </c>
      <c r="H2540" s="50">
        <f t="shared" si="39"/>
        <v>0</v>
      </c>
    </row>
    <row r="2541" spans="1:8" hidden="1" x14ac:dyDescent="0.25">
      <c r="A2541" s="31" t="s">
        <v>2546</v>
      </c>
      <c r="B2541" s="31" t="s">
        <v>2481</v>
      </c>
      <c r="C2541" s="31" t="s">
        <v>2448</v>
      </c>
      <c r="D2541" s="41">
        <v>1090.54934935246</v>
      </c>
      <c r="E2541" s="31" t="s">
        <v>2413</v>
      </c>
      <c r="F2541" s="35" t="str">
        <f>INDEX('Crosswalk Particulates'!$B:$B,MATCH('2017 EPA Data'!A2541,'Crosswalk Particulates'!$A:$A,0))</f>
        <v>Commercial Buildings Sector</v>
      </c>
      <c r="G2541" s="39" t="str">
        <f>INDEX('Crosswalk Particulates'!$E:$E,MATCH('2017 EPA Data'!$B2541,'Crosswalk Particulates'!$D:$D,0))</f>
        <v>PM10</v>
      </c>
      <c r="H2541" s="50">
        <f t="shared" si="39"/>
        <v>989330904.5118525</v>
      </c>
    </row>
    <row r="2542" spans="1:8" hidden="1" x14ac:dyDescent="0.25">
      <c r="A2542" s="31" t="s">
        <v>2523</v>
      </c>
      <c r="B2542" s="31" t="s">
        <v>2573</v>
      </c>
      <c r="C2542" s="31" t="s">
        <v>2408</v>
      </c>
      <c r="D2542" s="41">
        <v>1089.8440000000001</v>
      </c>
      <c r="E2542" s="31" t="s">
        <v>2409</v>
      </c>
      <c r="F2542" s="35" t="str">
        <f>INDEX('Crosswalk Particulates'!$B:$B,MATCH('2017 EPA Data'!A2542,'Crosswalk Particulates'!$A:$A,0))</f>
        <v>industry-fuel-other</v>
      </c>
      <c r="G2542" s="39">
        <f>INDEX('Crosswalk Particulates'!$E:$E,MATCH('2017 EPA Data'!$B2542,'Crosswalk Particulates'!$D:$D,0))</f>
        <v>0</v>
      </c>
      <c r="H2542" s="50">
        <f t="shared" si="39"/>
        <v>0</v>
      </c>
    </row>
    <row r="2543" spans="1:8" hidden="1" x14ac:dyDescent="0.25">
      <c r="A2543" s="31" t="s">
        <v>2499</v>
      </c>
      <c r="B2543" s="31" t="s">
        <v>2513</v>
      </c>
      <c r="C2543" s="31" t="s">
        <v>2514</v>
      </c>
      <c r="D2543" s="41">
        <v>1087.870786148</v>
      </c>
      <c r="E2543" s="31" t="s">
        <v>2409</v>
      </c>
      <c r="F2543" s="35" t="str">
        <f>INDEX('Crosswalk Particulates'!$B:$B,MATCH('2017 EPA Data'!A2543,'Crosswalk Particulates'!$A:$A,0))</f>
        <v>Electricity Sector</v>
      </c>
      <c r="G2543" s="39">
        <f>INDEX('Crosswalk Particulates'!$E:$E,MATCH('2017 EPA Data'!$B2543,'Crosswalk Particulates'!$D:$D,0))</f>
        <v>0</v>
      </c>
      <c r="H2543" s="50">
        <f t="shared" si="39"/>
        <v>0</v>
      </c>
    </row>
    <row r="2544" spans="1:8" hidden="1" x14ac:dyDescent="0.25">
      <c r="A2544" s="31" t="s">
        <v>2483</v>
      </c>
      <c r="B2544" s="31" t="s">
        <v>2642</v>
      </c>
      <c r="C2544" s="31" t="s">
        <v>2408</v>
      </c>
      <c r="D2544" s="41">
        <v>1085.2395380376474</v>
      </c>
      <c r="E2544" s="31" t="s">
        <v>2409</v>
      </c>
      <c r="F2544" s="35" t="str">
        <f>INDEX('Crosswalk Particulates'!$B:$B,MATCH('2017 EPA Data'!A2544,'Crosswalk Particulates'!$A:$A,0))</f>
        <v>process-ngps-industry</v>
      </c>
      <c r="G2544" s="39">
        <f>INDEX('Crosswalk Particulates'!$E:$E,MATCH('2017 EPA Data'!$B2544,'Crosswalk Particulates'!$D:$D,0))</f>
        <v>0</v>
      </c>
      <c r="H2544" s="50">
        <f t="shared" si="39"/>
        <v>0</v>
      </c>
    </row>
    <row r="2545" spans="1:8" hidden="1" x14ac:dyDescent="0.25">
      <c r="A2545" s="31" t="s">
        <v>2450</v>
      </c>
      <c r="B2545" s="31" t="s">
        <v>2647</v>
      </c>
      <c r="C2545" s="31" t="s">
        <v>2408</v>
      </c>
      <c r="D2545" s="41">
        <v>1085.2104420211074</v>
      </c>
      <c r="E2545" s="31" t="s">
        <v>2409</v>
      </c>
      <c r="F2545" s="35" t="str">
        <f>INDEX('Crosswalk Particulates'!$B:$B,MATCH('2017 EPA Data'!A2545,'Crosswalk Particulates'!$A:$A,0))</f>
        <v>process-waste-industry</v>
      </c>
      <c r="G2545" s="39">
        <f>INDEX('Crosswalk Particulates'!$E:$E,MATCH('2017 EPA Data'!$B2545,'Crosswalk Particulates'!$D:$D,0))</f>
        <v>0</v>
      </c>
      <c r="H2545" s="50">
        <f t="shared" si="39"/>
        <v>0</v>
      </c>
    </row>
    <row r="2546" spans="1:8" hidden="1" x14ac:dyDescent="0.25">
      <c r="A2546" s="31" t="s">
        <v>2477</v>
      </c>
      <c r="B2546" s="31" t="s">
        <v>2506</v>
      </c>
      <c r="C2546" s="31" t="s">
        <v>2448</v>
      </c>
      <c r="D2546" s="41">
        <v>1080.23882466805</v>
      </c>
      <c r="E2546" s="31" t="s">
        <v>2413</v>
      </c>
      <c r="F2546" s="35" t="str">
        <f>INDEX('Crosswalk Particulates'!$B:$B,MATCH('2017 EPA Data'!A2546,'Crosswalk Particulates'!$A:$A,0))</f>
        <v>process-other-industry</v>
      </c>
      <c r="G2546" s="39" t="str">
        <f>INDEX('Crosswalk Particulates'!$E:$E,MATCH('2017 EPA Data'!$B2546,'Crosswalk Particulates'!$D:$D,0))</f>
        <v>SOx</v>
      </c>
      <c r="H2546" s="50">
        <f t="shared" si="39"/>
        <v>979977342.73303342</v>
      </c>
    </row>
    <row r="2547" spans="1:8" hidden="1" x14ac:dyDescent="0.25">
      <c r="A2547" s="31" t="s">
        <v>2476</v>
      </c>
      <c r="B2547" s="31" t="s">
        <v>2484</v>
      </c>
      <c r="C2547" s="31" t="s">
        <v>2408</v>
      </c>
      <c r="D2547" s="41">
        <v>1078.5310424617521</v>
      </c>
      <c r="E2547" s="31" t="s">
        <v>2409</v>
      </c>
      <c r="F2547" s="35" t="str">
        <f>INDEX('Crosswalk Particulates'!$B:$B,MATCH('2017 EPA Data'!A2547,'Crosswalk Particulates'!$A:$A,0))</f>
        <v>process-other-industry</v>
      </c>
      <c r="G2547" s="39">
        <f>INDEX('Crosswalk Particulates'!$E:$E,MATCH('2017 EPA Data'!$B2547,'Crosswalk Particulates'!$D:$D,0))</f>
        <v>0</v>
      </c>
      <c r="H2547" s="50">
        <f t="shared" si="39"/>
        <v>0</v>
      </c>
    </row>
    <row r="2548" spans="1:8" hidden="1" x14ac:dyDescent="0.25">
      <c r="A2548" s="31" t="s">
        <v>2436</v>
      </c>
      <c r="B2548" s="31" t="s">
        <v>2525</v>
      </c>
      <c r="D2548" s="41">
        <v>1077.1893271544882</v>
      </c>
      <c r="E2548" s="31" t="s">
        <v>2413</v>
      </c>
      <c r="F2548" s="35" t="str">
        <f>INDEX('Crosswalk Particulates'!$B:$B,MATCH('2017 EPA Data'!A2548,'Crosswalk Particulates'!$A:$A,0))</f>
        <v>Transportation Sector</v>
      </c>
      <c r="G2548" s="39" t="str">
        <f>INDEX('Crosswalk Particulates'!$E:$E,MATCH('2017 EPA Data'!$B2548,'Crosswalk Particulates'!$D:$D,0))</f>
        <v>OC</v>
      </c>
      <c r="H2548" s="50">
        <f t="shared" si="39"/>
        <v>977210881.83404696</v>
      </c>
    </row>
    <row r="2549" spans="1:8" hidden="1" x14ac:dyDescent="0.25">
      <c r="A2549" s="31" t="s">
        <v>2423</v>
      </c>
      <c r="B2549" s="31" t="s">
        <v>2617</v>
      </c>
      <c r="C2549" s="31" t="s">
        <v>2408</v>
      </c>
      <c r="D2549" s="41">
        <v>1075.7488760174881</v>
      </c>
      <c r="E2549" s="31" t="s">
        <v>2409</v>
      </c>
      <c r="F2549" s="35" t="str">
        <f>INDEX('Crosswalk Particulates'!$B:$B,MATCH('2017 EPA Data'!A2549,'Crosswalk Particulates'!$A:$A,0))</f>
        <v>Other-EPA</v>
      </c>
      <c r="G2549" s="39">
        <f>INDEX('Crosswalk Particulates'!$E:$E,MATCH('2017 EPA Data'!$B2549,'Crosswalk Particulates'!$D:$D,0))</f>
        <v>0</v>
      </c>
      <c r="H2549" s="50">
        <f t="shared" si="39"/>
        <v>0</v>
      </c>
    </row>
    <row r="2550" spans="1:8" hidden="1" x14ac:dyDescent="0.25">
      <c r="A2550" s="31" t="s">
        <v>2520</v>
      </c>
      <c r="B2550" s="31" t="s">
        <v>2467</v>
      </c>
      <c r="C2550" s="31" t="s">
        <v>2408</v>
      </c>
      <c r="D2550" s="41">
        <v>1075.1729553831999</v>
      </c>
      <c r="E2550" s="31" t="s">
        <v>2409</v>
      </c>
      <c r="F2550" s="35" t="str">
        <f>INDEX('Crosswalk Particulates'!$B:$B,MATCH('2017 EPA Data'!A2550,'Crosswalk Particulates'!$A:$A,0))</f>
        <v>industry-fuel-oil</v>
      </c>
      <c r="G2550" s="39">
        <f>INDEX('Crosswalk Particulates'!$E:$E,MATCH('2017 EPA Data'!$B2550,'Crosswalk Particulates'!$D:$D,0))</f>
        <v>0</v>
      </c>
      <c r="H2550" s="50">
        <f t="shared" si="39"/>
        <v>0</v>
      </c>
    </row>
    <row r="2551" spans="1:8" hidden="1" x14ac:dyDescent="0.25">
      <c r="A2551" s="31" t="s">
        <v>2523</v>
      </c>
      <c r="B2551" s="31" t="s">
        <v>2533</v>
      </c>
      <c r="C2551" s="31" t="s">
        <v>2408</v>
      </c>
      <c r="D2551" s="41">
        <v>1072.49040974062</v>
      </c>
      <c r="E2551" s="31" t="s">
        <v>2409</v>
      </c>
      <c r="F2551" s="35" t="str">
        <f>INDEX('Crosswalk Particulates'!$B:$B,MATCH('2017 EPA Data'!A2551,'Crosswalk Particulates'!$A:$A,0))</f>
        <v>industry-fuel-other</v>
      </c>
      <c r="G2551" s="39">
        <f>INDEX('Crosswalk Particulates'!$E:$E,MATCH('2017 EPA Data'!$B2551,'Crosswalk Particulates'!$D:$D,0))</f>
        <v>0</v>
      </c>
      <c r="H2551" s="50">
        <f t="shared" si="39"/>
        <v>0</v>
      </c>
    </row>
    <row r="2552" spans="1:8" hidden="1" x14ac:dyDescent="0.25">
      <c r="A2552" s="31" t="s">
        <v>2486</v>
      </c>
      <c r="B2552" s="31" t="s">
        <v>2451</v>
      </c>
      <c r="C2552" s="31" t="s">
        <v>2448</v>
      </c>
      <c r="D2552" s="41">
        <v>1071.2253724449999</v>
      </c>
      <c r="E2552" s="31" t="s">
        <v>2413</v>
      </c>
      <c r="F2552" s="35" t="str">
        <f>INDEX('Crosswalk Particulates'!$B:$B,MATCH('2017 EPA Data'!A2552,'Crosswalk Particulates'!$A:$A,0))</f>
        <v>process-other-industry</v>
      </c>
      <c r="G2552" s="39" t="str">
        <f>INDEX('Crosswalk Particulates'!$E:$E,MATCH('2017 EPA Data'!$B2552,'Crosswalk Particulates'!$D:$D,0))</f>
        <v>CO</v>
      </c>
      <c r="H2552" s="50">
        <f t="shared" si="39"/>
        <v>971800466.69720864</v>
      </c>
    </row>
    <row r="2553" spans="1:8" hidden="1" x14ac:dyDescent="0.25">
      <c r="A2553" s="31" t="s">
        <v>2499</v>
      </c>
      <c r="B2553" s="31" t="s">
        <v>2462</v>
      </c>
      <c r="C2553" s="31" t="s">
        <v>2408</v>
      </c>
      <c r="D2553" s="41">
        <v>1071.02125</v>
      </c>
      <c r="E2553" s="31" t="s">
        <v>2409</v>
      </c>
      <c r="F2553" s="35" t="str">
        <f>INDEX('Crosswalk Particulates'!$B:$B,MATCH('2017 EPA Data'!A2553,'Crosswalk Particulates'!$A:$A,0))</f>
        <v>Electricity Sector</v>
      </c>
      <c r="G2553" s="39">
        <f>INDEX('Crosswalk Particulates'!$E:$E,MATCH('2017 EPA Data'!$B2553,'Crosswalk Particulates'!$D:$D,0))</f>
        <v>0</v>
      </c>
      <c r="H2553" s="50">
        <f t="shared" si="39"/>
        <v>0</v>
      </c>
    </row>
    <row r="2554" spans="1:8" hidden="1" x14ac:dyDescent="0.25">
      <c r="A2554" s="31" t="s">
        <v>2540</v>
      </c>
      <c r="B2554" s="31" t="s">
        <v>2439</v>
      </c>
      <c r="C2554" s="31" t="s">
        <v>2408</v>
      </c>
      <c r="D2554" s="41">
        <v>1066.3207230298599</v>
      </c>
      <c r="E2554" s="31" t="s">
        <v>2409</v>
      </c>
      <c r="F2554" s="35" t="str">
        <f>INDEX('Crosswalk Particulates'!$B:$B,MATCH('2017 EPA Data'!A2554,'Crosswalk Particulates'!$A:$A,0))</f>
        <v>Electricity Sector</v>
      </c>
      <c r="G2554" s="39">
        <f>INDEX('Crosswalk Particulates'!$E:$E,MATCH('2017 EPA Data'!$B2554,'Crosswalk Particulates'!$D:$D,0))</f>
        <v>0</v>
      </c>
      <c r="H2554" s="50">
        <f t="shared" si="39"/>
        <v>0</v>
      </c>
    </row>
    <row r="2555" spans="1:8" hidden="1" x14ac:dyDescent="0.25">
      <c r="A2555" s="31" t="s">
        <v>2520</v>
      </c>
      <c r="B2555" s="31" t="s">
        <v>2511</v>
      </c>
      <c r="C2555" s="31" t="s">
        <v>2408</v>
      </c>
      <c r="D2555" s="41">
        <v>1065.8277497922134</v>
      </c>
      <c r="E2555" s="31" t="s">
        <v>2409</v>
      </c>
      <c r="F2555" s="35" t="str">
        <f>INDEX('Crosswalk Particulates'!$B:$B,MATCH('2017 EPA Data'!A2555,'Crosswalk Particulates'!$A:$A,0))</f>
        <v>industry-fuel-oil</v>
      </c>
      <c r="G2555" s="39">
        <f>INDEX('Crosswalk Particulates'!$E:$E,MATCH('2017 EPA Data'!$B2555,'Crosswalk Particulates'!$D:$D,0))</f>
        <v>0</v>
      </c>
      <c r="H2555" s="50">
        <f t="shared" si="39"/>
        <v>0</v>
      </c>
    </row>
    <row r="2556" spans="1:8" hidden="1" x14ac:dyDescent="0.25">
      <c r="A2556" s="31" t="s">
        <v>2475</v>
      </c>
      <c r="B2556" s="31" t="s">
        <v>2554</v>
      </c>
      <c r="C2556" s="31" t="s">
        <v>2408</v>
      </c>
      <c r="D2556" s="41">
        <v>1063.9926</v>
      </c>
      <c r="E2556" s="31" t="s">
        <v>2409</v>
      </c>
      <c r="F2556" s="35" t="str">
        <f>INDEX('Crosswalk Particulates'!$B:$B,MATCH('2017 EPA Data'!A2556,'Crosswalk Particulates'!$A:$A,0))</f>
        <v>Electricity Sector</v>
      </c>
      <c r="G2556" s="39">
        <f>INDEX('Crosswalk Particulates'!$E:$E,MATCH('2017 EPA Data'!$B2556,'Crosswalk Particulates'!$D:$D,0))</f>
        <v>0</v>
      </c>
      <c r="H2556" s="50">
        <f t="shared" si="39"/>
        <v>0</v>
      </c>
    </row>
    <row r="2557" spans="1:8" hidden="1" x14ac:dyDescent="0.25">
      <c r="A2557" s="31" t="s">
        <v>2494</v>
      </c>
      <c r="B2557" s="31" t="s">
        <v>2516</v>
      </c>
      <c r="C2557" s="31" t="s">
        <v>2408</v>
      </c>
      <c r="D2557" s="41">
        <v>1062.7144973087459</v>
      </c>
      <c r="E2557" s="31" t="s">
        <v>2409</v>
      </c>
      <c r="F2557" s="35" t="str">
        <f>INDEX('Crosswalk Particulates'!$B:$B,MATCH('2017 EPA Data'!A2557,'Crosswalk Particulates'!$A:$A,0))</f>
        <v>Transportation Sector</v>
      </c>
      <c r="G2557" s="39">
        <f>INDEX('Crosswalk Particulates'!$E:$E,MATCH('2017 EPA Data'!$B2557,'Crosswalk Particulates'!$D:$D,0))</f>
        <v>0</v>
      </c>
      <c r="H2557" s="50">
        <f t="shared" si="39"/>
        <v>0</v>
      </c>
    </row>
    <row r="2558" spans="1:8" hidden="1" x14ac:dyDescent="0.25">
      <c r="A2558" s="31" t="s">
        <v>2425</v>
      </c>
      <c r="B2558" s="31" t="s">
        <v>2527</v>
      </c>
      <c r="C2558" s="31" t="s">
        <v>2408</v>
      </c>
      <c r="D2558" s="41">
        <v>1059.8879094639469</v>
      </c>
      <c r="E2558" s="31" t="s">
        <v>2409</v>
      </c>
      <c r="F2558" s="35" t="str">
        <f>INDEX('Crosswalk Particulates'!$B:$B,MATCH('2017 EPA Data'!A2558,'Crosswalk Particulates'!$A:$A,0))</f>
        <v>Other-EPA</v>
      </c>
      <c r="G2558" s="39">
        <f>INDEX('Crosswalk Particulates'!$E:$E,MATCH('2017 EPA Data'!$B2558,'Crosswalk Particulates'!$D:$D,0))</f>
        <v>0</v>
      </c>
      <c r="H2558" s="50">
        <f t="shared" si="39"/>
        <v>0</v>
      </c>
    </row>
    <row r="2559" spans="1:8" hidden="1" x14ac:dyDescent="0.25">
      <c r="A2559" s="31" t="s">
        <v>2538</v>
      </c>
      <c r="B2559" s="31" t="s">
        <v>2585</v>
      </c>
      <c r="C2559" s="31" t="s">
        <v>2408</v>
      </c>
      <c r="D2559" s="41">
        <v>1059.6992344515538</v>
      </c>
      <c r="E2559" s="31" t="s">
        <v>2409</v>
      </c>
      <c r="F2559" s="35" t="str">
        <f>INDEX('Crosswalk Particulates'!$B:$B,MATCH('2017 EPA Data'!A2559,'Crosswalk Particulates'!$A:$A,0))</f>
        <v>process-mining-industry</v>
      </c>
      <c r="G2559" s="39">
        <f>INDEX('Crosswalk Particulates'!$E:$E,MATCH('2017 EPA Data'!$B2559,'Crosswalk Particulates'!$D:$D,0))</f>
        <v>0</v>
      </c>
      <c r="H2559" s="50">
        <f t="shared" si="39"/>
        <v>0</v>
      </c>
    </row>
    <row r="2560" spans="1:8" hidden="1" x14ac:dyDescent="0.25">
      <c r="A2560" s="31" t="s">
        <v>2469</v>
      </c>
      <c r="B2560" s="31" t="s">
        <v>2680</v>
      </c>
      <c r="C2560" s="31" t="s">
        <v>2408</v>
      </c>
      <c r="D2560" s="41">
        <v>1059.2</v>
      </c>
      <c r="E2560" s="31" t="s">
        <v>2409</v>
      </c>
      <c r="F2560" s="35" t="str">
        <f>INDEX('Crosswalk Particulates'!$B:$B,MATCH('2017 EPA Data'!A2560,'Crosswalk Particulates'!$A:$A,0))</f>
        <v>process-chemicals-industry</v>
      </c>
      <c r="G2560" s="39">
        <f>INDEX('Crosswalk Particulates'!$E:$E,MATCH('2017 EPA Data'!$B2560,'Crosswalk Particulates'!$D:$D,0))</f>
        <v>0</v>
      </c>
      <c r="H2560" s="50">
        <f t="shared" si="39"/>
        <v>0</v>
      </c>
    </row>
    <row r="2561" spans="1:8" hidden="1" x14ac:dyDescent="0.25">
      <c r="A2561" s="31" t="s">
        <v>2583</v>
      </c>
      <c r="B2561" s="31" t="s">
        <v>2447</v>
      </c>
      <c r="C2561" s="31" t="s">
        <v>2448</v>
      </c>
      <c r="D2561" s="41">
        <v>1058.3329574211564</v>
      </c>
      <c r="E2561" s="31" t="s">
        <v>2413</v>
      </c>
      <c r="F2561" s="35" t="str">
        <f>INDEX('Crosswalk Particulates'!$B:$B,MATCH('2017 EPA Data'!A2561,'Crosswalk Particulates'!$A:$A,0))</f>
        <v>Residential Buildings Sector</v>
      </c>
      <c r="G2561" s="39" t="str">
        <f>INDEX('Crosswalk Particulates'!$E:$E,MATCH('2017 EPA Data'!$B2561,'Crosswalk Particulates'!$D:$D,0))</f>
        <v>VOC</v>
      </c>
      <c r="H2561" s="50">
        <f t="shared" si="39"/>
        <v>960104650.61657476</v>
      </c>
    </row>
    <row r="2562" spans="1:8" hidden="1" x14ac:dyDescent="0.25">
      <c r="A2562" s="31" t="s">
        <v>2483</v>
      </c>
      <c r="B2562" s="31" t="s">
        <v>2617</v>
      </c>
      <c r="C2562" s="31" t="s">
        <v>2408</v>
      </c>
      <c r="D2562" s="41">
        <v>1058.1415213131199</v>
      </c>
      <c r="E2562" s="31" t="s">
        <v>2409</v>
      </c>
      <c r="F2562" s="35" t="str">
        <f>INDEX('Crosswalk Particulates'!$B:$B,MATCH('2017 EPA Data'!A2562,'Crosswalk Particulates'!$A:$A,0))</f>
        <v>process-ngps-industry</v>
      </c>
      <c r="G2562" s="39">
        <f>INDEX('Crosswalk Particulates'!$E:$E,MATCH('2017 EPA Data'!$B2562,'Crosswalk Particulates'!$D:$D,0))</f>
        <v>0</v>
      </c>
      <c r="H2562" s="50">
        <f t="shared" si="39"/>
        <v>0</v>
      </c>
    </row>
    <row r="2563" spans="1:8" hidden="1" x14ac:dyDescent="0.25">
      <c r="A2563" s="31" t="s">
        <v>2444</v>
      </c>
      <c r="B2563" s="31" t="s">
        <v>2640</v>
      </c>
      <c r="C2563" s="31" t="s">
        <v>2408</v>
      </c>
      <c r="D2563" s="41">
        <v>1050.98</v>
      </c>
      <c r="E2563" s="31" t="s">
        <v>2409</v>
      </c>
      <c r="F2563" s="35" t="str">
        <f>INDEX('Crosswalk Particulates'!$B:$B,MATCH('2017 EPA Data'!A2563,'Crosswalk Particulates'!$A:$A,0))</f>
        <v>process-other-industry</v>
      </c>
      <c r="G2563" s="39">
        <f>INDEX('Crosswalk Particulates'!$E:$E,MATCH('2017 EPA Data'!$B2563,'Crosswalk Particulates'!$D:$D,0))</f>
        <v>0</v>
      </c>
      <c r="H2563" s="50">
        <f t="shared" si="39"/>
        <v>0</v>
      </c>
    </row>
    <row r="2564" spans="1:8" hidden="1" x14ac:dyDescent="0.25">
      <c r="A2564" s="31" t="s">
        <v>2420</v>
      </c>
      <c r="B2564" s="31" t="s">
        <v>2644</v>
      </c>
      <c r="D2564" s="41">
        <v>1046.899303031792</v>
      </c>
      <c r="E2564" s="31" t="s">
        <v>2413</v>
      </c>
      <c r="F2564" s="35" t="str">
        <f>INDEX('Crosswalk Particulates'!$B:$B,MATCH('2017 EPA Data'!A2564,'Crosswalk Particulates'!$A:$A,0))</f>
        <v>Other-EPA</v>
      </c>
      <c r="G2564" s="39">
        <f>INDEX('Crosswalk Particulates'!$E:$E,MATCH('2017 EPA Data'!$B2564,'Crosswalk Particulates'!$D:$D,0))</f>
        <v>0</v>
      </c>
      <c r="H2564" s="50">
        <f t="shared" ref="H2564:H2627" si="40">IF(E2564="TON",D2564/metricton_to_shortton,0)*10^6</f>
        <v>949732201.49666798</v>
      </c>
    </row>
    <row r="2565" spans="1:8" hidden="1" x14ac:dyDescent="0.25">
      <c r="A2565" s="31" t="s">
        <v>2440</v>
      </c>
      <c r="B2565" s="31" t="s">
        <v>2642</v>
      </c>
      <c r="C2565" s="31" t="s">
        <v>2408</v>
      </c>
      <c r="D2565" s="41">
        <v>1045.7720851149288</v>
      </c>
      <c r="E2565" s="31" t="s">
        <v>2409</v>
      </c>
      <c r="F2565" s="35" t="str">
        <f>INDEX('Crosswalk Particulates'!$B:$B,MATCH('2017 EPA Data'!A2565,'Crosswalk Particulates'!$A:$A,0))</f>
        <v>Residential Buildings Sector</v>
      </c>
      <c r="G2565" s="39">
        <f>INDEX('Crosswalk Particulates'!$E:$E,MATCH('2017 EPA Data'!$B2565,'Crosswalk Particulates'!$D:$D,0))</f>
        <v>0</v>
      </c>
      <c r="H2565" s="50">
        <f t="shared" si="40"/>
        <v>0</v>
      </c>
    </row>
    <row r="2566" spans="1:8" hidden="1" x14ac:dyDescent="0.25">
      <c r="A2566" s="31" t="s">
        <v>2483</v>
      </c>
      <c r="B2566" s="31" t="s">
        <v>2528</v>
      </c>
      <c r="C2566" s="31" t="s">
        <v>2408</v>
      </c>
      <c r="D2566" s="41">
        <v>1043.7558231939474</v>
      </c>
      <c r="E2566" s="31" t="s">
        <v>2409</v>
      </c>
      <c r="F2566" s="35" t="str">
        <f>INDEX('Crosswalk Particulates'!$B:$B,MATCH('2017 EPA Data'!A2566,'Crosswalk Particulates'!$A:$A,0))</f>
        <v>process-ngps-industry</v>
      </c>
      <c r="G2566" s="39">
        <f>INDEX('Crosswalk Particulates'!$E:$E,MATCH('2017 EPA Data'!$B2566,'Crosswalk Particulates'!$D:$D,0))</f>
        <v>0</v>
      </c>
      <c r="H2566" s="50">
        <f t="shared" si="40"/>
        <v>0</v>
      </c>
    </row>
    <row r="2567" spans="1:8" hidden="1" x14ac:dyDescent="0.25">
      <c r="A2567" s="31" t="s">
        <v>2450</v>
      </c>
      <c r="B2567" s="31" t="s">
        <v>2592</v>
      </c>
      <c r="C2567" s="31" t="s">
        <v>2408</v>
      </c>
      <c r="D2567" s="41">
        <v>1034.7119148893837</v>
      </c>
      <c r="E2567" s="31" t="s">
        <v>2409</v>
      </c>
      <c r="F2567" s="35" t="str">
        <f>INDEX('Crosswalk Particulates'!$B:$B,MATCH('2017 EPA Data'!A2567,'Crosswalk Particulates'!$A:$A,0))</f>
        <v>process-waste-industry</v>
      </c>
      <c r="G2567" s="39">
        <f>INDEX('Crosswalk Particulates'!$E:$E,MATCH('2017 EPA Data'!$B2567,'Crosswalk Particulates'!$D:$D,0))</f>
        <v>0</v>
      </c>
      <c r="H2567" s="50">
        <f t="shared" si="40"/>
        <v>0</v>
      </c>
    </row>
    <row r="2568" spans="1:8" hidden="1" x14ac:dyDescent="0.25">
      <c r="A2568" s="31" t="s">
        <v>2421</v>
      </c>
      <c r="B2568" s="31" t="s">
        <v>2471</v>
      </c>
      <c r="C2568" s="31" t="s">
        <v>2408</v>
      </c>
      <c r="D2568" s="41">
        <v>1031.8629356307999</v>
      </c>
      <c r="E2568" s="31" t="s">
        <v>2409</v>
      </c>
      <c r="F2568" s="35" t="str">
        <f>INDEX('Crosswalk Particulates'!$B:$B,MATCH('2017 EPA Data'!A2568,'Crosswalk Particulates'!$A:$A,0))</f>
        <v>process-other-industry</v>
      </c>
      <c r="G2568" s="39">
        <f>INDEX('Crosswalk Particulates'!$E:$E,MATCH('2017 EPA Data'!$B2568,'Crosswalk Particulates'!$D:$D,0))</f>
        <v>0</v>
      </c>
      <c r="H2568" s="50">
        <f t="shared" si="40"/>
        <v>0</v>
      </c>
    </row>
    <row r="2569" spans="1:8" hidden="1" x14ac:dyDescent="0.25">
      <c r="A2569" s="31" t="s">
        <v>2555</v>
      </c>
      <c r="B2569" s="31" t="s">
        <v>2617</v>
      </c>
      <c r="C2569" s="31" t="s">
        <v>2408</v>
      </c>
      <c r="D2569" s="41">
        <v>1031.2429240174447</v>
      </c>
      <c r="E2569" s="31" t="s">
        <v>2409</v>
      </c>
      <c r="F2569" s="35" t="str">
        <f>INDEX('Crosswalk Particulates'!$B:$B,MATCH('2017 EPA Data'!A2569,'Crosswalk Particulates'!$A:$A,0))</f>
        <v>Commercial Buildings Sector</v>
      </c>
      <c r="G2569" s="39">
        <f>INDEX('Crosswalk Particulates'!$E:$E,MATCH('2017 EPA Data'!$B2569,'Crosswalk Particulates'!$D:$D,0))</f>
        <v>0</v>
      </c>
      <c r="H2569" s="50">
        <f t="shared" si="40"/>
        <v>0</v>
      </c>
    </row>
    <row r="2570" spans="1:8" hidden="1" x14ac:dyDescent="0.25">
      <c r="A2570" s="31" t="s">
        <v>2410</v>
      </c>
      <c r="B2570" s="31" t="s">
        <v>2639</v>
      </c>
      <c r="C2570" s="31" t="s">
        <v>2408</v>
      </c>
      <c r="D2570" s="41">
        <v>1026.4000000000001</v>
      </c>
      <c r="E2570" s="31" t="s">
        <v>2409</v>
      </c>
      <c r="F2570" s="35" t="str">
        <f>INDEX('Crosswalk Particulates'!$B:$B,MATCH('2017 EPA Data'!A2570,'Crosswalk Particulates'!$A:$A,0))</f>
        <v>process-other-industry</v>
      </c>
      <c r="G2570" s="39">
        <f>INDEX('Crosswalk Particulates'!$E:$E,MATCH('2017 EPA Data'!$B2570,'Crosswalk Particulates'!$D:$D,0))</f>
        <v>0</v>
      </c>
      <c r="H2570" s="50">
        <f t="shared" si="40"/>
        <v>0</v>
      </c>
    </row>
    <row r="2571" spans="1:8" hidden="1" x14ac:dyDescent="0.25">
      <c r="A2571" s="31" t="s">
        <v>2410</v>
      </c>
      <c r="B2571" s="31" t="s">
        <v>2529</v>
      </c>
      <c r="C2571" s="31" t="s">
        <v>2408</v>
      </c>
      <c r="D2571" s="41">
        <v>1024.6683811</v>
      </c>
      <c r="E2571" s="31" t="s">
        <v>2409</v>
      </c>
      <c r="F2571" s="35" t="str">
        <f>INDEX('Crosswalk Particulates'!$B:$B,MATCH('2017 EPA Data'!A2571,'Crosswalk Particulates'!$A:$A,0))</f>
        <v>process-other-industry</v>
      </c>
      <c r="G2571" s="39">
        <f>INDEX('Crosswalk Particulates'!$E:$E,MATCH('2017 EPA Data'!$B2571,'Crosswalk Particulates'!$D:$D,0))</f>
        <v>0</v>
      </c>
      <c r="H2571" s="50">
        <f t="shared" si="40"/>
        <v>0</v>
      </c>
    </row>
    <row r="2572" spans="1:8" hidden="1" x14ac:dyDescent="0.25">
      <c r="A2572" s="31" t="s">
        <v>2444</v>
      </c>
      <c r="B2572" s="31" t="s">
        <v>2416</v>
      </c>
      <c r="C2572" s="31" t="s">
        <v>2408</v>
      </c>
      <c r="D2572" s="41">
        <v>1022.3019008</v>
      </c>
      <c r="E2572" s="31" t="s">
        <v>2409</v>
      </c>
      <c r="F2572" s="35" t="str">
        <f>INDEX('Crosswalk Particulates'!$B:$B,MATCH('2017 EPA Data'!A2572,'Crosswalk Particulates'!$A:$A,0))</f>
        <v>process-other-industry</v>
      </c>
      <c r="G2572" s="39">
        <f>INDEX('Crosswalk Particulates'!$E:$E,MATCH('2017 EPA Data'!$B2572,'Crosswalk Particulates'!$D:$D,0))</f>
        <v>0</v>
      </c>
      <c r="H2572" s="50">
        <f t="shared" si="40"/>
        <v>0</v>
      </c>
    </row>
    <row r="2573" spans="1:8" hidden="1" x14ac:dyDescent="0.25">
      <c r="A2573" s="31" t="s">
        <v>2538</v>
      </c>
      <c r="B2573" s="31" t="s">
        <v>2415</v>
      </c>
      <c r="C2573" s="31" t="s">
        <v>2408</v>
      </c>
      <c r="D2573" s="41">
        <v>1020.9045708</v>
      </c>
      <c r="E2573" s="31" t="s">
        <v>2409</v>
      </c>
      <c r="F2573" s="35" t="str">
        <f>INDEX('Crosswalk Particulates'!$B:$B,MATCH('2017 EPA Data'!A2573,'Crosswalk Particulates'!$A:$A,0))</f>
        <v>process-mining-industry</v>
      </c>
      <c r="G2573" s="39">
        <f>INDEX('Crosswalk Particulates'!$E:$E,MATCH('2017 EPA Data'!$B2573,'Crosswalk Particulates'!$D:$D,0))</f>
        <v>0</v>
      </c>
      <c r="H2573" s="50">
        <f t="shared" si="40"/>
        <v>0</v>
      </c>
    </row>
    <row r="2574" spans="1:8" hidden="1" x14ac:dyDescent="0.25">
      <c r="A2574" s="31" t="s">
        <v>2445</v>
      </c>
      <c r="B2574" s="31" t="s">
        <v>2534</v>
      </c>
      <c r="C2574" s="31" t="s">
        <v>2408</v>
      </c>
      <c r="D2574" s="41">
        <v>1020.8357136641908</v>
      </c>
      <c r="E2574" s="31" t="s">
        <v>2409</v>
      </c>
      <c r="F2574" s="35" t="str">
        <f>INDEX('Crosswalk Particulates'!$B:$B,MATCH('2017 EPA Data'!A2574,'Crosswalk Particulates'!$A:$A,0))</f>
        <v>Transportation Sector</v>
      </c>
      <c r="G2574" s="39">
        <f>INDEX('Crosswalk Particulates'!$E:$E,MATCH('2017 EPA Data'!$B2574,'Crosswalk Particulates'!$D:$D,0))</f>
        <v>0</v>
      </c>
      <c r="H2574" s="50">
        <f t="shared" si="40"/>
        <v>0</v>
      </c>
    </row>
    <row r="2575" spans="1:8" hidden="1" x14ac:dyDescent="0.25">
      <c r="A2575" s="31" t="s">
        <v>2445</v>
      </c>
      <c r="B2575" s="31" t="s">
        <v>2566</v>
      </c>
      <c r="C2575" s="31" t="s">
        <v>2408</v>
      </c>
      <c r="D2575" s="41">
        <v>1015.1677983034111</v>
      </c>
      <c r="E2575" s="31" t="s">
        <v>2409</v>
      </c>
      <c r="F2575" s="35" t="str">
        <f>INDEX('Crosswalk Particulates'!$B:$B,MATCH('2017 EPA Data'!A2575,'Crosswalk Particulates'!$A:$A,0))</f>
        <v>Transportation Sector</v>
      </c>
      <c r="G2575" s="39">
        <f>INDEX('Crosswalk Particulates'!$E:$E,MATCH('2017 EPA Data'!$B2575,'Crosswalk Particulates'!$D:$D,0))</f>
        <v>0</v>
      </c>
      <c r="H2575" s="50">
        <f t="shared" si="40"/>
        <v>0</v>
      </c>
    </row>
    <row r="2576" spans="1:8" hidden="1" x14ac:dyDescent="0.25">
      <c r="A2576" s="31" t="s">
        <v>2555</v>
      </c>
      <c r="B2576" s="31" t="s">
        <v>2485</v>
      </c>
      <c r="C2576" s="31" t="s">
        <v>2408</v>
      </c>
      <c r="D2576" s="41">
        <v>1011.2</v>
      </c>
      <c r="E2576" s="31" t="s">
        <v>2409</v>
      </c>
      <c r="F2576" s="35" t="str">
        <f>INDEX('Crosswalk Particulates'!$B:$B,MATCH('2017 EPA Data'!A2576,'Crosswalk Particulates'!$A:$A,0))</f>
        <v>Commercial Buildings Sector</v>
      </c>
      <c r="G2576" s="39">
        <f>INDEX('Crosswalk Particulates'!$E:$E,MATCH('2017 EPA Data'!$B2576,'Crosswalk Particulates'!$D:$D,0))</f>
        <v>0</v>
      </c>
      <c r="H2576" s="50">
        <f t="shared" si="40"/>
        <v>0</v>
      </c>
    </row>
    <row r="2577" spans="1:8" hidden="1" x14ac:dyDescent="0.25">
      <c r="A2577" s="31" t="s">
        <v>2477</v>
      </c>
      <c r="B2577" s="31" t="s">
        <v>2619</v>
      </c>
      <c r="C2577" s="31" t="s">
        <v>2408</v>
      </c>
      <c r="D2577" s="41">
        <v>1009.683995564431</v>
      </c>
      <c r="E2577" s="31" t="s">
        <v>2409</v>
      </c>
      <c r="F2577" s="35" t="str">
        <f>INDEX('Crosswalk Particulates'!$B:$B,MATCH('2017 EPA Data'!A2577,'Crosswalk Particulates'!$A:$A,0))</f>
        <v>process-other-industry</v>
      </c>
      <c r="G2577" s="39">
        <f>INDEX('Crosswalk Particulates'!$E:$E,MATCH('2017 EPA Data'!$B2577,'Crosswalk Particulates'!$D:$D,0))</f>
        <v>0</v>
      </c>
      <c r="H2577" s="50">
        <f t="shared" si="40"/>
        <v>0</v>
      </c>
    </row>
    <row r="2578" spans="1:8" hidden="1" x14ac:dyDescent="0.25">
      <c r="A2578" s="31" t="s">
        <v>2546</v>
      </c>
      <c r="B2578" s="31" t="s">
        <v>2513</v>
      </c>
      <c r="C2578" s="31" t="s">
        <v>2514</v>
      </c>
      <c r="D2578" s="41">
        <v>1007.7237824842134</v>
      </c>
      <c r="E2578" s="31" t="s">
        <v>2409</v>
      </c>
      <c r="F2578" s="35" t="str">
        <f>INDEX('Crosswalk Particulates'!$B:$B,MATCH('2017 EPA Data'!A2578,'Crosswalk Particulates'!$A:$A,0))</f>
        <v>Commercial Buildings Sector</v>
      </c>
      <c r="G2578" s="39">
        <f>INDEX('Crosswalk Particulates'!$E:$E,MATCH('2017 EPA Data'!$B2578,'Crosswalk Particulates'!$D:$D,0))</f>
        <v>0</v>
      </c>
      <c r="H2578" s="50">
        <f t="shared" si="40"/>
        <v>0</v>
      </c>
    </row>
    <row r="2579" spans="1:8" hidden="1" x14ac:dyDescent="0.25">
      <c r="A2579" s="31" t="s">
        <v>2454</v>
      </c>
      <c r="B2579" s="31" t="s">
        <v>2506</v>
      </c>
      <c r="C2579" s="31" t="s">
        <v>2448</v>
      </c>
      <c r="D2579" s="41">
        <v>1004.173933239392</v>
      </c>
      <c r="E2579" s="31" t="s">
        <v>2413</v>
      </c>
      <c r="F2579" s="35" t="str">
        <f>INDEX('Crosswalk Particulates'!$B:$B,MATCH('2017 EPA Data'!A2579,'Crosswalk Particulates'!$A:$A,0))</f>
        <v>Other-EPA</v>
      </c>
      <c r="G2579" s="39" t="str">
        <f>INDEX('Crosswalk Particulates'!$E:$E,MATCH('2017 EPA Data'!$B2579,'Crosswalk Particulates'!$D:$D,0))</f>
        <v>SOx</v>
      </c>
      <c r="H2579" s="50">
        <f t="shared" si="40"/>
        <v>910972351.91497135</v>
      </c>
    </row>
    <row r="2580" spans="1:8" hidden="1" x14ac:dyDescent="0.25">
      <c r="A2580" s="31" t="s">
        <v>2510</v>
      </c>
      <c r="B2580" s="31" t="s">
        <v>2651</v>
      </c>
      <c r="C2580" s="31" t="s">
        <v>2408</v>
      </c>
      <c r="D2580" s="41">
        <v>998.74699999999996</v>
      </c>
      <c r="E2580" s="31" t="s">
        <v>2409</v>
      </c>
      <c r="F2580" s="35" t="str">
        <f>INDEX('Crosswalk Particulates'!$B:$B,MATCH('2017 EPA Data'!A2580,'Crosswalk Particulates'!$A:$A,0))</f>
        <v>process-iron and steel-industry</v>
      </c>
      <c r="G2580" s="39">
        <f>INDEX('Crosswalk Particulates'!$E:$E,MATCH('2017 EPA Data'!$B2580,'Crosswalk Particulates'!$D:$D,0))</f>
        <v>0</v>
      </c>
      <c r="H2580" s="50">
        <f t="shared" si="40"/>
        <v>0</v>
      </c>
    </row>
    <row r="2581" spans="1:8" hidden="1" x14ac:dyDescent="0.25">
      <c r="A2581" s="31" t="s">
        <v>2556</v>
      </c>
      <c r="B2581" s="31" t="s">
        <v>2561</v>
      </c>
      <c r="C2581" s="31" t="s">
        <v>2408</v>
      </c>
      <c r="D2581" s="41">
        <v>989.51605136543242</v>
      </c>
      <c r="E2581" s="31" t="s">
        <v>2409</v>
      </c>
      <c r="F2581" s="35" t="str">
        <f>INDEX('Crosswalk Particulates'!$B:$B,MATCH('2017 EPA Data'!A2581,'Crosswalk Particulates'!$A:$A,0))</f>
        <v>Commercial Buildings Sector</v>
      </c>
      <c r="G2581" s="39">
        <f>INDEX('Crosswalk Particulates'!$E:$E,MATCH('2017 EPA Data'!$B2581,'Crosswalk Particulates'!$D:$D,0))</f>
        <v>0</v>
      </c>
      <c r="H2581" s="50">
        <f t="shared" si="40"/>
        <v>0</v>
      </c>
    </row>
    <row r="2582" spans="1:8" hidden="1" x14ac:dyDescent="0.25">
      <c r="A2582" s="31" t="s">
        <v>2540</v>
      </c>
      <c r="B2582" s="31" t="s">
        <v>2644</v>
      </c>
      <c r="D2582" s="41">
        <v>985.83755290435317</v>
      </c>
      <c r="E2582" s="31" t="s">
        <v>2413</v>
      </c>
      <c r="F2582" s="35" t="str">
        <f>INDEX('Crosswalk Particulates'!$B:$B,MATCH('2017 EPA Data'!A2582,'Crosswalk Particulates'!$A:$A,0))</f>
        <v>Electricity Sector</v>
      </c>
      <c r="G2582" s="39">
        <f>INDEX('Crosswalk Particulates'!$E:$E,MATCH('2017 EPA Data'!$B2582,'Crosswalk Particulates'!$D:$D,0))</f>
        <v>0</v>
      </c>
      <c r="H2582" s="50">
        <f t="shared" si="40"/>
        <v>894337847.70559394</v>
      </c>
    </row>
    <row r="2583" spans="1:8" hidden="1" x14ac:dyDescent="0.25">
      <c r="A2583" s="31" t="s">
        <v>2499</v>
      </c>
      <c r="B2583" s="31" t="s">
        <v>2465</v>
      </c>
      <c r="C2583" s="31" t="s">
        <v>2408</v>
      </c>
      <c r="D2583" s="41">
        <v>985.70539289999999</v>
      </c>
      <c r="E2583" s="31" t="s">
        <v>2409</v>
      </c>
      <c r="F2583" s="35" t="str">
        <f>INDEX('Crosswalk Particulates'!$B:$B,MATCH('2017 EPA Data'!A2583,'Crosswalk Particulates'!$A:$A,0))</f>
        <v>Electricity Sector</v>
      </c>
      <c r="G2583" s="39">
        <f>INDEX('Crosswalk Particulates'!$E:$E,MATCH('2017 EPA Data'!$B2583,'Crosswalk Particulates'!$D:$D,0))</f>
        <v>0</v>
      </c>
      <c r="H2583" s="50">
        <f t="shared" si="40"/>
        <v>0</v>
      </c>
    </row>
    <row r="2584" spans="1:8" hidden="1" x14ac:dyDescent="0.25">
      <c r="A2584" s="31" t="s">
        <v>2469</v>
      </c>
      <c r="B2584" s="31" t="s">
        <v>2604</v>
      </c>
      <c r="C2584" s="31" t="s">
        <v>2408</v>
      </c>
      <c r="D2584" s="41">
        <v>982.75510599999996</v>
      </c>
      <c r="E2584" s="31" t="s">
        <v>2409</v>
      </c>
      <c r="F2584" s="35" t="str">
        <f>INDEX('Crosswalk Particulates'!$B:$B,MATCH('2017 EPA Data'!A2584,'Crosswalk Particulates'!$A:$A,0))</f>
        <v>process-chemicals-industry</v>
      </c>
      <c r="G2584" s="39">
        <f>INDEX('Crosswalk Particulates'!$E:$E,MATCH('2017 EPA Data'!$B2584,'Crosswalk Particulates'!$D:$D,0))</f>
        <v>0</v>
      </c>
      <c r="H2584" s="50">
        <f t="shared" si="40"/>
        <v>0</v>
      </c>
    </row>
    <row r="2585" spans="1:8" hidden="1" x14ac:dyDescent="0.25">
      <c r="A2585" s="31" t="s">
        <v>2546</v>
      </c>
      <c r="B2585" s="31" t="s">
        <v>2578</v>
      </c>
      <c r="C2585" s="31" t="s">
        <v>2408</v>
      </c>
      <c r="D2585" s="41">
        <v>976.43368639720086</v>
      </c>
      <c r="E2585" s="31" t="s">
        <v>2409</v>
      </c>
      <c r="F2585" s="35" t="str">
        <f>INDEX('Crosswalk Particulates'!$B:$B,MATCH('2017 EPA Data'!A2585,'Crosswalk Particulates'!$A:$A,0))</f>
        <v>Commercial Buildings Sector</v>
      </c>
      <c r="G2585" s="39">
        <f>INDEX('Crosswalk Particulates'!$E:$E,MATCH('2017 EPA Data'!$B2585,'Crosswalk Particulates'!$D:$D,0))</f>
        <v>0</v>
      </c>
      <c r="H2585" s="50">
        <f t="shared" si="40"/>
        <v>0</v>
      </c>
    </row>
    <row r="2586" spans="1:8" hidden="1" x14ac:dyDescent="0.25">
      <c r="A2586" s="31" t="s">
        <v>2442</v>
      </c>
      <c r="B2586" s="31" t="s">
        <v>2431</v>
      </c>
      <c r="C2586" s="31" t="s">
        <v>2408</v>
      </c>
      <c r="D2586" s="41">
        <v>975.55</v>
      </c>
      <c r="E2586" s="31" t="s">
        <v>2409</v>
      </c>
      <c r="F2586" s="35" t="str">
        <f>INDEX('Crosswalk Particulates'!$B:$B,MATCH('2017 EPA Data'!A2586,'Crosswalk Particulates'!$A:$A,0))</f>
        <v>industry-fuel-natural gas</v>
      </c>
      <c r="G2586" s="39">
        <f>INDEX('Crosswalk Particulates'!$E:$E,MATCH('2017 EPA Data'!$B2586,'Crosswalk Particulates'!$D:$D,0))</f>
        <v>0</v>
      </c>
      <c r="H2586" s="50">
        <f t="shared" si="40"/>
        <v>0</v>
      </c>
    </row>
    <row r="2587" spans="1:8" hidden="1" x14ac:dyDescent="0.25">
      <c r="A2587" s="31" t="s">
        <v>2556</v>
      </c>
      <c r="B2587" s="31" t="s">
        <v>2553</v>
      </c>
      <c r="C2587" s="31" t="s">
        <v>2408</v>
      </c>
      <c r="D2587" s="41">
        <v>970.29101395592227</v>
      </c>
      <c r="E2587" s="31" t="s">
        <v>2409</v>
      </c>
      <c r="F2587" s="35" t="str">
        <f>INDEX('Crosswalk Particulates'!$B:$B,MATCH('2017 EPA Data'!A2587,'Crosswalk Particulates'!$A:$A,0))</f>
        <v>Commercial Buildings Sector</v>
      </c>
      <c r="G2587" s="39">
        <f>INDEX('Crosswalk Particulates'!$E:$E,MATCH('2017 EPA Data'!$B2587,'Crosswalk Particulates'!$D:$D,0))</f>
        <v>0</v>
      </c>
      <c r="H2587" s="50">
        <f t="shared" si="40"/>
        <v>0</v>
      </c>
    </row>
    <row r="2588" spans="1:8" hidden="1" x14ac:dyDescent="0.25">
      <c r="A2588" s="31" t="s">
        <v>2456</v>
      </c>
      <c r="B2588" s="31" t="s">
        <v>2663</v>
      </c>
      <c r="C2588" s="31" t="s">
        <v>2408</v>
      </c>
      <c r="D2588" s="41">
        <v>969.15726900000004</v>
      </c>
      <c r="E2588" s="31" t="s">
        <v>2409</v>
      </c>
      <c r="F2588" s="35" t="str">
        <f>INDEX('Crosswalk Particulates'!$B:$B,MATCH('2017 EPA Data'!A2588,'Crosswalk Particulates'!$A:$A,0))</f>
        <v>Electricity Sector</v>
      </c>
      <c r="G2588" s="39">
        <f>INDEX('Crosswalk Particulates'!$E:$E,MATCH('2017 EPA Data'!$B2588,'Crosswalk Particulates'!$D:$D,0))</f>
        <v>0</v>
      </c>
      <c r="H2588" s="50">
        <f t="shared" si="40"/>
        <v>0</v>
      </c>
    </row>
    <row r="2589" spans="1:8" hidden="1" x14ac:dyDescent="0.25">
      <c r="A2589" s="31" t="s">
        <v>2473</v>
      </c>
      <c r="B2589" s="31" t="s">
        <v>2585</v>
      </c>
      <c r="C2589" s="31" t="s">
        <v>2408</v>
      </c>
      <c r="D2589" s="41">
        <v>968.18667000997073</v>
      </c>
      <c r="E2589" s="31" t="s">
        <v>2409</v>
      </c>
      <c r="F2589" s="35" t="str">
        <f>INDEX('Crosswalk Particulates'!$B:$B,MATCH('2017 EPA Data'!A2589,'Crosswalk Particulates'!$A:$A,0))</f>
        <v>Commercial Buildings Sector</v>
      </c>
      <c r="G2589" s="39">
        <f>INDEX('Crosswalk Particulates'!$E:$E,MATCH('2017 EPA Data'!$B2589,'Crosswalk Particulates'!$D:$D,0))</f>
        <v>0</v>
      </c>
      <c r="H2589" s="50">
        <f t="shared" si="40"/>
        <v>0</v>
      </c>
    </row>
    <row r="2590" spans="1:8" hidden="1" x14ac:dyDescent="0.25">
      <c r="A2590" s="31" t="s">
        <v>2429</v>
      </c>
      <c r="B2590" s="31" t="s">
        <v>2568</v>
      </c>
      <c r="C2590" s="31" t="s">
        <v>2408</v>
      </c>
      <c r="D2590" s="41">
        <v>964.95727999999997</v>
      </c>
      <c r="E2590" s="31" t="s">
        <v>2409</v>
      </c>
      <c r="F2590" s="35" t="str">
        <f>INDEX('Crosswalk Particulates'!$B:$B,MATCH('2017 EPA Data'!A2590,'Crosswalk Particulates'!$A:$A,0))</f>
        <v>process-other-industry</v>
      </c>
      <c r="G2590" s="39">
        <f>INDEX('Crosswalk Particulates'!$E:$E,MATCH('2017 EPA Data'!$B2590,'Crosswalk Particulates'!$D:$D,0))</f>
        <v>0</v>
      </c>
      <c r="H2590" s="50">
        <f t="shared" si="40"/>
        <v>0</v>
      </c>
    </row>
    <row r="2591" spans="1:8" hidden="1" x14ac:dyDescent="0.25">
      <c r="A2591" s="31" t="s">
        <v>2475</v>
      </c>
      <c r="B2591" s="31" t="s">
        <v>2521</v>
      </c>
      <c r="D2591" s="41">
        <v>963.5947013399408</v>
      </c>
      <c r="E2591" s="31" t="s">
        <v>2413</v>
      </c>
      <c r="F2591" s="35" t="str">
        <f>INDEX('Crosswalk Particulates'!$B:$B,MATCH('2017 EPA Data'!A2591,'Crosswalk Particulates'!$A:$A,0))</f>
        <v>Electricity Sector</v>
      </c>
      <c r="G2591" s="39">
        <f>INDEX('Crosswalk Particulates'!$E:$E,MATCH('2017 EPA Data'!$B2591,'Crosswalk Particulates'!$D:$D,0))</f>
        <v>0</v>
      </c>
      <c r="H2591" s="50">
        <f t="shared" si="40"/>
        <v>874159448.19510019</v>
      </c>
    </row>
    <row r="2592" spans="1:8" hidden="1" x14ac:dyDescent="0.25">
      <c r="A2592" s="31" t="s">
        <v>2442</v>
      </c>
      <c r="B2592" s="31" t="s">
        <v>2503</v>
      </c>
      <c r="C2592" s="31" t="s">
        <v>2408</v>
      </c>
      <c r="D2592" s="41">
        <v>960.28526831399995</v>
      </c>
      <c r="E2592" s="31" t="s">
        <v>2409</v>
      </c>
      <c r="F2592" s="35" t="str">
        <f>INDEX('Crosswalk Particulates'!$B:$B,MATCH('2017 EPA Data'!A2592,'Crosswalk Particulates'!$A:$A,0))</f>
        <v>industry-fuel-natural gas</v>
      </c>
      <c r="G2592" s="39">
        <f>INDEX('Crosswalk Particulates'!$E:$E,MATCH('2017 EPA Data'!$B2592,'Crosswalk Particulates'!$D:$D,0))</f>
        <v>0</v>
      </c>
      <c r="H2592" s="50">
        <f t="shared" si="40"/>
        <v>0</v>
      </c>
    </row>
    <row r="2593" spans="1:8" hidden="1" x14ac:dyDescent="0.25">
      <c r="A2593" s="31" t="s">
        <v>2522</v>
      </c>
      <c r="B2593" s="31" t="s">
        <v>2576</v>
      </c>
      <c r="C2593" s="31" t="s">
        <v>2408</v>
      </c>
      <c r="D2593" s="41">
        <v>959.95431498959999</v>
      </c>
      <c r="E2593" s="31" t="s">
        <v>2409</v>
      </c>
      <c r="F2593" s="35" t="str">
        <f>INDEX('Crosswalk Particulates'!$B:$B,MATCH('2017 EPA Data'!A2593,'Crosswalk Particulates'!$A:$A,0))</f>
        <v>Residential Buildings Sector</v>
      </c>
      <c r="G2593" s="39">
        <f>INDEX('Crosswalk Particulates'!$E:$E,MATCH('2017 EPA Data'!$B2593,'Crosswalk Particulates'!$D:$D,0))</f>
        <v>0</v>
      </c>
      <c r="H2593" s="50">
        <f t="shared" si="40"/>
        <v>0</v>
      </c>
    </row>
    <row r="2594" spans="1:8" hidden="1" x14ac:dyDescent="0.25">
      <c r="A2594" s="31" t="s">
        <v>2444</v>
      </c>
      <c r="B2594" s="31" t="s">
        <v>2576</v>
      </c>
      <c r="C2594" s="31" t="s">
        <v>2408</v>
      </c>
      <c r="D2594" s="41">
        <v>953.92678000000001</v>
      </c>
      <c r="E2594" s="31" t="s">
        <v>2409</v>
      </c>
      <c r="F2594" s="35" t="str">
        <f>INDEX('Crosswalk Particulates'!$B:$B,MATCH('2017 EPA Data'!A2594,'Crosswalk Particulates'!$A:$A,0))</f>
        <v>process-other-industry</v>
      </c>
      <c r="G2594" s="39">
        <f>INDEX('Crosswalk Particulates'!$E:$E,MATCH('2017 EPA Data'!$B2594,'Crosswalk Particulates'!$D:$D,0))</f>
        <v>0</v>
      </c>
      <c r="H2594" s="50">
        <f t="shared" si="40"/>
        <v>0</v>
      </c>
    </row>
    <row r="2595" spans="1:8" hidden="1" x14ac:dyDescent="0.25">
      <c r="A2595" s="31" t="s">
        <v>2487</v>
      </c>
      <c r="B2595" s="31" t="s">
        <v>2631</v>
      </c>
      <c r="C2595" s="31" t="s">
        <v>2408</v>
      </c>
      <c r="D2595" s="41">
        <v>953.48838022888935</v>
      </c>
      <c r="E2595" s="31" t="s">
        <v>2409</v>
      </c>
      <c r="F2595" s="35" t="str">
        <f>INDEX('Crosswalk Particulates'!$B:$B,MATCH('2017 EPA Data'!A2595,'Crosswalk Particulates'!$A:$A,0))</f>
        <v>industry-fuel-coal</v>
      </c>
      <c r="G2595" s="39">
        <f>INDEX('Crosswalk Particulates'!$E:$E,MATCH('2017 EPA Data'!$B2595,'Crosswalk Particulates'!$D:$D,0))</f>
        <v>0</v>
      </c>
      <c r="H2595" s="50">
        <f t="shared" si="40"/>
        <v>0</v>
      </c>
    </row>
    <row r="2596" spans="1:8" hidden="1" x14ac:dyDescent="0.25">
      <c r="A2596" s="31" t="s">
        <v>2483</v>
      </c>
      <c r="B2596" s="31" t="s">
        <v>2607</v>
      </c>
      <c r="D2596" s="41">
        <v>951.8571053434631</v>
      </c>
      <c r="E2596" s="31" t="s">
        <v>2413</v>
      </c>
      <c r="F2596" s="35" t="str">
        <f>INDEX('Crosswalk Particulates'!$B:$B,MATCH('2017 EPA Data'!A2596,'Crosswalk Particulates'!$A:$A,0))</f>
        <v>process-ngps-industry</v>
      </c>
      <c r="G2596" s="39" t="str">
        <f>INDEX('Crosswalk Particulates'!$E:$E,MATCH('2017 EPA Data'!$B2596,'Crosswalk Particulates'!$D:$D,0))</f>
        <v>BC</v>
      </c>
      <c r="H2596" s="50">
        <f t="shared" si="40"/>
        <v>863511267.55945528</v>
      </c>
    </row>
    <row r="2597" spans="1:8" hidden="1" x14ac:dyDescent="0.25">
      <c r="A2597" s="31" t="s">
        <v>2614</v>
      </c>
      <c r="B2597" s="31" t="s">
        <v>2426</v>
      </c>
      <c r="C2597" s="31" t="s">
        <v>2408</v>
      </c>
      <c r="D2597" s="41">
        <v>951.68434251228132</v>
      </c>
      <c r="E2597" s="31" t="s">
        <v>2409</v>
      </c>
      <c r="F2597" s="35" t="str">
        <f>INDEX('Crosswalk Particulates'!$B:$B,MATCH('2017 EPA Data'!A2597,'Crosswalk Particulates'!$A:$A,0))</f>
        <v>Residential Buildings Sector</v>
      </c>
      <c r="G2597" s="39">
        <f>INDEX('Crosswalk Particulates'!$E:$E,MATCH('2017 EPA Data'!$B2597,'Crosswalk Particulates'!$D:$D,0))</f>
        <v>0</v>
      </c>
      <c r="H2597" s="50">
        <f t="shared" si="40"/>
        <v>0</v>
      </c>
    </row>
    <row r="2598" spans="1:8" hidden="1" x14ac:dyDescent="0.25">
      <c r="A2598" s="31" t="s">
        <v>2556</v>
      </c>
      <c r="B2598" s="31" t="s">
        <v>2506</v>
      </c>
      <c r="C2598" s="31" t="s">
        <v>2448</v>
      </c>
      <c r="D2598" s="41">
        <v>949.10890570199001</v>
      </c>
      <c r="E2598" s="31" t="s">
        <v>2413</v>
      </c>
      <c r="F2598" s="35" t="str">
        <f>INDEX('Crosswalk Particulates'!$B:$B,MATCH('2017 EPA Data'!A2598,'Crosswalk Particulates'!$A:$A,0))</f>
        <v>Commercial Buildings Sector</v>
      </c>
      <c r="G2598" s="39" t="str">
        <f>INDEX('Crosswalk Particulates'!$E:$E,MATCH('2017 EPA Data'!$B2598,'Crosswalk Particulates'!$D:$D,0))</f>
        <v>SOx</v>
      </c>
      <c r="H2598" s="50">
        <f t="shared" si="40"/>
        <v>861018139.81728375</v>
      </c>
    </row>
    <row r="2599" spans="1:8" hidden="1" x14ac:dyDescent="0.25">
      <c r="A2599" s="31" t="s">
        <v>2438</v>
      </c>
      <c r="B2599" s="31" t="s">
        <v>2663</v>
      </c>
      <c r="C2599" s="31" t="s">
        <v>2408</v>
      </c>
      <c r="D2599" s="41">
        <v>949.10202340000001</v>
      </c>
      <c r="E2599" s="31" t="s">
        <v>2409</v>
      </c>
      <c r="F2599" s="35" t="str">
        <f>INDEX('Crosswalk Particulates'!$B:$B,MATCH('2017 EPA Data'!A2599,'Crosswalk Particulates'!$A:$A,0))</f>
        <v>process-other-industry</v>
      </c>
      <c r="G2599" s="39">
        <f>INDEX('Crosswalk Particulates'!$E:$E,MATCH('2017 EPA Data'!$B2599,'Crosswalk Particulates'!$D:$D,0))</f>
        <v>0</v>
      </c>
      <c r="H2599" s="50">
        <f t="shared" si="40"/>
        <v>0</v>
      </c>
    </row>
    <row r="2600" spans="1:8" hidden="1" x14ac:dyDescent="0.25">
      <c r="A2600" s="31" t="s">
        <v>2429</v>
      </c>
      <c r="B2600" s="31" t="s">
        <v>2559</v>
      </c>
      <c r="C2600" s="31" t="s">
        <v>2408</v>
      </c>
      <c r="D2600" s="41">
        <v>947.97091857999999</v>
      </c>
      <c r="E2600" s="31" t="s">
        <v>2409</v>
      </c>
      <c r="F2600" s="35" t="str">
        <f>INDEX('Crosswalk Particulates'!$B:$B,MATCH('2017 EPA Data'!A2600,'Crosswalk Particulates'!$A:$A,0))</f>
        <v>process-other-industry</v>
      </c>
      <c r="G2600" s="39">
        <f>INDEX('Crosswalk Particulates'!$E:$E,MATCH('2017 EPA Data'!$B2600,'Crosswalk Particulates'!$D:$D,0))</f>
        <v>0</v>
      </c>
      <c r="H2600" s="50">
        <f t="shared" si="40"/>
        <v>0</v>
      </c>
    </row>
    <row r="2601" spans="1:8" hidden="1" x14ac:dyDescent="0.25">
      <c r="A2601" s="31" t="s">
        <v>2538</v>
      </c>
      <c r="B2601" s="31" t="s">
        <v>2506</v>
      </c>
      <c r="C2601" s="31" t="s">
        <v>2448</v>
      </c>
      <c r="D2601" s="41">
        <v>946.22942430000001</v>
      </c>
      <c r="E2601" s="31" t="s">
        <v>2413</v>
      </c>
      <c r="F2601" s="35" t="str">
        <f>INDEX('Crosswalk Particulates'!$B:$B,MATCH('2017 EPA Data'!A2601,'Crosswalk Particulates'!$A:$A,0))</f>
        <v>process-mining-industry</v>
      </c>
      <c r="G2601" s="39" t="str">
        <f>INDEX('Crosswalk Particulates'!$E:$E,MATCH('2017 EPA Data'!$B2601,'Crosswalk Particulates'!$D:$D,0))</f>
        <v>SOx</v>
      </c>
      <c r="H2601" s="50">
        <f t="shared" si="40"/>
        <v>858405915.1236949</v>
      </c>
    </row>
    <row r="2602" spans="1:8" hidden="1" x14ac:dyDescent="0.25">
      <c r="A2602" s="31" t="s">
        <v>2546</v>
      </c>
      <c r="B2602" s="31" t="s">
        <v>2550</v>
      </c>
      <c r="C2602" s="31" t="s">
        <v>2408</v>
      </c>
      <c r="D2602" s="41">
        <v>946.12265734772711</v>
      </c>
      <c r="E2602" s="31" t="s">
        <v>2409</v>
      </c>
      <c r="F2602" s="35" t="str">
        <f>INDEX('Crosswalk Particulates'!$B:$B,MATCH('2017 EPA Data'!A2602,'Crosswalk Particulates'!$A:$A,0))</f>
        <v>Commercial Buildings Sector</v>
      </c>
      <c r="G2602" s="39">
        <f>INDEX('Crosswalk Particulates'!$E:$E,MATCH('2017 EPA Data'!$B2602,'Crosswalk Particulates'!$D:$D,0))</f>
        <v>0</v>
      </c>
      <c r="H2602" s="50">
        <f t="shared" si="40"/>
        <v>0</v>
      </c>
    </row>
    <row r="2603" spans="1:8" hidden="1" x14ac:dyDescent="0.25">
      <c r="A2603" s="31" t="s">
        <v>2410</v>
      </c>
      <c r="B2603" s="31" t="s">
        <v>2681</v>
      </c>
      <c r="C2603" s="31" t="s">
        <v>2408</v>
      </c>
      <c r="D2603" s="41">
        <v>939.58</v>
      </c>
      <c r="E2603" s="31" t="s">
        <v>2409</v>
      </c>
      <c r="F2603" s="35" t="str">
        <f>INDEX('Crosswalk Particulates'!$B:$B,MATCH('2017 EPA Data'!A2603,'Crosswalk Particulates'!$A:$A,0))</f>
        <v>process-other-industry</v>
      </c>
      <c r="G2603" s="39">
        <f>INDEX('Crosswalk Particulates'!$E:$E,MATCH('2017 EPA Data'!$B2603,'Crosswalk Particulates'!$D:$D,0))</f>
        <v>0</v>
      </c>
      <c r="H2603" s="50">
        <f t="shared" si="40"/>
        <v>0</v>
      </c>
    </row>
    <row r="2604" spans="1:8" hidden="1" x14ac:dyDescent="0.25">
      <c r="A2604" s="31" t="s">
        <v>2510</v>
      </c>
      <c r="B2604" s="31" t="s">
        <v>2495</v>
      </c>
      <c r="C2604" s="31" t="s">
        <v>2408</v>
      </c>
      <c r="D2604" s="41">
        <v>933.91951200000005</v>
      </c>
      <c r="E2604" s="31" t="s">
        <v>2409</v>
      </c>
      <c r="F2604" s="35" t="str">
        <f>INDEX('Crosswalk Particulates'!$B:$B,MATCH('2017 EPA Data'!A2604,'Crosswalk Particulates'!$A:$A,0))</f>
        <v>process-iron and steel-industry</v>
      </c>
      <c r="G2604" s="39">
        <f>INDEX('Crosswalk Particulates'!$E:$E,MATCH('2017 EPA Data'!$B2604,'Crosswalk Particulates'!$D:$D,0))</f>
        <v>0</v>
      </c>
      <c r="H2604" s="50">
        <f t="shared" si="40"/>
        <v>0</v>
      </c>
    </row>
    <row r="2605" spans="1:8" hidden="1" x14ac:dyDescent="0.25">
      <c r="A2605" s="31" t="s">
        <v>2429</v>
      </c>
      <c r="B2605" s="31" t="s">
        <v>2505</v>
      </c>
      <c r="C2605" s="31" t="s">
        <v>2408</v>
      </c>
      <c r="D2605" s="41">
        <v>931.78183152144595</v>
      </c>
      <c r="E2605" s="31" t="s">
        <v>2409</v>
      </c>
      <c r="F2605" s="35" t="str">
        <f>INDEX('Crosswalk Particulates'!$B:$B,MATCH('2017 EPA Data'!A2605,'Crosswalk Particulates'!$A:$A,0))</f>
        <v>process-other-industry</v>
      </c>
      <c r="G2605" s="39">
        <f>INDEX('Crosswalk Particulates'!$E:$E,MATCH('2017 EPA Data'!$B2605,'Crosswalk Particulates'!$D:$D,0))</f>
        <v>0</v>
      </c>
      <c r="H2605" s="50">
        <f t="shared" si="40"/>
        <v>0</v>
      </c>
    </row>
    <row r="2606" spans="1:8" hidden="1" x14ac:dyDescent="0.25">
      <c r="A2606" s="31" t="s">
        <v>2510</v>
      </c>
      <c r="B2606" s="31" t="s">
        <v>2464</v>
      </c>
      <c r="C2606" s="31" t="s">
        <v>2408</v>
      </c>
      <c r="D2606" s="41">
        <v>927.45579299999997</v>
      </c>
      <c r="E2606" s="31" t="s">
        <v>2409</v>
      </c>
      <c r="F2606" s="35" t="str">
        <f>INDEX('Crosswalk Particulates'!$B:$B,MATCH('2017 EPA Data'!A2606,'Crosswalk Particulates'!$A:$A,0))</f>
        <v>process-iron and steel-industry</v>
      </c>
      <c r="G2606" s="39">
        <f>INDEX('Crosswalk Particulates'!$E:$E,MATCH('2017 EPA Data'!$B2606,'Crosswalk Particulates'!$D:$D,0))</f>
        <v>0</v>
      </c>
      <c r="H2606" s="50">
        <f t="shared" si="40"/>
        <v>0</v>
      </c>
    </row>
    <row r="2607" spans="1:8" hidden="1" x14ac:dyDescent="0.25">
      <c r="A2607" s="31" t="s">
        <v>2493</v>
      </c>
      <c r="B2607" s="31" t="s">
        <v>2525</v>
      </c>
      <c r="D2607" s="41">
        <v>925.97976275665724</v>
      </c>
      <c r="E2607" s="31" t="s">
        <v>2413</v>
      </c>
      <c r="F2607" s="35" t="str">
        <f>INDEX('Crosswalk Particulates'!$B:$B,MATCH('2017 EPA Data'!A2607,'Crosswalk Particulates'!$A:$A,0))</f>
        <v>process-other-industry</v>
      </c>
      <c r="G2607" s="39" t="str">
        <f>INDEX('Crosswalk Particulates'!$E:$E,MATCH('2017 EPA Data'!$B2607,'Crosswalk Particulates'!$D:$D,0))</f>
        <v>OC</v>
      </c>
      <c r="H2607" s="50">
        <f t="shared" si="40"/>
        <v>840035709.3346312</v>
      </c>
    </row>
    <row r="2608" spans="1:8" hidden="1" x14ac:dyDescent="0.25">
      <c r="A2608" s="31" t="s">
        <v>2429</v>
      </c>
      <c r="B2608" s="31" t="s">
        <v>2607</v>
      </c>
      <c r="D2608" s="41">
        <v>925.79845025923737</v>
      </c>
      <c r="E2608" s="31" t="s">
        <v>2413</v>
      </c>
      <c r="F2608" s="35" t="str">
        <f>INDEX('Crosswalk Particulates'!$B:$B,MATCH('2017 EPA Data'!A2608,'Crosswalk Particulates'!$A:$A,0))</f>
        <v>process-other-industry</v>
      </c>
      <c r="G2608" s="39" t="str">
        <f>INDEX('Crosswalk Particulates'!$E:$E,MATCH('2017 EPA Data'!$B2608,'Crosswalk Particulates'!$D:$D,0))</f>
        <v>BC</v>
      </c>
      <c r="H2608" s="50">
        <f t="shared" si="40"/>
        <v>839871225.2081877</v>
      </c>
    </row>
    <row r="2609" spans="1:8" hidden="1" x14ac:dyDescent="0.25">
      <c r="A2609" s="31" t="s">
        <v>2487</v>
      </c>
      <c r="B2609" s="31" t="s">
        <v>2533</v>
      </c>
      <c r="C2609" s="31" t="s">
        <v>2408</v>
      </c>
      <c r="D2609" s="41">
        <v>924.30860327718005</v>
      </c>
      <c r="E2609" s="31" t="s">
        <v>2409</v>
      </c>
      <c r="F2609" s="35" t="str">
        <f>INDEX('Crosswalk Particulates'!$B:$B,MATCH('2017 EPA Data'!A2609,'Crosswalk Particulates'!$A:$A,0))</f>
        <v>industry-fuel-coal</v>
      </c>
      <c r="G2609" s="39">
        <f>INDEX('Crosswalk Particulates'!$E:$E,MATCH('2017 EPA Data'!$B2609,'Crosswalk Particulates'!$D:$D,0))</f>
        <v>0</v>
      </c>
      <c r="H2609" s="50">
        <f t="shared" si="40"/>
        <v>0</v>
      </c>
    </row>
    <row r="2610" spans="1:8" hidden="1" x14ac:dyDescent="0.25">
      <c r="A2610" s="31" t="s">
        <v>2433</v>
      </c>
      <c r="B2610" s="31" t="s">
        <v>2558</v>
      </c>
      <c r="C2610" s="31" t="s">
        <v>2408</v>
      </c>
      <c r="D2610" s="41">
        <v>924.07878400000004</v>
      </c>
      <c r="E2610" s="31" t="s">
        <v>2409</v>
      </c>
      <c r="F2610" s="35" t="str">
        <f>INDEX('Crosswalk Particulates'!$B:$B,MATCH('2017 EPA Data'!A2610,'Crosswalk Particulates'!$A:$A,0))</f>
        <v>process-ngps-industry</v>
      </c>
      <c r="G2610" s="39">
        <f>INDEX('Crosswalk Particulates'!$E:$E,MATCH('2017 EPA Data'!$B2610,'Crosswalk Particulates'!$D:$D,0))</f>
        <v>0</v>
      </c>
      <c r="H2610" s="50">
        <f t="shared" si="40"/>
        <v>0</v>
      </c>
    </row>
    <row r="2611" spans="1:8" hidden="1" x14ac:dyDescent="0.25">
      <c r="A2611" s="31" t="s">
        <v>2520</v>
      </c>
      <c r="B2611" s="31" t="s">
        <v>2504</v>
      </c>
      <c r="C2611" s="31" t="s">
        <v>2408</v>
      </c>
      <c r="D2611" s="41">
        <v>918</v>
      </c>
      <c r="E2611" s="31" t="s">
        <v>2409</v>
      </c>
      <c r="F2611" s="35" t="str">
        <f>INDEX('Crosswalk Particulates'!$B:$B,MATCH('2017 EPA Data'!A2611,'Crosswalk Particulates'!$A:$A,0))</f>
        <v>industry-fuel-oil</v>
      </c>
      <c r="G2611" s="39">
        <f>INDEX('Crosswalk Particulates'!$E:$E,MATCH('2017 EPA Data'!$B2611,'Crosswalk Particulates'!$D:$D,0))</f>
        <v>0</v>
      </c>
      <c r="H2611" s="50">
        <f t="shared" si="40"/>
        <v>0</v>
      </c>
    </row>
    <row r="2612" spans="1:8" hidden="1" x14ac:dyDescent="0.25">
      <c r="A2612" s="31" t="s">
        <v>2429</v>
      </c>
      <c r="B2612" s="31" t="s">
        <v>2682</v>
      </c>
      <c r="C2612" s="31" t="s">
        <v>2408</v>
      </c>
      <c r="D2612" s="41">
        <v>916.68903872726003</v>
      </c>
      <c r="E2612" s="31" t="s">
        <v>2409</v>
      </c>
      <c r="F2612" s="35" t="str">
        <f>INDEX('Crosswalk Particulates'!$B:$B,MATCH('2017 EPA Data'!A2612,'Crosswalk Particulates'!$A:$A,0))</f>
        <v>process-other-industry</v>
      </c>
      <c r="G2612" s="39">
        <f>INDEX('Crosswalk Particulates'!$E:$E,MATCH('2017 EPA Data'!$B2612,'Crosswalk Particulates'!$D:$D,0))</f>
        <v>0</v>
      </c>
      <c r="H2612" s="50">
        <f t="shared" si="40"/>
        <v>0</v>
      </c>
    </row>
    <row r="2613" spans="1:8" hidden="1" x14ac:dyDescent="0.25">
      <c r="A2613" s="31" t="s">
        <v>2475</v>
      </c>
      <c r="B2613" s="31" t="s">
        <v>2447</v>
      </c>
      <c r="C2613" s="31" t="s">
        <v>2448</v>
      </c>
      <c r="D2613" s="41">
        <v>912.57323125000005</v>
      </c>
      <c r="E2613" s="31" t="s">
        <v>2413</v>
      </c>
      <c r="F2613" s="35" t="str">
        <f>INDEX('Crosswalk Particulates'!$B:$B,MATCH('2017 EPA Data'!A2613,'Crosswalk Particulates'!$A:$A,0))</f>
        <v>Electricity Sector</v>
      </c>
      <c r="G2613" s="39" t="str">
        <f>INDEX('Crosswalk Particulates'!$E:$E,MATCH('2017 EPA Data'!$B2613,'Crosswalk Particulates'!$D:$D,0))</f>
        <v>VOC</v>
      </c>
      <c r="H2613" s="50">
        <f t="shared" si="40"/>
        <v>827873494.07154083</v>
      </c>
    </row>
    <row r="2614" spans="1:8" hidden="1" x14ac:dyDescent="0.25">
      <c r="A2614" s="31" t="s">
        <v>2436</v>
      </c>
      <c r="B2614" s="31" t="s">
        <v>2550</v>
      </c>
      <c r="C2614" s="31" t="s">
        <v>2408</v>
      </c>
      <c r="D2614" s="41">
        <v>912.44274414548624</v>
      </c>
      <c r="E2614" s="31" t="s">
        <v>2409</v>
      </c>
      <c r="F2614" s="35" t="str">
        <f>INDEX('Crosswalk Particulates'!$B:$B,MATCH('2017 EPA Data'!A2614,'Crosswalk Particulates'!$A:$A,0))</f>
        <v>Transportation Sector</v>
      </c>
      <c r="G2614" s="39">
        <f>INDEX('Crosswalk Particulates'!$E:$E,MATCH('2017 EPA Data'!$B2614,'Crosswalk Particulates'!$D:$D,0))</f>
        <v>0</v>
      </c>
      <c r="H2614" s="50">
        <f t="shared" si="40"/>
        <v>0</v>
      </c>
    </row>
    <row r="2615" spans="1:8" hidden="1" x14ac:dyDescent="0.25">
      <c r="A2615" s="31" t="s">
        <v>2454</v>
      </c>
      <c r="B2615" s="31" t="s">
        <v>2607</v>
      </c>
      <c r="D2615" s="41">
        <v>910.84908261469195</v>
      </c>
      <c r="E2615" s="31" t="s">
        <v>2413</v>
      </c>
      <c r="F2615" s="35" t="str">
        <f>INDEX('Crosswalk Particulates'!$B:$B,MATCH('2017 EPA Data'!A2615,'Crosswalk Particulates'!$A:$A,0))</f>
        <v>Other-EPA</v>
      </c>
      <c r="G2615" s="39" t="str">
        <f>INDEX('Crosswalk Particulates'!$E:$E,MATCH('2017 EPA Data'!$B2615,'Crosswalk Particulates'!$D:$D,0))</f>
        <v>BC</v>
      </c>
      <c r="H2615" s="50">
        <f t="shared" si="40"/>
        <v>826309370.87996304</v>
      </c>
    </row>
    <row r="2616" spans="1:8" hidden="1" x14ac:dyDescent="0.25">
      <c r="A2616" s="31" t="s">
        <v>2499</v>
      </c>
      <c r="B2616" s="31" t="s">
        <v>2525</v>
      </c>
      <c r="D2616" s="41">
        <v>903.08362501774673</v>
      </c>
      <c r="E2616" s="31" t="s">
        <v>2413</v>
      </c>
      <c r="F2616" s="35" t="str">
        <f>INDEX('Crosswalk Particulates'!$B:$B,MATCH('2017 EPA Data'!A2616,'Crosswalk Particulates'!$A:$A,0))</f>
        <v>Electricity Sector</v>
      </c>
      <c r="G2616" s="39" t="str">
        <f>INDEX('Crosswalk Particulates'!$E:$E,MATCH('2017 EPA Data'!$B2616,'Crosswalk Particulates'!$D:$D,0))</f>
        <v>OC</v>
      </c>
      <c r="H2616" s="50">
        <f t="shared" si="40"/>
        <v>819264657.8709681</v>
      </c>
    </row>
    <row r="2617" spans="1:8" hidden="1" x14ac:dyDescent="0.25">
      <c r="A2617" s="31" t="s">
        <v>2445</v>
      </c>
      <c r="B2617" s="31" t="s">
        <v>2589</v>
      </c>
      <c r="C2617" s="31" t="s">
        <v>2412</v>
      </c>
      <c r="D2617" s="41">
        <v>899.50930446153063</v>
      </c>
      <c r="E2617" s="31" t="s">
        <v>2413</v>
      </c>
      <c r="F2617" s="35" t="str">
        <f>INDEX('Crosswalk Particulates'!$B:$B,MATCH('2017 EPA Data'!A2617,'Crosswalk Particulates'!$A:$A,0))</f>
        <v>Transportation Sector</v>
      </c>
      <c r="G2617" s="39" t="str">
        <f>INDEX('Crosswalk Particulates'!$E:$E,MATCH('2017 EPA Data'!$B2617,'Crosswalk Particulates'!$D:$D,0))</f>
        <v>N2O</v>
      </c>
      <c r="H2617" s="50">
        <f t="shared" si="40"/>
        <v>816022084.95026875</v>
      </c>
    </row>
    <row r="2618" spans="1:8" hidden="1" x14ac:dyDescent="0.25">
      <c r="A2618" s="31" t="s">
        <v>2483</v>
      </c>
      <c r="B2618" s="31" t="s">
        <v>2597</v>
      </c>
      <c r="C2618" s="31" t="s">
        <v>2408</v>
      </c>
      <c r="D2618" s="41">
        <v>898.38322052772003</v>
      </c>
      <c r="E2618" s="31" t="s">
        <v>2409</v>
      </c>
      <c r="F2618" s="35" t="str">
        <f>INDEX('Crosswalk Particulates'!$B:$B,MATCH('2017 EPA Data'!A2618,'Crosswalk Particulates'!$A:$A,0))</f>
        <v>process-ngps-industry</v>
      </c>
      <c r="G2618" s="39">
        <f>INDEX('Crosswalk Particulates'!$E:$E,MATCH('2017 EPA Data'!$B2618,'Crosswalk Particulates'!$D:$D,0))</f>
        <v>0</v>
      </c>
      <c r="H2618" s="50">
        <f t="shared" si="40"/>
        <v>0</v>
      </c>
    </row>
    <row r="2619" spans="1:8" hidden="1" x14ac:dyDescent="0.25">
      <c r="A2619" s="31" t="s">
        <v>2429</v>
      </c>
      <c r="B2619" s="31" t="s">
        <v>2609</v>
      </c>
      <c r="C2619" s="31" t="s">
        <v>2408</v>
      </c>
      <c r="D2619" s="41">
        <v>898.04</v>
      </c>
      <c r="E2619" s="31" t="s">
        <v>2409</v>
      </c>
      <c r="F2619" s="35" t="str">
        <f>INDEX('Crosswalk Particulates'!$B:$B,MATCH('2017 EPA Data'!A2619,'Crosswalk Particulates'!$A:$A,0))</f>
        <v>process-other-industry</v>
      </c>
      <c r="G2619" s="39">
        <f>INDEX('Crosswalk Particulates'!$E:$E,MATCH('2017 EPA Data'!$B2619,'Crosswalk Particulates'!$D:$D,0))</f>
        <v>0</v>
      </c>
      <c r="H2619" s="50">
        <f t="shared" si="40"/>
        <v>0</v>
      </c>
    </row>
    <row r="2620" spans="1:8" hidden="1" x14ac:dyDescent="0.25">
      <c r="A2620" s="31" t="s">
        <v>2486</v>
      </c>
      <c r="B2620" s="31" t="s">
        <v>2434</v>
      </c>
      <c r="C2620" s="31" t="s">
        <v>2408</v>
      </c>
      <c r="D2620" s="41">
        <v>897.25287500000002</v>
      </c>
      <c r="E2620" s="31" t="s">
        <v>2409</v>
      </c>
      <c r="F2620" s="35" t="str">
        <f>INDEX('Crosswalk Particulates'!$B:$B,MATCH('2017 EPA Data'!A2620,'Crosswalk Particulates'!$A:$A,0))</f>
        <v>process-other-industry</v>
      </c>
      <c r="G2620" s="39">
        <f>INDEX('Crosswalk Particulates'!$E:$E,MATCH('2017 EPA Data'!$B2620,'Crosswalk Particulates'!$D:$D,0))</f>
        <v>0</v>
      </c>
      <c r="H2620" s="50">
        <f t="shared" si="40"/>
        <v>0</v>
      </c>
    </row>
    <row r="2621" spans="1:8" hidden="1" x14ac:dyDescent="0.25">
      <c r="A2621" s="31" t="s">
        <v>2469</v>
      </c>
      <c r="B2621" s="31" t="s">
        <v>2461</v>
      </c>
      <c r="C2621" s="31" t="s">
        <v>2408</v>
      </c>
      <c r="D2621" s="41">
        <v>895.21690000000001</v>
      </c>
      <c r="E2621" s="31" t="s">
        <v>2409</v>
      </c>
      <c r="F2621" s="35" t="str">
        <f>INDEX('Crosswalk Particulates'!$B:$B,MATCH('2017 EPA Data'!A2621,'Crosswalk Particulates'!$A:$A,0))</f>
        <v>process-chemicals-industry</v>
      </c>
      <c r="G2621" s="39">
        <f>INDEX('Crosswalk Particulates'!$E:$E,MATCH('2017 EPA Data'!$B2621,'Crosswalk Particulates'!$D:$D,0))</f>
        <v>0</v>
      </c>
      <c r="H2621" s="50">
        <f t="shared" si="40"/>
        <v>0</v>
      </c>
    </row>
    <row r="2622" spans="1:8" hidden="1" x14ac:dyDescent="0.25">
      <c r="A2622" s="31" t="s">
        <v>2499</v>
      </c>
      <c r="B2622" s="31" t="s">
        <v>2576</v>
      </c>
      <c r="C2622" s="31" t="s">
        <v>2408</v>
      </c>
      <c r="D2622" s="41">
        <v>893.41604568000002</v>
      </c>
      <c r="E2622" s="31" t="s">
        <v>2409</v>
      </c>
      <c r="F2622" s="35" t="str">
        <f>INDEX('Crosswalk Particulates'!$B:$B,MATCH('2017 EPA Data'!A2622,'Crosswalk Particulates'!$A:$A,0))</f>
        <v>Electricity Sector</v>
      </c>
      <c r="G2622" s="39">
        <f>INDEX('Crosswalk Particulates'!$E:$E,MATCH('2017 EPA Data'!$B2622,'Crosswalk Particulates'!$D:$D,0))</f>
        <v>0</v>
      </c>
      <c r="H2622" s="50">
        <f t="shared" si="40"/>
        <v>0</v>
      </c>
    </row>
    <row r="2623" spans="1:8" hidden="1" x14ac:dyDescent="0.25">
      <c r="A2623" s="31" t="s">
        <v>2560</v>
      </c>
      <c r="B2623" s="31" t="s">
        <v>2576</v>
      </c>
      <c r="C2623" s="31" t="s">
        <v>2408</v>
      </c>
      <c r="D2623" s="41">
        <v>892.49316175493459</v>
      </c>
      <c r="E2623" s="31" t="s">
        <v>2409</v>
      </c>
      <c r="F2623" s="35" t="str">
        <f>INDEX('Crosswalk Particulates'!$B:$B,MATCH('2017 EPA Data'!A2623,'Crosswalk Particulates'!$A:$A,0))</f>
        <v>Commercial Buildings Sector</v>
      </c>
      <c r="G2623" s="39">
        <f>INDEX('Crosswalk Particulates'!$E:$E,MATCH('2017 EPA Data'!$B2623,'Crosswalk Particulates'!$D:$D,0))</f>
        <v>0</v>
      </c>
      <c r="H2623" s="50">
        <f t="shared" si="40"/>
        <v>0</v>
      </c>
    </row>
    <row r="2624" spans="1:8" hidden="1" x14ac:dyDescent="0.25">
      <c r="A2624" s="31" t="s">
        <v>2436</v>
      </c>
      <c r="B2624" s="31" t="s">
        <v>2576</v>
      </c>
      <c r="C2624" s="31" t="s">
        <v>2408</v>
      </c>
      <c r="D2624" s="41">
        <v>890.37803963859005</v>
      </c>
      <c r="E2624" s="31" t="s">
        <v>2409</v>
      </c>
      <c r="F2624" s="35" t="str">
        <f>INDEX('Crosswalk Particulates'!$B:$B,MATCH('2017 EPA Data'!A2624,'Crosswalk Particulates'!$A:$A,0))</f>
        <v>Transportation Sector</v>
      </c>
      <c r="G2624" s="39">
        <f>INDEX('Crosswalk Particulates'!$E:$E,MATCH('2017 EPA Data'!$B2624,'Crosswalk Particulates'!$D:$D,0))</f>
        <v>0</v>
      </c>
      <c r="H2624" s="50">
        <f t="shared" si="40"/>
        <v>0</v>
      </c>
    </row>
    <row r="2625" spans="1:8" hidden="1" x14ac:dyDescent="0.25">
      <c r="A2625" s="31" t="s">
        <v>2438</v>
      </c>
      <c r="B2625" s="31" t="s">
        <v>2673</v>
      </c>
      <c r="C2625" s="31" t="s">
        <v>2408</v>
      </c>
      <c r="D2625" s="41">
        <v>889.23979999999995</v>
      </c>
      <c r="E2625" s="31" t="s">
        <v>2409</v>
      </c>
      <c r="F2625" s="35" t="str">
        <f>INDEX('Crosswalk Particulates'!$B:$B,MATCH('2017 EPA Data'!A2625,'Crosswalk Particulates'!$A:$A,0))</f>
        <v>process-other-industry</v>
      </c>
      <c r="G2625" s="39">
        <f>INDEX('Crosswalk Particulates'!$E:$E,MATCH('2017 EPA Data'!$B2625,'Crosswalk Particulates'!$D:$D,0))</f>
        <v>0</v>
      </c>
      <c r="H2625" s="50">
        <f t="shared" si="40"/>
        <v>0</v>
      </c>
    </row>
    <row r="2626" spans="1:8" hidden="1" x14ac:dyDescent="0.25">
      <c r="A2626" s="31" t="s">
        <v>2473</v>
      </c>
      <c r="B2626" s="31" t="s">
        <v>2424</v>
      </c>
      <c r="C2626" s="31" t="s">
        <v>2408</v>
      </c>
      <c r="D2626" s="41">
        <v>883.80020735999994</v>
      </c>
      <c r="E2626" s="31" t="s">
        <v>2409</v>
      </c>
      <c r="F2626" s="35" t="str">
        <f>INDEX('Crosswalk Particulates'!$B:$B,MATCH('2017 EPA Data'!A2626,'Crosswalk Particulates'!$A:$A,0))</f>
        <v>Commercial Buildings Sector</v>
      </c>
      <c r="G2626" s="39">
        <f>INDEX('Crosswalk Particulates'!$E:$E,MATCH('2017 EPA Data'!$B2626,'Crosswalk Particulates'!$D:$D,0))</f>
        <v>0</v>
      </c>
      <c r="H2626" s="50">
        <f t="shared" si="40"/>
        <v>0</v>
      </c>
    </row>
    <row r="2627" spans="1:8" hidden="1" x14ac:dyDescent="0.25">
      <c r="A2627" s="31" t="s">
        <v>2520</v>
      </c>
      <c r="B2627" s="31" t="s">
        <v>2547</v>
      </c>
      <c r="C2627" s="31" t="s">
        <v>2408</v>
      </c>
      <c r="D2627" s="41">
        <v>883.36071218623147</v>
      </c>
      <c r="E2627" s="31" t="s">
        <v>2409</v>
      </c>
      <c r="F2627" s="35" t="str">
        <f>INDEX('Crosswalk Particulates'!$B:$B,MATCH('2017 EPA Data'!A2627,'Crosswalk Particulates'!$A:$A,0))</f>
        <v>industry-fuel-oil</v>
      </c>
      <c r="G2627" s="39">
        <f>INDEX('Crosswalk Particulates'!$E:$E,MATCH('2017 EPA Data'!$B2627,'Crosswalk Particulates'!$D:$D,0))</f>
        <v>0</v>
      </c>
      <c r="H2627" s="50">
        <f t="shared" si="40"/>
        <v>0</v>
      </c>
    </row>
    <row r="2628" spans="1:8" hidden="1" x14ac:dyDescent="0.25">
      <c r="A2628" s="31" t="s">
        <v>2410</v>
      </c>
      <c r="B2628" s="31" t="s">
        <v>2568</v>
      </c>
      <c r="C2628" s="31" t="s">
        <v>2408</v>
      </c>
      <c r="D2628" s="41">
        <v>882.07799999999997</v>
      </c>
      <c r="E2628" s="31" t="s">
        <v>2409</v>
      </c>
      <c r="F2628" s="35" t="str">
        <f>INDEX('Crosswalk Particulates'!$B:$B,MATCH('2017 EPA Data'!A2628,'Crosswalk Particulates'!$A:$A,0))</f>
        <v>process-other-industry</v>
      </c>
      <c r="G2628" s="39">
        <f>INDEX('Crosswalk Particulates'!$E:$E,MATCH('2017 EPA Data'!$B2628,'Crosswalk Particulates'!$D:$D,0))</f>
        <v>0</v>
      </c>
      <c r="H2628" s="50">
        <f t="shared" ref="H2628:H2691" si="41">IF(E2628="TON",D2628/metricton_to_shortton,0)*10^6</f>
        <v>0</v>
      </c>
    </row>
    <row r="2629" spans="1:8" hidden="1" x14ac:dyDescent="0.25">
      <c r="A2629" s="31" t="s">
        <v>2423</v>
      </c>
      <c r="B2629" s="31" t="s">
        <v>2666</v>
      </c>
      <c r="C2629" s="31" t="s">
        <v>2408</v>
      </c>
      <c r="D2629" s="41">
        <v>881.96352963602271</v>
      </c>
      <c r="E2629" s="31" t="s">
        <v>2409</v>
      </c>
      <c r="F2629" s="35" t="str">
        <f>INDEX('Crosswalk Particulates'!$B:$B,MATCH('2017 EPA Data'!A2629,'Crosswalk Particulates'!$A:$A,0))</f>
        <v>Other-EPA</v>
      </c>
      <c r="G2629" s="39">
        <f>INDEX('Crosswalk Particulates'!$E:$E,MATCH('2017 EPA Data'!$B2629,'Crosswalk Particulates'!$D:$D,0))</f>
        <v>0</v>
      </c>
      <c r="H2629" s="50">
        <f t="shared" si="41"/>
        <v>0</v>
      </c>
    </row>
    <row r="2630" spans="1:8" hidden="1" x14ac:dyDescent="0.25">
      <c r="A2630" s="31" t="s">
        <v>2410</v>
      </c>
      <c r="B2630" s="31" t="s">
        <v>2648</v>
      </c>
      <c r="C2630" s="31" t="s">
        <v>2408</v>
      </c>
      <c r="D2630" s="41">
        <v>881.82719999999995</v>
      </c>
      <c r="E2630" s="31" t="s">
        <v>2409</v>
      </c>
      <c r="F2630" s="35" t="str">
        <f>INDEX('Crosswalk Particulates'!$B:$B,MATCH('2017 EPA Data'!A2630,'Crosswalk Particulates'!$A:$A,0))</f>
        <v>process-other-industry</v>
      </c>
      <c r="G2630" s="39">
        <f>INDEX('Crosswalk Particulates'!$E:$E,MATCH('2017 EPA Data'!$B2630,'Crosswalk Particulates'!$D:$D,0))</f>
        <v>0</v>
      </c>
      <c r="H2630" s="50">
        <f t="shared" si="41"/>
        <v>0</v>
      </c>
    </row>
    <row r="2631" spans="1:8" hidden="1" x14ac:dyDescent="0.25">
      <c r="A2631" s="31" t="s">
        <v>2498</v>
      </c>
      <c r="B2631" s="31" t="s">
        <v>2462</v>
      </c>
      <c r="C2631" s="31" t="s">
        <v>2408</v>
      </c>
      <c r="D2631" s="41">
        <v>881.19</v>
      </c>
      <c r="E2631" s="31" t="s">
        <v>2409</v>
      </c>
      <c r="F2631" s="35" t="str">
        <f>INDEX('Crosswalk Particulates'!$B:$B,MATCH('2017 EPA Data'!A2631,'Crosswalk Particulates'!$A:$A,0))</f>
        <v>process-cement-industry</v>
      </c>
      <c r="G2631" s="39">
        <f>INDEX('Crosswalk Particulates'!$E:$E,MATCH('2017 EPA Data'!$B2631,'Crosswalk Particulates'!$D:$D,0))</f>
        <v>0</v>
      </c>
      <c r="H2631" s="50">
        <f t="shared" si="41"/>
        <v>0</v>
      </c>
    </row>
    <row r="2632" spans="1:8" hidden="1" x14ac:dyDescent="0.25">
      <c r="A2632" s="31" t="s">
        <v>2410</v>
      </c>
      <c r="B2632" s="31" t="s">
        <v>2599</v>
      </c>
      <c r="C2632" s="31" t="s">
        <v>2408</v>
      </c>
      <c r="D2632" s="41">
        <v>879.22854762502004</v>
      </c>
      <c r="E2632" s="31" t="s">
        <v>2409</v>
      </c>
      <c r="F2632" s="35" t="str">
        <f>INDEX('Crosswalk Particulates'!$B:$B,MATCH('2017 EPA Data'!A2632,'Crosswalk Particulates'!$A:$A,0))</f>
        <v>process-other-industry</v>
      </c>
      <c r="G2632" s="39">
        <f>INDEX('Crosswalk Particulates'!$E:$E,MATCH('2017 EPA Data'!$B2632,'Crosswalk Particulates'!$D:$D,0))</f>
        <v>0</v>
      </c>
      <c r="H2632" s="50">
        <f t="shared" si="41"/>
        <v>0</v>
      </c>
    </row>
    <row r="2633" spans="1:8" hidden="1" x14ac:dyDescent="0.25">
      <c r="A2633" s="31" t="s">
        <v>2491</v>
      </c>
      <c r="B2633" s="31" t="s">
        <v>2631</v>
      </c>
      <c r="C2633" s="31" t="s">
        <v>2408</v>
      </c>
      <c r="D2633" s="41">
        <v>878.65097573354478</v>
      </c>
      <c r="E2633" s="31" t="s">
        <v>2409</v>
      </c>
      <c r="F2633" s="35" t="str">
        <f>INDEX('Crosswalk Particulates'!$B:$B,MATCH('2017 EPA Data'!A2633,'Crosswalk Particulates'!$A:$A,0))</f>
        <v>industry-fuel-biomass</v>
      </c>
      <c r="G2633" s="39">
        <f>INDEX('Crosswalk Particulates'!$E:$E,MATCH('2017 EPA Data'!$B2633,'Crosswalk Particulates'!$D:$D,0))</f>
        <v>0</v>
      </c>
      <c r="H2633" s="50">
        <f t="shared" si="41"/>
        <v>0</v>
      </c>
    </row>
    <row r="2634" spans="1:8" hidden="1" x14ac:dyDescent="0.25">
      <c r="A2634" s="31" t="s">
        <v>2487</v>
      </c>
      <c r="B2634" s="31" t="s">
        <v>2642</v>
      </c>
      <c r="C2634" s="31" t="s">
        <v>2408</v>
      </c>
      <c r="D2634" s="41">
        <v>878.35643954821819</v>
      </c>
      <c r="E2634" s="31" t="s">
        <v>2409</v>
      </c>
      <c r="F2634" s="35" t="str">
        <f>INDEX('Crosswalk Particulates'!$B:$B,MATCH('2017 EPA Data'!A2634,'Crosswalk Particulates'!$A:$A,0))</f>
        <v>industry-fuel-coal</v>
      </c>
      <c r="G2634" s="39">
        <f>INDEX('Crosswalk Particulates'!$E:$E,MATCH('2017 EPA Data'!$B2634,'Crosswalk Particulates'!$D:$D,0))</f>
        <v>0</v>
      </c>
      <c r="H2634" s="50">
        <f t="shared" si="41"/>
        <v>0</v>
      </c>
    </row>
    <row r="2635" spans="1:8" hidden="1" x14ac:dyDescent="0.25">
      <c r="A2635" s="31" t="s">
        <v>2523</v>
      </c>
      <c r="B2635" s="31" t="s">
        <v>2496</v>
      </c>
      <c r="C2635" s="31" t="s">
        <v>2448</v>
      </c>
      <c r="D2635" s="41">
        <v>878.29894309839278</v>
      </c>
      <c r="E2635" s="31" t="s">
        <v>2413</v>
      </c>
      <c r="F2635" s="35" t="str">
        <f>INDEX('Crosswalk Particulates'!$B:$B,MATCH('2017 EPA Data'!A2635,'Crosswalk Particulates'!$A:$A,0))</f>
        <v>industry-fuel-other</v>
      </c>
      <c r="G2635" s="39">
        <f>INDEX('Crosswalk Particulates'!$E:$E,MATCH('2017 EPA Data'!$B2635,'Crosswalk Particulates'!$D:$D,0))</f>
        <v>0</v>
      </c>
      <c r="H2635" s="50">
        <f t="shared" si="41"/>
        <v>796780345.90849471</v>
      </c>
    </row>
    <row r="2636" spans="1:8" hidden="1" x14ac:dyDescent="0.25">
      <c r="A2636" s="31" t="s">
        <v>2432</v>
      </c>
      <c r="B2636" s="31" t="s">
        <v>2620</v>
      </c>
      <c r="C2636" s="31" t="s">
        <v>2408</v>
      </c>
      <c r="D2636" s="41">
        <v>876.71572398152603</v>
      </c>
      <c r="E2636" s="31" t="s">
        <v>2409</v>
      </c>
      <c r="F2636" s="35" t="str">
        <f>INDEX('Crosswalk Particulates'!$B:$B,MATCH('2017 EPA Data'!A2636,'Crosswalk Particulates'!$A:$A,0))</f>
        <v>Transportation Sector</v>
      </c>
      <c r="G2636" s="39">
        <f>INDEX('Crosswalk Particulates'!$E:$E,MATCH('2017 EPA Data'!$B2636,'Crosswalk Particulates'!$D:$D,0))</f>
        <v>0</v>
      </c>
      <c r="H2636" s="50">
        <f t="shared" si="41"/>
        <v>0</v>
      </c>
    </row>
    <row r="2637" spans="1:8" hidden="1" x14ac:dyDescent="0.25">
      <c r="A2637" s="31" t="s">
        <v>2432</v>
      </c>
      <c r="B2637" s="31" t="s">
        <v>2544</v>
      </c>
      <c r="C2637" s="31" t="s">
        <v>2408</v>
      </c>
      <c r="D2637" s="41">
        <v>876.71572398152603</v>
      </c>
      <c r="E2637" s="31" t="s">
        <v>2409</v>
      </c>
      <c r="F2637" s="35" t="str">
        <f>INDEX('Crosswalk Particulates'!$B:$B,MATCH('2017 EPA Data'!A2637,'Crosswalk Particulates'!$A:$A,0))</f>
        <v>Transportation Sector</v>
      </c>
      <c r="G2637" s="39">
        <f>INDEX('Crosswalk Particulates'!$E:$E,MATCH('2017 EPA Data'!$B2637,'Crosswalk Particulates'!$D:$D,0))</f>
        <v>0</v>
      </c>
      <c r="H2637" s="50">
        <f t="shared" si="41"/>
        <v>0</v>
      </c>
    </row>
    <row r="2638" spans="1:8" hidden="1" x14ac:dyDescent="0.25">
      <c r="A2638" s="31" t="s">
        <v>2540</v>
      </c>
      <c r="B2638" s="31" t="s">
        <v>2427</v>
      </c>
      <c r="C2638" s="31" t="s">
        <v>2408</v>
      </c>
      <c r="D2638" s="41">
        <v>872.70399176752801</v>
      </c>
      <c r="E2638" s="31" t="s">
        <v>2409</v>
      </c>
      <c r="F2638" s="35" t="str">
        <f>INDEX('Crosswalk Particulates'!$B:$B,MATCH('2017 EPA Data'!A2638,'Crosswalk Particulates'!$A:$A,0))</f>
        <v>Electricity Sector</v>
      </c>
      <c r="G2638" s="39">
        <f>INDEX('Crosswalk Particulates'!$E:$E,MATCH('2017 EPA Data'!$B2638,'Crosswalk Particulates'!$D:$D,0))</f>
        <v>0</v>
      </c>
      <c r="H2638" s="50">
        <f t="shared" si="41"/>
        <v>0</v>
      </c>
    </row>
    <row r="2639" spans="1:8" hidden="1" x14ac:dyDescent="0.25">
      <c r="A2639" s="31" t="s">
        <v>2429</v>
      </c>
      <c r="B2639" s="31" t="s">
        <v>2586</v>
      </c>
      <c r="C2639" s="31" t="s">
        <v>2408</v>
      </c>
      <c r="D2639" s="41">
        <v>870.32482471595404</v>
      </c>
      <c r="E2639" s="31" t="s">
        <v>2409</v>
      </c>
      <c r="F2639" s="35" t="str">
        <f>INDEX('Crosswalk Particulates'!$B:$B,MATCH('2017 EPA Data'!A2639,'Crosswalk Particulates'!$A:$A,0))</f>
        <v>process-other-industry</v>
      </c>
      <c r="G2639" s="39">
        <f>INDEX('Crosswalk Particulates'!$E:$E,MATCH('2017 EPA Data'!$B2639,'Crosswalk Particulates'!$D:$D,0))</f>
        <v>0</v>
      </c>
      <c r="H2639" s="50">
        <f t="shared" si="41"/>
        <v>0</v>
      </c>
    </row>
    <row r="2640" spans="1:8" hidden="1" x14ac:dyDescent="0.25">
      <c r="A2640" s="31" t="s">
        <v>2429</v>
      </c>
      <c r="B2640" s="31" t="s">
        <v>2621</v>
      </c>
      <c r="C2640" s="31" t="s">
        <v>2408</v>
      </c>
      <c r="D2640" s="41">
        <v>865.57622200000003</v>
      </c>
      <c r="E2640" s="31" t="s">
        <v>2409</v>
      </c>
      <c r="F2640" s="35" t="str">
        <f>INDEX('Crosswalk Particulates'!$B:$B,MATCH('2017 EPA Data'!A2640,'Crosswalk Particulates'!$A:$A,0))</f>
        <v>process-other-industry</v>
      </c>
      <c r="G2640" s="39">
        <f>INDEX('Crosswalk Particulates'!$E:$E,MATCH('2017 EPA Data'!$B2640,'Crosswalk Particulates'!$D:$D,0))</f>
        <v>0</v>
      </c>
      <c r="H2640" s="50">
        <f t="shared" si="41"/>
        <v>0</v>
      </c>
    </row>
    <row r="2641" spans="1:8" hidden="1" x14ac:dyDescent="0.25">
      <c r="A2641" s="31" t="s">
        <v>2520</v>
      </c>
      <c r="B2641" s="31" t="s">
        <v>2559</v>
      </c>
      <c r="C2641" s="31" t="s">
        <v>2408</v>
      </c>
      <c r="D2641" s="41">
        <v>859.03613680000001</v>
      </c>
      <c r="E2641" s="31" t="s">
        <v>2409</v>
      </c>
      <c r="F2641" s="35" t="str">
        <f>INDEX('Crosswalk Particulates'!$B:$B,MATCH('2017 EPA Data'!A2641,'Crosswalk Particulates'!$A:$A,0))</f>
        <v>industry-fuel-oil</v>
      </c>
      <c r="G2641" s="39">
        <f>INDEX('Crosswalk Particulates'!$E:$E,MATCH('2017 EPA Data'!$B2641,'Crosswalk Particulates'!$D:$D,0))</f>
        <v>0</v>
      </c>
      <c r="H2641" s="50">
        <f t="shared" si="41"/>
        <v>0</v>
      </c>
    </row>
    <row r="2642" spans="1:8" hidden="1" x14ac:dyDescent="0.25">
      <c r="A2642" s="31" t="s">
        <v>2456</v>
      </c>
      <c r="B2642" s="31" t="s">
        <v>2536</v>
      </c>
      <c r="C2642" s="31" t="s">
        <v>2408</v>
      </c>
      <c r="D2642" s="41">
        <v>858.90501400000005</v>
      </c>
      <c r="E2642" s="31" t="s">
        <v>2409</v>
      </c>
      <c r="F2642" s="35" t="str">
        <f>INDEX('Crosswalk Particulates'!$B:$B,MATCH('2017 EPA Data'!A2642,'Crosswalk Particulates'!$A:$A,0))</f>
        <v>Electricity Sector</v>
      </c>
      <c r="G2642" s="39">
        <f>INDEX('Crosswalk Particulates'!$E:$E,MATCH('2017 EPA Data'!$B2642,'Crosswalk Particulates'!$D:$D,0))</f>
        <v>0</v>
      </c>
      <c r="H2642" s="50">
        <f t="shared" si="41"/>
        <v>0</v>
      </c>
    </row>
    <row r="2643" spans="1:8" hidden="1" x14ac:dyDescent="0.25">
      <c r="A2643" s="31" t="s">
        <v>2469</v>
      </c>
      <c r="B2643" s="31" t="s">
        <v>2644</v>
      </c>
      <c r="D2643" s="41">
        <v>854.92631540089178</v>
      </c>
      <c r="E2643" s="31" t="s">
        <v>2413</v>
      </c>
      <c r="F2643" s="35" t="str">
        <f>INDEX('Crosswalk Particulates'!$B:$B,MATCH('2017 EPA Data'!A2643,'Crosswalk Particulates'!$A:$A,0))</f>
        <v>process-chemicals-industry</v>
      </c>
      <c r="G2643" s="39">
        <f>INDEX('Crosswalk Particulates'!$E:$E,MATCH('2017 EPA Data'!$B2643,'Crosswalk Particulates'!$D:$D,0))</f>
        <v>0</v>
      </c>
      <c r="H2643" s="50">
        <f t="shared" si="41"/>
        <v>775577029.51156378</v>
      </c>
    </row>
    <row r="2644" spans="1:8" hidden="1" x14ac:dyDescent="0.25">
      <c r="A2644" s="31" t="s">
        <v>2410</v>
      </c>
      <c r="B2644" s="31" t="s">
        <v>2630</v>
      </c>
      <c r="C2644" s="31" t="s">
        <v>2408</v>
      </c>
      <c r="D2644" s="41">
        <v>851.20759970760002</v>
      </c>
      <c r="E2644" s="31" t="s">
        <v>2409</v>
      </c>
      <c r="F2644" s="35" t="str">
        <f>INDEX('Crosswalk Particulates'!$B:$B,MATCH('2017 EPA Data'!A2644,'Crosswalk Particulates'!$A:$A,0))</f>
        <v>process-other-industry</v>
      </c>
      <c r="G2644" s="39">
        <f>INDEX('Crosswalk Particulates'!$E:$E,MATCH('2017 EPA Data'!$B2644,'Crosswalk Particulates'!$D:$D,0))</f>
        <v>0</v>
      </c>
      <c r="H2644" s="50">
        <f t="shared" si="41"/>
        <v>0</v>
      </c>
    </row>
    <row r="2645" spans="1:8" hidden="1" x14ac:dyDescent="0.25">
      <c r="A2645" s="31" t="s">
        <v>2523</v>
      </c>
      <c r="B2645" s="31" t="s">
        <v>2465</v>
      </c>
      <c r="C2645" s="31" t="s">
        <v>2408</v>
      </c>
      <c r="D2645" s="41">
        <v>849.98750117999998</v>
      </c>
      <c r="E2645" s="31" t="s">
        <v>2409</v>
      </c>
      <c r="F2645" s="35" t="str">
        <f>INDEX('Crosswalk Particulates'!$B:$B,MATCH('2017 EPA Data'!A2645,'Crosswalk Particulates'!$A:$A,0))</f>
        <v>industry-fuel-other</v>
      </c>
      <c r="G2645" s="39">
        <f>INDEX('Crosswalk Particulates'!$E:$E,MATCH('2017 EPA Data'!$B2645,'Crosswalk Particulates'!$D:$D,0))</f>
        <v>0</v>
      </c>
      <c r="H2645" s="50">
        <f t="shared" si="41"/>
        <v>0</v>
      </c>
    </row>
    <row r="2646" spans="1:8" hidden="1" x14ac:dyDescent="0.25">
      <c r="A2646" s="31" t="s">
        <v>2614</v>
      </c>
      <c r="B2646" s="31" t="s">
        <v>2471</v>
      </c>
      <c r="C2646" s="31" t="s">
        <v>2408</v>
      </c>
      <c r="D2646" s="41">
        <v>849.55479600000001</v>
      </c>
      <c r="E2646" s="31" t="s">
        <v>2409</v>
      </c>
      <c r="F2646" s="35" t="str">
        <f>INDEX('Crosswalk Particulates'!$B:$B,MATCH('2017 EPA Data'!A2646,'Crosswalk Particulates'!$A:$A,0))</f>
        <v>Residential Buildings Sector</v>
      </c>
      <c r="G2646" s="39">
        <f>INDEX('Crosswalk Particulates'!$E:$E,MATCH('2017 EPA Data'!$B2646,'Crosswalk Particulates'!$D:$D,0))</f>
        <v>0</v>
      </c>
      <c r="H2646" s="50">
        <f t="shared" si="41"/>
        <v>0</v>
      </c>
    </row>
    <row r="2647" spans="1:8" hidden="1" x14ac:dyDescent="0.25">
      <c r="A2647" s="31" t="s">
        <v>2498</v>
      </c>
      <c r="B2647" s="31" t="s">
        <v>2525</v>
      </c>
      <c r="D2647" s="41">
        <v>847.79550785863535</v>
      </c>
      <c r="E2647" s="31" t="s">
        <v>2413</v>
      </c>
      <c r="F2647" s="35" t="str">
        <f>INDEX('Crosswalk Particulates'!$B:$B,MATCH('2017 EPA Data'!A2647,'Crosswalk Particulates'!$A:$A,0))</f>
        <v>process-cement-industry</v>
      </c>
      <c r="G2647" s="39" t="str">
        <f>INDEX('Crosswalk Particulates'!$E:$E,MATCH('2017 EPA Data'!$B2647,'Crosswalk Particulates'!$D:$D,0))</f>
        <v>OC</v>
      </c>
      <c r="H2647" s="50">
        <f t="shared" si="41"/>
        <v>769108062.03212833</v>
      </c>
    </row>
    <row r="2648" spans="1:8" hidden="1" x14ac:dyDescent="0.25">
      <c r="A2648" s="31" t="s">
        <v>2477</v>
      </c>
      <c r="B2648" s="31" t="s">
        <v>2554</v>
      </c>
      <c r="C2648" s="31" t="s">
        <v>2408</v>
      </c>
      <c r="D2648" s="41">
        <v>841.86389758000303</v>
      </c>
      <c r="E2648" s="31" t="s">
        <v>2409</v>
      </c>
      <c r="F2648" s="35" t="str">
        <f>INDEX('Crosswalk Particulates'!$B:$B,MATCH('2017 EPA Data'!A2648,'Crosswalk Particulates'!$A:$A,0))</f>
        <v>process-other-industry</v>
      </c>
      <c r="G2648" s="39">
        <f>INDEX('Crosswalk Particulates'!$E:$E,MATCH('2017 EPA Data'!$B2648,'Crosswalk Particulates'!$D:$D,0))</f>
        <v>0</v>
      </c>
      <c r="H2648" s="50">
        <f t="shared" si="41"/>
        <v>0</v>
      </c>
    </row>
    <row r="2649" spans="1:8" hidden="1" x14ac:dyDescent="0.25">
      <c r="A2649" s="31" t="s">
        <v>2438</v>
      </c>
      <c r="B2649" s="31" t="s">
        <v>2525</v>
      </c>
      <c r="D2649" s="41">
        <v>840.7414245976363</v>
      </c>
      <c r="E2649" s="31" t="s">
        <v>2413</v>
      </c>
      <c r="F2649" s="35" t="str">
        <f>INDEX('Crosswalk Particulates'!$B:$B,MATCH('2017 EPA Data'!A2649,'Crosswalk Particulates'!$A:$A,0))</f>
        <v>process-other-industry</v>
      </c>
      <c r="G2649" s="39" t="str">
        <f>INDEX('Crosswalk Particulates'!$E:$E,MATCH('2017 EPA Data'!$B2649,'Crosswalk Particulates'!$D:$D,0))</f>
        <v>OC</v>
      </c>
      <c r="H2649" s="50">
        <f t="shared" si="41"/>
        <v>762708697.73261285</v>
      </c>
    </row>
    <row r="2650" spans="1:8" hidden="1" x14ac:dyDescent="0.25">
      <c r="A2650" s="31" t="s">
        <v>2546</v>
      </c>
      <c r="B2650" s="31" t="s">
        <v>2606</v>
      </c>
      <c r="C2650" s="31" t="s">
        <v>2408</v>
      </c>
      <c r="D2650" s="41">
        <v>840.45887200000004</v>
      </c>
      <c r="E2650" s="31" t="s">
        <v>2409</v>
      </c>
      <c r="F2650" s="35" t="str">
        <f>INDEX('Crosswalk Particulates'!$B:$B,MATCH('2017 EPA Data'!A2650,'Crosswalk Particulates'!$A:$A,0))</f>
        <v>Commercial Buildings Sector</v>
      </c>
      <c r="G2650" s="39">
        <f>INDEX('Crosswalk Particulates'!$E:$E,MATCH('2017 EPA Data'!$B2650,'Crosswalk Particulates'!$D:$D,0))</f>
        <v>0</v>
      </c>
      <c r="H2650" s="50">
        <f t="shared" si="41"/>
        <v>0</v>
      </c>
    </row>
    <row r="2651" spans="1:8" hidden="1" x14ac:dyDescent="0.25">
      <c r="A2651" s="31" t="s">
        <v>2456</v>
      </c>
      <c r="B2651" s="31" t="s">
        <v>2574</v>
      </c>
      <c r="C2651" s="31" t="s">
        <v>2408</v>
      </c>
      <c r="D2651" s="41">
        <v>838.46342279999999</v>
      </c>
      <c r="E2651" s="31" t="s">
        <v>2409</v>
      </c>
      <c r="F2651" s="35" t="str">
        <f>INDEX('Crosswalk Particulates'!$B:$B,MATCH('2017 EPA Data'!A2651,'Crosswalk Particulates'!$A:$A,0))</f>
        <v>Electricity Sector</v>
      </c>
      <c r="G2651" s="39">
        <f>INDEX('Crosswalk Particulates'!$E:$E,MATCH('2017 EPA Data'!$B2651,'Crosswalk Particulates'!$D:$D,0))</f>
        <v>0</v>
      </c>
      <c r="H2651" s="50">
        <f t="shared" si="41"/>
        <v>0</v>
      </c>
    </row>
    <row r="2652" spans="1:8" hidden="1" x14ac:dyDescent="0.25">
      <c r="A2652" s="31" t="s">
        <v>2487</v>
      </c>
      <c r="B2652" s="31" t="s">
        <v>2431</v>
      </c>
      <c r="C2652" s="31" t="s">
        <v>2408</v>
      </c>
      <c r="D2652" s="41">
        <v>837</v>
      </c>
      <c r="E2652" s="31" t="s">
        <v>2409</v>
      </c>
      <c r="F2652" s="35" t="str">
        <f>INDEX('Crosswalk Particulates'!$B:$B,MATCH('2017 EPA Data'!A2652,'Crosswalk Particulates'!$A:$A,0))</f>
        <v>industry-fuel-coal</v>
      </c>
      <c r="G2652" s="39">
        <f>INDEX('Crosswalk Particulates'!$E:$E,MATCH('2017 EPA Data'!$B2652,'Crosswalk Particulates'!$D:$D,0))</f>
        <v>0</v>
      </c>
      <c r="H2652" s="50">
        <f t="shared" si="41"/>
        <v>0</v>
      </c>
    </row>
    <row r="2653" spans="1:8" hidden="1" x14ac:dyDescent="0.25">
      <c r="A2653" s="31" t="s">
        <v>2487</v>
      </c>
      <c r="B2653" s="31" t="s">
        <v>2552</v>
      </c>
      <c r="C2653" s="31" t="s">
        <v>2408</v>
      </c>
      <c r="D2653" s="41">
        <v>836.71287589999997</v>
      </c>
      <c r="E2653" s="31" t="s">
        <v>2409</v>
      </c>
      <c r="F2653" s="35" t="str">
        <f>INDEX('Crosswalk Particulates'!$B:$B,MATCH('2017 EPA Data'!A2653,'Crosswalk Particulates'!$A:$A,0))</f>
        <v>industry-fuel-coal</v>
      </c>
      <c r="G2653" s="39">
        <f>INDEX('Crosswalk Particulates'!$E:$E,MATCH('2017 EPA Data'!$B2653,'Crosswalk Particulates'!$D:$D,0))</f>
        <v>0</v>
      </c>
      <c r="H2653" s="50">
        <f t="shared" si="41"/>
        <v>0</v>
      </c>
    </row>
    <row r="2654" spans="1:8" hidden="1" x14ac:dyDescent="0.25">
      <c r="A2654" s="31" t="s">
        <v>2523</v>
      </c>
      <c r="B2654" s="31" t="s">
        <v>2554</v>
      </c>
      <c r="C2654" s="31" t="s">
        <v>2408</v>
      </c>
      <c r="D2654" s="41">
        <v>834.75784132340004</v>
      </c>
      <c r="E2654" s="31" t="s">
        <v>2409</v>
      </c>
      <c r="F2654" s="35" t="str">
        <f>INDEX('Crosswalk Particulates'!$B:$B,MATCH('2017 EPA Data'!A2654,'Crosswalk Particulates'!$A:$A,0))</f>
        <v>industry-fuel-other</v>
      </c>
      <c r="G2654" s="39">
        <f>INDEX('Crosswalk Particulates'!$E:$E,MATCH('2017 EPA Data'!$B2654,'Crosswalk Particulates'!$D:$D,0))</f>
        <v>0</v>
      </c>
      <c r="H2654" s="50">
        <f t="shared" si="41"/>
        <v>0</v>
      </c>
    </row>
    <row r="2655" spans="1:8" hidden="1" x14ac:dyDescent="0.25">
      <c r="A2655" s="31" t="s">
        <v>2456</v>
      </c>
      <c r="B2655" s="31" t="s">
        <v>2581</v>
      </c>
      <c r="C2655" s="31" t="s">
        <v>2408</v>
      </c>
      <c r="D2655" s="41">
        <v>834.09035283242793</v>
      </c>
      <c r="E2655" s="31" t="s">
        <v>2409</v>
      </c>
      <c r="F2655" s="35" t="str">
        <f>INDEX('Crosswalk Particulates'!$B:$B,MATCH('2017 EPA Data'!A2655,'Crosswalk Particulates'!$A:$A,0))</f>
        <v>Electricity Sector</v>
      </c>
      <c r="G2655" s="39">
        <f>INDEX('Crosswalk Particulates'!$E:$E,MATCH('2017 EPA Data'!$B2655,'Crosswalk Particulates'!$D:$D,0))</f>
        <v>0</v>
      </c>
      <c r="H2655" s="50">
        <f t="shared" si="41"/>
        <v>0</v>
      </c>
    </row>
    <row r="2656" spans="1:8" hidden="1" x14ac:dyDescent="0.25">
      <c r="A2656" s="31" t="s">
        <v>2556</v>
      </c>
      <c r="B2656" s="31" t="s">
        <v>2644</v>
      </c>
      <c r="D2656" s="41">
        <v>833.76102802523337</v>
      </c>
      <c r="E2656" s="31" t="s">
        <v>2413</v>
      </c>
      <c r="F2656" s="35" t="str">
        <f>INDEX('Crosswalk Particulates'!$B:$B,MATCH('2017 EPA Data'!A2656,'Crosswalk Particulates'!$A:$A,0))</f>
        <v>Commercial Buildings Sector</v>
      </c>
      <c r="G2656" s="39">
        <f>INDEX('Crosswalk Particulates'!$E:$E,MATCH('2017 EPA Data'!$B2656,'Crosswalk Particulates'!$D:$D,0))</f>
        <v>0</v>
      </c>
      <c r="H2656" s="50">
        <f t="shared" si="41"/>
        <v>756376180.95203114</v>
      </c>
    </row>
    <row r="2657" spans="1:8" hidden="1" x14ac:dyDescent="0.25">
      <c r="A2657" s="31" t="s">
        <v>2523</v>
      </c>
      <c r="B2657" s="31" t="s">
        <v>2488</v>
      </c>
      <c r="C2657" s="31" t="s">
        <v>2412</v>
      </c>
      <c r="D2657" s="41">
        <v>832.97241433925626</v>
      </c>
      <c r="E2657" s="31" t="s">
        <v>2413</v>
      </c>
      <c r="F2657" s="35" t="str">
        <f>INDEX('Crosswalk Particulates'!$B:$B,MATCH('2017 EPA Data'!A2657,'Crosswalk Particulates'!$A:$A,0))</f>
        <v>industry-fuel-other</v>
      </c>
      <c r="G2657" s="39" t="str">
        <f>INDEX('Crosswalk Particulates'!$E:$E,MATCH('2017 EPA Data'!$B2657,'Crosswalk Particulates'!$D:$D,0))</f>
        <v>CH4</v>
      </c>
      <c r="H2657" s="50">
        <f t="shared" si="41"/>
        <v>755660761.79954481</v>
      </c>
    </row>
    <row r="2658" spans="1:8" hidden="1" x14ac:dyDescent="0.25">
      <c r="A2658" s="31" t="s">
        <v>2583</v>
      </c>
      <c r="B2658" s="31" t="s">
        <v>2525</v>
      </c>
      <c r="D2658" s="41">
        <v>831.5696401210472</v>
      </c>
      <c r="E2658" s="31" t="s">
        <v>2413</v>
      </c>
      <c r="F2658" s="35" t="str">
        <f>INDEX('Crosswalk Particulates'!$B:$B,MATCH('2017 EPA Data'!A2658,'Crosswalk Particulates'!$A:$A,0))</f>
        <v>Residential Buildings Sector</v>
      </c>
      <c r="G2658" s="39" t="str">
        <f>INDEX('Crosswalk Particulates'!$E:$E,MATCH('2017 EPA Data'!$B2658,'Crosswalk Particulates'!$D:$D,0))</f>
        <v>OC</v>
      </c>
      <c r="H2658" s="50">
        <f t="shared" si="41"/>
        <v>754388184.92170739</v>
      </c>
    </row>
    <row r="2659" spans="1:8" hidden="1" x14ac:dyDescent="0.25">
      <c r="A2659" s="31" t="s">
        <v>2429</v>
      </c>
      <c r="B2659" s="31" t="s">
        <v>2630</v>
      </c>
      <c r="C2659" s="31" t="s">
        <v>2408</v>
      </c>
      <c r="D2659" s="41">
        <v>831.41376165999998</v>
      </c>
      <c r="E2659" s="31" t="s">
        <v>2409</v>
      </c>
      <c r="F2659" s="35" t="str">
        <f>INDEX('Crosswalk Particulates'!$B:$B,MATCH('2017 EPA Data'!A2659,'Crosswalk Particulates'!$A:$A,0))</f>
        <v>process-other-industry</v>
      </c>
      <c r="G2659" s="39">
        <f>INDEX('Crosswalk Particulates'!$E:$E,MATCH('2017 EPA Data'!$B2659,'Crosswalk Particulates'!$D:$D,0))</f>
        <v>0</v>
      </c>
      <c r="H2659" s="50">
        <f t="shared" si="41"/>
        <v>0</v>
      </c>
    </row>
    <row r="2660" spans="1:8" hidden="1" x14ac:dyDescent="0.25">
      <c r="A2660" s="31" t="s">
        <v>2546</v>
      </c>
      <c r="B2660" s="31" t="s">
        <v>2617</v>
      </c>
      <c r="C2660" s="31" t="s">
        <v>2408</v>
      </c>
      <c r="D2660" s="41">
        <v>830.55360925909611</v>
      </c>
      <c r="E2660" s="31" t="s">
        <v>2409</v>
      </c>
      <c r="F2660" s="35" t="str">
        <f>INDEX('Crosswalk Particulates'!$B:$B,MATCH('2017 EPA Data'!A2660,'Crosswalk Particulates'!$A:$A,0))</f>
        <v>Commercial Buildings Sector</v>
      </c>
      <c r="G2660" s="39">
        <f>INDEX('Crosswalk Particulates'!$E:$E,MATCH('2017 EPA Data'!$B2660,'Crosswalk Particulates'!$D:$D,0))</f>
        <v>0</v>
      </c>
      <c r="H2660" s="50">
        <f t="shared" si="41"/>
        <v>0</v>
      </c>
    </row>
    <row r="2661" spans="1:8" hidden="1" x14ac:dyDescent="0.25">
      <c r="A2661" s="31" t="s">
        <v>2483</v>
      </c>
      <c r="B2661" s="31" t="s">
        <v>2565</v>
      </c>
      <c r="C2661" s="31" t="s">
        <v>2408</v>
      </c>
      <c r="D2661" s="41">
        <v>829.16</v>
      </c>
      <c r="E2661" s="31" t="s">
        <v>2409</v>
      </c>
      <c r="F2661" s="35" t="str">
        <f>INDEX('Crosswalk Particulates'!$B:$B,MATCH('2017 EPA Data'!A2661,'Crosswalk Particulates'!$A:$A,0))</f>
        <v>process-ngps-industry</v>
      </c>
      <c r="G2661" s="39">
        <f>INDEX('Crosswalk Particulates'!$E:$E,MATCH('2017 EPA Data'!$B2661,'Crosswalk Particulates'!$D:$D,0))</f>
        <v>0</v>
      </c>
      <c r="H2661" s="50">
        <f t="shared" si="41"/>
        <v>0</v>
      </c>
    </row>
    <row r="2662" spans="1:8" hidden="1" x14ac:dyDescent="0.25">
      <c r="A2662" s="31" t="s">
        <v>2556</v>
      </c>
      <c r="B2662" s="31" t="s">
        <v>2484</v>
      </c>
      <c r="C2662" s="31" t="s">
        <v>2408</v>
      </c>
      <c r="D2662" s="41">
        <v>828.70135440000001</v>
      </c>
      <c r="E2662" s="31" t="s">
        <v>2409</v>
      </c>
      <c r="F2662" s="35" t="str">
        <f>INDEX('Crosswalk Particulates'!$B:$B,MATCH('2017 EPA Data'!A2662,'Crosswalk Particulates'!$A:$A,0))</f>
        <v>Commercial Buildings Sector</v>
      </c>
      <c r="G2662" s="39">
        <f>INDEX('Crosswalk Particulates'!$E:$E,MATCH('2017 EPA Data'!$B2662,'Crosswalk Particulates'!$D:$D,0))</f>
        <v>0</v>
      </c>
      <c r="H2662" s="50">
        <f t="shared" si="41"/>
        <v>0</v>
      </c>
    </row>
    <row r="2663" spans="1:8" hidden="1" x14ac:dyDescent="0.25">
      <c r="A2663" s="31" t="s">
        <v>2520</v>
      </c>
      <c r="B2663" s="31" t="s">
        <v>2468</v>
      </c>
      <c r="C2663" s="31" t="s">
        <v>2408</v>
      </c>
      <c r="D2663" s="41">
        <v>827.8</v>
      </c>
      <c r="E2663" s="31" t="s">
        <v>2409</v>
      </c>
      <c r="F2663" s="35" t="str">
        <f>INDEX('Crosswalk Particulates'!$B:$B,MATCH('2017 EPA Data'!A2663,'Crosswalk Particulates'!$A:$A,0))</f>
        <v>industry-fuel-oil</v>
      </c>
      <c r="G2663" s="39">
        <f>INDEX('Crosswalk Particulates'!$E:$E,MATCH('2017 EPA Data'!$B2663,'Crosswalk Particulates'!$D:$D,0))</f>
        <v>0</v>
      </c>
      <c r="H2663" s="50">
        <f t="shared" si="41"/>
        <v>0</v>
      </c>
    </row>
    <row r="2664" spans="1:8" hidden="1" x14ac:dyDescent="0.25">
      <c r="A2664" s="31" t="s">
        <v>2487</v>
      </c>
      <c r="B2664" s="31" t="s">
        <v>2608</v>
      </c>
      <c r="C2664" s="31" t="s">
        <v>2408</v>
      </c>
      <c r="D2664" s="41">
        <v>824.71004266</v>
      </c>
      <c r="E2664" s="31" t="s">
        <v>2409</v>
      </c>
      <c r="F2664" s="35" t="str">
        <f>INDEX('Crosswalk Particulates'!$B:$B,MATCH('2017 EPA Data'!A2664,'Crosswalk Particulates'!$A:$A,0))</f>
        <v>industry-fuel-coal</v>
      </c>
      <c r="G2664" s="39">
        <f>INDEX('Crosswalk Particulates'!$E:$E,MATCH('2017 EPA Data'!$B2664,'Crosswalk Particulates'!$D:$D,0))</f>
        <v>0</v>
      </c>
      <c r="H2664" s="50">
        <f t="shared" si="41"/>
        <v>0</v>
      </c>
    </row>
    <row r="2665" spans="1:8" hidden="1" x14ac:dyDescent="0.25">
      <c r="A2665" s="31" t="s">
        <v>2425</v>
      </c>
      <c r="B2665" s="31" t="s">
        <v>2620</v>
      </c>
      <c r="C2665" s="31" t="s">
        <v>2408</v>
      </c>
      <c r="D2665" s="41">
        <v>822.62679062404004</v>
      </c>
      <c r="E2665" s="31" t="s">
        <v>2409</v>
      </c>
      <c r="F2665" s="35" t="str">
        <f>INDEX('Crosswalk Particulates'!$B:$B,MATCH('2017 EPA Data'!A2665,'Crosswalk Particulates'!$A:$A,0))</f>
        <v>Other-EPA</v>
      </c>
      <c r="G2665" s="39">
        <f>INDEX('Crosswalk Particulates'!$E:$E,MATCH('2017 EPA Data'!$B2665,'Crosswalk Particulates'!$D:$D,0))</f>
        <v>0</v>
      </c>
      <c r="H2665" s="50">
        <f t="shared" si="41"/>
        <v>0</v>
      </c>
    </row>
    <row r="2666" spans="1:8" hidden="1" x14ac:dyDescent="0.25">
      <c r="A2666" s="31" t="s">
        <v>2456</v>
      </c>
      <c r="B2666" s="31" t="s">
        <v>2654</v>
      </c>
      <c r="C2666" s="31" t="s">
        <v>2408</v>
      </c>
      <c r="D2666" s="41">
        <v>821.40485635146172</v>
      </c>
      <c r="E2666" s="31" t="s">
        <v>2409</v>
      </c>
      <c r="F2666" s="35" t="str">
        <f>INDEX('Crosswalk Particulates'!$B:$B,MATCH('2017 EPA Data'!A2666,'Crosswalk Particulates'!$A:$A,0))</f>
        <v>Electricity Sector</v>
      </c>
      <c r="G2666" s="39">
        <f>INDEX('Crosswalk Particulates'!$E:$E,MATCH('2017 EPA Data'!$B2666,'Crosswalk Particulates'!$D:$D,0))</f>
        <v>0</v>
      </c>
      <c r="H2666" s="50">
        <f t="shared" si="41"/>
        <v>0</v>
      </c>
    </row>
    <row r="2667" spans="1:8" hidden="1" x14ac:dyDescent="0.25">
      <c r="A2667" s="31" t="s">
        <v>2410</v>
      </c>
      <c r="B2667" s="31" t="s">
        <v>2656</v>
      </c>
      <c r="C2667" s="31" t="s">
        <v>2408</v>
      </c>
      <c r="D2667" s="41">
        <v>818.49212460000001</v>
      </c>
      <c r="E2667" s="31" t="s">
        <v>2409</v>
      </c>
      <c r="F2667" s="35" t="str">
        <f>INDEX('Crosswalk Particulates'!$B:$B,MATCH('2017 EPA Data'!A2667,'Crosswalk Particulates'!$A:$A,0))</f>
        <v>process-other-industry</v>
      </c>
      <c r="G2667" s="39">
        <f>INDEX('Crosswalk Particulates'!$E:$E,MATCH('2017 EPA Data'!$B2667,'Crosswalk Particulates'!$D:$D,0))</f>
        <v>0</v>
      </c>
      <c r="H2667" s="50">
        <f t="shared" si="41"/>
        <v>0</v>
      </c>
    </row>
    <row r="2668" spans="1:8" hidden="1" x14ac:dyDescent="0.25">
      <c r="A2668" s="31" t="s">
        <v>2425</v>
      </c>
      <c r="B2668" s="31" t="s">
        <v>2550</v>
      </c>
      <c r="C2668" s="31" t="s">
        <v>2408</v>
      </c>
      <c r="D2668" s="41">
        <v>816.52904421935307</v>
      </c>
      <c r="E2668" s="31" t="s">
        <v>2409</v>
      </c>
      <c r="F2668" s="35" t="str">
        <f>INDEX('Crosswalk Particulates'!$B:$B,MATCH('2017 EPA Data'!A2668,'Crosswalk Particulates'!$A:$A,0))</f>
        <v>Other-EPA</v>
      </c>
      <c r="G2668" s="39">
        <f>INDEX('Crosswalk Particulates'!$E:$E,MATCH('2017 EPA Data'!$B2668,'Crosswalk Particulates'!$D:$D,0))</f>
        <v>0</v>
      </c>
      <c r="H2668" s="50">
        <f t="shared" si="41"/>
        <v>0</v>
      </c>
    </row>
    <row r="2669" spans="1:8" hidden="1" x14ac:dyDescent="0.25">
      <c r="A2669" s="31" t="s">
        <v>2410</v>
      </c>
      <c r="B2669" s="31" t="s">
        <v>2682</v>
      </c>
      <c r="C2669" s="31" t="s">
        <v>2408</v>
      </c>
      <c r="D2669" s="41">
        <v>814.77412184119999</v>
      </c>
      <c r="E2669" s="31" t="s">
        <v>2409</v>
      </c>
      <c r="F2669" s="35" t="str">
        <f>INDEX('Crosswalk Particulates'!$B:$B,MATCH('2017 EPA Data'!A2669,'Crosswalk Particulates'!$A:$A,0))</f>
        <v>process-other-industry</v>
      </c>
      <c r="G2669" s="39">
        <f>INDEX('Crosswalk Particulates'!$E:$E,MATCH('2017 EPA Data'!$B2669,'Crosswalk Particulates'!$D:$D,0))</f>
        <v>0</v>
      </c>
      <c r="H2669" s="50">
        <f t="shared" si="41"/>
        <v>0</v>
      </c>
    </row>
    <row r="2670" spans="1:8" hidden="1" x14ac:dyDescent="0.25">
      <c r="A2670" s="31" t="s">
        <v>2460</v>
      </c>
      <c r="B2670" s="31" t="s">
        <v>2521</v>
      </c>
      <c r="D2670" s="41">
        <v>811.55064846692869</v>
      </c>
      <c r="E2670" s="31" t="s">
        <v>2413</v>
      </c>
      <c r="F2670" s="35" t="str">
        <f>INDEX('Crosswalk Particulates'!$B:$B,MATCH('2017 EPA Data'!A2670,'Crosswalk Particulates'!$A:$A,0))</f>
        <v>Transportation Sector</v>
      </c>
      <c r="G2670" s="39">
        <f>INDEX('Crosswalk Particulates'!$E:$E,MATCH('2017 EPA Data'!$B2670,'Crosswalk Particulates'!$D:$D,0))</f>
        <v>0</v>
      </c>
      <c r="H2670" s="50">
        <f t="shared" si="41"/>
        <v>736227239.58498859</v>
      </c>
    </row>
    <row r="2671" spans="1:8" hidden="1" x14ac:dyDescent="0.25">
      <c r="A2671" s="31" t="s">
        <v>2523</v>
      </c>
      <c r="B2671" s="31" t="s">
        <v>2644</v>
      </c>
      <c r="D2671" s="41">
        <v>809.66015607883821</v>
      </c>
      <c r="E2671" s="31" t="s">
        <v>2413</v>
      </c>
      <c r="F2671" s="35" t="str">
        <f>INDEX('Crosswalk Particulates'!$B:$B,MATCH('2017 EPA Data'!A2671,'Crosswalk Particulates'!$A:$A,0))</f>
        <v>industry-fuel-other</v>
      </c>
      <c r="G2671" s="39">
        <f>INDEX('Crosswalk Particulates'!$E:$E,MATCH('2017 EPA Data'!$B2671,'Crosswalk Particulates'!$D:$D,0))</f>
        <v>0</v>
      </c>
      <c r="H2671" s="50">
        <f t="shared" si="41"/>
        <v>734512211.69982874</v>
      </c>
    </row>
    <row r="2672" spans="1:8" hidden="1" x14ac:dyDescent="0.25">
      <c r="A2672" s="31" t="s">
        <v>2492</v>
      </c>
      <c r="B2672" s="31" t="s">
        <v>2534</v>
      </c>
      <c r="C2672" s="31" t="s">
        <v>2408</v>
      </c>
      <c r="D2672" s="41">
        <v>809.40314590404</v>
      </c>
      <c r="E2672" s="31" t="s">
        <v>2409</v>
      </c>
      <c r="F2672" s="35" t="str">
        <f>INDEX('Crosswalk Particulates'!$B:$B,MATCH('2017 EPA Data'!A2672,'Crosswalk Particulates'!$A:$A,0))</f>
        <v>Commercial Buildings Sector</v>
      </c>
      <c r="G2672" s="39">
        <f>INDEX('Crosswalk Particulates'!$E:$E,MATCH('2017 EPA Data'!$B2672,'Crosswalk Particulates'!$D:$D,0))</f>
        <v>0</v>
      </c>
      <c r="H2672" s="50">
        <f t="shared" si="41"/>
        <v>0</v>
      </c>
    </row>
    <row r="2673" spans="1:8" hidden="1" x14ac:dyDescent="0.25">
      <c r="A2673" s="31" t="s">
        <v>2555</v>
      </c>
      <c r="B2673" s="31" t="s">
        <v>2503</v>
      </c>
      <c r="C2673" s="31" t="s">
        <v>2408</v>
      </c>
      <c r="D2673" s="41">
        <v>809.32</v>
      </c>
      <c r="E2673" s="31" t="s">
        <v>2409</v>
      </c>
      <c r="F2673" s="35" t="str">
        <f>INDEX('Crosswalk Particulates'!$B:$B,MATCH('2017 EPA Data'!A2673,'Crosswalk Particulates'!$A:$A,0))</f>
        <v>Commercial Buildings Sector</v>
      </c>
      <c r="G2673" s="39">
        <f>INDEX('Crosswalk Particulates'!$E:$E,MATCH('2017 EPA Data'!$B2673,'Crosswalk Particulates'!$D:$D,0))</f>
        <v>0</v>
      </c>
      <c r="H2673" s="50">
        <f t="shared" si="41"/>
        <v>0</v>
      </c>
    </row>
    <row r="2674" spans="1:8" hidden="1" x14ac:dyDescent="0.25">
      <c r="A2674" s="31" t="s">
        <v>2410</v>
      </c>
      <c r="B2674" s="31" t="s">
        <v>2683</v>
      </c>
      <c r="C2674" s="31" t="s">
        <v>2408</v>
      </c>
      <c r="D2674" s="41">
        <v>808.81899999999996</v>
      </c>
      <c r="E2674" s="31" t="s">
        <v>2409</v>
      </c>
      <c r="F2674" s="35" t="str">
        <f>INDEX('Crosswalk Particulates'!$B:$B,MATCH('2017 EPA Data'!A2674,'Crosswalk Particulates'!$A:$A,0))</f>
        <v>process-other-industry</v>
      </c>
      <c r="G2674" s="39">
        <f>INDEX('Crosswalk Particulates'!$E:$E,MATCH('2017 EPA Data'!$B2674,'Crosswalk Particulates'!$D:$D,0))</f>
        <v>0</v>
      </c>
      <c r="H2674" s="50">
        <f t="shared" si="41"/>
        <v>0</v>
      </c>
    </row>
    <row r="2675" spans="1:8" hidden="1" x14ac:dyDescent="0.25">
      <c r="A2675" s="31" t="s">
        <v>2472</v>
      </c>
      <c r="B2675" s="31" t="s">
        <v>2459</v>
      </c>
      <c r="C2675" s="31" t="s">
        <v>2408</v>
      </c>
      <c r="D2675" s="41">
        <v>808.4</v>
      </c>
      <c r="E2675" s="31" t="s">
        <v>2409</v>
      </c>
      <c r="F2675" s="35" t="str">
        <f>INDEX('Crosswalk Particulates'!$B:$B,MATCH('2017 EPA Data'!A2675,'Crosswalk Particulates'!$A:$A,0))</f>
        <v>Electricity Sector</v>
      </c>
      <c r="G2675" s="39">
        <f>INDEX('Crosswalk Particulates'!$E:$E,MATCH('2017 EPA Data'!$B2675,'Crosswalk Particulates'!$D:$D,0))</f>
        <v>0</v>
      </c>
      <c r="H2675" s="50">
        <f t="shared" si="41"/>
        <v>0</v>
      </c>
    </row>
    <row r="2676" spans="1:8" hidden="1" x14ac:dyDescent="0.25">
      <c r="A2676" s="31" t="s">
        <v>2446</v>
      </c>
      <c r="B2676" s="31" t="s">
        <v>2661</v>
      </c>
      <c r="C2676" s="31" t="s">
        <v>2408</v>
      </c>
      <c r="D2676" s="41">
        <v>803.49540000000002</v>
      </c>
      <c r="E2676" s="31" t="s">
        <v>2409</v>
      </c>
      <c r="F2676" s="35" t="str">
        <f>INDEX('Crosswalk Particulates'!$B:$B,MATCH('2017 EPA Data'!A2676,'Crosswalk Particulates'!$A:$A,0))</f>
        <v>process-other-industry</v>
      </c>
      <c r="G2676" s="39">
        <f>INDEX('Crosswalk Particulates'!$E:$E,MATCH('2017 EPA Data'!$B2676,'Crosswalk Particulates'!$D:$D,0))</f>
        <v>0</v>
      </c>
      <c r="H2676" s="50">
        <f t="shared" si="41"/>
        <v>0</v>
      </c>
    </row>
    <row r="2677" spans="1:8" hidden="1" x14ac:dyDescent="0.25">
      <c r="A2677" s="31" t="s">
        <v>2556</v>
      </c>
      <c r="B2677" s="31" t="s">
        <v>2552</v>
      </c>
      <c r="C2677" s="31" t="s">
        <v>2408</v>
      </c>
      <c r="D2677" s="41">
        <v>801.67996473491974</v>
      </c>
      <c r="E2677" s="31" t="s">
        <v>2409</v>
      </c>
      <c r="F2677" s="35" t="str">
        <f>INDEX('Crosswalk Particulates'!$B:$B,MATCH('2017 EPA Data'!A2677,'Crosswalk Particulates'!$A:$A,0))</f>
        <v>Commercial Buildings Sector</v>
      </c>
      <c r="G2677" s="39">
        <f>INDEX('Crosswalk Particulates'!$E:$E,MATCH('2017 EPA Data'!$B2677,'Crosswalk Particulates'!$D:$D,0))</f>
        <v>0</v>
      </c>
      <c r="H2677" s="50">
        <f t="shared" si="41"/>
        <v>0</v>
      </c>
    </row>
    <row r="2678" spans="1:8" hidden="1" x14ac:dyDescent="0.25">
      <c r="A2678" s="31" t="s">
        <v>2475</v>
      </c>
      <c r="B2678" s="31" t="s">
        <v>2581</v>
      </c>
      <c r="C2678" s="31" t="s">
        <v>2408</v>
      </c>
      <c r="D2678" s="41">
        <v>800.99260000000004</v>
      </c>
      <c r="E2678" s="31" t="s">
        <v>2409</v>
      </c>
      <c r="F2678" s="35" t="str">
        <f>INDEX('Crosswalk Particulates'!$B:$B,MATCH('2017 EPA Data'!A2678,'Crosswalk Particulates'!$A:$A,0))</f>
        <v>Electricity Sector</v>
      </c>
      <c r="G2678" s="39">
        <f>INDEX('Crosswalk Particulates'!$E:$E,MATCH('2017 EPA Data'!$B2678,'Crosswalk Particulates'!$D:$D,0))</f>
        <v>0</v>
      </c>
      <c r="H2678" s="50">
        <f t="shared" si="41"/>
        <v>0</v>
      </c>
    </row>
    <row r="2679" spans="1:8" hidden="1" x14ac:dyDescent="0.25">
      <c r="A2679" s="31" t="s">
        <v>2491</v>
      </c>
      <c r="B2679" s="31" t="s">
        <v>2569</v>
      </c>
      <c r="C2679" s="31" t="s">
        <v>2408</v>
      </c>
      <c r="D2679" s="41">
        <v>797.62242800000001</v>
      </c>
      <c r="E2679" s="31" t="s">
        <v>2409</v>
      </c>
      <c r="F2679" s="35" t="str">
        <f>INDEX('Crosswalk Particulates'!$B:$B,MATCH('2017 EPA Data'!A2679,'Crosswalk Particulates'!$A:$A,0))</f>
        <v>industry-fuel-biomass</v>
      </c>
      <c r="G2679" s="39">
        <f>INDEX('Crosswalk Particulates'!$E:$E,MATCH('2017 EPA Data'!$B2679,'Crosswalk Particulates'!$D:$D,0))</f>
        <v>0</v>
      </c>
      <c r="H2679" s="50">
        <f t="shared" si="41"/>
        <v>0</v>
      </c>
    </row>
    <row r="2680" spans="1:8" hidden="1" x14ac:dyDescent="0.25">
      <c r="A2680" s="31" t="s">
        <v>2456</v>
      </c>
      <c r="B2680" s="31" t="s">
        <v>2537</v>
      </c>
      <c r="C2680" s="31" t="s">
        <v>2408</v>
      </c>
      <c r="D2680" s="41">
        <v>793.52691297900003</v>
      </c>
      <c r="E2680" s="31" t="s">
        <v>2409</v>
      </c>
      <c r="F2680" s="35" t="str">
        <f>INDEX('Crosswalk Particulates'!$B:$B,MATCH('2017 EPA Data'!A2680,'Crosswalk Particulates'!$A:$A,0))</f>
        <v>Electricity Sector</v>
      </c>
      <c r="G2680" s="39">
        <f>INDEX('Crosswalk Particulates'!$E:$E,MATCH('2017 EPA Data'!$B2680,'Crosswalk Particulates'!$D:$D,0))</f>
        <v>0</v>
      </c>
      <c r="H2680" s="50">
        <f t="shared" si="41"/>
        <v>0</v>
      </c>
    </row>
    <row r="2681" spans="1:8" hidden="1" x14ac:dyDescent="0.25">
      <c r="A2681" s="31" t="s">
        <v>2414</v>
      </c>
      <c r="B2681" s="31" t="s">
        <v>2666</v>
      </c>
      <c r="C2681" s="31" t="s">
        <v>2408</v>
      </c>
      <c r="D2681" s="41">
        <v>789.51571010570672</v>
      </c>
      <c r="E2681" s="31" t="s">
        <v>2409</v>
      </c>
      <c r="F2681" s="35" t="str">
        <f>INDEX('Crosswalk Particulates'!$B:$B,MATCH('2017 EPA Data'!A2681,'Crosswalk Particulates'!$A:$A,0))</f>
        <v>Transportation Sector</v>
      </c>
      <c r="G2681" s="39">
        <f>INDEX('Crosswalk Particulates'!$E:$E,MATCH('2017 EPA Data'!$B2681,'Crosswalk Particulates'!$D:$D,0))</f>
        <v>0</v>
      </c>
      <c r="H2681" s="50">
        <f t="shared" si="41"/>
        <v>0</v>
      </c>
    </row>
    <row r="2682" spans="1:8" hidden="1" x14ac:dyDescent="0.25">
      <c r="A2682" s="31" t="s">
        <v>2437</v>
      </c>
      <c r="B2682" s="31" t="s">
        <v>2504</v>
      </c>
      <c r="C2682" s="31" t="s">
        <v>2408</v>
      </c>
      <c r="D2682" s="41">
        <v>786</v>
      </c>
      <c r="E2682" s="31" t="s">
        <v>2409</v>
      </c>
      <c r="F2682" s="35" t="str">
        <f>INDEX('Crosswalk Particulates'!$B:$B,MATCH('2017 EPA Data'!A2682,'Crosswalk Particulates'!$A:$A,0))</f>
        <v>process-other-industry</v>
      </c>
      <c r="G2682" s="39">
        <f>INDEX('Crosswalk Particulates'!$E:$E,MATCH('2017 EPA Data'!$B2682,'Crosswalk Particulates'!$D:$D,0))</f>
        <v>0</v>
      </c>
      <c r="H2682" s="50">
        <f t="shared" si="41"/>
        <v>0</v>
      </c>
    </row>
    <row r="2683" spans="1:8" hidden="1" x14ac:dyDescent="0.25">
      <c r="A2683" s="31" t="s">
        <v>2498</v>
      </c>
      <c r="B2683" s="31" t="s">
        <v>2559</v>
      </c>
      <c r="C2683" s="31" t="s">
        <v>2408</v>
      </c>
      <c r="D2683" s="41">
        <v>785.61816999999996</v>
      </c>
      <c r="E2683" s="31" t="s">
        <v>2409</v>
      </c>
      <c r="F2683" s="35" t="str">
        <f>INDEX('Crosswalk Particulates'!$B:$B,MATCH('2017 EPA Data'!A2683,'Crosswalk Particulates'!$A:$A,0))</f>
        <v>process-cement-industry</v>
      </c>
      <c r="G2683" s="39">
        <f>INDEX('Crosswalk Particulates'!$E:$E,MATCH('2017 EPA Data'!$B2683,'Crosswalk Particulates'!$D:$D,0))</f>
        <v>0</v>
      </c>
      <c r="H2683" s="50">
        <f t="shared" si="41"/>
        <v>0</v>
      </c>
    </row>
    <row r="2684" spans="1:8" hidden="1" x14ac:dyDescent="0.25">
      <c r="A2684" s="31" t="s">
        <v>2450</v>
      </c>
      <c r="B2684" s="31" t="s">
        <v>2623</v>
      </c>
      <c r="D2684" s="41">
        <v>784.5403483649784</v>
      </c>
      <c r="E2684" s="31" t="s">
        <v>2413</v>
      </c>
      <c r="F2684" s="35" t="str">
        <f>INDEX('Crosswalk Particulates'!$B:$B,MATCH('2017 EPA Data'!A2684,'Crosswalk Particulates'!$A:$A,0))</f>
        <v>process-waste-industry</v>
      </c>
      <c r="G2684" s="39">
        <f>INDEX('Crosswalk Particulates'!$E:$E,MATCH('2017 EPA Data'!$B2684,'Crosswalk Particulates'!$D:$D,0))</f>
        <v>0</v>
      </c>
      <c r="H2684" s="50">
        <f t="shared" si="41"/>
        <v>711723878.3690418</v>
      </c>
    </row>
    <row r="2685" spans="1:8" hidden="1" x14ac:dyDescent="0.25">
      <c r="A2685" s="31" t="s">
        <v>2475</v>
      </c>
      <c r="B2685" s="31" t="s">
        <v>2439</v>
      </c>
      <c r="C2685" s="31" t="s">
        <v>2408</v>
      </c>
      <c r="D2685" s="41">
        <v>783</v>
      </c>
      <c r="E2685" s="31" t="s">
        <v>2409</v>
      </c>
      <c r="F2685" s="35" t="str">
        <f>INDEX('Crosswalk Particulates'!$B:$B,MATCH('2017 EPA Data'!A2685,'Crosswalk Particulates'!$A:$A,0))</f>
        <v>Electricity Sector</v>
      </c>
      <c r="G2685" s="39">
        <f>INDEX('Crosswalk Particulates'!$E:$E,MATCH('2017 EPA Data'!$B2685,'Crosswalk Particulates'!$D:$D,0))</f>
        <v>0</v>
      </c>
      <c r="H2685" s="50">
        <f t="shared" si="41"/>
        <v>0</v>
      </c>
    </row>
    <row r="2686" spans="1:8" hidden="1" x14ac:dyDescent="0.25">
      <c r="A2686" s="31" t="s">
        <v>2477</v>
      </c>
      <c r="B2686" s="31" t="s">
        <v>2642</v>
      </c>
      <c r="C2686" s="31" t="s">
        <v>2408</v>
      </c>
      <c r="D2686" s="41">
        <v>782.46192669800575</v>
      </c>
      <c r="E2686" s="31" t="s">
        <v>2409</v>
      </c>
      <c r="F2686" s="35" t="str">
        <f>INDEX('Crosswalk Particulates'!$B:$B,MATCH('2017 EPA Data'!A2686,'Crosswalk Particulates'!$A:$A,0))</f>
        <v>process-other-industry</v>
      </c>
      <c r="G2686" s="39">
        <f>INDEX('Crosswalk Particulates'!$E:$E,MATCH('2017 EPA Data'!$B2686,'Crosswalk Particulates'!$D:$D,0))</f>
        <v>0</v>
      </c>
      <c r="H2686" s="50">
        <f t="shared" si="41"/>
        <v>0</v>
      </c>
    </row>
    <row r="2687" spans="1:8" hidden="1" x14ac:dyDescent="0.25">
      <c r="A2687" s="31" t="s">
        <v>2540</v>
      </c>
      <c r="B2687" s="31" t="s">
        <v>2577</v>
      </c>
      <c r="C2687" s="31" t="s">
        <v>2408</v>
      </c>
      <c r="D2687" s="41">
        <v>777.77364328255135</v>
      </c>
      <c r="E2687" s="31" t="s">
        <v>2409</v>
      </c>
      <c r="F2687" s="35" t="str">
        <f>INDEX('Crosswalk Particulates'!$B:$B,MATCH('2017 EPA Data'!A2687,'Crosswalk Particulates'!$A:$A,0))</f>
        <v>Electricity Sector</v>
      </c>
      <c r="G2687" s="39">
        <f>INDEX('Crosswalk Particulates'!$E:$E,MATCH('2017 EPA Data'!$B2687,'Crosswalk Particulates'!$D:$D,0))</f>
        <v>0</v>
      </c>
      <c r="H2687" s="50">
        <f t="shared" si="41"/>
        <v>0</v>
      </c>
    </row>
    <row r="2688" spans="1:8" hidden="1" x14ac:dyDescent="0.25">
      <c r="A2688" s="31" t="s">
        <v>2546</v>
      </c>
      <c r="B2688" s="31" t="s">
        <v>2585</v>
      </c>
      <c r="C2688" s="31" t="s">
        <v>2408</v>
      </c>
      <c r="D2688" s="41">
        <v>772.66347808686999</v>
      </c>
      <c r="E2688" s="31" t="s">
        <v>2409</v>
      </c>
      <c r="F2688" s="35" t="str">
        <f>INDEX('Crosswalk Particulates'!$B:$B,MATCH('2017 EPA Data'!A2688,'Crosswalk Particulates'!$A:$A,0))</f>
        <v>Commercial Buildings Sector</v>
      </c>
      <c r="G2688" s="39">
        <f>INDEX('Crosswalk Particulates'!$E:$E,MATCH('2017 EPA Data'!$B2688,'Crosswalk Particulates'!$D:$D,0))</f>
        <v>0</v>
      </c>
      <c r="H2688" s="50">
        <f t="shared" si="41"/>
        <v>0</v>
      </c>
    </row>
    <row r="2689" spans="1:8" hidden="1" x14ac:dyDescent="0.25">
      <c r="A2689" s="31" t="s">
        <v>2418</v>
      </c>
      <c r="B2689" s="31" t="s">
        <v>2534</v>
      </c>
      <c r="C2689" s="31" t="s">
        <v>2408</v>
      </c>
      <c r="D2689" s="41">
        <v>765.42017313858628</v>
      </c>
      <c r="E2689" s="31" t="s">
        <v>2409</v>
      </c>
      <c r="F2689" s="35" t="str">
        <f>INDEX('Crosswalk Particulates'!$B:$B,MATCH('2017 EPA Data'!A2689,'Crosswalk Particulates'!$A:$A,0))</f>
        <v>Transportation Sector</v>
      </c>
      <c r="G2689" s="39">
        <f>INDEX('Crosswalk Particulates'!$E:$E,MATCH('2017 EPA Data'!$B2689,'Crosswalk Particulates'!$D:$D,0))</f>
        <v>0</v>
      </c>
      <c r="H2689" s="50">
        <f t="shared" si="41"/>
        <v>0</v>
      </c>
    </row>
    <row r="2690" spans="1:8" hidden="1" x14ac:dyDescent="0.25">
      <c r="A2690" s="31" t="s">
        <v>2556</v>
      </c>
      <c r="B2690" s="31" t="s">
        <v>2533</v>
      </c>
      <c r="C2690" s="31" t="s">
        <v>2408</v>
      </c>
      <c r="D2690" s="41">
        <v>763.16776385077753</v>
      </c>
      <c r="E2690" s="31" t="s">
        <v>2409</v>
      </c>
      <c r="F2690" s="35" t="str">
        <f>INDEX('Crosswalk Particulates'!$B:$B,MATCH('2017 EPA Data'!A2690,'Crosswalk Particulates'!$A:$A,0))</f>
        <v>Commercial Buildings Sector</v>
      </c>
      <c r="G2690" s="39">
        <f>INDEX('Crosswalk Particulates'!$E:$E,MATCH('2017 EPA Data'!$B2690,'Crosswalk Particulates'!$D:$D,0))</f>
        <v>0</v>
      </c>
      <c r="H2690" s="50">
        <f t="shared" si="41"/>
        <v>0</v>
      </c>
    </row>
    <row r="2691" spans="1:8" hidden="1" x14ac:dyDescent="0.25">
      <c r="A2691" s="31" t="s">
        <v>2433</v>
      </c>
      <c r="B2691" s="31" t="s">
        <v>2584</v>
      </c>
      <c r="C2691" s="31" t="s">
        <v>2408</v>
      </c>
      <c r="D2691" s="41">
        <v>760</v>
      </c>
      <c r="E2691" s="31" t="s">
        <v>2409</v>
      </c>
      <c r="F2691" s="35" t="str">
        <f>INDEX('Crosswalk Particulates'!$B:$B,MATCH('2017 EPA Data'!A2691,'Crosswalk Particulates'!$A:$A,0))</f>
        <v>process-ngps-industry</v>
      </c>
      <c r="G2691" s="39">
        <f>INDEX('Crosswalk Particulates'!$E:$E,MATCH('2017 EPA Data'!$B2691,'Crosswalk Particulates'!$D:$D,0))</f>
        <v>0</v>
      </c>
      <c r="H2691" s="50">
        <f t="shared" si="41"/>
        <v>0</v>
      </c>
    </row>
    <row r="2692" spans="1:8" hidden="1" x14ac:dyDescent="0.25">
      <c r="A2692" s="31" t="s">
        <v>2438</v>
      </c>
      <c r="B2692" s="31" t="s">
        <v>2495</v>
      </c>
      <c r="C2692" s="31" t="s">
        <v>2408</v>
      </c>
      <c r="D2692" s="41">
        <v>757.35256000000004</v>
      </c>
      <c r="E2692" s="31" t="s">
        <v>2409</v>
      </c>
      <c r="F2692" s="35" t="str">
        <f>INDEX('Crosswalk Particulates'!$B:$B,MATCH('2017 EPA Data'!A2692,'Crosswalk Particulates'!$A:$A,0))</f>
        <v>process-other-industry</v>
      </c>
      <c r="G2692" s="39">
        <f>INDEX('Crosswalk Particulates'!$E:$E,MATCH('2017 EPA Data'!$B2692,'Crosswalk Particulates'!$D:$D,0))</f>
        <v>0</v>
      </c>
      <c r="H2692" s="50">
        <f t="shared" ref="H2692:H2755" si="42">IF(E2692="TON",D2692/metricton_to_shortton,0)*10^6</f>
        <v>0</v>
      </c>
    </row>
    <row r="2693" spans="1:8" hidden="1" x14ac:dyDescent="0.25">
      <c r="A2693" s="31" t="s">
        <v>2499</v>
      </c>
      <c r="B2693" s="31" t="s">
        <v>2532</v>
      </c>
      <c r="C2693" s="31" t="s">
        <v>2408</v>
      </c>
      <c r="D2693" s="41">
        <v>756.98588800000005</v>
      </c>
      <c r="E2693" s="31" t="s">
        <v>2409</v>
      </c>
      <c r="F2693" s="35" t="str">
        <f>INDEX('Crosswalk Particulates'!$B:$B,MATCH('2017 EPA Data'!A2693,'Crosswalk Particulates'!$A:$A,0))</f>
        <v>Electricity Sector</v>
      </c>
      <c r="G2693" s="39">
        <f>INDEX('Crosswalk Particulates'!$E:$E,MATCH('2017 EPA Data'!$B2693,'Crosswalk Particulates'!$D:$D,0))</f>
        <v>0</v>
      </c>
      <c r="H2693" s="50">
        <f t="shared" si="42"/>
        <v>0</v>
      </c>
    </row>
    <row r="2694" spans="1:8" hidden="1" x14ac:dyDescent="0.25">
      <c r="A2694" s="31" t="s">
        <v>2493</v>
      </c>
      <c r="B2694" s="31" t="s">
        <v>2604</v>
      </c>
      <c r="C2694" s="31" t="s">
        <v>2408</v>
      </c>
      <c r="D2694" s="41">
        <v>755.44740000000002</v>
      </c>
      <c r="E2694" s="31" t="s">
        <v>2409</v>
      </c>
      <c r="F2694" s="35" t="str">
        <f>INDEX('Crosswalk Particulates'!$B:$B,MATCH('2017 EPA Data'!A2694,'Crosswalk Particulates'!$A:$A,0))</f>
        <v>process-other-industry</v>
      </c>
      <c r="G2694" s="39">
        <f>INDEX('Crosswalk Particulates'!$E:$E,MATCH('2017 EPA Data'!$B2694,'Crosswalk Particulates'!$D:$D,0))</f>
        <v>0</v>
      </c>
      <c r="H2694" s="50">
        <f t="shared" si="42"/>
        <v>0</v>
      </c>
    </row>
    <row r="2695" spans="1:8" hidden="1" x14ac:dyDescent="0.25">
      <c r="A2695" s="31" t="s">
        <v>2473</v>
      </c>
      <c r="B2695" s="31" t="s">
        <v>2458</v>
      </c>
      <c r="C2695" s="31" t="s">
        <v>2408</v>
      </c>
      <c r="D2695" s="41">
        <v>755</v>
      </c>
      <c r="E2695" s="31" t="s">
        <v>2409</v>
      </c>
      <c r="F2695" s="35" t="str">
        <f>INDEX('Crosswalk Particulates'!$B:$B,MATCH('2017 EPA Data'!A2695,'Crosswalk Particulates'!$A:$A,0))</f>
        <v>Commercial Buildings Sector</v>
      </c>
      <c r="G2695" s="39">
        <f>INDEX('Crosswalk Particulates'!$E:$E,MATCH('2017 EPA Data'!$B2695,'Crosswalk Particulates'!$D:$D,0))</f>
        <v>0</v>
      </c>
      <c r="H2695" s="50">
        <f t="shared" si="42"/>
        <v>0</v>
      </c>
    </row>
    <row r="2696" spans="1:8" hidden="1" x14ac:dyDescent="0.25">
      <c r="A2696" s="31" t="s">
        <v>2410</v>
      </c>
      <c r="B2696" s="31" t="s">
        <v>2672</v>
      </c>
      <c r="C2696" s="31" t="s">
        <v>2408</v>
      </c>
      <c r="D2696" s="41">
        <v>753.48142881564195</v>
      </c>
      <c r="E2696" s="31" t="s">
        <v>2409</v>
      </c>
      <c r="F2696" s="35" t="str">
        <f>INDEX('Crosswalk Particulates'!$B:$B,MATCH('2017 EPA Data'!A2696,'Crosswalk Particulates'!$A:$A,0))</f>
        <v>process-other-industry</v>
      </c>
      <c r="G2696" s="39">
        <f>INDEX('Crosswalk Particulates'!$E:$E,MATCH('2017 EPA Data'!$B2696,'Crosswalk Particulates'!$D:$D,0))</f>
        <v>0</v>
      </c>
      <c r="H2696" s="50">
        <f t="shared" si="42"/>
        <v>0</v>
      </c>
    </row>
    <row r="2697" spans="1:8" hidden="1" x14ac:dyDescent="0.25">
      <c r="A2697" s="31" t="s">
        <v>2493</v>
      </c>
      <c r="B2697" s="31" t="s">
        <v>2644</v>
      </c>
      <c r="D2697" s="41">
        <v>749.54777463598384</v>
      </c>
      <c r="E2697" s="31" t="s">
        <v>2413</v>
      </c>
      <c r="F2697" s="35" t="str">
        <f>INDEX('Crosswalk Particulates'!$B:$B,MATCH('2017 EPA Data'!A2697,'Crosswalk Particulates'!$A:$A,0))</f>
        <v>process-other-industry</v>
      </c>
      <c r="G2697" s="39">
        <f>INDEX('Crosswalk Particulates'!$E:$E,MATCH('2017 EPA Data'!$B2697,'Crosswalk Particulates'!$D:$D,0))</f>
        <v>0</v>
      </c>
      <c r="H2697" s="50">
        <f t="shared" si="42"/>
        <v>679979111.71629024</v>
      </c>
    </row>
    <row r="2698" spans="1:8" hidden="1" x14ac:dyDescent="0.25">
      <c r="A2698" s="31" t="s">
        <v>2546</v>
      </c>
      <c r="B2698" s="31" t="s">
        <v>2580</v>
      </c>
      <c r="C2698" s="31" t="s">
        <v>2408</v>
      </c>
      <c r="D2698" s="41">
        <v>749.0742444</v>
      </c>
      <c r="E2698" s="31" t="s">
        <v>2409</v>
      </c>
      <c r="F2698" s="35" t="str">
        <f>INDEX('Crosswalk Particulates'!$B:$B,MATCH('2017 EPA Data'!A2698,'Crosswalk Particulates'!$A:$A,0))</f>
        <v>Commercial Buildings Sector</v>
      </c>
      <c r="G2698" s="39">
        <f>INDEX('Crosswalk Particulates'!$E:$E,MATCH('2017 EPA Data'!$B2698,'Crosswalk Particulates'!$D:$D,0))</f>
        <v>0</v>
      </c>
      <c r="H2698" s="50">
        <f t="shared" si="42"/>
        <v>0</v>
      </c>
    </row>
    <row r="2699" spans="1:8" hidden="1" x14ac:dyDescent="0.25">
      <c r="A2699" s="31" t="s">
        <v>2475</v>
      </c>
      <c r="B2699" s="31" t="s">
        <v>2430</v>
      </c>
      <c r="C2699" s="31" t="s">
        <v>2408</v>
      </c>
      <c r="D2699" s="41">
        <v>749.00540000000001</v>
      </c>
      <c r="E2699" s="31" t="s">
        <v>2409</v>
      </c>
      <c r="F2699" s="35" t="str">
        <f>INDEX('Crosswalk Particulates'!$B:$B,MATCH('2017 EPA Data'!A2699,'Crosswalk Particulates'!$A:$A,0))</f>
        <v>Electricity Sector</v>
      </c>
      <c r="G2699" s="39">
        <f>INDEX('Crosswalk Particulates'!$E:$E,MATCH('2017 EPA Data'!$B2699,'Crosswalk Particulates'!$D:$D,0))</f>
        <v>0</v>
      </c>
      <c r="H2699" s="50">
        <f t="shared" si="42"/>
        <v>0</v>
      </c>
    </row>
    <row r="2700" spans="1:8" hidden="1" x14ac:dyDescent="0.25">
      <c r="A2700" s="31" t="s">
        <v>2475</v>
      </c>
      <c r="B2700" s="31" t="s">
        <v>2576</v>
      </c>
      <c r="C2700" s="31" t="s">
        <v>2408</v>
      </c>
      <c r="D2700" s="41">
        <v>744.83299658240799</v>
      </c>
      <c r="E2700" s="31" t="s">
        <v>2409</v>
      </c>
      <c r="F2700" s="35" t="str">
        <f>INDEX('Crosswalk Particulates'!$B:$B,MATCH('2017 EPA Data'!A2700,'Crosswalk Particulates'!$A:$A,0))</f>
        <v>Electricity Sector</v>
      </c>
      <c r="G2700" s="39">
        <f>INDEX('Crosswalk Particulates'!$E:$E,MATCH('2017 EPA Data'!$B2700,'Crosswalk Particulates'!$D:$D,0))</f>
        <v>0</v>
      </c>
      <c r="H2700" s="50">
        <f t="shared" si="42"/>
        <v>0</v>
      </c>
    </row>
    <row r="2701" spans="1:8" hidden="1" x14ac:dyDescent="0.25">
      <c r="A2701" s="31" t="s">
        <v>2423</v>
      </c>
      <c r="B2701" s="31" t="s">
        <v>2496</v>
      </c>
      <c r="C2701" s="31" t="s">
        <v>2448</v>
      </c>
      <c r="D2701" s="41">
        <v>744.28509471258667</v>
      </c>
      <c r="E2701" s="31" t="s">
        <v>2413</v>
      </c>
      <c r="F2701" s="35" t="str">
        <f>INDEX('Crosswalk Particulates'!$B:$B,MATCH('2017 EPA Data'!A2701,'Crosswalk Particulates'!$A:$A,0))</f>
        <v>Other-EPA</v>
      </c>
      <c r="G2701" s="39">
        <f>INDEX('Crosswalk Particulates'!$E:$E,MATCH('2017 EPA Data'!$B2701,'Crosswalk Particulates'!$D:$D,0))</f>
        <v>0</v>
      </c>
      <c r="H2701" s="50">
        <f t="shared" si="42"/>
        <v>675204883.12052584</v>
      </c>
    </row>
    <row r="2702" spans="1:8" hidden="1" x14ac:dyDescent="0.25">
      <c r="A2702" s="31" t="s">
        <v>2473</v>
      </c>
      <c r="B2702" s="31" t="s">
        <v>2631</v>
      </c>
      <c r="C2702" s="31" t="s">
        <v>2408</v>
      </c>
      <c r="D2702" s="41">
        <v>743.79239461125599</v>
      </c>
      <c r="E2702" s="31" t="s">
        <v>2409</v>
      </c>
      <c r="F2702" s="35" t="str">
        <f>INDEX('Crosswalk Particulates'!$B:$B,MATCH('2017 EPA Data'!A2702,'Crosswalk Particulates'!$A:$A,0))</f>
        <v>Commercial Buildings Sector</v>
      </c>
      <c r="G2702" s="39">
        <f>INDEX('Crosswalk Particulates'!$E:$E,MATCH('2017 EPA Data'!$B2702,'Crosswalk Particulates'!$D:$D,0))</f>
        <v>0</v>
      </c>
      <c r="H2702" s="50">
        <f t="shared" si="42"/>
        <v>0</v>
      </c>
    </row>
    <row r="2703" spans="1:8" hidden="1" x14ac:dyDescent="0.25">
      <c r="A2703" s="31" t="s">
        <v>2538</v>
      </c>
      <c r="B2703" s="31" t="s">
        <v>2488</v>
      </c>
      <c r="C2703" s="31" t="s">
        <v>2412</v>
      </c>
      <c r="D2703" s="41">
        <v>742.82</v>
      </c>
      <c r="E2703" s="31" t="s">
        <v>2413</v>
      </c>
      <c r="F2703" s="35" t="str">
        <f>INDEX('Crosswalk Particulates'!$B:$B,MATCH('2017 EPA Data'!A2703,'Crosswalk Particulates'!$A:$A,0))</f>
        <v>process-mining-industry</v>
      </c>
      <c r="G2703" s="39" t="str">
        <f>INDEX('Crosswalk Particulates'!$E:$E,MATCH('2017 EPA Data'!$B2703,'Crosswalk Particulates'!$D:$D,0))</f>
        <v>CH4</v>
      </c>
      <c r="H2703" s="50">
        <f t="shared" si="42"/>
        <v>673875769.97396386</v>
      </c>
    </row>
    <row r="2704" spans="1:8" hidden="1" x14ac:dyDescent="0.25">
      <c r="A2704" s="31" t="s">
        <v>2556</v>
      </c>
      <c r="B2704" s="31" t="s">
        <v>2453</v>
      </c>
      <c r="C2704" s="31" t="s">
        <v>2408</v>
      </c>
      <c r="D2704" s="41">
        <v>742.18842327100424</v>
      </c>
      <c r="E2704" s="31" t="s">
        <v>2409</v>
      </c>
      <c r="F2704" s="35" t="str">
        <f>INDEX('Crosswalk Particulates'!$B:$B,MATCH('2017 EPA Data'!A2704,'Crosswalk Particulates'!$A:$A,0))</f>
        <v>Commercial Buildings Sector</v>
      </c>
      <c r="G2704" s="39">
        <f>INDEX('Crosswalk Particulates'!$E:$E,MATCH('2017 EPA Data'!$B2704,'Crosswalk Particulates'!$D:$D,0))</f>
        <v>0</v>
      </c>
      <c r="H2704" s="50">
        <f t="shared" si="42"/>
        <v>0</v>
      </c>
    </row>
    <row r="2705" spans="1:8" hidden="1" x14ac:dyDescent="0.25">
      <c r="A2705" s="31" t="s">
        <v>2499</v>
      </c>
      <c r="B2705" s="31" t="s">
        <v>2503</v>
      </c>
      <c r="C2705" s="31" t="s">
        <v>2408</v>
      </c>
      <c r="D2705" s="41">
        <v>739.05799999999999</v>
      </c>
      <c r="E2705" s="31" t="s">
        <v>2409</v>
      </c>
      <c r="F2705" s="35" t="str">
        <f>INDEX('Crosswalk Particulates'!$B:$B,MATCH('2017 EPA Data'!A2705,'Crosswalk Particulates'!$A:$A,0))</f>
        <v>Electricity Sector</v>
      </c>
      <c r="G2705" s="39">
        <f>INDEX('Crosswalk Particulates'!$E:$E,MATCH('2017 EPA Data'!$B2705,'Crosswalk Particulates'!$D:$D,0))</f>
        <v>0</v>
      </c>
      <c r="H2705" s="50">
        <f t="shared" si="42"/>
        <v>0</v>
      </c>
    </row>
    <row r="2706" spans="1:8" hidden="1" x14ac:dyDescent="0.25">
      <c r="A2706" s="31" t="s">
        <v>2523</v>
      </c>
      <c r="B2706" s="31" t="s">
        <v>2577</v>
      </c>
      <c r="C2706" s="31" t="s">
        <v>2408</v>
      </c>
      <c r="D2706" s="41">
        <v>736.67312019893654</v>
      </c>
      <c r="E2706" s="31" t="s">
        <v>2409</v>
      </c>
      <c r="F2706" s="35" t="str">
        <f>INDEX('Crosswalk Particulates'!$B:$B,MATCH('2017 EPA Data'!A2706,'Crosswalk Particulates'!$A:$A,0))</f>
        <v>industry-fuel-other</v>
      </c>
      <c r="G2706" s="39">
        <f>INDEX('Crosswalk Particulates'!$E:$E,MATCH('2017 EPA Data'!$B2706,'Crosswalk Particulates'!$D:$D,0))</f>
        <v>0</v>
      </c>
      <c r="H2706" s="50">
        <f t="shared" si="42"/>
        <v>0</v>
      </c>
    </row>
    <row r="2707" spans="1:8" hidden="1" x14ac:dyDescent="0.25">
      <c r="A2707" s="31" t="s">
        <v>2469</v>
      </c>
      <c r="B2707" s="31" t="s">
        <v>2660</v>
      </c>
      <c r="C2707" s="31" t="s">
        <v>2408</v>
      </c>
      <c r="D2707" s="41">
        <v>735.89599999999996</v>
      </c>
      <c r="E2707" s="31" t="s">
        <v>2409</v>
      </c>
      <c r="F2707" s="35" t="str">
        <f>INDEX('Crosswalk Particulates'!$B:$B,MATCH('2017 EPA Data'!A2707,'Crosswalk Particulates'!$A:$A,0))</f>
        <v>process-chemicals-industry</v>
      </c>
      <c r="G2707" s="39">
        <f>INDEX('Crosswalk Particulates'!$E:$E,MATCH('2017 EPA Data'!$B2707,'Crosswalk Particulates'!$D:$D,0))</f>
        <v>0</v>
      </c>
      <c r="H2707" s="50">
        <f t="shared" si="42"/>
        <v>0</v>
      </c>
    </row>
    <row r="2708" spans="1:8" hidden="1" x14ac:dyDescent="0.25">
      <c r="A2708" s="31" t="s">
        <v>2556</v>
      </c>
      <c r="B2708" s="31" t="s">
        <v>2465</v>
      </c>
      <c r="C2708" s="31" t="s">
        <v>2408</v>
      </c>
      <c r="D2708" s="41">
        <v>734.17115649106199</v>
      </c>
      <c r="E2708" s="31" t="s">
        <v>2409</v>
      </c>
      <c r="F2708" s="35" t="str">
        <f>INDEX('Crosswalk Particulates'!$B:$B,MATCH('2017 EPA Data'!A2708,'Crosswalk Particulates'!$A:$A,0))</f>
        <v>Commercial Buildings Sector</v>
      </c>
      <c r="G2708" s="39">
        <f>INDEX('Crosswalk Particulates'!$E:$E,MATCH('2017 EPA Data'!$B2708,'Crosswalk Particulates'!$D:$D,0))</f>
        <v>0</v>
      </c>
      <c r="H2708" s="50">
        <f t="shared" si="42"/>
        <v>0</v>
      </c>
    </row>
    <row r="2709" spans="1:8" hidden="1" x14ac:dyDescent="0.25">
      <c r="A2709" s="31" t="s">
        <v>2556</v>
      </c>
      <c r="B2709" s="31" t="s">
        <v>2447</v>
      </c>
      <c r="C2709" s="31" t="s">
        <v>2448</v>
      </c>
      <c r="D2709" s="41">
        <v>733.79703040337995</v>
      </c>
      <c r="E2709" s="31" t="s">
        <v>2413</v>
      </c>
      <c r="F2709" s="35" t="str">
        <f>INDEX('Crosswalk Particulates'!$B:$B,MATCH('2017 EPA Data'!A2709,'Crosswalk Particulates'!$A:$A,0))</f>
        <v>Commercial Buildings Sector</v>
      </c>
      <c r="G2709" s="39" t="str">
        <f>INDEX('Crosswalk Particulates'!$E:$E,MATCH('2017 EPA Data'!$B2709,'Crosswalk Particulates'!$D:$D,0))</f>
        <v>VOC</v>
      </c>
      <c r="H2709" s="50">
        <f t="shared" si="42"/>
        <v>665690259.91180336</v>
      </c>
    </row>
    <row r="2710" spans="1:8" hidden="1" x14ac:dyDescent="0.25">
      <c r="A2710" s="31" t="s">
        <v>2480</v>
      </c>
      <c r="B2710" s="31" t="s">
        <v>2623</v>
      </c>
      <c r="D2710" s="41">
        <v>731.30408166025347</v>
      </c>
      <c r="E2710" s="31" t="s">
        <v>2413</v>
      </c>
      <c r="F2710" s="35" t="str">
        <f>INDEX('Crosswalk Particulates'!$B:$B,MATCH('2017 EPA Data'!A2710,'Crosswalk Particulates'!$A:$A,0))</f>
        <v>Other-EPA</v>
      </c>
      <c r="G2710" s="39">
        <f>INDEX('Crosswalk Particulates'!$E:$E,MATCH('2017 EPA Data'!$B2710,'Crosswalk Particulates'!$D:$D,0))</f>
        <v>0</v>
      </c>
      <c r="H2710" s="50">
        <f t="shared" si="42"/>
        <v>663428692.16486609</v>
      </c>
    </row>
    <row r="2711" spans="1:8" hidden="1" x14ac:dyDescent="0.25">
      <c r="A2711" s="31" t="s">
        <v>2456</v>
      </c>
      <c r="B2711" s="31" t="s">
        <v>2590</v>
      </c>
      <c r="C2711" s="31" t="s">
        <v>2408</v>
      </c>
      <c r="D2711" s="41">
        <v>731.2894</v>
      </c>
      <c r="E2711" s="31" t="s">
        <v>2409</v>
      </c>
      <c r="F2711" s="35" t="str">
        <f>INDEX('Crosswalk Particulates'!$B:$B,MATCH('2017 EPA Data'!A2711,'Crosswalk Particulates'!$A:$A,0))</f>
        <v>Electricity Sector</v>
      </c>
      <c r="G2711" s="39">
        <f>INDEX('Crosswalk Particulates'!$E:$E,MATCH('2017 EPA Data'!$B2711,'Crosswalk Particulates'!$D:$D,0))</f>
        <v>0</v>
      </c>
      <c r="H2711" s="50">
        <f t="shared" si="42"/>
        <v>0</v>
      </c>
    </row>
    <row r="2712" spans="1:8" hidden="1" x14ac:dyDescent="0.25">
      <c r="A2712" s="31" t="s">
        <v>2432</v>
      </c>
      <c r="B2712" s="31" t="s">
        <v>2517</v>
      </c>
      <c r="C2712" s="31" t="s">
        <v>2408</v>
      </c>
      <c r="D2712" s="41">
        <v>730.75404532537618</v>
      </c>
      <c r="E2712" s="31" t="s">
        <v>2409</v>
      </c>
      <c r="F2712" s="35" t="str">
        <f>INDEX('Crosswalk Particulates'!$B:$B,MATCH('2017 EPA Data'!A2712,'Crosswalk Particulates'!$A:$A,0))</f>
        <v>Transportation Sector</v>
      </c>
      <c r="G2712" s="39">
        <f>INDEX('Crosswalk Particulates'!$E:$E,MATCH('2017 EPA Data'!$B2712,'Crosswalk Particulates'!$D:$D,0))</f>
        <v>0</v>
      </c>
      <c r="H2712" s="50">
        <f t="shared" si="42"/>
        <v>0</v>
      </c>
    </row>
    <row r="2713" spans="1:8" hidden="1" x14ac:dyDescent="0.25">
      <c r="A2713" s="31" t="s">
        <v>2432</v>
      </c>
      <c r="B2713" s="31" t="s">
        <v>2516</v>
      </c>
      <c r="C2713" s="31" t="s">
        <v>2408</v>
      </c>
      <c r="D2713" s="41">
        <v>730.74144655182113</v>
      </c>
      <c r="E2713" s="31" t="s">
        <v>2409</v>
      </c>
      <c r="F2713" s="35" t="str">
        <f>INDEX('Crosswalk Particulates'!$B:$B,MATCH('2017 EPA Data'!A2713,'Crosswalk Particulates'!$A:$A,0))</f>
        <v>Transportation Sector</v>
      </c>
      <c r="G2713" s="39">
        <f>INDEX('Crosswalk Particulates'!$E:$E,MATCH('2017 EPA Data'!$B2713,'Crosswalk Particulates'!$D:$D,0))</f>
        <v>0</v>
      </c>
      <c r="H2713" s="50">
        <f t="shared" si="42"/>
        <v>0</v>
      </c>
    </row>
    <row r="2714" spans="1:8" hidden="1" x14ac:dyDescent="0.25">
      <c r="A2714" s="31" t="s">
        <v>2432</v>
      </c>
      <c r="B2714" s="31" t="s">
        <v>2566</v>
      </c>
      <c r="C2714" s="31" t="s">
        <v>2408</v>
      </c>
      <c r="D2714" s="41">
        <v>730.42854639534266</v>
      </c>
      <c r="E2714" s="31" t="s">
        <v>2409</v>
      </c>
      <c r="F2714" s="35" t="str">
        <f>INDEX('Crosswalk Particulates'!$B:$B,MATCH('2017 EPA Data'!A2714,'Crosswalk Particulates'!$A:$A,0))</f>
        <v>Transportation Sector</v>
      </c>
      <c r="G2714" s="39">
        <f>INDEX('Crosswalk Particulates'!$E:$E,MATCH('2017 EPA Data'!$B2714,'Crosswalk Particulates'!$D:$D,0))</f>
        <v>0</v>
      </c>
      <c r="H2714" s="50">
        <f t="shared" si="42"/>
        <v>0</v>
      </c>
    </row>
    <row r="2715" spans="1:8" hidden="1" x14ac:dyDescent="0.25">
      <c r="A2715" s="31" t="s">
        <v>2520</v>
      </c>
      <c r="B2715" s="31" t="s">
        <v>2495</v>
      </c>
      <c r="C2715" s="31" t="s">
        <v>2408</v>
      </c>
      <c r="D2715" s="41">
        <v>729.80060562999995</v>
      </c>
      <c r="E2715" s="31" t="s">
        <v>2409</v>
      </c>
      <c r="F2715" s="35" t="str">
        <f>INDEX('Crosswalk Particulates'!$B:$B,MATCH('2017 EPA Data'!A2715,'Crosswalk Particulates'!$A:$A,0))</f>
        <v>industry-fuel-oil</v>
      </c>
      <c r="G2715" s="39">
        <f>INDEX('Crosswalk Particulates'!$E:$E,MATCH('2017 EPA Data'!$B2715,'Crosswalk Particulates'!$D:$D,0))</f>
        <v>0</v>
      </c>
      <c r="H2715" s="50">
        <f t="shared" si="42"/>
        <v>0</v>
      </c>
    </row>
    <row r="2716" spans="1:8" hidden="1" x14ac:dyDescent="0.25">
      <c r="A2716" s="31" t="s">
        <v>2473</v>
      </c>
      <c r="B2716" s="31" t="s">
        <v>2488</v>
      </c>
      <c r="C2716" s="31" t="s">
        <v>2412</v>
      </c>
      <c r="D2716" s="41">
        <v>727.68388252545003</v>
      </c>
      <c r="E2716" s="31" t="s">
        <v>2413</v>
      </c>
      <c r="F2716" s="35" t="str">
        <f>INDEX('Crosswalk Particulates'!$B:$B,MATCH('2017 EPA Data'!A2716,'Crosswalk Particulates'!$A:$A,0))</f>
        <v>Commercial Buildings Sector</v>
      </c>
      <c r="G2716" s="39" t="str">
        <f>INDEX('Crosswalk Particulates'!$E:$E,MATCH('2017 EPA Data'!$B2716,'Crosswalk Particulates'!$D:$D,0))</f>
        <v>CH4</v>
      </c>
      <c r="H2716" s="50">
        <f t="shared" si="42"/>
        <v>660144498.84828234</v>
      </c>
    </row>
    <row r="2717" spans="1:8" hidden="1" x14ac:dyDescent="0.25">
      <c r="A2717" s="31" t="s">
        <v>2483</v>
      </c>
      <c r="B2717" s="31" t="s">
        <v>2619</v>
      </c>
      <c r="C2717" s="31" t="s">
        <v>2408</v>
      </c>
      <c r="D2717" s="41">
        <v>722.56735612268801</v>
      </c>
      <c r="E2717" s="31" t="s">
        <v>2409</v>
      </c>
      <c r="F2717" s="35" t="str">
        <f>INDEX('Crosswalk Particulates'!$B:$B,MATCH('2017 EPA Data'!A2717,'Crosswalk Particulates'!$A:$A,0))</f>
        <v>process-ngps-industry</v>
      </c>
      <c r="G2717" s="39">
        <f>INDEX('Crosswalk Particulates'!$E:$E,MATCH('2017 EPA Data'!$B2717,'Crosswalk Particulates'!$D:$D,0))</f>
        <v>0</v>
      </c>
      <c r="H2717" s="50">
        <f t="shared" si="42"/>
        <v>0</v>
      </c>
    </row>
    <row r="2718" spans="1:8" hidden="1" x14ac:dyDescent="0.25">
      <c r="A2718" s="31" t="s">
        <v>2486</v>
      </c>
      <c r="B2718" s="31" t="s">
        <v>2581</v>
      </c>
      <c r="C2718" s="31" t="s">
        <v>2408</v>
      </c>
      <c r="D2718" s="41">
        <v>719.22860016000197</v>
      </c>
      <c r="E2718" s="31" t="s">
        <v>2409</v>
      </c>
      <c r="F2718" s="35" t="str">
        <f>INDEX('Crosswalk Particulates'!$B:$B,MATCH('2017 EPA Data'!A2718,'Crosswalk Particulates'!$A:$A,0))</f>
        <v>process-other-industry</v>
      </c>
      <c r="G2718" s="39">
        <f>INDEX('Crosswalk Particulates'!$E:$E,MATCH('2017 EPA Data'!$B2718,'Crosswalk Particulates'!$D:$D,0))</f>
        <v>0</v>
      </c>
      <c r="H2718" s="50">
        <f t="shared" si="42"/>
        <v>0</v>
      </c>
    </row>
    <row r="2719" spans="1:8" hidden="1" x14ac:dyDescent="0.25">
      <c r="A2719" s="31" t="s">
        <v>2438</v>
      </c>
      <c r="B2719" s="31" t="s">
        <v>2684</v>
      </c>
      <c r="C2719" s="31" t="s">
        <v>2408</v>
      </c>
      <c r="D2719" s="41">
        <v>718.92100000000005</v>
      </c>
      <c r="E2719" s="31" t="s">
        <v>2409</v>
      </c>
      <c r="F2719" s="35" t="str">
        <f>INDEX('Crosswalk Particulates'!$B:$B,MATCH('2017 EPA Data'!A2719,'Crosswalk Particulates'!$A:$A,0))</f>
        <v>process-other-industry</v>
      </c>
      <c r="G2719" s="39">
        <f>INDEX('Crosswalk Particulates'!$E:$E,MATCH('2017 EPA Data'!$B2719,'Crosswalk Particulates'!$D:$D,0))</f>
        <v>0</v>
      </c>
      <c r="H2719" s="50">
        <f t="shared" si="42"/>
        <v>0</v>
      </c>
    </row>
    <row r="2720" spans="1:8" hidden="1" x14ac:dyDescent="0.25">
      <c r="A2720" s="31" t="s">
        <v>2446</v>
      </c>
      <c r="B2720" s="31" t="s">
        <v>2495</v>
      </c>
      <c r="C2720" s="31" t="s">
        <v>2408</v>
      </c>
      <c r="D2720" s="41">
        <v>718.62199999999996</v>
      </c>
      <c r="E2720" s="31" t="s">
        <v>2409</v>
      </c>
      <c r="F2720" s="35" t="str">
        <f>INDEX('Crosswalk Particulates'!$B:$B,MATCH('2017 EPA Data'!A2720,'Crosswalk Particulates'!$A:$A,0))</f>
        <v>process-other-industry</v>
      </c>
      <c r="G2720" s="39">
        <f>INDEX('Crosswalk Particulates'!$E:$E,MATCH('2017 EPA Data'!$B2720,'Crosswalk Particulates'!$D:$D,0))</f>
        <v>0</v>
      </c>
      <c r="H2720" s="50">
        <f t="shared" si="42"/>
        <v>0</v>
      </c>
    </row>
    <row r="2721" spans="1:8" hidden="1" x14ac:dyDescent="0.25">
      <c r="A2721" s="31" t="s">
        <v>2410</v>
      </c>
      <c r="B2721" s="31" t="s">
        <v>2654</v>
      </c>
      <c r="C2721" s="31" t="s">
        <v>2408</v>
      </c>
      <c r="D2721" s="41">
        <v>718.26779750395497</v>
      </c>
      <c r="E2721" s="31" t="s">
        <v>2409</v>
      </c>
      <c r="F2721" s="35" t="str">
        <f>INDEX('Crosswalk Particulates'!$B:$B,MATCH('2017 EPA Data'!A2721,'Crosswalk Particulates'!$A:$A,0))</f>
        <v>process-other-industry</v>
      </c>
      <c r="G2721" s="39">
        <f>INDEX('Crosswalk Particulates'!$E:$E,MATCH('2017 EPA Data'!$B2721,'Crosswalk Particulates'!$D:$D,0))</f>
        <v>0</v>
      </c>
      <c r="H2721" s="50">
        <f t="shared" si="42"/>
        <v>0</v>
      </c>
    </row>
    <row r="2722" spans="1:8" hidden="1" x14ac:dyDescent="0.25">
      <c r="A2722" s="31" t="s">
        <v>2614</v>
      </c>
      <c r="B2722" s="31" t="s">
        <v>2506</v>
      </c>
      <c r="C2722" s="31" t="s">
        <v>2448</v>
      </c>
      <c r="D2722" s="41">
        <v>716.84694485973</v>
      </c>
      <c r="E2722" s="31" t="s">
        <v>2413</v>
      </c>
      <c r="F2722" s="35" t="str">
        <f>INDEX('Crosswalk Particulates'!$B:$B,MATCH('2017 EPA Data'!A2722,'Crosswalk Particulates'!$A:$A,0))</f>
        <v>Residential Buildings Sector</v>
      </c>
      <c r="G2722" s="39" t="str">
        <f>INDEX('Crosswalk Particulates'!$E:$E,MATCH('2017 EPA Data'!$B2722,'Crosswalk Particulates'!$D:$D,0))</f>
        <v>SOx</v>
      </c>
      <c r="H2722" s="50">
        <f t="shared" si="42"/>
        <v>650313382.67794907</v>
      </c>
    </row>
    <row r="2723" spans="1:8" hidden="1" x14ac:dyDescent="0.25">
      <c r="A2723" s="31" t="s">
        <v>2556</v>
      </c>
      <c r="B2723" s="31" t="s">
        <v>2541</v>
      </c>
      <c r="C2723" s="31" t="s">
        <v>2408</v>
      </c>
      <c r="D2723" s="41">
        <v>715.36633521096769</v>
      </c>
      <c r="E2723" s="31" t="s">
        <v>2409</v>
      </c>
      <c r="F2723" s="35" t="str">
        <f>INDEX('Crosswalk Particulates'!$B:$B,MATCH('2017 EPA Data'!A2723,'Crosswalk Particulates'!$A:$A,0))</f>
        <v>Commercial Buildings Sector</v>
      </c>
      <c r="G2723" s="39">
        <f>INDEX('Crosswalk Particulates'!$E:$E,MATCH('2017 EPA Data'!$B2723,'Crosswalk Particulates'!$D:$D,0))</f>
        <v>0</v>
      </c>
      <c r="H2723" s="50">
        <f t="shared" si="42"/>
        <v>0</v>
      </c>
    </row>
    <row r="2724" spans="1:8" hidden="1" x14ac:dyDescent="0.25">
      <c r="A2724" s="31" t="s">
        <v>2469</v>
      </c>
      <c r="B2724" s="31" t="s">
        <v>2663</v>
      </c>
      <c r="C2724" s="31" t="s">
        <v>2408</v>
      </c>
      <c r="D2724" s="41">
        <v>715.06299999999999</v>
      </c>
      <c r="E2724" s="31" t="s">
        <v>2409</v>
      </c>
      <c r="F2724" s="35" t="str">
        <f>INDEX('Crosswalk Particulates'!$B:$B,MATCH('2017 EPA Data'!A2724,'Crosswalk Particulates'!$A:$A,0))</f>
        <v>process-chemicals-industry</v>
      </c>
      <c r="G2724" s="39">
        <f>INDEX('Crosswalk Particulates'!$E:$E,MATCH('2017 EPA Data'!$B2724,'Crosswalk Particulates'!$D:$D,0))</f>
        <v>0</v>
      </c>
      <c r="H2724" s="50">
        <f t="shared" si="42"/>
        <v>0</v>
      </c>
    </row>
    <row r="2725" spans="1:8" hidden="1" x14ac:dyDescent="0.25">
      <c r="A2725" s="31" t="s">
        <v>2546</v>
      </c>
      <c r="B2725" s="31" t="s">
        <v>2576</v>
      </c>
      <c r="C2725" s="31" t="s">
        <v>2408</v>
      </c>
      <c r="D2725" s="41">
        <v>714.00996969874893</v>
      </c>
      <c r="E2725" s="31" t="s">
        <v>2409</v>
      </c>
      <c r="F2725" s="35" t="str">
        <f>INDEX('Crosswalk Particulates'!$B:$B,MATCH('2017 EPA Data'!A2725,'Crosswalk Particulates'!$A:$A,0))</f>
        <v>Commercial Buildings Sector</v>
      </c>
      <c r="G2725" s="39">
        <f>INDEX('Crosswalk Particulates'!$E:$E,MATCH('2017 EPA Data'!$B2725,'Crosswalk Particulates'!$D:$D,0))</f>
        <v>0</v>
      </c>
      <c r="H2725" s="50">
        <f t="shared" si="42"/>
        <v>0</v>
      </c>
    </row>
    <row r="2726" spans="1:8" hidden="1" x14ac:dyDescent="0.25">
      <c r="A2726" s="31" t="s">
        <v>2583</v>
      </c>
      <c r="B2726" s="31" t="s">
        <v>2426</v>
      </c>
      <c r="C2726" s="31" t="s">
        <v>2408</v>
      </c>
      <c r="D2726" s="41">
        <v>712.80527522095679</v>
      </c>
      <c r="E2726" s="31" t="s">
        <v>2409</v>
      </c>
      <c r="F2726" s="35" t="str">
        <f>INDEX('Crosswalk Particulates'!$B:$B,MATCH('2017 EPA Data'!A2726,'Crosswalk Particulates'!$A:$A,0))</f>
        <v>Residential Buildings Sector</v>
      </c>
      <c r="G2726" s="39">
        <f>INDEX('Crosswalk Particulates'!$E:$E,MATCH('2017 EPA Data'!$B2726,'Crosswalk Particulates'!$D:$D,0))</f>
        <v>0</v>
      </c>
      <c r="H2726" s="50">
        <f t="shared" si="42"/>
        <v>0</v>
      </c>
    </row>
    <row r="2727" spans="1:8" hidden="1" x14ac:dyDescent="0.25">
      <c r="A2727" s="31" t="s">
        <v>2450</v>
      </c>
      <c r="B2727" s="31" t="s">
        <v>2654</v>
      </c>
      <c r="C2727" s="31" t="s">
        <v>2408</v>
      </c>
      <c r="D2727" s="41">
        <v>712.02805725277005</v>
      </c>
      <c r="E2727" s="31" t="s">
        <v>2409</v>
      </c>
      <c r="F2727" s="35" t="str">
        <f>INDEX('Crosswalk Particulates'!$B:$B,MATCH('2017 EPA Data'!A2727,'Crosswalk Particulates'!$A:$A,0))</f>
        <v>process-waste-industry</v>
      </c>
      <c r="G2727" s="39">
        <f>INDEX('Crosswalk Particulates'!$E:$E,MATCH('2017 EPA Data'!$B2727,'Crosswalk Particulates'!$D:$D,0))</f>
        <v>0</v>
      </c>
      <c r="H2727" s="50">
        <f t="shared" si="42"/>
        <v>0</v>
      </c>
    </row>
    <row r="2728" spans="1:8" hidden="1" x14ac:dyDescent="0.25">
      <c r="A2728" s="31" t="s">
        <v>2460</v>
      </c>
      <c r="B2728" s="31" t="s">
        <v>2506</v>
      </c>
      <c r="C2728" s="31" t="s">
        <v>2448</v>
      </c>
      <c r="D2728" s="41">
        <v>711.82050523477096</v>
      </c>
      <c r="E2728" s="31" t="s">
        <v>2413</v>
      </c>
      <c r="F2728" s="35" t="str">
        <f>INDEX('Crosswalk Particulates'!$B:$B,MATCH('2017 EPA Data'!A2728,'Crosswalk Particulates'!$A:$A,0))</f>
        <v>Transportation Sector</v>
      </c>
      <c r="G2728" s="39" t="str">
        <f>INDEX('Crosswalk Particulates'!$E:$E,MATCH('2017 EPA Data'!$B2728,'Crosswalk Particulates'!$D:$D,0))</f>
        <v>SOx</v>
      </c>
      <c r="H2728" s="50">
        <f t="shared" si="42"/>
        <v>645753467.93077362</v>
      </c>
    </row>
    <row r="2729" spans="1:8" hidden="1" x14ac:dyDescent="0.25">
      <c r="A2729" s="31" t="s">
        <v>2560</v>
      </c>
      <c r="B2729" s="31" t="s">
        <v>2513</v>
      </c>
      <c r="C2729" s="31" t="s">
        <v>2514</v>
      </c>
      <c r="D2729" s="41">
        <v>711.39457419724431</v>
      </c>
      <c r="E2729" s="31" t="s">
        <v>2409</v>
      </c>
      <c r="F2729" s="35" t="str">
        <f>INDEX('Crosswalk Particulates'!$B:$B,MATCH('2017 EPA Data'!A2729,'Crosswalk Particulates'!$A:$A,0))</f>
        <v>Commercial Buildings Sector</v>
      </c>
      <c r="G2729" s="39">
        <f>INDEX('Crosswalk Particulates'!$E:$E,MATCH('2017 EPA Data'!$B2729,'Crosswalk Particulates'!$D:$D,0))</f>
        <v>0</v>
      </c>
      <c r="H2729" s="50">
        <f t="shared" si="42"/>
        <v>0</v>
      </c>
    </row>
    <row r="2730" spans="1:8" hidden="1" x14ac:dyDescent="0.25">
      <c r="A2730" s="31" t="s">
        <v>2487</v>
      </c>
      <c r="B2730" s="31" t="s">
        <v>2447</v>
      </c>
      <c r="C2730" s="31" t="s">
        <v>2448</v>
      </c>
      <c r="D2730" s="41">
        <v>709.40294585668005</v>
      </c>
      <c r="E2730" s="31" t="s">
        <v>2413</v>
      </c>
      <c r="F2730" s="35" t="str">
        <f>INDEX('Crosswalk Particulates'!$B:$B,MATCH('2017 EPA Data'!A2730,'Crosswalk Particulates'!$A:$A,0))</f>
        <v>industry-fuel-coal</v>
      </c>
      <c r="G2730" s="39" t="str">
        <f>INDEX('Crosswalk Particulates'!$E:$E,MATCH('2017 EPA Data'!$B2730,'Crosswalk Particulates'!$D:$D,0))</f>
        <v>VOC</v>
      </c>
      <c r="H2730" s="50">
        <f t="shared" si="42"/>
        <v>643560292.3466903</v>
      </c>
    </row>
    <row r="2731" spans="1:8" hidden="1" x14ac:dyDescent="0.25">
      <c r="A2731" s="31" t="s">
        <v>2538</v>
      </c>
      <c r="B2731" s="31" t="s">
        <v>2449</v>
      </c>
      <c r="C2731" s="31" t="s">
        <v>2408</v>
      </c>
      <c r="D2731" s="41">
        <v>708.95680000000004</v>
      </c>
      <c r="E2731" s="31" t="s">
        <v>2409</v>
      </c>
      <c r="F2731" s="35" t="str">
        <f>INDEX('Crosswalk Particulates'!$B:$B,MATCH('2017 EPA Data'!A2731,'Crosswalk Particulates'!$A:$A,0))</f>
        <v>process-mining-industry</v>
      </c>
      <c r="G2731" s="39">
        <f>INDEX('Crosswalk Particulates'!$E:$E,MATCH('2017 EPA Data'!$B2731,'Crosswalk Particulates'!$D:$D,0))</f>
        <v>0</v>
      </c>
      <c r="H2731" s="50">
        <f t="shared" si="42"/>
        <v>0</v>
      </c>
    </row>
    <row r="2732" spans="1:8" hidden="1" x14ac:dyDescent="0.25">
      <c r="A2732" s="31" t="s">
        <v>2472</v>
      </c>
      <c r="B2732" s="31" t="s">
        <v>2617</v>
      </c>
      <c r="C2732" s="31" t="s">
        <v>2408</v>
      </c>
      <c r="D2732" s="41">
        <v>704.28980382777161</v>
      </c>
      <c r="E2732" s="31" t="s">
        <v>2409</v>
      </c>
      <c r="F2732" s="35" t="str">
        <f>INDEX('Crosswalk Particulates'!$B:$B,MATCH('2017 EPA Data'!A2732,'Crosswalk Particulates'!$A:$A,0))</f>
        <v>Electricity Sector</v>
      </c>
      <c r="G2732" s="39">
        <f>INDEX('Crosswalk Particulates'!$E:$E,MATCH('2017 EPA Data'!$B2732,'Crosswalk Particulates'!$D:$D,0))</f>
        <v>0</v>
      </c>
      <c r="H2732" s="50">
        <f t="shared" si="42"/>
        <v>0</v>
      </c>
    </row>
    <row r="2733" spans="1:8" hidden="1" x14ac:dyDescent="0.25">
      <c r="A2733" s="31" t="s">
        <v>2498</v>
      </c>
      <c r="B2733" s="31" t="s">
        <v>2617</v>
      </c>
      <c r="C2733" s="31" t="s">
        <v>2408</v>
      </c>
      <c r="D2733" s="41">
        <v>694.22096132700005</v>
      </c>
      <c r="E2733" s="31" t="s">
        <v>2409</v>
      </c>
      <c r="F2733" s="35" t="str">
        <f>INDEX('Crosswalk Particulates'!$B:$B,MATCH('2017 EPA Data'!A2733,'Crosswalk Particulates'!$A:$A,0))</f>
        <v>process-cement-industry</v>
      </c>
      <c r="G2733" s="39">
        <f>INDEX('Crosswalk Particulates'!$E:$E,MATCH('2017 EPA Data'!$B2733,'Crosswalk Particulates'!$D:$D,0))</f>
        <v>0</v>
      </c>
      <c r="H2733" s="50">
        <f t="shared" si="42"/>
        <v>0</v>
      </c>
    </row>
    <row r="2734" spans="1:8" hidden="1" x14ac:dyDescent="0.25">
      <c r="A2734" s="31" t="s">
        <v>2540</v>
      </c>
      <c r="B2734" s="31" t="s">
        <v>2516</v>
      </c>
      <c r="C2734" s="31" t="s">
        <v>2408</v>
      </c>
      <c r="D2734" s="41">
        <v>691.53456969963872</v>
      </c>
      <c r="E2734" s="31" t="s">
        <v>2409</v>
      </c>
      <c r="F2734" s="35" t="str">
        <f>INDEX('Crosswalk Particulates'!$B:$B,MATCH('2017 EPA Data'!A2734,'Crosswalk Particulates'!$A:$A,0))</f>
        <v>Electricity Sector</v>
      </c>
      <c r="G2734" s="39">
        <f>INDEX('Crosswalk Particulates'!$E:$E,MATCH('2017 EPA Data'!$B2734,'Crosswalk Particulates'!$D:$D,0))</f>
        <v>0</v>
      </c>
      <c r="H2734" s="50">
        <f t="shared" si="42"/>
        <v>0</v>
      </c>
    </row>
    <row r="2735" spans="1:8" hidden="1" x14ac:dyDescent="0.25">
      <c r="A2735" s="31" t="s">
        <v>2493</v>
      </c>
      <c r="B2735" s="31" t="s">
        <v>2606</v>
      </c>
      <c r="C2735" s="31" t="s">
        <v>2408</v>
      </c>
      <c r="D2735" s="41">
        <v>690.95839560000002</v>
      </c>
      <c r="E2735" s="31" t="s">
        <v>2409</v>
      </c>
      <c r="F2735" s="35" t="str">
        <f>INDEX('Crosswalk Particulates'!$B:$B,MATCH('2017 EPA Data'!A2735,'Crosswalk Particulates'!$A:$A,0))</f>
        <v>process-other-industry</v>
      </c>
      <c r="G2735" s="39">
        <f>INDEX('Crosswalk Particulates'!$E:$E,MATCH('2017 EPA Data'!$B2735,'Crosswalk Particulates'!$D:$D,0))</f>
        <v>0</v>
      </c>
      <c r="H2735" s="50">
        <f t="shared" si="42"/>
        <v>0</v>
      </c>
    </row>
    <row r="2736" spans="1:8" hidden="1" x14ac:dyDescent="0.25">
      <c r="A2736" s="31" t="s">
        <v>2487</v>
      </c>
      <c r="B2736" s="31" t="s">
        <v>2564</v>
      </c>
      <c r="C2736" s="31" t="s">
        <v>2408</v>
      </c>
      <c r="D2736" s="41">
        <v>690.73360000000002</v>
      </c>
      <c r="E2736" s="31" t="s">
        <v>2409</v>
      </c>
      <c r="F2736" s="35" t="str">
        <f>INDEX('Crosswalk Particulates'!$B:$B,MATCH('2017 EPA Data'!A2736,'Crosswalk Particulates'!$A:$A,0))</f>
        <v>industry-fuel-coal</v>
      </c>
      <c r="G2736" s="39">
        <f>INDEX('Crosswalk Particulates'!$E:$E,MATCH('2017 EPA Data'!$B2736,'Crosswalk Particulates'!$D:$D,0))</f>
        <v>0</v>
      </c>
      <c r="H2736" s="50">
        <f t="shared" si="42"/>
        <v>0</v>
      </c>
    </row>
    <row r="2737" spans="1:8" hidden="1" x14ac:dyDescent="0.25">
      <c r="A2737" s="31" t="s">
        <v>2442</v>
      </c>
      <c r="B2737" s="31" t="s">
        <v>2595</v>
      </c>
      <c r="C2737" s="31" t="s">
        <v>2408</v>
      </c>
      <c r="D2737" s="41">
        <v>689.4</v>
      </c>
      <c r="E2737" s="31" t="s">
        <v>2409</v>
      </c>
      <c r="F2737" s="35" t="str">
        <f>INDEX('Crosswalk Particulates'!$B:$B,MATCH('2017 EPA Data'!A2737,'Crosswalk Particulates'!$A:$A,0))</f>
        <v>industry-fuel-natural gas</v>
      </c>
      <c r="G2737" s="39">
        <f>INDEX('Crosswalk Particulates'!$E:$E,MATCH('2017 EPA Data'!$B2737,'Crosswalk Particulates'!$D:$D,0))</f>
        <v>0</v>
      </c>
      <c r="H2737" s="50">
        <f t="shared" si="42"/>
        <v>0</v>
      </c>
    </row>
    <row r="2738" spans="1:8" hidden="1" x14ac:dyDescent="0.25">
      <c r="A2738" s="31" t="s">
        <v>2499</v>
      </c>
      <c r="B2738" s="31" t="s">
        <v>2631</v>
      </c>
      <c r="C2738" s="31" t="s">
        <v>2408</v>
      </c>
      <c r="D2738" s="41">
        <v>688.64455190000001</v>
      </c>
      <c r="E2738" s="31" t="s">
        <v>2409</v>
      </c>
      <c r="F2738" s="35" t="str">
        <f>INDEX('Crosswalk Particulates'!$B:$B,MATCH('2017 EPA Data'!A2738,'Crosswalk Particulates'!$A:$A,0))</f>
        <v>Electricity Sector</v>
      </c>
      <c r="G2738" s="39">
        <f>INDEX('Crosswalk Particulates'!$E:$E,MATCH('2017 EPA Data'!$B2738,'Crosswalk Particulates'!$D:$D,0))</f>
        <v>0</v>
      </c>
      <c r="H2738" s="50">
        <f t="shared" si="42"/>
        <v>0</v>
      </c>
    </row>
    <row r="2739" spans="1:8" hidden="1" x14ac:dyDescent="0.25">
      <c r="A2739" s="31" t="s">
        <v>2556</v>
      </c>
      <c r="B2739" s="31" t="s">
        <v>2630</v>
      </c>
      <c r="C2739" s="31" t="s">
        <v>2408</v>
      </c>
      <c r="D2739" s="41">
        <v>688.61310193096767</v>
      </c>
      <c r="E2739" s="31" t="s">
        <v>2409</v>
      </c>
      <c r="F2739" s="35" t="str">
        <f>INDEX('Crosswalk Particulates'!$B:$B,MATCH('2017 EPA Data'!A2739,'Crosswalk Particulates'!$A:$A,0))</f>
        <v>Commercial Buildings Sector</v>
      </c>
      <c r="G2739" s="39">
        <f>INDEX('Crosswalk Particulates'!$E:$E,MATCH('2017 EPA Data'!$B2739,'Crosswalk Particulates'!$D:$D,0))</f>
        <v>0</v>
      </c>
      <c r="H2739" s="50">
        <f t="shared" si="42"/>
        <v>0</v>
      </c>
    </row>
    <row r="2740" spans="1:8" hidden="1" x14ac:dyDescent="0.25">
      <c r="A2740" s="31" t="s">
        <v>2560</v>
      </c>
      <c r="B2740" s="31" t="s">
        <v>2464</v>
      </c>
      <c r="C2740" s="31" t="s">
        <v>2408</v>
      </c>
      <c r="D2740" s="41">
        <v>688.26291178700001</v>
      </c>
      <c r="E2740" s="31" t="s">
        <v>2409</v>
      </c>
      <c r="F2740" s="35" t="str">
        <f>INDEX('Crosswalk Particulates'!$B:$B,MATCH('2017 EPA Data'!A2740,'Crosswalk Particulates'!$A:$A,0))</f>
        <v>Commercial Buildings Sector</v>
      </c>
      <c r="G2740" s="39">
        <f>INDEX('Crosswalk Particulates'!$E:$E,MATCH('2017 EPA Data'!$B2740,'Crosswalk Particulates'!$D:$D,0))</f>
        <v>0</v>
      </c>
      <c r="H2740" s="50">
        <f t="shared" si="42"/>
        <v>0</v>
      </c>
    </row>
    <row r="2741" spans="1:8" hidden="1" x14ac:dyDescent="0.25">
      <c r="A2741" s="31" t="s">
        <v>2429</v>
      </c>
      <c r="B2741" s="31" t="s">
        <v>2528</v>
      </c>
      <c r="C2741" s="31" t="s">
        <v>2408</v>
      </c>
      <c r="D2741" s="41">
        <v>686.57938274332002</v>
      </c>
      <c r="E2741" s="31" t="s">
        <v>2409</v>
      </c>
      <c r="F2741" s="35" t="str">
        <f>INDEX('Crosswalk Particulates'!$B:$B,MATCH('2017 EPA Data'!A2741,'Crosswalk Particulates'!$A:$A,0))</f>
        <v>process-other-industry</v>
      </c>
      <c r="G2741" s="39">
        <f>INDEX('Crosswalk Particulates'!$E:$E,MATCH('2017 EPA Data'!$B2741,'Crosswalk Particulates'!$D:$D,0))</f>
        <v>0</v>
      </c>
      <c r="H2741" s="50">
        <f t="shared" si="42"/>
        <v>0</v>
      </c>
    </row>
    <row r="2742" spans="1:8" hidden="1" x14ac:dyDescent="0.25">
      <c r="A2742" s="31" t="s">
        <v>2472</v>
      </c>
      <c r="B2742" s="31" t="s">
        <v>2512</v>
      </c>
      <c r="C2742" s="31" t="s">
        <v>2408</v>
      </c>
      <c r="D2742" s="41">
        <v>686.33805679034265</v>
      </c>
      <c r="E2742" s="31" t="s">
        <v>2409</v>
      </c>
      <c r="F2742" s="35" t="str">
        <f>INDEX('Crosswalk Particulates'!$B:$B,MATCH('2017 EPA Data'!A2742,'Crosswalk Particulates'!$A:$A,0))</f>
        <v>Electricity Sector</v>
      </c>
      <c r="G2742" s="39">
        <f>INDEX('Crosswalk Particulates'!$E:$E,MATCH('2017 EPA Data'!$B2742,'Crosswalk Particulates'!$D:$D,0))</f>
        <v>0</v>
      </c>
      <c r="H2742" s="50">
        <f t="shared" si="42"/>
        <v>0</v>
      </c>
    </row>
    <row r="2743" spans="1:8" hidden="1" x14ac:dyDescent="0.25">
      <c r="A2743" s="31" t="s">
        <v>2477</v>
      </c>
      <c r="B2743" s="31" t="s">
        <v>2577</v>
      </c>
      <c r="C2743" s="31" t="s">
        <v>2408</v>
      </c>
      <c r="D2743" s="41">
        <v>685.05233982309994</v>
      </c>
      <c r="E2743" s="31" t="s">
        <v>2409</v>
      </c>
      <c r="F2743" s="35" t="str">
        <f>INDEX('Crosswalk Particulates'!$B:$B,MATCH('2017 EPA Data'!A2743,'Crosswalk Particulates'!$A:$A,0))</f>
        <v>process-other-industry</v>
      </c>
      <c r="G2743" s="39">
        <f>INDEX('Crosswalk Particulates'!$E:$E,MATCH('2017 EPA Data'!$B2743,'Crosswalk Particulates'!$D:$D,0))</f>
        <v>0</v>
      </c>
      <c r="H2743" s="50">
        <f t="shared" si="42"/>
        <v>0</v>
      </c>
    </row>
    <row r="2744" spans="1:8" hidden="1" x14ac:dyDescent="0.25">
      <c r="A2744" s="31" t="s">
        <v>2546</v>
      </c>
      <c r="B2744" s="31" t="s">
        <v>2452</v>
      </c>
      <c r="C2744" s="31" t="s">
        <v>2408</v>
      </c>
      <c r="D2744" s="41">
        <v>684.46442750000006</v>
      </c>
      <c r="E2744" s="31" t="s">
        <v>2409</v>
      </c>
      <c r="F2744" s="35" t="str">
        <f>INDEX('Crosswalk Particulates'!$B:$B,MATCH('2017 EPA Data'!A2744,'Crosswalk Particulates'!$A:$A,0))</f>
        <v>Commercial Buildings Sector</v>
      </c>
      <c r="G2744" s="39">
        <f>INDEX('Crosswalk Particulates'!$E:$E,MATCH('2017 EPA Data'!$B2744,'Crosswalk Particulates'!$D:$D,0))</f>
        <v>0</v>
      </c>
      <c r="H2744" s="50">
        <f t="shared" si="42"/>
        <v>0</v>
      </c>
    </row>
    <row r="2745" spans="1:8" hidden="1" x14ac:dyDescent="0.25">
      <c r="A2745" s="31" t="s">
        <v>2556</v>
      </c>
      <c r="B2745" s="31" t="s">
        <v>2651</v>
      </c>
      <c r="C2745" s="31" t="s">
        <v>2408</v>
      </c>
      <c r="D2745" s="41">
        <v>684.327816553503</v>
      </c>
      <c r="E2745" s="31" t="s">
        <v>2409</v>
      </c>
      <c r="F2745" s="35" t="str">
        <f>INDEX('Crosswalk Particulates'!$B:$B,MATCH('2017 EPA Data'!A2745,'Crosswalk Particulates'!$A:$A,0))</f>
        <v>Commercial Buildings Sector</v>
      </c>
      <c r="G2745" s="39">
        <f>INDEX('Crosswalk Particulates'!$E:$E,MATCH('2017 EPA Data'!$B2745,'Crosswalk Particulates'!$D:$D,0))</f>
        <v>0</v>
      </c>
      <c r="H2745" s="50">
        <f t="shared" si="42"/>
        <v>0</v>
      </c>
    </row>
    <row r="2746" spans="1:8" hidden="1" x14ac:dyDescent="0.25">
      <c r="A2746" s="31" t="s">
        <v>2436</v>
      </c>
      <c r="B2746" s="31" t="s">
        <v>2521</v>
      </c>
      <c r="D2746" s="41">
        <v>684.04602130413559</v>
      </c>
      <c r="E2746" s="31" t="s">
        <v>2413</v>
      </c>
      <c r="F2746" s="35" t="str">
        <f>INDEX('Crosswalk Particulates'!$B:$B,MATCH('2017 EPA Data'!A2746,'Crosswalk Particulates'!$A:$A,0))</f>
        <v>Transportation Sector</v>
      </c>
      <c r="G2746" s="39">
        <f>INDEX('Crosswalk Particulates'!$E:$E,MATCH('2017 EPA Data'!$B2746,'Crosswalk Particulates'!$D:$D,0))</f>
        <v>0</v>
      </c>
      <c r="H2746" s="50">
        <f t="shared" si="42"/>
        <v>620556849.98243296</v>
      </c>
    </row>
    <row r="2747" spans="1:8" hidden="1" x14ac:dyDescent="0.25">
      <c r="A2747" s="31" t="s">
        <v>2523</v>
      </c>
      <c r="B2747" s="31" t="s">
        <v>2617</v>
      </c>
      <c r="C2747" s="31" t="s">
        <v>2408</v>
      </c>
      <c r="D2747" s="41">
        <v>684.00959051637767</v>
      </c>
      <c r="E2747" s="31" t="s">
        <v>2409</v>
      </c>
      <c r="F2747" s="35" t="str">
        <f>INDEX('Crosswalk Particulates'!$B:$B,MATCH('2017 EPA Data'!A2747,'Crosswalk Particulates'!$A:$A,0))</f>
        <v>industry-fuel-other</v>
      </c>
      <c r="G2747" s="39">
        <f>INDEX('Crosswalk Particulates'!$E:$E,MATCH('2017 EPA Data'!$B2747,'Crosswalk Particulates'!$D:$D,0))</f>
        <v>0</v>
      </c>
      <c r="H2747" s="50">
        <f t="shared" si="42"/>
        <v>0</v>
      </c>
    </row>
    <row r="2748" spans="1:8" hidden="1" x14ac:dyDescent="0.25">
      <c r="A2748" s="31" t="s">
        <v>2414</v>
      </c>
      <c r="B2748" s="31" t="s">
        <v>2642</v>
      </c>
      <c r="C2748" s="31" t="s">
        <v>2408</v>
      </c>
      <c r="D2748" s="41">
        <v>682.93753268305647</v>
      </c>
      <c r="E2748" s="31" t="s">
        <v>2409</v>
      </c>
      <c r="F2748" s="35" t="str">
        <f>INDEX('Crosswalk Particulates'!$B:$B,MATCH('2017 EPA Data'!A2748,'Crosswalk Particulates'!$A:$A,0))</f>
        <v>Transportation Sector</v>
      </c>
      <c r="G2748" s="39">
        <f>INDEX('Crosswalk Particulates'!$E:$E,MATCH('2017 EPA Data'!$B2748,'Crosswalk Particulates'!$D:$D,0))</f>
        <v>0</v>
      </c>
      <c r="H2748" s="50">
        <f t="shared" si="42"/>
        <v>0</v>
      </c>
    </row>
    <row r="2749" spans="1:8" hidden="1" x14ac:dyDescent="0.25">
      <c r="A2749" s="31" t="s">
        <v>2477</v>
      </c>
      <c r="B2749" s="31" t="s">
        <v>2625</v>
      </c>
      <c r="C2749" s="31" t="s">
        <v>2408</v>
      </c>
      <c r="D2749" s="41">
        <v>680.02149999999995</v>
      </c>
      <c r="E2749" s="31" t="s">
        <v>2409</v>
      </c>
      <c r="F2749" s="35" t="str">
        <f>INDEX('Crosswalk Particulates'!$B:$B,MATCH('2017 EPA Data'!A2749,'Crosswalk Particulates'!$A:$A,0))</f>
        <v>process-other-industry</v>
      </c>
      <c r="G2749" s="39">
        <f>INDEX('Crosswalk Particulates'!$E:$E,MATCH('2017 EPA Data'!$B2749,'Crosswalk Particulates'!$D:$D,0))</f>
        <v>0</v>
      </c>
      <c r="H2749" s="50">
        <f t="shared" si="42"/>
        <v>0</v>
      </c>
    </row>
    <row r="2750" spans="1:8" hidden="1" x14ac:dyDescent="0.25">
      <c r="A2750" s="31" t="s">
        <v>2446</v>
      </c>
      <c r="B2750" s="31" t="s">
        <v>2624</v>
      </c>
      <c r="C2750" s="31" t="s">
        <v>2408</v>
      </c>
      <c r="D2750" s="41">
        <v>680</v>
      </c>
      <c r="E2750" s="31" t="s">
        <v>2409</v>
      </c>
      <c r="F2750" s="35" t="str">
        <f>INDEX('Crosswalk Particulates'!$B:$B,MATCH('2017 EPA Data'!A2750,'Crosswalk Particulates'!$A:$A,0))</f>
        <v>process-other-industry</v>
      </c>
      <c r="G2750" s="39">
        <f>INDEX('Crosswalk Particulates'!$E:$E,MATCH('2017 EPA Data'!$B2750,'Crosswalk Particulates'!$D:$D,0))</f>
        <v>0</v>
      </c>
      <c r="H2750" s="50">
        <f t="shared" si="42"/>
        <v>0</v>
      </c>
    </row>
    <row r="2751" spans="1:8" hidden="1" x14ac:dyDescent="0.25">
      <c r="A2751" s="31" t="s">
        <v>2487</v>
      </c>
      <c r="B2751" s="31" t="s">
        <v>2659</v>
      </c>
      <c r="C2751" s="31" t="s">
        <v>2408</v>
      </c>
      <c r="D2751" s="41">
        <v>678.73835999999994</v>
      </c>
      <c r="E2751" s="31" t="s">
        <v>2409</v>
      </c>
      <c r="F2751" s="35" t="str">
        <f>INDEX('Crosswalk Particulates'!$B:$B,MATCH('2017 EPA Data'!A2751,'Crosswalk Particulates'!$A:$A,0))</f>
        <v>industry-fuel-coal</v>
      </c>
      <c r="G2751" s="39">
        <f>INDEX('Crosswalk Particulates'!$E:$E,MATCH('2017 EPA Data'!$B2751,'Crosswalk Particulates'!$D:$D,0))</f>
        <v>0</v>
      </c>
      <c r="H2751" s="50">
        <f t="shared" si="42"/>
        <v>0</v>
      </c>
    </row>
    <row r="2752" spans="1:8" hidden="1" x14ac:dyDescent="0.25">
      <c r="A2752" s="31" t="s">
        <v>2556</v>
      </c>
      <c r="B2752" s="31" t="s">
        <v>2513</v>
      </c>
      <c r="C2752" s="31" t="s">
        <v>2514</v>
      </c>
      <c r="D2752" s="41">
        <v>678.70292309407137</v>
      </c>
      <c r="E2752" s="31" t="s">
        <v>2409</v>
      </c>
      <c r="F2752" s="35" t="str">
        <f>INDEX('Crosswalk Particulates'!$B:$B,MATCH('2017 EPA Data'!A2752,'Crosswalk Particulates'!$A:$A,0))</f>
        <v>Commercial Buildings Sector</v>
      </c>
      <c r="G2752" s="39">
        <f>INDEX('Crosswalk Particulates'!$E:$E,MATCH('2017 EPA Data'!$B2752,'Crosswalk Particulates'!$D:$D,0))</f>
        <v>0</v>
      </c>
      <c r="H2752" s="50">
        <f t="shared" si="42"/>
        <v>0</v>
      </c>
    </row>
    <row r="2753" spans="1:8" hidden="1" x14ac:dyDescent="0.25">
      <c r="A2753" s="31" t="s">
        <v>2444</v>
      </c>
      <c r="B2753" s="31" t="s">
        <v>2503</v>
      </c>
      <c r="C2753" s="31" t="s">
        <v>2408</v>
      </c>
      <c r="D2753" s="41">
        <v>673.77</v>
      </c>
      <c r="E2753" s="31" t="s">
        <v>2409</v>
      </c>
      <c r="F2753" s="35" t="str">
        <f>INDEX('Crosswalk Particulates'!$B:$B,MATCH('2017 EPA Data'!A2753,'Crosswalk Particulates'!$A:$A,0))</f>
        <v>process-other-industry</v>
      </c>
      <c r="G2753" s="39">
        <f>INDEX('Crosswalk Particulates'!$E:$E,MATCH('2017 EPA Data'!$B2753,'Crosswalk Particulates'!$D:$D,0))</f>
        <v>0</v>
      </c>
      <c r="H2753" s="50">
        <f t="shared" si="42"/>
        <v>0</v>
      </c>
    </row>
    <row r="2754" spans="1:8" hidden="1" x14ac:dyDescent="0.25">
      <c r="A2754" s="31" t="s">
        <v>2469</v>
      </c>
      <c r="B2754" s="31" t="s">
        <v>2511</v>
      </c>
      <c r="C2754" s="31" t="s">
        <v>2408</v>
      </c>
      <c r="D2754" s="41">
        <v>672.57356976553001</v>
      </c>
      <c r="E2754" s="31" t="s">
        <v>2409</v>
      </c>
      <c r="F2754" s="35" t="str">
        <f>INDEX('Crosswalk Particulates'!$B:$B,MATCH('2017 EPA Data'!A2754,'Crosswalk Particulates'!$A:$A,0))</f>
        <v>process-chemicals-industry</v>
      </c>
      <c r="G2754" s="39">
        <f>INDEX('Crosswalk Particulates'!$E:$E,MATCH('2017 EPA Data'!$B2754,'Crosswalk Particulates'!$D:$D,0))</f>
        <v>0</v>
      </c>
      <c r="H2754" s="50">
        <f t="shared" si="42"/>
        <v>0</v>
      </c>
    </row>
    <row r="2755" spans="1:8" hidden="1" x14ac:dyDescent="0.25">
      <c r="A2755" s="31" t="s">
        <v>2446</v>
      </c>
      <c r="B2755" s="31" t="s">
        <v>2449</v>
      </c>
      <c r="C2755" s="31" t="s">
        <v>2408</v>
      </c>
      <c r="D2755" s="41">
        <v>671.92156799999998</v>
      </c>
      <c r="E2755" s="31" t="s">
        <v>2409</v>
      </c>
      <c r="F2755" s="35" t="str">
        <f>INDEX('Crosswalk Particulates'!$B:$B,MATCH('2017 EPA Data'!A2755,'Crosswalk Particulates'!$A:$A,0))</f>
        <v>process-other-industry</v>
      </c>
      <c r="G2755" s="39">
        <f>INDEX('Crosswalk Particulates'!$E:$E,MATCH('2017 EPA Data'!$B2755,'Crosswalk Particulates'!$D:$D,0))</f>
        <v>0</v>
      </c>
      <c r="H2755" s="50">
        <f t="shared" si="42"/>
        <v>0</v>
      </c>
    </row>
    <row r="2756" spans="1:8" hidden="1" x14ac:dyDescent="0.25">
      <c r="A2756" s="31" t="s">
        <v>2510</v>
      </c>
      <c r="B2756" s="31" t="s">
        <v>2541</v>
      </c>
      <c r="C2756" s="31" t="s">
        <v>2408</v>
      </c>
      <c r="D2756" s="41">
        <v>670.69209999999998</v>
      </c>
      <c r="E2756" s="31" t="s">
        <v>2409</v>
      </c>
      <c r="F2756" s="35" t="str">
        <f>INDEX('Crosswalk Particulates'!$B:$B,MATCH('2017 EPA Data'!A2756,'Crosswalk Particulates'!$A:$A,0))</f>
        <v>process-iron and steel-industry</v>
      </c>
      <c r="G2756" s="39">
        <f>INDEX('Crosswalk Particulates'!$E:$E,MATCH('2017 EPA Data'!$B2756,'Crosswalk Particulates'!$D:$D,0))</f>
        <v>0</v>
      </c>
      <c r="H2756" s="50">
        <f t="shared" ref="H2756:H2819" si="43">IF(E2756="TON",D2756/metricton_to_shortton,0)*10^6</f>
        <v>0</v>
      </c>
    </row>
    <row r="2757" spans="1:8" hidden="1" x14ac:dyDescent="0.25">
      <c r="A2757" s="31" t="s">
        <v>2555</v>
      </c>
      <c r="B2757" s="31" t="s">
        <v>2439</v>
      </c>
      <c r="C2757" s="31" t="s">
        <v>2408</v>
      </c>
      <c r="D2757" s="41">
        <v>669.88754134162673</v>
      </c>
      <c r="E2757" s="31" t="s">
        <v>2409</v>
      </c>
      <c r="F2757" s="35" t="str">
        <f>INDEX('Crosswalk Particulates'!$B:$B,MATCH('2017 EPA Data'!A2757,'Crosswalk Particulates'!$A:$A,0))</f>
        <v>Commercial Buildings Sector</v>
      </c>
      <c r="G2757" s="39">
        <f>INDEX('Crosswalk Particulates'!$E:$E,MATCH('2017 EPA Data'!$B2757,'Crosswalk Particulates'!$D:$D,0))</f>
        <v>0</v>
      </c>
      <c r="H2757" s="50">
        <f t="shared" si="43"/>
        <v>0</v>
      </c>
    </row>
    <row r="2758" spans="1:8" hidden="1" x14ac:dyDescent="0.25">
      <c r="A2758" s="31" t="s">
        <v>2472</v>
      </c>
      <c r="B2758" s="31" t="s">
        <v>2424</v>
      </c>
      <c r="C2758" s="31" t="s">
        <v>2408</v>
      </c>
      <c r="D2758" s="41">
        <v>667.56665053874997</v>
      </c>
      <c r="E2758" s="31" t="s">
        <v>2409</v>
      </c>
      <c r="F2758" s="35" t="str">
        <f>INDEX('Crosswalk Particulates'!$B:$B,MATCH('2017 EPA Data'!A2758,'Crosswalk Particulates'!$A:$A,0))</f>
        <v>Electricity Sector</v>
      </c>
      <c r="G2758" s="39">
        <f>INDEX('Crosswalk Particulates'!$E:$E,MATCH('2017 EPA Data'!$B2758,'Crosswalk Particulates'!$D:$D,0))</f>
        <v>0</v>
      </c>
      <c r="H2758" s="50">
        <f t="shared" si="43"/>
        <v>0</v>
      </c>
    </row>
    <row r="2759" spans="1:8" hidden="1" x14ac:dyDescent="0.25">
      <c r="A2759" s="31" t="s">
        <v>2483</v>
      </c>
      <c r="B2759" s="31" t="s">
        <v>2645</v>
      </c>
      <c r="C2759" s="31" t="s">
        <v>2408</v>
      </c>
      <c r="D2759" s="41">
        <v>665.952</v>
      </c>
      <c r="E2759" s="31" t="s">
        <v>2409</v>
      </c>
      <c r="F2759" s="35" t="str">
        <f>INDEX('Crosswalk Particulates'!$B:$B,MATCH('2017 EPA Data'!A2759,'Crosswalk Particulates'!$A:$A,0))</f>
        <v>process-ngps-industry</v>
      </c>
      <c r="G2759" s="39">
        <f>INDEX('Crosswalk Particulates'!$E:$E,MATCH('2017 EPA Data'!$B2759,'Crosswalk Particulates'!$D:$D,0))</f>
        <v>0</v>
      </c>
      <c r="H2759" s="50">
        <f t="shared" si="43"/>
        <v>0</v>
      </c>
    </row>
    <row r="2760" spans="1:8" hidden="1" x14ac:dyDescent="0.25">
      <c r="A2760" s="31" t="s">
        <v>2538</v>
      </c>
      <c r="B2760" s="31" t="s">
        <v>2644</v>
      </c>
      <c r="D2760" s="41">
        <v>665.33509971360957</v>
      </c>
      <c r="E2760" s="31" t="s">
        <v>2413</v>
      </c>
      <c r="F2760" s="35" t="str">
        <f>INDEX('Crosswalk Particulates'!$B:$B,MATCH('2017 EPA Data'!A2760,'Crosswalk Particulates'!$A:$A,0))</f>
        <v>process-mining-industry</v>
      </c>
      <c r="G2760" s="39">
        <f>INDEX('Crosswalk Particulates'!$E:$E,MATCH('2017 EPA Data'!$B2760,'Crosswalk Particulates'!$D:$D,0))</f>
        <v>0</v>
      </c>
      <c r="H2760" s="50">
        <f t="shared" si="43"/>
        <v>603582567.25749528</v>
      </c>
    </row>
    <row r="2761" spans="1:8" hidden="1" x14ac:dyDescent="0.25">
      <c r="A2761" s="31" t="s">
        <v>2444</v>
      </c>
      <c r="B2761" s="31" t="s">
        <v>2513</v>
      </c>
      <c r="C2761" s="31" t="s">
        <v>2514</v>
      </c>
      <c r="D2761" s="41">
        <v>664.49337200000002</v>
      </c>
      <c r="E2761" s="31" t="s">
        <v>2409</v>
      </c>
      <c r="F2761" s="35" t="str">
        <f>INDEX('Crosswalk Particulates'!$B:$B,MATCH('2017 EPA Data'!A2761,'Crosswalk Particulates'!$A:$A,0))</f>
        <v>process-other-industry</v>
      </c>
      <c r="G2761" s="39">
        <f>INDEX('Crosswalk Particulates'!$E:$E,MATCH('2017 EPA Data'!$B2761,'Crosswalk Particulates'!$D:$D,0))</f>
        <v>0</v>
      </c>
      <c r="H2761" s="50">
        <f t="shared" si="43"/>
        <v>0</v>
      </c>
    </row>
    <row r="2762" spans="1:8" hidden="1" x14ac:dyDescent="0.25">
      <c r="A2762" s="31" t="s">
        <v>2442</v>
      </c>
      <c r="B2762" s="31" t="s">
        <v>2505</v>
      </c>
      <c r="C2762" s="31" t="s">
        <v>2408</v>
      </c>
      <c r="D2762" s="41">
        <v>660.79352626005902</v>
      </c>
      <c r="E2762" s="31" t="s">
        <v>2409</v>
      </c>
      <c r="F2762" s="35" t="str">
        <f>INDEX('Crosswalk Particulates'!$B:$B,MATCH('2017 EPA Data'!A2762,'Crosswalk Particulates'!$A:$A,0))</f>
        <v>industry-fuel-natural gas</v>
      </c>
      <c r="G2762" s="39">
        <f>INDEX('Crosswalk Particulates'!$E:$E,MATCH('2017 EPA Data'!$B2762,'Crosswalk Particulates'!$D:$D,0))</f>
        <v>0</v>
      </c>
      <c r="H2762" s="50">
        <f t="shared" si="43"/>
        <v>0</v>
      </c>
    </row>
    <row r="2763" spans="1:8" hidden="1" x14ac:dyDescent="0.25">
      <c r="A2763" s="31" t="s">
        <v>2445</v>
      </c>
      <c r="B2763" s="31" t="s">
        <v>2544</v>
      </c>
      <c r="C2763" s="31" t="s">
        <v>2408</v>
      </c>
      <c r="D2763" s="41">
        <v>660.24431964588234</v>
      </c>
      <c r="E2763" s="31" t="s">
        <v>2409</v>
      </c>
      <c r="F2763" s="35" t="str">
        <f>INDEX('Crosswalk Particulates'!$B:$B,MATCH('2017 EPA Data'!A2763,'Crosswalk Particulates'!$A:$A,0))</f>
        <v>Transportation Sector</v>
      </c>
      <c r="G2763" s="39">
        <f>INDEX('Crosswalk Particulates'!$E:$E,MATCH('2017 EPA Data'!$B2763,'Crosswalk Particulates'!$D:$D,0))</f>
        <v>0</v>
      </c>
      <c r="H2763" s="50">
        <f t="shared" si="43"/>
        <v>0</v>
      </c>
    </row>
    <row r="2764" spans="1:8" hidden="1" x14ac:dyDescent="0.25">
      <c r="A2764" s="31" t="s">
        <v>2445</v>
      </c>
      <c r="B2764" s="31" t="s">
        <v>2620</v>
      </c>
      <c r="C2764" s="31" t="s">
        <v>2408</v>
      </c>
      <c r="D2764" s="41">
        <v>660.24431964588234</v>
      </c>
      <c r="E2764" s="31" t="s">
        <v>2409</v>
      </c>
      <c r="F2764" s="35" t="str">
        <f>INDEX('Crosswalk Particulates'!$B:$B,MATCH('2017 EPA Data'!A2764,'Crosswalk Particulates'!$A:$A,0))</f>
        <v>Transportation Sector</v>
      </c>
      <c r="G2764" s="39">
        <f>INDEX('Crosswalk Particulates'!$E:$E,MATCH('2017 EPA Data'!$B2764,'Crosswalk Particulates'!$D:$D,0))</f>
        <v>0</v>
      </c>
      <c r="H2764" s="50">
        <f t="shared" si="43"/>
        <v>0</v>
      </c>
    </row>
    <row r="2765" spans="1:8" hidden="1" x14ac:dyDescent="0.25">
      <c r="A2765" s="31" t="s">
        <v>2446</v>
      </c>
      <c r="B2765" s="31" t="s">
        <v>2431</v>
      </c>
      <c r="C2765" s="31" t="s">
        <v>2408</v>
      </c>
      <c r="D2765" s="41">
        <v>660</v>
      </c>
      <c r="E2765" s="31" t="s">
        <v>2409</v>
      </c>
      <c r="F2765" s="35" t="str">
        <f>INDEX('Crosswalk Particulates'!$B:$B,MATCH('2017 EPA Data'!A2765,'Crosswalk Particulates'!$A:$A,0))</f>
        <v>process-other-industry</v>
      </c>
      <c r="G2765" s="39">
        <f>INDEX('Crosswalk Particulates'!$E:$E,MATCH('2017 EPA Data'!$B2765,'Crosswalk Particulates'!$D:$D,0))</f>
        <v>0</v>
      </c>
      <c r="H2765" s="50">
        <f t="shared" si="43"/>
        <v>0</v>
      </c>
    </row>
    <row r="2766" spans="1:8" hidden="1" x14ac:dyDescent="0.25">
      <c r="A2766" s="31" t="s">
        <v>2437</v>
      </c>
      <c r="B2766" s="31" t="s">
        <v>2532</v>
      </c>
      <c r="C2766" s="31" t="s">
        <v>2408</v>
      </c>
      <c r="D2766" s="41">
        <v>655.03298965399995</v>
      </c>
      <c r="E2766" s="31" t="s">
        <v>2409</v>
      </c>
      <c r="F2766" s="35" t="str">
        <f>INDEX('Crosswalk Particulates'!$B:$B,MATCH('2017 EPA Data'!A2766,'Crosswalk Particulates'!$A:$A,0))</f>
        <v>process-other-industry</v>
      </c>
      <c r="G2766" s="39">
        <f>INDEX('Crosswalk Particulates'!$E:$E,MATCH('2017 EPA Data'!$B2766,'Crosswalk Particulates'!$D:$D,0))</f>
        <v>0</v>
      </c>
      <c r="H2766" s="50">
        <f t="shared" si="43"/>
        <v>0</v>
      </c>
    </row>
    <row r="2767" spans="1:8" hidden="1" x14ac:dyDescent="0.25">
      <c r="A2767" s="31" t="s">
        <v>2440</v>
      </c>
      <c r="B2767" s="31" t="s">
        <v>2508</v>
      </c>
      <c r="C2767" s="31" t="s">
        <v>2408</v>
      </c>
      <c r="D2767" s="41">
        <v>654.24374856379598</v>
      </c>
      <c r="E2767" s="31" t="s">
        <v>2409</v>
      </c>
      <c r="F2767" s="35" t="str">
        <f>INDEX('Crosswalk Particulates'!$B:$B,MATCH('2017 EPA Data'!A2767,'Crosswalk Particulates'!$A:$A,0))</f>
        <v>Residential Buildings Sector</v>
      </c>
      <c r="G2767" s="39">
        <f>INDEX('Crosswalk Particulates'!$E:$E,MATCH('2017 EPA Data'!$B2767,'Crosswalk Particulates'!$D:$D,0))</f>
        <v>0</v>
      </c>
      <c r="H2767" s="50">
        <f t="shared" si="43"/>
        <v>0</v>
      </c>
    </row>
    <row r="2768" spans="1:8" hidden="1" x14ac:dyDescent="0.25">
      <c r="A2768" s="31" t="s">
        <v>2410</v>
      </c>
      <c r="B2768" s="31" t="s">
        <v>2669</v>
      </c>
      <c r="C2768" s="31" t="s">
        <v>2408</v>
      </c>
      <c r="D2768" s="41">
        <v>653.17367602000002</v>
      </c>
      <c r="E2768" s="31" t="s">
        <v>2409</v>
      </c>
      <c r="F2768" s="35" t="str">
        <f>INDEX('Crosswalk Particulates'!$B:$B,MATCH('2017 EPA Data'!A2768,'Crosswalk Particulates'!$A:$A,0))</f>
        <v>process-other-industry</v>
      </c>
      <c r="G2768" s="39">
        <f>INDEX('Crosswalk Particulates'!$E:$E,MATCH('2017 EPA Data'!$B2768,'Crosswalk Particulates'!$D:$D,0))</f>
        <v>0</v>
      </c>
      <c r="H2768" s="50">
        <f t="shared" si="43"/>
        <v>0</v>
      </c>
    </row>
    <row r="2769" spans="1:8" hidden="1" x14ac:dyDescent="0.25">
      <c r="A2769" s="31" t="s">
        <v>2493</v>
      </c>
      <c r="B2769" s="31" t="s">
        <v>2502</v>
      </c>
      <c r="C2769" s="31" t="s">
        <v>2408</v>
      </c>
      <c r="D2769" s="41">
        <v>651.94560000000001</v>
      </c>
      <c r="E2769" s="31" t="s">
        <v>2409</v>
      </c>
      <c r="F2769" s="35" t="str">
        <f>INDEX('Crosswalk Particulates'!$B:$B,MATCH('2017 EPA Data'!A2769,'Crosswalk Particulates'!$A:$A,0))</f>
        <v>process-other-industry</v>
      </c>
      <c r="G2769" s="39">
        <f>INDEX('Crosswalk Particulates'!$E:$E,MATCH('2017 EPA Data'!$B2769,'Crosswalk Particulates'!$D:$D,0))</f>
        <v>0</v>
      </c>
      <c r="H2769" s="50">
        <f t="shared" si="43"/>
        <v>0</v>
      </c>
    </row>
    <row r="2770" spans="1:8" hidden="1" x14ac:dyDescent="0.25">
      <c r="A2770" s="31" t="s">
        <v>2463</v>
      </c>
      <c r="B2770" s="31" t="s">
        <v>2434</v>
      </c>
      <c r="C2770" s="31" t="s">
        <v>2408</v>
      </c>
      <c r="D2770" s="41">
        <v>651.6</v>
      </c>
      <c r="E2770" s="31" t="s">
        <v>2409</v>
      </c>
      <c r="F2770" s="35" t="str">
        <f>INDEX('Crosswalk Particulates'!$B:$B,MATCH('2017 EPA Data'!A2770,'Crosswalk Particulates'!$A:$A,0))</f>
        <v>process-other-industry</v>
      </c>
      <c r="G2770" s="39">
        <f>INDEX('Crosswalk Particulates'!$E:$E,MATCH('2017 EPA Data'!$B2770,'Crosswalk Particulates'!$D:$D,0))</f>
        <v>0</v>
      </c>
      <c r="H2770" s="50">
        <f t="shared" si="43"/>
        <v>0</v>
      </c>
    </row>
    <row r="2771" spans="1:8" hidden="1" x14ac:dyDescent="0.25">
      <c r="A2771" s="31" t="s">
        <v>2444</v>
      </c>
      <c r="B2771" s="31" t="s">
        <v>2502</v>
      </c>
      <c r="C2771" s="31" t="s">
        <v>2408</v>
      </c>
      <c r="D2771" s="41">
        <v>650.41782999999998</v>
      </c>
      <c r="E2771" s="31" t="s">
        <v>2409</v>
      </c>
      <c r="F2771" s="35" t="str">
        <f>INDEX('Crosswalk Particulates'!$B:$B,MATCH('2017 EPA Data'!A2771,'Crosswalk Particulates'!$A:$A,0))</f>
        <v>process-other-industry</v>
      </c>
      <c r="G2771" s="39">
        <f>INDEX('Crosswalk Particulates'!$E:$E,MATCH('2017 EPA Data'!$B2771,'Crosswalk Particulates'!$D:$D,0))</f>
        <v>0</v>
      </c>
      <c r="H2771" s="50">
        <f t="shared" si="43"/>
        <v>0</v>
      </c>
    </row>
    <row r="2772" spans="1:8" hidden="1" x14ac:dyDescent="0.25">
      <c r="A2772" s="31" t="s">
        <v>2410</v>
      </c>
      <c r="B2772" s="31" t="s">
        <v>2680</v>
      </c>
      <c r="C2772" s="31" t="s">
        <v>2408</v>
      </c>
      <c r="D2772" s="41">
        <v>649.35</v>
      </c>
      <c r="E2772" s="31" t="s">
        <v>2409</v>
      </c>
      <c r="F2772" s="35" t="str">
        <f>INDEX('Crosswalk Particulates'!$B:$B,MATCH('2017 EPA Data'!A2772,'Crosswalk Particulates'!$A:$A,0))</f>
        <v>process-other-industry</v>
      </c>
      <c r="G2772" s="39">
        <f>INDEX('Crosswalk Particulates'!$E:$E,MATCH('2017 EPA Data'!$B2772,'Crosswalk Particulates'!$D:$D,0))</f>
        <v>0</v>
      </c>
      <c r="H2772" s="50">
        <f t="shared" si="43"/>
        <v>0</v>
      </c>
    </row>
    <row r="2773" spans="1:8" hidden="1" x14ac:dyDescent="0.25">
      <c r="A2773" s="31" t="s">
        <v>2483</v>
      </c>
      <c r="B2773" s="31" t="s">
        <v>2488</v>
      </c>
      <c r="C2773" s="31" t="s">
        <v>2412</v>
      </c>
      <c r="D2773" s="41">
        <v>648.51637201819995</v>
      </c>
      <c r="E2773" s="31" t="s">
        <v>2413</v>
      </c>
      <c r="F2773" s="35" t="str">
        <f>INDEX('Crosswalk Particulates'!$B:$B,MATCH('2017 EPA Data'!A2773,'Crosswalk Particulates'!$A:$A,0))</f>
        <v>process-ngps-industry</v>
      </c>
      <c r="G2773" s="39" t="str">
        <f>INDEX('Crosswalk Particulates'!$E:$E,MATCH('2017 EPA Data'!$B2773,'Crosswalk Particulates'!$D:$D,0))</f>
        <v>CH4</v>
      </c>
      <c r="H2773" s="50">
        <f t="shared" si="43"/>
        <v>588324856.00076199</v>
      </c>
    </row>
    <row r="2774" spans="1:8" hidden="1" x14ac:dyDescent="0.25">
      <c r="A2774" s="31" t="s">
        <v>2429</v>
      </c>
      <c r="B2774" s="31" t="s">
        <v>2653</v>
      </c>
      <c r="C2774" s="31" t="s">
        <v>2408</v>
      </c>
      <c r="D2774" s="41">
        <v>646.65</v>
      </c>
      <c r="E2774" s="31" t="s">
        <v>2409</v>
      </c>
      <c r="F2774" s="35" t="str">
        <f>INDEX('Crosswalk Particulates'!$B:$B,MATCH('2017 EPA Data'!A2774,'Crosswalk Particulates'!$A:$A,0))</f>
        <v>process-other-industry</v>
      </c>
      <c r="G2774" s="39">
        <f>INDEX('Crosswalk Particulates'!$E:$E,MATCH('2017 EPA Data'!$B2774,'Crosswalk Particulates'!$D:$D,0))</f>
        <v>0</v>
      </c>
      <c r="H2774" s="50">
        <f t="shared" si="43"/>
        <v>0</v>
      </c>
    </row>
    <row r="2775" spans="1:8" hidden="1" x14ac:dyDescent="0.25">
      <c r="A2775" s="31" t="s">
        <v>2475</v>
      </c>
      <c r="B2775" s="31" t="s">
        <v>2617</v>
      </c>
      <c r="C2775" s="31" t="s">
        <v>2408</v>
      </c>
      <c r="D2775" s="41">
        <v>644.06511618318405</v>
      </c>
      <c r="E2775" s="31" t="s">
        <v>2409</v>
      </c>
      <c r="F2775" s="35" t="str">
        <f>INDEX('Crosswalk Particulates'!$B:$B,MATCH('2017 EPA Data'!A2775,'Crosswalk Particulates'!$A:$A,0))</f>
        <v>Electricity Sector</v>
      </c>
      <c r="G2775" s="39">
        <f>INDEX('Crosswalk Particulates'!$E:$E,MATCH('2017 EPA Data'!$B2775,'Crosswalk Particulates'!$D:$D,0))</f>
        <v>0</v>
      </c>
      <c r="H2775" s="50">
        <f t="shared" si="43"/>
        <v>0</v>
      </c>
    </row>
    <row r="2776" spans="1:8" hidden="1" x14ac:dyDescent="0.25">
      <c r="A2776" s="31" t="s">
        <v>2410</v>
      </c>
      <c r="B2776" s="31" t="s">
        <v>2653</v>
      </c>
      <c r="C2776" s="31" t="s">
        <v>2408</v>
      </c>
      <c r="D2776" s="41">
        <v>643.33819000000005</v>
      </c>
      <c r="E2776" s="31" t="s">
        <v>2409</v>
      </c>
      <c r="F2776" s="35" t="str">
        <f>INDEX('Crosswalk Particulates'!$B:$B,MATCH('2017 EPA Data'!A2776,'Crosswalk Particulates'!$A:$A,0))</f>
        <v>process-other-industry</v>
      </c>
      <c r="G2776" s="39">
        <f>INDEX('Crosswalk Particulates'!$E:$E,MATCH('2017 EPA Data'!$B2776,'Crosswalk Particulates'!$D:$D,0))</f>
        <v>0</v>
      </c>
      <c r="H2776" s="50">
        <f t="shared" si="43"/>
        <v>0</v>
      </c>
    </row>
    <row r="2777" spans="1:8" hidden="1" x14ac:dyDescent="0.25">
      <c r="A2777" s="31" t="s">
        <v>2499</v>
      </c>
      <c r="B2777" s="31" t="s">
        <v>2439</v>
      </c>
      <c r="C2777" s="31" t="s">
        <v>2408</v>
      </c>
      <c r="D2777" s="41">
        <v>642.26376949999997</v>
      </c>
      <c r="E2777" s="31" t="s">
        <v>2409</v>
      </c>
      <c r="F2777" s="35" t="str">
        <f>INDEX('Crosswalk Particulates'!$B:$B,MATCH('2017 EPA Data'!A2777,'Crosswalk Particulates'!$A:$A,0))</f>
        <v>Electricity Sector</v>
      </c>
      <c r="G2777" s="39">
        <f>INDEX('Crosswalk Particulates'!$E:$E,MATCH('2017 EPA Data'!$B2777,'Crosswalk Particulates'!$D:$D,0))</f>
        <v>0</v>
      </c>
      <c r="H2777" s="50">
        <f t="shared" si="43"/>
        <v>0</v>
      </c>
    </row>
    <row r="2778" spans="1:8" hidden="1" x14ac:dyDescent="0.25">
      <c r="A2778" s="31" t="s">
        <v>2546</v>
      </c>
      <c r="B2778" s="31" t="s">
        <v>2592</v>
      </c>
      <c r="C2778" s="31" t="s">
        <v>2408</v>
      </c>
      <c r="D2778" s="41">
        <v>641.31488894793745</v>
      </c>
      <c r="E2778" s="31" t="s">
        <v>2409</v>
      </c>
      <c r="F2778" s="35" t="str">
        <f>INDEX('Crosswalk Particulates'!$B:$B,MATCH('2017 EPA Data'!A2778,'Crosswalk Particulates'!$A:$A,0))</f>
        <v>Commercial Buildings Sector</v>
      </c>
      <c r="G2778" s="39">
        <f>INDEX('Crosswalk Particulates'!$E:$E,MATCH('2017 EPA Data'!$B2778,'Crosswalk Particulates'!$D:$D,0))</f>
        <v>0</v>
      </c>
      <c r="H2778" s="50">
        <f t="shared" si="43"/>
        <v>0</v>
      </c>
    </row>
    <row r="2779" spans="1:8" hidden="1" x14ac:dyDescent="0.25">
      <c r="A2779" s="31" t="s">
        <v>2440</v>
      </c>
      <c r="B2779" s="31" t="s">
        <v>2623</v>
      </c>
      <c r="D2779" s="41">
        <v>640.88929521772002</v>
      </c>
      <c r="E2779" s="31" t="s">
        <v>2413</v>
      </c>
      <c r="F2779" s="35" t="str">
        <f>INDEX('Crosswalk Particulates'!$B:$B,MATCH('2017 EPA Data'!A2779,'Crosswalk Particulates'!$A:$A,0))</f>
        <v>Residential Buildings Sector</v>
      </c>
      <c r="G2779" s="39">
        <f>INDEX('Crosswalk Particulates'!$E:$E,MATCH('2017 EPA Data'!$B2779,'Crosswalk Particulates'!$D:$D,0))</f>
        <v>0</v>
      </c>
      <c r="H2779" s="50">
        <f t="shared" si="43"/>
        <v>581405680.0879246</v>
      </c>
    </row>
    <row r="2780" spans="1:8" hidden="1" x14ac:dyDescent="0.25">
      <c r="A2780" s="31" t="s">
        <v>2429</v>
      </c>
      <c r="B2780" s="31" t="s">
        <v>2597</v>
      </c>
      <c r="C2780" s="31" t="s">
        <v>2408</v>
      </c>
      <c r="D2780" s="41">
        <v>640.36871794779995</v>
      </c>
      <c r="E2780" s="31" t="s">
        <v>2409</v>
      </c>
      <c r="F2780" s="35" t="str">
        <f>INDEX('Crosswalk Particulates'!$B:$B,MATCH('2017 EPA Data'!A2780,'Crosswalk Particulates'!$A:$A,0))</f>
        <v>process-other-industry</v>
      </c>
      <c r="G2780" s="39">
        <f>INDEX('Crosswalk Particulates'!$E:$E,MATCH('2017 EPA Data'!$B2780,'Crosswalk Particulates'!$D:$D,0))</f>
        <v>0</v>
      </c>
      <c r="H2780" s="50">
        <f t="shared" si="43"/>
        <v>0</v>
      </c>
    </row>
    <row r="2781" spans="1:8" hidden="1" x14ac:dyDescent="0.25">
      <c r="A2781" s="31" t="s">
        <v>2442</v>
      </c>
      <c r="B2781" s="31" t="s">
        <v>2537</v>
      </c>
      <c r="C2781" s="31" t="s">
        <v>2408</v>
      </c>
      <c r="D2781" s="41">
        <v>639.63691682000001</v>
      </c>
      <c r="E2781" s="31" t="s">
        <v>2409</v>
      </c>
      <c r="F2781" s="35" t="str">
        <f>INDEX('Crosswalk Particulates'!$B:$B,MATCH('2017 EPA Data'!A2781,'Crosswalk Particulates'!$A:$A,0))</f>
        <v>industry-fuel-natural gas</v>
      </c>
      <c r="G2781" s="39">
        <f>INDEX('Crosswalk Particulates'!$E:$E,MATCH('2017 EPA Data'!$B2781,'Crosswalk Particulates'!$D:$D,0))</f>
        <v>0</v>
      </c>
      <c r="H2781" s="50">
        <f t="shared" si="43"/>
        <v>0</v>
      </c>
    </row>
    <row r="2782" spans="1:8" hidden="1" x14ac:dyDescent="0.25">
      <c r="A2782" s="31" t="s">
        <v>2436</v>
      </c>
      <c r="B2782" s="31" t="s">
        <v>2566</v>
      </c>
      <c r="C2782" s="31" t="s">
        <v>2408</v>
      </c>
      <c r="D2782" s="41">
        <v>639.41445315994588</v>
      </c>
      <c r="E2782" s="31" t="s">
        <v>2409</v>
      </c>
      <c r="F2782" s="35" t="str">
        <f>INDEX('Crosswalk Particulates'!$B:$B,MATCH('2017 EPA Data'!A2782,'Crosswalk Particulates'!$A:$A,0))</f>
        <v>Transportation Sector</v>
      </c>
      <c r="G2782" s="39">
        <f>INDEX('Crosswalk Particulates'!$E:$E,MATCH('2017 EPA Data'!$B2782,'Crosswalk Particulates'!$D:$D,0))</f>
        <v>0</v>
      </c>
      <c r="H2782" s="50">
        <f t="shared" si="43"/>
        <v>0</v>
      </c>
    </row>
    <row r="2783" spans="1:8" hidden="1" x14ac:dyDescent="0.25">
      <c r="A2783" s="31" t="s">
        <v>2425</v>
      </c>
      <c r="B2783" s="31" t="s">
        <v>2544</v>
      </c>
      <c r="C2783" s="31" t="s">
        <v>2408</v>
      </c>
      <c r="D2783" s="41">
        <v>632.32180459454025</v>
      </c>
      <c r="E2783" s="31" t="s">
        <v>2409</v>
      </c>
      <c r="F2783" s="35" t="str">
        <f>INDEX('Crosswalk Particulates'!$B:$B,MATCH('2017 EPA Data'!A2783,'Crosswalk Particulates'!$A:$A,0))</f>
        <v>Other-EPA</v>
      </c>
      <c r="G2783" s="39">
        <f>INDEX('Crosswalk Particulates'!$E:$E,MATCH('2017 EPA Data'!$B2783,'Crosswalk Particulates'!$D:$D,0))</f>
        <v>0</v>
      </c>
      <c r="H2783" s="50">
        <f t="shared" si="43"/>
        <v>0</v>
      </c>
    </row>
    <row r="2784" spans="1:8" hidden="1" x14ac:dyDescent="0.25">
      <c r="A2784" s="31" t="s">
        <v>2555</v>
      </c>
      <c r="B2784" s="31" t="s">
        <v>2525</v>
      </c>
      <c r="D2784" s="41">
        <v>631.65152153722784</v>
      </c>
      <c r="E2784" s="31" t="s">
        <v>2413</v>
      </c>
      <c r="F2784" s="35" t="str">
        <f>INDEX('Crosswalk Particulates'!$B:$B,MATCH('2017 EPA Data'!A2784,'Crosswalk Particulates'!$A:$A,0))</f>
        <v>Commercial Buildings Sector</v>
      </c>
      <c r="G2784" s="39" t="str">
        <f>INDEX('Crosswalk Particulates'!$E:$E,MATCH('2017 EPA Data'!$B2784,'Crosswalk Particulates'!$D:$D,0))</f>
        <v>OC</v>
      </c>
      <c r="H2784" s="50">
        <f t="shared" si="43"/>
        <v>573025302.80703974</v>
      </c>
    </row>
    <row r="2785" spans="1:8" hidden="1" x14ac:dyDescent="0.25">
      <c r="A2785" s="31" t="s">
        <v>2472</v>
      </c>
      <c r="B2785" s="31" t="s">
        <v>2619</v>
      </c>
      <c r="C2785" s="31" t="s">
        <v>2408</v>
      </c>
      <c r="D2785" s="41">
        <v>631.26522669654605</v>
      </c>
      <c r="E2785" s="31" t="s">
        <v>2409</v>
      </c>
      <c r="F2785" s="35" t="str">
        <f>INDEX('Crosswalk Particulates'!$B:$B,MATCH('2017 EPA Data'!A2785,'Crosswalk Particulates'!$A:$A,0))</f>
        <v>Electricity Sector</v>
      </c>
      <c r="G2785" s="39">
        <f>INDEX('Crosswalk Particulates'!$E:$E,MATCH('2017 EPA Data'!$B2785,'Crosswalk Particulates'!$D:$D,0))</f>
        <v>0</v>
      </c>
      <c r="H2785" s="50">
        <f t="shared" si="43"/>
        <v>0</v>
      </c>
    </row>
    <row r="2786" spans="1:8" hidden="1" x14ac:dyDescent="0.25">
      <c r="A2786" s="31" t="s">
        <v>2492</v>
      </c>
      <c r="B2786" s="31" t="s">
        <v>2663</v>
      </c>
      <c r="C2786" s="31" t="s">
        <v>2408</v>
      </c>
      <c r="D2786" s="41">
        <v>630.59817008000005</v>
      </c>
      <c r="E2786" s="31" t="s">
        <v>2409</v>
      </c>
      <c r="F2786" s="35" t="str">
        <f>INDEX('Crosswalk Particulates'!$B:$B,MATCH('2017 EPA Data'!A2786,'Crosswalk Particulates'!$A:$A,0))</f>
        <v>Commercial Buildings Sector</v>
      </c>
      <c r="G2786" s="39">
        <f>INDEX('Crosswalk Particulates'!$E:$E,MATCH('2017 EPA Data'!$B2786,'Crosswalk Particulates'!$D:$D,0))</f>
        <v>0</v>
      </c>
      <c r="H2786" s="50">
        <f t="shared" si="43"/>
        <v>0</v>
      </c>
    </row>
    <row r="2787" spans="1:8" hidden="1" x14ac:dyDescent="0.25">
      <c r="A2787" s="31" t="s">
        <v>2469</v>
      </c>
      <c r="B2787" s="31" t="s">
        <v>2647</v>
      </c>
      <c r="C2787" s="31" t="s">
        <v>2408</v>
      </c>
      <c r="D2787" s="41">
        <v>629.92539099999999</v>
      </c>
      <c r="E2787" s="31" t="s">
        <v>2409</v>
      </c>
      <c r="F2787" s="35" t="str">
        <f>INDEX('Crosswalk Particulates'!$B:$B,MATCH('2017 EPA Data'!A2787,'Crosswalk Particulates'!$A:$A,0))</f>
        <v>process-chemicals-industry</v>
      </c>
      <c r="G2787" s="39">
        <f>INDEX('Crosswalk Particulates'!$E:$E,MATCH('2017 EPA Data'!$B2787,'Crosswalk Particulates'!$D:$D,0))</f>
        <v>0</v>
      </c>
      <c r="H2787" s="50">
        <f t="shared" si="43"/>
        <v>0</v>
      </c>
    </row>
    <row r="2788" spans="1:8" hidden="1" x14ac:dyDescent="0.25">
      <c r="A2788" s="31" t="s">
        <v>2476</v>
      </c>
      <c r="B2788" s="31" t="s">
        <v>2505</v>
      </c>
      <c r="C2788" s="31" t="s">
        <v>2408</v>
      </c>
      <c r="D2788" s="41">
        <v>629.28435881578343</v>
      </c>
      <c r="E2788" s="31" t="s">
        <v>2409</v>
      </c>
      <c r="F2788" s="35" t="str">
        <f>INDEX('Crosswalk Particulates'!$B:$B,MATCH('2017 EPA Data'!A2788,'Crosswalk Particulates'!$A:$A,0))</f>
        <v>process-other-industry</v>
      </c>
      <c r="G2788" s="39">
        <f>INDEX('Crosswalk Particulates'!$E:$E,MATCH('2017 EPA Data'!$B2788,'Crosswalk Particulates'!$D:$D,0))</f>
        <v>0</v>
      </c>
      <c r="H2788" s="50">
        <f t="shared" si="43"/>
        <v>0</v>
      </c>
    </row>
    <row r="2789" spans="1:8" hidden="1" x14ac:dyDescent="0.25">
      <c r="A2789" s="31" t="s">
        <v>2487</v>
      </c>
      <c r="B2789" s="31" t="s">
        <v>2516</v>
      </c>
      <c r="C2789" s="31" t="s">
        <v>2408</v>
      </c>
      <c r="D2789" s="41">
        <v>628.32263341248063</v>
      </c>
      <c r="E2789" s="31" t="s">
        <v>2409</v>
      </c>
      <c r="F2789" s="35" t="str">
        <f>INDEX('Crosswalk Particulates'!$B:$B,MATCH('2017 EPA Data'!A2789,'Crosswalk Particulates'!$A:$A,0))</f>
        <v>industry-fuel-coal</v>
      </c>
      <c r="G2789" s="39">
        <f>INDEX('Crosswalk Particulates'!$E:$E,MATCH('2017 EPA Data'!$B2789,'Crosswalk Particulates'!$D:$D,0))</f>
        <v>0</v>
      </c>
      <c r="H2789" s="50">
        <f t="shared" si="43"/>
        <v>0</v>
      </c>
    </row>
    <row r="2790" spans="1:8" hidden="1" x14ac:dyDescent="0.25">
      <c r="A2790" s="31" t="s">
        <v>2418</v>
      </c>
      <c r="B2790" s="31" t="s">
        <v>2527</v>
      </c>
      <c r="C2790" s="31" t="s">
        <v>2408</v>
      </c>
      <c r="D2790" s="41">
        <v>627.64836084977503</v>
      </c>
      <c r="E2790" s="31" t="s">
        <v>2409</v>
      </c>
      <c r="F2790" s="35" t="str">
        <f>INDEX('Crosswalk Particulates'!$B:$B,MATCH('2017 EPA Data'!A2790,'Crosswalk Particulates'!$A:$A,0))</f>
        <v>Transportation Sector</v>
      </c>
      <c r="G2790" s="39">
        <f>INDEX('Crosswalk Particulates'!$E:$E,MATCH('2017 EPA Data'!$B2790,'Crosswalk Particulates'!$D:$D,0))</f>
        <v>0</v>
      </c>
      <c r="H2790" s="50">
        <f t="shared" si="43"/>
        <v>0</v>
      </c>
    </row>
    <row r="2791" spans="1:8" hidden="1" x14ac:dyDescent="0.25">
      <c r="A2791" s="31" t="s">
        <v>2499</v>
      </c>
      <c r="B2791" s="31" t="s">
        <v>2573</v>
      </c>
      <c r="C2791" s="31" t="s">
        <v>2408</v>
      </c>
      <c r="D2791" s="41">
        <v>627.28189999999995</v>
      </c>
      <c r="E2791" s="31" t="s">
        <v>2409</v>
      </c>
      <c r="F2791" s="35" t="str">
        <f>INDEX('Crosswalk Particulates'!$B:$B,MATCH('2017 EPA Data'!A2791,'Crosswalk Particulates'!$A:$A,0))</f>
        <v>Electricity Sector</v>
      </c>
      <c r="G2791" s="39">
        <f>INDEX('Crosswalk Particulates'!$E:$E,MATCH('2017 EPA Data'!$B2791,'Crosswalk Particulates'!$D:$D,0))</f>
        <v>0</v>
      </c>
      <c r="H2791" s="50">
        <f t="shared" si="43"/>
        <v>0</v>
      </c>
    </row>
    <row r="2792" spans="1:8" hidden="1" x14ac:dyDescent="0.25">
      <c r="A2792" s="31" t="s">
        <v>2494</v>
      </c>
      <c r="B2792" s="31" t="s">
        <v>2496</v>
      </c>
      <c r="C2792" s="31" t="s">
        <v>2448</v>
      </c>
      <c r="D2792" s="41">
        <v>625.75628877846157</v>
      </c>
      <c r="E2792" s="31" t="s">
        <v>2413</v>
      </c>
      <c r="F2792" s="35" t="str">
        <f>INDEX('Crosswalk Particulates'!$B:$B,MATCH('2017 EPA Data'!A2792,'Crosswalk Particulates'!$A:$A,0))</f>
        <v>Transportation Sector</v>
      </c>
      <c r="G2792" s="39">
        <f>INDEX('Crosswalk Particulates'!$E:$E,MATCH('2017 EPA Data'!$B2792,'Crosswalk Particulates'!$D:$D,0))</f>
        <v>0</v>
      </c>
      <c r="H2792" s="50">
        <f t="shared" si="43"/>
        <v>567677231.24934149</v>
      </c>
    </row>
    <row r="2793" spans="1:8" hidden="1" x14ac:dyDescent="0.25">
      <c r="A2793" s="31" t="s">
        <v>2432</v>
      </c>
      <c r="B2793" s="31" t="s">
        <v>2644</v>
      </c>
      <c r="D2793" s="41">
        <v>625.55647463599519</v>
      </c>
      <c r="E2793" s="31" t="s">
        <v>2413</v>
      </c>
      <c r="F2793" s="35" t="str">
        <f>INDEX('Crosswalk Particulates'!$B:$B,MATCH('2017 EPA Data'!A2793,'Crosswalk Particulates'!$A:$A,0))</f>
        <v>Transportation Sector</v>
      </c>
      <c r="G2793" s="39">
        <f>INDEX('Crosswalk Particulates'!$E:$E,MATCH('2017 EPA Data'!$B2793,'Crosswalk Particulates'!$D:$D,0))</f>
        <v>0</v>
      </c>
      <c r="H2793" s="50">
        <f t="shared" si="43"/>
        <v>567495962.69288611</v>
      </c>
    </row>
    <row r="2794" spans="1:8" hidden="1" x14ac:dyDescent="0.25">
      <c r="A2794" s="31" t="s">
        <v>2523</v>
      </c>
      <c r="B2794" s="31" t="s">
        <v>2642</v>
      </c>
      <c r="C2794" s="31" t="s">
        <v>2408</v>
      </c>
      <c r="D2794" s="41">
        <v>624.30841027323356</v>
      </c>
      <c r="E2794" s="31" t="s">
        <v>2409</v>
      </c>
      <c r="F2794" s="35" t="str">
        <f>INDEX('Crosswalk Particulates'!$B:$B,MATCH('2017 EPA Data'!A2794,'Crosswalk Particulates'!$A:$A,0))</f>
        <v>industry-fuel-other</v>
      </c>
      <c r="G2794" s="39">
        <f>INDEX('Crosswalk Particulates'!$E:$E,MATCH('2017 EPA Data'!$B2794,'Crosswalk Particulates'!$D:$D,0))</f>
        <v>0</v>
      </c>
      <c r="H2794" s="50">
        <f t="shared" si="43"/>
        <v>0</v>
      </c>
    </row>
    <row r="2795" spans="1:8" hidden="1" x14ac:dyDescent="0.25">
      <c r="A2795" s="31" t="s">
        <v>2487</v>
      </c>
      <c r="B2795" s="31" t="s">
        <v>2597</v>
      </c>
      <c r="C2795" s="31" t="s">
        <v>2408</v>
      </c>
      <c r="D2795" s="41">
        <v>623.32999056000006</v>
      </c>
      <c r="E2795" s="31" t="s">
        <v>2409</v>
      </c>
      <c r="F2795" s="35" t="str">
        <f>INDEX('Crosswalk Particulates'!$B:$B,MATCH('2017 EPA Data'!A2795,'Crosswalk Particulates'!$A:$A,0))</f>
        <v>industry-fuel-coal</v>
      </c>
      <c r="G2795" s="39">
        <f>INDEX('Crosswalk Particulates'!$E:$E,MATCH('2017 EPA Data'!$B2795,'Crosswalk Particulates'!$D:$D,0))</f>
        <v>0</v>
      </c>
      <c r="H2795" s="50">
        <f t="shared" si="43"/>
        <v>0</v>
      </c>
    </row>
    <row r="2796" spans="1:8" hidden="1" x14ac:dyDescent="0.25">
      <c r="A2796" s="31" t="s">
        <v>2445</v>
      </c>
      <c r="B2796" s="31" t="s">
        <v>2550</v>
      </c>
      <c r="C2796" s="31" t="s">
        <v>2408</v>
      </c>
      <c r="D2796" s="41">
        <v>622.91276412415539</v>
      </c>
      <c r="E2796" s="31" t="s">
        <v>2409</v>
      </c>
      <c r="F2796" s="35" t="str">
        <f>INDEX('Crosswalk Particulates'!$B:$B,MATCH('2017 EPA Data'!A2796,'Crosswalk Particulates'!$A:$A,0))</f>
        <v>Transportation Sector</v>
      </c>
      <c r="G2796" s="39">
        <f>INDEX('Crosswalk Particulates'!$E:$E,MATCH('2017 EPA Data'!$B2796,'Crosswalk Particulates'!$D:$D,0))</f>
        <v>0</v>
      </c>
      <c r="H2796" s="50">
        <f t="shared" si="43"/>
        <v>0</v>
      </c>
    </row>
    <row r="2797" spans="1:8" hidden="1" x14ac:dyDescent="0.25">
      <c r="A2797" s="31" t="s">
        <v>2445</v>
      </c>
      <c r="B2797" s="31" t="s">
        <v>2517</v>
      </c>
      <c r="C2797" s="31" t="s">
        <v>2408</v>
      </c>
      <c r="D2797" s="41">
        <v>622.87405365099323</v>
      </c>
      <c r="E2797" s="31" t="s">
        <v>2409</v>
      </c>
      <c r="F2797" s="35" t="str">
        <f>INDEX('Crosswalk Particulates'!$B:$B,MATCH('2017 EPA Data'!A2797,'Crosswalk Particulates'!$A:$A,0))</f>
        <v>Transportation Sector</v>
      </c>
      <c r="G2797" s="39">
        <f>INDEX('Crosswalk Particulates'!$E:$E,MATCH('2017 EPA Data'!$B2797,'Crosswalk Particulates'!$D:$D,0))</f>
        <v>0</v>
      </c>
      <c r="H2797" s="50">
        <f t="shared" si="43"/>
        <v>0</v>
      </c>
    </row>
    <row r="2798" spans="1:8" hidden="1" x14ac:dyDescent="0.25">
      <c r="A2798" s="31" t="s">
        <v>2498</v>
      </c>
      <c r="B2798" s="31" t="s">
        <v>2592</v>
      </c>
      <c r="C2798" s="31" t="s">
        <v>2408</v>
      </c>
      <c r="D2798" s="41">
        <v>622.41381200000001</v>
      </c>
      <c r="E2798" s="31" t="s">
        <v>2409</v>
      </c>
      <c r="F2798" s="35" t="str">
        <f>INDEX('Crosswalk Particulates'!$B:$B,MATCH('2017 EPA Data'!A2798,'Crosswalk Particulates'!$A:$A,0))</f>
        <v>process-cement-industry</v>
      </c>
      <c r="G2798" s="39">
        <f>INDEX('Crosswalk Particulates'!$E:$E,MATCH('2017 EPA Data'!$B2798,'Crosswalk Particulates'!$D:$D,0))</f>
        <v>0</v>
      </c>
      <c r="H2798" s="50">
        <f t="shared" si="43"/>
        <v>0</v>
      </c>
    </row>
    <row r="2799" spans="1:8" hidden="1" x14ac:dyDescent="0.25">
      <c r="A2799" s="31" t="s">
        <v>2456</v>
      </c>
      <c r="B2799" s="31" t="s">
        <v>2685</v>
      </c>
      <c r="C2799" s="31" t="s">
        <v>2408</v>
      </c>
      <c r="D2799" s="41">
        <v>622.09728199999995</v>
      </c>
      <c r="E2799" s="31" t="s">
        <v>2409</v>
      </c>
      <c r="F2799" s="35" t="str">
        <f>INDEX('Crosswalk Particulates'!$B:$B,MATCH('2017 EPA Data'!A2799,'Crosswalk Particulates'!$A:$A,0))</f>
        <v>Electricity Sector</v>
      </c>
      <c r="G2799" s="39">
        <f>INDEX('Crosswalk Particulates'!$E:$E,MATCH('2017 EPA Data'!$B2799,'Crosswalk Particulates'!$D:$D,0))</f>
        <v>0</v>
      </c>
      <c r="H2799" s="50">
        <f t="shared" si="43"/>
        <v>0</v>
      </c>
    </row>
    <row r="2800" spans="1:8" hidden="1" x14ac:dyDescent="0.25">
      <c r="A2800" s="31" t="s">
        <v>2583</v>
      </c>
      <c r="B2800" s="31" t="s">
        <v>2644</v>
      </c>
      <c r="D2800" s="41">
        <v>620.5507251543853</v>
      </c>
      <c r="E2800" s="31" t="s">
        <v>2413</v>
      </c>
      <c r="F2800" s="35" t="str">
        <f>INDEX('Crosswalk Particulates'!$B:$B,MATCH('2017 EPA Data'!A2800,'Crosswalk Particulates'!$A:$A,0))</f>
        <v>Residential Buildings Sector</v>
      </c>
      <c r="G2800" s="39">
        <f>INDEX('Crosswalk Particulates'!$E:$E,MATCH('2017 EPA Data'!$B2800,'Crosswalk Particulates'!$D:$D,0))</f>
        <v>0</v>
      </c>
      <c r="H2800" s="50">
        <f t="shared" si="43"/>
        <v>562954817.75034726</v>
      </c>
    </row>
    <row r="2801" spans="1:8" hidden="1" x14ac:dyDescent="0.25">
      <c r="A2801" s="31" t="s">
        <v>2450</v>
      </c>
      <c r="B2801" s="31" t="s">
        <v>2574</v>
      </c>
      <c r="C2801" s="31" t="s">
        <v>2408</v>
      </c>
      <c r="D2801" s="41">
        <v>620.21105660000001</v>
      </c>
      <c r="E2801" s="31" t="s">
        <v>2409</v>
      </c>
      <c r="F2801" s="35" t="str">
        <f>INDEX('Crosswalk Particulates'!$B:$B,MATCH('2017 EPA Data'!A2801,'Crosswalk Particulates'!$A:$A,0))</f>
        <v>process-waste-industry</v>
      </c>
      <c r="G2801" s="39">
        <f>INDEX('Crosswalk Particulates'!$E:$E,MATCH('2017 EPA Data'!$B2801,'Crosswalk Particulates'!$D:$D,0))</f>
        <v>0</v>
      </c>
      <c r="H2801" s="50">
        <f t="shared" si="43"/>
        <v>0</v>
      </c>
    </row>
    <row r="2802" spans="1:8" hidden="1" x14ac:dyDescent="0.25">
      <c r="A2802" s="31" t="s">
        <v>2540</v>
      </c>
      <c r="B2802" s="31" t="s">
        <v>2496</v>
      </c>
      <c r="C2802" s="31" t="s">
        <v>2448</v>
      </c>
      <c r="D2802" s="41">
        <v>619.88468367938003</v>
      </c>
      <c r="E2802" s="31" t="s">
        <v>2413</v>
      </c>
      <c r="F2802" s="35" t="str">
        <f>INDEX('Crosswalk Particulates'!$B:$B,MATCH('2017 EPA Data'!A2802,'Crosswalk Particulates'!$A:$A,0))</f>
        <v>Electricity Sector</v>
      </c>
      <c r="G2802" s="39">
        <f>INDEX('Crosswalk Particulates'!$E:$E,MATCH('2017 EPA Data'!$B2802,'Crosswalk Particulates'!$D:$D,0))</f>
        <v>0</v>
      </c>
      <c r="H2802" s="50">
        <f t="shared" si="43"/>
        <v>562350594.36944246</v>
      </c>
    </row>
    <row r="2803" spans="1:8" hidden="1" x14ac:dyDescent="0.25">
      <c r="A2803" s="31" t="s">
        <v>2487</v>
      </c>
      <c r="B2803" s="31" t="s">
        <v>2643</v>
      </c>
      <c r="C2803" s="31" t="s">
        <v>2408</v>
      </c>
      <c r="D2803" s="41">
        <v>618.87691659733002</v>
      </c>
      <c r="E2803" s="31" t="s">
        <v>2409</v>
      </c>
      <c r="F2803" s="35" t="str">
        <f>INDEX('Crosswalk Particulates'!$B:$B,MATCH('2017 EPA Data'!A2803,'Crosswalk Particulates'!$A:$A,0))</f>
        <v>industry-fuel-coal</v>
      </c>
      <c r="G2803" s="39">
        <f>INDEX('Crosswalk Particulates'!$E:$E,MATCH('2017 EPA Data'!$B2803,'Crosswalk Particulates'!$D:$D,0))</f>
        <v>0</v>
      </c>
      <c r="H2803" s="50">
        <f t="shared" si="43"/>
        <v>0</v>
      </c>
    </row>
    <row r="2804" spans="1:8" hidden="1" x14ac:dyDescent="0.25">
      <c r="A2804" s="31" t="s">
        <v>2487</v>
      </c>
      <c r="B2804" s="31" t="s">
        <v>2453</v>
      </c>
      <c r="C2804" s="31" t="s">
        <v>2408</v>
      </c>
      <c r="D2804" s="41">
        <v>618.51988118268923</v>
      </c>
      <c r="E2804" s="31" t="s">
        <v>2409</v>
      </c>
      <c r="F2804" s="35" t="str">
        <f>INDEX('Crosswalk Particulates'!$B:$B,MATCH('2017 EPA Data'!A2804,'Crosswalk Particulates'!$A:$A,0))</f>
        <v>industry-fuel-coal</v>
      </c>
      <c r="G2804" s="39">
        <f>INDEX('Crosswalk Particulates'!$E:$E,MATCH('2017 EPA Data'!$B2804,'Crosswalk Particulates'!$D:$D,0))</f>
        <v>0</v>
      </c>
      <c r="H2804" s="50">
        <f t="shared" si="43"/>
        <v>0</v>
      </c>
    </row>
    <row r="2805" spans="1:8" hidden="1" x14ac:dyDescent="0.25">
      <c r="A2805" s="31" t="s">
        <v>2523</v>
      </c>
      <c r="B2805" s="31" t="s">
        <v>2607</v>
      </c>
      <c r="D2805" s="41">
        <v>617.59125540335083</v>
      </c>
      <c r="E2805" s="31" t="s">
        <v>2413</v>
      </c>
      <c r="F2805" s="35" t="str">
        <f>INDEX('Crosswalk Particulates'!$B:$B,MATCH('2017 EPA Data'!A2805,'Crosswalk Particulates'!$A:$A,0))</f>
        <v>industry-fuel-other</v>
      </c>
      <c r="G2805" s="39" t="str">
        <f>INDEX('Crosswalk Particulates'!$E:$E,MATCH('2017 EPA Data'!$B2805,'Crosswalk Particulates'!$D:$D,0))</f>
        <v>BC</v>
      </c>
      <c r="H2805" s="50">
        <f t="shared" si="43"/>
        <v>560270028.76083028</v>
      </c>
    </row>
    <row r="2806" spans="1:8" hidden="1" x14ac:dyDescent="0.25">
      <c r="A2806" s="31" t="s">
        <v>2456</v>
      </c>
      <c r="B2806" s="31" t="s">
        <v>2516</v>
      </c>
      <c r="C2806" s="31" t="s">
        <v>2408</v>
      </c>
      <c r="D2806" s="41">
        <v>617.46748576843402</v>
      </c>
      <c r="E2806" s="31" t="s">
        <v>2409</v>
      </c>
      <c r="F2806" s="35" t="str">
        <f>INDEX('Crosswalk Particulates'!$B:$B,MATCH('2017 EPA Data'!A2806,'Crosswalk Particulates'!$A:$A,0))</f>
        <v>Electricity Sector</v>
      </c>
      <c r="G2806" s="39">
        <f>INDEX('Crosswalk Particulates'!$E:$E,MATCH('2017 EPA Data'!$B2806,'Crosswalk Particulates'!$D:$D,0))</f>
        <v>0</v>
      </c>
      <c r="H2806" s="50">
        <f t="shared" si="43"/>
        <v>0</v>
      </c>
    </row>
    <row r="2807" spans="1:8" hidden="1" x14ac:dyDescent="0.25">
      <c r="A2807" s="31" t="s">
        <v>2442</v>
      </c>
      <c r="B2807" s="31" t="s">
        <v>2597</v>
      </c>
      <c r="C2807" s="31" t="s">
        <v>2408</v>
      </c>
      <c r="D2807" s="41">
        <v>617.15121479897107</v>
      </c>
      <c r="E2807" s="31" t="s">
        <v>2409</v>
      </c>
      <c r="F2807" s="35" t="str">
        <f>INDEX('Crosswalk Particulates'!$B:$B,MATCH('2017 EPA Data'!A2807,'Crosswalk Particulates'!$A:$A,0))</f>
        <v>industry-fuel-natural gas</v>
      </c>
      <c r="G2807" s="39">
        <f>INDEX('Crosswalk Particulates'!$E:$E,MATCH('2017 EPA Data'!$B2807,'Crosswalk Particulates'!$D:$D,0))</f>
        <v>0</v>
      </c>
      <c r="H2807" s="50">
        <f t="shared" si="43"/>
        <v>0</v>
      </c>
    </row>
    <row r="2808" spans="1:8" hidden="1" x14ac:dyDescent="0.25">
      <c r="A2808" s="31" t="s">
        <v>2429</v>
      </c>
      <c r="B2808" s="31" t="s">
        <v>2619</v>
      </c>
      <c r="C2808" s="31" t="s">
        <v>2408</v>
      </c>
      <c r="D2808" s="41">
        <v>615.70502785079998</v>
      </c>
      <c r="E2808" s="31" t="s">
        <v>2409</v>
      </c>
      <c r="F2808" s="35" t="str">
        <f>INDEX('Crosswalk Particulates'!$B:$B,MATCH('2017 EPA Data'!A2808,'Crosswalk Particulates'!$A:$A,0))</f>
        <v>process-other-industry</v>
      </c>
      <c r="G2808" s="39">
        <f>INDEX('Crosswalk Particulates'!$E:$E,MATCH('2017 EPA Data'!$B2808,'Crosswalk Particulates'!$D:$D,0))</f>
        <v>0</v>
      </c>
      <c r="H2808" s="50">
        <f t="shared" si="43"/>
        <v>0</v>
      </c>
    </row>
    <row r="2809" spans="1:8" hidden="1" x14ac:dyDescent="0.25">
      <c r="A2809" s="31" t="s">
        <v>2522</v>
      </c>
      <c r="B2809" s="31" t="s">
        <v>2585</v>
      </c>
      <c r="C2809" s="31" t="s">
        <v>2408</v>
      </c>
      <c r="D2809" s="41">
        <v>614.37810284692796</v>
      </c>
      <c r="E2809" s="31" t="s">
        <v>2409</v>
      </c>
      <c r="F2809" s="35" t="str">
        <f>INDEX('Crosswalk Particulates'!$B:$B,MATCH('2017 EPA Data'!A2809,'Crosswalk Particulates'!$A:$A,0))</f>
        <v>Residential Buildings Sector</v>
      </c>
      <c r="G2809" s="39">
        <f>INDEX('Crosswalk Particulates'!$E:$E,MATCH('2017 EPA Data'!$B2809,'Crosswalk Particulates'!$D:$D,0))</f>
        <v>0</v>
      </c>
      <c r="H2809" s="50">
        <f t="shared" si="43"/>
        <v>0</v>
      </c>
    </row>
    <row r="2810" spans="1:8" hidden="1" x14ac:dyDescent="0.25">
      <c r="A2810" s="31" t="s">
        <v>2477</v>
      </c>
      <c r="B2810" s="31" t="s">
        <v>2629</v>
      </c>
      <c r="C2810" s="31" t="s">
        <v>2408</v>
      </c>
      <c r="D2810" s="41">
        <v>614.06161999999995</v>
      </c>
      <c r="E2810" s="31" t="s">
        <v>2409</v>
      </c>
      <c r="F2810" s="35" t="str">
        <f>INDEX('Crosswalk Particulates'!$B:$B,MATCH('2017 EPA Data'!A2810,'Crosswalk Particulates'!$A:$A,0))</f>
        <v>process-other-industry</v>
      </c>
      <c r="G2810" s="39">
        <f>INDEX('Crosswalk Particulates'!$E:$E,MATCH('2017 EPA Data'!$B2810,'Crosswalk Particulates'!$D:$D,0))</f>
        <v>0</v>
      </c>
      <c r="H2810" s="50">
        <f t="shared" si="43"/>
        <v>0</v>
      </c>
    </row>
    <row r="2811" spans="1:8" hidden="1" x14ac:dyDescent="0.25">
      <c r="A2811" s="31" t="s">
        <v>2441</v>
      </c>
      <c r="B2811" s="31" t="s">
        <v>2464</v>
      </c>
      <c r="C2811" s="31" t="s">
        <v>2408</v>
      </c>
      <c r="D2811" s="41">
        <v>613.48188400000004</v>
      </c>
      <c r="E2811" s="31" t="s">
        <v>2409</v>
      </c>
      <c r="F2811" s="35" t="str">
        <f>INDEX('Crosswalk Particulates'!$B:$B,MATCH('2017 EPA Data'!A2811,'Crosswalk Particulates'!$A:$A,0))</f>
        <v>process-other-industry</v>
      </c>
      <c r="G2811" s="39">
        <f>INDEX('Crosswalk Particulates'!$E:$E,MATCH('2017 EPA Data'!$B2811,'Crosswalk Particulates'!$D:$D,0))</f>
        <v>0</v>
      </c>
      <c r="H2811" s="50">
        <f t="shared" si="43"/>
        <v>0</v>
      </c>
    </row>
    <row r="2812" spans="1:8" hidden="1" x14ac:dyDescent="0.25">
      <c r="A2812" s="31" t="s">
        <v>2442</v>
      </c>
      <c r="B2812" s="31" t="s">
        <v>2586</v>
      </c>
      <c r="C2812" s="31" t="s">
        <v>2408</v>
      </c>
      <c r="D2812" s="41">
        <v>612.80009548652788</v>
      </c>
      <c r="E2812" s="31" t="s">
        <v>2409</v>
      </c>
      <c r="F2812" s="35" t="str">
        <f>INDEX('Crosswalk Particulates'!$B:$B,MATCH('2017 EPA Data'!A2812,'Crosswalk Particulates'!$A:$A,0))</f>
        <v>industry-fuel-natural gas</v>
      </c>
      <c r="G2812" s="39">
        <f>INDEX('Crosswalk Particulates'!$E:$E,MATCH('2017 EPA Data'!$B2812,'Crosswalk Particulates'!$D:$D,0))</f>
        <v>0</v>
      </c>
      <c r="H2812" s="50">
        <f t="shared" si="43"/>
        <v>0</v>
      </c>
    </row>
    <row r="2813" spans="1:8" hidden="1" x14ac:dyDescent="0.25">
      <c r="A2813" s="31" t="s">
        <v>2475</v>
      </c>
      <c r="B2813" s="31" t="s">
        <v>2496</v>
      </c>
      <c r="C2813" s="31" t="s">
        <v>2448</v>
      </c>
      <c r="D2813" s="41">
        <v>610.89934600000004</v>
      </c>
      <c r="E2813" s="31" t="s">
        <v>2413</v>
      </c>
      <c r="F2813" s="35" t="str">
        <f>INDEX('Crosswalk Particulates'!$B:$B,MATCH('2017 EPA Data'!A2813,'Crosswalk Particulates'!$A:$A,0))</f>
        <v>Electricity Sector</v>
      </c>
      <c r="G2813" s="39">
        <f>INDEX('Crosswalk Particulates'!$E:$E,MATCH('2017 EPA Data'!$B2813,'Crosswalk Particulates'!$D:$D,0))</f>
        <v>0</v>
      </c>
      <c r="H2813" s="50">
        <f t="shared" si="43"/>
        <v>554199223.4489392</v>
      </c>
    </row>
    <row r="2814" spans="1:8" hidden="1" x14ac:dyDescent="0.25">
      <c r="A2814" s="31" t="s">
        <v>2456</v>
      </c>
      <c r="B2814" s="31" t="s">
        <v>2588</v>
      </c>
      <c r="C2814" s="31" t="s">
        <v>2408</v>
      </c>
      <c r="D2814" s="41">
        <v>605.76137000000006</v>
      </c>
      <c r="E2814" s="31" t="s">
        <v>2409</v>
      </c>
      <c r="F2814" s="35" t="str">
        <f>INDEX('Crosswalk Particulates'!$B:$B,MATCH('2017 EPA Data'!A2814,'Crosswalk Particulates'!$A:$A,0))</f>
        <v>Electricity Sector</v>
      </c>
      <c r="G2814" s="39">
        <f>INDEX('Crosswalk Particulates'!$E:$E,MATCH('2017 EPA Data'!$B2814,'Crosswalk Particulates'!$D:$D,0))</f>
        <v>0</v>
      </c>
      <c r="H2814" s="50">
        <f t="shared" si="43"/>
        <v>0</v>
      </c>
    </row>
    <row r="2815" spans="1:8" hidden="1" x14ac:dyDescent="0.25">
      <c r="A2815" s="31" t="s">
        <v>2476</v>
      </c>
      <c r="B2815" s="31" t="s">
        <v>2553</v>
      </c>
      <c r="C2815" s="31" t="s">
        <v>2408</v>
      </c>
      <c r="D2815" s="41">
        <v>604.41650000000004</v>
      </c>
      <c r="E2815" s="31" t="s">
        <v>2409</v>
      </c>
      <c r="F2815" s="35" t="str">
        <f>INDEX('Crosswalk Particulates'!$B:$B,MATCH('2017 EPA Data'!A2815,'Crosswalk Particulates'!$A:$A,0))</f>
        <v>process-other-industry</v>
      </c>
      <c r="G2815" s="39">
        <f>INDEX('Crosswalk Particulates'!$E:$E,MATCH('2017 EPA Data'!$B2815,'Crosswalk Particulates'!$D:$D,0))</f>
        <v>0</v>
      </c>
      <c r="H2815" s="50">
        <f t="shared" si="43"/>
        <v>0</v>
      </c>
    </row>
    <row r="2816" spans="1:8" hidden="1" x14ac:dyDescent="0.25">
      <c r="A2816" s="31" t="s">
        <v>2445</v>
      </c>
      <c r="B2816" s="31" t="s">
        <v>2525</v>
      </c>
      <c r="D2816" s="41">
        <v>604.41012514460704</v>
      </c>
      <c r="E2816" s="31" t="s">
        <v>2413</v>
      </c>
      <c r="F2816" s="35" t="str">
        <f>INDEX('Crosswalk Particulates'!$B:$B,MATCH('2017 EPA Data'!A2816,'Crosswalk Particulates'!$A:$A,0))</f>
        <v>Transportation Sector</v>
      </c>
      <c r="G2816" s="39" t="str">
        <f>INDEX('Crosswalk Particulates'!$E:$E,MATCH('2017 EPA Data'!$B2816,'Crosswalk Particulates'!$D:$D,0))</f>
        <v>OC</v>
      </c>
      <c r="H2816" s="50">
        <f t="shared" si="43"/>
        <v>548312294.31340289</v>
      </c>
    </row>
    <row r="2817" spans="1:8" hidden="1" x14ac:dyDescent="0.25">
      <c r="A2817" s="31" t="s">
        <v>2487</v>
      </c>
      <c r="B2817" s="31" t="s">
        <v>2496</v>
      </c>
      <c r="C2817" s="31" t="s">
        <v>2448</v>
      </c>
      <c r="D2817" s="41">
        <v>602.21050618938295</v>
      </c>
      <c r="E2817" s="31" t="s">
        <v>2413</v>
      </c>
      <c r="F2817" s="35" t="str">
        <f>INDEX('Crosswalk Particulates'!$B:$B,MATCH('2017 EPA Data'!A2817,'Crosswalk Particulates'!$A:$A,0))</f>
        <v>industry-fuel-coal</v>
      </c>
      <c r="G2817" s="39">
        <f>INDEX('Crosswalk Particulates'!$E:$E,MATCH('2017 EPA Data'!$B2817,'Crosswalk Particulates'!$D:$D,0))</f>
        <v>0</v>
      </c>
      <c r="H2817" s="50">
        <f t="shared" si="43"/>
        <v>546316831.19030309</v>
      </c>
    </row>
    <row r="2818" spans="1:8" hidden="1" x14ac:dyDescent="0.25">
      <c r="A2818" s="31" t="s">
        <v>2560</v>
      </c>
      <c r="B2818" s="31" t="s">
        <v>2481</v>
      </c>
      <c r="C2818" s="31" t="s">
        <v>2448</v>
      </c>
      <c r="D2818" s="41">
        <v>601.81151706645835</v>
      </c>
      <c r="E2818" s="31" t="s">
        <v>2413</v>
      </c>
      <c r="F2818" s="35" t="str">
        <f>INDEX('Crosswalk Particulates'!$B:$B,MATCH('2017 EPA Data'!A2818,'Crosswalk Particulates'!$A:$A,0))</f>
        <v>Commercial Buildings Sector</v>
      </c>
      <c r="G2818" s="39" t="str">
        <f>INDEX('Crosswalk Particulates'!$E:$E,MATCH('2017 EPA Data'!$B2818,'Crosswalk Particulates'!$D:$D,0))</f>
        <v>PM10</v>
      </c>
      <c r="H2818" s="50">
        <f t="shared" si="43"/>
        <v>545954873.91610193</v>
      </c>
    </row>
    <row r="2819" spans="1:8" hidden="1" x14ac:dyDescent="0.25">
      <c r="A2819" s="31" t="s">
        <v>2476</v>
      </c>
      <c r="B2819" s="31" t="s">
        <v>2607</v>
      </c>
      <c r="D2819" s="41">
        <v>598.97963470697493</v>
      </c>
      <c r="E2819" s="31" t="s">
        <v>2413</v>
      </c>
      <c r="F2819" s="35" t="str">
        <f>INDEX('Crosswalk Particulates'!$B:$B,MATCH('2017 EPA Data'!A2819,'Crosswalk Particulates'!$A:$A,0))</f>
        <v>process-other-industry</v>
      </c>
      <c r="G2819" s="39" t="str">
        <f>INDEX('Crosswalk Particulates'!$E:$E,MATCH('2017 EPA Data'!$B2819,'Crosswalk Particulates'!$D:$D,0))</f>
        <v>BC</v>
      </c>
      <c r="H2819" s="50">
        <f t="shared" si="43"/>
        <v>543385830.39886689</v>
      </c>
    </row>
    <row r="2820" spans="1:8" hidden="1" x14ac:dyDescent="0.25">
      <c r="A2820" s="31" t="s">
        <v>2442</v>
      </c>
      <c r="B2820" s="31" t="s">
        <v>2577</v>
      </c>
      <c r="C2820" s="31" t="s">
        <v>2408</v>
      </c>
      <c r="D2820" s="41">
        <v>595.92297503049815</v>
      </c>
      <c r="E2820" s="31" t="s">
        <v>2409</v>
      </c>
      <c r="F2820" s="35" t="str">
        <f>INDEX('Crosswalk Particulates'!$B:$B,MATCH('2017 EPA Data'!A2820,'Crosswalk Particulates'!$A:$A,0))</f>
        <v>industry-fuel-natural gas</v>
      </c>
      <c r="G2820" s="39">
        <f>INDEX('Crosswalk Particulates'!$E:$E,MATCH('2017 EPA Data'!$B2820,'Crosswalk Particulates'!$D:$D,0))</f>
        <v>0</v>
      </c>
      <c r="H2820" s="50">
        <f t="shared" ref="H2820:H2883" si="44">IF(E2820="TON",D2820/metricton_to_shortton,0)*10^6</f>
        <v>0</v>
      </c>
    </row>
    <row r="2821" spans="1:8" hidden="1" x14ac:dyDescent="0.25">
      <c r="A2821" s="31" t="s">
        <v>2499</v>
      </c>
      <c r="B2821" s="31" t="s">
        <v>2428</v>
      </c>
      <c r="C2821" s="31" t="s">
        <v>2408</v>
      </c>
      <c r="D2821" s="41">
        <v>594.78399904000003</v>
      </c>
      <c r="E2821" s="31" t="s">
        <v>2409</v>
      </c>
      <c r="F2821" s="35" t="str">
        <f>INDEX('Crosswalk Particulates'!$B:$B,MATCH('2017 EPA Data'!A2821,'Crosswalk Particulates'!$A:$A,0))</f>
        <v>Electricity Sector</v>
      </c>
      <c r="G2821" s="39">
        <f>INDEX('Crosswalk Particulates'!$E:$E,MATCH('2017 EPA Data'!$B2821,'Crosswalk Particulates'!$D:$D,0))</f>
        <v>0</v>
      </c>
      <c r="H2821" s="50">
        <f t="shared" si="44"/>
        <v>0</v>
      </c>
    </row>
    <row r="2822" spans="1:8" hidden="1" x14ac:dyDescent="0.25">
      <c r="A2822" s="31" t="s">
        <v>2499</v>
      </c>
      <c r="B2822" s="31" t="s">
        <v>2559</v>
      </c>
      <c r="C2822" s="31" t="s">
        <v>2408</v>
      </c>
      <c r="D2822" s="41">
        <v>593.63385579999999</v>
      </c>
      <c r="E2822" s="31" t="s">
        <v>2409</v>
      </c>
      <c r="F2822" s="35" t="str">
        <f>INDEX('Crosswalk Particulates'!$B:$B,MATCH('2017 EPA Data'!A2822,'Crosswalk Particulates'!$A:$A,0))</f>
        <v>Electricity Sector</v>
      </c>
      <c r="G2822" s="39">
        <f>INDEX('Crosswalk Particulates'!$E:$E,MATCH('2017 EPA Data'!$B2822,'Crosswalk Particulates'!$D:$D,0))</f>
        <v>0</v>
      </c>
      <c r="H2822" s="50">
        <f t="shared" si="44"/>
        <v>0</v>
      </c>
    </row>
    <row r="2823" spans="1:8" hidden="1" x14ac:dyDescent="0.25">
      <c r="A2823" s="31" t="s">
        <v>2538</v>
      </c>
      <c r="B2823" s="31" t="s">
        <v>2594</v>
      </c>
      <c r="C2823" s="31" t="s">
        <v>2408</v>
      </c>
      <c r="D2823" s="41">
        <v>591</v>
      </c>
      <c r="E2823" s="31" t="s">
        <v>2409</v>
      </c>
      <c r="F2823" s="35" t="str">
        <f>INDEX('Crosswalk Particulates'!$B:$B,MATCH('2017 EPA Data'!A2823,'Crosswalk Particulates'!$A:$A,0))</f>
        <v>process-mining-industry</v>
      </c>
      <c r="G2823" s="39">
        <f>INDEX('Crosswalk Particulates'!$E:$E,MATCH('2017 EPA Data'!$B2823,'Crosswalk Particulates'!$D:$D,0))</f>
        <v>0</v>
      </c>
      <c r="H2823" s="50">
        <f t="shared" si="44"/>
        <v>0</v>
      </c>
    </row>
    <row r="2824" spans="1:8" hidden="1" x14ac:dyDescent="0.25">
      <c r="A2824" s="31" t="s">
        <v>2477</v>
      </c>
      <c r="B2824" s="31" t="s">
        <v>2617</v>
      </c>
      <c r="C2824" s="31" t="s">
        <v>2408</v>
      </c>
      <c r="D2824" s="41">
        <v>589.13424003958369</v>
      </c>
      <c r="E2824" s="31" t="s">
        <v>2409</v>
      </c>
      <c r="F2824" s="35" t="str">
        <f>INDEX('Crosswalk Particulates'!$B:$B,MATCH('2017 EPA Data'!A2824,'Crosswalk Particulates'!$A:$A,0))</f>
        <v>process-other-industry</v>
      </c>
      <c r="G2824" s="39">
        <f>INDEX('Crosswalk Particulates'!$E:$E,MATCH('2017 EPA Data'!$B2824,'Crosswalk Particulates'!$D:$D,0))</f>
        <v>0</v>
      </c>
      <c r="H2824" s="50">
        <f t="shared" si="44"/>
        <v>0</v>
      </c>
    </row>
    <row r="2825" spans="1:8" hidden="1" x14ac:dyDescent="0.25">
      <c r="A2825" s="31" t="s">
        <v>2493</v>
      </c>
      <c r="B2825" s="31" t="s">
        <v>2669</v>
      </c>
      <c r="C2825" s="31" t="s">
        <v>2408</v>
      </c>
      <c r="D2825" s="41">
        <v>588.80068000000006</v>
      </c>
      <c r="E2825" s="31" t="s">
        <v>2409</v>
      </c>
      <c r="F2825" s="35" t="str">
        <f>INDEX('Crosswalk Particulates'!$B:$B,MATCH('2017 EPA Data'!A2825,'Crosswalk Particulates'!$A:$A,0))</f>
        <v>process-other-industry</v>
      </c>
      <c r="G2825" s="39">
        <f>INDEX('Crosswalk Particulates'!$E:$E,MATCH('2017 EPA Data'!$B2825,'Crosswalk Particulates'!$D:$D,0))</f>
        <v>0</v>
      </c>
      <c r="H2825" s="50">
        <f t="shared" si="44"/>
        <v>0</v>
      </c>
    </row>
    <row r="2826" spans="1:8" hidden="1" x14ac:dyDescent="0.25">
      <c r="A2826" s="31" t="s">
        <v>2433</v>
      </c>
      <c r="B2826" s="31" t="s">
        <v>2489</v>
      </c>
      <c r="C2826" s="31" t="s">
        <v>2408</v>
      </c>
      <c r="D2826" s="41">
        <v>587.79999999999995</v>
      </c>
      <c r="E2826" s="31" t="s">
        <v>2409</v>
      </c>
      <c r="F2826" s="35" t="str">
        <f>INDEX('Crosswalk Particulates'!$B:$B,MATCH('2017 EPA Data'!A2826,'Crosswalk Particulates'!$A:$A,0))</f>
        <v>process-ngps-industry</v>
      </c>
      <c r="G2826" s="39">
        <f>INDEX('Crosswalk Particulates'!$E:$E,MATCH('2017 EPA Data'!$B2826,'Crosswalk Particulates'!$D:$D,0))</f>
        <v>0</v>
      </c>
      <c r="H2826" s="50">
        <f t="shared" si="44"/>
        <v>0</v>
      </c>
    </row>
    <row r="2827" spans="1:8" hidden="1" x14ac:dyDescent="0.25">
      <c r="A2827" s="31" t="s">
        <v>2438</v>
      </c>
      <c r="B2827" s="31" t="s">
        <v>2642</v>
      </c>
      <c r="C2827" s="31" t="s">
        <v>2408</v>
      </c>
      <c r="D2827" s="41">
        <v>585.38730996475795</v>
      </c>
      <c r="E2827" s="31" t="s">
        <v>2409</v>
      </c>
      <c r="F2827" s="35" t="str">
        <f>INDEX('Crosswalk Particulates'!$B:$B,MATCH('2017 EPA Data'!A2827,'Crosswalk Particulates'!$A:$A,0))</f>
        <v>process-other-industry</v>
      </c>
      <c r="G2827" s="39">
        <f>INDEX('Crosswalk Particulates'!$E:$E,MATCH('2017 EPA Data'!$B2827,'Crosswalk Particulates'!$D:$D,0))</f>
        <v>0</v>
      </c>
      <c r="H2827" s="50">
        <f t="shared" si="44"/>
        <v>0</v>
      </c>
    </row>
    <row r="2828" spans="1:8" hidden="1" x14ac:dyDescent="0.25">
      <c r="A2828" s="31" t="s">
        <v>2432</v>
      </c>
      <c r="B2828" s="31" t="s">
        <v>2534</v>
      </c>
      <c r="C2828" s="31" t="s">
        <v>2408</v>
      </c>
      <c r="D2828" s="41">
        <v>584.91160283642603</v>
      </c>
      <c r="E2828" s="31" t="s">
        <v>2409</v>
      </c>
      <c r="F2828" s="35" t="str">
        <f>INDEX('Crosswalk Particulates'!$B:$B,MATCH('2017 EPA Data'!A2828,'Crosswalk Particulates'!$A:$A,0))</f>
        <v>Transportation Sector</v>
      </c>
      <c r="G2828" s="39">
        <f>INDEX('Crosswalk Particulates'!$E:$E,MATCH('2017 EPA Data'!$B2828,'Crosswalk Particulates'!$D:$D,0))</f>
        <v>0</v>
      </c>
      <c r="H2828" s="50">
        <f t="shared" si="44"/>
        <v>0</v>
      </c>
    </row>
    <row r="2829" spans="1:8" hidden="1" x14ac:dyDescent="0.25">
      <c r="A2829" s="31" t="s">
        <v>2538</v>
      </c>
      <c r="B2829" s="31" t="s">
        <v>2428</v>
      </c>
      <c r="C2829" s="31" t="s">
        <v>2408</v>
      </c>
      <c r="D2829" s="41">
        <v>583.78998694699999</v>
      </c>
      <c r="E2829" s="31" t="s">
        <v>2409</v>
      </c>
      <c r="F2829" s="35" t="str">
        <f>INDEX('Crosswalk Particulates'!$B:$B,MATCH('2017 EPA Data'!A2829,'Crosswalk Particulates'!$A:$A,0))</f>
        <v>process-mining-industry</v>
      </c>
      <c r="G2829" s="39">
        <f>INDEX('Crosswalk Particulates'!$E:$E,MATCH('2017 EPA Data'!$B2829,'Crosswalk Particulates'!$D:$D,0))</f>
        <v>0</v>
      </c>
      <c r="H2829" s="50">
        <f t="shared" si="44"/>
        <v>0</v>
      </c>
    </row>
    <row r="2830" spans="1:8" hidden="1" x14ac:dyDescent="0.25">
      <c r="A2830" s="31" t="s">
        <v>2445</v>
      </c>
      <c r="B2830" s="31" t="s">
        <v>2516</v>
      </c>
      <c r="C2830" s="31" t="s">
        <v>2408</v>
      </c>
      <c r="D2830" s="41">
        <v>583.66937940655851</v>
      </c>
      <c r="E2830" s="31" t="s">
        <v>2409</v>
      </c>
      <c r="F2830" s="35" t="str">
        <f>INDEX('Crosswalk Particulates'!$B:$B,MATCH('2017 EPA Data'!A2830,'Crosswalk Particulates'!$A:$A,0))</f>
        <v>Transportation Sector</v>
      </c>
      <c r="G2830" s="39">
        <f>INDEX('Crosswalk Particulates'!$E:$E,MATCH('2017 EPA Data'!$B2830,'Crosswalk Particulates'!$D:$D,0))</f>
        <v>0</v>
      </c>
      <c r="H2830" s="50">
        <f t="shared" si="44"/>
        <v>0</v>
      </c>
    </row>
    <row r="2831" spans="1:8" hidden="1" x14ac:dyDescent="0.25">
      <c r="A2831" s="31" t="s">
        <v>2556</v>
      </c>
      <c r="B2831" s="31" t="s">
        <v>2452</v>
      </c>
      <c r="C2831" s="31" t="s">
        <v>2408</v>
      </c>
      <c r="D2831" s="41">
        <v>583.66875349918735</v>
      </c>
      <c r="E2831" s="31" t="s">
        <v>2409</v>
      </c>
      <c r="F2831" s="35" t="str">
        <f>INDEX('Crosswalk Particulates'!$B:$B,MATCH('2017 EPA Data'!A2831,'Crosswalk Particulates'!$A:$A,0))</f>
        <v>Commercial Buildings Sector</v>
      </c>
      <c r="G2831" s="39">
        <f>INDEX('Crosswalk Particulates'!$E:$E,MATCH('2017 EPA Data'!$B2831,'Crosswalk Particulates'!$D:$D,0))</f>
        <v>0</v>
      </c>
      <c r="H2831" s="50">
        <f t="shared" si="44"/>
        <v>0</v>
      </c>
    </row>
    <row r="2832" spans="1:8" hidden="1" x14ac:dyDescent="0.25">
      <c r="A2832" s="31" t="s">
        <v>2555</v>
      </c>
      <c r="B2832" s="31" t="s">
        <v>2631</v>
      </c>
      <c r="C2832" s="31" t="s">
        <v>2408</v>
      </c>
      <c r="D2832" s="41">
        <v>583.2301667899618</v>
      </c>
      <c r="E2832" s="31" t="s">
        <v>2409</v>
      </c>
      <c r="F2832" s="35" t="str">
        <f>INDEX('Crosswalk Particulates'!$B:$B,MATCH('2017 EPA Data'!A2832,'Crosswalk Particulates'!$A:$A,0))</f>
        <v>Commercial Buildings Sector</v>
      </c>
      <c r="G2832" s="39">
        <f>INDEX('Crosswalk Particulates'!$E:$E,MATCH('2017 EPA Data'!$B2832,'Crosswalk Particulates'!$D:$D,0))</f>
        <v>0</v>
      </c>
      <c r="H2832" s="50">
        <f t="shared" si="44"/>
        <v>0</v>
      </c>
    </row>
    <row r="2833" spans="1:8" hidden="1" x14ac:dyDescent="0.25">
      <c r="A2833" s="31" t="s">
        <v>2469</v>
      </c>
      <c r="B2833" s="31" t="s">
        <v>2529</v>
      </c>
      <c r="C2833" s="31" t="s">
        <v>2408</v>
      </c>
      <c r="D2833" s="41">
        <v>582.79999999999995</v>
      </c>
      <c r="E2833" s="31" t="s">
        <v>2409</v>
      </c>
      <c r="F2833" s="35" t="str">
        <f>INDEX('Crosswalk Particulates'!$B:$B,MATCH('2017 EPA Data'!A2833,'Crosswalk Particulates'!$A:$A,0))</f>
        <v>process-chemicals-industry</v>
      </c>
      <c r="G2833" s="39">
        <f>INDEX('Crosswalk Particulates'!$E:$E,MATCH('2017 EPA Data'!$B2833,'Crosswalk Particulates'!$D:$D,0))</f>
        <v>0</v>
      </c>
      <c r="H2833" s="50">
        <f t="shared" si="44"/>
        <v>0</v>
      </c>
    </row>
    <row r="2834" spans="1:8" hidden="1" x14ac:dyDescent="0.25">
      <c r="A2834" s="31" t="s">
        <v>2446</v>
      </c>
      <c r="B2834" s="31" t="s">
        <v>2503</v>
      </c>
      <c r="C2834" s="31" t="s">
        <v>2408</v>
      </c>
      <c r="D2834" s="41">
        <v>580.79</v>
      </c>
      <c r="E2834" s="31" t="s">
        <v>2409</v>
      </c>
      <c r="F2834" s="35" t="str">
        <f>INDEX('Crosswalk Particulates'!$B:$B,MATCH('2017 EPA Data'!A2834,'Crosswalk Particulates'!$A:$A,0))</f>
        <v>process-other-industry</v>
      </c>
      <c r="G2834" s="39">
        <f>INDEX('Crosswalk Particulates'!$E:$E,MATCH('2017 EPA Data'!$B2834,'Crosswalk Particulates'!$D:$D,0))</f>
        <v>0</v>
      </c>
      <c r="H2834" s="50">
        <f t="shared" si="44"/>
        <v>0</v>
      </c>
    </row>
    <row r="2835" spans="1:8" hidden="1" x14ac:dyDescent="0.25">
      <c r="A2835" s="31" t="s">
        <v>2473</v>
      </c>
      <c r="B2835" s="31" t="s">
        <v>2485</v>
      </c>
      <c r="C2835" s="31" t="s">
        <v>2408</v>
      </c>
      <c r="D2835" s="41">
        <v>579.97199999999998</v>
      </c>
      <c r="E2835" s="31" t="s">
        <v>2409</v>
      </c>
      <c r="F2835" s="35" t="str">
        <f>INDEX('Crosswalk Particulates'!$B:$B,MATCH('2017 EPA Data'!A2835,'Crosswalk Particulates'!$A:$A,0))</f>
        <v>Commercial Buildings Sector</v>
      </c>
      <c r="G2835" s="39">
        <f>INDEX('Crosswalk Particulates'!$E:$E,MATCH('2017 EPA Data'!$B2835,'Crosswalk Particulates'!$D:$D,0))</f>
        <v>0</v>
      </c>
      <c r="H2835" s="50">
        <f t="shared" si="44"/>
        <v>0</v>
      </c>
    </row>
    <row r="2836" spans="1:8" hidden="1" x14ac:dyDescent="0.25">
      <c r="A2836" s="31" t="s">
        <v>2463</v>
      </c>
      <c r="B2836" s="31" t="s">
        <v>2503</v>
      </c>
      <c r="C2836" s="31" t="s">
        <v>2408</v>
      </c>
      <c r="D2836" s="41">
        <v>579.6</v>
      </c>
      <c r="E2836" s="31" t="s">
        <v>2409</v>
      </c>
      <c r="F2836" s="35" t="str">
        <f>INDEX('Crosswalk Particulates'!$B:$B,MATCH('2017 EPA Data'!A2836,'Crosswalk Particulates'!$A:$A,0))</f>
        <v>process-other-industry</v>
      </c>
      <c r="G2836" s="39">
        <f>INDEX('Crosswalk Particulates'!$E:$E,MATCH('2017 EPA Data'!$B2836,'Crosswalk Particulates'!$D:$D,0))</f>
        <v>0</v>
      </c>
      <c r="H2836" s="50">
        <f t="shared" si="44"/>
        <v>0</v>
      </c>
    </row>
    <row r="2837" spans="1:8" hidden="1" x14ac:dyDescent="0.25">
      <c r="A2837" s="31" t="s">
        <v>2433</v>
      </c>
      <c r="B2837" s="31" t="s">
        <v>2607</v>
      </c>
      <c r="D2837" s="41">
        <v>579.56891055847404</v>
      </c>
      <c r="E2837" s="31" t="s">
        <v>2413</v>
      </c>
      <c r="F2837" s="35" t="str">
        <f>INDEX('Crosswalk Particulates'!$B:$B,MATCH('2017 EPA Data'!A2837,'Crosswalk Particulates'!$A:$A,0))</f>
        <v>process-ngps-industry</v>
      </c>
      <c r="G2837" s="39" t="str">
        <f>INDEX('Crosswalk Particulates'!$E:$E,MATCH('2017 EPA Data'!$B2837,'Crosswalk Particulates'!$D:$D,0))</f>
        <v>BC</v>
      </c>
      <c r="H2837" s="50">
        <f t="shared" si="44"/>
        <v>525776696.71732461</v>
      </c>
    </row>
    <row r="2838" spans="1:8" hidden="1" x14ac:dyDescent="0.25">
      <c r="A2838" s="31" t="s">
        <v>2560</v>
      </c>
      <c r="B2838" s="31" t="s">
        <v>2501</v>
      </c>
      <c r="C2838" s="31" t="s">
        <v>2448</v>
      </c>
      <c r="D2838" s="41">
        <v>579.19481294795344</v>
      </c>
      <c r="E2838" s="31" t="s">
        <v>2413</v>
      </c>
      <c r="F2838" s="35" t="str">
        <f>INDEX('Crosswalk Particulates'!$B:$B,MATCH('2017 EPA Data'!A2838,'Crosswalk Particulates'!$A:$A,0))</f>
        <v>Commercial Buildings Sector</v>
      </c>
      <c r="G2838" s="39" t="str">
        <f>INDEX('Crosswalk Particulates'!$E:$E,MATCH('2017 EPA Data'!$B2838,'Crosswalk Particulates'!$D:$D,0))</f>
        <v>PM25</v>
      </c>
      <c r="H2838" s="50">
        <f t="shared" si="44"/>
        <v>525437320.67018664</v>
      </c>
    </row>
    <row r="2839" spans="1:8" hidden="1" x14ac:dyDescent="0.25">
      <c r="A2839" s="31" t="s">
        <v>2472</v>
      </c>
      <c r="B2839" s="31" t="s">
        <v>2623</v>
      </c>
      <c r="D2839" s="41">
        <v>576.99085652839176</v>
      </c>
      <c r="E2839" s="31" t="s">
        <v>2413</v>
      </c>
      <c r="F2839" s="35" t="str">
        <f>INDEX('Crosswalk Particulates'!$B:$B,MATCH('2017 EPA Data'!A2839,'Crosswalk Particulates'!$A:$A,0))</f>
        <v>Electricity Sector</v>
      </c>
      <c r="G2839" s="39">
        <f>INDEX('Crosswalk Particulates'!$E:$E,MATCH('2017 EPA Data'!$B2839,'Crosswalk Particulates'!$D:$D,0))</f>
        <v>0</v>
      </c>
      <c r="H2839" s="50">
        <f t="shared" si="44"/>
        <v>523437922.66095001</v>
      </c>
    </row>
    <row r="2840" spans="1:8" hidden="1" x14ac:dyDescent="0.25">
      <c r="A2840" s="31" t="s">
        <v>2493</v>
      </c>
      <c r="B2840" s="31" t="s">
        <v>2461</v>
      </c>
      <c r="C2840" s="31" t="s">
        <v>2408</v>
      </c>
      <c r="D2840" s="41">
        <v>576.28679999999997</v>
      </c>
      <c r="E2840" s="31" t="s">
        <v>2409</v>
      </c>
      <c r="F2840" s="35" t="str">
        <f>INDEX('Crosswalk Particulates'!$B:$B,MATCH('2017 EPA Data'!A2840,'Crosswalk Particulates'!$A:$A,0))</f>
        <v>process-other-industry</v>
      </c>
      <c r="G2840" s="39">
        <f>INDEX('Crosswalk Particulates'!$E:$E,MATCH('2017 EPA Data'!$B2840,'Crosswalk Particulates'!$D:$D,0))</f>
        <v>0</v>
      </c>
      <c r="H2840" s="50">
        <f t="shared" si="44"/>
        <v>0</v>
      </c>
    </row>
    <row r="2841" spans="1:8" hidden="1" x14ac:dyDescent="0.25">
      <c r="A2841" s="31" t="s">
        <v>2438</v>
      </c>
      <c r="B2841" s="31" t="s">
        <v>2599</v>
      </c>
      <c r="C2841" s="31" t="s">
        <v>2408</v>
      </c>
      <c r="D2841" s="41">
        <v>575.43545807600003</v>
      </c>
      <c r="E2841" s="31" t="s">
        <v>2409</v>
      </c>
      <c r="F2841" s="35" t="str">
        <f>INDEX('Crosswalk Particulates'!$B:$B,MATCH('2017 EPA Data'!A2841,'Crosswalk Particulates'!$A:$A,0))</f>
        <v>process-other-industry</v>
      </c>
      <c r="G2841" s="39">
        <f>INDEX('Crosswalk Particulates'!$E:$E,MATCH('2017 EPA Data'!$B2841,'Crosswalk Particulates'!$D:$D,0))</f>
        <v>0</v>
      </c>
      <c r="H2841" s="50">
        <f t="shared" si="44"/>
        <v>0</v>
      </c>
    </row>
    <row r="2842" spans="1:8" hidden="1" x14ac:dyDescent="0.25">
      <c r="A2842" s="31" t="s">
        <v>2494</v>
      </c>
      <c r="B2842" s="31" t="s">
        <v>2517</v>
      </c>
      <c r="C2842" s="31" t="s">
        <v>2408</v>
      </c>
      <c r="D2842" s="41">
        <v>573.48950987465946</v>
      </c>
      <c r="E2842" s="31" t="s">
        <v>2409</v>
      </c>
      <c r="F2842" s="35" t="str">
        <f>INDEX('Crosswalk Particulates'!$B:$B,MATCH('2017 EPA Data'!A2842,'Crosswalk Particulates'!$A:$A,0))</f>
        <v>Transportation Sector</v>
      </c>
      <c r="G2842" s="39">
        <f>INDEX('Crosswalk Particulates'!$E:$E,MATCH('2017 EPA Data'!$B2842,'Crosswalk Particulates'!$D:$D,0))</f>
        <v>0</v>
      </c>
      <c r="H2842" s="50">
        <f t="shared" si="44"/>
        <v>0</v>
      </c>
    </row>
    <row r="2843" spans="1:8" hidden="1" x14ac:dyDescent="0.25">
      <c r="A2843" s="31" t="s">
        <v>2429</v>
      </c>
      <c r="B2843" s="31" t="s">
        <v>2478</v>
      </c>
      <c r="C2843" s="31" t="s">
        <v>2408</v>
      </c>
      <c r="D2843" s="41">
        <v>569</v>
      </c>
      <c r="E2843" s="31" t="s">
        <v>2409</v>
      </c>
      <c r="F2843" s="35" t="str">
        <f>INDEX('Crosswalk Particulates'!$B:$B,MATCH('2017 EPA Data'!A2843,'Crosswalk Particulates'!$A:$A,0))</f>
        <v>process-other-industry</v>
      </c>
      <c r="G2843" s="39">
        <f>INDEX('Crosswalk Particulates'!$E:$E,MATCH('2017 EPA Data'!$B2843,'Crosswalk Particulates'!$D:$D,0))</f>
        <v>0</v>
      </c>
      <c r="H2843" s="50">
        <f t="shared" si="44"/>
        <v>0</v>
      </c>
    </row>
    <row r="2844" spans="1:8" hidden="1" x14ac:dyDescent="0.25">
      <c r="A2844" s="31" t="s">
        <v>2456</v>
      </c>
      <c r="B2844" s="31" t="s">
        <v>2561</v>
      </c>
      <c r="C2844" s="31" t="s">
        <v>2408</v>
      </c>
      <c r="D2844" s="41">
        <v>564.89164340000002</v>
      </c>
      <c r="E2844" s="31" t="s">
        <v>2409</v>
      </c>
      <c r="F2844" s="35" t="str">
        <f>INDEX('Crosswalk Particulates'!$B:$B,MATCH('2017 EPA Data'!A2844,'Crosswalk Particulates'!$A:$A,0))</f>
        <v>Electricity Sector</v>
      </c>
      <c r="G2844" s="39">
        <f>INDEX('Crosswalk Particulates'!$E:$E,MATCH('2017 EPA Data'!$B2844,'Crosswalk Particulates'!$D:$D,0))</f>
        <v>0</v>
      </c>
      <c r="H2844" s="50">
        <f t="shared" si="44"/>
        <v>0</v>
      </c>
    </row>
    <row r="2845" spans="1:8" hidden="1" x14ac:dyDescent="0.25">
      <c r="A2845" s="31" t="s">
        <v>2494</v>
      </c>
      <c r="B2845" s="31" t="s">
        <v>2666</v>
      </c>
      <c r="C2845" s="31" t="s">
        <v>2408</v>
      </c>
      <c r="D2845" s="41">
        <v>562.62440154632441</v>
      </c>
      <c r="E2845" s="31" t="s">
        <v>2409</v>
      </c>
      <c r="F2845" s="35" t="str">
        <f>INDEX('Crosswalk Particulates'!$B:$B,MATCH('2017 EPA Data'!A2845,'Crosswalk Particulates'!$A:$A,0))</f>
        <v>Transportation Sector</v>
      </c>
      <c r="G2845" s="39">
        <f>INDEX('Crosswalk Particulates'!$E:$E,MATCH('2017 EPA Data'!$B2845,'Crosswalk Particulates'!$D:$D,0))</f>
        <v>0</v>
      </c>
      <c r="H2845" s="50">
        <f t="shared" si="44"/>
        <v>0</v>
      </c>
    </row>
    <row r="2846" spans="1:8" hidden="1" x14ac:dyDescent="0.25">
      <c r="A2846" s="31" t="s">
        <v>2473</v>
      </c>
      <c r="B2846" s="31" t="s">
        <v>2431</v>
      </c>
      <c r="C2846" s="31" t="s">
        <v>2408</v>
      </c>
      <c r="D2846" s="41">
        <v>559.68200000000002</v>
      </c>
      <c r="E2846" s="31" t="s">
        <v>2409</v>
      </c>
      <c r="F2846" s="35" t="str">
        <f>INDEX('Crosswalk Particulates'!$B:$B,MATCH('2017 EPA Data'!A2846,'Crosswalk Particulates'!$A:$A,0))</f>
        <v>Commercial Buildings Sector</v>
      </c>
      <c r="G2846" s="39">
        <f>INDEX('Crosswalk Particulates'!$E:$E,MATCH('2017 EPA Data'!$B2846,'Crosswalk Particulates'!$D:$D,0))</f>
        <v>0</v>
      </c>
      <c r="H2846" s="50">
        <f t="shared" si="44"/>
        <v>0</v>
      </c>
    </row>
    <row r="2847" spans="1:8" hidden="1" x14ac:dyDescent="0.25">
      <c r="A2847" s="31" t="s">
        <v>2480</v>
      </c>
      <c r="B2847" s="31" t="s">
        <v>2607</v>
      </c>
      <c r="D2847" s="41">
        <v>558.6589612055584</v>
      </c>
      <c r="E2847" s="31" t="s">
        <v>2413</v>
      </c>
      <c r="F2847" s="35" t="str">
        <f>INDEX('Crosswalk Particulates'!$B:$B,MATCH('2017 EPA Data'!A2847,'Crosswalk Particulates'!$A:$A,0))</f>
        <v>Other-EPA</v>
      </c>
      <c r="G2847" s="39" t="str">
        <f>INDEX('Crosswalk Particulates'!$E:$E,MATCH('2017 EPA Data'!$B2847,'Crosswalk Particulates'!$D:$D,0))</f>
        <v>BC</v>
      </c>
      <c r="H2847" s="50">
        <f t="shared" si="44"/>
        <v>506807487.19104284</v>
      </c>
    </row>
    <row r="2848" spans="1:8" hidden="1" x14ac:dyDescent="0.25">
      <c r="A2848" s="31" t="s">
        <v>2523</v>
      </c>
      <c r="B2848" s="31" t="s">
        <v>2537</v>
      </c>
      <c r="C2848" s="31" t="s">
        <v>2408</v>
      </c>
      <c r="D2848" s="41">
        <v>556.88284498600001</v>
      </c>
      <c r="E2848" s="31" t="s">
        <v>2409</v>
      </c>
      <c r="F2848" s="35" t="str">
        <f>INDEX('Crosswalk Particulates'!$B:$B,MATCH('2017 EPA Data'!A2848,'Crosswalk Particulates'!$A:$A,0))</f>
        <v>industry-fuel-other</v>
      </c>
      <c r="G2848" s="39">
        <f>INDEX('Crosswalk Particulates'!$E:$E,MATCH('2017 EPA Data'!$B2848,'Crosswalk Particulates'!$D:$D,0))</f>
        <v>0</v>
      </c>
      <c r="H2848" s="50">
        <f t="shared" si="44"/>
        <v>0</v>
      </c>
    </row>
    <row r="2849" spans="1:8" hidden="1" x14ac:dyDescent="0.25">
      <c r="A2849" s="31" t="s">
        <v>2446</v>
      </c>
      <c r="B2849" s="31" t="s">
        <v>2584</v>
      </c>
      <c r="C2849" s="31" t="s">
        <v>2408</v>
      </c>
      <c r="D2849" s="41">
        <v>553.47</v>
      </c>
      <c r="E2849" s="31" t="s">
        <v>2409</v>
      </c>
      <c r="F2849" s="35" t="str">
        <f>INDEX('Crosswalk Particulates'!$B:$B,MATCH('2017 EPA Data'!A2849,'Crosswalk Particulates'!$A:$A,0))</f>
        <v>process-other-industry</v>
      </c>
      <c r="G2849" s="39">
        <f>INDEX('Crosswalk Particulates'!$E:$E,MATCH('2017 EPA Data'!$B2849,'Crosswalk Particulates'!$D:$D,0))</f>
        <v>0</v>
      </c>
      <c r="H2849" s="50">
        <f t="shared" si="44"/>
        <v>0</v>
      </c>
    </row>
    <row r="2850" spans="1:8" hidden="1" x14ac:dyDescent="0.25">
      <c r="A2850" s="31" t="s">
        <v>2510</v>
      </c>
      <c r="B2850" s="31" t="s">
        <v>2465</v>
      </c>
      <c r="C2850" s="31" t="s">
        <v>2408</v>
      </c>
      <c r="D2850" s="41">
        <v>552.02161000000001</v>
      </c>
      <c r="E2850" s="31" t="s">
        <v>2409</v>
      </c>
      <c r="F2850" s="35" t="str">
        <f>INDEX('Crosswalk Particulates'!$B:$B,MATCH('2017 EPA Data'!A2850,'Crosswalk Particulates'!$A:$A,0))</f>
        <v>process-iron and steel-industry</v>
      </c>
      <c r="G2850" s="39">
        <f>INDEX('Crosswalk Particulates'!$E:$E,MATCH('2017 EPA Data'!$B2850,'Crosswalk Particulates'!$D:$D,0))</f>
        <v>0</v>
      </c>
      <c r="H2850" s="50">
        <f t="shared" si="44"/>
        <v>0</v>
      </c>
    </row>
    <row r="2851" spans="1:8" hidden="1" x14ac:dyDescent="0.25">
      <c r="A2851" s="31" t="s">
        <v>2493</v>
      </c>
      <c r="B2851" s="31" t="s">
        <v>2485</v>
      </c>
      <c r="C2851" s="31" t="s">
        <v>2408</v>
      </c>
      <c r="D2851" s="41">
        <v>551.63912200000004</v>
      </c>
      <c r="E2851" s="31" t="s">
        <v>2409</v>
      </c>
      <c r="F2851" s="35" t="str">
        <f>INDEX('Crosswalk Particulates'!$B:$B,MATCH('2017 EPA Data'!A2851,'Crosswalk Particulates'!$A:$A,0))</f>
        <v>process-other-industry</v>
      </c>
      <c r="G2851" s="39">
        <f>INDEX('Crosswalk Particulates'!$E:$E,MATCH('2017 EPA Data'!$B2851,'Crosswalk Particulates'!$D:$D,0))</f>
        <v>0</v>
      </c>
      <c r="H2851" s="50">
        <f t="shared" si="44"/>
        <v>0</v>
      </c>
    </row>
    <row r="2852" spans="1:8" hidden="1" x14ac:dyDescent="0.25">
      <c r="A2852" s="31" t="s">
        <v>2425</v>
      </c>
      <c r="B2852" s="31" t="s">
        <v>2566</v>
      </c>
      <c r="C2852" s="31" t="s">
        <v>2408</v>
      </c>
      <c r="D2852" s="41">
        <v>550.49141164786442</v>
      </c>
      <c r="E2852" s="31" t="s">
        <v>2409</v>
      </c>
      <c r="F2852" s="35" t="str">
        <f>INDEX('Crosswalk Particulates'!$B:$B,MATCH('2017 EPA Data'!A2852,'Crosswalk Particulates'!$A:$A,0))</f>
        <v>Other-EPA</v>
      </c>
      <c r="G2852" s="39">
        <f>INDEX('Crosswalk Particulates'!$E:$E,MATCH('2017 EPA Data'!$B2852,'Crosswalk Particulates'!$D:$D,0))</f>
        <v>0</v>
      </c>
      <c r="H2852" s="50">
        <f t="shared" si="44"/>
        <v>0</v>
      </c>
    </row>
    <row r="2853" spans="1:8" hidden="1" x14ac:dyDescent="0.25">
      <c r="A2853" s="31" t="s">
        <v>2493</v>
      </c>
      <c r="B2853" s="31" t="s">
        <v>2468</v>
      </c>
      <c r="C2853" s="31" t="s">
        <v>2408</v>
      </c>
      <c r="D2853" s="41">
        <v>549.33234000000004</v>
      </c>
      <c r="E2853" s="31" t="s">
        <v>2409</v>
      </c>
      <c r="F2853" s="35" t="str">
        <f>INDEX('Crosswalk Particulates'!$B:$B,MATCH('2017 EPA Data'!A2853,'Crosswalk Particulates'!$A:$A,0))</f>
        <v>process-other-industry</v>
      </c>
      <c r="G2853" s="39">
        <f>INDEX('Crosswalk Particulates'!$E:$E,MATCH('2017 EPA Data'!$B2853,'Crosswalk Particulates'!$D:$D,0))</f>
        <v>0</v>
      </c>
      <c r="H2853" s="50">
        <f t="shared" si="44"/>
        <v>0</v>
      </c>
    </row>
    <row r="2854" spans="1:8" hidden="1" x14ac:dyDescent="0.25">
      <c r="A2854" s="31" t="s">
        <v>2477</v>
      </c>
      <c r="B2854" s="31" t="s">
        <v>2601</v>
      </c>
      <c r="C2854" s="31" t="s">
        <v>2408</v>
      </c>
      <c r="D2854" s="41">
        <v>548.10735602</v>
      </c>
      <c r="E2854" s="31" t="s">
        <v>2409</v>
      </c>
      <c r="F2854" s="35" t="str">
        <f>INDEX('Crosswalk Particulates'!$B:$B,MATCH('2017 EPA Data'!A2854,'Crosswalk Particulates'!$A:$A,0))</f>
        <v>process-other-industry</v>
      </c>
      <c r="G2854" s="39">
        <f>INDEX('Crosswalk Particulates'!$E:$E,MATCH('2017 EPA Data'!$B2854,'Crosswalk Particulates'!$D:$D,0))</f>
        <v>0</v>
      </c>
      <c r="H2854" s="50">
        <f t="shared" si="44"/>
        <v>0</v>
      </c>
    </row>
    <row r="2855" spans="1:8" hidden="1" x14ac:dyDescent="0.25">
      <c r="A2855" s="31" t="s">
        <v>2456</v>
      </c>
      <c r="B2855" s="31" t="s">
        <v>2630</v>
      </c>
      <c r="C2855" s="31" t="s">
        <v>2408</v>
      </c>
      <c r="D2855" s="41">
        <v>547.6995412</v>
      </c>
      <c r="E2855" s="31" t="s">
        <v>2409</v>
      </c>
      <c r="F2855" s="35" t="str">
        <f>INDEX('Crosswalk Particulates'!$B:$B,MATCH('2017 EPA Data'!A2855,'Crosswalk Particulates'!$A:$A,0))</f>
        <v>Electricity Sector</v>
      </c>
      <c r="G2855" s="39">
        <f>INDEX('Crosswalk Particulates'!$E:$E,MATCH('2017 EPA Data'!$B2855,'Crosswalk Particulates'!$D:$D,0))</f>
        <v>0</v>
      </c>
      <c r="H2855" s="50">
        <f t="shared" si="44"/>
        <v>0</v>
      </c>
    </row>
    <row r="2856" spans="1:8" hidden="1" x14ac:dyDescent="0.25">
      <c r="A2856" s="31" t="s">
        <v>2494</v>
      </c>
      <c r="B2856" s="31" t="s">
        <v>2620</v>
      </c>
      <c r="C2856" s="31" t="s">
        <v>2408</v>
      </c>
      <c r="D2856" s="41">
        <v>542.95559925887221</v>
      </c>
      <c r="E2856" s="31" t="s">
        <v>2409</v>
      </c>
      <c r="F2856" s="35" t="str">
        <f>INDEX('Crosswalk Particulates'!$B:$B,MATCH('2017 EPA Data'!A2856,'Crosswalk Particulates'!$A:$A,0))</f>
        <v>Transportation Sector</v>
      </c>
      <c r="G2856" s="39">
        <f>INDEX('Crosswalk Particulates'!$E:$E,MATCH('2017 EPA Data'!$B2856,'Crosswalk Particulates'!$D:$D,0))</f>
        <v>0</v>
      </c>
      <c r="H2856" s="50">
        <f t="shared" si="44"/>
        <v>0</v>
      </c>
    </row>
    <row r="2857" spans="1:8" hidden="1" x14ac:dyDescent="0.25">
      <c r="A2857" s="31" t="s">
        <v>2494</v>
      </c>
      <c r="B2857" s="31" t="s">
        <v>2534</v>
      </c>
      <c r="C2857" s="31" t="s">
        <v>2408</v>
      </c>
      <c r="D2857" s="41">
        <v>542.95559925887221</v>
      </c>
      <c r="E2857" s="31" t="s">
        <v>2409</v>
      </c>
      <c r="F2857" s="35" t="str">
        <f>INDEX('Crosswalk Particulates'!$B:$B,MATCH('2017 EPA Data'!A2857,'Crosswalk Particulates'!$A:$A,0))</f>
        <v>Transportation Sector</v>
      </c>
      <c r="G2857" s="39">
        <f>INDEX('Crosswalk Particulates'!$E:$E,MATCH('2017 EPA Data'!$B2857,'Crosswalk Particulates'!$D:$D,0))</f>
        <v>0</v>
      </c>
      <c r="H2857" s="50">
        <f t="shared" si="44"/>
        <v>0</v>
      </c>
    </row>
    <row r="2858" spans="1:8" hidden="1" x14ac:dyDescent="0.25">
      <c r="A2858" s="31" t="s">
        <v>2510</v>
      </c>
      <c r="B2858" s="31" t="s">
        <v>2431</v>
      </c>
      <c r="C2858" s="31" t="s">
        <v>2408</v>
      </c>
      <c r="D2858" s="41">
        <v>540.11400000000003</v>
      </c>
      <c r="E2858" s="31" t="s">
        <v>2409</v>
      </c>
      <c r="F2858" s="35" t="str">
        <f>INDEX('Crosswalk Particulates'!$B:$B,MATCH('2017 EPA Data'!A2858,'Crosswalk Particulates'!$A:$A,0))</f>
        <v>process-iron and steel-industry</v>
      </c>
      <c r="G2858" s="39">
        <f>INDEX('Crosswalk Particulates'!$E:$E,MATCH('2017 EPA Data'!$B2858,'Crosswalk Particulates'!$D:$D,0))</f>
        <v>0</v>
      </c>
      <c r="H2858" s="50">
        <f t="shared" si="44"/>
        <v>0</v>
      </c>
    </row>
    <row r="2859" spans="1:8" hidden="1" x14ac:dyDescent="0.25">
      <c r="A2859" s="31" t="s">
        <v>2520</v>
      </c>
      <c r="B2859" s="31" t="s">
        <v>2590</v>
      </c>
      <c r="C2859" s="31" t="s">
        <v>2408</v>
      </c>
      <c r="D2859" s="41">
        <v>534.96590000000003</v>
      </c>
      <c r="E2859" s="31" t="s">
        <v>2409</v>
      </c>
      <c r="F2859" s="35" t="str">
        <f>INDEX('Crosswalk Particulates'!$B:$B,MATCH('2017 EPA Data'!A2859,'Crosswalk Particulates'!$A:$A,0))</f>
        <v>industry-fuel-oil</v>
      </c>
      <c r="G2859" s="39">
        <f>INDEX('Crosswalk Particulates'!$E:$E,MATCH('2017 EPA Data'!$B2859,'Crosswalk Particulates'!$D:$D,0))</f>
        <v>0</v>
      </c>
      <c r="H2859" s="50">
        <f t="shared" si="44"/>
        <v>0</v>
      </c>
    </row>
    <row r="2860" spans="1:8" hidden="1" x14ac:dyDescent="0.25">
      <c r="A2860" s="31" t="s">
        <v>2429</v>
      </c>
      <c r="B2860" s="31" t="s">
        <v>2564</v>
      </c>
      <c r="C2860" s="31" t="s">
        <v>2408</v>
      </c>
      <c r="D2860" s="41">
        <v>532.93802523750003</v>
      </c>
      <c r="E2860" s="31" t="s">
        <v>2409</v>
      </c>
      <c r="F2860" s="35" t="str">
        <f>INDEX('Crosswalk Particulates'!$B:$B,MATCH('2017 EPA Data'!A2860,'Crosswalk Particulates'!$A:$A,0))</f>
        <v>process-other-industry</v>
      </c>
      <c r="G2860" s="39">
        <f>INDEX('Crosswalk Particulates'!$E:$E,MATCH('2017 EPA Data'!$B2860,'Crosswalk Particulates'!$D:$D,0))</f>
        <v>0</v>
      </c>
      <c r="H2860" s="50">
        <f t="shared" si="44"/>
        <v>0</v>
      </c>
    </row>
    <row r="2861" spans="1:8" hidden="1" x14ac:dyDescent="0.25">
      <c r="A2861" s="31" t="s">
        <v>2442</v>
      </c>
      <c r="B2861" s="31" t="s">
        <v>2623</v>
      </c>
      <c r="D2861" s="41">
        <v>532.38696318010091</v>
      </c>
      <c r="E2861" s="31" t="s">
        <v>2413</v>
      </c>
      <c r="F2861" s="35" t="str">
        <f>INDEX('Crosswalk Particulates'!$B:$B,MATCH('2017 EPA Data'!A2861,'Crosswalk Particulates'!$A:$A,0))</f>
        <v>industry-fuel-natural gas</v>
      </c>
      <c r="G2861" s="39">
        <f>INDEX('Crosswalk Particulates'!$E:$E,MATCH('2017 EPA Data'!$B2861,'Crosswalk Particulates'!$D:$D,0))</f>
        <v>0</v>
      </c>
      <c r="H2861" s="50">
        <f t="shared" si="44"/>
        <v>482973903.14893359</v>
      </c>
    </row>
    <row r="2862" spans="1:8" hidden="1" x14ac:dyDescent="0.25">
      <c r="A2862" s="31" t="s">
        <v>2487</v>
      </c>
      <c r="B2862" s="31" t="s">
        <v>2464</v>
      </c>
      <c r="C2862" s="31" t="s">
        <v>2408</v>
      </c>
      <c r="D2862" s="41">
        <v>531.58068691999995</v>
      </c>
      <c r="E2862" s="31" t="s">
        <v>2409</v>
      </c>
      <c r="F2862" s="35" t="str">
        <f>INDEX('Crosswalk Particulates'!$B:$B,MATCH('2017 EPA Data'!A2862,'Crosswalk Particulates'!$A:$A,0))</f>
        <v>industry-fuel-coal</v>
      </c>
      <c r="G2862" s="39">
        <f>INDEX('Crosswalk Particulates'!$E:$E,MATCH('2017 EPA Data'!$B2862,'Crosswalk Particulates'!$D:$D,0))</f>
        <v>0</v>
      </c>
      <c r="H2862" s="50">
        <f t="shared" si="44"/>
        <v>0</v>
      </c>
    </row>
    <row r="2863" spans="1:8" hidden="1" x14ac:dyDescent="0.25">
      <c r="A2863" s="31" t="s">
        <v>2486</v>
      </c>
      <c r="B2863" s="31" t="s">
        <v>2582</v>
      </c>
      <c r="C2863" s="31" t="s">
        <v>2408</v>
      </c>
      <c r="D2863" s="41">
        <v>530.6</v>
      </c>
      <c r="E2863" s="31" t="s">
        <v>2409</v>
      </c>
      <c r="F2863" s="35" t="str">
        <f>INDEX('Crosswalk Particulates'!$B:$B,MATCH('2017 EPA Data'!A2863,'Crosswalk Particulates'!$A:$A,0))</f>
        <v>process-other-industry</v>
      </c>
      <c r="G2863" s="39">
        <f>INDEX('Crosswalk Particulates'!$E:$E,MATCH('2017 EPA Data'!$B2863,'Crosswalk Particulates'!$D:$D,0))</f>
        <v>0</v>
      </c>
      <c r="H2863" s="50">
        <f t="shared" si="44"/>
        <v>0</v>
      </c>
    </row>
    <row r="2864" spans="1:8" hidden="1" x14ac:dyDescent="0.25">
      <c r="A2864" s="31" t="s">
        <v>2425</v>
      </c>
      <c r="B2864" s="31" t="s">
        <v>2534</v>
      </c>
      <c r="C2864" s="31" t="s">
        <v>2408</v>
      </c>
      <c r="D2864" s="41">
        <v>529.07859645586973</v>
      </c>
      <c r="E2864" s="31" t="s">
        <v>2409</v>
      </c>
      <c r="F2864" s="35" t="str">
        <f>INDEX('Crosswalk Particulates'!$B:$B,MATCH('2017 EPA Data'!A2864,'Crosswalk Particulates'!$A:$A,0))</f>
        <v>Other-EPA</v>
      </c>
      <c r="G2864" s="39">
        <f>INDEX('Crosswalk Particulates'!$E:$E,MATCH('2017 EPA Data'!$B2864,'Crosswalk Particulates'!$D:$D,0))</f>
        <v>0</v>
      </c>
      <c r="H2864" s="50">
        <f t="shared" si="44"/>
        <v>0</v>
      </c>
    </row>
    <row r="2865" spans="1:8" hidden="1" x14ac:dyDescent="0.25">
      <c r="A2865" s="31" t="s">
        <v>2498</v>
      </c>
      <c r="B2865" s="31" t="s">
        <v>2564</v>
      </c>
      <c r="C2865" s="31" t="s">
        <v>2408</v>
      </c>
      <c r="D2865" s="41">
        <v>528.44082000000003</v>
      </c>
      <c r="E2865" s="31" t="s">
        <v>2409</v>
      </c>
      <c r="F2865" s="35" t="str">
        <f>INDEX('Crosswalk Particulates'!$B:$B,MATCH('2017 EPA Data'!A2865,'Crosswalk Particulates'!$A:$A,0))</f>
        <v>process-cement-industry</v>
      </c>
      <c r="G2865" s="39">
        <f>INDEX('Crosswalk Particulates'!$E:$E,MATCH('2017 EPA Data'!$B2865,'Crosswalk Particulates'!$D:$D,0))</f>
        <v>0</v>
      </c>
      <c r="H2865" s="50">
        <f t="shared" si="44"/>
        <v>0</v>
      </c>
    </row>
    <row r="2866" spans="1:8" hidden="1" x14ac:dyDescent="0.25">
      <c r="A2866" s="31" t="s">
        <v>2540</v>
      </c>
      <c r="B2866" s="31" t="s">
        <v>2525</v>
      </c>
      <c r="D2866" s="41">
        <v>525.73167466012922</v>
      </c>
      <c r="E2866" s="31" t="s">
        <v>2413</v>
      </c>
      <c r="F2866" s="35" t="str">
        <f>INDEX('Crosswalk Particulates'!$B:$B,MATCH('2017 EPA Data'!A2866,'Crosswalk Particulates'!$A:$A,0))</f>
        <v>Electricity Sector</v>
      </c>
      <c r="G2866" s="39" t="str">
        <f>INDEX('Crosswalk Particulates'!$E:$E,MATCH('2017 EPA Data'!$B2866,'Crosswalk Particulates'!$D:$D,0))</f>
        <v>OC</v>
      </c>
      <c r="H2866" s="50">
        <f t="shared" si="44"/>
        <v>476936319.78311837</v>
      </c>
    </row>
    <row r="2867" spans="1:8" hidden="1" x14ac:dyDescent="0.25">
      <c r="A2867" s="31" t="s">
        <v>2492</v>
      </c>
      <c r="B2867" s="31" t="s">
        <v>2623</v>
      </c>
      <c r="D2867" s="41">
        <v>525.49394252331854</v>
      </c>
      <c r="E2867" s="31" t="s">
        <v>2413</v>
      </c>
      <c r="F2867" s="35" t="str">
        <f>INDEX('Crosswalk Particulates'!$B:$B,MATCH('2017 EPA Data'!A2867,'Crosswalk Particulates'!$A:$A,0))</f>
        <v>Commercial Buildings Sector</v>
      </c>
      <c r="G2867" s="39">
        <f>INDEX('Crosswalk Particulates'!$E:$E,MATCH('2017 EPA Data'!$B2867,'Crosswalk Particulates'!$D:$D,0))</f>
        <v>0</v>
      </c>
      <c r="H2867" s="50">
        <f t="shared" si="44"/>
        <v>476720652.55991381</v>
      </c>
    </row>
    <row r="2868" spans="1:8" hidden="1" x14ac:dyDescent="0.25">
      <c r="A2868" s="31" t="s">
        <v>2423</v>
      </c>
      <c r="B2868" s="31" t="s">
        <v>2576</v>
      </c>
      <c r="C2868" s="31" t="s">
        <v>2408</v>
      </c>
      <c r="D2868" s="41">
        <v>520.03031036663037</v>
      </c>
      <c r="E2868" s="31" t="s">
        <v>2409</v>
      </c>
      <c r="F2868" s="35" t="str">
        <f>INDEX('Crosswalk Particulates'!$B:$B,MATCH('2017 EPA Data'!A2868,'Crosswalk Particulates'!$A:$A,0))</f>
        <v>Other-EPA</v>
      </c>
      <c r="G2868" s="39">
        <f>INDEX('Crosswalk Particulates'!$E:$E,MATCH('2017 EPA Data'!$B2868,'Crosswalk Particulates'!$D:$D,0))</f>
        <v>0</v>
      </c>
      <c r="H2868" s="50">
        <f t="shared" si="44"/>
        <v>0</v>
      </c>
    </row>
    <row r="2869" spans="1:8" hidden="1" x14ac:dyDescent="0.25">
      <c r="A2869" s="31" t="s">
        <v>2477</v>
      </c>
      <c r="B2869" s="31" t="s">
        <v>2611</v>
      </c>
      <c r="C2869" s="31" t="s">
        <v>2408</v>
      </c>
      <c r="D2869" s="41">
        <v>518.04337902715997</v>
      </c>
      <c r="E2869" s="31" t="s">
        <v>2409</v>
      </c>
      <c r="F2869" s="35" t="str">
        <f>INDEX('Crosswalk Particulates'!$B:$B,MATCH('2017 EPA Data'!A2869,'Crosswalk Particulates'!$A:$A,0))</f>
        <v>process-other-industry</v>
      </c>
      <c r="G2869" s="39">
        <f>INDEX('Crosswalk Particulates'!$E:$E,MATCH('2017 EPA Data'!$B2869,'Crosswalk Particulates'!$D:$D,0))</f>
        <v>0</v>
      </c>
      <c r="H2869" s="50">
        <f t="shared" si="44"/>
        <v>0</v>
      </c>
    </row>
    <row r="2870" spans="1:8" hidden="1" x14ac:dyDescent="0.25">
      <c r="A2870" s="31" t="s">
        <v>2410</v>
      </c>
      <c r="B2870" s="31" t="s">
        <v>2663</v>
      </c>
      <c r="C2870" s="31" t="s">
        <v>2408</v>
      </c>
      <c r="D2870" s="41">
        <v>517.29253631999995</v>
      </c>
      <c r="E2870" s="31" t="s">
        <v>2409</v>
      </c>
      <c r="F2870" s="35" t="str">
        <f>INDEX('Crosswalk Particulates'!$B:$B,MATCH('2017 EPA Data'!A2870,'Crosswalk Particulates'!$A:$A,0))</f>
        <v>process-other-industry</v>
      </c>
      <c r="G2870" s="39">
        <f>INDEX('Crosswalk Particulates'!$E:$E,MATCH('2017 EPA Data'!$B2870,'Crosswalk Particulates'!$D:$D,0))</f>
        <v>0</v>
      </c>
      <c r="H2870" s="50">
        <f t="shared" si="44"/>
        <v>0</v>
      </c>
    </row>
    <row r="2871" spans="1:8" hidden="1" x14ac:dyDescent="0.25">
      <c r="A2871" s="31" t="s">
        <v>2520</v>
      </c>
      <c r="B2871" s="31" t="s">
        <v>2570</v>
      </c>
      <c r="C2871" s="31" t="s">
        <v>2408</v>
      </c>
      <c r="D2871" s="41">
        <v>516.80300000842863</v>
      </c>
      <c r="E2871" s="31" t="s">
        <v>2409</v>
      </c>
      <c r="F2871" s="35" t="str">
        <f>INDEX('Crosswalk Particulates'!$B:$B,MATCH('2017 EPA Data'!A2871,'Crosswalk Particulates'!$A:$A,0))</f>
        <v>industry-fuel-oil</v>
      </c>
      <c r="G2871" s="39">
        <f>INDEX('Crosswalk Particulates'!$E:$E,MATCH('2017 EPA Data'!$B2871,'Crosswalk Particulates'!$D:$D,0))</f>
        <v>0</v>
      </c>
      <c r="H2871" s="50">
        <f t="shared" si="44"/>
        <v>0</v>
      </c>
    </row>
    <row r="2872" spans="1:8" hidden="1" x14ac:dyDescent="0.25">
      <c r="A2872" s="31" t="s">
        <v>2493</v>
      </c>
      <c r="B2872" s="31" t="s">
        <v>2652</v>
      </c>
      <c r="C2872" s="31" t="s">
        <v>2408</v>
      </c>
      <c r="D2872" s="41">
        <v>515.38513999999998</v>
      </c>
      <c r="E2872" s="31" t="s">
        <v>2409</v>
      </c>
      <c r="F2872" s="35" t="str">
        <f>INDEX('Crosswalk Particulates'!$B:$B,MATCH('2017 EPA Data'!A2872,'Crosswalk Particulates'!$A:$A,0))</f>
        <v>process-other-industry</v>
      </c>
      <c r="G2872" s="39">
        <f>INDEX('Crosswalk Particulates'!$E:$E,MATCH('2017 EPA Data'!$B2872,'Crosswalk Particulates'!$D:$D,0))</f>
        <v>0</v>
      </c>
      <c r="H2872" s="50">
        <f t="shared" si="44"/>
        <v>0</v>
      </c>
    </row>
    <row r="2873" spans="1:8" hidden="1" x14ac:dyDescent="0.25">
      <c r="A2873" s="31" t="s">
        <v>2456</v>
      </c>
      <c r="B2873" s="31" t="s">
        <v>2608</v>
      </c>
      <c r="C2873" s="31" t="s">
        <v>2408</v>
      </c>
      <c r="D2873" s="41">
        <v>513.38954000000001</v>
      </c>
      <c r="E2873" s="31" t="s">
        <v>2409</v>
      </c>
      <c r="F2873" s="35" t="str">
        <f>INDEX('Crosswalk Particulates'!$B:$B,MATCH('2017 EPA Data'!A2873,'Crosswalk Particulates'!$A:$A,0))</f>
        <v>Electricity Sector</v>
      </c>
      <c r="G2873" s="39">
        <f>INDEX('Crosswalk Particulates'!$E:$E,MATCH('2017 EPA Data'!$B2873,'Crosswalk Particulates'!$D:$D,0))</f>
        <v>0</v>
      </c>
      <c r="H2873" s="50">
        <f t="shared" si="44"/>
        <v>0</v>
      </c>
    </row>
    <row r="2874" spans="1:8" hidden="1" x14ac:dyDescent="0.25">
      <c r="A2874" s="31" t="s">
        <v>2555</v>
      </c>
      <c r="B2874" s="31" t="s">
        <v>2644</v>
      </c>
      <c r="D2874" s="41">
        <v>513.1819779780011</v>
      </c>
      <c r="E2874" s="31" t="s">
        <v>2413</v>
      </c>
      <c r="F2874" s="35" t="str">
        <f>INDEX('Crosswalk Particulates'!$B:$B,MATCH('2017 EPA Data'!A2874,'Crosswalk Particulates'!$A:$A,0))</f>
        <v>Commercial Buildings Sector</v>
      </c>
      <c r="G2874" s="39">
        <f>INDEX('Crosswalk Particulates'!$E:$E,MATCH('2017 EPA Data'!$B2874,'Crosswalk Particulates'!$D:$D,0))</f>
        <v>0</v>
      </c>
      <c r="H2874" s="50">
        <f t="shared" si="44"/>
        <v>465551412.92195582</v>
      </c>
    </row>
    <row r="2875" spans="1:8" hidden="1" x14ac:dyDescent="0.25">
      <c r="A2875" s="31" t="s">
        <v>2445</v>
      </c>
      <c r="B2875" s="31" t="s">
        <v>2521</v>
      </c>
      <c r="D2875" s="41">
        <v>513.13171814561804</v>
      </c>
      <c r="E2875" s="31" t="s">
        <v>2413</v>
      </c>
      <c r="F2875" s="35" t="str">
        <f>INDEX('Crosswalk Particulates'!$B:$B,MATCH('2017 EPA Data'!A2875,'Crosswalk Particulates'!$A:$A,0))</f>
        <v>Transportation Sector</v>
      </c>
      <c r="G2875" s="39">
        <f>INDEX('Crosswalk Particulates'!$E:$E,MATCH('2017 EPA Data'!$B2875,'Crosswalk Particulates'!$D:$D,0))</f>
        <v>0</v>
      </c>
      <c r="H2875" s="50">
        <f t="shared" si="44"/>
        <v>465505817.91475904</v>
      </c>
    </row>
    <row r="2876" spans="1:8" hidden="1" x14ac:dyDescent="0.25">
      <c r="A2876" s="31" t="s">
        <v>2456</v>
      </c>
      <c r="B2876" s="31" t="s">
        <v>2512</v>
      </c>
      <c r="C2876" s="31" t="s">
        <v>2408</v>
      </c>
      <c r="D2876" s="41">
        <v>512.82542123166002</v>
      </c>
      <c r="E2876" s="31" t="s">
        <v>2409</v>
      </c>
      <c r="F2876" s="35" t="str">
        <f>INDEX('Crosswalk Particulates'!$B:$B,MATCH('2017 EPA Data'!A2876,'Crosswalk Particulates'!$A:$A,0))</f>
        <v>Electricity Sector</v>
      </c>
      <c r="G2876" s="39">
        <f>INDEX('Crosswalk Particulates'!$E:$E,MATCH('2017 EPA Data'!$B2876,'Crosswalk Particulates'!$D:$D,0))</f>
        <v>0</v>
      </c>
      <c r="H2876" s="50">
        <f t="shared" si="44"/>
        <v>0</v>
      </c>
    </row>
    <row r="2877" spans="1:8" hidden="1" x14ac:dyDescent="0.25">
      <c r="A2877" s="31" t="s">
        <v>2538</v>
      </c>
      <c r="B2877" s="31" t="s">
        <v>2642</v>
      </c>
      <c r="C2877" s="31" t="s">
        <v>2408</v>
      </c>
      <c r="D2877" s="41">
        <v>512.48439709957222</v>
      </c>
      <c r="E2877" s="31" t="s">
        <v>2409</v>
      </c>
      <c r="F2877" s="35" t="str">
        <f>INDEX('Crosswalk Particulates'!$B:$B,MATCH('2017 EPA Data'!A2877,'Crosswalk Particulates'!$A:$A,0))</f>
        <v>process-mining-industry</v>
      </c>
      <c r="G2877" s="39">
        <f>INDEX('Crosswalk Particulates'!$E:$E,MATCH('2017 EPA Data'!$B2877,'Crosswalk Particulates'!$D:$D,0))</f>
        <v>0</v>
      </c>
      <c r="H2877" s="50">
        <f t="shared" si="44"/>
        <v>0</v>
      </c>
    </row>
    <row r="2878" spans="1:8" hidden="1" x14ac:dyDescent="0.25">
      <c r="A2878" s="31" t="s">
        <v>2450</v>
      </c>
      <c r="B2878" s="31" t="s">
        <v>2619</v>
      </c>
      <c r="C2878" s="31" t="s">
        <v>2408</v>
      </c>
      <c r="D2878" s="41">
        <v>509.98313455745006</v>
      </c>
      <c r="E2878" s="31" t="s">
        <v>2409</v>
      </c>
      <c r="F2878" s="35" t="str">
        <f>INDEX('Crosswalk Particulates'!$B:$B,MATCH('2017 EPA Data'!A2878,'Crosswalk Particulates'!$A:$A,0))</f>
        <v>process-waste-industry</v>
      </c>
      <c r="G2878" s="39">
        <f>INDEX('Crosswalk Particulates'!$E:$E,MATCH('2017 EPA Data'!$B2878,'Crosswalk Particulates'!$D:$D,0))</f>
        <v>0</v>
      </c>
      <c r="H2878" s="50">
        <f t="shared" si="44"/>
        <v>0</v>
      </c>
    </row>
    <row r="2879" spans="1:8" hidden="1" x14ac:dyDescent="0.25">
      <c r="A2879" s="31" t="s">
        <v>2522</v>
      </c>
      <c r="B2879" s="31" t="s">
        <v>2644</v>
      </c>
      <c r="D2879" s="41">
        <v>509.74731061855022</v>
      </c>
      <c r="E2879" s="31" t="s">
        <v>2413</v>
      </c>
      <c r="F2879" s="35" t="str">
        <f>INDEX('Crosswalk Particulates'!$B:$B,MATCH('2017 EPA Data'!A2879,'Crosswalk Particulates'!$A:$A,0))</f>
        <v>Residential Buildings Sector</v>
      </c>
      <c r="G2879" s="39">
        <f>INDEX('Crosswalk Particulates'!$E:$E,MATCH('2017 EPA Data'!$B2879,'Crosswalk Particulates'!$D:$D,0))</f>
        <v>0</v>
      </c>
      <c r="H2879" s="50">
        <f t="shared" si="44"/>
        <v>462435531.40092194</v>
      </c>
    </row>
    <row r="2880" spans="1:8" hidden="1" x14ac:dyDescent="0.25">
      <c r="A2880" s="31" t="s">
        <v>2429</v>
      </c>
      <c r="B2880" s="31" t="s">
        <v>2593</v>
      </c>
      <c r="C2880" s="31" t="s">
        <v>2408</v>
      </c>
      <c r="D2880" s="41">
        <v>509.2</v>
      </c>
      <c r="E2880" s="31" t="s">
        <v>2409</v>
      </c>
      <c r="F2880" s="35" t="str">
        <f>INDEX('Crosswalk Particulates'!$B:$B,MATCH('2017 EPA Data'!A2880,'Crosswalk Particulates'!$A:$A,0))</f>
        <v>process-other-industry</v>
      </c>
      <c r="G2880" s="39">
        <f>INDEX('Crosswalk Particulates'!$E:$E,MATCH('2017 EPA Data'!$B2880,'Crosswalk Particulates'!$D:$D,0))</f>
        <v>0</v>
      </c>
      <c r="H2880" s="50">
        <f t="shared" si="44"/>
        <v>0</v>
      </c>
    </row>
    <row r="2881" spans="1:8" hidden="1" x14ac:dyDescent="0.25">
      <c r="A2881" s="31" t="s">
        <v>2483</v>
      </c>
      <c r="B2881" s="31" t="s">
        <v>2613</v>
      </c>
      <c r="C2881" s="31" t="s">
        <v>2408</v>
      </c>
      <c r="D2881" s="41">
        <v>508.23993999999999</v>
      </c>
      <c r="E2881" s="31" t="s">
        <v>2409</v>
      </c>
      <c r="F2881" s="35" t="str">
        <f>INDEX('Crosswalk Particulates'!$B:$B,MATCH('2017 EPA Data'!A2881,'Crosswalk Particulates'!$A:$A,0))</f>
        <v>process-ngps-industry</v>
      </c>
      <c r="G2881" s="39">
        <f>INDEX('Crosswalk Particulates'!$E:$E,MATCH('2017 EPA Data'!$B2881,'Crosswalk Particulates'!$D:$D,0))</f>
        <v>0</v>
      </c>
      <c r="H2881" s="50">
        <f t="shared" si="44"/>
        <v>0</v>
      </c>
    </row>
    <row r="2882" spans="1:8" hidden="1" x14ac:dyDescent="0.25">
      <c r="A2882" s="31" t="s">
        <v>2482</v>
      </c>
      <c r="B2882" s="31" t="s">
        <v>2644</v>
      </c>
      <c r="D2882" s="41">
        <v>507.80590137058965</v>
      </c>
      <c r="E2882" s="31" t="s">
        <v>2413</v>
      </c>
      <c r="F2882" s="35" t="str">
        <f>INDEX('Crosswalk Particulates'!$B:$B,MATCH('2017 EPA Data'!A2882,'Crosswalk Particulates'!$A:$A,0))</f>
        <v>Other-EPA</v>
      </c>
      <c r="G2882" s="39">
        <f>INDEX('Crosswalk Particulates'!$E:$E,MATCH('2017 EPA Data'!$B2882,'Crosswalk Particulates'!$D:$D,0))</f>
        <v>0</v>
      </c>
      <c r="H2882" s="50">
        <f t="shared" si="44"/>
        <v>460674312.46254653</v>
      </c>
    </row>
    <row r="2883" spans="1:8" hidden="1" x14ac:dyDescent="0.25">
      <c r="A2883" s="31" t="s">
        <v>2555</v>
      </c>
      <c r="B2883" s="31" t="s">
        <v>2407</v>
      </c>
      <c r="C2883" s="31" t="s">
        <v>2408</v>
      </c>
      <c r="D2883" s="41">
        <v>507.78</v>
      </c>
      <c r="E2883" s="31" t="s">
        <v>2409</v>
      </c>
      <c r="F2883" s="35" t="str">
        <f>INDEX('Crosswalk Particulates'!$B:$B,MATCH('2017 EPA Data'!A2883,'Crosswalk Particulates'!$A:$A,0))</f>
        <v>Commercial Buildings Sector</v>
      </c>
      <c r="G2883" s="39">
        <f>INDEX('Crosswalk Particulates'!$E:$E,MATCH('2017 EPA Data'!$B2883,'Crosswalk Particulates'!$D:$D,0))</f>
        <v>0</v>
      </c>
      <c r="H2883" s="50">
        <f t="shared" si="44"/>
        <v>0</v>
      </c>
    </row>
    <row r="2884" spans="1:8" hidden="1" x14ac:dyDescent="0.25">
      <c r="A2884" s="31" t="s">
        <v>2475</v>
      </c>
      <c r="B2884" s="31" t="s">
        <v>2525</v>
      </c>
      <c r="D2884" s="41">
        <v>504.120992460867</v>
      </c>
      <c r="E2884" s="31" t="s">
        <v>2413</v>
      </c>
      <c r="F2884" s="35" t="str">
        <f>INDEX('Crosswalk Particulates'!$B:$B,MATCH('2017 EPA Data'!A2884,'Crosswalk Particulates'!$A:$A,0))</f>
        <v>Electricity Sector</v>
      </c>
      <c r="G2884" s="39" t="str">
        <f>INDEX('Crosswalk Particulates'!$E:$E,MATCH('2017 EPA Data'!$B2884,'Crosswalk Particulates'!$D:$D,0))</f>
        <v>OC</v>
      </c>
      <c r="H2884" s="50">
        <f t="shared" ref="H2884:H2947" si="45">IF(E2884="TON",D2884/metricton_to_shortton,0)*10^6</f>
        <v>457331415.35581374</v>
      </c>
    </row>
    <row r="2885" spans="1:8" hidden="1" x14ac:dyDescent="0.25">
      <c r="A2885" s="31" t="s">
        <v>2522</v>
      </c>
      <c r="B2885" s="31" t="s">
        <v>2631</v>
      </c>
      <c r="C2885" s="31" t="s">
        <v>2408</v>
      </c>
      <c r="D2885" s="41">
        <v>502.83317636480001</v>
      </c>
      <c r="E2885" s="31" t="s">
        <v>2409</v>
      </c>
      <c r="F2885" s="35" t="str">
        <f>INDEX('Crosswalk Particulates'!$B:$B,MATCH('2017 EPA Data'!A2885,'Crosswalk Particulates'!$A:$A,0))</f>
        <v>Residential Buildings Sector</v>
      </c>
      <c r="G2885" s="39">
        <f>INDEX('Crosswalk Particulates'!$E:$E,MATCH('2017 EPA Data'!$B2885,'Crosswalk Particulates'!$D:$D,0))</f>
        <v>0</v>
      </c>
      <c r="H2885" s="50">
        <f t="shared" si="45"/>
        <v>0</v>
      </c>
    </row>
    <row r="2886" spans="1:8" hidden="1" x14ac:dyDescent="0.25">
      <c r="A2886" s="31" t="s">
        <v>2477</v>
      </c>
      <c r="B2886" s="31" t="s">
        <v>2553</v>
      </c>
      <c r="C2886" s="31" t="s">
        <v>2408</v>
      </c>
      <c r="D2886" s="41">
        <v>502.63203607999998</v>
      </c>
      <c r="E2886" s="31" t="s">
        <v>2409</v>
      </c>
      <c r="F2886" s="35" t="str">
        <f>INDEX('Crosswalk Particulates'!$B:$B,MATCH('2017 EPA Data'!A2886,'Crosswalk Particulates'!$A:$A,0))</f>
        <v>process-other-industry</v>
      </c>
      <c r="G2886" s="39">
        <f>INDEX('Crosswalk Particulates'!$E:$E,MATCH('2017 EPA Data'!$B2886,'Crosswalk Particulates'!$D:$D,0))</f>
        <v>0</v>
      </c>
      <c r="H2886" s="50">
        <f t="shared" si="45"/>
        <v>0</v>
      </c>
    </row>
    <row r="2887" spans="1:8" hidden="1" x14ac:dyDescent="0.25">
      <c r="A2887" s="31" t="s">
        <v>2523</v>
      </c>
      <c r="B2887" s="31" t="s">
        <v>2502</v>
      </c>
      <c r="C2887" s="31" t="s">
        <v>2408</v>
      </c>
      <c r="D2887" s="41">
        <v>501.29654498000002</v>
      </c>
      <c r="E2887" s="31" t="s">
        <v>2409</v>
      </c>
      <c r="F2887" s="35" t="str">
        <f>INDEX('Crosswalk Particulates'!$B:$B,MATCH('2017 EPA Data'!A2887,'Crosswalk Particulates'!$A:$A,0))</f>
        <v>industry-fuel-other</v>
      </c>
      <c r="G2887" s="39">
        <f>INDEX('Crosswalk Particulates'!$E:$E,MATCH('2017 EPA Data'!$B2887,'Crosswalk Particulates'!$D:$D,0))</f>
        <v>0</v>
      </c>
      <c r="H2887" s="50">
        <f t="shared" si="45"/>
        <v>0</v>
      </c>
    </row>
    <row r="2888" spans="1:8" hidden="1" x14ac:dyDescent="0.25">
      <c r="A2888" s="31" t="s">
        <v>2583</v>
      </c>
      <c r="B2888" s="31" t="s">
        <v>2430</v>
      </c>
      <c r="C2888" s="31" t="s">
        <v>2408</v>
      </c>
      <c r="D2888" s="41">
        <v>501.26986362348401</v>
      </c>
      <c r="E2888" s="31" t="s">
        <v>2409</v>
      </c>
      <c r="F2888" s="35" t="str">
        <f>INDEX('Crosswalk Particulates'!$B:$B,MATCH('2017 EPA Data'!A2888,'Crosswalk Particulates'!$A:$A,0))</f>
        <v>Residential Buildings Sector</v>
      </c>
      <c r="G2888" s="39">
        <f>INDEX('Crosswalk Particulates'!$E:$E,MATCH('2017 EPA Data'!$B2888,'Crosswalk Particulates'!$D:$D,0))</f>
        <v>0</v>
      </c>
      <c r="H2888" s="50">
        <f t="shared" si="45"/>
        <v>0</v>
      </c>
    </row>
    <row r="2889" spans="1:8" hidden="1" x14ac:dyDescent="0.25">
      <c r="A2889" s="31" t="s">
        <v>2442</v>
      </c>
      <c r="B2889" s="31" t="s">
        <v>2619</v>
      </c>
      <c r="C2889" s="31" t="s">
        <v>2408</v>
      </c>
      <c r="D2889" s="41">
        <v>500.34320792074607</v>
      </c>
      <c r="E2889" s="31" t="s">
        <v>2409</v>
      </c>
      <c r="F2889" s="35" t="str">
        <f>INDEX('Crosswalk Particulates'!$B:$B,MATCH('2017 EPA Data'!A2889,'Crosswalk Particulates'!$A:$A,0))</f>
        <v>industry-fuel-natural gas</v>
      </c>
      <c r="G2889" s="39">
        <f>INDEX('Crosswalk Particulates'!$E:$E,MATCH('2017 EPA Data'!$B2889,'Crosswalk Particulates'!$D:$D,0))</f>
        <v>0</v>
      </c>
      <c r="H2889" s="50">
        <f t="shared" si="45"/>
        <v>0</v>
      </c>
    </row>
    <row r="2890" spans="1:8" hidden="1" x14ac:dyDescent="0.25">
      <c r="A2890" s="31" t="s">
        <v>2456</v>
      </c>
      <c r="B2890" s="31" t="s">
        <v>2586</v>
      </c>
      <c r="C2890" s="31" t="s">
        <v>2408</v>
      </c>
      <c r="D2890" s="41">
        <v>498.01162597256098</v>
      </c>
      <c r="E2890" s="31" t="s">
        <v>2409</v>
      </c>
      <c r="F2890" s="35" t="str">
        <f>INDEX('Crosswalk Particulates'!$B:$B,MATCH('2017 EPA Data'!A2890,'Crosswalk Particulates'!$A:$A,0))</f>
        <v>Electricity Sector</v>
      </c>
      <c r="G2890" s="39">
        <f>INDEX('Crosswalk Particulates'!$E:$E,MATCH('2017 EPA Data'!$B2890,'Crosswalk Particulates'!$D:$D,0))</f>
        <v>0</v>
      </c>
      <c r="H2890" s="50">
        <f t="shared" si="45"/>
        <v>0</v>
      </c>
    </row>
    <row r="2891" spans="1:8" hidden="1" x14ac:dyDescent="0.25">
      <c r="A2891" s="31" t="s">
        <v>2499</v>
      </c>
      <c r="B2891" s="31" t="s">
        <v>2588</v>
      </c>
      <c r="C2891" s="31" t="s">
        <v>2408</v>
      </c>
      <c r="D2891" s="41">
        <v>497.85974814000002</v>
      </c>
      <c r="E2891" s="31" t="s">
        <v>2409</v>
      </c>
      <c r="F2891" s="35" t="str">
        <f>INDEX('Crosswalk Particulates'!$B:$B,MATCH('2017 EPA Data'!A2891,'Crosswalk Particulates'!$A:$A,0))</f>
        <v>Electricity Sector</v>
      </c>
      <c r="G2891" s="39">
        <f>INDEX('Crosswalk Particulates'!$E:$E,MATCH('2017 EPA Data'!$B2891,'Crosswalk Particulates'!$D:$D,0))</f>
        <v>0</v>
      </c>
      <c r="H2891" s="50">
        <f t="shared" si="45"/>
        <v>0</v>
      </c>
    </row>
    <row r="2892" spans="1:8" hidden="1" x14ac:dyDescent="0.25">
      <c r="A2892" s="31" t="s">
        <v>2491</v>
      </c>
      <c r="B2892" s="31" t="s">
        <v>2642</v>
      </c>
      <c r="C2892" s="31" t="s">
        <v>2408</v>
      </c>
      <c r="D2892" s="41">
        <v>496.87583159476839</v>
      </c>
      <c r="E2892" s="31" t="s">
        <v>2409</v>
      </c>
      <c r="F2892" s="35" t="str">
        <f>INDEX('Crosswalk Particulates'!$B:$B,MATCH('2017 EPA Data'!A2892,'Crosswalk Particulates'!$A:$A,0))</f>
        <v>industry-fuel-biomass</v>
      </c>
      <c r="G2892" s="39">
        <f>INDEX('Crosswalk Particulates'!$E:$E,MATCH('2017 EPA Data'!$B2892,'Crosswalk Particulates'!$D:$D,0))</f>
        <v>0</v>
      </c>
      <c r="H2892" s="50">
        <f t="shared" si="45"/>
        <v>0</v>
      </c>
    </row>
    <row r="2893" spans="1:8" hidden="1" x14ac:dyDescent="0.25">
      <c r="A2893" s="31" t="s">
        <v>2437</v>
      </c>
      <c r="B2893" s="31" t="s">
        <v>2513</v>
      </c>
      <c r="C2893" s="31" t="s">
        <v>2514</v>
      </c>
      <c r="D2893" s="41">
        <v>496.66718120751</v>
      </c>
      <c r="E2893" s="31" t="s">
        <v>2409</v>
      </c>
      <c r="F2893" s="35" t="str">
        <f>INDEX('Crosswalk Particulates'!$B:$B,MATCH('2017 EPA Data'!A2893,'Crosswalk Particulates'!$A:$A,0))</f>
        <v>process-other-industry</v>
      </c>
      <c r="G2893" s="39">
        <f>INDEX('Crosswalk Particulates'!$E:$E,MATCH('2017 EPA Data'!$B2893,'Crosswalk Particulates'!$D:$D,0))</f>
        <v>0</v>
      </c>
      <c r="H2893" s="50">
        <f t="shared" si="45"/>
        <v>0</v>
      </c>
    </row>
    <row r="2894" spans="1:8" hidden="1" x14ac:dyDescent="0.25">
      <c r="A2894" s="31" t="s">
        <v>2417</v>
      </c>
      <c r="B2894" s="31" t="s">
        <v>2623</v>
      </c>
      <c r="D2894" s="41">
        <v>496.56322546280001</v>
      </c>
      <c r="E2894" s="31" t="s">
        <v>2413</v>
      </c>
      <c r="F2894" s="35" t="str">
        <f>INDEX('Crosswalk Particulates'!$B:$B,MATCH('2017 EPA Data'!A2894,'Crosswalk Particulates'!$A:$A,0))</f>
        <v>Other-EPA</v>
      </c>
      <c r="G2894" s="39">
        <f>INDEX('Crosswalk Particulates'!$E:$E,MATCH('2017 EPA Data'!$B2894,'Crosswalk Particulates'!$D:$D,0))</f>
        <v>0</v>
      </c>
      <c r="H2894" s="50">
        <f t="shared" si="45"/>
        <v>450475116.31283402</v>
      </c>
    </row>
    <row r="2895" spans="1:8" hidden="1" x14ac:dyDescent="0.25">
      <c r="A2895" s="31" t="s">
        <v>2487</v>
      </c>
      <c r="B2895" s="31" t="s">
        <v>2625</v>
      </c>
      <c r="C2895" s="31" t="s">
        <v>2408</v>
      </c>
      <c r="D2895" s="41">
        <v>495.97272972731997</v>
      </c>
      <c r="E2895" s="31" t="s">
        <v>2409</v>
      </c>
      <c r="F2895" s="35" t="str">
        <f>INDEX('Crosswalk Particulates'!$B:$B,MATCH('2017 EPA Data'!A2895,'Crosswalk Particulates'!$A:$A,0))</f>
        <v>industry-fuel-coal</v>
      </c>
      <c r="G2895" s="39">
        <f>INDEX('Crosswalk Particulates'!$E:$E,MATCH('2017 EPA Data'!$B2895,'Crosswalk Particulates'!$D:$D,0))</f>
        <v>0</v>
      </c>
      <c r="H2895" s="50">
        <f t="shared" si="45"/>
        <v>0</v>
      </c>
    </row>
    <row r="2896" spans="1:8" hidden="1" x14ac:dyDescent="0.25">
      <c r="A2896" s="31" t="s">
        <v>2510</v>
      </c>
      <c r="B2896" s="31" t="s">
        <v>2536</v>
      </c>
      <c r="C2896" s="31" t="s">
        <v>2408</v>
      </c>
      <c r="D2896" s="41">
        <v>495.40769999999998</v>
      </c>
      <c r="E2896" s="31" t="s">
        <v>2409</v>
      </c>
      <c r="F2896" s="35" t="str">
        <f>INDEX('Crosswalk Particulates'!$B:$B,MATCH('2017 EPA Data'!A2896,'Crosswalk Particulates'!$A:$A,0))</f>
        <v>process-iron and steel-industry</v>
      </c>
      <c r="G2896" s="39">
        <f>INDEX('Crosswalk Particulates'!$E:$E,MATCH('2017 EPA Data'!$B2896,'Crosswalk Particulates'!$D:$D,0))</f>
        <v>0</v>
      </c>
      <c r="H2896" s="50">
        <f t="shared" si="45"/>
        <v>0</v>
      </c>
    </row>
    <row r="2897" spans="1:8" hidden="1" x14ac:dyDescent="0.25">
      <c r="A2897" s="31" t="s">
        <v>2487</v>
      </c>
      <c r="B2897" s="31" t="s">
        <v>2607</v>
      </c>
      <c r="D2897" s="41">
        <v>494.86754935774786</v>
      </c>
      <c r="E2897" s="31" t="s">
        <v>2413</v>
      </c>
      <c r="F2897" s="35" t="str">
        <f>INDEX('Crosswalk Particulates'!$B:$B,MATCH('2017 EPA Data'!A2897,'Crosswalk Particulates'!$A:$A,0))</f>
        <v>industry-fuel-coal</v>
      </c>
      <c r="G2897" s="39" t="str">
        <f>INDEX('Crosswalk Particulates'!$E:$E,MATCH('2017 EPA Data'!$B2897,'Crosswalk Particulates'!$D:$D,0))</f>
        <v>BC</v>
      </c>
      <c r="H2897" s="50">
        <f t="shared" si="45"/>
        <v>448936822.99693185</v>
      </c>
    </row>
    <row r="2898" spans="1:8" hidden="1" x14ac:dyDescent="0.25">
      <c r="A2898" s="31" t="s">
        <v>2410</v>
      </c>
      <c r="B2898" s="31" t="s">
        <v>2674</v>
      </c>
      <c r="C2898" s="31" t="s">
        <v>2408</v>
      </c>
      <c r="D2898" s="41">
        <v>493.34460999999999</v>
      </c>
      <c r="E2898" s="31" t="s">
        <v>2409</v>
      </c>
      <c r="F2898" s="35" t="str">
        <f>INDEX('Crosswalk Particulates'!$B:$B,MATCH('2017 EPA Data'!A2898,'Crosswalk Particulates'!$A:$A,0))</f>
        <v>process-other-industry</v>
      </c>
      <c r="G2898" s="39">
        <f>INDEX('Crosswalk Particulates'!$E:$E,MATCH('2017 EPA Data'!$B2898,'Crosswalk Particulates'!$D:$D,0))</f>
        <v>0</v>
      </c>
      <c r="H2898" s="50">
        <f t="shared" si="45"/>
        <v>0</v>
      </c>
    </row>
    <row r="2899" spans="1:8" hidden="1" x14ac:dyDescent="0.25">
      <c r="A2899" s="31" t="s">
        <v>2444</v>
      </c>
      <c r="B2899" s="31" t="s">
        <v>2550</v>
      </c>
      <c r="C2899" s="31" t="s">
        <v>2408</v>
      </c>
      <c r="D2899" s="41">
        <v>492.73608000000002</v>
      </c>
      <c r="E2899" s="31" t="s">
        <v>2409</v>
      </c>
      <c r="F2899" s="35" t="str">
        <f>INDEX('Crosswalk Particulates'!$B:$B,MATCH('2017 EPA Data'!A2899,'Crosswalk Particulates'!$A:$A,0))</f>
        <v>process-other-industry</v>
      </c>
      <c r="G2899" s="39">
        <f>INDEX('Crosswalk Particulates'!$E:$E,MATCH('2017 EPA Data'!$B2899,'Crosswalk Particulates'!$D:$D,0))</f>
        <v>0</v>
      </c>
      <c r="H2899" s="50">
        <f t="shared" si="45"/>
        <v>0</v>
      </c>
    </row>
    <row r="2900" spans="1:8" hidden="1" x14ac:dyDescent="0.25">
      <c r="A2900" s="31" t="s">
        <v>2410</v>
      </c>
      <c r="B2900" s="31" t="s">
        <v>2624</v>
      </c>
      <c r="C2900" s="31" t="s">
        <v>2408</v>
      </c>
      <c r="D2900" s="41">
        <v>491.02667000000002</v>
      </c>
      <c r="E2900" s="31" t="s">
        <v>2409</v>
      </c>
      <c r="F2900" s="35" t="str">
        <f>INDEX('Crosswalk Particulates'!$B:$B,MATCH('2017 EPA Data'!A2900,'Crosswalk Particulates'!$A:$A,0))</f>
        <v>process-other-industry</v>
      </c>
      <c r="G2900" s="39">
        <f>INDEX('Crosswalk Particulates'!$E:$E,MATCH('2017 EPA Data'!$B2900,'Crosswalk Particulates'!$D:$D,0))</f>
        <v>0</v>
      </c>
      <c r="H2900" s="50">
        <f t="shared" si="45"/>
        <v>0</v>
      </c>
    </row>
    <row r="2901" spans="1:8" hidden="1" x14ac:dyDescent="0.25">
      <c r="A2901" s="31" t="s">
        <v>2546</v>
      </c>
      <c r="B2901" s="31" t="s">
        <v>2495</v>
      </c>
      <c r="C2901" s="31" t="s">
        <v>2408</v>
      </c>
      <c r="D2901" s="41">
        <v>490.76042239999998</v>
      </c>
      <c r="E2901" s="31" t="s">
        <v>2409</v>
      </c>
      <c r="F2901" s="35" t="str">
        <f>INDEX('Crosswalk Particulates'!$B:$B,MATCH('2017 EPA Data'!A2901,'Crosswalk Particulates'!$A:$A,0))</f>
        <v>Commercial Buildings Sector</v>
      </c>
      <c r="G2901" s="39">
        <f>INDEX('Crosswalk Particulates'!$E:$E,MATCH('2017 EPA Data'!$B2901,'Crosswalk Particulates'!$D:$D,0))</f>
        <v>0</v>
      </c>
      <c r="H2901" s="50">
        <f t="shared" si="45"/>
        <v>0</v>
      </c>
    </row>
    <row r="2902" spans="1:8" hidden="1" x14ac:dyDescent="0.25">
      <c r="A2902" s="31" t="s">
        <v>2460</v>
      </c>
      <c r="B2902" s="31" t="s">
        <v>2642</v>
      </c>
      <c r="C2902" s="31" t="s">
        <v>2408</v>
      </c>
      <c r="D2902" s="41">
        <v>490.30263952499649</v>
      </c>
      <c r="E2902" s="31" t="s">
        <v>2409</v>
      </c>
      <c r="F2902" s="35" t="str">
        <f>INDEX('Crosswalk Particulates'!$B:$B,MATCH('2017 EPA Data'!A2902,'Crosswalk Particulates'!$A:$A,0))</f>
        <v>Transportation Sector</v>
      </c>
      <c r="G2902" s="39">
        <f>INDEX('Crosswalk Particulates'!$E:$E,MATCH('2017 EPA Data'!$B2902,'Crosswalk Particulates'!$D:$D,0))</f>
        <v>0</v>
      </c>
      <c r="H2902" s="50">
        <f t="shared" si="45"/>
        <v>0</v>
      </c>
    </row>
    <row r="2903" spans="1:8" hidden="1" x14ac:dyDescent="0.25">
      <c r="A2903" s="31" t="s">
        <v>2469</v>
      </c>
      <c r="B2903" s="31" t="s">
        <v>2686</v>
      </c>
      <c r="C2903" s="31" t="s">
        <v>2408</v>
      </c>
      <c r="D2903" s="41">
        <v>490</v>
      </c>
      <c r="E2903" s="31" t="s">
        <v>2409</v>
      </c>
      <c r="F2903" s="35" t="str">
        <f>INDEX('Crosswalk Particulates'!$B:$B,MATCH('2017 EPA Data'!A2903,'Crosswalk Particulates'!$A:$A,0))</f>
        <v>process-chemicals-industry</v>
      </c>
      <c r="G2903" s="39">
        <f>INDEX('Crosswalk Particulates'!$E:$E,MATCH('2017 EPA Data'!$B2903,'Crosswalk Particulates'!$D:$D,0))</f>
        <v>0</v>
      </c>
      <c r="H2903" s="50">
        <f t="shared" si="45"/>
        <v>0</v>
      </c>
    </row>
    <row r="2904" spans="1:8" hidden="1" x14ac:dyDescent="0.25">
      <c r="A2904" s="31" t="s">
        <v>2438</v>
      </c>
      <c r="B2904" s="31" t="s">
        <v>2568</v>
      </c>
      <c r="C2904" s="31" t="s">
        <v>2408</v>
      </c>
      <c r="D2904" s="41">
        <v>489.74655200000001</v>
      </c>
      <c r="E2904" s="31" t="s">
        <v>2409</v>
      </c>
      <c r="F2904" s="35" t="str">
        <f>INDEX('Crosswalk Particulates'!$B:$B,MATCH('2017 EPA Data'!A2904,'Crosswalk Particulates'!$A:$A,0))</f>
        <v>process-other-industry</v>
      </c>
      <c r="G2904" s="39">
        <f>INDEX('Crosswalk Particulates'!$E:$E,MATCH('2017 EPA Data'!$B2904,'Crosswalk Particulates'!$D:$D,0))</f>
        <v>0</v>
      </c>
      <c r="H2904" s="50">
        <f t="shared" si="45"/>
        <v>0</v>
      </c>
    </row>
    <row r="2905" spans="1:8" hidden="1" x14ac:dyDescent="0.25">
      <c r="A2905" s="31" t="s">
        <v>2473</v>
      </c>
      <c r="B2905" s="31" t="s">
        <v>2434</v>
      </c>
      <c r="C2905" s="31" t="s">
        <v>2408</v>
      </c>
      <c r="D2905" s="41">
        <v>488.6</v>
      </c>
      <c r="E2905" s="31" t="s">
        <v>2409</v>
      </c>
      <c r="F2905" s="35" t="str">
        <f>INDEX('Crosswalk Particulates'!$B:$B,MATCH('2017 EPA Data'!A2905,'Crosswalk Particulates'!$A:$A,0))</f>
        <v>Commercial Buildings Sector</v>
      </c>
      <c r="G2905" s="39">
        <f>INDEX('Crosswalk Particulates'!$E:$E,MATCH('2017 EPA Data'!$B2905,'Crosswalk Particulates'!$D:$D,0))</f>
        <v>0</v>
      </c>
      <c r="H2905" s="50">
        <f t="shared" si="45"/>
        <v>0</v>
      </c>
    </row>
    <row r="2906" spans="1:8" hidden="1" x14ac:dyDescent="0.25">
      <c r="A2906" s="31" t="s">
        <v>2456</v>
      </c>
      <c r="B2906" s="31" t="s">
        <v>2566</v>
      </c>
      <c r="C2906" s="31" t="s">
        <v>2408</v>
      </c>
      <c r="D2906" s="41">
        <v>487.56651045293569</v>
      </c>
      <c r="E2906" s="31" t="s">
        <v>2409</v>
      </c>
      <c r="F2906" s="35" t="str">
        <f>INDEX('Crosswalk Particulates'!$B:$B,MATCH('2017 EPA Data'!A2906,'Crosswalk Particulates'!$A:$A,0))</f>
        <v>Electricity Sector</v>
      </c>
      <c r="G2906" s="39">
        <f>INDEX('Crosswalk Particulates'!$E:$E,MATCH('2017 EPA Data'!$B2906,'Crosswalk Particulates'!$D:$D,0))</f>
        <v>0</v>
      </c>
      <c r="H2906" s="50">
        <f t="shared" si="45"/>
        <v>0</v>
      </c>
    </row>
    <row r="2907" spans="1:8" hidden="1" x14ac:dyDescent="0.25">
      <c r="A2907" s="31" t="s">
        <v>2499</v>
      </c>
      <c r="B2907" s="31" t="s">
        <v>2467</v>
      </c>
      <c r="C2907" s="31" t="s">
        <v>2408</v>
      </c>
      <c r="D2907" s="41">
        <v>487.15941199999997</v>
      </c>
      <c r="E2907" s="31" t="s">
        <v>2409</v>
      </c>
      <c r="F2907" s="35" t="str">
        <f>INDEX('Crosswalk Particulates'!$B:$B,MATCH('2017 EPA Data'!A2907,'Crosswalk Particulates'!$A:$A,0))</f>
        <v>Electricity Sector</v>
      </c>
      <c r="G2907" s="39">
        <f>INDEX('Crosswalk Particulates'!$E:$E,MATCH('2017 EPA Data'!$B2907,'Crosswalk Particulates'!$D:$D,0))</f>
        <v>0</v>
      </c>
      <c r="H2907" s="50">
        <f t="shared" si="45"/>
        <v>0</v>
      </c>
    </row>
    <row r="2908" spans="1:8" hidden="1" x14ac:dyDescent="0.25">
      <c r="A2908" s="31" t="s">
        <v>2472</v>
      </c>
      <c r="B2908" s="31" t="s">
        <v>2578</v>
      </c>
      <c r="C2908" s="31" t="s">
        <v>2408</v>
      </c>
      <c r="D2908" s="41">
        <v>485.00470000000001</v>
      </c>
      <c r="E2908" s="31" t="s">
        <v>2409</v>
      </c>
      <c r="F2908" s="35" t="str">
        <f>INDEX('Crosswalk Particulates'!$B:$B,MATCH('2017 EPA Data'!A2908,'Crosswalk Particulates'!$A:$A,0))</f>
        <v>Electricity Sector</v>
      </c>
      <c r="G2908" s="39">
        <f>INDEX('Crosswalk Particulates'!$E:$E,MATCH('2017 EPA Data'!$B2908,'Crosswalk Particulates'!$D:$D,0))</f>
        <v>0</v>
      </c>
      <c r="H2908" s="50">
        <f t="shared" si="45"/>
        <v>0</v>
      </c>
    </row>
    <row r="2909" spans="1:8" hidden="1" x14ac:dyDescent="0.25">
      <c r="A2909" s="31" t="s">
        <v>2442</v>
      </c>
      <c r="B2909" s="31" t="s">
        <v>2453</v>
      </c>
      <c r="C2909" s="31" t="s">
        <v>2408</v>
      </c>
      <c r="D2909" s="41">
        <v>482.95355560000002</v>
      </c>
      <c r="E2909" s="31" t="s">
        <v>2409</v>
      </c>
      <c r="F2909" s="35" t="str">
        <f>INDEX('Crosswalk Particulates'!$B:$B,MATCH('2017 EPA Data'!A2909,'Crosswalk Particulates'!$A:$A,0))</f>
        <v>industry-fuel-natural gas</v>
      </c>
      <c r="G2909" s="39">
        <f>INDEX('Crosswalk Particulates'!$E:$E,MATCH('2017 EPA Data'!$B2909,'Crosswalk Particulates'!$D:$D,0))</f>
        <v>0</v>
      </c>
      <c r="H2909" s="50">
        <f t="shared" si="45"/>
        <v>0</v>
      </c>
    </row>
    <row r="2910" spans="1:8" hidden="1" x14ac:dyDescent="0.25">
      <c r="A2910" s="31" t="s">
        <v>2446</v>
      </c>
      <c r="B2910" s="31" t="s">
        <v>2612</v>
      </c>
      <c r="C2910" s="31" t="s">
        <v>2408</v>
      </c>
      <c r="D2910" s="41">
        <v>481.14035000000001</v>
      </c>
      <c r="E2910" s="31" t="s">
        <v>2409</v>
      </c>
      <c r="F2910" s="35" t="str">
        <f>INDEX('Crosswalk Particulates'!$B:$B,MATCH('2017 EPA Data'!A2910,'Crosswalk Particulates'!$A:$A,0))</f>
        <v>process-other-industry</v>
      </c>
      <c r="G2910" s="39">
        <f>INDEX('Crosswalk Particulates'!$E:$E,MATCH('2017 EPA Data'!$B2910,'Crosswalk Particulates'!$D:$D,0))</f>
        <v>0</v>
      </c>
      <c r="H2910" s="50">
        <f t="shared" si="45"/>
        <v>0</v>
      </c>
    </row>
    <row r="2911" spans="1:8" hidden="1" x14ac:dyDescent="0.25">
      <c r="A2911" s="31" t="s">
        <v>2456</v>
      </c>
      <c r="B2911" s="31" t="s">
        <v>2543</v>
      </c>
      <c r="C2911" s="31" t="s">
        <v>2408</v>
      </c>
      <c r="D2911" s="41">
        <v>480.37857480000002</v>
      </c>
      <c r="E2911" s="31" t="s">
        <v>2409</v>
      </c>
      <c r="F2911" s="35" t="str">
        <f>INDEX('Crosswalk Particulates'!$B:$B,MATCH('2017 EPA Data'!A2911,'Crosswalk Particulates'!$A:$A,0))</f>
        <v>Electricity Sector</v>
      </c>
      <c r="G2911" s="39">
        <f>INDEX('Crosswalk Particulates'!$E:$E,MATCH('2017 EPA Data'!$B2911,'Crosswalk Particulates'!$D:$D,0))</f>
        <v>0</v>
      </c>
      <c r="H2911" s="50">
        <f t="shared" si="45"/>
        <v>0</v>
      </c>
    </row>
    <row r="2912" spans="1:8" hidden="1" x14ac:dyDescent="0.25">
      <c r="A2912" s="31" t="s">
        <v>2510</v>
      </c>
      <c r="B2912" s="31" t="s">
        <v>2607</v>
      </c>
      <c r="D2912" s="41">
        <v>479.08024571365797</v>
      </c>
      <c r="E2912" s="31" t="s">
        <v>2413</v>
      </c>
      <c r="F2912" s="35" t="str">
        <f>INDEX('Crosswalk Particulates'!$B:$B,MATCH('2017 EPA Data'!A2912,'Crosswalk Particulates'!$A:$A,0))</f>
        <v>process-iron and steel-industry</v>
      </c>
      <c r="G2912" s="39" t="str">
        <f>INDEX('Crosswalk Particulates'!$E:$E,MATCH('2017 EPA Data'!$B2912,'Crosswalk Particulates'!$D:$D,0))</f>
        <v>BC</v>
      </c>
      <c r="H2912" s="50">
        <f t="shared" si="45"/>
        <v>434614805.01279855</v>
      </c>
    </row>
    <row r="2913" spans="1:8" hidden="1" x14ac:dyDescent="0.25">
      <c r="A2913" s="31" t="s">
        <v>2446</v>
      </c>
      <c r="B2913" s="31" t="s">
        <v>2615</v>
      </c>
      <c r="C2913" s="31" t="s">
        <v>2408</v>
      </c>
      <c r="D2913" s="41">
        <v>478.66296199999999</v>
      </c>
      <c r="E2913" s="31" t="s">
        <v>2409</v>
      </c>
      <c r="F2913" s="35" t="str">
        <f>INDEX('Crosswalk Particulates'!$B:$B,MATCH('2017 EPA Data'!A2913,'Crosswalk Particulates'!$A:$A,0))</f>
        <v>process-other-industry</v>
      </c>
      <c r="G2913" s="39">
        <f>INDEX('Crosswalk Particulates'!$E:$E,MATCH('2017 EPA Data'!$B2913,'Crosswalk Particulates'!$D:$D,0))</f>
        <v>0</v>
      </c>
      <c r="H2913" s="50">
        <f t="shared" si="45"/>
        <v>0</v>
      </c>
    </row>
    <row r="2914" spans="1:8" hidden="1" x14ac:dyDescent="0.25">
      <c r="A2914" s="31" t="s">
        <v>2472</v>
      </c>
      <c r="B2914" s="31" t="s">
        <v>2554</v>
      </c>
      <c r="C2914" s="31" t="s">
        <v>2408</v>
      </c>
      <c r="D2914" s="41">
        <v>476.56630160280201</v>
      </c>
      <c r="E2914" s="31" t="s">
        <v>2409</v>
      </c>
      <c r="F2914" s="35" t="str">
        <f>INDEX('Crosswalk Particulates'!$B:$B,MATCH('2017 EPA Data'!A2914,'Crosswalk Particulates'!$A:$A,0))</f>
        <v>Electricity Sector</v>
      </c>
      <c r="G2914" s="39">
        <f>INDEX('Crosswalk Particulates'!$E:$E,MATCH('2017 EPA Data'!$B2914,'Crosswalk Particulates'!$D:$D,0))</f>
        <v>0</v>
      </c>
      <c r="H2914" s="50">
        <f t="shared" si="45"/>
        <v>0</v>
      </c>
    </row>
    <row r="2915" spans="1:8" hidden="1" x14ac:dyDescent="0.25">
      <c r="A2915" s="31" t="s">
        <v>2510</v>
      </c>
      <c r="B2915" s="31" t="s">
        <v>2553</v>
      </c>
      <c r="C2915" s="31" t="s">
        <v>2408</v>
      </c>
      <c r="D2915" s="41">
        <v>474.88467759999997</v>
      </c>
      <c r="E2915" s="31" t="s">
        <v>2409</v>
      </c>
      <c r="F2915" s="35" t="str">
        <f>INDEX('Crosswalk Particulates'!$B:$B,MATCH('2017 EPA Data'!A2915,'Crosswalk Particulates'!$A:$A,0))</f>
        <v>process-iron and steel-industry</v>
      </c>
      <c r="G2915" s="39">
        <f>INDEX('Crosswalk Particulates'!$E:$E,MATCH('2017 EPA Data'!$B2915,'Crosswalk Particulates'!$D:$D,0))</f>
        <v>0</v>
      </c>
      <c r="H2915" s="50">
        <f t="shared" si="45"/>
        <v>0</v>
      </c>
    </row>
    <row r="2916" spans="1:8" hidden="1" x14ac:dyDescent="0.25">
      <c r="A2916" s="31" t="s">
        <v>2476</v>
      </c>
      <c r="B2916" s="31" t="s">
        <v>2512</v>
      </c>
      <c r="C2916" s="31" t="s">
        <v>2408</v>
      </c>
      <c r="D2916" s="41">
        <v>474.69386098296479</v>
      </c>
      <c r="E2916" s="31" t="s">
        <v>2409</v>
      </c>
      <c r="F2916" s="35" t="str">
        <f>INDEX('Crosswalk Particulates'!$B:$B,MATCH('2017 EPA Data'!A2916,'Crosswalk Particulates'!$A:$A,0))</f>
        <v>process-other-industry</v>
      </c>
      <c r="G2916" s="39">
        <f>INDEX('Crosswalk Particulates'!$E:$E,MATCH('2017 EPA Data'!$B2916,'Crosswalk Particulates'!$D:$D,0))</f>
        <v>0</v>
      </c>
      <c r="H2916" s="50">
        <f t="shared" si="45"/>
        <v>0</v>
      </c>
    </row>
    <row r="2917" spans="1:8" hidden="1" x14ac:dyDescent="0.25">
      <c r="A2917" s="31" t="s">
        <v>2556</v>
      </c>
      <c r="B2917" s="31" t="s">
        <v>2607</v>
      </c>
      <c r="D2917" s="41">
        <v>474.66785596209149</v>
      </c>
      <c r="E2917" s="31" t="s">
        <v>2413</v>
      </c>
      <c r="F2917" s="35" t="str">
        <f>INDEX('Crosswalk Particulates'!$B:$B,MATCH('2017 EPA Data'!A2917,'Crosswalk Particulates'!$A:$A,0))</f>
        <v>Commercial Buildings Sector</v>
      </c>
      <c r="G2917" s="39" t="str">
        <f>INDEX('Crosswalk Particulates'!$E:$E,MATCH('2017 EPA Data'!$B2917,'Crosswalk Particulates'!$D:$D,0))</f>
        <v>BC</v>
      </c>
      <c r="H2917" s="50">
        <f t="shared" si="45"/>
        <v>430611947.60284454</v>
      </c>
    </row>
    <row r="2918" spans="1:8" hidden="1" x14ac:dyDescent="0.25">
      <c r="A2918" s="31" t="s">
        <v>2487</v>
      </c>
      <c r="B2918" s="31" t="s">
        <v>2563</v>
      </c>
      <c r="C2918" s="31" t="s">
        <v>2408</v>
      </c>
      <c r="D2918" s="41">
        <v>471.49302599622001</v>
      </c>
      <c r="E2918" s="31" t="s">
        <v>2409</v>
      </c>
      <c r="F2918" s="35" t="str">
        <f>INDEX('Crosswalk Particulates'!$B:$B,MATCH('2017 EPA Data'!A2918,'Crosswalk Particulates'!$A:$A,0))</f>
        <v>industry-fuel-coal</v>
      </c>
      <c r="G2918" s="39">
        <f>INDEX('Crosswalk Particulates'!$E:$E,MATCH('2017 EPA Data'!$B2918,'Crosswalk Particulates'!$D:$D,0))</f>
        <v>0</v>
      </c>
      <c r="H2918" s="50">
        <f t="shared" si="45"/>
        <v>0</v>
      </c>
    </row>
    <row r="2919" spans="1:8" hidden="1" x14ac:dyDescent="0.25">
      <c r="A2919" s="31" t="s">
        <v>2483</v>
      </c>
      <c r="B2919" s="31" t="s">
        <v>2591</v>
      </c>
      <c r="C2919" s="31" t="s">
        <v>2408</v>
      </c>
      <c r="D2919" s="41">
        <v>469.77</v>
      </c>
      <c r="E2919" s="31" t="s">
        <v>2409</v>
      </c>
      <c r="F2919" s="35" t="str">
        <f>INDEX('Crosswalk Particulates'!$B:$B,MATCH('2017 EPA Data'!A2919,'Crosswalk Particulates'!$A:$A,0))</f>
        <v>process-ngps-industry</v>
      </c>
      <c r="G2919" s="39">
        <f>INDEX('Crosswalk Particulates'!$E:$E,MATCH('2017 EPA Data'!$B2919,'Crosswalk Particulates'!$D:$D,0))</f>
        <v>0</v>
      </c>
      <c r="H2919" s="50">
        <f t="shared" si="45"/>
        <v>0</v>
      </c>
    </row>
    <row r="2920" spans="1:8" hidden="1" x14ac:dyDescent="0.25">
      <c r="A2920" s="31" t="s">
        <v>2555</v>
      </c>
      <c r="B2920" s="31" t="s">
        <v>2654</v>
      </c>
      <c r="C2920" s="31" t="s">
        <v>2408</v>
      </c>
      <c r="D2920" s="41">
        <v>467.405657431897</v>
      </c>
      <c r="E2920" s="31" t="s">
        <v>2409</v>
      </c>
      <c r="F2920" s="35" t="str">
        <f>INDEX('Crosswalk Particulates'!$B:$B,MATCH('2017 EPA Data'!A2920,'Crosswalk Particulates'!$A:$A,0))</f>
        <v>Commercial Buildings Sector</v>
      </c>
      <c r="G2920" s="39">
        <f>INDEX('Crosswalk Particulates'!$E:$E,MATCH('2017 EPA Data'!$B2920,'Crosswalk Particulates'!$D:$D,0))</f>
        <v>0</v>
      </c>
      <c r="H2920" s="50">
        <f t="shared" si="45"/>
        <v>0</v>
      </c>
    </row>
    <row r="2921" spans="1:8" hidden="1" x14ac:dyDescent="0.25">
      <c r="A2921" s="31" t="s">
        <v>2487</v>
      </c>
      <c r="B2921" s="31" t="s">
        <v>2570</v>
      </c>
      <c r="C2921" s="31" t="s">
        <v>2408</v>
      </c>
      <c r="D2921" s="41">
        <v>467.21782938067003</v>
      </c>
      <c r="E2921" s="31" t="s">
        <v>2409</v>
      </c>
      <c r="F2921" s="35" t="str">
        <f>INDEX('Crosswalk Particulates'!$B:$B,MATCH('2017 EPA Data'!A2921,'Crosswalk Particulates'!$A:$A,0))</f>
        <v>industry-fuel-coal</v>
      </c>
      <c r="G2921" s="39">
        <f>INDEX('Crosswalk Particulates'!$E:$E,MATCH('2017 EPA Data'!$B2921,'Crosswalk Particulates'!$D:$D,0))</f>
        <v>0</v>
      </c>
      <c r="H2921" s="50">
        <f t="shared" si="45"/>
        <v>0</v>
      </c>
    </row>
    <row r="2922" spans="1:8" hidden="1" x14ac:dyDescent="0.25">
      <c r="A2922" s="31" t="s">
        <v>2456</v>
      </c>
      <c r="B2922" s="31" t="s">
        <v>2613</v>
      </c>
      <c r="C2922" s="31" t="s">
        <v>2408</v>
      </c>
      <c r="D2922" s="41">
        <v>466.71463139999997</v>
      </c>
      <c r="E2922" s="31" t="s">
        <v>2409</v>
      </c>
      <c r="F2922" s="35" t="str">
        <f>INDEX('Crosswalk Particulates'!$B:$B,MATCH('2017 EPA Data'!A2922,'Crosswalk Particulates'!$A:$A,0))</f>
        <v>Electricity Sector</v>
      </c>
      <c r="G2922" s="39">
        <f>INDEX('Crosswalk Particulates'!$E:$E,MATCH('2017 EPA Data'!$B2922,'Crosswalk Particulates'!$D:$D,0))</f>
        <v>0</v>
      </c>
      <c r="H2922" s="50">
        <f t="shared" si="45"/>
        <v>0</v>
      </c>
    </row>
    <row r="2923" spans="1:8" hidden="1" x14ac:dyDescent="0.25">
      <c r="A2923" s="31" t="s">
        <v>2445</v>
      </c>
      <c r="B2923" s="31" t="s">
        <v>2506</v>
      </c>
      <c r="C2923" s="31" t="s">
        <v>2448</v>
      </c>
      <c r="D2923" s="41">
        <v>466.70319518284498</v>
      </c>
      <c r="E2923" s="31" t="s">
        <v>2413</v>
      </c>
      <c r="F2923" s="35" t="str">
        <f>INDEX('Crosswalk Particulates'!$B:$B,MATCH('2017 EPA Data'!A2923,'Crosswalk Particulates'!$A:$A,0))</f>
        <v>Transportation Sector</v>
      </c>
      <c r="G2923" s="39" t="str">
        <f>INDEX('Crosswalk Particulates'!$E:$E,MATCH('2017 EPA Data'!$B2923,'Crosswalk Particulates'!$D:$D,0))</f>
        <v>SOx</v>
      </c>
      <c r="H2923" s="50">
        <f t="shared" si="45"/>
        <v>423386520.2917918</v>
      </c>
    </row>
    <row r="2924" spans="1:8" hidden="1" x14ac:dyDescent="0.25">
      <c r="A2924" s="31" t="s">
        <v>2556</v>
      </c>
      <c r="B2924" s="31" t="s">
        <v>2536</v>
      </c>
      <c r="C2924" s="31" t="s">
        <v>2408</v>
      </c>
      <c r="D2924" s="41">
        <v>466.59305758659718</v>
      </c>
      <c r="E2924" s="31" t="s">
        <v>2409</v>
      </c>
      <c r="F2924" s="35" t="str">
        <f>INDEX('Crosswalk Particulates'!$B:$B,MATCH('2017 EPA Data'!A2924,'Crosswalk Particulates'!$A:$A,0))</f>
        <v>Commercial Buildings Sector</v>
      </c>
      <c r="G2924" s="39">
        <f>INDEX('Crosswalk Particulates'!$E:$E,MATCH('2017 EPA Data'!$B2924,'Crosswalk Particulates'!$D:$D,0))</f>
        <v>0</v>
      </c>
      <c r="H2924" s="50">
        <f t="shared" si="45"/>
        <v>0</v>
      </c>
    </row>
    <row r="2925" spans="1:8" hidden="1" x14ac:dyDescent="0.25">
      <c r="A2925" s="31" t="s">
        <v>2425</v>
      </c>
      <c r="B2925" s="31" t="s">
        <v>2617</v>
      </c>
      <c r="C2925" s="31" t="s">
        <v>2408</v>
      </c>
      <c r="D2925" s="41">
        <v>464.34691650138694</v>
      </c>
      <c r="E2925" s="31" t="s">
        <v>2409</v>
      </c>
      <c r="F2925" s="35" t="str">
        <f>INDEX('Crosswalk Particulates'!$B:$B,MATCH('2017 EPA Data'!A2925,'Crosswalk Particulates'!$A:$A,0))</f>
        <v>Other-EPA</v>
      </c>
      <c r="G2925" s="39">
        <f>INDEX('Crosswalk Particulates'!$E:$E,MATCH('2017 EPA Data'!$B2925,'Crosswalk Particulates'!$D:$D,0))</f>
        <v>0</v>
      </c>
      <c r="H2925" s="50">
        <f t="shared" si="45"/>
        <v>0</v>
      </c>
    </row>
    <row r="2926" spans="1:8" hidden="1" x14ac:dyDescent="0.25">
      <c r="A2926" s="31" t="s">
        <v>2423</v>
      </c>
      <c r="B2926" s="31" t="s">
        <v>2550</v>
      </c>
      <c r="C2926" s="31" t="s">
        <v>2408</v>
      </c>
      <c r="D2926" s="41">
        <v>462.24913330817117</v>
      </c>
      <c r="E2926" s="31" t="s">
        <v>2409</v>
      </c>
      <c r="F2926" s="35" t="str">
        <f>INDEX('Crosswalk Particulates'!$B:$B,MATCH('2017 EPA Data'!A2926,'Crosswalk Particulates'!$A:$A,0))</f>
        <v>Other-EPA</v>
      </c>
      <c r="G2926" s="39">
        <f>INDEX('Crosswalk Particulates'!$E:$E,MATCH('2017 EPA Data'!$B2926,'Crosswalk Particulates'!$D:$D,0))</f>
        <v>0</v>
      </c>
      <c r="H2926" s="50">
        <f t="shared" si="45"/>
        <v>0</v>
      </c>
    </row>
    <row r="2927" spans="1:8" hidden="1" x14ac:dyDescent="0.25">
      <c r="A2927" s="31" t="s">
        <v>2438</v>
      </c>
      <c r="B2927" s="31" t="s">
        <v>2668</v>
      </c>
      <c r="C2927" s="31" t="s">
        <v>2408</v>
      </c>
      <c r="D2927" s="41">
        <v>462.19760000000002</v>
      </c>
      <c r="E2927" s="31" t="s">
        <v>2409</v>
      </c>
      <c r="F2927" s="35" t="str">
        <f>INDEX('Crosswalk Particulates'!$B:$B,MATCH('2017 EPA Data'!A2927,'Crosswalk Particulates'!$A:$A,0))</f>
        <v>process-other-industry</v>
      </c>
      <c r="G2927" s="39">
        <f>INDEX('Crosswalk Particulates'!$E:$E,MATCH('2017 EPA Data'!$B2927,'Crosswalk Particulates'!$D:$D,0))</f>
        <v>0</v>
      </c>
      <c r="H2927" s="50">
        <f t="shared" si="45"/>
        <v>0</v>
      </c>
    </row>
    <row r="2928" spans="1:8" hidden="1" x14ac:dyDescent="0.25">
      <c r="A2928" s="31" t="s">
        <v>2469</v>
      </c>
      <c r="B2928" s="31" t="s">
        <v>2528</v>
      </c>
      <c r="C2928" s="31" t="s">
        <v>2408</v>
      </c>
      <c r="D2928" s="41">
        <v>460.37118592539758</v>
      </c>
      <c r="E2928" s="31" t="s">
        <v>2409</v>
      </c>
      <c r="F2928" s="35" t="str">
        <f>INDEX('Crosswalk Particulates'!$B:$B,MATCH('2017 EPA Data'!A2928,'Crosswalk Particulates'!$A:$A,0))</f>
        <v>process-chemicals-industry</v>
      </c>
      <c r="G2928" s="39">
        <f>INDEX('Crosswalk Particulates'!$E:$E,MATCH('2017 EPA Data'!$B2928,'Crosswalk Particulates'!$D:$D,0))</f>
        <v>0</v>
      </c>
      <c r="H2928" s="50">
        <f t="shared" si="45"/>
        <v>0</v>
      </c>
    </row>
    <row r="2929" spans="1:8" hidden="1" x14ac:dyDescent="0.25">
      <c r="A2929" s="31" t="s">
        <v>2442</v>
      </c>
      <c r="B2929" s="31" t="s">
        <v>2502</v>
      </c>
      <c r="C2929" s="31" t="s">
        <v>2408</v>
      </c>
      <c r="D2929" s="41">
        <v>460.26049</v>
      </c>
      <c r="E2929" s="31" t="s">
        <v>2409</v>
      </c>
      <c r="F2929" s="35" t="str">
        <f>INDEX('Crosswalk Particulates'!$B:$B,MATCH('2017 EPA Data'!A2929,'Crosswalk Particulates'!$A:$A,0))</f>
        <v>industry-fuel-natural gas</v>
      </c>
      <c r="G2929" s="39">
        <f>INDEX('Crosswalk Particulates'!$E:$E,MATCH('2017 EPA Data'!$B2929,'Crosswalk Particulates'!$D:$D,0))</f>
        <v>0</v>
      </c>
      <c r="H2929" s="50">
        <f t="shared" si="45"/>
        <v>0</v>
      </c>
    </row>
    <row r="2930" spans="1:8" hidden="1" x14ac:dyDescent="0.25">
      <c r="A2930" s="31" t="s">
        <v>2520</v>
      </c>
      <c r="B2930" s="31" t="s">
        <v>2485</v>
      </c>
      <c r="C2930" s="31" t="s">
        <v>2408</v>
      </c>
      <c r="D2930" s="41">
        <v>460</v>
      </c>
      <c r="E2930" s="31" t="s">
        <v>2409</v>
      </c>
      <c r="F2930" s="35" t="str">
        <f>INDEX('Crosswalk Particulates'!$B:$B,MATCH('2017 EPA Data'!A2930,'Crosswalk Particulates'!$A:$A,0))</f>
        <v>industry-fuel-oil</v>
      </c>
      <c r="G2930" s="39">
        <f>INDEX('Crosswalk Particulates'!$E:$E,MATCH('2017 EPA Data'!$B2930,'Crosswalk Particulates'!$D:$D,0))</f>
        <v>0</v>
      </c>
      <c r="H2930" s="50">
        <f t="shared" si="45"/>
        <v>0</v>
      </c>
    </row>
    <row r="2931" spans="1:8" hidden="1" x14ac:dyDescent="0.25">
      <c r="A2931" s="31" t="s">
        <v>2483</v>
      </c>
      <c r="B2931" s="31" t="s">
        <v>2586</v>
      </c>
      <c r="C2931" s="31" t="s">
        <v>2408</v>
      </c>
      <c r="D2931" s="41">
        <v>459.90302686264482</v>
      </c>
      <c r="E2931" s="31" t="s">
        <v>2409</v>
      </c>
      <c r="F2931" s="35" t="str">
        <f>INDEX('Crosswalk Particulates'!$B:$B,MATCH('2017 EPA Data'!A2931,'Crosswalk Particulates'!$A:$A,0))</f>
        <v>process-ngps-industry</v>
      </c>
      <c r="G2931" s="39">
        <f>INDEX('Crosswalk Particulates'!$E:$E,MATCH('2017 EPA Data'!$B2931,'Crosswalk Particulates'!$D:$D,0))</f>
        <v>0</v>
      </c>
      <c r="H2931" s="50">
        <f t="shared" si="45"/>
        <v>0</v>
      </c>
    </row>
    <row r="2932" spans="1:8" hidden="1" x14ac:dyDescent="0.25">
      <c r="A2932" s="31" t="s">
        <v>2442</v>
      </c>
      <c r="B2932" s="31" t="s">
        <v>2565</v>
      </c>
      <c r="C2932" s="31" t="s">
        <v>2408</v>
      </c>
      <c r="D2932" s="41">
        <v>455.81</v>
      </c>
      <c r="E2932" s="31" t="s">
        <v>2409</v>
      </c>
      <c r="F2932" s="35" t="str">
        <f>INDEX('Crosswalk Particulates'!$B:$B,MATCH('2017 EPA Data'!A2932,'Crosswalk Particulates'!$A:$A,0))</f>
        <v>industry-fuel-natural gas</v>
      </c>
      <c r="G2932" s="39">
        <f>INDEX('Crosswalk Particulates'!$E:$E,MATCH('2017 EPA Data'!$B2932,'Crosswalk Particulates'!$D:$D,0))</f>
        <v>0</v>
      </c>
      <c r="H2932" s="50">
        <f t="shared" si="45"/>
        <v>0</v>
      </c>
    </row>
    <row r="2933" spans="1:8" hidden="1" x14ac:dyDescent="0.25">
      <c r="A2933" s="31" t="s">
        <v>2520</v>
      </c>
      <c r="B2933" s="31" t="s">
        <v>2585</v>
      </c>
      <c r="C2933" s="31" t="s">
        <v>2408</v>
      </c>
      <c r="D2933" s="41">
        <v>454.76197489422316</v>
      </c>
      <c r="E2933" s="31" t="s">
        <v>2409</v>
      </c>
      <c r="F2933" s="35" t="str">
        <f>INDEX('Crosswalk Particulates'!$B:$B,MATCH('2017 EPA Data'!A2933,'Crosswalk Particulates'!$A:$A,0))</f>
        <v>industry-fuel-oil</v>
      </c>
      <c r="G2933" s="39">
        <f>INDEX('Crosswalk Particulates'!$E:$E,MATCH('2017 EPA Data'!$B2933,'Crosswalk Particulates'!$D:$D,0))</f>
        <v>0</v>
      </c>
      <c r="H2933" s="50">
        <f t="shared" si="45"/>
        <v>0</v>
      </c>
    </row>
    <row r="2934" spans="1:8" hidden="1" x14ac:dyDescent="0.25">
      <c r="A2934" s="31" t="s">
        <v>2410</v>
      </c>
      <c r="B2934" s="31" t="s">
        <v>2455</v>
      </c>
      <c r="C2934" s="31" t="s">
        <v>2408</v>
      </c>
      <c r="D2934" s="41">
        <v>454.51600000000002</v>
      </c>
      <c r="E2934" s="31" t="s">
        <v>2409</v>
      </c>
      <c r="F2934" s="35" t="str">
        <f>INDEX('Crosswalk Particulates'!$B:$B,MATCH('2017 EPA Data'!A2934,'Crosswalk Particulates'!$A:$A,0))</f>
        <v>process-other-industry</v>
      </c>
      <c r="G2934" s="39">
        <f>INDEX('Crosswalk Particulates'!$E:$E,MATCH('2017 EPA Data'!$B2934,'Crosswalk Particulates'!$D:$D,0))</f>
        <v>0</v>
      </c>
      <c r="H2934" s="50">
        <f t="shared" si="45"/>
        <v>0</v>
      </c>
    </row>
    <row r="2935" spans="1:8" hidden="1" x14ac:dyDescent="0.25">
      <c r="A2935" s="31" t="s">
        <v>2442</v>
      </c>
      <c r="B2935" s="31" t="s">
        <v>2609</v>
      </c>
      <c r="C2935" s="31" t="s">
        <v>2408</v>
      </c>
      <c r="D2935" s="41">
        <v>453</v>
      </c>
      <c r="E2935" s="31" t="s">
        <v>2409</v>
      </c>
      <c r="F2935" s="35" t="str">
        <f>INDEX('Crosswalk Particulates'!$B:$B,MATCH('2017 EPA Data'!A2935,'Crosswalk Particulates'!$A:$A,0))</f>
        <v>industry-fuel-natural gas</v>
      </c>
      <c r="G2935" s="39">
        <f>INDEX('Crosswalk Particulates'!$E:$E,MATCH('2017 EPA Data'!$B2935,'Crosswalk Particulates'!$D:$D,0))</f>
        <v>0</v>
      </c>
      <c r="H2935" s="50">
        <f t="shared" si="45"/>
        <v>0</v>
      </c>
    </row>
    <row r="2936" spans="1:8" hidden="1" x14ac:dyDescent="0.25">
      <c r="A2936" s="31" t="s">
        <v>2510</v>
      </c>
      <c r="B2936" s="31" t="s">
        <v>2601</v>
      </c>
      <c r="C2936" s="31" t="s">
        <v>2408</v>
      </c>
      <c r="D2936" s="41">
        <v>452.4</v>
      </c>
      <c r="E2936" s="31" t="s">
        <v>2409</v>
      </c>
      <c r="F2936" s="35" t="str">
        <f>INDEX('Crosswalk Particulates'!$B:$B,MATCH('2017 EPA Data'!A2936,'Crosswalk Particulates'!$A:$A,0))</f>
        <v>process-iron and steel-industry</v>
      </c>
      <c r="G2936" s="39">
        <f>INDEX('Crosswalk Particulates'!$E:$E,MATCH('2017 EPA Data'!$B2936,'Crosswalk Particulates'!$D:$D,0))</f>
        <v>0</v>
      </c>
      <c r="H2936" s="50">
        <f t="shared" si="45"/>
        <v>0</v>
      </c>
    </row>
    <row r="2937" spans="1:8" hidden="1" x14ac:dyDescent="0.25">
      <c r="A2937" s="31" t="s">
        <v>2540</v>
      </c>
      <c r="B2937" s="31" t="s">
        <v>2585</v>
      </c>
      <c r="C2937" s="31" t="s">
        <v>2408</v>
      </c>
      <c r="D2937" s="41">
        <v>452.06208444819811</v>
      </c>
      <c r="E2937" s="31" t="s">
        <v>2409</v>
      </c>
      <c r="F2937" s="35" t="str">
        <f>INDEX('Crosswalk Particulates'!$B:$B,MATCH('2017 EPA Data'!A2937,'Crosswalk Particulates'!$A:$A,0))</f>
        <v>Electricity Sector</v>
      </c>
      <c r="G2937" s="39">
        <f>INDEX('Crosswalk Particulates'!$E:$E,MATCH('2017 EPA Data'!$B2937,'Crosswalk Particulates'!$D:$D,0))</f>
        <v>0</v>
      </c>
      <c r="H2937" s="50">
        <f t="shared" si="45"/>
        <v>0</v>
      </c>
    </row>
    <row r="2938" spans="1:8" hidden="1" x14ac:dyDescent="0.25">
      <c r="A2938" s="31" t="s">
        <v>2473</v>
      </c>
      <c r="B2938" s="31" t="s">
        <v>2570</v>
      </c>
      <c r="C2938" s="31" t="s">
        <v>2408</v>
      </c>
      <c r="D2938" s="41">
        <v>451.5</v>
      </c>
      <c r="E2938" s="31" t="s">
        <v>2409</v>
      </c>
      <c r="F2938" s="35" t="str">
        <f>INDEX('Crosswalk Particulates'!$B:$B,MATCH('2017 EPA Data'!A2938,'Crosswalk Particulates'!$A:$A,0))</f>
        <v>Commercial Buildings Sector</v>
      </c>
      <c r="G2938" s="39">
        <f>INDEX('Crosswalk Particulates'!$E:$E,MATCH('2017 EPA Data'!$B2938,'Crosswalk Particulates'!$D:$D,0))</f>
        <v>0</v>
      </c>
      <c r="H2938" s="50">
        <f t="shared" si="45"/>
        <v>0</v>
      </c>
    </row>
    <row r="2939" spans="1:8" hidden="1" x14ac:dyDescent="0.25">
      <c r="A2939" s="31" t="s">
        <v>2487</v>
      </c>
      <c r="B2939" s="31" t="s">
        <v>2674</v>
      </c>
      <c r="C2939" s="31" t="s">
        <v>2408</v>
      </c>
      <c r="D2939" s="41">
        <v>451.20848000000001</v>
      </c>
      <c r="E2939" s="31" t="s">
        <v>2409</v>
      </c>
      <c r="F2939" s="35" t="str">
        <f>INDEX('Crosswalk Particulates'!$B:$B,MATCH('2017 EPA Data'!A2939,'Crosswalk Particulates'!$A:$A,0))</f>
        <v>industry-fuel-coal</v>
      </c>
      <c r="G2939" s="39">
        <f>INDEX('Crosswalk Particulates'!$E:$E,MATCH('2017 EPA Data'!$B2939,'Crosswalk Particulates'!$D:$D,0))</f>
        <v>0</v>
      </c>
      <c r="H2939" s="50">
        <f t="shared" si="45"/>
        <v>0</v>
      </c>
    </row>
    <row r="2940" spans="1:8" hidden="1" x14ac:dyDescent="0.25">
      <c r="A2940" s="31" t="s">
        <v>2499</v>
      </c>
      <c r="B2940" s="31" t="s">
        <v>2496</v>
      </c>
      <c r="C2940" s="31" t="s">
        <v>2448</v>
      </c>
      <c r="D2940" s="41">
        <v>450.62172302499999</v>
      </c>
      <c r="E2940" s="31" t="s">
        <v>2413</v>
      </c>
      <c r="F2940" s="35" t="str">
        <f>INDEX('Crosswalk Particulates'!$B:$B,MATCH('2017 EPA Data'!A2940,'Crosswalk Particulates'!$A:$A,0))</f>
        <v>Electricity Sector</v>
      </c>
      <c r="G2940" s="39">
        <f>INDEX('Crosswalk Particulates'!$E:$E,MATCH('2017 EPA Data'!$B2940,'Crosswalk Particulates'!$D:$D,0))</f>
        <v>0</v>
      </c>
      <c r="H2940" s="50">
        <f t="shared" si="45"/>
        <v>408797636.80362153</v>
      </c>
    </row>
    <row r="2941" spans="1:8" hidden="1" x14ac:dyDescent="0.25">
      <c r="A2941" s="31" t="s">
        <v>2450</v>
      </c>
      <c r="B2941" s="31" t="s">
        <v>2621</v>
      </c>
      <c r="C2941" s="31" t="s">
        <v>2408</v>
      </c>
      <c r="D2941" s="41">
        <v>450.57925686873932</v>
      </c>
      <c r="E2941" s="31" t="s">
        <v>2409</v>
      </c>
      <c r="F2941" s="35" t="str">
        <f>INDEX('Crosswalk Particulates'!$B:$B,MATCH('2017 EPA Data'!A2941,'Crosswalk Particulates'!$A:$A,0))</f>
        <v>process-waste-industry</v>
      </c>
      <c r="G2941" s="39">
        <f>INDEX('Crosswalk Particulates'!$E:$E,MATCH('2017 EPA Data'!$B2941,'Crosswalk Particulates'!$D:$D,0))</f>
        <v>0</v>
      </c>
      <c r="H2941" s="50">
        <f t="shared" si="45"/>
        <v>0</v>
      </c>
    </row>
    <row r="2942" spans="1:8" hidden="1" x14ac:dyDescent="0.25">
      <c r="A2942" s="31" t="s">
        <v>2433</v>
      </c>
      <c r="B2942" s="31" t="s">
        <v>2606</v>
      </c>
      <c r="C2942" s="31" t="s">
        <v>2408</v>
      </c>
      <c r="D2942" s="41">
        <v>448.8957877469</v>
      </c>
      <c r="E2942" s="31" t="s">
        <v>2409</v>
      </c>
      <c r="F2942" s="35" t="str">
        <f>INDEX('Crosswalk Particulates'!$B:$B,MATCH('2017 EPA Data'!A2942,'Crosswalk Particulates'!$A:$A,0))</f>
        <v>process-ngps-industry</v>
      </c>
      <c r="G2942" s="39">
        <f>INDEX('Crosswalk Particulates'!$E:$E,MATCH('2017 EPA Data'!$B2942,'Crosswalk Particulates'!$D:$D,0))</f>
        <v>0</v>
      </c>
      <c r="H2942" s="50">
        <f t="shared" si="45"/>
        <v>0</v>
      </c>
    </row>
    <row r="2943" spans="1:8" hidden="1" x14ac:dyDescent="0.25">
      <c r="A2943" s="31" t="s">
        <v>2546</v>
      </c>
      <c r="B2943" s="31" t="s">
        <v>2501</v>
      </c>
      <c r="C2943" s="31" t="s">
        <v>2448</v>
      </c>
      <c r="D2943" s="41">
        <v>447.39796258186999</v>
      </c>
      <c r="E2943" s="31" t="s">
        <v>2413</v>
      </c>
      <c r="F2943" s="35" t="str">
        <f>INDEX('Crosswalk Particulates'!$B:$B,MATCH('2017 EPA Data'!A2943,'Crosswalk Particulates'!$A:$A,0))</f>
        <v>Commercial Buildings Sector</v>
      </c>
      <c r="G2943" s="39" t="str">
        <f>INDEX('Crosswalk Particulates'!$E:$E,MATCH('2017 EPA Data'!$B2943,'Crosswalk Particulates'!$D:$D,0))</f>
        <v>PM25</v>
      </c>
      <c r="H2943" s="50">
        <f t="shared" si="45"/>
        <v>405873087.04617578</v>
      </c>
    </row>
    <row r="2944" spans="1:8" hidden="1" x14ac:dyDescent="0.25">
      <c r="A2944" s="31" t="s">
        <v>2483</v>
      </c>
      <c r="B2944" s="31" t="s">
        <v>2553</v>
      </c>
      <c r="C2944" s="31" t="s">
        <v>2408</v>
      </c>
      <c r="D2944" s="41">
        <v>447.09729266168</v>
      </c>
      <c r="E2944" s="31" t="s">
        <v>2409</v>
      </c>
      <c r="F2944" s="35" t="str">
        <f>INDEX('Crosswalk Particulates'!$B:$B,MATCH('2017 EPA Data'!A2944,'Crosswalk Particulates'!$A:$A,0))</f>
        <v>process-ngps-industry</v>
      </c>
      <c r="G2944" s="39">
        <f>INDEX('Crosswalk Particulates'!$E:$E,MATCH('2017 EPA Data'!$B2944,'Crosswalk Particulates'!$D:$D,0))</f>
        <v>0</v>
      </c>
      <c r="H2944" s="50">
        <f t="shared" si="45"/>
        <v>0</v>
      </c>
    </row>
    <row r="2945" spans="1:8" hidden="1" x14ac:dyDescent="0.25">
      <c r="A2945" s="31" t="s">
        <v>2498</v>
      </c>
      <c r="B2945" s="31" t="s">
        <v>2613</v>
      </c>
      <c r="C2945" s="31" t="s">
        <v>2408</v>
      </c>
      <c r="D2945" s="41">
        <v>446.45600000000002</v>
      </c>
      <c r="E2945" s="31" t="s">
        <v>2409</v>
      </c>
      <c r="F2945" s="35" t="str">
        <f>INDEX('Crosswalk Particulates'!$B:$B,MATCH('2017 EPA Data'!A2945,'Crosswalk Particulates'!$A:$A,0))</f>
        <v>process-cement-industry</v>
      </c>
      <c r="G2945" s="39">
        <f>INDEX('Crosswalk Particulates'!$E:$E,MATCH('2017 EPA Data'!$B2945,'Crosswalk Particulates'!$D:$D,0))</f>
        <v>0</v>
      </c>
      <c r="H2945" s="50">
        <f t="shared" si="45"/>
        <v>0</v>
      </c>
    </row>
    <row r="2946" spans="1:8" hidden="1" x14ac:dyDescent="0.25">
      <c r="A2946" s="31" t="s">
        <v>2456</v>
      </c>
      <c r="B2946" s="31" t="s">
        <v>2636</v>
      </c>
      <c r="C2946" s="31" t="s">
        <v>2408</v>
      </c>
      <c r="D2946" s="41">
        <v>445.59071999999998</v>
      </c>
      <c r="E2946" s="31" t="s">
        <v>2409</v>
      </c>
      <c r="F2946" s="35" t="str">
        <f>INDEX('Crosswalk Particulates'!$B:$B,MATCH('2017 EPA Data'!A2946,'Crosswalk Particulates'!$A:$A,0))</f>
        <v>Electricity Sector</v>
      </c>
      <c r="G2946" s="39">
        <f>INDEX('Crosswalk Particulates'!$E:$E,MATCH('2017 EPA Data'!$B2946,'Crosswalk Particulates'!$D:$D,0))</f>
        <v>0</v>
      </c>
      <c r="H2946" s="50">
        <f t="shared" si="45"/>
        <v>0</v>
      </c>
    </row>
    <row r="2947" spans="1:8" hidden="1" x14ac:dyDescent="0.25">
      <c r="A2947" s="31" t="s">
        <v>2438</v>
      </c>
      <c r="B2947" s="31" t="s">
        <v>2687</v>
      </c>
      <c r="C2947" s="31" t="s">
        <v>2408</v>
      </c>
      <c r="D2947" s="41">
        <v>441</v>
      </c>
      <c r="E2947" s="31" t="s">
        <v>2409</v>
      </c>
      <c r="F2947" s="35" t="str">
        <f>INDEX('Crosswalk Particulates'!$B:$B,MATCH('2017 EPA Data'!A2947,'Crosswalk Particulates'!$A:$A,0))</f>
        <v>process-other-industry</v>
      </c>
      <c r="G2947" s="39">
        <f>INDEX('Crosswalk Particulates'!$E:$E,MATCH('2017 EPA Data'!$B2947,'Crosswalk Particulates'!$D:$D,0))</f>
        <v>0</v>
      </c>
      <c r="H2947" s="50">
        <f t="shared" si="45"/>
        <v>0</v>
      </c>
    </row>
    <row r="2948" spans="1:8" hidden="1" x14ac:dyDescent="0.25">
      <c r="A2948" s="31" t="s">
        <v>2555</v>
      </c>
      <c r="B2948" s="31" t="s">
        <v>2466</v>
      </c>
      <c r="C2948" s="31" t="s">
        <v>2408</v>
      </c>
      <c r="D2948" s="41">
        <v>436.6001</v>
      </c>
      <c r="E2948" s="31" t="s">
        <v>2409</v>
      </c>
      <c r="F2948" s="35" t="str">
        <f>INDEX('Crosswalk Particulates'!$B:$B,MATCH('2017 EPA Data'!A2948,'Crosswalk Particulates'!$A:$A,0))</f>
        <v>Commercial Buildings Sector</v>
      </c>
      <c r="G2948" s="39">
        <f>INDEX('Crosswalk Particulates'!$E:$E,MATCH('2017 EPA Data'!$B2948,'Crosswalk Particulates'!$D:$D,0))</f>
        <v>0</v>
      </c>
      <c r="H2948" s="50">
        <f t="shared" ref="H2948:H3011" si="46">IF(E2948="TON",D2948/metricton_to_shortton,0)*10^6</f>
        <v>0</v>
      </c>
    </row>
    <row r="2949" spans="1:8" hidden="1" x14ac:dyDescent="0.25">
      <c r="A2949" s="31" t="s">
        <v>2493</v>
      </c>
      <c r="B2949" s="31" t="s">
        <v>2496</v>
      </c>
      <c r="C2949" s="31" t="s">
        <v>2448</v>
      </c>
      <c r="D2949" s="41">
        <v>433.41683429126499</v>
      </c>
      <c r="E2949" s="31" t="s">
        <v>2413</v>
      </c>
      <c r="F2949" s="35" t="str">
        <f>INDEX('Crosswalk Particulates'!$B:$B,MATCH('2017 EPA Data'!A2949,'Crosswalk Particulates'!$A:$A,0))</f>
        <v>process-other-industry</v>
      </c>
      <c r="G2949" s="39">
        <f>INDEX('Crosswalk Particulates'!$E:$E,MATCH('2017 EPA Data'!$B2949,'Crosswalk Particulates'!$D:$D,0))</f>
        <v>0</v>
      </c>
      <c r="H2949" s="50">
        <f t="shared" si="46"/>
        <v>393189605.72911882</v>
      </c>
    </row>
    <row r="2950" spans="1:8" hidden="1" x14ac:dyDescent="0.25">
      <c r="A2950" s="31" t="s">
        <v>2486</v>
      </c>
      <c r="B2950" s="31" t="s">
        <v>2500</v>
      </c>
      <c r="C2950" s="31" t="s">
        <v>2448</v>
      </c>
      <c r="D2950" s="41">
        <v>433.414331135</v>
      </c>
      <c r="E2950" s="31" t="s">
        <v>2413</v>
      </c>
      <c r="F2950" s="35" t="str">
        <f>INDEX('Crosswalk Particulates'!$B:$B,MATCH('2017 EPA Data'!A2950,'Crosswalk Particulates'!$A:$A,0))</f>
        <v>process-other-industry</v>
      </c>
      <c r="G2950" s="39" t="str">
        <f>INDEX('Crosswalk Particulates'!$E:$E,MATCH('2017 EPA Data'!$B2950,'Crosswalk Particulates'!$D:$D,0))</f>
        <v>NOX</v>
      </c>
      <c r="H2950" s="50">
        <f t="shared" si="46"/>
        <v>393187334.90125287</v>
      </c>
    </row>
    <row r="2951" spans="1:8" hidden="1" x14ac:dyDescent="0.25">
      <c r="A2951" s="31" t="s">
        <v>2487</v>
      </c>
      <c r="B2951" s="31" t="s">
        <v>2613</v>
      </c>
      <c r="C2951" s="31" t="s">
        <v>2408</v>
      </c>
      <c r="D2951" s="41">
        <v>433.21186</v>
      </c>
      <c r="E2951" s="31" t="s">
        <v>2409</v>
      </c>
      <c r="F2951" s="35" t="str">
        <f>INDEX('Crosswalk Particulates'!$B:$B,MATCH('2017 EPA Data'!A2951,'Crosswalk Particulates'!$A:$A,0))</f>
        <v>industry-fuel-coal</v>
      </c>
      <c r="G2951" s="39">
        <f>INDEX('Crosswalk Particulates'!$E:$E,MATCH('2017 EPA Data'!$B2951,'Crosswalk Particulates'!$D:$D,0))</f>
        <v>0</v>
      </c>
      <c r="H2951" s="50">
        <f t="shared" si="46"/>
        <v>0</v>
      </c>
    </row>
    <row r="2952" spans="1:8" hidden="1" x14ac:dyDescent="0.25">
      <c r="A2952" s="31" t="s">
        <v>2523</v>
      </c>
      <c r="B2952" s="31" t="s">
        <v>2659</v>
      </c>
      <c r="C2952" s="31" t="s">
        <v>2408</v>
      </c>
      <c r="D2952" s="41">
        <v>432.4785</v>
      </c>
      <c r="E2952" s="31" t="s">
        <v>2409</v>
      </c>
      <c r="F2952" s="35" t="str">
        <f>INDEX('Crosswalk Particulates'!$B:$B,MATCH('2017 EPA Data'!A2952,'Crosswalk Particulates'!$A:$A,0))</f>
        <v>industry-fuel-other</v>
      </c>
      <c r="G2952" s="39">
        <f>INDEX('Crosswalk Particulates'!$E:$E,MATCH('2017 EPA Data'!$B2952,'Crosswalk Particulates'!$D:$D,0))</f>
        <v>0</v>
      </c>
      <c r="H2952" s="50">
        <f t="shared" si="46"/>
        <v>0</v>
      </c>
    </row>
    <row r="2953" spans="1:8" hidden="1" x14ac:dyDescent="0.25">
      <c r="A2953" s="31" t="s">
        <v>2444</v>
      </c>
      <c r="B2953" s="31" t="s">
        <v>2588</v>
      </c>
      <c r="C2953" s="31" t="s">
        <v>2408</v>
      </c>
      <c r="D2953" s="41">
        <v>429.68950999999998</v>
      </c>
      <c r="E2953" s="31" t="s">
        <v>2409</v>
      </c>
      <c r="F2953" s="35" t="str">
        <f>INDEX('Crosswalk Particulates'!$B:$B,MATCH('2017 EPA Data'!A2953,'Crosswalk Particulates'!$A:$A,0))</f>
        <v>process-other-industry</v>
      </c>
      <c r="G2953" s="39">
        <f>INDEX('Crosswalk Particulates'!$E:$E,MATCH('2017 EPA Data'!$B2953,'Crosswalk Particulates'!$D:$D,0))</f>
        <v>0</v>
      </c>
      <c r="H2953" s="50">
        <f t="shared" si="46"/>
        <v>0</v>
      </c>
    </row>
    <row r="2954" spans="1:8" hidden="1" x14ac:dyDescent="0.25">
      <c r="A2954" s="31" t="s">
        <v>2410</v>
      </c>
      <c r="B2954" s="31" t="s">
        <v>2688</v>
      </c>
      <c r="C2954" s="31" t="s">
        <v>2408</v>
      </c>
      <c r="D2954" s="41">
        <v>429.25965400000001</v>
      </c>
      <c r="E2954" s="31" t="s">
        <v>2409</v>
      </c>
      <c r="F2954" s="35" t="str">
        <f>INDEX('Crosswalk Particulates'!$B:$B,MATCH('2017 EPA Data'!A2954,'Crosswalk Particulates'!$A:$A,0))</f>
        <v>process-other-industry</v>
      </c>
      <c r="G2954" s="39">
        <f>INDEX('Crosswalk Particulates'!$E:$E,MATCH('2017 EPA Data'!$B2954,'Crosswalk Particulates'!$D:$D,0))</f>
        <v>0</v>
      </c>
      <c r="H2954" s="50">
        <f t="shared" si="46"/>
        <v>0</v>
      </c>
    </row>
    <row r="2955" spans="1:8" hidden="1" x14ac:dyDescent="0.25">
      <c r="A2955" s="31" t="s">
        <v>2429</v>
      </c>
      <c r="B2955" s="31" t="s">
        <v>2547</v>
      </c>
      <c r="C2955" s="31" t="s">
        <v>2408</v>
      </c>
      <c r="D2955" s="41">
        <v>424.93769932009002</v>
      </c>
      <c r="E2955" s="31" t="s">
        <v>2409</v>
      </c>
      <c r="F2955" s="35" t="str">
        <f>INDEX('Crosswalk Particulates'!$B:$B,MATCH('2017 EPA Data'!A2955,'Crosswalk Particulates'!$A:$A,0))</f>
        <v>process-other-industry</v>
      </c>
      <c r="G2955" s="39">
        <f>INDEX('Crosswalk Particulates'!$E:$E,MATCH('2017 EPA Data'!$B2955,'Crosswalk Particulates'!$D:$D,0))</f>
        <v>0</v>
      </c>
      <c r="H2955" s="50">
        <f t="shared" si="46"/>
        <v>0</v>
      </c>
    </row>
    <row r="2956" spans="1:8" hidden="1" x14ac:dyDescent="0.25">
      <c r="A2956" s="31" t="s">
        <v>2438</v>
      </c>
      <c r="B2956" s="31" t="s">
        <v>2680</v>
      </c>
      <c r="C2956" s="31" t="s">
        <v>2408</v>
      </c>
      <c r="D2956" s="41">
        <v>420.59460587000001</v>
      </c>
      <c r="E2956" s="31" t="s">
        <v>2409</v>
      </c>
      <c r="F2956" s="35" t="str">
        <f>INDEX('Crosswalk Particulates'!$B:$B,MATCH('2017 EPA Data'!A2956,'Crosswalk Particulates'!$A:$A,0))</f>
        <v>process-other-industry</v>
      </c>
      <c r="G2956" s="39">
        <f>INDEX('Crosswalk Particulates'!$E:$E,MATCH('2017 EPA Data'!$B2956,'Crosswalk Particulates'!$D:$D,0))</f>
        <v>0</v>
      </c>
      <c r="H2956" s="50">
        <f t="shared" si="46"/>
        <v>0</v>
      </c>
    </row>
    <row r="2957" spans="1:8" hidden="1" x14ac:dyDescent="0.25">
      <c r="A2957" s="31" t="s">
        <v>2555</v>
      </c>
      <c r="B2957" s="31" t="s">
        <v>2607</v>
      </c>
      <c r="D2957" s="41">
        <v>420.31813640008659</v>
      </c>
      <c r="E2957" s="31" t="s">
        <v>2413</v>
      </c>
      <c r="F2957" s="35" t="str">
        <f>INDEX('Crosswalk Particulates'!$B:$B,MATCH('2017 EPA Data'!A2957,'Crosswalk Particulates'!$A:$A,0))</f>
        <v>Commercial Buildings Sector</v>
      </c>
      <c r="G2957" s="39" t="str">
        <f>INDEX('Crosswalk Particulates'!$E:$E,MATCH('2017 EPA Data'!$B2957,'Crosswalk Particulates'!$D:$D,0))</f>
        <v>BC</v>
      </c>
      <c r="H2957" s="50">
        <f t="shared" si="46"/>
        <v>381306652.75656271</v>
      </c>
    </row>
    <row r="2958" spans="1:8" hidden="1" x14ac:dyDescent="0.25">
      <c r="A2958" s="31" t="s">
        <v>2418</v>
      </c>
      <c r="B2958" s="31" t="s">
        <v>2544</v>
      </c>
      <c r="C2958" s="31" t="s">
        <v>2408</v>
      </c>
      <c r="D2958" s="41">
        <v>418.40234428917353</v>
      </c>
      <c r="E2958" s="31" t="s">
        <v>2409</v>
      </c>
      <c r="F2958" s="35" t="str">
        <f>INDEX('Crosswalk Particulates'!$B:$B,MATCH('2017 EPA Data'!A2958,'Crosswalk Particulates'!$A:$A,0))</f>
        <v>Transportation Sector</v>
      </c>
      <c r="G2958" s="39">
        <f>INDEX('Crosswalk Particulates'!$E:$E,MATCH('2017 EPA Data'!$B2958,'Crosswalk Particulates'!$D:$D,0))</f>
        <v>0</v>
      </c>
      <c r="H2958" s="50">
        <f t="shared" si="46"/>
        <v>0</v>
      </c>
    </row>
    <row r="2959" spans="1:8" hidden="1" x14ac:dyDescent="0.25">
      <c r="A2959" s="31" t="s">
        <v>2473</v>
      </c>
      <c r="B2959" s="31" t="s">
        <v>2644</v>
      </c>
      <c r="D2959" s="41">
        <v>416.92270883585326</v>
      </c>
      <c r="E2959" s="31" t="s">
        <v>2413</v>
      </c>
      <c r="F2959" s="35" t="str">
        <f>INDEX('Crosswalk Particulates'!$B:$B,MATCH('2017 EPA Data'!A2959,'Crosswalk Particulates'!$A:$A,0))</f>
        <v>Commercial Buildings Sector</v>
      </c>
      <c r="G2959" s="39">
        <f>INDEX('Crosswalk Particulates'!$E:$E,MATCH('2017 EPA Data'!$B2959,'Crosswalk Particulates'!$D:$D,0))</f>
        <v>0</v>
      </c>
      <c r="H2959" s="50">
        <f t="shared" si="46"/>
        <v>378226369.02128553</v>
      </c>
    </row>
    <row r="2960" spans="1:8" hidden="1" x14ac:dyDescent="0.25">
      <c r="A2960" s="31" t="s">
        <v>2460</v>
      </c>
      <c r="B2960" s="31" t="s">
        <v>2516</v>
      </c>
      <c r="C2960" s="31" t="s">
        <v>2408</v>
      </c>
      <c r="D2960" s="41">
        <v>414.93109587205197</v>
      </c>
      <c r="E2960" s="31" t="s">
        <v>2409</v>
      </c>
      <c r="F2960" s="35" t="str">
        <f>INDEX('Crosswalk Particulates'!$B:$B,MATCH('2017 EPA Data'!A2960,'Crosswalk Particulates'!$A:$A,0))</f>
        <v>Transportation Sector</v>
      </c>
      <c r="G2960" s="39">
        <f>INDEX('Crosswalk Particulates'!$E:$E,MATCH('2017 EPA Data'!$B2960,'Crosswalk Particulates'!$D:$D,0))</f>
        <v>0</v>
      </c>
      <c r="H2960" s="50">
        <f t="shared" si="46"/>
        <v>0</v>
      </c>
    </row>
    <row r="2961" spans="1:8" hidden="1" x14ac:dyDescent="0.25">
      <c r="A2961" s="31" t="s">
        <v>2418</v>
      </c>
      <c r="B2961" s="31" t="s">
        <v>2666</v>
      </c>
      <c r="C2961" s="31" t="s">
        <v>2408</v>
      </c>
      <c r="D2961" s="41">
        <v>414.91956859858306</v>
      </c>
      <c r="E2961" s="31" t="s">
        <v>2409</v>
      </c>
      <c r="F2961" s="35" t="str">
        <f>INDEX('Crosswalk Particulates'!$B:$B,MATCH('2017 EPA Data'!A2961,'Crosswalk Particulates'!$A:$A,0))</f>
        <v>Transportation Sector</v>
      </c>
      <c r="G2961" s="39">
        <f>INDEX('Crosswalk Particulates'!$E:$E,MATCH('2017 EPA Data'!$B2961,'Crosswalk Particulates'!$D:$D,0))</f>
        <v>0</v>
      </c>
      <c r="H2961" s="50">
        <f t="shared" si="46"/>
        <v>0</v>
      </c>
    </row>
    <row r="2962" spans="1:8" hidden="1" x14ac:dyDescent="0.25">
      <c r="A2962" s="31" t="s">
        <v>2446</v>
      </c>
      <c r="B2962" s="31" t="s">
        <v>2602</v>
      </c>
      <c r="C2962" s="31" t="s">
        <v>2408</v>
      </c>
      <c r="D2962" s="41">
        <v>414.85570000000001</v>
      </c>
      <c r="E2962" s="31" t="s">
        <v>2409</v>
      </c>
      <c r="F2962" s="35" t="str">
        <f>INDEX('Crosswalk Particulates'!$B:$B,MATCH('2017 EPA Data'!A2962,'Crosswalk Particulates'!$A:$A,0))</f>
        <v>process-other-industry</v>
      </c>
      <c r="G2962" s="39">
        <f>INDEX('Crosswalk Particulates'!$E:$E,MATCH('2017 EPA Data'!$B2962,'Crosswalk Particulates'!$D:$D,0))</f>
        <v>0</v>
      </c>
      <c r="H2962" s="50">
        <f t="shared" si="46"/>
        <v>0</v>
      </c>
    </row>
    <row r="2963" spans="1:8" hidden="1" x14ac:dyDescent="0.25">
      <c r="A2963" s="31" t="s">
        <v>2446</v>
      </c>
      <c r="B2963" s="31" t="s">
        <v>2453</v>
      </c>
      <c r="C2963" s="31" t="s">
        <v>2408</v>
      </c>
      <c r="D2963" s="41">
        <v>414.30314585859998</v>
      </c>
      <c r="E2963" s="31" t="s">
        <v>2409</v>
      </c>
      <c r="F2963" s="35" t="str">
        <f>INDEX('Crosswalk Particulates'!$B:$B,MATCH('2017 EPA Data'!A2963,'Crosswalk Particulates'!$A:$A,0))</f>
        <v>process-other-industry</v>
      </c>
      <c r="G2963" s="39">
        <f>INDEX('Crosswalk Particulates'!$E:$E,MATCH('2017 EPA Data'!$B2963,'Crosswalk Particulates'!$D:$D,0))</f>
        <v>0</v>
      </c>
      <c r="H2963" s="50">
        <f t="shared" si="46"/>
        <v>0</v>
      </c>
    </row>
    <row r="2964" spans="1:8" hidden="1" x14ac:dyDescent="0.25">
      <c r="A2964" s="31" t="s">
        <v>2410</v>
      </c>
      <c r="B2964" s="31" t="s">
        <v>2612</v>
      </c>
      <c r="C2964" s="31" t="s">
        <v>2408</v>
      </c>
      <c r="D2964" s="41">
        <v>411.50855999999999</v>
      </c>
      <c r="E2964" s="31" t="s">
        <v>2409</v>
      </c>
      <c r="F2964" s="35" t="str">
        <f>INDEX('Crosswalk Particulates'!$B:$B,MATCH('2017 EPA Data'!A2964,'Crosswalk Particulates'!$A:$A,0))</f>
        <v>process-other-industry</v>
      </c>
      <c r="G2964" s="39">
        <f>INDEX('Crosswalk Particulates'!$E:$E,MATCH('2017 EPA Data'!$B2964,'Crosswalk Particulates'!$D:$D,0))</f>
        <v>0</v>
      </c>
      <c r="H2964" s="50">
        <f t="shared" si="46"/>
        <v>0</v>
      </c>
    </row>
    <row r="2965" spans="1:8" hidden="1" x14ac:dyDescent="0.25">
      <c r="A2965" s="31" t="s">
        <v>2456</v>
      </c>
      <c r="B2965" s="31" t="s">
        <v>2465</v>
      </c>
      <c r="C2965" s="31" t="s">
        <v>2408</v>
      </c>
      <c r="D2965" s="41">
        <v>410.64141899999998</v>
      </c>
      <c r="E2965" s="31" t="s">
        <v>2409</v>
      </c>
      <c r="F2965" s="35" t="str">
        <f>INDEX('Crosswalk Particulates'!$B:$B,MATCH('2017 EPA Data'!A2965,'Crosswalk Particulates'!$A:$A,0))</f>
        <v>Electricity Sector</v>
      </c>
      <c r="G2965" s="39">
        <f>INDEX('Crosswalk Particulates'!$E:$E,MATCH('2017 EPA Data'!$B2965,'Crosswalk Particulates'!$D:$D,0))</f>
        <v>0</v>
      </c>
      <c r="H2965" s="50">
        <f t="shared" si="46"/>
        <v>0</v>
      </c>
    </row>
    <row r="2966" spans="1:8" hidden="1" x14ac:dyDescent="0.25">
      <c r="A2966" s="31" t="s">
        <v>2510</v>
      </c>
      <c r="B2966" s="31" t="s">
        <v>2648</v>
      </c>
      <c r="C2966" s="31" t="s">
        <v>2408</v>
      </c>
      <c r="D2966" s="41">
        <v>409.62580000000003</v>
      </c>
      <c r="E2966" s="31" t="s">
        <v>2409</v>
      </c>
      <c r="F2966" s="35" t="str">
        <f>INDEX('Crosswalk Particulates'!$B:$B,MATCH('2017 EPA Data'!A2966,'Crosswalk Particulates'!$A:$A,0))</f>
        <v>process-iron and steel-industry</v>
      </c>
      <c r="G2966" s="39">
        <f>INDEX('Crosswalk Particulates'!$E:$E,MATCH('2017 EPA Data'!$B2966,'Crosswalk Particulates'!$D:$D,0))</f>
        <v>0</v>
      </c>
      <c r="H2966" s="50">
        <f t="shared" si="46"/>
        <v>0</v>
      </c>
    </row>
    <row r="2967" spans="1:8" hidden="1" x14ac:dyDescent="0.25">
      <c r="A2967" s="31" t="s">
        <v>2486</v>
      </c>
      <c r="B2967" s="31" t="s">
        <v>2613</v>
      </c>
      <c r="C2967" s="31" t="s">
        <v>2408</v>
      </c>
      <c r="D2967" s="41">
        <v>409.39325000000002</v>
      </c>
      <c r="E2967" s="31" t="s">
        <v>2409</v>
      </c>
      <c r="F2967" s="35" t="str">
        <f>INDEX('Crosswalk Particulates'!$B:$B,MATCH('2017 EPA Data'!A2967,'Crosswalk Particulates'!$A:$A,0))</f>
        <v>process-other-industry</v>
      </c>
      <c r="G2967" s="39">
        <f>INDEX('Crosswalk Particulates'!$E:$E,MATCH('2017 EPA Data'!$B2967,'Crosswalk Particulates'!$D:$D,0))</f>
        <v>0</v>
      </c>
      <c r="H2967" s="50">
        <f t="shared" si="46"/>
        <v>0</v>
      </c>
    </row>
    <row r="2968" spans="1:8" hidden="1" x14ac:dyDescent="0.25">
      <c r="A2968" s="31" t="s">
        <v>2472</v>
      </c>
      <c r="B2968" s="31" t="s">
        <v>2580</v>
      </c>
      <c r="C2968" s="31" t="s">
        <v>2408</v>
      </c>
      <c r="D2968" s="41">
        <v>407.87939999999998</v>
      </c>
      <c r="E2968" s="31" t="s">
        <v>2409</v>
      </c>
      <c r="F2968" s="35" t="str">
        <f>INDEX('Crosswalk Particulates'!$B:$B,MATCH('2017 EPA Data'!A2968,'Crosswalk Particulates'!$A:$A,0))</f>
        <v>Electricity Sector</v>
      </c>
      <c r="G2968" s="39">
        <f>INDEX('Crosswalk Particulates'!$E:$E,MATCH('2017 EPA Data'!$B2968,'Crosswalk Particulates'!$D:$D,0))</f>
        <v>0</v>
      </c>
      <c r="H2968" s="50">
        <f t="shared" si="46"/>
        <v>0</v>
      </c>
    </row>
    <row r="2969" spans="1:8" hidden="1" x14ac:dyDescent="0.25">
      <c r="A2969" s="31" t="s">
        <v>2540</v>
      </c>
      <c r="B2969" s="31" t="s">
        <v>2617</v>
      </c>
      <c r="C2969" s="31" t="s">
        <v>2408</v>
      </c>
      <c r="D2969" s="41">
        <v>407.34297081031207</v>
      </c>
      <c r="E2969" s="31" t="s">
        <v>2409</v>
      </c>
      <c r="F2969" s="35" t="str">
        <f>INDEX('Crosswalk Particulates'!$B:$B,MATCH('2017 EPA Data'!A2969,'Crosswalk Particulates'!$A:$A,0))</f>
        <v>Electricity Sector</v>
      </c>
      <c r="G2969" s="39">
        <f>INDEX('Crosswalk Particulates'!$E:$E,MATCH('2017 EPA Data'!$B2969,'Crosswalk Particulates'!$D:$D,0))</f>
        <v>0</v>
      </c>
      <c r="H2969" s="50">
        <f t="shared" si="46"/>
        <v>0</v>
      </c>
    </row>
    <row r="2970" spans="1:8" hidden="1" x14ac:dyDescent="0.25">
      <c r="A2970" s="31" t="s">
        <v>2555</v>
      </c>
      <c r="B2970" s="31" t="s">
        <v>2585</v>
      </c>
      <c r="C2970" s="31" t="s">
        <v>2408</v>
      </c>
      <c r="D2970" s="41">
        <v>405.44789938971235</v>
      </c>
      <c r="E2970" s="31" t="s">
        <v>2409</v>
      </c>
      <c r="F2970" s="35" t="str">
        <f>INDEX('Crosswalk Particulates'!$B:$B,MATCH('2017 EPA Data'!A2970,'Crosswalk Particulates'!$A:$A,0))</f>
        <v>Commercial Buildings Sector</v>
      </c>
      <c r="G2970" s="39">
        <f>INDEX('Crosswalk Particulates'!$E:$E,MATCH('2017 EPA Data'!$B2970,'Crosswalk Particulates'!$D:$D,0))</f>
        <v>0</v>
      </c>
      <c r="H2970" s="50">
        <f t="shared" si="46"/>
        <v>0</v>
      </c>
    </row>
    <row r="2971" spans="1:8" hidden="1" x14ac:dyDescent="0.25">
      <c r="A2971" s="31" t="s">
        <v>2444</v>
      </c>
      <c r="B2971" s="31" t="s">
        <v>2536</v>
      </c>
      <c r="C2971" s="31" t="s">
        <v>2408</v>
      </c>
      <c r="D2971" s="41">
        <v>405.35505999999998</v>
      </c>
      <c r="E2971" s="31" t="s">
        <v>2409</v>
      </c>
      <c r="F2971" s="35" t="str">
        <f>INDEX('Crosswalk Particulates'!$B:$B,MATCH('2017 EPA Data'!A2971,'Crosswalk Particulates'!$A:$A,0))</f>
        <v>process-other-industry</v>
      </c>
      <c r="G2971" s="39">
        <f>INDEX('Crosswalk Particulates'!$E:$E,MATCH('2017 EPA Data'!$B2971,'Crosswalk Particulates'!$D:$D,0))</f>
        <v>0</v>
      </c>
      <c r="H2971" s="50">
        <f t="shared" si="46"/>
        <v>0</v>
      </c>
    </row>
    <row r="2972" spans="1:8" hidden="1" x14ac:dyDescent="0.25">
      <c r="A2972" s="31" t="s">
        <v>2510</v>
      </c>
      <c r="B2972" s="31" t="s">
        <v>2517</v>
      </c>
      <c r="C2972" s="31" t="s">
        <v>2408</v>
      </c>
      <c r="D2972" s="41">
        <v>403.49065202399998</v>
      </c>
      <c r="E2972" s="31" t="s">
        <v>2409</v>
      </c>
      <c r="F2972" s="35" t="str">
        <f>INDEX('Crosswalk Particulates'!$B:$B,MATCH('2017 EPA Data'!A2972,'Crosswalk Particulates'!$A:$A,0))</f>
        <v>process-iron and steel-industry</v>
      </c>
      <c r="G2972" s="39">
        <f>INDEX('Crosswalk Particulates'!$E:$E,MATCH('2017 EPA Data'!$B2972,'Crosswalk Particulates'!$D:$D,0))</f>
        <v>0</v>
      </c>
      <c r="H2972" s="50">
        <f t="shared" si="46"/>
        <v>0</v>
      </c>
    </row>
    <row r="2973" spans="1:8" hidden="1" x14ac:dyDescent="0.25">
      <c r="A2973" s="31" t="s">
        <v>2475</v>
      </c>
      <c r="B2973" s="31" t="s">
        <v>2488</v>
      </c>
      <c r="C2973" s="31" t="s">
        <v>2412</v>
      </c>
      <c r="D2973" s="41">
        <v>401.58902039999998</v>
      </c>
      <c r="E2973" s="31" t="s">
        <v>2413</v>
      </c>
      <c r="F2973" s="35" t="str">
        <f>INDEX('Crosswalk Particulates'!$B:$B,MATCH('2017 EPA Data'!A2973,'Crosswalk Particulates'!$A:$A,0))</f>
        <v>Electricity Sector</v>
      </c>
      <c r="G2973" s="39" t="str">
        <f>INDEX('Crosswalk Particulates'!$E:$E,MATCH('2017 EPA Data'!$B2973,'Crosswalk Particulates'!$D:$D,0))</f>
        <v>CH4</v>
      </c>
      <c r="H2973" s="50">
        <f t="shared" si="46"/>
        <v>364315864.32128894</v>
      </c>
    </row>
    <row r="2974" spans="1:8" hidden="1" x14ac:dyDescent="0.25">
      <c r="A2974" s="31" t="s">
        <v>2469</v>
      </c>
      <c r="B2974" s="31" t="s">
        <v>2607</v>
      </c>
      <c r="D2974" s="41">
        <v>400.65093085954817</v>
      </c>
      <c r="E2974" s="31" t="s">
        <v>2413</v>
      </c>
      <c r="F2974" s="35" t="str">
        <f>INDEX('Crosswalk Particulates'!$B:$B,MATCH('2017 EPA Data'!A2974,'Crosswalk Particulates'!$A:$A,0))</f>
        <v>process-chemicals-industry</v>
      </c>
      <c r="G2974" s="39" t="str">
        <f>INDEX('Crosswalk Particulates'!$E:$E,MATCH('2017 EPA Data'!$B2974,'Crosswalk Particulates'!$D:$D,0))</f>
        <v>BC</v>
      </c>
      <c r="H2974" s="50">
        <f t="shared" si="46"/>
        <v>363464842.79335958</v>
      </c>
    </row>
    <row r="2975" spans="1:8" hidden="1" x14ac:dyDescent="0.25">
      <c r="A2975" s="31" t="s">
        <v>2410</v>
      </c>
      <c r="B2975" s="31" t="s">
        <v>2689</v>
      </c>
      <c r="C2975" s="31" t="s">
        <v>2408</v>
      </c>
      <c r="D2975" s="41">
        <v>400</v>
      </c>
      <c r="E2975" s="31" t="s">
        <v>2409</v>
      </c>
      <c r="F2975" s="35" t="str">
        <f>INDEX('Crosswalk Particulates'!$B:$B,MATCH('2017 EPA Data'!A2975,'Crosswalk Particulates'!$A:$A,0))</f>
        <v>process-other-industry</v>
      </c>
      <c r="G2975" s="39">
        <f>INDEX('Crosswalk Particulates'!$E:$E,MATCH('2017 EPA Data'!$B2975,'Crosswalk Particulates'!$D:$D,0))</f>
        <v>0</v>
      </c>
      <c r="H2975" s="50">
        <f t="shared" si="46"/>
        <v>0</v>
      </c>
    </row>
    <row r="2976" spans="1:8" hidden="1" x14ac:dyDescent="0.25">
      <c r="A2976" s="31" t="s">
        <v>2483</v>
      </c>
      <c r="B2976" s="31" t="s">
        <v>2551</v>
      </c>
      <c r="C2976" s="31" t="s">
        <v>2408</v>
      </c>
      <c r="D2976" s="41">
        <v>398.2731</v>
      </c>
      <c r="E2976" s="31" t="s">
        <v>2409</v>
      </c>
      <c r="F2976" s="35" t="str">
        <f>INDEX('Crosswalk Particulates'!$B:$B,MATCH('2017 EPA Data'!A2976,'Crosswalk Particulates'!$A:$A,0))</f>
        <v>process-ngps-industry</v>
      </c>
      <c r="G2976" s="39">
        <f>INDEX('Crosswalk Particulates'!$E:$E,MATCH('2017 EPA Data'!$B2976,'Crosswalk Particulates'!$D:$D,0))</f>
        <v>0</v>
      </c>
      <c r="H2976" s="50">
        <f t="shared" si="46"/>
        <v>0</v>
      </c>
    </row>
    <row r="2977" spans="1:8" hidden="1" x14ac:dyDescent="0.25">
      <c r="A2977" s="31" t="s">
        <v>2523</v>
      </c>
      <c r="B2977" s="31" t="s">
        <v>2559</v>
      </c>
      <c r="C2977" s="31" t="s">
        <v>2408</v>
      </c>
      <c r="D2977" s="41">
        <v>398.03051582294</v>
      </c>
      <c r="E2977" s="31" t="s">
        <v>2409</v>
      </c>
      <c r="F2977" s="35" t="str">
        <f>INDEX('Crosswalk Particulates'!$B:$B,MATCH('2017 EPA Data'!A2977,'Crosswalk Particulates'!$A:$A,0))</f>
        <v>industry-fuel-other</v>
      </c>
      <c r="G2977" s="39">
        <f>INDEX('Crosswalk Particulates'!$E:$E,MATCH('2017 EPA Data'!$B2977,'Crosswalk Particulates'!$D:$D,0))</f>
        <v>0</v>
      </c>
      <c r="H2977" s="50">
        <f t="shared" si="46"/>
        <v>0</v>
      </c>
    </row>
    <row r="2978" spans="1:8" hidden="1" x14ac:dyDescent="0.25">
      <c r="A2978" s="31" t="s">
        <v>2436</v>
      </c>
      <c r="B2978" s="31" t="s">
        <v>2506</v>
      </c>
      <c r="C2978" s="31" t="s">
        <v>2448</v>
      </c>
      <c r="D2978" s="41">
        <v>397.71809649945777</v>
      </c>
      <c r="E2978" s="31" t="s">
        <v>2413</v>
      </c>
      <c r="F2978" s="35" t="str">
        <f>INDEX('Crosswalk Particulates'!$B:$B,MATCH('2017 EPA Data'!A2978,'Crosswalk Particulates'!$A:$A,0))</f>
        <v>Transportation Sector</v>
      </c>
      <c r="G2978" s="39" t="str">
        <f>INDEX('Crosswalk Particulates'!$E:$E,MATCH('2017 EPA Data'!$B2978,'Crosswalk Particulates'!$D:$D,0))</f>
        <v>SOx</v>
      </c>
      <c r="H2978" s="50">
        <f t="shared" si="46"/>
        <v>360804217.05278718</v>
      </c>
    </row>
    <row r="2979" spans="1:8" hidden="1" x14ac:dyDescent="0.25">
      <c r="A2979" s="31" t="s">
        <v>2450</v>
      </c>
      <c r="B2979" s="31" t="s">
        <v>2682</v>
      </c>
      <c r="C2979" s="31" t="s">
        <v>2408</v>
      </c>
      <c r="D2979" s="41">
        <v>396.35168171150116</v>
      </c>
      <c r="E2979" s="31" t="s">
        <v>2409</v>
      </c>
      <c r="F2979" s="35" t="str">
        <f>INDEX('Crosswalk Particulates'!$B:$B,MATCH('2017 EPA Data'!A2979,'Crosswalk Particulates'!$A:$A,0))</f>
        <v>process-waste-industry</v>
      </c>
      <c r="G2979" s="39">
        <f>INDEX('Crosswalk Particulates'!$E:$E,MATCH('2017 EPA Data'!$B2979,'Crosswalk Particulates'!$D:$D,0))</f>
        <v>0</v>
      </c>
      <c r="H2979" s="50">
        <f t="shared" si="46"/>
        <v>0</v>
      </c>
    </row>
    <row r="2980" spans="1:8" hidden="1" x14ac:dyDescent="0.25">
      <c r="A2980" s="31" t="s">
        <v>2456</v>
      </c>
      <c r="B2980" s="31" t="s">
        <v>2602</v>
      </c>
      <c r="C2980" s="31" t="s">
        <v>2408</v>
      </c>
      <c r="D2980" s="41">
        <v>394.24</v>
      </c>
      <c r="E2980" s="31" t="s">
        <v>2409</v>
      </c>
      <c r="F2980" s="35" t="str">
        <f>INDEX('Crosswalk Particulates'!$B:$B,MATCH('2017 EPA Data'!A2980,'Crosswalk Particulates'!$A:$A,0))</f>
        <v>Electricity Sector</v>
      </c>
      <c r="G2980" s="39">
        <f>INDEX('Crosswalk Particulates'!$E:$E,MATCH('2017 EPA Data'!$B2980,'Crosswalk Particulates'!$D:$D,0))</f>
        <v>0</v>
      </c>
      <c r="H2980" s="50">
        <f t="shared" si="46"/>
        <v>0</v>
      </c>
    </row>
    <row r="2981" spans="1:8" hidden="1" x14ac:dyDescent="0.25">
      <c r="A2981" s="31" t="s">
        <v>2583</v>
      </c>
      <c r="B2981" s="31" t="s">
        <v>2607</v>
      </c>
      <c r="D2981" s="41">
        <v>394.08499556393127</v>
      </c>
      <c r="E2981" s="31" t="s">
        <v>2413</v>
      </c>
      <c r="F2981" s="35" t="str">
        <f>INDEX('Crosswalk Particulates'!$B:$B,MATCH('2017 EPA Data'!A2981,'Crosswalk Particulates'!$A:$A,0))</f>
        <v>Residential Buildings Sector</v>
      </c>
      <c r="G2981" s="39" t="str">
        <f>INDEX('Crosswalk Particulates'!$E:$E,MATCH('2017 EPA Data'!$B2981,'Crosswalk Particulates'!$D:$D,0))</f>
        <v>BC</v>
      </c>
      <c r="H2981" s="50">
        <f t="shared" si="46"/>
        <v>357508319.40554953</v>
      </c>
    </row>
    <row r="2982" spans="1:8" hidden="1" x14ac:dyDescent="0.25">
      <c r="A2982" s="31" t="s">
        <v>2483</v>
      </c>
      <c r="B2982" s="31" t="s">
        <v>2561</v>
      </c>
      <c r="C2982" s="31" t="s">
        <v>2408</v>
      </c>
      <c r="D2982" s="41">
        <v>392.21452144</v>
      </c>
      <c r="E2982" s="31" t="s">
        <v>2409</v>
      </c>
      <c r="F2982" s="35" t="str">
        <f>INDEX('Crosswalk Particulates'!$B:$B,MATCH('2017 EPA Data'!A2982,'Crosswalk Particulates'!$A:$A,0))</f>
        <v>process-ngps-industry</v>
      </c>
      <c r="G2982" s="39">
        <f>INDEX('Crosswalk Particulates'!$E:$E,MATCH('2017 EPA Data'!$B2982,'Crosswalk Particulates'!$D:$D,0))</f>
        <v>0</v>
      </c>
      <c r="H2982" s="50">
        <f t="shared" si="46"/>
        <v>0</v>
      </c>
    </row>
    <row r="2983" spans="1:8" hidden="1" x14ac:dyDescent="0.25">
      <c r="A2983" s="31" t="s">
        <v>2438</v>
      </c>
      <c r="B2983" s="31" t="s">
        <v>2496</v>
      </c>
      <c r="C2983" s="31" t="s">
        <v>2448</v>
      </c>
      <c r="D2983" s="41">
        <v>390.71803901734501</v>
      </c>
      <c r="E2983" s="31" t="s">
        <v>2413</v>
      </c>
      <c r="F2983" s="35" t="str">
        <f>INDEX('Crosswalk Particulates'!$B:$B,MATCH('2017 EPA Data'!A2983,'Crosswalk Particulates'!$A:$A,0))</f>
        <v>process-other-industry</v>
      </c>
      <c r="G2983" s="39">
        <f>INDEX('Crosswalk Particulates'!$E:$E,MATCH('2017 EPA Data'!$B2983,'Crosswalk Particulates'!$D:$D,0))</f>
        <v>0</v>
      </c>
      <c r="H2983" s="50">
        <f t="shared" si="46"/>
        <v>354453864.17373067</v>
      </c>
    </row>
    <row r="2984" spans="1:8" hidden="1" x14ac:dyDescent="0.25">
      <c r="A2984" s="31" t="s">
        <v>2546</v>
      </c>
      <c r="B2984" s="31" t="s">
        <v>2642</v>
      </c>
      <c r="C2984" s="31" t="s">
        <v>2408</v>
      </c>
      <c r="D2984" s="41">
        <v>388.44606174660333</v>
      </c>
      <c r="E2984" s="31" t="s">
        <v>2409</v>
      </c>
      <c r="F2984" s="35" t="str">
        <f>INDEX('Crosswalk Particulates'!$B:$B,MATCH('2017 EPA Data'!A2984,'Crosswalk Particulates'!$A:$A,0))</f>
        <v>Commercial Buildings Sector</v>
      </c>
      <c r="G2984" s="39">
        <f>INDEX('Crosswalk Particulates'!$E:$E,MATCH('2017 EPA Data'!$B2984,'Crosswalk Particulates'!$D:$D,0))</f>
        <v>0</v>
      </c>
      <c r="H2984" s="50">
        <f t="shared" si="46"/>
        <v>0</v>
      </c>
    </row>
    <row r="2985" spans="1:8" hidden="1" x14ac:dyDescent="0.25">
      <c r="A2985" s="31" t="s">
        <v>2523</v>
      </c>
      <c r="B2985" s="31" t="s">
        <v>2590</v>
      </c>
      <c r="C2985" s="31" t="s">
        <v>2408</v>
      </c>
      <c r="D2985" s="41">
        <v>384.0926</v>
      </c>
      <c r="E2985" s="31" t="s">
        <v>2409</v>
      </c>
      <c r="F2985" s="35" t="str">
        <f>INDEX('Crosswalk Particulates'!$B:$B,MATCH('2017 EPA Data'!A2985,'Crosswalk Particulates'!$A:$A,0))</f>
        <v>industry-fuel-other</v>
      </c>
      <c r="G2985" s="39">
        <f>INDEX('Crosswalk Particulates'!$E:$E,MATCH('2017 EPA Data'!$B2985,'Crosswalk Particulates'!$D:$D,0))</f>
        <v>0</v>
      </c>
      <c r="H2985" s="50">
        <f t="shared" si="46"/>
        <v>0</v>
      </c>
    </row>
    <row r="2986" spans="1:8" hidden="1" x14ac:dyDescent="0.25">
      <c r="A2986" s="31" t="s">
        <v>2523</v>
      </c>
      <c r="B2986" s="31" t="s">
        <v>2619</v>
      </c>
      <c r="C2986" s="31" t="s">
        <v>2408</v>
      </c>
      <c r="D2986" s="41">
        <v>384.0818386528893</v>
      </c>
      <c r="E2986" s="31" t="s">
        <v>2409</v>
      </c>
      <c r="F2986" s="35" t="str">
        <f>INDEX('Crosswalk Particulates'!$B:$B,MATCH('2017 EPA Data'!A2986,'Crosswalk Particulates'!$A:$A,0))</f>
        <v>industry-fuel-other</v>
      </c>
      <c r="G2986" s="39">
        <f>INDEX('Crosswalk Particulates'!$E:$E,MATCH('2017 EPA Data'!$B2986,'Crosswalk Particulates'!$D:$D,0))</f>
        <v>0</v>
      </c>
      <c r="H2986" s="50">
        <f t="shared" si="46"/>
        <v>0</v>
      </c>
    </row>
    <row r="2987" spans="1:8" hidden="1" x14ac:dyDescent="0.25">
      <c r="A2987" s="31" t="s">
        <v>2487</v>
      </c>
      <c r="B2987" s="31" t="s">
        <v>2541</v>
      </c>
      <c r="C2987" s="31" t="s">
        <v>2408</v>
      </c>
      <c r="D2987" s="41">
        <v>382.76782608000002</v>
      </c>
      <c r="E2987" s="31" t="s">
        <v>2409</v>
      </c>
      <c r="F2987" s="35" t="str">
        <f>INDEX('Crosswalk Particulates'!$B:$B,MATCH('2017 EPA Data'!A2987,'Crosswalk Particulates'!$A:$A,0))</f>
        <v>industry-fuel-coal</v>
      </c>
      <c r="G2987" s="39">
        <f>INDEX('Crosswalk Particulates'!$E:$E,MATCH('2017 EPA Data'!$B2987,'Crosswalk Particulates'!$D:$D,0))</f>
        <v>0</v>
      </c>
      <c r="H2987" s="50">
        <f t="shared" si="46"/>
        <v>0</v>
      </c>
    </row>
    <row r="2988" spans="1:8" hidden="1" x14ac:dyDescent="0.25">
      <c r="A2988" s="31" t="s">
        <v>2438</v>
      </c>
      <c r="B2988" s="31" t="s">
        <v>2578</v>
      </c>
      <c r="C2988" s="31" t="s">
        <v>2408</v>
      </c>
      <c r="D2988" s="41">
        <v>382.35121475679409</v>
      </c>
      <c r="E2988" s="31" t="s">
        <v>2409</v>
      </c>
      <c r="F2988" s="35" t="str">
        <f>INDEX('Crosswalk Particulates'!$B:$B,MATCH('2017 EPA Data'!A2988,'Crosswalk Particulates'!$A:$A,0))</f>
        <v>process-other-industry</v>
      </c>
      <c r="G2988" s="39">
        <f>INDEX('Crosswalk Particulates'!$E:$E,MATCH('2017 EPA Data'!$B2988,'Crosswalk Particulates'!$D:$D,0))</f>
        <v>0</v>
      </c>
      <c r="H2988" s="50">
        <f t="shared" si="46"/>
        <v>0</v>
      </c>
    </row>
    <row r="2989" spans="1:8" hidden="1" x14ac:dyDescent="0.25">
      <c r="A2989" s="31" t="s">
        <v>2546</v>
      </c>
      <c r="B2989" s="31" t="s">
        <v>2497</v>
      </c>
      <c r="C2989" s="31" t="s">
        <v>2408</v>
      </c>
      <c r="D2989" s="41">
        <v>381.41075840000002</v>
      </c>
      <c r="E2989" s="31" t="s">
        <v>2409</v>
      </c>
      <c r="F2989" s="35" t="str">
        <f>INDEX('Crosswalk Particulates'!$B:$B,MATCH('2017 EPA Data'!A2989,'Crosswalk Particulates'!$A:$A,0))</f>
        <v>Commercial Buildings Sector</v>
      </c>
      <c r="G2989" s="39">
        <f>INDEX('Crosswalk Particulates'!$E:$E,MATCH('2017 EPA Data'!$B2989,'Crosswalk Particulates'!$D:$D,0))</f>
        <v>0</v>
      </c>
      <c r="H2989" s="50">
        <f t="shared" si="46"/>
        <v>0</v>
      </c>
    </row>
    <row r="2990" spans="1:8" hidden="1" x14ac:dyDescent="0.25">
      <c r="A2990" s="31" t="s">
        <v>2486</v>
      </c>
      <c r="B2990" s="31" t="s">
        <v>2609</v>
      </c>
      <c r="C2990" s="31" t="s">
        <v>2408</v>
      </c>
      <c r="D2990" s="41">
        <v>380.4</v>
      </c>
      <c r="E2990" s="31" t="s">
        <v>2409</v>
      </c>
      <c r="F2990" s="35" t="str">
        <f>INDEX('Crosswalk Particulates'!$B:$B,MATCH('2017 EPA Data'!A2990,'Crosswalk Particulates'!$A:$A,0))</f>
        <v>process-other-industry</v>
      </c>
      <c r="G2990" s="39">
        <f>INDEX('Crosswalk Particulates'!$E:$E,MATCH('2017 EPA Data'!$B2990,'Crosswalk Particulates'!$D:$D,0))</f>
        <v>0</v>
      </c>
      <c r="H2990" s="50">
        <f t="shared" si="46"/>
        <v>0</v>
      </c>
    </row>
    <row r="2991" spans="1:8" hidden="1" x14ac:dyDescent="0.25">
      <c r="A2991" s="31" t="s">
        <v>2429</v>
      </c>
      <c r="B2991" s="31" t="s">
        <v>2557</v>
      </c>
      <c r="C2991" s="31" t="s">
        <v>2408</v>
      </c>
      <c r="D2991" s="41">
        <v>378.3846408</v>
      </c>
      <c r="E2991" s="31" t="s">
        <v>2409</v>
      </c>
      <c r="F2991" s="35" t="str">
        <f>INDEX('Crosswalk Particulates'!$B:$B,MATCH('2017 EPA Data'!A2991,'Crosswalk Particulates'!$A:$A,0))</f>
        <v>process-other-industry</v>
      </c>
      <c r="G2991" s="39">
        <f>INDEX('Crosswalk Particulates'!$E:$E,MATCH('2017 EPA Data'!$B2991,'Crosswalk Particulates'!$D:$D,0))</f>
        <v>0</v>
      </c>
      <c r="H2991" s="50">
        <f t="shared" si="46"/>
        <v>0</v>
      </c>
    </row>
    <row r="2992" spans="1:8" hidden="1" x14ac:dyDescent="0.25">
      <c r="A2992" s="31" t="s">
        <v>2476</v>
      </c>
      <c r="B2992" s="31" t="s">
        <v>2575</v>
      </c>
      <c r="C2992" s="31" t="s">
        <v>2408</v>
      </c>
      <c r="D2992" s="41">
        <v>378.19587857200003</v>
      </c>
      <c r="E2992" s="31" t="s">
        <v>2409</v>
      </c>
      <c r="F2992" s="35" t="str">
        <f>INDEX('Crosswalk Particulates'!$B:$B,MATCH('2017 EPA Data'!A2992,'Crosswalk Particulates'!$A:$A,0))</f>
        <v>process-other-industry</v>
      </c>
      <c r="G2992" s="39">
        <f>INDEX('Crosswalk Particulates'!$E:$E,MATCH('2017 EPA Data'!$B2992,'Crosswalk Particulates'!$D:$D,0))</f>
        <v>0</v>
      </c>
      <c r="H2992" s="50">
        <f t="shared" si="46"/>
        <v>0</v>
      </c>
    </row>
    <row r="2993" spans="1:8" hidden="1" x14ac:dyDescent="0.25">
      <c r="A2993" s="31" t="s">
        <v>2491</v>
      </c>
      <c r="B2993" s="31" t="s">
        <v>2488</v>
      </c>
      <c r="C2993" s="31" t="s">
        <v>2412</v>
      </c>
      <c r="D2993" s="41">
        <v>377.99135340999999</v>
      </c>
      <c r="E2993" s="31" t="s">
        <v>2413</v>
      </c>
      <c r="F2993" s="35" t="str">
        <f>INDEX('Crosswalk Particulates'!$B:$B,MATCH('2017 EPA Data'!A2993,'Crosswalk Particulates'!$A:$A,0))</f>
        <v>industry-fuel-biomass</v>
      </c>
      <c r="G2993" s="39" t="str">
        <f>INDEX('Crosswalk Particulates'!$E:$E,MATCH('2017 EPA Data'!$B2993,'Crosswalk Particulates'!$D:$D,0))</f>
        <v>CH4</v>
      </c>
      <c r="H2993" s="50">
        <f t="shared" si="46"/>
        <v>342908395.46951407</v>
      </c>
    </row>
    <row r="2994" spans="1:8" hidden="1" x14ac:dyDescent="0.25">
      <c r="A2994" s="31" t="s">
        <v>2546</v>
      </c>
      <c r="B2994" s="31" t="s">
        <v>2427</v>
      </c>
      <c r="C2994" s="31" t="s">
        <v>2408</v>
      </c>
      <c r="D2994" s="41">
        <v>377.29193839999999</v>
      </c>
      <c r="E2994" s="31" t="s">
        <v>2409</v>
      </c>
      <c r="F2994" s="35" t="str">
        <f>INDEX('Crosswalk Particulates'!$B:$B,MATCH('2017 EPA Data'!A2994,'Crosswalk Particulates'!$A:$A,0))</f>
        <v>Commercial Buildings Sector</v>
      </c>
      <c r="G2994" s="39">
        <f>INDEX('Crosswalk Particulates'!$E:$E,MATCH('2017 EPA Data'!$B2994,'Crosswalk Particulates'!$D:$D,0))</f>
        <v>0</v>
      </c>
      <c r="H2994" s="50">
        <f t="shared" si="46"/>
        <v>0</v>
      </c>
    </row>
    <row r="2995" spans="1:8" hidden="1" x14ac:dyDescent="0.25">
      <c r="A2995" s="31" t="s">
        <v>2510</v>
      </c>
      <c r="B2995" s="31" t="s">
        <v>2604</v>
      </c>
      <c r="C2995" s="31" t="s">
        <v>2408</v>
      </c>
      <c r="D2995" s="41">
        <v>376.76</v>
      </c>
      <c r="E2995" s="31" t="s">
        <v>2409</v>
      </c>
      <c r="F2995" s="35" t="str">
        <f>INDEX('Crosswalk Particulates'!$B:$B,MATCH('2017 EPA Data'!A2995,'Crosswalk Particulates'!$A:$A,0))</f>
        <v>process-iron and steel-industry</v>
      </c>
      <c r="G2995" s="39">
        <f>INDEX('Crosswalk Particulates'!$E:$E,MATCH('2017 EPA Data'!$B2995,'Crosswalk Particulates'!$D:$D,0))</f>
        <v>0</v>
      </c>
      <c r="H2995" s="50">
        <f t="shared" si="46"/>
        <v>0</v>
      </c>
    </row>
    <row r="2996" spans="1:8" hidden="1" x14ac:dyDescent="0.25">
      <c r="A2996" s="31" t="s">
        <v>2450</v>
      </c>
      <c r="B2996" s="31" t="s">
        <v>2645</v>
      </c>
      <c r="C2996" s="31" t="s">
        <v>2408</v>
      </c>
      <c r="D2996" s="41">
        <v>376.14412089599301</v>
      </c>
      <c r="E2996" s="31" t="s">
        <v>2409</v>
      </c>
      <c r="F2996" s="35" t="str">
        <f>INDEX('Crosswalk Particulates'!$B:$B,MATCH('2017 EPA Data'!A2996,'Crosswalk Particulates'!$A:$A,0))</f>
        <v>process-waste-industry</v>
      </c>
      <c r="G2996" s="39">
        <f>INDEX('Crosswalk Particulates'!$E:$E,MATCH('2017 EPA Data'!$B2996,'Crosswalk Particulates'!$D:$D,0))</f>
        <v>0</v>
      </c>
      <c r="H2996" s="50">
        <f t="shared" si="46"/>
        <v>0</v>
      </c>
    </row>
    <row r="2997" spans="1:8" hidden="1" x14ac:dyDescent="0.25">
      <c r="A2997" s="31" t="s">
        <v>2510</v>
      </c>
      <c r="B2997" s="31" t="s">
        <v>2632</v>
      </c>
      <c r="C2997" s="31" t="s">
        <v>2408</v>
      </c>
      <c r="D2997" s="41">
        <v>376.01</v>
      </c>
      <c r="E2997" s="31" t="s">
        <v>2409</v>
      </c>
      <c r="F2997" s="35" t="str">
        <f>INDEX('Crosswalk Particulates'!$B:$B,MATCH('2017 EPA Data'!A2997,'Crosswalk Particulates'!$A:$A,0))</f>
        <v>process-iron and steel-industry</v>
      </c>
      <c r="G2997" s="39">
        <f>INDEX('Crosswalk Particulates'!$E:$E,MATCH('2017 EPA Data'!$B2997,'Crosswalk Particulates'!$D:$D,0))</f>
        <v>0</v>
      </c>
      <c r="H2997" s="50">
        <f t="shared" si="46"/>
        <v>0</v>
      </c>
    </row>
    <row r="2998" spans="1:8" hidden="1" x14ac:dyDescent="0.25">
      <c r="A2998" s="31" t="s">
        <v>2483</v>
      </c>
      <c r="B2998" s="31" t="s">
        <v>2641</v>
      </c>
      <c r="C2998" s="31" t="s">
        <v>2408</v>
      </c>
      <c r="D2998" s="41">
        <v>375.54676799999999</v>
      </c>
      <c r="E2998" s="31" t="s">
        <v>2409</v>
      </c>
      <c r="F2998" s="35" t="str">
        <f>INDEX('Crosswalk Particulates'!$B:$B,MATCH('2017 EPA Data'!A2998,'Crosswalk Particulates'!$A:$A,0))</f>
        <v>process-ngps-industry</v>
      </c>
      <c r="G2998" s="39">
        <f>INDEX('Crosswalk Particulates'!$E:$E,MATCH('2017 EPA Data'!$B2998,'Crosswalk Particulates'!$D:$D,0))</f>
        <v>0</v>
      </c>
      <c r="H2998" s="50">
        <f t="shared" si="46"/>
        <v>0</v>
      </c>
    </row>
    <row r="2999" spans="1:8" hidden="1" x14ac:dyDescent="0.25">
      <c r="A2999" s="31" t="s">
        <v>2498</v>
      </c>
      <c r="B2999" s="31" t="s">
        <v>2619</v>
      </c>
      <c r="C2999" s="31" t="s">
        <v>2408</v>
      </c>
      <c r="D2999" s="41">
        <v>373.60680580107999</v>
      </c>
      <c r="E2999" s="31" t="s">
        <v>2409</v>
      </c>
      <c r="F2999" s="35" t="str">
        <f>INDEX('Crosswalk Particulates'!$B:$B,MATCH('2017 EPA Data'!A2999,'Crosswalk Particulates'!$A:$A,0))</f>
        <v>process-cement-industry</v>
      </c>
      <c r="G2999" s="39">
        <f>INDEX('Crosswalk Particulates'!$E:$E,MATCH('2017 EPA Data'!$B2999,'Crosswalk Particulates'!$D:$D,0))</f>
        <v>0</v>
      </c>
      <c r="H2999" s="50">
        <f t="shared" si="46"/>
        <v>0</v>
      </c>
    </row>
    <row r="3000" spans="1:8" hidden="1" x14ac:dyDescent="0.25">
      <c r="A3000" s="31" t="s">
        <v>2472</v>
      </c>
      <c r="B3000" s="31" t="s">
        <v>2452</v>
      </c>
      <c r="C3000" s="31" t="s">
        <v>2408</v>
      </c>
      <c r="D3000" s="41">
        <v>373.33960000000002</v>
      </c>
      <c r="E3000" s="31" t="s">
        <v>2409</v>
      </c>
      <c r="F3000" s="35" t="str">
        <f>INDEX('Crosswalk Particulates'!$B:$B,MATCH('2017 EPA Data'!A3000,'Crosswalk Particulates'!$A:$A,0))</f>
        <v>Electricity Sector</v>
      </c>
      <c r="G3000" s="39">
        <f>INDEX('Crosswalk Particulates'!$E:$E,MATCH('2017 EPA Data'!$B3000,'Crosswalk Particulates'!$D:$D,0))</f>
        <v>0</v>
      </c>
      <c r="H3000" s="50">
        <f t="shared" si="46"/>
        <v>0</v>
      </c>
    </row>
    <row r="3001" spans="1:8" hidden="1" x14ac:dyDescent="0.25">
      <c r="A3001" s="31" t="s">
        <v>2473</v>
      </c>
      <c r="B3001" s="31" t="s">
        <v>2462</v>
      </c>
      <c r="C3001" s="31" t="s">
        <v>2408</v>
      </c>
      <c r="D3001" s="41">
        <v>373</v>
      </c>
      <c r="E3001" s="31" t="s">
        <v>2409</v>
      </c>
      <c r="F3001" s="35" t="str">
        <f>INDEX('Crosswalk Particulates'!$B:$B,MATCH('2017 EPA Data'!A3001,'Crosswalk Particulates'!$A:$A,0))</f>
        <v>Commercial Buildings Sector</v>
      </c>
      <c r="G3001" s="39">
        <f>INDEX('Crosswalk Particulates'!$E:$E,MATCH('2017 EPA Data'!$B3001,'Crosswalk Particulates'!$D:$D,0))</f>
        <v>0</v>
      </c>
      <c r="H3001" s="50">
        <f t="shared" si="46"/>
        <v>0</v>
      </c>
    </row>
    <row r="3002" spans="1:8" hidden="1" x14ac:dyDescent="0.25">
      <c r="A3002" s="31" t="s">
        <v>2444</v>
      </c>
      <c r="B3002" s="31" t="s">
        <v>2585</v>
      </c>
      <c r="C3002" s="31" t="s">
        <v>2408</v>
      </c>
      <c r="D3002" s="41">
        <v>372.05543840000001</v>
      </c>
      <c r="E3002" s="31" t="s">
        <v>2409</v>
      </c>
      <c r="F3002" s="35" t="str">
        <f>INDEX('Crosswalk Particulates'!$B:$B,MATCH('2017 EPA Data'!A3002,'Crosswalk Particulates'!$A:$A,0))</f>
        <v>process-other-industry</v>
      </c>
      <c r="G3002" s="39">
        <f>INDEX('Crosswalk Particulates'!$E:$E,MATCH('2017 EPA Data'!$B3002,'Crosswalk Particulates'!$D:$D,0))</f>
        <v>0</v>
      </c>
      <c r="H3002" s="50">
        <f t="shared" si="46"/>
        <v>0</v>
      </c>
    </row>
    <row r="3003" spans="1:8" hidden="1" x14ac:dyDescent="0.25">
      <c r="A3003" s="31" t="s">
        <v>2476</v>
      </c>
      <c r="B3003" s="31" t="s">
        <v>2631</v>
      </c>
      <c r="C3003" s="31" t="s">
        <v>2408</v>
      </c>
      <c r="D3003" s="41">
        <v>371.38790048932907</v>
      </c>
      <c r="E3003" s="31" t="s">
        <v>2409</v>
      </c>
      <c r="F3003" s="35" t="str">
        <f>INDEX('Crosswalk Particulates'!$B:$B,MATCH('2017 EPA Data'!A3003,'Crosswalk Particulates'!$A:$A,0))</f>
        <v>process-other-industry</v>
      </c>
      <c r="G3003" s="39">
        <f>INDEX('Crosswalk Particulates'!$E:$E,MATCH('2017 EPA Data'!$B3003,'Crosswalk Particulates'!$D:$D,0))</f>
        <v>0</v>
      </c>
      <c r="H3003" s="50">
        <f t="shared" si="46"/>
        <v>0</v>
      </c>
    </row>
    <row r="3004" spans="1:8" hidden="1" x14ac:dyDescent="0.25">
      <c r="A3004" s="31" t="s">
        <v>2560</v>
      </c>
      <c r="B3004" s="31" t="s">
        <v>2488</v>
      </c>
      <c r="C3004" s="31" t="s">
        <v>2412</v>
      </c>
      <c r="D3004" s="41">
        <v>371.12588382609999</v>
      </c>
      <c r="E3004" s="31" t="s">
        <v>2413</v>
      </c>
      <c r="F3004" s="35" t="str">
        <f>INDEX('Crosswalk Particulates'!$B:$B,MATCH('2017 EPA Data'!A3004,'Crosswalk Particulates'!$A:$A,0))</f>
        <v>Commercial Buildings Sector</v>
      </c>
      <c r="G3004" s="39" t="str">
        <f>INDEX('Crosswalk Particulates'!$E:$E,MATCH('2017 EPA Data'!$B3004,'Crosswalk Particulates'!$D:$D,0))</f>
        <v>CH4</v>
      </c>
      <c r="H3004" s="50">
        <f t="shared" si="46"/>
        <v>336680138.8231079</v>
      </c>
    </row>
    <row r="3005" spans="1:8" hidden="1" x14ac:dyDescent="0.25">
      <c r="A3005" s="31" t="s">
        <v>2487</v>
      </c>
      <c r="B3005" s="31" t="s">
        <v>2525</v>
      </c>
      <c r="D3005" s="41">
        <v>371.05478903130449</v>
      </c>
      <c r="E3005" s="31" t="s">
        <v>2413</v>
      </c>
      <c r="F3005" s="35" t="str">
        <f>INDEX('Crosswalk Particulates'!$B:$B,MATCH('2017 EPA Data'!A3005,'Crosswalk Particulates'!$A:$A,0))</f>
        <v>industry-fuel-coal</v>
      </c>
      <c r="G3005" s="39" t="str">
        <f>INDEX('Crosswalk Particulates'!$E:$E,MATCH('2017 EPA Data'!$B3005,'Crosswalk Particulates'!$D:$D,0))</f>
        <v>OC</v>
      </c>
      <c r="H3005" s="50">
        <f t="shared" si="46"/>
        <v>336615642.63347381</v>
      </c>
    </row>
    <row r="3006" spans="1:8" hidden="1" x14ac:dyDescent="0.25">
      <c r="A3006" s="31" t="s">
        <v>2429</v>
      </c>
      <c r="B3006" s="31" t="s">
        <v>2573</v>
      </c>
      <c r="C3006" s="31" t="s">
        <v>2408</v>
      </c>
      <c r="D3006" s="41">
        <v>370.67155350000002</v>
      </c>
      <c r="E3006" s="31" t="s">
        <v>2409</v>
      </c>
      <c r="F3006" s="35" t="str">
        <f>INDEX('Crosswalk Particulates'!$B:$B,MATCH('2017 EPA Data'!A3006,'Crosswalk Particulates'!$A:$A,0))</f>
        <v>process-other-industry</v>
      </c>
      <c r="G3006" s="39">
        <f>INDEX('Crosswalk Particulates'!$E:$E,MATCH('2017 EPA Data'!$B3006,'Crosswalk Particulates'!$D:$D,0))</f>
        <v>0</v>
      </c>
      <c r="H3006" s="50">
        <f t="shared" si="46"/>
        <v>0</v>
      </c>
    </row>
    <row r="3007" spans="1:8" hidden="1" x14ac:dyDescent="0.25">
      <c r="A3007" s="31" t="s">
        <v>2546</v>
      </c>
      <c r="B3007" s="31" t="s">
        <v>2521</v>
      </c>
      <c r="D3007" s="41">
        <v>368.3642018407869</v>
      </c>
      <c r="E3007" s="31" t="s">
        <v>2413</v>
      </c>
      <c r="F3007" s="35" t="str">
        <f>INDEX('Crosswalk Particulates'!$B:$B,MATCH('2017 EPA Data'!A3007,'Crosswalk Particulates'!$A:$A,0))</f>
        <v>Commercial Buildings Sector</v>
      </c>
      <c r="G3007" s="39">
        <f>INDEX('Crosswalk Particulates'!$E:$E,MATCH('2017 EPA Data'!$B3007,'Crosswalk Particulates'!$D:$D,0))</f>
        <v>0</v>
      </c>
      <c r="H3007" s="50">
        <f t="shared" si="46"/>
        <v>334174780.08979952</v>
      </c>
    </row>
    <row r="3008" spans="1:8" hidden="1" x14ac:dyDescent="0.25">
      <c r="A3008" s="31" t="s">
        <v>2433</v>
      </c>
      <c r="B3008" s="31" t="s">
        <v>2459</v>
      </c>
      <c r="C3008" s="31" t="s">
        <v>2408</v>
      </c>
      <c r="D3008" s="41">
        <v>367.90247299999999</v>
      </c>
      <c r="E3008" s="31" t="s">
        <v>2409</v>
      </c>
      <c r="F3008" s="35" t="str">
        <f>INDEX('Crosswalk Particulates'!$B:$B,MATCH('2017 EPA Data'!A3008,'Crosswalk Particulates'!$A:$A,0))</f>
        <v>process-ngps-industry</v>
      </c>
      <c r="G3008" s="39">
        <f>INDEX('Crosswalk Particulates'!$E:$E,MATCH('2017 EPA Data'!$B3008,'Crosswalk Particulates'!$D:$D,0))</f>
        <v>0</v>
      </c>
      <c r="H3008" s="50">
        <f t="shared" si="46"/>
        <v>0</v>
      </c>
    </row>
    <row r="3009" spans="1:8" hidden="1" x14ac:dyDescent="0.25">
      <c r="A3009" s="31" t="s">
        <v>2523</v>
      </c>
      <c r="B3009" s="31" t="s">
        <v>2611</v>
      </c>
      <c r="C3009" s="31" t="s">
        <v>2408</v>
      </c>
      <c r="D3009" s="41">
        <v>367.17669209514952</v>
      </c>
      <c r="E3009" s="31" t="s">
        <v>2409</v>
      </c>
      <c r="F3009" s="35" t="str">
        <f>INDEX('Crosswalk Particulates'!$B:$B,MATCH('2017 EPA Data'!A3009,'Crosswalk Particulates'!$A:$A,0))</f>
        <v>industry-fuel-other</v>
      </c>
      <c r="G3009" s="39">
        <f>INDEX('Crosswalk Particulates'!$E:$E,MATCH('2017 EPA Data'!$B3009,'Crosswalk Particulates'!$D:$D,0))</f>
        <v>0</v>
      </c>
      <c r="H3009" s="50">
        <f t="shared" si="46"/>
        <v>0</v>
      </c>
    </row>
    <row r="3010" spans="1:8" hidden="1" x14ac:dyDescent="0.25">
      <c r="A3010" s="31" t="s">
        <v>2437</v>
      </c>
      <c r="B3010" s="31" t="s">
        <v>2530</v>
      </c>
      <c r="C3010" s="31" t="s">
        <v>2408</v>
      </c>
      <c r="D3010" s="41">
        <v>367</v>
      </c>
      <c r="E3010" s="31" t="s">
        <v>2409</v>
      </c>
      <c r="F3010" s="35" t="str">
        <f>INDEX('Crosswalk Particulates'!$B:$B,MATCH('2017 EPA Data'!A3010,'Crosswalk Particulates'!$A:$A,0))</f>
        <v>process-other-industry</v>
      </c>
      <c r="G3010" s="39">
        <f>INDEX('Crosswalk Particulates'!$E:$E,MATCH('2017 EPA Data'!$B3010,'Crosswalk Particulates'!$D:$D,0))</f>
        <v>0</v>
      </c>
      <c r="H3010" s="50">
        <f t="shared" si="46"/>
        <v>0</v>
      </c>
    </row>
    <row r="3011" spans="1:8" hidden="1" x14ac:dyDescent="0.25">
      <c r="A3011" s="31" t="s">
        <v>2433</v>
      </c>
      <c r="B3011" s="31" t="s">
        <v>2513</v>
      </c>
      <c r="C3011" s="31" t="s">
        <v>2514</v>
      </c>
      <c r="D3011" s="41">
        <v>366.97425694886402</v>
      </c>
      <c r="E3011" s="31" t="s">
        <v>2409</v>
      </c>
      <c r="F3011" s="35" t="str">
        <f>INDEX('Crosswalk Particulates'!$B:$B,MATCH('2017 EPA Data'!A3011,'Crosswalk Particulates'!$A:$A,0))</f>
        <v>process-ngps-industry</v>
      </c>
      <c r="G3011" s="39">
        <f>INDEX('Crosswalk Particulates'!$E:$E,MATCH('2017 EPA Data'!$B3011,'Crosswalk Particulates'!$D:$D,0))</f>
        <v>0</v>
      </c>
      <c r="H3011" s="50">
        <f t="shared" si="46"/>
        <v>0</v>
      </c>
    </row>
    <row r="3012" spans="1:8" hidden="1" x14ac:dyDescent="0.25">
      <c r="A3012" s="31" t="s">
        <v>2499</v>
      </c>
      <c r="B3012" s="31" t="s">
        <v>2642</v>
      </c>
      <c r="C3012" s="31" t="s">
        <v>2408</v>
      </c>
      <c r="D3012" s="41">
        <v>365.94796496679999</v>
      </c>
      <c r="E3012" s="31" t="s">
        <v>2409</v>
      </c>
      <c r="F3012" s="35" t="str">
        <f>INDEX('Crosswalk Particulates'!$B:$B,MATCH('2017 EPA Data'!A3012,'Crosswalk Particulates'!$A:$A,0))</f>
        <v>Electricity Sector</v>
      </c>
      <c r="G3012" s="39">
        <f>INDEX('Crosswalk Particulates'!$E:$E,MATCH('2017 EPA Data'!$B3012,'Crosswalk Particulates'!$D:$D,0))</f>
        <v>0</v>
      </c>
      <c r="H3012" s="50">
        <f t="shared" ref="H3012:H3075" si="47">IF(E3012="TON",D3012/metricton_to_shortton,0)*10^6</f>
        <v>0</v>
      </c>
    </row>
    <row r="3013" spans="1:8" hidden="1" x14ac:dyDescent="0.25">
      <c r="A3013" s="31" t="s">
        <v>2429</v>
      </c>
      <c r="B3013" s="31" t="s">
        <v>2601</v>
      </c>
      <c r="C3013" s="31" t="s">
        <v>2408</v>
      </c>
      <c r="D3013" s="41">
        <v>364.53800000000001</v>
      </c>
      <c r="E3013" s="31" t="s">
        <v>2409</v>
      </c>
      <c r="F3013" s="35" t="str">
        <f>INDEX('Crosswalk Particulates'!$B:$B,MATCH('2017 EPA Data'!A3013,'Crosswalk Particulates'!$A:$A,0))</f>
        <v>process-other-industry</v>
      </c>
      <c r="G3013" s="39">
        <f>INDEX('Crosswalk Particulates'!$E:$E,MATCH('2017 EPA Data'!$B3013,'Crosswalk Particulates'!$D:$D,0))</f>
        <v>0</v>
      </c>
      <c r="H3013" s="50">
        <f t="shared" si="47"/>
        <v>0</v>
      </c>
    </row>
    <row r="3014" spans="1:8" hidden="1" x14ac:dyDescent="0.25">
      <c r="A3014" s="31" t="s">
        <v>2437</v>
      </c>
      <c r="B3014" s="31" t="s">
        <v>2434</v>
      </c>
      <c r="C3014" s="31" t="s">
        <v>2408</v>
      </c>
      <c r="D3014" s="41">
        <v>364.25</v>
      </c>
      <c r="E3014" s="31" t="s">
        <v>2409</v>
      </c>
      <c r="F3014" s="35" t="str">
        <f>INDEX('Crosswalk Particulates'!$B:$B,MATCH('2017 EPA Data'!A3014,'Crosswalk Particulates'!$A:$A,0))</f>
        <v>process-other-industry</v>
      </c>
      <c r="G3014" s="39">
        <f>INDEX('Crosswalk Particulates'!$E:$E,MATCH('2017 EPA Data'!$B3014,'Crosswalk Particulates'!$D:$D,0))</f>
        <v>0</v>
      </c>
      <c r="H3014" s="50">
        <f t="shared" si="47"/>
        <v>0</v>
      </c>
    </row>
    <row r="3015" spans="1:8" hidden="1" x14ac:dyDescent="0.25">
      <c r="A3015" s="31" t="s">
        <v>2523</v>
      </c>
      <c r="B3015" s="31" t="s">
        <v>2608</v>
      </c>
      <c r="C3015" s="31" t="s">
        <v>2408</v>
      </c>
      <c r="D3015" s="41">
        <v>362.69151862808002</v>
      </c>
      <c r="E3015" s="31" t="s">
        <v>2409</v>
      </c>
      <c r="F3015" s="35" t="str">
        <f>INDEX('Crosswalk Particulates'!$B:$B,MATCH('2017 EPA Data'!A3015,'Crosswalk Particulates'!$A:$A,0))</f>
        <v>industry-fuel-other</v>
      </c>
      <c r="G3015" s="39">
        <f>INDEX('Crosswalk Particulates'!$E:$E,MATCH('2017 EPA Data'!$B3015,'Crosswalk Particulates'!$D:$D,0))</f>
        <v>0</v>
      </c>
      <c r="H3015" s="50">
        <f t="shared" si="47"/>
        <v>0</v>
      </c>
    </row>
    <row r="3016" spans="1:8" hidden="1" x14ac:dyDescent="0.25">
      <c r="A3016" s="31" t="s">
        <v>2499</v>
      </c>
      <c r="B3016" s="31" t="s">
        <v>2596</v>
      </c>
      <c r="C3016" s="31" t="s">
        <v>2408</v>
      </c>
      <c r="D3016" s="41">
        <v>362.6524235</v>
      </c>
      <c r="E3016" s="31" t="s">
        <v>2409</v>
      </c>
      <c r="F3016" s="35" t="str">
        <f>INDEX('Crosswalk Particulates'!$B:$B,MATCH('2017 EPA Data'!A3016,'Crosswalk Particulates'!$A:$A,0))</f>
        <v>Electricity Sector</v>
      </c>
      <c r="G3016" s="39">
        <f>INDEX('Crosswalk Particulates'!$E:$E,MATCH('2017 EPA Data'!$B3016,'Crosswalk Particulates'!$D:$D,0))</f>
        <v>0</v>
      </c>
      <c r="H3016" s="50">
        <f t="shared" si="47"/>
        <v>0</v>
      </c>
    </row>
    <row r="3017" spans="1:8" hidden="1" x14ac:dyDescent="0.25">
      <c r="A3017" s="31" t="s">
        <v>2556</v>
      </c>
      <c r="B3017" s="31" t="s">
        <v>2459</v>
      </c>
      <c r="C3017" s="31" t="s">
        <v>2408</v>
      </c>
      <c r="D3017" s="41">
        <v>361.77020740243188</v>
      </c>
      <c r="E3017" s="31" t="s">
        <v>2409</v>
      </c>
      <c r="F3017" s="35" t="str">
        <f>INDEX('Crosswalk Particulates'!$B:$B,MATCH('2017 EPA Data'!A3017,'Crosswalk Particulates'!$A:$A,0))</f>
        <v>Commercial Buildings Sector</v>
      </c>
      <c r="G3017" s="39">
        <f>INDEX('Crosswalk Particulates'!$E:$E,MATCH('2017 EPA Data'!$B3017,'Crosswalk Particulates'!$D:$D,0))</f>
        <v>0</v>
      </c>
      <c r="H3017" s="50">
        <f t="shared" si="47"/>
        <v>0</v>
      </c>
    </row>
    <row r="3018" spans="1:8" hidden="1" x14ac:dyDescent="0.25">
      <c r="A3018" s="31" t="s">
        <v>2460</v>
      </c>
      <c r="B3018" s="31" t="s">
        <v>2496</v>
      </c>
      <c r="C3018" s="31" t="s">
        <v>2448</v>
      </c>
      <c r="D3018" s="41">
        <v>360.94290427902388</v>
      </c>
      <c r="E3018" s="31" t="s">
        <v>2413</v>
      </c>
      <c r="F3018" s="35" t="str">
        <f>INDEX('Crosswalk Particulates'!$B:$B,MATCH('2017 EPA Data'!A3018,'Crosswalk Particulates'!$A:$A,0))</f>
        <v>Transportation Sector</v>
      </c>
      <c r="G3018" s="39">
        <f>INDEX('Crosswalk Particulates'!$E:$E,MATCH('2017 EPA Data'!$B3018,'Crosswalk Particulates'!$D:$D,0))</f>
        <v>0</v>
      </c>
      <c r="H3018" s="50">
        <f t="shared" si="47"/>
        <v>327442284.18414414</v>
      </c>
    </row>
    <row r="3019" spans="1:8" hidden="1" x14ac:dyDescent="0.25">
      <c r="A3019" s="31" t="s">
        <v>2499</v>
      </c>
      <c r="B3019" s="31" t="s">
        <v>2485</v>
      </c>
      <c r="C3019" s="31" t="s">
        <v>2408</v>
      </c>
      <c r="D3019" s="41">
        <v>360</v>
      </c>
      <c r="E3019" s="31" t="s">
        <v>2409</v>
      </c>
      <c r="F3019" s="35" t="str">
        <f>INDEX('Crosswalk Particulates'!$B:$B,MATCH('2017 EPA Data'!A3019,'Crosswalk Particulates'!$A:$A,0))</f>
        <v>Electricity Sector</v>
      </c>
      <c r="G3019" s="39">
        <f>INDEX('Crosswalk Particulates'!$E:$E,MATCH('2017 EPA Data'!$B3019,'Crosswalk Particulates'!$D:$D,0))</f>
        <v>0</v>
      </c>
      <c r="H3019" s="50">
        <f t="shared" si="47"/>
        <v>0</v>
      </c>
    </row>
    <row r="3020" spans="1:8" hidden="1" x14ac:dyDescent="0.25">
      <c r="A3020" s="31" t="s">
        <v>2472</v>
      </c>
      <c r="B3020" s="31" t="s">
        <v>2495</v>
      </c>
      <c r="C3020" s="31" t="s">
        <v>2408</v>
      </c>
      <c r="D3020" s="41">
        <v>358.87063000000001</v>
      </c>
      <c r="E3020" s="31" t="s">
        <v>2409</v>
      </c>
      <c r="F3020" s="35" t="str">
        <f>INDEX('Crosswalk Particulates'!$B:$B,MATCH('2017 EPA Data'!A3020,'Crosswalk Particulates'!$A:$A,0))</f>
        <v>Electricity Sector</v>
      </c>
      <c r="G3020" s="39">
        <f>INDEX('Crosswalk Particulates'!$E:$E,MATCH('2017 EPA Data'!$B3020,'Crosswalk Particulates'!$D:$D,0))</f>
        <v>0</v>
      </c>
      <c r="H3020" s="50">
        <f t="shared" si="47"/>
        <v>0</v>
      </c>
    </row>
    <row r="3021" spans="1:8" hidden="1" x14ac:dyDescent="0.25">
      <c r="A3021" s="31" t="s">
        <v>2476</v>
      </c>
      <c r="B3021" s="31" t="s">
        <v>2604</v>
      </c>
      <c r="C3021" s="31" t="s">
        <v>2408</v>
      </c>
      <c r="D3021" s="41">
        <v>358.51086575199997</v>
      </c>
      <c r="E3021" s="31" t="s">
        <v>2409</v>
      </c>
      <c r="F3021" s="35" t="str">
        <f>INDEX('Crosswalk Particulates'!$B:$B,MATCH('2017 EPA Data'!A3021,'Crosswalk Particulates'!$A:$A,0))</f>
        <v>process-other-industry</v>
      </c>
      <c r="G3021" s="39">
        <f>INDEX('Crosswalk Particulates'!$E:$E,MATCH('2017 EPA Data'!$B3021,'Crosswalk Particulates'!$D:$D,0))</f>
        <v>0</v>
      </c>
      <c r="H3021" s="50">
        <f t="shared" si="47"/>
        <v>0</v>
      </c>
    </row>
    <row r="3022" spans="1:8" hidden="1" x14ac:dyDescent="0.25">
      <c r="A3022" s="31" t="s">
        <v>2446</v>
      </c>
      <c r="B3022" s="31" t="s">
        <v>2613</v>
      </c>
      <c r="C3022" s="31" t="s">
        <v>2408</v>
      </c>
      <c r="D3022" s="41">
        <v>356.33199999999999</v>
      </c>
      <c r="E3022" s="31" t="s">
        <v>2409</v>
      </c>
      <c r="F3022" s="35" t="str">
        <f>INDEX('Crosswalk Particulates'!$B:$B,MATCH('2017 EPA Data'!A3022,'Crosswalk Particulates'!$A:$A,0))</f>
        <v>process-other-industry</v>
      </c>
      <c r="G3022" s="39">
        <f>INDEX('Crosswalk Particulates'!$E:$E,MATCH('2017 EPA Data'!$B3022,'Crosswalk Particulates'!$D:$D,0))</f>
        <v>0</v>
      </c>
      <c r="H3022" s="50">
        <f t="shared" si="47"/>
        <v>0</v>
      </c>
    </row>
    <row r="3023" spans="1:8" hidden="1" x14ac:dyDescent="0.25">
      <c r="A3023" s="31" t="s">
        <v>2493</v>
      </c>
      <c r="B3023" s="31" t="s">
        <v>2562</v>
      </c>
      <c r="C3023" s="31" t="s">
        <v>2408</v>
      </c>
      <c r="D3023" s="41">
        <v>355.28</v>
      </c>
      <c r="E3023" s="31" t="s">
        <v>2409</v>
      </c>
      <c r="F3023" s="35" t="str">
        <f>INDEX('Crosswalk Particulates'!$B:$B,MATCH('2017 EPA Data'!A3023,'Crosswalk Particulates'!$A:$A,0))</f>
        <v>process-other-industry</v>
      </c>
      <c r="G3023" s="39">
        <f>INDEX('Crosswalk Particulates'!$E:$E,MATCH('2017 EPA Data'!$B3023,'Crosswalk Particulates'!$D:$D,0))</f>
        <v>0</v>
      </c>
      <c r="H3023" s="50">
        <f t="shared" si="47"/>
        <v>0</v>
      </c>
    </row>
    <row r="3024" spans="1:8" hidden="1" x14ac:dyDescent="0.25">
      <c r="A3024" s="31" t="s">
        <v>2538</v>
      </c>
      <c r="B3024" s="31" t="s">
        <v>2525</v>
      </c>
      <c r="D3024" s="41">
        <v>354.29923218265503</v>
      </c>
      <c r="E3024" s="31" t="s">
        <v>2413</v>
      </c>
      <c r="F3024" s="35" t="str">
        <f>INDEX('Crosswalk Particulates'!$B:$B,MATCH('2017 EPA Data'!A3024,'Crosswalk Particulates'!$A:$A,0))</f>
        <v>process-mining-industry</v>
      </c>
      <c r="G3024" s="39" t="str">
        <f>INDEX('Crosswalk Particulates'!$E:$E,MATCH('2017 EPA Data'!$B3024,'Crosswalk Particulates'!$D:$D,0))</f>
        <v>OC</v>
      </c>
      <c r="H3024" s="50">
        <f t="shared" si="47"/>
        <v>321415239.07308751</v>
      </c>
    </row>
    <row r="3025" spans="1:8" hidden="1" x14ac:dyDescent="0.25">
      <c r="A3025" s="31" t="s">
        <v>2429</v>
      </c>
      <c r="B3025" s="31" t="s">
        <v>2642</v>
      </c>
      <c r="C3025" s="31" t="s">
        <v>2408</v>
      </c>
      <c r="D3025" s="41">
        <v>350.24856376000753</v>
      </c>
      <c r="E3025" s="31" t="s">
        <v>2409</v>
      </c>
      <c r="F3025" s="35" t="str">
        <f>INDEX('Crosswalk Particulates'!$B:$B,MATCH('2017 EPA Data'!A3025,'Crosswalk Particulates'!$A:$A,0))</f>
        <v>process-other-industry</v>
      </c>
      <c r="G3025" s="39">
        <f>INDEX('Crosswalk Particulates'!$E:$E,MATCH('2017 EPA Data'!$B3025,'Crosswalk Particulates'!$D:$D,0))</f>
        <v>0</v>
      </c>
      <c r="H3025" s="50">
        <f t="shared" si="47"/>
        <v>0</v>
      </c>
    </row>
    <row r="3026" spans="1:8" hidden="1" x14ac:dyDescent="0.25">
      <c r="A3026" s="31" t="s">
        <v>2438</v>
      </c>
      <c r="B3026" s="31" t="s">
        <v>2506</v>
      </c>
      <c r="C3026" s="31" t="s">
        <v>2448</v>
      </c>
      <c r="D3026" s="41">
        <v>349.67492661569997</v>
      </c>
      <c r="E3026" s="31" t="s">
        <v>2413</v>
      </c>
      <c r="F3026" s="35" t="str">
        <f>INDEX('Crosswalk Particulates'!$B:$B,MATCH('2017 EPA Data'!A3026,'Crosswalk Particulates'!$A:$A,0))</f>
        <v>process-other-industry</v>
      </c>
      <c r="G3026" s="39" t="str">
        <f>INDEX('Crosswalk Particulates'!$E:$E,MATCH('2017 EPA Data'!$B3026,'Crosswalk Particulates'!$D:$D,0))</f>
        <v>SOx</v>
      </c>
      <c r="H3026" s="50">
        <f t="shared" si="47"/>
        <v>317220134.64061838</v>
      </c>
    </row>
    <row r="3027" spans="1:8" hidden="1" x14ac:dyDescent="0.25">
      <c r="A3027" s="31" t="s">
        <v>2410</v>
      </c>
      <c r="B3027" s="31" t="s">
        <v>2690</v>
      </c>
      <c r="C3027" s="31" t="s">
        <v>2408</v>
      </c>
      <c r="D3027" s="41">
        <v>347.34411281119998</v>
      </c>
      <c r="E3027" s="31" t="s">
        <v>2409</v>
      </c>
      <c r="F3027" s="35" t="str">
        <f>INDEX('Crosswalk Particulates'!$B:$B,MATCH('2017 EPA Data'!A3027,'Crosswalk Particulates'!$A:$A,0))</f>
        <v>process-other-industry</v>
      </c>
      <c r="G3027" s="39">
        <f>INDEX('Crosswalk Particulates'!$E:$E,MATCH('2017 EPA Data'!$B3027,'Crosswalk Particulates'!$D:$D,0))</f>
        <v>0</v>
      </c>
      <c r="H3027" s="50">
        <f t="shared" si="47"/>
        <v>0</v>
      </c>
    </row>
    <row r="3028" spans="1:8" hidden="1" x14ac:dyDescent="0.25">
      <c r="A3028" s="31" t="s">
        <v>2442</v>
      </c>
      <c r="B3028" s="31" t="s">
        <v>2517</v>
      </c>
      <c r="C3028" s="31" t="s">
        <v>2408</v>
      </c>
      <c r="D3028" s="41">
        <v>347.12008862745097</v>
      </c>
      <c r="E3028" s="31" t="s">
        <v>2409</v>
      </c>
      <c r="F3028" s="35" t="str">
        <f>INDEX('Crosswalk Particulates'!$B:$B,MATCH('2017 EPA Data'!A3028,'Crosswalk Particulates'!$A:$A,0))</f>
        <v>industry-fuel-natural gas</v>
      </c>
      <c r="G3028" s="39">
        <f>INDEX('Crosswalk Particulates'!$E:$E,MATCH('2017 EPA Data'!$B3028,'Crosswalk Particulates'!$D:$D,0))</f>
        <v>0</v>
      </c>
      <c r="H3028" s="50">
        <f t="shared" si="47"/>
        <v>0</v>
      </c>
    </row>
    <row r="3029" spans="1:8" hidden="1" x14ac:dyDescent="0.25">
      <c r="A3029" s="31" t="s">
        <v>2469</v>
      </c>
      <c r="B3029" s="31" t="s">
        <v>2653</v>
      </c>
      <c r="C3029" s="31" t="s">
        <v>2408</v>
      </c>
      <c r="D3029" s="41">
        <v>346.62666999999999</v>
      </c>
      <c r="E3029" s="31" t="s">
        <v>2409</v>
      </c>
      <c r="F3029" s="35" t="str">
        <f>INDEX('Crosswalk Particulates'!$B:$B,MATCH('2017 EPA Data'!A3029,'Crosswalk Particulates'!$A:$A,0))</f>
        <v>process-chemicals-industry</v>
      </c>
      <c r="G3029" s="39">
        <f>INDEX('Crosswalk Particulates'!$E:$E,MATCH('2017 EPA Data'!$B3029,'Crosswalk Particulates'!$D:$D,0))</f>
        <v>0</v>
      </c>
      <c r="H3029" s="50">
        <f t="shared" si="47"/>
        <v>0</v>
      </c>
    </row>
    <row r="3030" spans="1:8" hidden="1" x14ac:dyDescent="0.25">
      <c r="A3030" s="31" t="s">
        <v>2520</v>
      </c>
      <c r="B3030" s="31" t="s">
        <v>2586</v>
      </c>
      <c r="C3030" s="31" t="s">
        <v>2408</v>
      </c>
      <c r="D3030" s="41">
        <v>346.19116608485501</v>
      </c>
      <c r="E3030" s="31" t="s">
        <v>2409</v>
      </c>
      <c r="F3030" s="35" t="str">
        <f>INDEX('Crosswalk Particulates'!$B:$B,MATCH('2017 EPA Data'!A3030,'Crosswalk Particulates'!$A:$A,0))</f>
        <v>industry-fuel-oil</v>
      </c>
      <c r="G3030" s="39">
        <f>INDEX('Crosswalk Particulates'!$E:$E,MATCH('2017 EPA Data'!$B3030,'Crosswalk Particulates'!$D:$D,0))</f>
        <v>0</v>
      </c>
      <c r="H3030" s="50">
        <f t="shared" si="47"/>
        <v>0</v>
      </c>
    </row>
    <row r="3031" spans="1:8" hidden="1" x14ac:dyDescent="0.25">
      <c r="A3031" s="31" t="s">
        <v>2450</v>
      </c>
      <c r="B3031" s="31" t="s">
        <v>2602</v>
      </c>
      <c r="C3031" s="31" t="s">
        <v>2408</v>
      </c>
      <c r="D3031" s="41">
        <v>342.47040995999998</v>
      </c>
      <c r="E3031" s="31" t="s">
        <v>2409</v>
      </c>
      <c r="F3031" s="35" t="str">
        <f>INDEX('Crosswalk Particulates'!$B:$B,MATCH('2017 EPA Data'!A3031,'Crosswalk Particulates'!$A:$A,0))</f>
        <v>process-waste-industry</v>
      </c>
      <c r="G3031" s="39">
        <f>INDEX('Crosswalk Particulates'!$E:$E,MATCH('2017 EPA Data'!$B3031,'Crosswalk Particulates'!$D:$D,0))</f>
        <v>0</v>
      </c>
      <c r="H3031" s="50">
        <f t="shared" si="47"/>
        <v>0</v>
      </c>
    </row>
    <row r="3032" spans="1:8" hidden="1" x14ac:dyDescent="0.25">
      <c r="A3032" s="31" t="s">
        <v>2510</v>
      </c>
      <c r="B3032" s="31" t="s">
        <v>2654</v>
      </c>
      <c r="C3032" s="31" t="s">
        <v>2408</v>
      </c>
      <c r="D3032" s="41">
        <v>340.43401503054002</v>
      </c>
      <c r="E3032" s="31" t="s">
        <v>2409</v>
      </c>
      <c r="F3032" s="35" t="str">
        <f>INDEX('Crosswalk Particulates'!$B:$B,MATCH('2017 EPA Data'!A3032,'Crosswalk Particulates'!$A:$A,0))</f>
        <v>process-iron and steel-industry</v>
      </c>
      <c r="G3032" s="39">
        <f>INDEX('Crosswalk Particulates'!$E:$E,MATCH('2017 EPA Data'!$B3032,'Crosswalk Particulates'!$D:$D,0))</f>
        <v>0</v>
      </c>
      <c r="H3032" s="50">
        <f t="shared" si="47"/>
        <v>0</v>
      </c>
    </row>
    <row r="3033" spans="1:8" hidden="1" x14ac:dyDescent="0.25">
      <c r="A3033" s="31" t="s">
        <v>2498</v>
      </c>
      <c r="B3033" s="31" t="s">
        <v>2530</v>
      </c>
      <c r="C3033" s="31" t="s">
        <v>2408</v>
      </c>
      <c r="D3033" s="41">
        <v>340.24</v>
      </c>
      <c r="E3033" s="31" t="s">
        <v>2409</v>
      </c>
      <c r="F3033" s="35" t="str">
        <f>INDEX('Crosswalk Particulates'!$B:$B,MATCH('2017 EPA Data'!A3033,'Crosswalk Particulates'!$A:$A,0))</f>
        <v>process-cement-industry</v>
      </c>
      <c r="G3033" s="39">
        <f>INDEX('Crosswalk Particulates'!$E:$E,MATCH('2017 EPA Data'!$B3033,'Crosswalk Particulates'!$D:$D,0))</f>
        <v>0</v>
      </c>
      <c r="H3033" s="50">
        <f t="shared" si="47"/>
        <v>0</v>
      </c>
    </row>
    <row r="3034" spans="1:8" hidden="1" x14ac:dyDescent="0.25">
      <c r="A3034" s="31" t="s">
        <v>2463</v>
      </c>
      <c r="B3034" s="31" t="s">
        <v>2457</v>
      </c>
      <c r="C3034" s="31" t="s">
        <v>2408</v>
      </c>
      <c r="D3034" s="41">
        <v>340</v>
      </c>
      <c r="E3034" s="31" t="s">
        <v>2409</v>
      </c>
      <c r="F3034" s="35" t="str">
        <f>INDEX('Crosswalk Particulates'!$B:$B,MATCH('2017 EPA Data'!A3034,'Crosswalk Particulates'!$A:$A,0))</f>
        <v>process-other-industry</v>
      </c>
      <c r="G3034" s="39">
        <f>INDEX('Crosswalk Particulates'!$E:$E,MATCH('2017 EPA Data'!$B3034,'Crosswalk Particulates'!$D:$D,0))</f>
        <v>0</v>
      </c>
      <c r="H3034" s="50">
        <f t="shared" si="47"/>
        <v>0</v>
      </c>
    </row>
    <row r="3035" spans="1:8" hidden="1" x14ac:dyDescent="0.25">
      <c r="A3035" s="31" t="s">
        <v>2477</v>
      </c>
      <c r="B3035" s="31" t="s">
        <v>2574</v>
      </c>
      <c r="C3035" s="31" t="s">
        <v>2408</v>
      </c>
      <c r="D3035" s="41">
        <v>340</v>
      </c>
      <c r="E3035" s="31" t="s">
        <v>2409</v>
      </c>
      <c r="F3035" s="35" t="str">
        <f>INDEX('Crosswalk Particulates'!$B:$B,MATCH('2017 EPA Data'!A3035,'Crosswalk Particulates'!$A:$A,0))</f>
        <v>process-other-industry</v>
      </c>
      <c r="G3035" s="39">
        <f>INDEX('Crosswalk Particulates'!$E:$E,MATCH('2017 EPA Data'!$B3035,'Crosswalk Particulates'!$D:$D,0))</f>
        <v>0</v>
      </c>
      <c r="H3035" s="50">
        <f t="shared" si="47"/>
        <v>0</v>
      </c>
    </row>
    <row r="3036" spans="1:8" hidden="1" x14ac:dyDescent="0.25">
      <c r="A3036" s="31" t="s">
        <v>2475</v>
      </c>
      <c r="B3036" s="31" t="s">
        <v>2511</v>
      </c>
      <c r="C3036" s="31" t="s">
        <v>2408</v>
      </c>
      <c r="D3036" s="41">
        <v>339.892148075536</v>
      </c>
      <c r="E3036" s="31" t="s">
        <v>2409</v>
      </c>
      <c r="F3036" s="35" t="str">
        <f>INDEX('Crosswalk Particulates'!$B:$B,MATCH('2017 EPA Data'!A3036,'Crosswalk Particulates'!$A:$A,0))</f>
        <v>Electricity Sector</v>
      </c>
      <c r="G3036" s="39">
        <f>INDEX('Crosswalk Particulates'!$E:$E,MATCH('2017 EPA Data'!$B3036,'Crosswalk Particulates'!$D:$D,0))</f>
        <v>0</v>
      </c>
      <c r="H3036" s="50">
        <f t="shared" si="47"/>
        <v>0</v>
      </c>
    </row>
    <row r="3037" spans="1:8" hidden="1" x14ac:dyDescent="0.25">
      <c r="A3037" s="31" t="s">
        <v>2454</v>
      </c>
      <c r="B3037" s="31" t="s">
        <v>2576</v>
      </c>
      <c r="C3037" s="31" t="s">
        <v>2408</v>
      </c>
      <c r="D3037" s="41">
        <v>339.81542877505353</v>
      </c>
      <c r="E3037" s="31" t="s">
        <v>2409</v>
      </c>
      <c r="F3037" s="35" t="str">
        <f>INDEX('Crosswalk Particulates'!$B:$B,MATCH('2017 EPA Data'!A3037,'Crosswalk Particulates'!$A:$A,0))</f>
        <v>Other-EPA</v>
      </c>
      <c r="G3037" s="39">
        <f>INDEX('Crosswalk Particulates'!$E:$E,MATCH('2017 EPA Data'!$B3037,'Crosswalk Particulates'!$D:$D,0))</f>
        <v>0</v>
      </c>
      <c r="H3037" s="50">
        <f t="shared" si="47"/>
        <v>0</v>
      </c>
    </row>
    <row r="3038" spans="1:8" hidden="1" x14ac:dyDescent="0.25">
      <c r="A3038" s="31" t="s">
        <v>2556</v>
      </c>
      <c r="B3038" s="31" t="s">
        <v>2576</v>
      </c>
      <c r="C3038" s="31" t="s">
        <v>2408</v>
      </c>
      <c r="D3038" s="41">
        <v>338.70788978212744</v>
      </c>
      <c r="E3038" s="31" t="s">
        <v>2409</v>
      </c>
      <c r="F3038" s="35" t="str">
        <f>INDEX('Crosswalk Particulates'!$B:$B,MATCH('2017 EPA Data'!A3038,'Crosswalk Particulates'!$A:$A,0))</f>
        <v>Commercial Buildings Sector</v>
      </c>
      <c r="G3038" s="39">
        <f>INDEX('Crosswalk Particulates'!$E:$E,MATCH('2017 EPA Data'!$B3038,'Crosswalk Particulates'!$D:$D,0))</f>
        <v>0</v>
      </c>
      <c r="H3038" s="50">
        <f t="shared" si="47"/>
        <v>0</v>
      </c>
    </row>
    <row r="3039" spans="1:8" hidden="1" x14ac:dyDescent="0.25">
      <c r="A3039" s="31" t="s">
        <v>2556</v>
      </c>
      <c r="B3039" s="31" t="s">
        <v>2489</v>
      </c>
      <c r="C3039" s="31" t="s">
        <v>2408</v>
      </c>
      <c r="D3039" s="41">
        <v>338.56180000000001</v>
      </c>
      <c r="E3039" s="31" t="s">
        <v>2409</v>
      </c>
      <c r="F3039" s="35" t="str">
        <f>INDEX('Crosswalk Particulates'!$B:$B,MATCH('2017 EPA Data'!A3039,'Crosswalk Particulates'!$A:$A,0))</f>
        <v>Commercial Buildings Sector</v>
      </c>
      <c r="G3039" s="39">
        <f>INDEX('Crosswalk Particulates'!$E:$E,MATCH('2017 EPA Data'!$B3039,'Crosswalk Particulates'!$D:$D,0))</f>
        <v>0</v>
      </c>
      <c r="H3039" s="50">
        <f t="shared" si="47"/>
        <v>0</v>
      </c>
    </row>
    <row r="3040" spans="1:8" hidden="1" x14ac:dyDescent="0.25">
      <c r="A3040" s="31" t="s">
        <v>2486</v>
      </c>
      <c r="B3040" s="31" t="s">
        <v>2458</v>
      </c>
      <c r="C3040" s="31" t="s">
        <v>2408</v>
      </c>
      <c r="D3040" s="41">
        <v>338.2</v>
      </c>
      <c r="E3040" s="31" t="s">
        <v>2409</v>
      </c>
      <c r="F3040" s="35" t="str">
        <f>INDEX('Crosswalk Particulates'!$B:$B,MATCH('2017 EPA Data'!A3040,'Crosswalk Particulates'!$A:$A,0))</f>
        <v>process-other-industry</v>
      </c>
      <c r="G3040" s="39">
        <f>INDEX('Crosswalk Particulates'!$E:$E,MATCH('2017 EPA Data'!$B3040,'Crosswalk Particulates'!$D:$D,0))</f>
        <v>0</v>
      </c>
      <c r="H3040" s="50">
        <f t="shared" si="47"/>
        <v>0</v>
      </c>
    </row>
    <row r="3041" spans="1:8" hidden="1" x14ac:dyDescent="0.25">
      <c r="A3041" s="31" t="s">
        <v>2493</v>
      </c>
      <c r="B3041" s="31" t="s">
        <v>2561</v>
      </c>
      <c r="C3041" s="31" t="s">
        <v>2408</v>
      </c>
      <c r="D3041" s="41">
        <v>337.62099999999998</v>
      </c>
      <c r="E3041" s="31" t="s">
        <v>2409</v>
      </c>
      <c r="F3041" s="35" t="str">
        <f>INDEX('Crosswalk Particulates'!$B:$B,MATCH('2017 EPA Data'!A3041,'Crosswalk Particulates'!$A:$A,0))</f>
        <v>process-other-industry</v>
      </c>
      <c r="G3041" s="39">
        <f>INDEX('Crosswalk Particulates'!$E:$E,MATCH('2017 EPA Data'!$B3041,'Crosswalk Particulates'!$D:$D,0))</f>
        <v>0</v>
      </c>
      <c r="H3041" s="50">
        <f t="shared" si="47"/>
        <v>0</v>
      </c>
    </row>
    <row r="3042" spans="1:8" hidden="1" x14ac:dyDescent="0.25">
      <c r="A3042" s="31" t="s">
        <v>2483</v>
      </c>
      <c r="B3042" s="31" t="s">
        <v>2541</v>
      </c>
      <c r="C3042" s="31" t="s">
        <v>2408</v>
      </c>
      <c r="D3042" s="41">
        <v>336.10914539999999</v>
      </c>
      <c r="E3042" s="31" t="s">
        <v>2409</v>
      </c>
      <c r="F3042" s="35" t="str">
        <f>INDEX('Crosswalk Particulates'!$B:$B,MATCH('2017 EPA Data'!A3042,'Crosswalk Particulates'!$A:$A,0))</f>
        <v>process-ngps-industry</v>
      </c>
      <c r="G3042" s="39">
        <f>INDEX('Crosswalk Particulates'!$E:$E,MATCH('2017 EPA Data'!$B3042,'Crosswalk Particulates'!$D:$D,0))</f>
        <v>0</v>
      </c>
      <c r="H3042" s="50">
        <f t="shared" si="47"/>
        <v>0</v>
      </c>
    </row>
    <row r="3043" spans="1:8" hidden="1" x14ac:dyDescent="0.25">
      <c r="A3043" s="31" t="s">
        <v>2436</v>
      </c>
      <c r="B3043" s="31" t="s">
        <v>2617</v>
      </c>
      <c r="C3043" s="31" t="s">
        <v>2408</v>
      </c>
      <c r="D3043" s="41">
        <v>335.20371617564939</v>
      </c>
      <c r="E3043" s="31" t="s">
        <v>2409</v>
      </c>
      <c r="F3043" s="35" t="str">
        <f>INDEX('Crosswalk Particulates'!$B:$B,MATCH('2017 EPA Data'!A3043,'Crosswalk Particulates'!$A:$A,0))</f>
        <v>Transportation Sector</v>
      </c>
      <c r="G3043" s="39">
        <f>INDEX('Crosswalk Particulates'!$E:$E,MATCH('2017 EPA Data'!$B3043,'Crosswalk Particulates'!$D:$D,0))</f>
        <v>0</v>
      </c>
      <c r="H3043" s="50">
        <f t="shared" si="47"/>
        <v>0</v>
      </c>
    </row>
    <row r="3044" spans="1:8" hidden="1" x14ac:dyDescent="0.25">
      <c r="A3044" s="31" t="s">
        <v>2469</v>
      </c>
      <c r="B3044" s="31" t="s">
        <v>2654</v>
      </c>
      <c r="C3044" s="31" t="s">
        <v>2408</v>
      </c>
      <c r="D3044" s="41">
        <v>334.98264271223002</v>
      </c>
      <c r="E3044" s="31" t="s">
        <v>2409</v>
      </c>
      <c r="F3044" s="35" t="str">
        <f>INDEX('Crosswalk Particulates'!$B:$B,MATCH('2017 EPA Data'!A3044,'Crosswalk Particulates'!$A:$A,0))</f>
        <v>process-chemicals-industry</v>
      </c>
      <c r="G3044" s="39">
        <f>INDEX('Crosswalk Particulates'!$E:$E,MATCH('2017 EPA Data'!$B3044,'Crosswalk Particulates'!$D:$D,0))</f>
        <v>0</v>
      </c>
      <c r="H3044" s="50">
        <f t="shared" si="47"/>
        <v>0</v>
      </c>
    </row>
    <row r="3045" spans="1:8" hidden="1" x14ac:dyDescent="0.25">
      <c r="A3045" s="31" t="s">
        <v>2438</v>
      </c>
      <c r="B3045" s="31" t="s">
        <v>2588</v>
      </c>
      <c r="C3045" s="31" t="s">
        <v>2408</v>
      </c>
      <c r="D3045" s="41">
        <v>334.7906504</v>
      </c>
      <c r="E3045" s="31" t="s">
        <v>2409</v>
      </c>
      <c r="F3045" s="35" t="str">
        <f>INDEX('Crosswalk Particulates'!$B:$B,MATCH('2017 EPA Data'!A3045,'Crosswalk Particulates'!$A:$A,0))</f>
        <v>process-other-industry</v>
      </c>
      <c r="G3045" s="39">
        <f>INDEX('Crosswalk Particulates'!$E:$E,MATCH('2017 EPA Data'!$B3045,'Crosswalk Particulates'!$D:$D,0))</f>
        <v>0</v>
      </c>
      <c r="H3045" s="50">
        <f t="shared" si="47"/>
        <v>0</v>
      </c>
    </row>
    <row r="3046" spans="1:8" hidden="1" x14ac:dyDescent="0.25">
      <c r="A3046" s="31" t="s">
        <v>2442</v>
      </c>
      <c r="B3046" s="31" t="s">
        <v>2516</v>
      </c>
      <c r="C3046" s="31" t="s">
        <v>2408</v>
      </c>
      <c r="D3046" s="41">
        <v>334.76811865185039</v>
      </c>
      <c r="E3046" s="31" t="s">
        <v>2409</v>
      </c>
      <c r="F3046" s="35" t="str">
        <f>INDEX('Crosswalk Particulates'!$B:$B,MATCH('2017 EPA Data'!A3046,'Crosswalk Particulates'!$A:$A,0))</f>
        <v>industry-fuel-natural gas</v>
      </c>
      <c r="G3046" s="39">
        <f>INDEX('Crosswalk Particulates'!$E:$E,MATCH('2017 EPA Data'!$B3046,'Crosswalk Particulates'!$D:$D,0))</f>
        <v>0</v>
      </c>
      <c r="H3046" s="50">
        <f t="shared" si="47"/>
        <v>0</v>
      </c>
    </row>
    <row r="3047" spans="1:8" hidden="1" x14ac:dyDescent="0.25">
      <c r="A3047" s="31" t="s">
        <v>2456</v>
      </c>
      <c r="B3047" s="31" t="s">
        <v>2511</v>
      </c>
      <c r="C3047" s="31" t="s">
        <v>2408</v>
      </c>
      <c r="D3047" s="41">
        <v>333.93504046610002</v>
      </c>
      <c r="E3047" s="31" t="s">
        <v>2409</v>
      </c>
      <c r="F3047" s="35" t="str">
        <f>INDEX('Crosswalk Particulates'!$B:$B,MATCH('2017 EPA Data'!A3047,'Crosswalk Particulates'!$A:$A,0))</f>
        <v>Electricity Sector</v>
      </c>
      <c r="G3047" s="39">
        <f>INDEX('Crosswalk Particulates'!$E:$E,MATCH('2017 EPA Data'!$B3047,'Crosswalk Particulates'!$D:$D,0))</f>
        <v>0</v>
      </c>
      <c r="H3047" s="50">
        <f t="shared" si="47"/>
        <v>0</v>
      </c>
    </row>
    <row r="3048" spans="1:8" hidden="1" x14ac:dyDescent="0.25">
      <c r="A3048" s="31" t="s">
        <v>2450</v>
      </c>
      <c r="B3048" s="31" t="s">
        <v>2599</v>
      </c>
      <c r="C3048" s="31" t="s">
        <v>2408</v>
      </c>
      <c r="D3048" s="41">
        <v>333.110094</v>
      </c>
      <c r="E3048" s="31" t="s">
        <v>2409</v>
      </c>
      <c r="F3048" s="35" t="str">
        <f>INDEX('Crosswalk Particulates'!$B:$B,MATCH('2017 EPA Data'!A3048,'Crosswalk Particulates'!$A:$A,0))</f>
        <v>process-waste-industry</v>
      </c>
      <c r="G3048" s="39">
        <f>INDEX('Crosswalk Particulates'!$E:$E,MATCH('2017 EPA Data'!$B3048,'Crosswalk Particulates'!$D:$D,0))</f>
        <v>0</v>
      </c>
      <c r="H3048" s="50">
        <f t="shared" si="47"/>
        <v>0</v>
      </c>
    </row>
    <row r="3049" spans="1:8" hidden="1" x14ac:dyDescent="0.25">
      <c r="A3049" s="31" t="s">
        <v>2444</v>
      </c>
      <c r="B3049" s="31" t="s">
        <v>2541</v>
      </c>
      <c r="C3049" s="31" t="s">
        <v>2408</v>
      </c>
      <c r="D3049" s="41">
        <v>333.09485000000001</v>
      </c>
      <c r="E3049" s="31" t="s">
        <v>2409</v>
      </c>
      <c r="F3049" s="35" t="str">
        <f>INDEX('Crosswalk Particulates'!$B:$B,MATCH('2017 EPA Data'!A3049,'Crosswalk Particulates'!$A:$A,0))</f>
        <v>process-other-industry</v>
      </c>
      <c r="G3049" s="39">
        <f>INDEX('Crosswalk Particulates'!$E:$E,MATCH('2017 EPA Data'!$B3049,'Crosswalk Particulates'!$D:$D,0))</f>
        <v>0</v>
      </c>
      <c r="H3049" s="50">
        <f t="shared" si="47"/>
        <v>0</v>
      </c>
    </row>
    <row r="3050" spans="1:8" hidden="1" x14ac:dyDescent="0.25">
      <c r="A3050" s="31" t="s">
        <v>2469</v>
      </c>
      <c r="B3050" s="31" t="s">
        <v>2689</v>
      </c>
      <c r="C3050" s="31" t="s">
        <v>2408</v>
      </c>
      <c r="D3050" s="41">
        <v>333</v>
      </c>
      <c r="E3050" s="31" t="s">
        <v>2409</v>
      </c>
      <c r="F3050" s="35" t="str">
        <f>INDEX('Crosswalk Particulates'!$B:$B,MATCH('2017 EPA Data'!A3050,'Crosswalk Particulates'!$A:$A,0))</f>
        <v>process-chemicals-industry</v>
      </c>
      <c r="G3050" s="39">
        <f>INDEX('Crosswalk Particulates'!$E:$E,MATCH('2017 EPA Data'!$B3050,'Crosswalk Particulates'!$D:$D,0))</f>
        <v>0</v>
      </c>
      <c r="H3050" s="50">
        <f t="shared" si="47"/>
        <v>0</v>
      </c>
    </row>
    <row r="3051" spans="1:8" hidden="1" x14ac:dyDescent="0.25">
      <c r="A3051" s="31" t="s">
        <v>2556</v>
      </c>
      <c r="B3051" s="31" t="s">
        <v>2502</v>
      </c>
      <c r="C3051" s="31" t="s">
        <v>2408</v>
      </c>
      <c r="D3051" s="41">
        <v>332.79218260037044</v>
      </c>
      <c r="E3051" s="31" t="s">
        <v>2409</v>
      </c>
      <c r="F3051" s="35" t="str">
        <f>INDEX('Crosswalk Particulates'!$B:$B,MATCH('2017 EPA Data'!A3051,'Crosswalk Particulates'!$A:$A,0))</f>
        <v>Commercial Buildings Sector</v>
      </c>
      <c r="G3051" s="39">
        <f>INDEX('Crosswalk Particulates'!$E:$E,MATCH('2017 EPA Data'!$B3051,'Crosswalk Particulates'!$D:$D,0))</f>
        <v>0</v>
      </c>
      <c r="H3051" s="50">
        <f t="shared" si="47"/>
        <v>0</v>
      </c>
    </row>
    <row r="3052" spans="1:8" hidden="1" x14ac:dyDescent="0.25">
      <c r="A3052" s="31" t="s">
        <v>2469</v>
      </c>
      <c r="B3052" s="31" t="s">
        <v>2623</v>
      </c>
      <c r="D3052" s="41">
        <v>332.70298041497296</v>
      </c>
      <c r="E3052" s="31" t="s">
        <v>2413</v>
      </c>
      <c r="F3052" s="35" t="str">
        <f>INDEX('Crosswalk Particulates'!$B:$B,MATCH('2017 EPA Data'!A3052,'Crosswalk Particulates'!$A:$A,0))</f>
        <v>process-chemicals-industry</v>
      </c>
      <c r="G3052" s="39">
        <f>INDEX('Crosswalk Particulates'!$E:$E,MATCH('2017 EPA Data'!$B3052,'Crosswalk Particulates'!$D:$D,0))</f>
        <v>0</v>
      </c>
      <c r="H3052" s="50">
        <f t="shared" si="47"/>
        <v>301823425.7286725</v>
      </c>
    </row>
    <row r="3053" spans="1:8" hidden="1" x14ac:dyDescent="0.25">
      <c r="A3053" s="31" t="s">
        <v>2487</v>
      </c>
      <c r="B3053" s="31" t="s">
        <v>2611</v>
      </c>
      <c r="C3053" s="31" t="s">
        <v>2408</v>
      </c>
      <c r="D3053" s="41">
        <v>332.559705915</v>
      </c>
      <c r="E3053" s="31" t="s">
        <v>2409</v>
      </c>
      <c r="F3053" s="35" t="str">
        <f>INDEX('Crosswalk Particulates'!$B:$B,MATCH('2017 EPA Data'!A3053,'Crosswalk Particulates'!$A:$A,0))</f>
        <v>industry-fuel-coal</v>
      </c>
      <c r="G3053" s="39">
        <f>INDEX('Crosswalk Particulates'!$E:$E,MATCH('2017 EPA Data'!$B3053,'Crosswalk Particulates'!$D:$D,0))</f>
        <v>0</v>
      </c>
      <c r="H3053" s="50">
        <f t="shared" si="47"/>
        <v>0</v>
      </c>
    </row>
    <row r="3054" spans="1:8" hidden="1" x14ac:dyDescent="0.25">
      <c r="A3054" s="31" t="s">
        <v>2477</v>
      </c>
      <c r="B3054" s="31" t="s">
        <v>2631</v>
      </c>
      <c r="C3054" s="31" t="s">
        <v>2408</v>
      </c>
      <c r="D3054" s="41">
        <v>332.38336878074142</v>
      </c>
      <c r="E3054" s="31" t="s">
        <v>2409</v>
      </c>
      <c r="F3054" s="35" t="str">
        <f>INDEX('Crosswalk Particulates'!$B:$B,MATCH('2017 EPA Data'!A3054,'Crosswalk Particulates'!$A:$A,0))</f>
        <v>process-other-industry</v>
      </c>
      <c r="G3054" s="39">
        <f>INDEX('Crosswalk Particulates'!$E:$E,MATCH('2017 EPA Data'!$B3054,'Crosswalk Particulates'!$D:$D,0))</f>
        <v>0</v>
      </c>
      <c r="H3054" s="50">
        <f t="shared" si="47"/>
        <v>0</v>
      </c>
    </row>
    <row r="3055" spans="1:8" hidden="1" x14ac:dyDescent="0.25">
      <c r="A3055" s="31" t="s">
        <v>2556</v>
      </c>
      <c r="B3055" s="31" t="s">
        <v>2613</v>
      </c>
      <c r="C3055" s="31" t="s">
        <v>2408</v>
      </c>
      <c r="D3055" s="41">
        <v>330.17579999999998</v>
      </c>
      <c r="E3055" s="31" t="s">
        <v>2409</v>
      </c>
      <c r="F3055" s="35" t="str">
        <f>INDEX('Crosswalk Particulates'!$B:$B,MATCH('2017 EPA Data'!A3055,'Crosswalk Particulates'!$A:$A,0))</f>
        <v>Commercial Buildings Sector</v>
      </c>
      <c r="G3055" s="39">
        <f>INDEX('Crosswalk Particulates'!$E:$E,MATCH('2017 EPA Data'!$B3055,'Crosswalk Particulates'!$D:$D,0))</f>
        <v>0</v>
      </c>
      <c r="H3055" s="50">
        <f t="shared" si="47"/>
        <v>0</v>
      </c>
    </row>
    <row r="3056" spans="1:8" hidden="1" x14ac:dyDescent="0.25">
      <c r="A3056" s="31" t="s">
        <v>2493</v>
      </c>
      <c r="B3056" s="31" t="s">
        <v>2613</v>
      </c>
      <c r="C3056" s="31" t="s">
        <v>2408</v>
      </c>
      <c r="D3056" s="41">
        <v>329.11313799999999</v>
      </c>
      <c r="E3056" s="31" t="s">
        <v>2409</v>
      </c>
      <c r="F3056" s="35" t="str">
        <f>INDEX('Crosswalk Particulates'!$B:$B,MATCH('2017 EPA Data'!A3056,'Crosswalk Particulates'!$A:$A,0))</f>
        <v>process-other-industry</v>
      </c>
      <c r="G3056" s="39">
        <f>INDEX('Crosswalk Particulates'!$E:$E,MATCH('2017 EPA Data'!$B3056,'Crosswalk Particulates'!$D:$D,0))</f>
        <v>0</v>
      </c>
      <c r="H3056" s="50">
        <f t="shared" si="47"/>
        <v>0</v>
      </c>
    </row>
    <row r="3057" spans="1:8" hidden="1" x14ac:dyDescent="0.25">
      <c r="A3057" s="31" t="s">
        <v>2520</v>
      </c>
      <c r="B3057" s="31" t="s">
        <v>2581</v>
      </c>
      <c r="C3057" s="31" t="s">
        <v>2408</v>
      </c>
      <c r="D3057" s="41">
        <v>328.56445595519</v>
      </c>
      <c r="E3057" s="31" t="s">
        <v>2409</v>
      </c>
      <c r="F3057" s="35" t="str">
        <f>INDEX('Crosswalk Particulates'!$B:$B,MATCH('2017 EPA Data'!A3057,'Crosswalk Particulates'!$A:$A,0))</f>
        <v>industry-fuel-oil</v>
      </c>
      <c r="G3057" s="39">
        <f>INDEX('Crosswalk Particulates'!$E:$E,MATCH('2017 EPA Data'!$B3057,'Crosswalk Particulates'!$D:$D,0))</f>
        <v>0</v>
      </c>
      <c r="H3057" s="50">
        <f t="shared" si="47"/>
        <v>0</v>
      </c>
    </row>
    <row r="3058" spans="1:8" hidden="1" x14ac:dyDescent="0.25">
      <c r="A3058" s="31" t="s">
        <v>2450</v>
      </c>
      <c r="B3058" s="31" t="s">
        <v>2578</v>
      </c>
      <c r="C3058" s="31" t="s">
        <v>2408</v>
      </c>
      <c r="D3058" s="41">
        <v>327.62503286713053</v>
      </c>
      <c r="E3058" s="31" t="s">
        <v>2409</v>
      </c>
      <c r="F3058" s="35" t="str">
        <f>INDEX('Crosswalk Particulates'!$B:$B,MATCH('2017 EPA Data'!A3058,'Crosswalk Particulates'!$A:$A,0))</f>
        <v>process-waste-industry</v>
      </c>
      <c r="G3058" s="39">
        <f>INDEX('Crosswalk Particulates'!$E:$E,MATCH('2017 EPA Data'!$B3058,'Crosswalk Particulates'!$D:$D,0))</f>
        <v>0</v>
      </c>
      <c r="H3058" s="50">
        <f t="shared" si="47"/>
        <v>0</v>
      </c>
    </row>
    <row r="3059" spans="1:8" hidden="1" x14ac:dyDescent="0.25">
      <c r="A3059" s="31" t="s">
        <v>2475</v>
      </c>
      <c r="B3059" s="31" t="s">
        <v>2422</v>
      </c>
      <c r="C3059" s="31" t="s">
        <v>2408</v>
      </c>
      <c r="D3059" s="41">
        <v>327.53772500000002</v>
      </c>
      <c r="E3059" s="31" t="s">
        <v>2409</v>
      </c>
      <c r="F3059" s="35" t="str">
        <f>INDEX('Crosswalk Particulates'!$B:$B,MATCH('2017 EPA Data'!A3059,'Crosswalk Particulates'!$A:$A,0))</f>
        <v>Electricity Sector</v>
      </c>
      <c r="G3059" s="39">
        <f>INDEX('Crosswalk Particulates'!$E:$E,MATCH('2017 EPA Data'!$B3059,'Crosswalk Particulates'!$D:$D,0))</f>
        <v>0</v>
      </c>
      <c r="H3059" s="50">
        <f t="shared" si="47"/>
        <v>0</v>
      </c>
    </row>
    <row r="3060" spans="1:8" hidden="1" x14ac:dyDescent="0.25">
      <c r="A3060" s="31" t="s">
        <v>2429</v>
      </c>
      <c r="B3060" s="31" t="s">
        <v>2424</v>
      </c>
      <c r="C3060" s="31" t="s">
        <v>2408</v>
      </c>
      <c r="D3060" s="41">
        <v>327.16095899999999</v>
      </c>
      <c r="E3060" s="31" t="s">
        <v>2409</v>
      </c>
      <c r="F3060" s="35" t="str">
        <f>INDEX('Crosswalk Particulates'!$B:$B,MATCH('2017 EPA Data'!A3060,'Crosswalk Particulates'!$A:$A,0))</f>
        <v>process-other-industry</v>
      </c>
      <c r="G3060" s="39">
        <f>INDEX('Crosswalk Particulates'!$E:$E,MATCH('2017 EPA Data'!$B3060,'Crosswalk Particulates'!$D:$D,0))</f>
        <v>0</v>
      </c>
      <c r="H3060" s="50">
        <f t="shared" si="47"/>
        <v>0</v>
      </c>
    </row>
    <row r="3061" spans="1:8" hidden="1" x14ac:dyDescent="0.25">
      <c r="A3061" s="31" t="s">
        <v>2437</v>
      </c>
      <c r="B3061" s="31" t="s">
        <v>2457</v>
      </c>
      <c r="C3061" s="31" t="s">
        <v>2408</v>
      </c>
      <c r="D3061" s="41">
        <v>325.9401896</v>
      </c>
      <c r="E3061" s="31" t="s">
        <v>2409</v>
      </c>
      <c r="F3061" s="35" t="str">
        <f>INDEX('Crosswalk Particulates'!$B:$B,MATCH('2017 EPA Data'!A3061,'Crosswalk Particulates'!$A:$A,0))</f>
        <v>process-other-industry</v>
      </c>
      <c r="G3061" s="39">
        <f>INDEX('Crosswalk Particulates'!$E:$E,MATCH('2017 EPA Data'!$B3061,'Crosswalk Particulates'!$D:$D,0))</f>
        <v>0</v>
      </c>
      <c r="H3061" s="50">
        <f t="shared" si="47"/>
        <v>0</v>
      </c>
    </row>
    <row r="3062" spans="1:8" hidden="1" x14ac:dyDescent="0.25">
      <c r="A3062" s="31" t="s">
        <v>2444</v>
      </c>
      <c r="B3062" s="31" t="s">
        <v>2552</v>
      </c>
      <c r="C3062" s="31" t="s">
        <v>2408</v>
      </c>
      <c r="D3062" s="41">
        <v>325.28868</v>
      </c>
      <c r="E3062" s="31" t="s">
        <v>2409</v>
      </c>
      <c r="F3062" s="35" t="str">
        <f>INDEX('Crosswalk Particulates'!$B:$B,MATCH('2017 EPA Data'!A3062,'Crosswalk Particulates'!$A:$A,0))</f>
        <v>process-other-industry</v>
      </c>
      <c r="G3062" s="39">
        <f>INDEX('Crosswalk Particulates'!$E:$E,MATCH('2017 EPA Data'!$B3062,'Crosswalk Particulates'!$D:$D,0))</f>
        <v>0</v>
      </c>
      <c r="H3062" s="50">
        <f t="shared" si="47"/>
        <v>0</v>
      </c>
    </row>
    <row r="3063" spans="1:8" hidden="1" x14ac:dyDescent="0.25">
      <c r="A3063" s="31" t="s">
        <v>2523</v>
      </c>
      <c r="B3063" s="31" t="s">
        <v>2424</v>
      </c>
      <c r="C3063" s="31" t="s">
        <v>2408</v>
      </c>
      <c r="D3063" s="41">
        <v>320.32130148599998</v>
      </c>
      <c r="E3063" s="31" t="s">
        <v>2409</v>
      </c>
      <c r="F3063" s="35" t="str">
        <f>INDEX('Crosswalk Particulates'!$B:$B,MATCH('2017 EPA Data'!A3063,'Crosswalk Particulates'!$A:$A,0))</f>
        <v>industry-fuel-other</v>
      </c>
      <c r="G3063" s="39">
        <f>INDEX('Crosswalk Particulates'!$E:$E,MATCH('2017 EPA Data'!$B3063,'Crosswalk Particulates'!$D:$D,0))</f>
        <v>0</v>
      </c>
      <c r="H3063" s="50">
        <f t="shared" si="47"/>
        <v>0</v>
      </c>
    </row>
    <row r="3064" spans="1:8" hidden="1" x14ac:dyDescent="0.25">
      <c r="A3064" s="31" t="s">
        <v>2556</v>
      </c>
      <c r="B3064" s="31" t="s">
        <v>2547</v>
      </c>
      <c r="C3064" s="31" t="s">
        <v>2408</v>
      </c>
      <c r="D3064" s="41">
        <v>320.09933132850335</v>
      </c>
      <c r="E3064" s="31" t="s">
        <v>2409</v>
      </c>
      <c r="F3064" s="35" t="str">
        <f>INDEX('Crosswalk Particulates'!$B:$B,MATCH('2017 EPA Data'!A3064,'Crosswalk Particulates'!$A:$A,0))</f>
        <v>Commercial Buildings Sector</v>
      </c>
      <c r="G3064" s="39">
        <f>INDEX('Crosswalk Particulates'!$E:$E,MATCH('2017 EPA Data'!$B3064,'Crosswalk Particulates'!$D:$D,0))</f>
        <v>0</v>
      </c>
      <c r="H3064" s="50">
        <f t="shared" si="47"/>
        <v>0</v>
      </c>
    </row>
    <row r="3065" spans="1:8" hidden="1" x14ac:dyDescent="0.25">
      <c r="A3065" s="31" t="s">
        <v>2523</v>
      </c>
      <c r="B3065" s="31" t="s">
        <v>2570</v>
      </c>
      <c r="C3065" s="31" t="s">
        <v>2408</v>
      </c>
      <c r="D3065" s="41">
        <v>319.486535</v>
      </c>
      <c r="E3065" s="31" t="s">
        <v>2409</v>
      </c>
      <c r="F3065" s="35" t="str">
        <f>INDEX('Crosswalk Particulates'!$B:$B,MATCH('2017 EPA Data'!A3065,'Crosswalk Particulates'!$A:$A,0))</f>
        <v>industry-fuel-other</v>
      </c>
      <c r="G3065" s="39">
        <f>INDEX('Crosswalk Particulates'!$E:$E,MATCH('2017 EPA Data'!$B3065,'Crosswalk Particulates'!$D:$D,0))</f>
        <v>0</v>
      </c>
      <c r="H3065" s="50">
        <f t="shared" si="47"/>
        <v>0</v>
      </c>
    </row>
    <row r="3066" spans="1:8" hidden="1" x14ac:dyDescent="0.25">
      <c r="A3066" s="31" t="s">
        <v>2469</v>
      </c>
      <c r="B3066" s="31" t="s">
        <v>2512</v>
      </c>
      <c r="C3066" s="31" t="s">
        <v>2408</v>
      </c>
      <c r="D3066" s="41">
        <v>319.18459144239756</v>
      </c>
      <c r="E3066" s="31" t="s">
        <v>2409</v>
      </c>
      <c r="F3066" s="35" t="str">
        <f>INDEX('Crosswalk Particulates'!$B:$B,MATCH('2017 EPA Data'!A3066,'Crosswalk Particulates'!$A:$A,0))</f>
        <v>process-chemicals-industry</v>
      </c>
      <c r="G3066" s="39">
        <f>INDEX('Crosswalk Particulates'!$E:$E,MATCH('2017 EPA Data'!$B3066,'Crosswalk Particulates'!$D:$D,0))</f>
        <v>0</v>
      </c>
      <c r="H3066" s="50">
        <f t="shared" si="47"/>
        <v>0</v>
      </c>
    </row>
    <row r="3067" spans="1:8" hidden="1" x14ac:dyDescent="0.25">
      <c r="A3067" s="31" t="s">
        <v>2486</v>
      </c>
      <c r="B3067" s="31" t="s">
        <v>2557</v>
      </c>
      <c r="C3067" s="31" t="s">
        <v>2408</v>
      </c>
      <c r="D3067" s="41">
        <v>318.73950989999997</v>
      </c>
      <c r="E3067" s="31" t="s">
        <v>2409</v>
      </c>
      <c r="F3067" s="35" t="str">
        <f>INDEX('Crosswalk Particulates'!$B:$B,MATCH('2017 EPA Data'!A3067,'Crosswalk Particulates'!$A:$A,0))</f>
        <v>process-other-industry</v>
      </c>
      <c r="G3067" s="39">
        <f>INDEX('Crosswalk Particulates'!$E:$E,MATCH('2017 EPA Data'!$B3067,'Crosswalk Particulates'!$D:$D,0))</f>
        <v>0</v>
      </c>
      <c r="H3067" s="50">
        <f t="shared" si="47"/>
        <v>0</v>
      </c>
    </row>
    <row r="3068" spans="1:8" hidden="1" x14ac:dyDescent="0.25">
      <c r="A3068" s="31" t="s">
        <v>2520</v>
      </c>
      <c r="B3068" s="31" t="s">
        <v>2606</v>
      </c>
      <c r="C3068" s="31" t="s">
        <v>2408</v>
      </c>
      <c r="D3068" s="41">
        <v>318.15123287</v>
      </c>
      <c r="E3068" s="31" t="s">
        <v>2409</v>
      </c>
      <c r="F3068" s="35" t="str">
        <f>INDEX('Crosswalk Particulates'!$B:$B,MATCH('2017 EPA Data'!A3068,'Crosswalk Particulates'!$A:$A,0))</f>
        <v>industry-fuel-oil</v>
      </c>
      <c r="G3068" s="39">
        <f>INDEX('Crosswalk Particulates'!$E:$E,MATCH('2017 EPA Data'!$B3068,'Crosswalk Particulates'!$D:$D,0))</f>
        <v>0</v>
      </c>
      <c r="H3068" s="50">
        <f t="shared" si="47"/>
        <v>0</v>
      </c>
    </row>
    <row r="3069" spans="1:8" hidden="1" x14ac:dyDescent="0.25">
      <c r="A3069" s="31" t="s">
        <v>2438</v>
      </c>
      <c r="B3069" s="31" t="s">
        <v>2577</v>
      </c>
      <c r="C3069" s="31" t="s">
        <v>2408</v>
      </c>
      <c r="D3069" s="41">
        <v>317.0247138158</v>
      </c>
      <c r="E3069" s="31" t="s">
        <v>2409</v>
      </c>
      <c r="F3069" s="35" t="str">
        <f>INDEX('Crosswalk Particulates'!$B:$B,MATCH('2017 EPA Data'!A3069,'Crosswalk Particulates'!$A:$A,0))</f>
        <v>process-other-industry</v>
      </c>
      <c r="G3069" s="39">
        <f>INDEX('Crosswalk Particulates'!$E:$E,MATCH('2017 EPA Data'!$B3069,'Crosswalk Particulates'!$D:$D,0))</f>
        <v>0</v>
      </c>
      <c r="H3069" s="50">
        <f t="shared" si="47"/>
        <v>0</v>
      </c>
    </row>
    <row r="3070" spans="1:8" hidden="1" x14ac:dyDescent="0.25">
      <c r="A3070" s="31" t="s">
        <v>2429</v>
      </c>
      <c r="B3070" s="31" t="s">
        <v>2605</v>
      </c>
      <c r="C3070" s="31" t="s">
        <v>2408</v>
      </c>
      <c r="D3070" s="41">
        <v>317</v>
      </c>
      <c r="E3070" s="31" t="s">
        <v>2409</v>
      </c>
      <c r="F3070" s="35" t="str">
        <f>INDEX('Crosswalk Particulates'!$B:$B,MATCH('2017 EPA Data'!A3070,'Crosswalk Particulates'!$A:$A,0))</f>
        <v>process-other-industry</v>
      </c>
      <c r="G3070" s="39">
        <f>INDEX('Crosswalk Particulates'!$E:$E,MATCH('2017 EPA Data'!$B3070,'Crosswalk Particulates'!$D:$D,0))</f>
        <v>0</v>
      </c>
      <c r="H3070" s="50">
        <f t="shared" si="47"/>
        <v>0</v>
      </c>
    </row>
    <row r="3071" spans="1:8" hidden="1" x14ac:dyDescent="0.25">
      <c r="A3071" s="31" t="s">
        <v>2546</v>
      </c>
      <c r="B3071" s="31" t="s">
        <v>2419</v>
      </c>
      <c r="C3071" s="31" t="s">
        <v>2408</v>
      </c>
      <c r="D3071" s="41">
        <v>316.33640589999999</v>
      </c>
      <c r="E3071" s="31" t="s">
        <v>2409</v>
      </c>
      <c r="F3071" s="35" t="str">
        <f>INDEX('Crosswalk Particulates'!$B:$B,MATCH('2017 EPA Data'!A3071,'Crosswalk Particulates'!$A:$A,0))</f>
        <v>Commercial Buildings Sector</v>
      </c>
      <c r="G3071" s="39">
        <f>INDEX('Crosswalk Particulates'!$E:$E,MATCH('2017 EPA Data'!$B3071,'Crosswalk Particulates'!$D:$D,0))</f>
        <v>0</v>
      </c>
      <c r="H3071" s="50">
        <f t="shared" si="47"/>
        <v>0</v>
      </c>
    </row>
    <row r="3072" spans="1:8" hidden="1" x14ac:dyDescent="0.25">
      <c r="A3072" s="31" t="s">
        <v>2492</v>
      </c>
      <c r="B3072" s="31" t="s">
        <v>2599</v>
      </c>
      <c r="C3072" s="31" t="s">
        <v>2408</v>
      </c>
      <c r="D3072" s="41">
        <v>315.56206936379999</v>
      </c>
      <c r="E3072" s="31" t="s">
        <v>2409</v>
      </c>
      <c r="F3072" s="35" t="str">
        <f>INDEX('Crosswalk Particulates'!$B:$B,MATCH('2017 EPA Data'!A3072,'Crosswalk Particulates'!$A:$A,0))</f>
        <v>Commercial Buildings Sector</v>
      </c>
      <c r="G3072" s="39">
        <f>INDEX('Crosswalk Particulates'!$E:$E,MATCH('2017 EPA Data'!$B3072,'Crosswalk Particulates'!$D:$D,0))</f>
        <v>0</v>
      </c>
      <c r="H3072" s="50">
        <f t="shared" si="47"/>
        <v>0</v>
      </c>
    </row>
    <row r="3073" spans="1:8" hidden="1" x14ac:dyDescent="0.25">
      <c r="A3073" s="31" t="s">
        <v>2410</v>
      </c>
      <c r="B3073" s="31" t="s">
        <v>2627</v>
      </c>
      <c r="C3073" s="31" t="s">
        <v>2408</v>
      </c>
      <c r="D3073" s="41">
        <v>314.5</v>
      </c>
      <c r="E3073" s="31" t="s">
        <v>2409</v>
      </c>
      <c r="F3073" s="35" t="str">
        <f>INDEX('Crosswalk Particulates'!$B:$B,MATCH('2017 EPA Data'!A3073,'Crosswalk Particulates'!$A:$A,0))</f>
        <v>process-other-industry</v>
      </c>
      <c r="G3073" s="39">
        <f>INDEX('Crosswalk Particulates'!$E:$E,MATCH('2017 EPA Data'!$B3073,'Crosswalk Particulates'!$D:$D,0))</f>
        <v>0</v>
      </c>
      <c r="H3073" s="50">
        <f t="shared" si="47"/>
        <v>0</v>
      </c>
    </row>
    <row r="3074" spans="1:8" hidden="1" x14ac:dyDescent="0.25">
      <c r="A3074" s="31" t="s">
        <v>2454</v>
      </c>
      <c r="B3074" s="31" t="s">
        <v>2525</v>
      </c>
      <c r="D3074" s="41">
        <v>313.85983090703871</v>
      </c>
      <c r="E3074" s="31" t="s">
        <v>2413</v>
      </c>
      <c r="F3074" s="35" t="str">
        <f>INDEX('Crosswalk Particulates'!$B:$B,MATCH('2017 EPA Data'!A3074,'Crosswalk Particulates'!$A:$A,0))</f>
        <v>Other-EPA</v>
      </c>
      <c r="G3074" s="39" t="str">
        <f>INDEX('Crosswalk Particulates'!$E:$E,MATCH('2017 EPA Data'!$B3074,'Crosswalk Particulates'!$D:$D,0))</f>
        <v>OC</v>
      </c>
      <c r="H3074" s="50">
        <f t="shared" si="47"/>
        <v>284729187.7122032</v>
      </c>
    </row>
    <row r="3075" spans="1:8" hidden="1" x14ac:dyDescent="0.25">
      <c r="A3075" s="31" t="s">
        <v>2498</v>
      </c>
      <c r="B3075" s="31" t="s">
        <v>2623</v>
      </c>
      <c r="D3075" s="41">
        <v>313.57736055654573</v>
      </c>
      <c r="E3075" s="31" t="s">
        <v>2413</v>
      </c>
      <c r="F3075" s="35" t="str">
        <f>INDEX('Crosswalk Particulates'!$B:$B,MATCH('2017 EPA Data'!A3075,'Crosswalk Particulates'!$A:$A,0))</f>
        <v>process-cement-industry</v>
      </c>
      <c r="G3075" s="39">
        <f>INDEX('Crosswalk Particulates'!$E:$E,MATCH('2017 EPA Data'!$B3075,'Crosswalk Particulates'!$D:$D,0))</f>
        <v>0</v>
      </c>
      <c r="H3075" s="50">
        <f t="shared" si="47"/>
        <v>284472934.61598438</v>
      </c>
    </row>
    <row r="3076" spans="1:8" hidden="1" x14ac:dyDescent="0.25">
      <c r="A3076" s="31" t="s">
        <v>2450</v>
      </c>
      <c r="B3076" s="31" t="s">
        <v>2502</v>
      </c>
      <c r="C3076" s="31" t="s">
        <v>2408</v>
      </c>
      <c r="D3076" s="41">
        <v>311.07216056103999</v>
      </c>
      <c r="E3076" s="31" t="s">
        <v>2409</v>
      </c>
      <c r="F3076" s="35" t="str">
        <f>INDEX('Crosswalk Particulates'!$B:$B,MATCH('2017 EPA Data'!A3076,'Crosswalk Particulates'!$A:$A,0))</f>
        <v>process-waste-industry</v>
      </c>
      <c r="G3076" s="39">
        <f>INDEX('Crosswalk Particulates'!$E:$E,MATCH('2017 EPA Data'!$B3076,'Crosswalk Particulates'!$D:$D,0))</f>
        <v>0</v>
      </c>
      <c r="H3076" s="50">
        <f t="shared" ref="H3076:H3139" si="48">IF(E3076="TON",D3076/metricton_to_shortton,0)*10^6</f>
        <v>0</v>
      </c>
    </row>
    <row r="3077" spans="1:8" hidden="1" x14ac:dyDescent="0.25">
      <c r="A3077" s="31" t="s">
        <v>2477</v>
      </c>
      <c r="B3077" s="31" t="s">
        <v>2637</v>
      </c>
      <c r="C3077" s="31" t="s">
        <v>2408</v>
      </c>
      <c r="D3077" s="41">
        <v>310.21109000000001</v>
      </c>
      <c r="E3077" s="31" t="s">
        <v>2409</v>
      </c>
      <c r="F3077" s="35" t="str">
        <f>INDEX('Crosswalk Particulates'!$B:$B,MATCH('2017 EPA Data'!A3077,'Crosswalk Particulates'!$A:$A,0))</f>
        <v>process-other-industry</v>
      </c>
      <c r="G3077" s="39">
        <f>INDEX('Crosswalk Particulates'!$E:$E,MATCH('2017 EPA Data'!$B3077,'Crosswalk Particulates'!$D:$D,0))</f>
        <v>0</v>
      </c>
      <c r="H3077" s="50">
        <f t="shared" si="48"/>
        <v>0</v>
      </c>
    </row>
    <row r="3078" spans="1:8" hidden="1" x14ac:dyDescent="0.25">
      <c r="A3078" s="31" t="s">
        <v>2520</v>
      </c>
      <c r="B3078" s="31" t="s">
        <v>2642</v>
      </c>
      <c r="C3078" s="31" t="s">
        <v>2408</v>
      </c>
      <c r="D3078" s="41">
        <v>309.86860574287817</v>
      </c>
      <c r="E3078" s="31" t="s">
        <v>2409</v>
      </c>
      <c r="F3078" s="35" t="str">
        <f>INDEX('Crosswalk Particulates'!$B:$B,MATCH('2017 EPA Data'!A3078,'Crosswalk Particulates'!$A:$A,0))</f>
        <v>industry-fuel-oil</v>
      </c>
      <c r="G3078" s="39">
        <f>INDEX('Crosswalk Particulates'!$E:$E,MATCH('2017 EPA Data'!$B3078,'Crosswalk Particulates'!$D:$D,0))</f>
        <v>0</v>
      </c>
      <c r="H3078" s="50">
        <f t="shared" si="48"/>
        <v>0</v>
      </c>
    </row>
    <row r="3079" spans="1:8" hidden="1" x14ac:dyDescent="0.25">
      <c r="A3079" s="31" t="s">
        <v>2472</v>
      </c>
      <c r="B3079" s="31" t="s">
        <v>2597</v>
      </c>
      <c r="C3079" s="31" t="s">
        <v>2408</v>
      </c>
      <c r="D3079" s="41">
        <v>308.6599291527304</v>
      </c>
      <c r="E3079" s="31" t="s">
        <v>2409</v>
      </c>
      <c r="F3079" s="35" t="str">
        <f>INDEX('Crosswalk Particulates'!$B:$B,MATCH('2017 EPA Data'!A3079,'Crosswalk Particulates'!$A:$A,0))</f>
        <v>Electricity Sector</v>
      </c>
      <c r="G3079" s="39">
        <f>INDEX('Crosswalk Particulates'!$E:$E,MATCH('2017 EPA Data'!$B3079,'Crosswalk Particulates'!$D:$D,0))</f>
        <v>0</v>
      </c>
      <c r="H3079" s="50">
        <f t="shared" si="48"/>
        <v>0</v>
      </c>
    </row>
    <row r="3080" spans="1:8" hidden="1" x14ac:dyDescent="0.25">
      <c r="A3080" s="31" t="s">
        <v>2493</v>
      </c>
      <c r="B3080" s="31" t="s">
        <v>2654</v>
      </c>
      <c r="C3080" s="31" t="s">
        <v>2408</v>
      </c>
      <c r="D3080" s="41">
        <v>308.23205877089481</v>
      </c>
      <c r="E3080" s="31" t="s">
        <v>2409</v>
      </c>
      <c r="F3080" s="35" t="str">
        <f>INDEX('Crosswalk Particulates'!$B:$B,MATCH('2017 EPA Data'!A3080,'Crosswalk Particulates'!$A:$A,0))</f>
        <v>process-other-industry</v>
      </c>
      <c r="G3080" s="39">
        <f>INDEX('Crosswalk Particulates'!$E:$E,MATCH('2017 EPA Data'!$B3080,'Crosswalk Particulates'!$D:$D,0))</f>
        <v>0</v>
      </c>
      <c r="H3080" s="50">
        <f t="shared" si="48"/>
        <v>0</v>
      </c>
    </row>
    <row r="3081" spans="1:8" hidden="1" x14ac:dyDescent="0.25">
      <c r="A3081" s="31" t="s">
        <v>2450</v>
      </c>
      <c r="B3081" s="31" t="s">
        <v>2611</v>
      </c>
      <c r="C3081" s="31" t="s">
        <v>2408</v>
      </c>
      <c r="D3081" s="41">
        <v>307.22701286400002</v>
      </c>
      <c r="E3081" s="31" t="s">
        <v>2409</v>
      </c>
      <c r="F3081" s="35" t="str">
        <f>INDEX('Crosswalk Particulates'!$B:$B,MATCH('2017 EPA Data'!A3081,'Crosswalk Particulates'!$A:$A,0))</f>
        <v>process-waste-industry</v>
      </c>
      <c r="G3081" s="39">
        <f>INDEX('Crosswalk Particulates'!$E:$E,MATCH('2017 EPA Data'!$B3081,'Crosswalk Particulates'!$D:$D,0))</f>
        <v>0</v>
      </c>
      <c r="H3081" s="50">
        <f t="shared" si="48"/>
        <v>0</v>
      </c>
    </row>
    <row r="3082" spans="1:8" hidden="1" x14ac:dyDescent="0.25">
      <c r="A3082" s="31" t="s">
        <v>2510</v>
      </c>
      <c r="B3082" s="31" t="s">
        <v>2561</v>
      </c>
      <c r="C3082" s="31" t="s">
        <v>2408</v>
      </c>
      <c r="D3082" s="41">
        <v>307.05579999999998</v>
      </c>
      <c r="E3082" s="31" t="s">
        <v>2409</v>
      </c>
      <c r="F3082" s="35" t="str">
        <f>INDEX('Crosswalk Particulates'!$B:$B,MATCH('2017 EPA Data'!A3082,'Crosswalk Particulates'!$A:$A,0))</f>
        <v>process-iron and steel-industry</v>
      </c>
      <c r="G3082" s="39">
        <f>INDEX('Crosswalk Particulates'!$E:$E,MATCH('2017 EPA Data'!$B3082,'Crosswalk Particulates'!$D:$D,0))</f>
        <v>0</v>
      </c>
      <c r="H3082" s="50">
        <f t="shared" si="48"/>
        <v>0</v>
      </c>
    </row>
    <row r="3083" spans="1:8" hidden="1" x14ac:dyDescent="0.25">
      <c r="A3083" s="31" t="s">
        <v>2442</v>
      </c>
      <c r="B3083" s="31" t="s">
        <v>2458</v>
      </c>
      <c r="C3083" s="31" t="s">
        <v>2408</v>
      </c>
      <c r="D3083" s="41">
        <v>306.27</v>
      </c>
      <c r="E3083" s="31" t="s">
        <v>2409</v>
      </c>
      <c r="F3083" s="35" t="str">
        <f>INDEX('Crosswalk Particulates'!$B:$B,MATCH('2017 EPA Data'!A3083,'Crosswalk Particulates'!$A:$A,0))</f>
        <v>industry-fuel-natural gas</v>
      </c>
      <c r="G3083" s="39">
        <f>INDEX('Crosswalk Particulates'!$E:$E,MATCH('2017 EPA Data'!$B3083,'Crosswalk Particulates'!$D:$D,0))</f>
        <v>0</v>
      </c>
      <c r="H3083" s="50">
        <f t="shared" si="48"/>
        <v>0</v>
      </c>
    </row>
    <row r="3084" spans="1:8" hidden="1" x14ac:dyDescent="0.25">
      <c r="A3084" s="31" t="s">
        <v>2442</v>
      </c>
      <c r="B3084" s="31" t="s">
        <v>2465</v>
      </c>
      <c r="C3084" s="31" t="s">
        <v>2408</v>
      </c>
      <c r="D3084" s="41">
        <v>306.25400000000002</v>
      </c>
      <c r="E3084" s="31" t="s">
        <v>2409</v>
      </c>
      <c r="F3084" s="35" t="str">
        <f>INDEX('Crosswalk Particulates'!$B:$B,MATCH('2017 EPA Data'!A3084,'Crosswalk Particulates'!$A:$A,0))</f>
        <v>industry-fuel-natural gas</v>
      </c>
      <c r="G3084" s="39">
        <f>INDEX('Crosswalk Particulates'!$E:$E,MATCH('2017 EPA Data'!$B3084,'Crosswalk Particulates'!$D:$D,0))</f>
        <v>0</v>
      </c>
      <c r="H3084" s="50">
        <f t="shared" si="48"/>
        <v>0</v>
      </c>
    </row>
    <row r="3085" spans="1:8" hidden="1" x14ac:dyDescent="0.25">
      <c r="A3085" s="31" t="s">
        <v>2472</v>
      </c>
      <c r="B3085" s="31" t="s">
        <v>2606</v>
      </c>
      <c r="C3085" s="31" t="s">
        <v>2408</v>
      </c>
      <c r="D3085" s="41">
        <v>304.35597903299998</v>
      </c>
      <c r="E3085" s="31" t="s">
        <v>2409</v>
      </c>
      <c r="F3085" s="35" t="str">
        <f>INDEX('Crosswalk Particulates'!$B:$B,MATCH('2017 EPA Data'!A3085,'Crosswalk Particulates'!$A:$A,0))</f>
        <v>Electricity Sector</v>
      </c>
      <c r="G3085" s="39">
        <f>INDEX('Crosswalk Particulates'!$E:$E,MATCH('2017 EPA Data'!$B3085,'Crosswalk Particulates'!$D:$D,0))</f>
        <v>0</v>
      </c>
      <c r="H3085" s="50">
        <f t="shared" si="48"/>
        <v>0</v>
      </c>
    </row>
    <row r="3086" spans="1:8" hidden="1" x14ac:dyDescent="0.25">
      <c r="A3086" s="31" t="s">
        <v>2498</v>
      </c>
      <c r="B3086" s="31" t="s">
        <v>2582</v>
      </c>
      <c r="C3086" s="31" t="s">
        <v>2408</v>
      </c>
      <c r="D3086" s="41">
        <v>304.35000000000002</v>
      </c>
      <c r="E3086" s="31" t="s">
        <v>2409</v>
      </c>
      <c r="F3086" s="35" t="str">
        <f>INDEX('Crosswalk Particulates'!$B:$B,MATCH('2017 EPA Data'!A3086,'Crosswalk Particulates'!$A:$A,0))</f>
        <v>process-cement-industry</v>
      </c>
      <c r="G3086" s="39">
        <f>INDEX('Crosswalk Particulates'!$E:$E,MATCH('2017 EPA Data'!$B3086,'Crosswalk Particulates'!$D:$D,0))</f>
        <v>0</v>
      </c>
      <c r="H3086" s="50">
        <f t="shared" si="48"/>
        <v>0</v>
      </c>
    </row>
    <row r="3087" spans="1:8" hidden="1" x14ac:dyDescent="0.25">
      <c r="A3087" s="31" t="s">
        <v>2410</v>
      </c>
      <c r="B3087" s="31" t="s">
        <v>2633</v>
      </c>
      <c r="C3087" s="31" t="s">
        <v>2408</v>
      </c>
      <c r="D3087" s="41">
        <v>304.15231458199997</v>
      </c>
      <c r="E3087" s="31" t="s">
        <v>2409</v>
      </c>
      <c r="F3087" s="35" t="str">
        <f>INDEX('Crosswalk Particulates'!$B:$B,MATCH('2017 EPA Data'!A3087,'Crosswalk Particulates'!$A:$A,0))</f>
        <v>process-other-industry</v>
      </c>
      <c r="G3087" s="39">
        <f>INDEX('Crosswalk Particulates'!$E:$E,MATCH('2017 EPA Data'!$B3087,'Crosswalk Particulates'!$D:$D,0))</f>
        <v>0</v>
      </c>
      <c r="H3087" s="50">
        <f t="shared" si="48"/>
        <v>0</v>
      </c>
    </row>
    <row r="3088" spans="1:8" hidden="1" x14ac:dyDescent="0.25">
      <c r="A3088" s="31" t="s">
        <v>2410</v>
      </c>
      <c r="B3088" s="31" t="s">
        <v>2691</v>
      </c>
      <c r="C3088" s="31" t="s">
        <v>2408</v>
      </c>
      <c r="D3088" s="41">
        <v>303.35199999999998</v>
      </c>
      <c r="E3088" s="31" t="s">
        <v>2409</v>
      </c>
      <c r="F3088" s="35" t="str">
        <f>INDEX('Crosswalk Particulates'!$B:$B,MATCH('2017 EPA Data'!A3088,'Crosswalk Particulates'!$A:$A,0))</f>
        <v>process-other-industry</v>
      </c>
      <c r="G3088" s="39">
        <f>INDEX('Crosswalk Particulates'!$E:$E,MATCH('2017 EPA Data'!$B3088,'Crosswalk Particulates'!$D:$D,0))</f>
        <v>0</v>
      </c>
      <c r="H3088" s="50">
        <f t="shared" si="48"/>
        <v>0</v>
      </c>
    </row>
    <row r="3089" spans="1:8" hidden="1" x14ac:dyDescent="0.25">
      <c r="A3089" s="31" t="s">
        <v>2410</v>
      </c>
      <c r="B3089" s="31" t="s">
        <v>2641</v>
      </c>
      <c r="C3089" s="31" t="s">
        <v>2408</v>
      </c>
      <c r="D3089" s="41">
        <v>303.10303791152</v>
      </c>
      <c r="E3089" s="31" t="s">
        <v>2409</v>
      </c>
      <c r="F3089" s="35" t="str">
        <f>INDEX('Crosswalk Particulates'!$B:$B,MATCH('2017 EPA Data'!A3089,'Crosswalk Particulates'!$A:$A,0))</f>
        <v>process-other-industry</v>
      </c>
      <c r="G3089" s="39">
        <f>INDEX('Crosswalk Particulates'!$E:$E,MATCH('2017 EPA Data'!$B3089,'Crosswalk Particulates'!$D:$D,0))</f>
        <v>0</v>
      </c>
      <c r="H3089" s="50">
        <f t="shared" si="48"/>
        <v>0</v>
      </c>
    </row>
    <row r="3090" spans="1:8" hidden="1" x14ac:dyDescent="0.25">
      <c r="A3090" s="31" t="s">
        <v>2483</v>
      </c>
      <c r="B3090" s="31" t="s">
        <v>2530</v>
      </c>
      <c r="C3090" s="31" t="s">
        <v>2408</v>
      </c>
      <c r="D3090" s="41">
        <v>302.93117599999999</v>
      </c>
      <c r="E3090" s="31" t="s">
        <v>2409</v>
      </c>
      <c r="F3090" s="35" t="str">
        <f>INDEX('Crosswalk Particulates'!$B:$B,MATCH('2017 EPA Data'!A3090,'Crosswalk Particulates'!$A:$A,0))</f>
        <v>process-ngps-industry</v>
      </c>
      <c r="G3090" s="39">
        <f>INDEX('Crosswalk Particulates'!$E:$E,MATCH('2017 EPA Data'!$B3090,'Crosswalk Particulates'!$D:$D,0))</f>
        <v>0</v>
      </c>
      <c r="H3090" s="50">
        <f t="shared" si="48"/>
        <v>0</v>
      </c>
    </row>
    <row r="3091" spans="1:8" hidden="1" x14ac:dyDescent="0.25">
      <c r="A3091" s="31" t="s">
        <v>2499</v>
      </c>
      <c r="B3091" s="31" t="s">
        <v>2489</v>
      </c>
      <c r="C3091" s="31" t="s">
        <v>2408</v>
      </c>
      <c r="D3091" s="41">
        <v>302.23793460000002</v>
      </c>
      <c r="E3091" s="31" t="s">
        <v>2409</v>
      </c>
      <c r="F3091" s="35" t="str">
        <f>INDEX('Crosswalk Particulates'!$B:$B,MATCH('2017 EPA Data'!A3091,'Crosswalk Particulates'!$A:$A,0))</f>
        <v>Electricity Sector</v>
      </c>
      <c r="G3091" s="39">
        <f>INDEX('Crosswalk Particulates'!$E:$E,MATCH('2017 EPA Data'!$B3091,'Crosswalk Particulates'!$D:$D,0))</f>
        <v>0</v>
      </c>
      <c r="H3091" s="50">
        <f t="shared" si="48"/>
        <v>0</v>
      </c>
    </row>
    <row r="3092" spans="1:8" hidden="1" x14ac:dyDescent="0.25">
      <c r="A3092" s="31" t="s">
        <v>2493</v>
      </c>
      <c r="B3092" s="31" t="s">
        <v>2591</v>
      </c>
      <c r="C3092" s="31" t="s">
        <v>2408</v>
      </c>
      <c r="D3092" s="41">
        <v>301.4938363</v>
      </c>
      <c r="E3092" s="31" t="s">
        <v>2409</v>
      </c>
      <c r="F3092" s="35" t="str">
        <f>INDEX('Crosswalk Particulates'!$B:$B,MATCH('2017 EPA Data'!A3092,'Crosswalk Particulates'!$A:$A,0))</f>
        <v>process-other-industry</v>
      </c>
      <c r="G3092" s="39">
        <f>INDEX('Crosswalk Particulates'!$E:$E,MATCH('2017 EPA Data'!$B3092,'Crosswalk Particulates'!$D:$D,0))</f>
        <v>0</v>
      </c>
      <c r="H3092" s="50">
        <f t="shared" si="48"/>
        <v>0</v>
      </c>
    </row>
    <row r="3093" spans="1:8" hidden="1" x14ac:dyDescent="0.25">
      <c r="A3093" s="31" t="s">
        <v>2492</v>
      </c>
      <c r="B3093" s="31" t="s">
        <v>2644</v>
      </c>
      <c r="D3093" s="41">
        <v>301.37103738277915</v>
      </c>
      <c r="E3093" s="31" t="s">
        <v>2413</v>
      </c>
      <c r="F3093" s="35" t="str">
        <f>INDEX('Crosswalk Particulates'!$B:$B,MATCH('2017 EPA Data'!A3093,'Crosswalk Particulates'!$A:$A,0))</f>
        <v>Commercial Buildings Sector</v>
      </c>
      <c r="G3093" s="39">
        <f>INDEX('Crosswalk Particulates'!$E:$E,MATCH('2017 EPA Data'!$B3093,'Crosswalk Particulates'!$D:$D,0))</f>
        <v>0</v>
      </c>
      <c r="H3093" s="50">
        <f t="shared" si="48"/>
        <v>273399531.33218348</v>
      </c>
    </row>
    <row r="3094" spans="1:8" hidden="1" x14ac:dyDescent="0.25">
      <c r="A3094" s="31" t="s">
        <v>2477</v>
      </c>
      <c r="B3094" s="31" t="s">
        <v>2564</v>
      </c>
      <c r="C3094" s="31" t="s">
        <v>2408</v>
      </c>
      <c r="D3094" s="41">
        <v>301.29557684000002</v>
      </c>
      <c r="E3094" s="31" t="s">
        <v>2409</v>
      </c>
      <c r="F3094" s="35" t="str">
        <f>INDEX('Crosswalk Particulates'!$B:$B,MATCH('2017 EPA Data'!A3094,'Crosswalk Particulates'!$A:$A,0))</f>
        <v>process-other-industry</v>
      </c>
      <c r="G3094" s="39">
        <f>INDEX('Crosswalk Particulates'!$E:$E,MATCH('2017 EPA Data'!$B3094,'Crosswalk Particulates'!$D:$D,0))</f>
        <v>0</v>
      </c>
      <c r="H3094" s="50">
        <f t="shared" si="48"/>
        <v>0</v>
      </c>
    </row>
    <row r="3095" spans="1:8" hidden="1" x14ac:dyDescent="0.25">
      <c r="A3095" s="31" t="s">
        <v>2476</v>
      </c>
      <c r="B3095" s="31" t="s">
        <v>2585</v>
      </c>
      <c r="C3095" s="31" t="s">
        <v>2408</v>
      </c>
      <c r="D3095" s="41">
        <v>300.80584858415097</v>
      </c>
      <c r="E3095" s="31" t="s">
        <v>2409</v>
      </c>
      <c r="F3095" s="35" t="str">
        <f>INDEX('Crosswalk Particulates'!$B:$B,MATCH('2017 EPA Data'!A3095,'Crosswalk Particulates'!$A:$A,0))</f>
        <v>process-other-industry</v>
      </c>
      <c r="G3095" s="39">
        <f>INDEX('Crosswalk Particulates'!$E:$E,MATCH('2017 EPA Data'!$B3095,'Crosswalk Particulates'!$D:$D,0))</f>
        <v>0</v>
      </c>
      <c r="H3095" s="50">
        <f t="shared" si="48"/>
        <v>0</v>
      </c>
    </row>
    <row r="3096" spans="1:8" hidden="1" x14ac:dyDescent="0.25">
      <c r="A3096" s="31" t="s">
        <v>2469</v>
      </c>
      <c r="B3096" s="31" t="s">
        <v>2634</v>
      </c>
      <c r="C3096" s="31" t="s">
        <v>2408</v>
      </c>
      <c r="D3096" s="41">
        <v>300.60000000000002</v>
      </c>
      <c r="E3096" s="31" t="s">
        <v>2409</v>
      </c>
      <c r="F3096" s="35" t="str">
        <f>INDEX('Crosswalk Particulates'!$B:$B,MATCH('2017 EPA Data'!A3096,'Crosswalk Particulates'!$A:$A,0))</f>
        <v>process-chemicals-industry</v>
      </c>
      <c r="G3096" s="39">
        <f>INDEX('Crosswalk Particulates'!$E:$E,MATCH('2017 EPA Data'!$B3096,'Crosswalk Particulates'!$D:$D,0))</f>
        <v>0</v>
      </c>
      <c r="H3096" s="50">
        <f t="shared" si="48"/>
        <v>0</v>
      </c>
    </row>
    <row r="3097" spans="1:8" hidden="1" x14ac:dyDescent="0.25">
      <c r="A3097" s="31" t="s">
        <v>2493</v>
      </c>
      <c r="B3097" s="31" t="s">
        <v>2459</v>
      </c>
      <c r="C3097" s="31" t="s">
        <v>2408</v>
      </c>
      <c r="D3097" s="41">
        <v>299.76317982</v>
      </c>
      <c r="E3097" s="31" t="s">
        <v>2409</v>
      </c>
      <c r="F3097" s="35" t="str">
        <f>INDEX('Crosswalk Particulates'!$B:$B,MATCH('2017 EPA Data'!A3097,'Crosswalk Particulates'!$A:$A,0))</f>
        <v>process-other-industry</v>
      </c>
      <c r="G3097" s="39">
        <f>INDEX('Crosswalk Particulates'!$E:$E,MATCH('2017 EPA Data'!$B3097,'Crosswalk Particulates'!$D:$D,0))</f>
        <v>0</v>
      </c>
      <c r="H3097" s="50">
        <f t="shared" si="48"/>
        <v>0</v>
      </c>
    </row>
    <row r="3098" spans="1:8" hidden="1" x14ac:dyDescent="0.25">
      <c r="A3098" s="31" t="s">
        <v>2486</v>
      </c>
      <c r="B3098" s="31" t="s">
        <v>2602</v>
      </c>
      <c r="C3098" s="31" t="s">
        <v>2408</v>
      </c>
      <c r="D3098" s="41">
        <v>299.39999999999998</v>
      </c>
      <c r="E3098" s="31" t="s">
        <v>2409</v>
      </c>
      <c r="F3098" s="35" t="str">
        <f>INDEX('Crosswalk Particulates'!$B:$B,MATCH('2017 EPA Data'!A3098,'Crosswalk Particulates'!$A:$A,0))</f>
        <v>process-other-industry</v>
      </c>
      <c r="G3098" s="39">
        <f>INDEX('Crosswalk Particulates'!$E:$E,MATCH('2017 EPA Data'!$B3098,'Crosswalk Particulates'!$D:$D,0))</f>
        <v>0</v>
      </c>
      <c r="H3098" s="50">
        <f t="shared" si="48"/>
        <v>0</v>
      </c>
    </row>
    <row r="3099" spans="1:8" hidden="1" x14ac:dyDescent="0.25">
      <c r="A3099" s="31" t="s">
        <v>2540</v>
      </c>
      <c r="B3099" s="31" t="s">
        <v>2582</v>
      </c>
      <c r="C3099" s="31" t="s">
        <v>2408</v>
      </c>
      <c r="D3099" s="41">
        <v>298.45999999999998</v>
      </c>
      <c r="E3099" s="31" t="s">
        <v>2409</v>
      </c>
      <c r="F3099" s="35" t="str">
        <f>INDEX('Crosswalk Particulates'!$B:$B,MATCH('2017 EPA Data'!A3099,'Crosswalk Particulates'!$A:$A,0))</f>
        <v>Electricity Sector</v>
      </c>
      <c r="G3099" s="39">
        <f>INDEX('Crosswalk Particulates'!$E:$E,MATCH('2017 EPA Data'!$B3099,'Crosswalk Particulates'!$D:$D,0))</f>
        <v>0</v>
      </c>
      <c r="H3099" s="50">
        <f t="shared" si="48"/>
        <v>0</v>
      </c>
    </row>
    <row r="3100" spans="1:8" hidden="1" x14ac:dyDescent="0.25">
      <c r="A3100" s="31" t="s">
        <v>2509</v>
      </c>
      <c r="B3100" s="31" t="s">
        <v>2419</v>
      </c>
      <c r="C3100" s="31" t="s">
        <v>2408</v>
      </c>
      <c r="D3100" s="41">
        <v>297.39999999999998</v>
      </c>
      <c r="E3100" s="31" t="s">
        <v>2409</v>
      </c>
      <c r="F3100" s="35" t="str">
        <f>INDEX('Crosswalk Particulates'!$B:$B,MATCH('2017 EPA Data'!A3100,'Crosswalk Particulates'!$A:$A,0))</f>
        <v>Other-EPA</v>
      </c>
      <c r="G3100" s="39">
        <f>INDEX('Crosswalk Particulates'!$E:$E,MATCH('2017 EPA Data'!$B3100,'Crosswalk Particulates'!$D:$D,0))</f>
        <v>0</v>
      </c>
      <c r="H3100" s="50">
        <f t="shared" si="48"/>
        <v>0</v>
      </c>
    </row>
    <row r="3101" spans="1:8" hidden="1" x14ac:dyDescent="0.25">
      <c r="A3101" s="31" t="s">
        <v>2433</v>
      </c>
      <c r="B3101" s="31" t="s">
        <v>2505</v>
      </c>
      <c r="C3101" s="31" t="s">
        <v>2408</v>
      </c>
      <c r="D3101" s="41">
        <v>297.21172214454305</v>
      </c>
      <c r="E3101" s="31" t="s">
        <v>2409</v>
      </c>
      <c r="F3101" s="35" t="str">
        <f>INDEX('Crosswalk Particulates'!$B:$B,MATCH('2017 EPA Data'!A3101,'Crosswalk Particulates'!$A:$A,0))</f>
        <v>process-ngps-industry</v>
      </c>
      <c r="G3101" s="39">
        <f>INDEX('Crosswalk Particulates'!$E:$E,MATCH('2017 EPA Data'!$B3101,'Crosswalk Particulates'!$D:$D,0))</f>
        <v>0</v>
      </c>
      <c r="H3101" s="50">
        <f t="shared" si="48"/>
        <v>0</v>
      </c>
    </row>
    <row r="3102" spans="1:8" hidden="1" x14ac:dyDescent="0.25">
      <c r="A3102" s="31" t="s">
        <v>2410</v>
      </c>
      <c r="B3102" s="31" t="s">
        <v>2478</v>
      </c>
      <c r="C3102" s="31" t="s">
        <v>2408</v>
      </c>
      <c r="D3102" s="41">
        <v>297.04631999999998</v>
      </c>
      <c r="E3102" s="31" t="s">
        <v>2409</v>
      </c>
      <c r="F3102" s="35" t="str">
        <f>INDEX('Crosswalk Particulates'!$B:$B,MATCH('2017 EPA Data'!A3102,'Crosswalk Particulates'!$A:$A,0))</f>
        <v>process-other-industry</v>
      </c>
      <c r="G3102" s="39">
        <f>INDEX('Crosswalk Particulates'!$E:$E,MATCH('2017 EPA Data'!$B3102,'Crosswalk Particulates'!$D:$D,0))</f>
        <v>0</v>
      </c>
      <c r="H3102" s="50">
        <f t="shared" si="48"/>
        <v>0</v>
      </c>
    </row>
    <row r="3103" spans="1:8" hidden="1" x14ac:dyDescent="0.25">
      <c r="A3103" s="31" t="s">
        <v>2442</v>
      </c>
      <c r="B3103" s="31" t="s">
        <v>2532</v>
      </c>
      <c r="C3103" s="31" t="s">
        <v>2408</v>
      </c>
      <c r="D3103" s="41">
        <v>296.93772580000001</v>
      </c>
      <c r="E3103" s="31" t="s">
        <v>2409</v>
      </c>
      <c r="F3103" s="35" t="str">
        <f>INDEX('Crosswalk Particulates'!$B:$B,MATCH('2017 EPA Data'!A3103,'Crosswalk Particulates'!$A:$A,0))</f>
        <v>industry-fuel-natural gas</v>
      </c>
      <c r="G3103" s="39">
        <f>INDEX('Crosswalk Particulates'!$E:$E,MATCH('2017 EPA Data'!$B3103,'Crosswalk Particulates'!$D:$D,0))</f>
        <v>0</v>
      </c>
      <c r="H3103" s="50">
        <f t="shared" si="48"/>
        <v>0</v>
      </c>
    </row>
    <row r="3104" spans="1:8" hidden="1" x14ac:dyDescent="0.25">
      <c r="A3104" s="31" t="s">
        <v>2540</v>
      </c>
      <c r="B3104" s="31" t="s">
        <v>2578</v>
      </c>
      <c r="C3104" s="31" t="s">
        <v>2408</v>
      </c>
      <c r="D3104" s="41">
        <v>296.8</v>
      </c>
      <c r="E3104" s="31" t="s">
        <v>2409</v>
      </c>
      <c r="F3104" s="35" t="str">
        <f>INDEX('Crosswalk Particulates'!$B:$B,MATCH('2017 EPA Data'!A3104,'Crosswalk Particulates'!$A:$A,0))</f>
        <v>Electricity Sector</v>
      </c>
      <c r="G3104" s="39">
        <f>INDEX('Crosswalk Particulates'!$E:$E,MATCH('2017 EPA Data'!$B3104,'Crosswalk Particulates'!$D:$D,0))</f>
        <v>0</v>
      </c>
      <c r="H3104" s="50">
        <f t="shared" si="48"/>
        <v>0</v>
      </c>
    </row>
    <row r="3105" spans="1:8" hidden="1" x14ac:dyDescent="0.25">
      <c r="A3105" s="31" t="s">
        <v>2460</v>
      </c>
      <c r="B3105" s="31" t="s">
        <v>2517</v>
      </c>
      <c r="C3105" s="31" t="s">
        <v>2408</v>
      </c>
      <c r="D3105" s="41">
        <v>296.61466864537857</v>
      </c>
      <c r="E3105" s="31" t="s">
        <v>2409</v>
      </c>
      <c r="F3105" s="35" t="str">
        <f>INDEX('Crosswalk Particulates'!$B:$B,MATCH('2017 EPA Data'!A3105,'Crosswalk Particulates'!$A:$A,0))</f>
        <v>Transportation Sector</v>
      </c>
      <c r="G3105" s="39">
        <f>INDEX('Crosswalk Particulates'!$E:$E,MATCH('2017 EPA Data'!$B3105,'Crosswalk Particulates'!$D:$D,0))</f>
        <v>0</v>
      </c>
      <c r="H3105" s="50">
        <f t="shared" si="48"/>
        <v>0</v>
      </c>
    </row>
    <row r="3106" spans="1:8" hidden="1" x14ac:dyDescent="0.25">
      <c r="A3106" s="31" t="s">
        <v>2520</v>
      </c>
      <c r="B3106" s="31" t="s">
        <v>2512</v>
      </c>
      <c r="C3106" s="31" t="s">
        <v>2408</v>
      </c>
      <c r="D3106" s="41">
        <v>296.44978202440808</v>
      </c>
      <c r="E3106" s="31" t="s">
        <v>2409</v>
      </c>
      <c r="F3106" s="35" t="str">
        <f>INDEX('Crosswalk Particulates'!$B:$B,MATCH('2017 EPA Data'!A3106,'Crosswalk Particulates'!$A:$A,0))</f>
        <v>industry-fuel-oil</v>
      </c>
      <c r="G3106" s="39">
        <f>INDEX('Crosswalk Particulates'!$E:$E,MATCH('2017 EPA Data'!$B3106,'Crosswalk Particulates'!$D:$D,0))</f>
        <v>0</v>
      </c>
      <c r="H3106" s="50">
        <f t="shared" si="48"/>
        <v>0</v>
      </c>
    </row>
    <row r="3107" spans="1:8" hidden="1" x14ac:dyDescent="0.25">
      <c r="A3107" s="31" t="s">
        <v>2433</v>
      </c>
      <c r="B3107" s="31" t="s">
        <v>2462</v>
      </c>
      <c r="C3107" s="31" t="s">
        <v>2408</v>
      </c>
      <c r="D3107" s="41">
        <v>295.8</v>
      </c>
      <c r="E3107" s="31" t="s">
        <v>2409</v>
      </c>
      <c r="F3107" s="35" t="str">
        <f>INDEX('Crosswalk Particulates'!$B:$B,MATCH('2017 EPA Data'!A3107,'Crosswalk Particulates'!$A:$A,0))</f>
        <v>process-ngps-industry</v>
      </c>
      <c r="G3107" s="39">
        <f>INDEX('Crosswalk Particulates'!$E:$E,MATCH('2017 EPA Data'!$B3107,'Crosswalk Particulates'!$D:$D,0))</f>
        <v>0</v>
      </c>
      <c r="H3107" s="50">
        <f t="shared" si="48"/>
        <v>0</v>
      </c>
    </row>
    <row r="3108" spans="1:8" hidden="1" x14ac:dyDescent="0.25">
      <c r="A3108" s="31" t="s">
        <v>2446</v>
      </c>
      <c r="B3108" s="31" t="s">
        <v>2634</v>
      </c>
      <c r="C3108" s="31" t="s">
        <v>2408</v>
      </c>
      <c r="D3108" s="41">
        <v>294.86200000000002</v>
      </c>
      <c r="E3108" s="31" t="s">
        <v>2409</v>
      </c>
      <c r="F3108" s="35" t="str">
        <f>INDEX('Crosswalk Particulates'!$B:$B,MATCH('2017 EPA Data'!A3108,'Crosswalk Particulates'!$A:$A,0))</f>
        <v>process-other-industry</v>
      </c>
      <c r="G3108" s="39">
        <f>INDEX('Crosswalk Particulates'!$E:$E,MATCH('2017 EPA Data'!$B3108,'Crosswalk Particulates'!$D:$D,0))</f>
        <v>0</v>
      </c>
      <c r="H3108" s="50">
        <f t="shared" si="48"/>
        <v>0</v>
      </c>
    </row>
    <row r="3109" spans="1:8" hidden="1" x14ac:dyDescent="0.25">
      <c r="A3109" s="31" t="s">
        <v>2469</v>
      </c>
      <c r="B3109" s="31" t="s">
        <v>2675</v>
      </c>
      <c r="C3109" s="31" t="s">
        <v>2408</v>
      </c>
      <c r="D3109" s="41">
        <v>294.74</v>
      </c>
      <c r="E3109" s="31" t="s">
        <v>2409</v>
      </c>
      <c r="F3109" s="35" t="str">
        <f>INDEX('Crosswalk Particulates'!$B:$B,MATCH('2017 EPA Data'!A3109,'Crosswalk Particulates'!$A:$A,0))</f>
        <v>process-chemicals-industry</v>
      </c>
      <c r="G3109" s="39">
        <f>INDEX('Crosswalk Particulates'!$E:$E,MATCH('2017 EPA Data'!$B3109,'Crosswalk Particulates'!$D:$D,0))</f>
        <v>0</v>
      </c>
      <c r="H3109" s="50">
        <f t="shared" si="48"/>
        <v>0</v>
      </c>
    </row>
    <row r="3110" spans="1:8" hidden="1" x14ac:dyDescent="0.25">
      <c r="A3110" s="31" t="s">
        <v>2473</v>
      </c>
      <c r="B3110" s="31" t="s">
        <v>2607</v>
      </c>
      <c r="D3110" s="41">
        <v>294.45442638884231</v>
      </c>
      <c r="E3110" s="31" t="s">
        <v>2413</v>
      </c>
      <c r="F3110" s="35" t="str">
        <f>INDEX('Crosswalk Particulates'!$B:$B,MATCH('2017 EPA Data'!A3110,'Crosswalk Particulates'!$A:$A,0))</f>
        <v>Commercial Buildings Sector</v>
      </c>
      <c r="G3110" s="39" t="str">
        <f>INDEX('Crosswalk Particulates'!$E:$E,MATCH('2017 EPA Data'!$B3110,'Crosswalk Particulates'!$D:$D,0))</f>
        <v>BC</v>
      </c>
      <c r="H3110" s="50">
        <f t="shared" si="48"/>
        <v>267124879.92383477</v>
      </c>
    </row>
    <row r="3111" spans="1:8" hidden="1" x14ac:dyDescent="0.25">
      <c r="A3111" s="31" t="s">
        <v>2456</v>
      </c>
      <c r="B3111" s="31" t="s">
        <v>2517</v>
      </c>
      <c r="C3111" s="31" t="s">
        <v>2408</v>
      </c>
      <c r="D3111" s="41">
        <v>293.18617681732701</v>
      </c>
      <c r="E3111" s="31" t="s">
        <v>2409</v>
      </c>
      <c r="F3111" s="35" t="str">
        <f>INDEX('Crosswalk Particulates'!$B:$B,MATCH('2017 EPA Data'!A3111,'Crosswalk Particulates'!$A:$A,0))</f>
        <v>Electricity Sector</v>
      </c>
      <c r="G3111" s="39">
        <f>INDEX('Crosswalk Particulates'!$E:$E,MATCH('2017 EPA Data'!$B3111,'Crosswalk Particulates'!$D:$D,0))</f>
        <v>0</v>
      </c>
      <c r="H3111" s="50">
        <f t="shared" si="48"/>
        <v>0</v>
      </c>
    </row>
    <row r="3112" spans="1:8" hidden="1" x14ac:dyDescent="0.25">
      <c r="A3112" s="31" t="s">
        <v>2442</v>
      </c>
      <c r="B3112" s="31" t="s">
        <v>2611</v>
      </c>
      <c r="C3112" s="31" t="s">
        <v>2408</v>
      </c>
      <c r="D3112" s="41">
        <v>293.05202995441999</v>
      </c>
      <c r="E3112" s="31" t="s">
        <v>2409</v>
      </c>
      <c r="F3112" s="35" t="str">
        <f>INDEX('Crosswalk Particulates'!$B:$B,MATCH('2017 EPA Data'!A3112,'Crosswalk Particulates'!$A:$A,0))</f>
        <v>industry-fuel-natural gas</v>
      </c>
      <c r="G3112" s="39">
        <f>INDEX('Crosswalk Particulates'!$E:$E,MATCH('2017 EPA Data'!$B3112,'Crosswalk Particulates'!$D:$D,0))</f>
        <v>0</v>
      </c>
      <c r="H3112" s="50">
        <f t="shared" si="48"/>
        <v>0</v>
      </c>
    </row>
    <row r="3113" spans="1:8" hidden="1" x14ac:dyDescent="0.25">
      <c r="A3113" s="31" t="s">
        <v>2483</v>
      </c>
      <c r="B3113" s="31" t="s">
        <v>2573</v>
      </c>
      <c r="C3113" s="31" t="s">
        <v>2408</v>
      </c>
      <c r="D3113" s="41">
        <v>290.56</v>
      </c>
      <c r="E3113" s="31" t="s">
        <v>2409</v>
      </c>
      <c r="F3113" s="35" t="str">
        <f>INDEX('Crosswalk Particulates'!$B:$B,MATCH('2017 EPA Data'!A3113,'Crosswalk Particulates'!$A:$A,0))</f>
        <v>process-ngps-industry</v>
      </c>
      <c r="G3113" s="39">
        <f>INDEX('Crosswalk Particulates'!$E:$E,MATCH('2017 EPA Data'!$B3113,'Crosswalk Particulates'!$D:$D,0))</f>
        <v>0</v>
      </c>
      <c r="H3113" s="50">
        <f t="shared" si="48"/>
        <v>0</v>
      </c>
    </row>
    <row r="3114" spans="1:8" hidden="1" x14ac:dyDescent="0.25">
      <c r="A3114" s="31" t="s">
        <v>2410</v>
      </c>
      <c r="B3114" s="31" t="s">
        <v>2623</v>
      </c>
      <c r="D3114" s="41">
        <v>290.53913555457058</v>
      </c>
      <c r="E3114" s="31" t="s">
        <v>2413</v>
      </c>
      <c r="F3114" s="35" t="str">
        <f>INDEX('Crosswalk Particulates'!$B:$B,MATCH('2017 EPA Data'!A3114,'Crosswalk Particulates'!$A:$A,0))</f>
        <v>process-other-industry</v>
      </c>
      <c r="G3114" s="39">
        <f>INDEX('Crosswalk Particulates'!$E:$E,MATCH('2017 EPA Data'!$B3114,'Crosswalk Particulates'!$D:$D,0))</f>
        <v>0</v>
      </c>
      <c r="H3114" s="50">
        <f t="shared" si="48"/>
        <v>263572983.60222676</v>
      </c>
    </row>
    <row r="3115" spans="1:8" hidden="1" x14ac:dyDescent="0.25">
      <c r="A3115" s="31" t="s">
        <v>2510</v>
      </c>
      <c r="B3115" s="31" t="s">
        <v>2625</v>
      </c>
      <c r="C3115" s="31" t="s">
        <v>2408</v>
      </c>
      <c r="D3115" s="41">
        <v>289.66271999999998</v>
      </c>
      <c r="E3115" s="31" t="s">
        <v>2409</v>
      </c>
      <c r="F3115" s="35" t="str">
        <f>INDEX('Crosswalk Particulates'!$B:$B,MATCH('2017 EPA Data'!A3115,'Crosswalk Particulates'!$A:$A,0))</f>
        <v>process-iron and steel-industry</v>
      </c>
      <c r="G3115" s="39">
        <f>INDEX('Crosswalk Particulates'!$E:$E,MATCH('2017 EPA Data'!$B3115,'Crosswalk Particulates'!$D:$D,0))</f>
        <v>0</v>
      </c>
      <c r="H3115" s="50">
        <f t="shared" si="48"/>
        <v>0</v>
      </c>
    </row>
    <row r="3116" spans="1:8" hidden="1" x14ac:dyDescent="0.25">
      <c r="A3116" s="31" t="s">
        <v>2442</v>
      </c>
      <c r="B3116" s="31" t="s">
        <v>2601</v>
      </c>
      <c r="C3116" s="31" t="s">
        <v>2408</v>
      </c>
      <c r="D3116" s="41">
        <v>288.85199999999998</v>
      </c>
      <c r="E3116" s="31" t="s">
        <v>2409</v>
      </c>
      <c r="F3116" s="35" t="str">
        <f>INDEX('Crosswalk Particulates'!$B:$B,MATCH('2017 EPA Data'!A3116,'Crosswalk Particulates'!$A:$A,0))</f>
        <v>industry-fuel-natural gas</v>
      </c>
      <c r="G3116" s="39">
        <f>INDEX('Crosswalk Particulates'!$E:$E,MATCH('2017 EPA Data'!$B3116,'Crosswalk Particulates'!$D:$D,0))</f>
        <v>0</v>
      </c>
      <c r="H3116" s="50">
        <f t="shared" si="48"/>
        <v>0</v>
      </c>
    </row>
    <row r="3117" spans="1:8" hidden="1" x14ac:dyDescent="0.25">
      <c r="A3117" s="31" t="s">
        <v>2473</v>
      </c>
      <c r="B3117" s="31" t="s">
        <v>2470</v>
      </c>
      <c r="C3117" s="31" t="s">
        <v>2408</v>
      </c>
      <c r="D3117" s="41">
        <v>288.56599999999997</v>
      </c>
      <c r="E3117" s="31" t="s">
        <v>2409</v>
      </c>
      <c r="F3117" s="35" t="str">
        <f>INDEX('Crosswalk Particulates'!$B:$B,MATCH('2017 EPA Data'!A3117,'Crosswalk Particulates'!$A:$A,0))</f>
        <v>Commercial Buildings Sector</v>
      </c>
      <c r="G3117" s="39">
        <f>INDEX('Crosswalk Particulates'!$E:$E,MATCH('2017 EPA Data'!$B3117,'Crosswalk Particulates'!$D:$D,0))</f>
        <v>0</v>
      </c>
      <c r="H3117" s="50">
        <f t="shared" si="48"/>
        <v>0</v>
      </c>
    </row>
    <row r="3118" spans="1:8" hidden="1" x14ac:dyDescent="0.25">
      <c r="A3118" s="31" t="s">
        <v>2437</v>
      </c>
      <c r="B3118" s="31" t="s">
        <v>2449</v>
      </c>
      <c r="C3118" s="31" t="s">
        <v>2408</v>
      </c>
      <c r="D3118" s="41">
        <v>283.66478469999998</v>
      </c>
      <c r="E3118" s="31" t="s">
        <v>2409</v>
      </c>
      <c r="F3118" s="35" t="str">
        <f>INDEX('Crosswalk Particulates'!$B:$B,MATCH('2017 EPA Data'!A3118,'Crosswalk Particulates'!$A:$A,0))</f>
        <v>process-other-industry</v>
      </c>
      <c r="G3118" s="39">
        <f>INDEX('Crosswalk Particulates'!$E:$E,MATCH('2017 EPA Data'!$B3118,'Crosswalk Particulates'!$D:$D,0))</f>
        <v>0</v>
      </c>
      <c r="H3118" s="50">
        <f t="shared" si="48"/>
        <v>0</v>
      </c>
    </row>
    <row r="3119" spans="1:8" hidden="1" x14ac:dyDescent="0.25">
      <c r="A3119" s="31" t="s">
        <v>2469</v>
      </c>
      <c r="B3119" s="31" t="s">
        <v>2586</v>
      </c>
      <c r="C3119" s="31" t="s">
        <v>2408</v>
      </c>
      <c r="D3119" s="41">
        <v>282.72367557658112</v>
      </c>
      <c r="E3119" s="31" t="s">
        <v>2409</v>
      </c>
      <c r="F3119" s="35" t="str">
        <f>INDEX('Crosswalk Particulates'!$B:$B,MATCH('2017 EPA Data'!A3119,'Crosswalk Particulates'!$A:$A,0))</f>
        <v>process-chemicals-industry</v>
      </c>
      <c r="G3119" s="39">
        <f>INDEX('Crosswalk Particulates'!$E:$E,MATCH('2017 EPA Data'!$B3119,'Crosswalk Particulates'!$D:$D,0))</f>
        <v>0</v>
      </c>
      <c r="H3119" s="50">
        <f t="shared" si="48"/>
        <v>0</v>
      </c>
    </row>
    <row r="3120" spans="1:8" hidden="1" x14ac:dyDescent="0.25">
      <c r="A3120" s="31" t="s">
        <v>2560</v>
      </c>
      <c r="B3120" s="31" t="s">
        <v>2536</v>
      </c>
      <c r="C3120" s="31" t="s">
        <v>2408</v>
      </c>
      <c r="D3120" s="41">
        <v>282.44228116900001</v>
      </c>
      <c r="E3120" s="31" t="s">
        <v>2409</v>
      </c>
      <c r="F3120" s="35" t="str">
        <f>INDEX('Crosswalk Particulates'!$B:$B,MATCH('2017 EPA Data'!A3120,'Crosswalk Particulates'!$A:$A,0))</f>
        <v>Commercial Buildings Sector</v>
      </c>
      <c r="G3120" s="39">
        <f>INDEX('Crosswalk Particulates'!$E:$E,MATCH('2017 EPA Data'!$B3120,'Crosswalk Particulates'!$D:$D,0))</f>
        <v>0</v>
      </c>
      <c r="H3120" s="50">
        <f t="shared" si="48"/>
        <v>0</v>
      </c>
    </row>
    <row r="3121" spans="1:8" hidden="1" x14ac:dyDescent="0.25">
      <c r="A3121" s="31" t="s">
        <v>2446</v>
      </c>
      <c r="B3121" s="31" t="s">
        <v>2684</v>
      </c>
      <c r="C3121" s="31" t="s">
        <v>2408</v>
      </c>
      <c r="D3121" s="41">
        <v>282.226</v>
      </c>
      <c r="E3121" s="31" t="s">
        <v>2409</v>
      </c>
      <c r="F3121" s="35" t="str">
        <f>INDEX('Crosswalk Particulates'!$B:$B,MATCH('2017 EPA Data'!A3121,'Crosswalk Particulates'!$A:$A,0))</f>
        <v>process-other-industry</v>
      </c>
      <c r="G3121" s="39">
        <f>INDEX('Crosswalk Particulates'!$E:$E,MATCH('2017 EPA Data'!$B3121,'Crosswalk Particulates'!$D:$D,0))</f>
        <v>0</v>
      </c>
      <c r="H3121" s="50">
        <f t="shared" si="48"/>
        <v>0</v>
      </c>
    </row>
    <row r="3122" spans="1:8" hidden="1" x14ac:dyDescent="0.25">
      <c r="A3122" s="31" t="s">
        <v>2510</v>
      </c>
      <c r="B3122" s="31" t="s">
        <v>2575</v>
      </c>
      <c r="C3122" s="31" t="s">
        <v>2408</v>
      </c>
      <c r="D3122" s="41">
        <v>281.39940000000001</v>
      </c>
      <c r="E3122" s="31" t="s">
        <v>2409</v>
      </c>
      <c r="F3122" s="35" t="str">
        <f>INDEX('Crosswalk Particulates'!$B:$B,MATCH('2017 EPA Data'!A3122,'Crosswalk Particulates'!$A:$A,0))</f>
        <v>process-iron and steel-industry</v>
      </c>
      <c r="G3122" s="39">
        <f>INDEX('Crosswalk Particulates'!$E:$E,MATCH('2017 EPA Data'!$B3122,'Crosswalk Particulates'!$D:$D,0))</f>
        <v>0</v>
      </c>
      <c r="H3122" s="50">
        <f t="shared" si="48"/>
        <v>0</v>
      </c>
    </row>
    <row r="3123" spans="1:8" hidden="1" x14ac:dyDescent="0.25">
      <c r="A3123" s="31" t="s">
        <v>2498</v>
      </c>
      <c r="B3123" s="31" t="s">
        <v>2621</v>
      </c>
      <c r="C3123" s="31" t="s">
        <v>2408</v>
      </c>
      <c r="D3123" s="41">
        <v>280.85129999999998</v>
      </c>
      <c r="E3123" s="31" t="s">
        <v>2409</v>
      </c>
      <c r="F3123" s="35" t="str">
        <f>INDEX('Crosswalk Particulates'!$B:$B,MATCH('2017 EPA Data'!A3123,'Crosswalk Particulates'!$A:$A,0))</f>
        <v>process-cement-industry</v>
      </c>
      <c r="G3123" s="39">
        <f>INDEX('Crosswalk Particulates'!$E:$E,MATCH('2017 EPA Data'!$B3123,'Crosswalk Particulates'!$D:$D,0))</f>
        <v>0</v>
      </c>
      <c r="H3123" s="50">
        <f t="shared" si="48"/>
        <v>0</v>
      </c>
    </row>
    <row r="3124" spans="1:8" hidden="1" x14ac:dyDescent="0.25">
      <c r="A3124" s="31" t="s">
        <v>2433</v>
      </c>
      <c r="B3124" s="31" t="s">
        <v>2512</v>
      </c>
      <c r="C3124" s="31" t="s">
        <v>2408</v>
      </c>
      <c r="D3124" s="41">
        <v>279.76854477452292</v>
      </c>
      <c r="E3124" s="31" t="s">
        <v>2409</v>
      </c>
      <c r="F3124" s="35" t="str">
        <f>INDEX('Crosswalk Particulates'!$B:$B,MATCH('2017 EPA Data'!A3124,'Crosswalk Particulates'!$A:$A,0))</f>
        <v>process-ngps-industry</v>
      </c>
      <c r="G3124" s="39">
        <f>INDEX('Crosswalk Particulates'!$E:$E,MATCH('2017 EPA Data'!$B3124,'Crosswalk Particulates'!$D:$D,0))</f>
        <v>0</v>
      </c>
      <c r="H3124" s="50">
        <f t="shared" si="48"/>
        <v>0</v>
      </c>
    </row>
    <row r="3125" spans="1:8" hidden="1" x14ac:dyDescent="0.25">
      <c r="A3125" s="31" t="s">
        <v>2523</v>
      </c>
      <c r="B3125" s="31" t="s">
        <v>2563</v>
      </c>
      <c r="C3125" s="31" t="s">
        <v>2408</v>
      </c>
      <c r="D3125" s="41">
        <v>279.48733476899997</v>
      </c>
      <c r="E3125" s="31" t="s">
        <v>2409</v>
      </c>
      <c r="F3125" s="35" t="str">
        <f>INDEX('Crosswalk Particulates'!$B:$B,MATCH('2017 EPA Data'!A3125,'Crosswalk Particulates'!$A:$A,0))</f>
        <v>industry-fuel-other</v>
      </c>
      <c r="G3125" s="39">
        <f>INDEX('Crosswalk Particulates'!$E:$E,MATCH('2017 EPA Data'!$B3125,'Crosswalk Particulates'!$D:$D,0))</f>
        <v>0</v>
      </c>
      <c r="H3125" s="50">
        <f t="shared" si="48"/>
        <v>0</v>
      </c>
    </row>
    <row r="3126" spans="1:8" hidden="1" x14ac:dyDescent="0.25">
      <c r="A3126" s="31" t="s">
        <v>2493</v>
      </c>
      <c r="B3126" s="31" t="s">
        <v>2533</v>
      </c>
      <c r="C3126" s="31" t="s">
        <v>2408</v>
      </c>
      <c r="D3126" s="41">
        <v>279.10176539999998</v>
      </c>
      <c r="E3126" s="31" t="s">
        <v>2409</v>
      </c>
      <c r="F3126" s="35" t="str">
        <f>INDEX('Crosswalk Particulates'!$B:$B,MATCH('2017 EPA Data'!A3126,'Crosswalk Particulates'!$A:$A,0))</f>
        <v>process-other-industry</v>
      </c>
      <c r="G3126" s="39">
        <f>INDEX('Crosswalk Particulates'!$E:$E,MATCH('2017 EPA Data'!$B3126,'Crosswalk Particulates'!$D:$D,0))</f>
        <v>0</v>
      </c>
      <c r="H3126" s="50">
        <f t="shared" si="48"/>
        <v>0</v>
      </c>
    </row>
    <row r="3127" spans="1:8" hidden="1" x14ac:dyDescent="0.25">
      <c r="A3127" s="31" t="s">
        <v>2493</v>
      </c>
      <c r="B3127" s="31" t="s">
        <v>2602</v>
      </c>
      <c r="C3127" s="31" t="s">
        <v>2408</v>
      </c>
      <c r="D3127" s="41">
        <v>278.83460000000002</v>
      </c>
      <c r="E3127" s="31" t="s">
        <v>2409</v>
      </c>
      <c r="F3127" s="35" t="str">
        <f>INDEX('Crosswalk Particulates'!$B:$B,MATCH('2017 EPA Data'!A3127,'Crosswalk Particulates'!$A:$A,0))</f>
        <v>process-other-industry</v>
      </c>
      <c r="G3127" s="39">
        <f>INDEX('Crosswalk Particulates'!$E:$E,MATCH('2017 EPA Data'!$B3127,'Crosswalk Particulates'!$D:$D,0))</f>
        <v>0</v>
      </c>
      <c r="H3127" s="50">
        <f t="shared" si="48"/>
        <v>0</v>
      </c>
    </row>
    <row r="3128" spans="1:8" hidden="1" x14ac:dyDescent="0.25">
      <c r="A3128" s="31" t="s">
        <v>2520</v>
      </c>
      <c r="B3128" s="31" t="s">
        <v>2496</v>
      </c>
      <c r="C3128" s="31" t="s">
        <v>2448</v>
      </c>
      <c r="D3128" s="41">
        <v>278.30148892966827</v>
      </c>
      <c r="E3128" s="31" t="s">
        <v>2413</v>
      </c>
      <c r="F3128" s="35" t="str">
        <f>INDEX('Crosswalk Particulates'!$B:$B,MATCH('2017 EPA Data'!A3128,'Crosswalk Particulates'!$A:$A,0))</f>
        <v>industry-fuel-oil</v>
      </c>
      <c r="G3128" s="39">
        <f>INDEX('Crosswalk Particulates'!$E:$E,MATCH('2017 EPA Data'!$B3128,'Crosswalk Particulates'!$D:$D,0))</f>
        <v>0</v>
      </c>
      <c r="H3128" s="50">
        <f t="shared" si="48"/>
        <v>252471164.12775743</v>
      </c>
    </row>
    <row r="3129" spans="1:8" hidden="1" x14ac:dyDescent="0.25">
      <c r="A3129" s="31" t="s">
        <v>2487</v>
      </c>
      <c r="B3129" s="31" t="s">
        <v>2504</v>
      </c>
      <c r="C3129" s="31" t="s">
        <v>2408</v>
      </c>
      <c r="D3129" s="41">
        <v>278.24832426821001</v>
      </c>
      <c r="E3129" s="31" t="s">
        <v>2409</v>
      </c>
      <c r="F3129" s="35" t="str">
        <f>INDEX('Crosswalk Particulates'!$B:$B,MATCH('2017 EPA Data'!A3129,'Crosswalk Particulates'!$A:$A,0))</f>
        <v>industry-fuel-coal</v>
      </c>
      <c r="G3129" s="39">
        <f>INDEX('Crosswalk Particulates'!$E:$E,MATCH('2017 EPA Data'!$B3129,'Crosswalk Particulates'!$D:$D,0))</f>
        <v>0</v>
      </c>
      <c r="H3129" s="50">
        <f t="shared" si="48"/>
        <v>0</v>
      </c>
    </row>
    <row r="3130" spans="1:8" hidden="1" x14ac:dyDescent="0.25">
      <c r="A3130" s="31" t="s">
        <v>2475</v>
      </c>
      <c r="B3130" s="31" t="s">
        <v>2619</v>
      </c>
      <c r="C3130" s="31" t="s">
        <v>2408</v>
      </c>
      <c r="D3130" s="41">
        <v>277.42870690405601</v>
      </c>
      <c r="E3130" s="31" t="s">
        <v>2409</v>
      </c>
      <c r="F3130" s="35" t="str">
        <f>INDEX('Crosswalk Particulates'!$B:$B,MATCH('2017 EPA Data'!A3130,'Crosswalk Particulates'!$A:$A,0))</f>
        <v>Electricity Sector</v>
      </c>
      <c r="G3130" s="39">
        <f>INDEX('Crosswalk Particulates'!$E:$E,MATCH('2017 EPA Data'!$B3130,'Crosswalk Particulates'!$D:$D,0))</f>
        <v>0</v>
      </c>
      <c r="H3130" s="50">
        <f t="shared" si="48"/>
        <v>0</v>
      </c>
    </row>
    <row r="3131" spans="1:8" hidden="1" x14ac:dyDescent="0.25">
      <c r="A3131" s="31" t="s">
        <v>2614</v>
      </c>
      <c r="B3131" s="31" t="s">
        <v>2428</v>
      </c>
      <c r="C3131" s="31" t="s">
        <v>2408</v>
      </c>
      <c r="D3131" s="41">
        <v>276.15910793787475</v>
      </c>
      <c r="E3131" s="31" t="s">
        <v>2409</v>
      </c>
      <c r="F3131" s="35" t="str">
        <f>INDEX('Crosswalk Particulates'!$B:$B,MATCH('2017 EPA Data'!A3131,'Crosswalk Particulates'!$A:$A,0))</f>
        <v>Residential Buildings Sector</v>
      </c>
      <c r="G3131" s="39">
        <f>INDEX('Crosswalk Particulates'!$E:$E,MATCH('2017 EPA Data'!$B3131,'Crosswalk Particulates'!$D:$D,0))</f>
        <v>0</v>
      </c>
      <c r="H3131" s="50">
        <f t="shared" si="48"/>
        <v>0</v>
      </c>
    </row>
    <row r="3132" spans="1:8" hidden="1" x14ac:dyDescent="0.25">
      <c r="A3132" s="31" t="s">
        <v>2456</v>
      </c>
      <c r="B3132" s="31" t="s">
        <v>2596</v>
      </c>
      <c r="C3132" s="31" t="s">
        <v>2408</v>
      </c>
      <c r="D3132" s="41">
        <v>272.63098600000001</v>
      </c>
      <c r="E3132" s="31" t="s">
        <v>2409</v>
      </c>
      <c r="F3132" s="35" t="str">
        <f>INDEX('Crosswalk Particulates'!$B:$B,MATCH('2017 EPA Data'!A3132,'Crosswalk Particulates'!$A:$A,0))</f>
        <v>Electricity Sector</v>
      </c>
      <c r="G3132" s="39">
        <f>INDEX('Crosswalk Particulates'!$E:$E,MATCH('2017 EPA Data'!$B3132,'Crosswalk Particulates'!$D:$D,0))</f>
        <v>0</v>
      </c>
      <c r="H3132" s="50">
        <f t="shared" si="48"/>
        <v>0</v>
      </c>
    </row>
    <row r="3133" spans="1:8" hidden="1" x14ac:dyDescent="0.25">
      <c r="A3133" s="31" t="s">
        <v>2494</v>
      </c>
      <c r="B3133" s="31" t="s">
        <v>2544</v>
      </c>
      <c r="C3133" s="31" t="s">
        <v>2408</v>
      </c>
      <c r="D3133" s="41">
        <v>271.47780930649861</v>
      </c>
      <c r="E3133" s="31" t="s">
        <v>2409</v>
      </c>
      <c r="F3133" s="35" t="str">
        <f>INDEX('Crosswalk Particulates'!$B:$B,MATCH('2017 EPA Data'!A3133,'Crosswalk Particulates'!$A:$A,0))</f>
        <v>Transportation Sector</v>
      </c>
      <c r="G3133" s="39">
        <f>INDEX('Crosswalk Particulates'!$E:$E,MATCH('2017 EPA Data'!$B3133,'Crosswalk Particulates'!$D:$D,0))</f>
        <v>0</v>
      </c>
      <c r="H3133" s="50">
        <f t="shared" si="48"/>
        <v>0</v>
      </c>
    </row>
    <row r="3134" spans="1:8" hidden="1" x14ac:dyDescent="0.25">
      <c r="A3134" s="31" t="s">
        <v>2494</v>
      </c>
      <c r="B3134" s="31" t="s">
        <v>2566</v>
      </c>
      <c r="C3134" s="31" t="s">
        <v>2408</v>
      </c>
      <c r="D3134" s="41">
        <v>271.47780930649861</v>
      </c>
      <c r="E3134" s="31" t="s">
        <v>2409</v>
      </c>
      <c r="F3134" s="35" t="str">
        <f>INDEX('Crosswalk Particulates'!$B:$B,MATCH('2017 EPA Data'!A3134,'Crosswalk Particulates'!$A:$A,0))</f>
        <v>Transportation Sector</v>
      </c>
      <c r="G3134" s="39">
        <f>INDEX('Crosswalk Particulates'!$E:$E,MATCH('2017 EPA Data'!$B3134,'Crosswalk Particulates'!$D:$D,0))</f>
        <v>0</v>
      </c>
      <c r="H3134" s="50">
        <f t="shared" si="48"/>
        <v>0</v>
      </c>
    </row>
    <row r="3135" spans="1:8" hidden="1" x14ac:dyDescent="0.25">
      <c r="A3135" s="31" t="s">
        <v>2499</v>
      </c>
      <c r="B3135" s="31" t="s">
        <v>2644</v>
      </c>
      <c r="D3135" s="41">
        <v>271.42073065906027</v>
      </c>
      <c r="E3135" s="31" t="s">
        <v>2413</v>
      </c>
      <c r="F3135" s="35" t="str">
        <f>INDEX('Crosswalk Particulates'!$B:$B,MATCH('2017 EPA Data'!A3135,'Crosswalk Particulates'!$A:$A,0))</f>
        <v>Electricity Sector</v>
      </c>
      <c r="G3135" s="39">
        <f>INDEX('Crosswalk Particulates'!$E:$E,MATCH('2017 EPA Data'!$B3135,'Crosswalk Particulates'!$D:$D,0))</f>
        <v>0</v>
      </c>
      <c r="H3135" s="50">
        <f t="shared" si="48"/>
        <v>246229037.80158058</v>
      </c>
    </row>
    <row r="3136" spans="1:8" hidden="1" x14ac:dyDescent="0.25">
      <c r="A3136" s="31" t="s">
        <v>2522</v>
      </c>
      <c r="B3136" s="31" t="s">
        <v>2607</v>
      </c>
      <c r="D3136" s="41">
        <v>271.05610961462588</v>
      </c>
      <c r="E3136" s="31" t="s">
        <v>2413</v>
      </c>
      <c r="F3136" s="35" t="str">
        <f>INDEX('Crosswalk Particulates'!$B:$B,MATCH('2017 EPA Data'!A3136,'Crosswalk Particulates'!$A:$A,0))</f>
        <v>Residential Buildings Sector</v>
      </c>
      <c r="G3136" s="39" t="str">
        <f>INDEX('Crosswalk Particulates'!$E:$E,MATCH('2017 EPA Data'!$B3136,'Crosswalk Particulates'!$D:$D,0))</f>
        <v>BC</v>
      </c>
      <c r="H3136" s="50">
        <f t="shared" si="48"/>
        <v>245898258.76080766</v>
      </c>
    </row>
    <row r="3137" spans="1:8" hidden="1" x14ac:dyDescent="0.25">
      <c r="A3137" s="31" t="s">
        <v>2438</v>
      </c>
      <c r="B3137" s="31" t="s">
        <v>2636</v>
      </c>
      <c r="C3137" s="31" t="s">
        <v>2408</v>
      </c>
      <c r="D3137" s="41">
        <v>270.77091999999999</v>
      </c>
      <c r="E3137" s="31" t="s">
        <v>2409</v>
      </c>
      <c r="F3137" s="35" t="str">
        <f>INDEX('Crosswalk Particulates'!$B:$B,MATCH('2017 EPA Data'!A3137,'Crosswalk Particulates'!$A:$A,0))</f>
        <v>process-other-industry</v>
      </c>
      <c r="G3137" s="39">
        <f>INDEX('Crosswalk Particulates'!$E:$E,MATCH('2017 EPA Data'!$B3137,'Crosswalk Particulates'!$D:$D,0))</f>
        <v>0</v>
      </c>
      <c r="H3137" s="50">
        <f t="shared" si="48"/>
        <v>0</v>
      </c>
    </row>
    <row r="3138" spans="1:8" hidden="1" x14ac:dyDescent="0.25">
      <c r="A3138" s="31" t="s">
        <v>2510</v>
      </c>
      <c r="B3138" s="31" t="s">
        <v>2570</v>
      </c>
      <c r="C3138" s="31" t="s">
        <v>2408</v>
      </c>
      <c r="D3138" s="41">
        <v>270.18437999999998</v>
      </c>
      <c r="E3138" s="31" t="s">
        <v>2409</v>
      </c>
      <c r="F3138" s="35" t="str">
        <f>INDEX('Crosswalk Particulates'!$B:$B,MATCH('2017 EPA Data'!A3138,'Crosswalk Particulates'!$A:$A,0))</f>
        <v>process-iron and steel-industry</v>
      </c>
      <c r="G3138" s="39">
        <f>INDEX('Crosswalk Particulates'!$E:$E,MATCH('2017 EPA Data'!$B3138,'Crosswalk Particulates'!$D:$D,0))</f>
        <v>0</v>
      </c>
      <c r="H3138" s="50">
        <f t="shared" si="48"/>
        <v>0</v>
      </c>
    </row>
    <row r="3139" spans="1:8" hidden="1" x14ac:dyDescent="0.25">
      <c r="A3139" s="31" t="s">
        <v>2444</v>
      </c>
      <c r="B3139" s="31" t="s">
        <v>2427</v>
      </c>
      <c r="C3139" s="31" t="s">
        <v>2408</v>
      </c>
      <c r="D3139" s="41">
        <v>269.73224800000003</v>
      </c>
      <c r="E3139" s="31" t="s">
        <v>2409</v>
      </c>
      <c r="F3139" s="35" t="str">
        <f>INDEX('Crosswalk Particulates'!$B:$B,MATCH('2017 EPA Data'!A3139,'Crosswalk Particulates'!$A:$A,0))</f>
        <v>process-other-industry</v>
      </c>
      <c r="G3139" s="39">
        <f>INDEX('Crosswalk Particulates'!$E:$E,MATCH('2017 EPA Data'!$B3139,'Crosswalk Particulates'!$D:$D,0))</f>
        <v>0</v>
      </c>
      <c r="H3139" s="50">
        <f t="shared" si="48"/>
        <v>0</v>
      </c>
    </row>
    <row r="3140" spans="1:8" hidden="1" x14ac:dyDescent="0.25">
      <c r="A3140" s="31" t="s">
        <v>2433</v>
      </c>
      <c r="B3140" s="31" t="s">
        <v>2496</v>
      </c>
      <c r="C3140" s="31" t="s">
        <v>2448</v>
      </c>
      <c r="D3140" s="41">
        <v>269.08136567631198</v>
      </c>
      <c r="E3140" s="31" t="s">
        <v>2413</v>
      </c>
      <c r="F3140" s="35" t="str">
        <f>INDEX('Crosswalk Particulates'!$B:$B,MATCH('2017 EPA Data'!A3140,'Crosswalk Particulates'!$A:$A,0))</f>
        <v>process-ngps-industry</v>
      </c>
      <c r="G3140" s="39">
        <f>INDEX('Crosswalk Particulates'!$E:$E,MATCH('2017 EPA Data'!$B3140,'Crosswalk Particulates'!$D:$D,0))</f>
        <v>0</v>
      </c>
      <c r="H3140" s="50">
        <f t="shared" ref="H3140:H3203" si="49">IF(E3140="TON",D3140/metricton_to_shortton,0)*10^6</f>
        <v>244106799.06406727</v>
      </c>
    </row>
    <row r="3141" spans="1:8" hidden="1" x14ac:dyDescent="0.25">
      <c r="A3141" s="31" t="s">
        <v>2477</v>
      </c>
      <c r="B3141" s="31" t="s">
        <v>2563</v>
      </c>
      <c r="C3141" s="31" t="s">
        <v>2408</v>
      </c>
      <c r="D3141" s="41">
        <v>267.4904204497708</v>
      </c>
      <c r="E3141" s="31" t="s">
        <v>2409</v>
      </c>
      <c r="F3141" s="35" t="str">
        <f>INDEX('Crosswalk Particulates'!$B:$B,MATCH('2017 EPA Data'!A3141,'Crosswalk Particulates'!$A:$A,0))</f>
        <v>process-other-industry</v>
      </c>
      <c r="G3141" s="39">
        <f>INDEX('Crosswalk Particulates'!$E:$E,MATCH('2017 EPA Data'!$B3141,'Crosswalk Particulates'!$D:$D,0))</f>
        <v>0</v>
      </c>
      <c r="H3141" s="50">
        <f t="shared" si="49"/>
        <v>0</v>
      </c>
    </row>
    <row r="3142" spans="1:8" hidden="1" x14ac:dyDescent="0.25">
      <c r="A3142" s="31" t="s">
        <v>2498</v>
      </c>
      <c r="B3142" s="31" t="s">
        <v>2453</v>
      </c>
      <c r="C3142" s="31" t="s">
        <v>2408</v>
      </c>
      <c r="D3142" s="41">
        <v>267.33859999999999</v>
      </c>
      <c r="E3142" s="31" t="s">
        <v>2409</v>
      </c>
      <c r="F3142" s="35" t="str">
        <f>INDEX('Crosswalk Particulates'!$B:$B,MATCH('2017 EPA Data'!A3142,'Crosswalk Particulates'!$A:$A,0))</f>
        <v>process-cement-industry</v>
      </c>
      <c r="G3142" s="39">
        <f>INDEX('Crosswalk Particulates'!$E:$E,MATCH('2017 EPA Data'!$B3142,'Crosswalk Particulates'!$D:$D,0))</f>
        <v>0</v>
      </c>
      <c r="H3142" s="50">
        <f t="shared" si="49"/>
        <v>0</v>
      </c>
    </row>
    <row r="3143" spans="1:8" hidden="1" x14ac:dyDescent="0.25">
      <c r="A3143" s="31" t="s">
        <v>2499</v>
      </c>
      <c r="B3143" s="31" t="s">
        <v>2453</v>
      </c>
      <c r="C3143" s="31" t="s">
        <v>2408</v>
      </c>
      <c r="D3143" s="41">
        <v>266.91987875000001</v>
      </c>
      <c r="E3143" s="31" t="s">
        <v>2409</v>
      </c>
      <c r="F3143" s="35" t="str">
        <f>INDEX('Crosswalk Particulates'!$B:$B,MATCH('2017 EPA Data'!A3143,'Crosswalk Particulates'!$A:$A,0))</f>
        <v>Electricity Sector</v>
      </c>
      <c r="G3143" s="39">
        <f>INDEX('Crosswalk Particulates'!$E:$E,MATCH('2017 EPA Data'!$B3143,'Crosswalk Particulates'!$D:$D,0))</f>
        <v>0</v>
      </c>
      <c r="H3143" s="50">
        <f t="shared" si="49"/>
        <v>0</v>
      </c>
    </row>
    <row r="3144" spans="1:8" hidden="1" x14ac:dyDescent="0.25">
      <c r="A3144" s="31" t="s">
        <v>2463</v>
      </c>
      <c r="B3144" s="31" t="s">
        <v>2533</v>
      </c>
      <c r="C3144" s="31" t="s">
        <v>2408</v>
      </c>
      <c r="D3144" s="41">
        <v>265.89</v>
      </c>
      <c r="E3144" s="31" t="s">
        <v>2409</v>
      </c>
      <c r="F3144" s="35" t="str">
        <f>INDEX('Crosswalk Particulates'!$B:$B,MATCH('2017 EPA Data'!A3144,'Crosswalk Particulates'!$A:$A,0))</f>
        <v>process-other-industry</v>
      </c>
      <c r="G3144" s="39">
        <f>INDEX('Crosswalk Particulates'!$E:$E,MATCH('2017 EPA Data'!$B3144,'Crosswalk Particulates'!$D:$D,0))</f>
        <v>0</v>
      </c>
      <c r="H3144" s="50">
        <f t="shared" si="49"/>
        <v>0</v>
      </c>
    </row>
    <row r="3145" spans="1:8" hidden="1" x14ac:dyDescent="0.25">
      <c r="A3145" s="31" t="s">
        <v>2523</v>
      </c>
      <c r="B3145" s="31" t="s">
        <v>2630</v>
      </c>
      <c r="C3145" s="31" t="s">
        <v>2408</v>
      </c>
      <c r="D3145" s="41">
        <v>265.82826476029999</v>
      </c>
      <c r="E3145" s="31" t="s">
        <v>2409</v>
      </c>
      <c r="F3145" s="35" t="str">
        <f>INDEX('Crosswalk Particulates'!$B:$B,MATCH('2017 EPA Data'!A3145,'Crosswalk Particulates'!$A:$A,0))</f>
        <v>industry-fuel-other</v>
      </c>
      <c r="G3145" s="39">
        <f>INDEX('Crosswalk Particulates'!$E:$E,MATCH('2017 EPA Data'!$B3145,'Crosswalk Particulates'!$D:$D,0))</f>
        <v>0</v>
      </c>
      <c r="H3145" s="50">
        <f t="shared" si="49"/>
        <v>0</v>
      </c>
    </row>
    <row r="3146" spans="1:8" hidden="1" x14ac:dyDescent="0.25">
      <c r="A3146" s="31" t="s">
        <v>2444</v>
      </c>
      <c r="B3146" s="31" t="s">
        <v>2557</v>
      </c>
      <c r="C3146" s="31" t="s">
        <v>2408</v>
      </c>
      <c r="D3146" s="41">
        <v>264.31875000000002</v>
      </c>
      <c r="E3146" s="31" t="s">
        <v>2409</v>
      </c>
      <c r="F3146" s="35" t="str">
        <f>INDEX('Crosswalk Particulates'!$B:$B,MATCH('2017 EPA Data'!A3146,'Crosswalk Particulates'!$A:$A,0))</f>
        <v>process-other-industry</v>
      </c>
      <c r="G3146" s="39">
        <f>INDEX('Crosswalk Particulates'!$E:$E,MATCH('2017 EPA Data'!$B3146,'Crosswalk Particulates'!$D:$D,0))</f>
        <v>0</v>
      </c>
      <c r="H3146" s="50">
        <f t="shared" si="49"/>
        <v>0</v>
      </c>
    </row>
    <row r="3147" spans="1:8" hidden="1" x14ac:dyDescent="0.25">
      <c r="A3147" s="31" t="s">
        <v>2425</v>
      </c>
      <c r="B3147" s="31" t="s">
        <v>2644</v>
      </c>
      <c r="D3147" s="41">
        <v>262.73986981297548</v>
      </c>
      <c r="E3147" s="31" t="s">
        <v>2413</v>
      </c>
      <c r="F3147" s="35" t="str">
        <f>INDEX('Crosswalk Particulates'!$B:$B,MATCH('2017 EPA Data'!A3147,'Crosswalk Particulates'!$A:$A,0))</f>
        <v>Other-EPA</v>
      </c>
      <c r="G3147" s="39">
        <f>INDEX('Crosswalk Particulates'!$E:$E,MATCH('2017 EPA Data'!$B3147,'Crosswalk Particulates'!$D:$D,0))</f>
        <v>0</v>
      </c>
      <c r="H3147" s="50">
        <f t="shared" si="49"/>
        <v>238353883.94641754</v>
      </c>
    </row>
    <row r="3148" spans="1:8" hidden="1" x14ac:dyDescent="0.25">
      <c r="A3148" s="31" t="s">
        <v>2429</v>
      </c>
      <c r="B3148" s="31" t="s">
        <v>2504</v>
      </c>
      <c r="C3148" s="31" t="s">
        <v>2408</v>
      </c>
      <c r="D3148" s="41">
        <v>262</v>
      </c>
      <c r="E3148" s="31" t="s">
        <v>2409</v>
      </c>
      <c r="F3148" s="35" t="str">
        <f>INDEX('Crosswalk Particulates'!$B:$B,MATCH('2017 EPA Data'!A3148,'Crosswalk Particulates'!$A:$A,0))</f>
        <v>process-other-industry</v>
      </c>
      <c r="G3148" s="39">
        <f>INDEX('Crosswalk Particulates'!$E:$E,MATCH('2017 EPA Data'!$B3148,'Crosswalk Particulates'!$D:$D,0))</f>
        <v>0</v>
      </c>
      <c r="H3148" s="50">
        <f t="shared" si="49"/>
        <v>0</v>
      </c>
    </row>
    <row r="3149" spans="1:8" hidden="1" x14ac:dyDescent="0.25">
      <c r="A3149" s="31" t="s">
        <v>2556</v>
      </c>
      <c r="B3149" s="31" t="s">
        <v>2575</v>
      </c>
      <c r="C3149" s="31" t="s">
        <v>2408</v>
      </c>
      <c r="D3149" s="41">
        <v>261.79756098127103</v>
      </c>
      <c r="E3149" s="31" t="s">
        <v>2409</v>
      </c>
      <c r="F3149" s="35" t="str">
        <f>INDEX('Crosswalk Particulates'!$B:$B,MATCH('2017 EPA Data'!A3149,'Crosswalk Particulates'!$A:$A,0))</f>
        <v>Commercial Buildings Sector</v>
      </c>
      <c r="G3149" s="39">
        <f>INDEX('Crosswalk Particulates'!$E:$E,MATCH('2017 EPA Data'!$B3149,'Crosswalk Particulates'!$D:$D,0))</f>
        <v>0</v>
      </c>
      <c r="H3149" s="50">
        <f t="shared" si="49"/>
        <v>0</v>
      </c>
    </row>
    <row r="3150" spans="1:8" hidden="1" x14ac:dyDescent="0.25">
      <c r="A3150" s="31" t="s">
        <v>2560</v>
      </c>
      <c r="B3150" s="31" t="s">
        <v>2407</v>
      </c>
      <c r="C3150" s="31" t="s">
        <v>2408</v>
      </c>
      <c r="D3150" s="41">
        <v>261.51943080000001</v>
      </c>
      <c r="E3150" s="31" t="s">
        <v>2409</v>
      </c>
      <c r="F3150" s="35" t="str">
        <f>INDEX('Crosswalk Particulates'!$B:$B,MATCH('2017 EPA Data'!A3150,'Crosswalk Particulates'!$A:$A,0))</f>
        <v>Commercial Buildings Sector</v>
      </c>
      <c r="G3150" s="39">
        <f>INDEX('Crosswalk Particulates'!$E:$E,MATCH('2017 EPA Data'!$B3150,'Crosswalk Particulates'!$D:$D,0))</f>
        <v>0</v>
      </c>
      <c r="H3150" s="50">
        <f t="shared" si="49"/>
        <v>0</v>
      </c>
    </row>
    <row r="3151" spans="1:8" hidden="1" x14ac:dyDescent="0.25">
      <c r="A3151" s="31" t="s">
        <v>2450</v>
      </c>
      <c r="B3151" s="31" t="s">
        <v>2627</v>
      </c>
      <c r="C3151" s="31" t="s">
        <v>2408</v>
      </c>
      <c r="D3151" s="41">
        <v>260.40001696600001</v>
      </c>
      <c r="E3151" s="31" t="s">
        <v>2409</v>
      </c>
      <c r="F3151" s="35" t="str">
        <f>INDEX('Crosswalk Particulates'!$B:$B,MATCH('2017 EPA Data'!A3151,'Crosswalk Particulates'!$A:$A,0))</f>
        <v>process-waste-industry</v>
      </c>
      <c r="G3151" s="39">
        <f>INDEX('Crosswalk Particulates'!$E:$E,MATCH('2017 EPA Data'!$B3151,'Crosswalk Particulates'!$D:$D,0))</f>
        <v>0</v>
      </c>
      <c r="H3151" s="50">
        <f t="shared" si="49"/>
        <v>0</v>
      </c>
    </row>
    <row r="3152" spans="1:8" hidden="1" x14ac:dyDescent="0.25">
      <c r="A3152" s="31" t="s">
        <v>2438</v>
      </c>
      <c r="B3152" s="31" t="s">
        <v>2596</v>
      </c>
      <c r="C3152" s="31" t="s">
        <v>2408</v>
      </c>
      <c r="D3152" s="41">
        <v>259.8293524</v>
      </c>
      <c r="E3152" s="31" t="s">
        <v>2409</v>
      </c>
      <c r="F3152" s="35" t="str">
        <f>INDEX('Crosswalk Particulates'!$B:$B,MATCH('2017 EPA Data'!A3152,'Crosswalk Particulates'!$A:$A,0))</f>
        <v>process-other-industry</v>
      </c>
      <c r="G3152" s="39">
        <f>INDEX('Crosswalk Particulates'!$E:$E,MATCH('2017 EPA Data'!$B3152,'Crosswalk Particulates'!$D:$D,0))</f>
        <v>0</v>
      </c>
      <c r="H3152" s="50">
        <f t="shared" si="49"/>
        <v>0</v>
      </c>
    </row>
    <row r="3153" spans="1:8" hidden="1" x14ac:dyDescent="0.25">
      <c r="A3153" s="31" t="s">
        <v>2510</v>
      </c>
      <c r="B3153" s="31" t="s">
        <v>2511</v>
      </c>
      <c r="C3153" s="31" t="s">
        <v>2408</v>
      </c>
      <c r="D3153" s="41">
        <v>258.46630479999999</v>
      </c>
      <c r="E3153" s="31" t="s">
        <v>2409</v>
      </c>
      <c r="F3153" s="35" t="str">
        <f>INDEX('Crosswalk Particulates'!$B:$B,MATCH('2017 EPA Data'!A3153,'Crosswalk Particulates'!$A:$A,0))</f>
        <v>process-iron and steel-industry</v>
      </c>
      <c r="G3153" s="39">
        <f>INDEX('Crosswalk Particulates'!$E:$E,MATCH('2017 EPA Data'!$B3153,'Crosswalk Particulates'!$D:$D,0))</f>
        <v>0</v>
      </c>
      <c r="H3153" s="50">
        <f t="shared" si="49"/>
        <v>0</v>
      </c>
    </row>
    <row r="3154" spans="1:8" hidden="1" x14ac:dyDescent="0.25">
      <c r="A3154" s="31" t="s">
        <v>2499</v>
      </c>
      <c r="B3154" s="31" t="s">
        <v>2563</v>
      </c>
      <c r="C3154" s="31" t="s">
        <v>2408</v>
      </c>
      <c r="D3154" s="41">
        <v>257.54760099999999</v>
      </c>
      <c r="E3154" s="31" t="s">
        <v>2409</v>
      </c>
      <c r="F3154" s="35" t="str">
        <f>INDEX('Crosswalk Particulates'!$B:$B,MATCH('2017 EPA Data'!A3154,'Crosswalk Particulates'!$A:$A,0))</f>
        <v>Electricity Sector</v>
      </c>
      <c r="G3154" s="39">
        <f>INDEX('Crosswalk Particulates'!$E:$E,MATCH('2017 EPA Data'!$B3154,'Crosswalk Particulates'!$D:$D,0))</f>
        <v>0</v>
      </c>
      <c r="H3154" s="50">
        <f t="shared" si="49"/>
        <v>0</v>
      </c>
    </row>
    <row r="3155" spans="1:8" hidden="1" x14ac:dyDescent="0.25">
      <c r="A3155" s="31" t="s">
        <v>2436</v>
      </c>
      <c r="B3155" s="31" t="s">
        <v>2644</v>
      </c>
      <c r="D3155" s="41">
        <v>255.59355868194692</v>
      </c>
      <c r="E3155" s="31" t="s">
        <v>2413</v>
      </c>
      <c r="F3155" s="35" t="str">
        <f>INDEX('Crosswalk Particulates'!$B:$B,MATCH('2017 EPA Data'!A3155,'Crosswalk Particulates'!$A:$A,0))</f>
        <v>Transportation Sector</v>
      </c>
      <c r="G3155" s="39">
        <f>INDEX('Crosswalk Particulates'!$E:$E,MATCH('2017 EPA Data'!$B3155,'Crosswalk Particulates'!$D:$D,0))</f>
        <v>0</v>
      </c>
      <c r="H3155" s="50">
        <f t="shared" si="49"/>
        <v>231870851.83110645</v>
      </c>
    </row>
    <row r="3156" spans="1:8" hidden="1" x14ac:dyDescent="0.25">
      <c r="A3156" s="31" t="s">
        <v>2438</v>
      </c>
      <c r="B3156" s="31" t="s">
        <v>2692</v>
      </c>
      <c r="C3156" s="31" t="s">
        <v>2408</v>
      </c>
      <c r="D3156" s="41">
        <v>255.2</v>
      </c>
      <c r="E3156" s="31" t="s">
        <v>2409</v>
      </c>
      <c r="F3156" s="35" t="str">
        <f>INDEX('Crosswalk Particulates'!$B:$B,MATCH('2017 EPA Data'!A3156,'Crosswalk Particulates'!$A:$A,0))</f>
        <v>process-other-industry</v>
      </c>
      <c r="G3156" s="39">
        <f>INDEX('Crosswalk Particulates'!$E:$E,MATCH('2017 EPA Data'!$B3156,'Crosswalk Particulates'!$D:$D,0))</f>
        <v>0</v>
      </c>
      <c r="H3156" s="50">
        <f t="shared" si="49"/>
        <v>0</v>
      </c>
    </row>
    <row r="3157" spans="1:8" hidden="1" x14ac:dyDescent="0.25">
      <c r="A3157" s="31" t="s">
        <v>2560</v>
      </c>
      <c r="B3157" s="31" t="s">
        <v>2525</v>
      </c>
      <c r="D3157" s="41">
        <v>253.2449629900388</v>
      </c>
      <c r="E3157" s="31" t="s">
        <v>2413</v>
      </c>
      <c r="F3157" s="35" t="str">
        <f>INDEX('Crosswalk Particulates'!$B:$B,MATCH('2017 EPA Data'!A3157,'Crosswalk Particulates'!$A:$A,0))</f>
        <v>Commercial Buildings Sector</v>
      </c>
      <c r="G3157" s="39" t="str">
        <f>INDEX('Crosswalk Particulates'!$E:$E,MATCH('2017 EPA Data'!$B3157,'Crosswalk Particulates'!$D:$D,0))</f>
        <v>OC</v>
      </c>
      <c r="H3157" s="50">
        <f t="shared" si="49"/>
        <v>229740239.12514523</v>
      </c>
    </row>
    <row r="3158" spans="1:8" hidden="1" x14ac:dyDescent="0.25">
      <c r="A3158" s="31" t="s">
        <v>2442</v>
      </c>
      <c r="B3158" s="31" t="s">
        <v>2578</v>
      </c>
      <c r="C3158" s="31" t="s">
        <v>2408</v>
      </c>
      <c r="D3158" s="41">
        <v>252.85579999999999</v>
      </c>
      <c r="E3158" s="31" t="s">
        <v>2409</v>
      </c>
      <c r="F3158" s="35" t="str">
        <f>INDEX('Crosswalk Particulates'!$B:$B,MATCH('2017 EPA Data'!A3158,'Crosswalk Particulates'!$A:$A,0))</f>
        <v>industry-fuel-natural gas</v>
      </c>
      <c r="G3158" s="39">
        <f>INDEX('Crosswalk Particulates'!$E:$E,MATCH('2017 EPA Data'!$B3158,'Crosswalk Particulates'!$D:$D,0))</f>
        <v>0</v>
      </c>
      <c r="H3158" s="50">
        <f t="shared" si="49"/>
        <v>0</v>
      </c>
    </row>
    <row r="3159" spans="1:8" hidden="1" x14ac:dyDescent="0.25">
      <c r="A3159" s="31" t="s">
        <v>2436</v>
      </c>
      <c r="B3159" s="31" t="s">
        <v>2589</v>
      </c>
      <c r="C3159" s="31" t="s">
        <v>2412</v>
      </c>
      <c r="D3159" s="41">
        <v>252.10127987226235</v>
      </c>
      <c r="E3159" s="31" t="s">
        <v>2413</v>
      </c>
      <c r="F3159" s="35" t="str">
        <f>INDEX('Crosswalk Particulates'!$B:$B,MATCH('2017 EPA Data'!A3159,'Crosswalk Particulates'!$A:$A,0))</f>
        <v>Transportation Sector</v>
      </c>
      <c r="G3159" s="39" t="str">
        <f>INDEX('Crosswalk Particulates'!$E:$E,MATCH('2017 EPA Data'!$B3159,'Crosswalk Particulates'!$D:$D,0))</f>
        <v>N2O</v>
      </c>
      <c r="H3159" s="50">
        <f t="shared" si="49"/>
        <v>228702706.01941592</v>
      </c>
    </row>
    <row r="3160" spans="1:8" hidden="1" x14ac:dyDescent="0.25">
      <c r="A3160" s="31" t="s">
        <v>2450</v>
      </c>
      <c r="B3160" s="31" t="s">
        <v>2595</v>
      </c>
      <c r="C3160" s="31" t="s">
        <v>2408</v>
      </c>
      <c r="D3160" s="41">
        <v>251.77184643706403</v>
      </c>
      <c r="E3160" s="31" t="s">
        <v>2409</v>
      </c>
      <c r="F3160" s="35" t="str">
        <f>INDEX('Crosswalk Particulates'!$B:$B,MATCH('2017 EPA Data'!A3160,'Crosswalk Particulates'!$A:$A,0))</f>
        <v>process-waste-industry</v>
      </c>
      <c r="G3160" s="39">
        <f>INDEX('Crosswalk Particulates'!$E:$E,MATCH('2017 EPA Data'!$B3160,'Crosswalk Particulates'!$D:$D,0))</f>
        <v>0</v>
      </c>
      <c r="H3160" s="50">
        <f t="shared" si="49"/>
        <v>0</v>
      </c>
    </row>
    <row r="3161" spans="1:8" hidden="1" x14ac:dyDescent="0.25">
      <c r="A3161" s="31" t="s">
        <v>2560</v>
      </c>
      <c r="B3161" s="31" t="s">
        <v>2466</v>
      </c>
      <c r="C3161" s="31" t="s">
        <v>2408</v>
      </c>
      <c r="D3161" s="41">
        <v>251.08964420000001</v>
      </c>
      <c r="E3161" s="31" t="s">
        <v>2409</v>
      </c>
      <c r="F3161" s="35" t="str">
        <f>INDEX('Crosswalk Particulates'!$B:$B,MATCH('2017 EPA Data'!A3161,'Crosswalk Particulates'!$A:$A,0))</f>
        <v>Commercial Buildings Sector</v>
      </c>
      <c r="G3161" s="39">
        <f>INDEX('Crosswalk Particulates'!$E:$E,MATCH('2017 EPA Data'!$B3161,'Crosswalk Particulates'!$D:$D,0))</f>
        <v>0</v>
      </c>
      <c r="H3161" s="50">
        <f t="shared" si="49"/>
        <v>0</v>
      </c>
    </row>
    <row r="3162" spans="1:8" hidden="1" x14ac:dyDescent="0.25">
      <c r="A3162" s="31" t="s">
        <v>2473</v>
      </c>
      <c r="B3162" s="31" t="s">
        <v>2673</v>
      </c>
      <c r="C3162" s="31" t="s">
        <v>2408</v>
      </c>
      <c r="D3162" s="41">
        <v>250.4</v>
      </c>
      <c r="E3162" s="31" t="s">
        <v>2409</v>
      </c>
      <c r="F3162" s="35" t="str">
        <f>INDEX('Crosswalk Particulates'!$B:$B,MATCH('2017 EPA Data'!A3162,'Crosswalk Particulates'!$A:$A,0))</f>
        <v>Commercial Buildings Sector</v>
      </c>
      <c r="G3162" s="39">
        <f>INDEX('Crosswalk Particulates'!$E:$E,MATCH('2017 EPA Data'!$B3162,'Crosswalk Particulates'!$D:$D,0))</f>
        <v>0</v>
      </c>
      <c r="H3162" s="50">
        <f t="shared" si="49"/>
        <v>0</v>
      </c>
    </row>
    <row r="3163" spans="1:8" hidden="1" x14ac:dyDescent="0.25">
      <c r="A3163" s="31" t="s">
        <v>2520</v>
      </c>
      <c r="B3163" s="31" t="s">
        <v>2434</v>
      </c>
      <c r="C3163" s="31" t="s">
        <v>2408</v>
      </c>
      <c r="D3163" s="41">
        <v>250</v>
      </c>
      <c r="E3163" s="31" t="s">
        <v>2409</v>
      </c>
      <c r="F3163" s="35" t="str">
        <f>INDEX('Crosswalk Particulates'!$B:$B,MATCH('2017 EPA Data'!A3163,'Crosswalk Particulates'!$A:$A,0))</f>
        <v>industry-fuel-oil</v>
      </c>
      <c r="G3163" s="39">
        <f>INDEX('Crosswalk Particulates'!$E:$E,MATCH('2017 EPA Data'!$B3163,'Crosswalk Particulates'!$D:$D,0))</f>
        <v>0</v>
      </c>
      <c r="H3163" s="50">
        <f t="shared" si="49"/>
        <v>0</v>
      </c>
    </row>
    <row r="3164" spans="1:8" hidden="1" x14ac:dyDescent="0.25">
      <c r="A3164" s="31" t="s">
        <v>2429</v>
      </c>
      <c r="B3164" s="31" t="s">
        <v>2574</v>
      </c>
      <c r="C3164" s="31" t="s">
        <v>2408</v>
      </c>
      <c r="D3164" s="41">
        <v>250</v>
      </c>
      <c r="E3164" s="31" t="s">
        <v>2409</v>
      </c>
      <c r="F3164" s="35" t="str">
        <f>INDEX('Crosswalk Particulates'!$B:$B,MATCH('2017 EPA Data'!A3164,'Crosswalk Particulates'!$A:$A,0))</f>
        <v>process-other-industry</v>
      </c>
      <c r="G3164" s="39">
        <f>INDEX('Crosswalk Particulates'!$E:$E,MATCH('2017 EPA Data'!$B3164,'Crosswalk Particulates'!$D:$D,0))</f>
        <v>0</v>
      </c>
      <c r="H3164" s="50">
        <f t="shared" si="49"/>
        <v>0</v>
      </c>
    </row>
    <row r="3165" spans="1:8" hidden="1" x14ac:dyDescent="0.25">
      <c r="A3165" s="31" t="s">
        <v>2444</v>
      </c>
      <c r="B3165" s="31" t="s">
        <v>2466</v>
      </c>
      <c r="C3165" s="31" t="s">
        <v>2408</v>
      </c>
      <c r="D3165" s="41">
        <v>249.2</v>
      </c>
      <c r="E3165" s="31" t="s">
        <v>2409</v>
      </c>
      <c r="F3165" s="35" t="str">
        <f>INDEX('Crosswalk Particulates'!$B:$B,MATCH('2017 EPA Data'!A3165,'Crosswalk Particulates'!$A:$A,0))</f>
        <v>process-other-industry</v>
      </c>
      <c r="G3165" s="39">
        <f>INDEX('Crosswalk Particulates'!$E:$E,MATCH('2017 EPA Data'!$B3165,'Crosswalk Particulates'!$D:$D,0))</f>
        <v>0</v>
      </c>
      <c r="H3165" s="50">
        <f t="shared" si="49"/>
        <v>0</v>
      </c>
    </row>
    <row r="3166" spans="1:8" hidden="1" x14ac:dyDescent="0.25">
      <c r="A3166" s="31" t="s">
        <v>2444</v>
      </c>
      <c r="B3166" s="31" t="s">
        <v>2587</v>
      </c>
      <c r="C3166" s="31" t="s">
        <v>2408</v>
      </c>
      <c r="D3166" s="41">
        <v>247.73500000000001</v>
      </c>
      <c r="E3166" s="31" t="s">
        <v>2409</v>
      </c>
      <c r="F3166" s="35" t="str">
        <f>INDEX('Crosswalk Particulates'!$B:$B,MATCH('2017 EPA Data'!A3166,'Crosswalk Particulates'!$A:$A,0))</f>
        <v>process-other-industry</v>
      </c>
      <c r="G3166" s="39">
        <f>INDEX('Crosswalk Particulates'!$E:$E,MATCH('2017 EPA Data'!$B3166,'Crosswalk Particulates'!$D:$D,0))</f>
        <v>0</v>
      </c>
      <c r="H3166" s="50">
        <f t="shared" si="49"/>
        <v>0</v>
      </c>
    </row>
    <row r="3167" spans="1:8" hidden="1" x14ac:dyDescent="0.25">
      <c r="A3167" s="31" t="s">
        <v>2477</v>
      </c>
      <c r="B3167" s="31" t="s">
        <v>2588</v>
      </c>
      <c r="C3167" s="31" t="s">
        <v>2408</v>
      </c>
      <c r="D3167" s="41">
        <v>247.50290000000001</v>
      </c>
      <c r="E3167" s="31" t="s">
        <v>2409</v>
      </c>
      <c r="F3167" s="35" t="str">
        <f>INDEX('Crosswalk Particulates'!$B:$B,MATCH('2017 EPA Data'!A3167,'Crosswalk Particulates'!$A:$A,0))</f>
        <v>process-other-industry</v>
      </c>
      <c r="G3167" s="39">
        <f>INDEX('Crosswalk Particulates'!$E:$E,MATCH('2017 EPA Data'!$B3167,'Crosswalk Particulates'!$D:$D,0))</f>
        <v>0</v>
      </c>
      <c r="H3167" s="50">
        <f t="shared" si="49"/>
        <v>0</v>
      </c>
    </row>
    <row r="3168" spans="1:8" hidden="1" x14ac:dyDescent="0.25">
      <c r="A3168" s="31" t="s">
        <v>2493</v>
      </c>
      <c r="B3168" s="31" t="s">
        <v>2458</v>
      </c>
      <c r="C3168" s="31" t="s">
        <v>2408</v>
      </c>
      <c r="D3168" s="41">
        <v>244</v>
      </c>
      <c r="E3168" s="31" t="s">
        <v>2409</v>
      </c>
      <c r="F3168" s="35" t="str">
        <f>INDEX('Crosswalk Particulates'!$B:$B,MATCH('2017 EPA Data'!A3168,'Crosswalk Particulates'!$A:$A,0))</f>
        <v>process-other-industry</v>
      </c>
      <c r="G3168" s="39">
        <f>INDEX('Crosswalk Particulates'!$E:$E,MATCH('2017 EPA Data'!$B3168,'Crosswalk Particulates'!$D:$D,0))</f>
        <v>0</v>
      </c>
      <c r="H3168" s="50">
        <f t="shared" si="49"/>
        <v>0</v>
      </c>
    </row>
    <row r="3169" spans="1:8" hidden="1" x14ac:dyDescent="0.25">
      <c r="A3169" s="31" t="s">
        <v>2540</v>
      </c>
      <c r="B3169" s="31" t="s">
        <v>2557</v>
      </c>
      <c r="C3169" s="31" t="s">
        <v>2408</v>
      </c>
      <c r="D3169" s="41">
        <v>243</v>
      </c>
      <c r="E3169" s="31" t="s">
        <v>2409</v>
      </c>
      <c r="F3169" s="35" t="str">
        <f>INDEX('Crosswalk Particulates'!$B:$B,MATCH('2017 EPA Data'!A3169,'Crosswalk Particulates'!$A:$A,0))</f>
        <v>Electricity Sector</v>
      </c>
      <c r="G3169" s="39">
        <f>INDEX('Crosswalk Particulates'!$E:$E,MATCH('2017 EPA Data'!$B3169,'Crosswalk Particulates'!$D:$D,0))</f>
        <v>0</v>
      </c>
      <c r="H3169" s="50">
        <f t="shared" si="49"/>
        <v>0</v>
      </c>
    </row>
    <row r="3170" spans="1:8" hidden="1" x14ac:dyDescent="0.25">
      <c r="A3170" s="31" t="s">
        <v>2556</v>
      </c>
      <c r="B3170" s="31" t="s">
        <v>2528</v>
      </c>
      <c r="C3170" s="31" t="s">
        <v>2408</v>
      </c>
      <c r="D3170" s="41">
        <v>242.31910169614812</v>
      </c>
      <c r="E3170" s="31" t="s">
        <v>2409</v>
      </c>
      <c r="F3170" s="35" t="str">
        <f>INDEX('Crosswalk Particulates'!$B:$B,MATCH('2017 EPA Data'!A3170,'Crosswalk Particulates'!$A:$A,0))</f>
        <v>Commercial Buildings Sector</v>
      </c>
      <c r="G3170" s="39">
        <f>INDEX('Crosswalk Particulates'!$E:$E,MATCH('2017 EPA Data'!$B3170,'Crosswalk Particulates'!$D:$D,0))</f>
        <v>0</v>
      </c>
      <c r="H3170" s="50">
        <f t="shared" si="49"/>
        <v>0</v>
      </c>
    </row>
    <row r="3171" spans="1:8" hidden="1" x14ac:dyDescent="0.25">
      <c r="A3171" s="31" t="s">
        <v>2420</v>
      </c>
      <c r="B3171" s="31" t="s">
        <v>2623</v>
      </c>
      <c r="D3171" s="41">
        <v>241.59213894269499</v>
      </c>
      <c r="E3171" s="31" t="s">
        <v>2413</v>
      </c>
      <c r="F3171" s="35" t="str">
        <f>INDEX('Crosswalk Particulates'!$B:$B,MATCH('2017 EPA Data'!A3171,'Crosswalk Particulates'!$A:$A,0))</f>
        <v>Other-EPA</v>
      </c>
      <c r="G3171" s="39">
        <f>INDEX('Crosswalk Particulates'!$E:$E,MATCH('2017 EPA Data'!$B3171,'Crosswalk Particulates'!$D:$D,0))</f>
        <v>0</v>
      </c>
      <c r="H3171" s="50">
        <f t="shared" si="49"/>
        <v>219168962.3995927</v>
      </c>
    </row>
    <row r="3172" spans="1:8" hidden="1" x14ac:dyDescent="0.25">
      <c r="A3172" s="31" t="s">
        <v>2429</v>
      </c>
      <c r="B3172" s="31" t="s">
        <v>2611</v>
      </c>
      <c r="C3172" s="31" t="s">
        <v>2408</v>
      </c>
      <c r="D3172" s="41">
        <v>241.212225319</v>
      </c>
      <c r="E3172" s="31" t="s">
        <v>2409</v>
      </c>
      <c r="F3172" s="35" t="str">
        <f>INDEX('Crosswalk Particulates'!$B:$B,MATCH('2017 EPA Data'!A3172,'Crosswalk Particulates'!$A:$A,0))</f>
        <v>process-other-industry</v>
      </c>
      <c r="G3172" s="39">
        <f>INDEX('Crosswalk Particulates'!$E:$E,MATCH('2017 EPA Data'!$B3172,'Crosswalk Particulates'!$D:$D,0))</f>
        <v>0</v>
      </c>
      <c r="H3172" s="50">
        <f t="shared" si="49"/>
        <v>0</v>
      </c>
    </row>
    <row r="3173" spans="1:8" hidden="1" x14ac:dyDescent="0.25">
      <c r="A3173" s="31" t="s">
        <v>2583</v>
      </c>
      <c r="B3173" s="31" t="s">
        <v>2619</v>
      </c>
      <c r="C3173" s="31" t="s">
        <v>2408</v>
      </c>
      <c r="D3173" s="41">
        <v>240.93839391114531</v>
      </c>
      <c r="E3173" s="31" t="s">
        <v>2409</v>
      </c>
      <c r="F3173" s="35" t="str">
        <f>INDEX('Crosswalk Particulates'!$B:$B,MATCH('2017 EPA Data'!A3173,'Crosswalk Particulates'!$A:$A,0))</f>
        <v>Residential Buildings Sector</v>
      </c>
      <c r="G3173" s="39">
        <f>INDEX('Crosswalk Particulates'!$E:$E,MATCH('2017 EPA Data'!$B3173,'Crosswalk Particulates'!$D:$D,0))</f>
        <v>0</v>
      </c>
      <c r="H3173" s="50">
        <f t="shared" si="49"/>
        <v>0</v>
      </c>
    </row>
    <row r="3174" spans="1:8" hidden="1" x14ac:dyDescent="0.25">
      <c r="A3174" s="31" t="s">
        <v>2510</v>
      </c>
      <c r="B3174" s="31" t="s">
        <v>2623</v>
      </c>
      <c r="D3174" s="41">
        <v>240.52900038658095</v>
      </c>
      <c r="E3174" s="31" t="s">
        <v>2413</v>
      </c>
      <c r="F3174" s="35" t="str">
        <f>INDEX('Crosswalk Particulates'!$B:$B,MATCH('2017 EPA Data'!A3174,'Crosswalk Particulates'!$A:$A,0))</f>
        <v>process-iron and steel-industry</v>
      </c>
      <c r="G3174" s="39">
        <f>INDEX('Crosswalk Particulates'!$E:$E,MATCH('2017 EPA Data'!$B3174,'Crosswalk Particulates'!$D:$D,0))</f>
        <v>0</v>
      </c>
      <c r="H3174" s="50">
        <f t="shared" si="49"/>
        <v>218204498.17799073</v>
      </c>
    </row>
    <row r="3175" spans="1:8" hidden="1" x14ac:dyDescent="0.25">
      <c r="A3175" s="31" t="s">
        <v>2493</v>
      </c>
      <c r="B3175" s="31" t="s">
        <v>2541</v>
      </c>
      <c r="C3175" s="31" t="s">
        <v>2408</v>
      </c>
      <c r="D3175" s="41">
        <v>240.35690550000001</v>
      </c>
      <c r="E3175" s="31" t="s">
        <v>2409</v>
      </c>
      <c r="F3175" s="35" t="str">
        <f>INDEX('Crosswalk Particulates'!$B:$B,MATCH('2017 EPA Data'!A3175,'Crosswalk Particulates'!$A:$A,0))</f>
        <v>process-other-industry</v>
      </c>
      <c r="G3175" s="39">
        <f>INDEX('Crosswalk Particulates'!$E:$E,MATCH('2017 EPA Data'!$B3175,'Crosswalk Particulates'!$D:$D,0))</f>
        <v>0</v>
      </c>
      <c r="H3175" s="50">
        <f t="shared" si="49"/>
        <v>0</v>
      </c>
    </row>
    <row r="3176" spans="1:8" hidden="1" x14ac:dyDescent="0.25">
      <c r="A3176" s="31" t="s">
        <v>2446</v>
      </c>
      <c r="B3176" s="31" t="s">
        <v>2533</v>
      </c>
      <c r="C3176" s="31" t="s">
        <v>2408</v>
      </c>
      <c r="D3176" s="41">
        <v>240</v>
      </c>
      <c r="E3176" s="31" t="s">
        <v>2409</v>
      </c>
      <c r="F3176" s="35" t="str">
        <f>INDEX('Crosswalk Particulates'!$B:$B,MATCH('2017 EPA Data'!A3176,'Crosswalk Particulates'!$A:$A,0))</f>
        <v>process-other-industry</v>
      </c>
      <c r="G3176" s="39">
        <f>INDEX('Crosswalk Particulates'!$E:$E,MATCH('2017 EPA Data'!$B3176,'Crosswalk Particulates'!$D:$D,0))</f>
        <v>0</v>
      </c>
      <c r="H3176" s="50">
        <f t="shared" si="49"/>
        <v>0</v>
      </c>
    </row>
    <row r="3177" spans="1:8" hidden="1" x14ac:dyDescent="0.25">
      <c r="A3177" s="31" t="s">
        <v>2520</v>
      </c>
      <c r="B3177" s="31" t="s">
        <v>2537</v>
      </c>
      <c r="C3177" s="31" t="s">
        <v>2408</v>
      </c>
      <c r="D3177" s="41">
        <v>239.6977100084286</v>
      </c>
      <c r="E3177" s="31" t="s">
        <v>2409</v>
      </c>
      <c r="F3177" s="35" t="str">
        <f>INDEX('Crosswalk Particulates'!$B:$B,MATCH('2017 EPA Data'!A3177,'Crosswalk Particulates'!$A:$A,0))</f>
        <v>industry-fuel-oil</v>
      </c>
      <c r="G3177" s="39">
        <f>INDEX('Crosswalk Particulates'!$E:$E,MATCH('2017 EPA Data'!$B3177,'Crosswalk Particulates'!$D:$D,0))</f>
        <v>0</v>
      </c>
      <c r="H3177" s="50">
        <f t="shared" si="49"/>
        <v>0</v>
      </c>
    </row>
    <row r="3178" spans="1:8" hidden="1" x14ac:dyDescent="0.25">
      <c r="A3178" s="31" t="s">
        <v>2475</v>
      </c>
      <c r="B3178" s="31" t="s">
        <v>2585</v>
      </c>
      <c r="C3178" s="31" t="s">
        <v>2408</v>
      </c>
      <c r="D3178" s="41">
        <v>238.98367766726801</v>
      </c>
      <c r="E3178" s="31" t="s">
        <v>2409</v>
      </c>
      <c r="F3178" s="35" t="str">
        <f>INDEX('Crosswalk Particulates'!$B:$B,MATCH('2017 EPA Data'!A3178,'Crosswalk Particulates'!$A:$A,0))</f>
        <v>Electricity Sector</v>
      </c>
      <c r="G3178" s="39">
        <f>INDEX('Crosswalk Particulates'!$E:$E,MATCH('2017 EPA Data'!$B3178,'Crosswalk Particulates'!$D:$D,0))</f>
        <v>0</v>
      </c>
      <c r="H3178" s="50">
        <f t="shared" si="49"/>
        <v>0</v>
      </c>
    </row>
    <row r="3179" spans="1:8" hidden="1" x14ac:dyDescent="0.25">
      <c r="A3179" s="31" t="s">
        <v>2475</v>
      </c>
      <c r="B3179" s="31" t="s">
        <v>2519</v>
      </c>
      <c r="C3179" s="31" t="s">
        <v>2408</v>
      </c>
      <c r="D3179" s="41">
        <v>238.68215889707199</v>
      </c>
      <c r="E3179" s="31" t="s">
        <v>2409</v>
      </c>
      <c r="F3179" s="35" t="str">
        <f>INDEX('Crosswalk Particulates'!$B:$B,MATCH('2017 EPA Data'!A3179,'Crosswalk Particulates'!$A:$A,0))</f>
        <v>Electricity Sector</v>
      </c>
      <c r="G3179" s="39">
        <f>INDEX('Crosswalk Particulates'!$E:$E,MATCH('2017 EPA Data'!$B3179,'Crosswalk Particulates'!$D:$D,0))</f>
        <v>0</v>
      </c>
      <c r="H3179" s="50">
        <f t="shared" si="49"/>
        <v>0</v>
      </c>
    </row>
    <row r="3180" spans="1:8" hidden="1" x14ac:dyDescent="0.25">
      <c r="A3180" s="31" t="s">
        <v>2555</v>
      </c>
      <c r="B3180" s="31" t="s">
        <v>2452</v>
      </c>
      <c r="C3180" s="31" t="s">
        <v>2408</v>
      </c>
      <c r="D3180" s="41">
        <v>238</v>
      </c>
      <c r="E3180" s="31" t="s">
        <v>2409</v>
      </c>
      <c r="F3180" s="35" t="str">
        <f>INDEX('Crosswalk Particulates'!$B:$B,MATCH('2017 EPA Data'!A3180,'Crosswalk Particulates'!$A:$A,0))</f>
        <v>Commercial Buildings Sector</v>
      </c>
      <c r="G3180" s="39">
        <f>INDEX('Crosswalk Particulates'!$E:$E,MATCH('2017 EPA Data'!$B3180,'Crosswalk Particulates'!$D:$D,0))</f>
        <v>0</v>
      </c>
      <c r="H3180" s="50">
        <f t="shared" si="49"/>
        <v>0</v>
      </c>
    </row>
    <row r="3181" spans="1:8" hidden="1" x14ac:dyDescent="0.25">
      <c r="A3181" s="31" t="s">
        <v>2473</v>
      </c>
      <c r="B3181" s="31" t="s">
        <v>2497</v>
      </c>
      <c r="C3181" s="31" t="s">
        <v>2408</v>
      </c>
      <c r="D3181" s="41">
        <v>237.07737670399999</v>
      </c>
      <c r="E3181" s="31" t="s">
        <v>2409</v>
      </c>
      <c r="F3181" s="35" t="str">
        <f>INDEX('Crosswalk Particulates'!$B:$B,MATCH('2017 EPA Data'!A3181,'Crosswalk Particulates'!$A:$A,0))</f>
        <v>Commercial Buildings Sector</v>
      </c>
      <c r="G3181" s="39">
        <f>INDEX('Crosswalk Particulates'!$E:$E,MATCH('2017 EPA Data'!$B3181,'Crosswalk Particulates'!$D:$D,0))</f>
        <v>0</v>
      </c>
      <c r="H3181" s="50">
        <f t="shared" si="49"/>
        <v>0</v>
      </c>
    </row>
    <row r="3182" spans="1:8" hidden="1" x14ac:dyDescent="0.25">
      <c r="A3182" s="31" t="s">
        <v>2546</v>
      </c>
      <c r="B3182" s="31" t="s">
        <v>2610</v>
      </c>
      <c r="C3182" s="31" t="s">
        <v>2408</v>
      </c>
      <c r="D3182" s="41">
        <v>236.0018481085026</v>
      </c>
      <c r="E3182" s="31" t="s">
        <v>2409</v>
      </c>
      <c r="F3182" s="35" t="str">
        <f>INDEX('Crosswalk Particulates'!$B:$B,MATCH('2017 EPA Data'!A3182,'Crosswalk Particulates'!$A:$A,0))</f>
        <v>Commercial Buildings Sector</v>
      </c>
      <c r="G3182" s="39">
        <f>INDEX('Crosswalk Particulates'!$E:$E,MATCH('2017 EPA Data'!$B3182,'Crosswalk Particulates'!$D:$D,0))</f>
        <v>0</v>
      </c>
      <c r="H3182" s="50">
        <f t="shared" si="49"/>
        <v>0</v>
      </c>
    </row>
    <row r="3183" spans="1:8" hidden="1" x14ac:dyDescent="0.25">
      <c r="A3183" s="31" t="s">
        <v>2410</v>
      </c>
      <c r="B3183" s="31" t="s">
        <v>2670</v>
      </c>
      <c r="C3183" s="31" t="s">
        <v>2408</v>
      </c>
      <c r="D3183" s="41">
        <v>235.93637980119999</v>
      </c>
      <c r="E3183" s="31" t="s">
        <v>2409</v>
      </c>
      <c r="F3183" s="35" t="str">
        <f>INDEX('Crosswalk Particulates'!$B:$B,MATCH('2017 EPA Data'!A3183,'Crosswalk Particulates'!$A:$A,0))</f>
        <v>process-other-industry</v>
      </c>
      <c r="G3183" s="39">
        <f>INDEX('Crosswalk Particulates'!$E:$E,MATCH('2017 EPA Data'!$B3183,'Crosswalk Particulates'!$D:$D,0))</f>
        <v>0</v>
      </c>
      <c r="H3183" s="50">
        <f t="shared" si="49"/>
        <v>0</v>
      </c>
    </row>
    <row r="3184" spans="1:8" hidden="1" x14ac:dyDescent="0.25">
      <c r="A3184" s="31" t="s">
        <v>2450</v>
      </c>
      <c r="B3184" s="31" t="s">
        <v>2670</v>
      </c>
      <c r="C3184" s="31" t="s">
        <v>2408</v>
      </c>
      <c r="D3184" s="41">
        <v>234.34218606224502</v>
      </c>
      <c r="E3184" s="31" t="s">
        <v>2409</v>
      </c>
      <c r="F3184" s="35" t="str">
        <f>INDEX('Crosswalk Particulates'!$B:$B,MATCH('2017 EPA Data'!A3184,'Crosswalk Particulates'!$A:$A,0))</f>
        <v>process-waste-industry</v>
      </c>
      <c r="G3184" s="39">
        <f>INDEX('Crosswalk Particulates'!$E:$E,MATCH('2017 EPA Data'!$B3184,'Crosswalk Particulates'!$D:$D,0))</f>
        <v>0</v>
      </c>
      <c r="H3184" s="50">
        <f t="shared" si="49"/>
        <v>0</v>
      </c>
    </row>
    <row r="3185" spans="1:8" hidden="1" x14ac:dyDescent="0.25">
      <c r="A3185" s="31" t="s">
        <v>2522</v>
      </c>
      <c r="B3185" s="31" t="s">
        <v>2513</v>
      </c>
      <c r="C3185" s="31" t="s">
        <v>2514</v>
      </c>
      <c r="D3185" s="41">
        <v>234.05757513862</v>
      </c>
      <c r="E3185" s="31" t="s">
        <v>2409</v>
      </c>
      <c r="F3185" s="35" t="str">
        <f>INDEX('Crosswalk Particulates'!$B:$B,MATCH('2017 EPA Data'!A3185,'Crosswalk Particulates'!$A:$A,0))</f>
        <v>Residential Buildings Sector</v>
      </c>
      <c r="G3185" s="39">
        <f>INDEX('Crosswalk Particulates'!$E:$E,MATCH('2017 EPA Data'!$B3185,'Crosswalk Particulates'!$D:$D,0))</f>
        <v>0</v>
      </c>
      <c r="H3185" s="50">
        <f t="shared" si="49"/>
        <v>0</v>
      </c>
    </row>
    <row r="3186" spans="1:8" hidden="1" x14ac:dyDescent="0.25">
      <c r="A3186" s="31" t="s">
        <v>2560</v>
      </c>
      <c r="B3186" s="31" t="s">
        <v>2569</v>
      </c>
      <c r="C3186" s="31" t="s">
        <v>2408</v>
      </c>
      <c r="D3186" s="41">
        <v>234</v>
      </c>
      <c r="E3186" s="31" t="s">
        <v>2409</v>
      </c>
      <c r="F3186" s="35" t="str">
        <f>INDEX('Crosswalk Particulates'!$B:$B,MATCH('2017 EPA Data'!A3186,'Crosswalk Particulates'!$A:$A,0))</f>
        <v>Commercial Buildings Sector</v>
      </c>
      <c r="G3186" s="39">
        <f>INDEX('Crosswalk Particulates'!$E:$E,MATCH('2017 EPA Data'!$B3186,'Crosswalk Particulates'!$D:$D,0))</f>
        <v>0</v>
      </c>
      <c r="H3186" s="50">
        <f t="shared" si="49"/>
        <v>0</v>
      </c>
    </row>
    <row r="3187" spans="1:8" hidden="1" x14ac:dyDescent="0.25">
      <c r="A3187" s="31" t="s">
        <v>2540</v>
      </c>
      <c r="B3187" s="31" t="s">
        <v>2580</v>
      </c>
      <c r="C3187" s="31" t="s">
        <v>2408</v>
      </c>
      <c r="D3187" s="41">
        <v>233.8</v>
      </c>
      <c r="E3187" s="31" t="s">
        <v>2409</v>
      </c>
      <c r="F3187" s="35" t="str">
        <f>INDEX('Crosswalk Particulates'!$B:$B,MATCH('2017 EPA Data'!A3187,'Crosswalk Particulates'!$A:$A,0))</f>
        <v>Electricity Sector</v>
      </c>
      <c r="G3187" s="39">
        <f>INDEX('Crosswalk Particulates'!$E:$E,MATCH('2017 EPA Data'!$B3187,'Crosswalk Particulates'!$D:$D,0))</f>
        <v>0</v>
      </c>
      <c r="H3187" s="50">
        <f t="shared" si="49"/>
        <v>0</v>
      </c>
    </row>
    <row r="3188" spans="1:8" hidden="1" x14ac:dyDescent="0.25">
      <c r="A3188" s="31" t="s">
        <v>2560</v>
      </c>
      <c r="B3188" s="31" t="s">
        <v>2462</v>
      </c>
      <c r="C3188" s="31" t="s">
        <v>2408</v>
      </c>
      <c r="D3188" s="41">
        <v>233.70132000000001</v>
      </c>
      <c r="E3188" s="31" t="s">
        <v>2409</v>
      </c>
      <c r="F3188" s="35" t="str">
        <f>INDEX('Crosswalk Particulates'!$B:$B,MATCH('2017 EPA Data'!A3188,'Crosswalk Particulates'!$A:$A,0))</f>
        <v>Commercial Buildings Sector</v>
      </c>
      <c r="G3188" s="39">
        <f>INDEX('Crosswalk Particulates'!$E:$E,MATCH('2017 EPA Data'!$B3188,'Crosswalk Particulates'!$D:$D,0))</f>
        <v>0</v>
      </c>
      <c r="H3188" s="50">
        <f t="shared" si="49"/>
        <v>0</v>
      </c>
    </row>
    <row r="3189" spans="1:8" hidden="1" x14ac:dyDescent="0.25">
      <c r="A3189" s="31" t="s">
        <v>2433</v>
      </c>
      <c r="B3189" s="31" t="s">
        <v>2528</v>
      </c>
      <c r="C3189" s="31" t="s">
        <v>2408</v>
      </c>
      <c r="D3189" s="41">
        <v>232.60445043207588</v>
      </c>
      <c r="E3189" s="31" t="s">
        <v>2409</v>
      </c>
      <c r="F3189" s="35" t="str">
        <f>INDEX('Crosswalk Particulates'!$B:$B,MATCH('2017 EPA Data'!A3189,'Crosswalk Particulates'!$A:$A,0))</f>
        <v>process-ngps-industry</v>
      </c>
      <c r="G3189" s="39">
        <f>INDEX('Crosswalk Particulates'!$E:$E,MATCH('2017 EPA Data'!$B3189,'Crosswalk Particulates'!$D:$D,0))</f>
        <v>0</v>
      </c>
      <c r="H3189" s="50">
        <f t="shared" si="49"/>
        <v>0</v>
      </c>
    </row>
    <row r="3190" spans="1:8" hidden="1" x14ac:dyDescent="0.25">
      <c r="A3190" s="31" t="s">
        <v>2446</v>
      </c>
      <c r="B3190" s="31" t="s">
        <v>2565</v>
      </c>
      <c r="C3190" s="31" t="s">
        <v>2408</v>
      </c>
      <c r="D3190" s="41">
        <v>232.36</v>
      </c>
      <c r="E3190" s="31" t="s">
        <v>2409</v>
      </c>
      <c r="F3190" s="35" t="str">
        <f>INDEX('Crosswalk Particulates'!$B:$B,MATCH('2017 EPA Data'!A3190,'Crosswalk Particulates'!$A:$A,0))</f>
        <v>process-other-industry</v>
      </c>
      <c r="G3190" s="39">
        <f>INDEX('Crosswalk Particulates'!$E:$E,MATCH('2017 EPA Data'!$B3190,'Crosswalk Particulates'!$D:$D,0))</f>
        <v>0</v>
      </c>
      <c r="H3190" s="50">
        <f t="shared" si="49"/>
        <v>0</v>
      </c>
    </row>
    <row r="3191" spans="1:8" hidden="1" x14ac:dyDescent="0.25">
      <c r="A3191" s="31" t="s">
        <v>2555</v>
      </c>
      <c r="B3191" s="31" t="s">
        <v>2496</v>
      </c>
      <c r="C3191" s="31" t="s">
        <v>2448</v>
      </c>
      <c r="D3191" s="41">
        <v>231.79661551812487</v>
      </c>
      <c r="E3191" s="31" t="s">
        <v>2413</v>
      </c>
      <c r="F3191" s="35" t="str">
        <f>INDEX('Crosswalk Particulates'!$B:$B,MATCH('2017 EPA Data'!A3191,'Crosswalk Particulates'!$A:$A,0))</f>
        <v>Commercial Buildings Sector</v>
      </c>
      <c r="G3191" s="39">
        <f>INDEX('Crosswalk Particulates'!$E:$E,MATCH('2017 EPA Data'!$B3191,'Crosswalk Particulates'!$D:$D,0))</f>
        <v>0</v>
      </c>
      <c r="H3191" s="50">
        <f t="shared" si="49"/>
        <v>210282602.46040124</v>
      </c>
    </row>
    <row r="3192" spans="1:8" hidden="1" x14ac:dyDescent="0.25">
      <c r="A3192" s="31" t="s">
        <v>2491</v>
      </c>
      <c r="B3192" s="31" t="s">
        <v>2654</v>
      </c>
      <c r="C3192" s="31" t="s">
        <v>2408</v>
      </c>
      <c r="D3192" s="41">
        <v>230.45481477715879</v>
      </c>
      <c r="E3192" s="31" t="s">
        <v>2409</v>
      </c>
      <c r="F3192" s="35" t="str">
        <f>INDEX('Crosswalk Particulates'!$B:$B,MATCH('2017 EPA Data'!A3192,'Crosswalk Particulates'!$A:$A,0))</f>
        <v>industry-fuel-biomass</v>
      </c>
      <c r="G3192" s="39">
        <f>INDEX('Crosswalk Particulates'!$E:$E,MATCH('2017 EPA Data'!$B3192,'Crosswalk Particulates'!$D:$D,0))</f>
        <v>0</v>
      </c>
      <c r="H3192" s="50">
        <f t="shared" si="49"/>
        <v>0</v>
      </c>
    </row>
    <row r="3193" spans="1:8" hidden="1" x14ac:dyDescent="0.25">
      <c r="A3193" s="31" t="s">
        <v>2556</v>
      </c>
      <c r="B3193" s="31" t="s">
        <v>2617</v>
      </c>
      <c r="C3193" s="31" t="s">
        <v>2408</v>
      </c>
      <c r="D3193" s="41">
        <v>230.16153368439129</v>
      </c>
      <c r="E3193" s="31" t="s">
        <v>2409</v>
      </c>
      <c r="F3193" s="35" t="str">
        <f>INDEX('Crosswalk Particulates'!$B:$B,MATCH('2017 EPA Data'!A3193,'Crosswalk Particulates'!$A:$A,0))</f>
        <v>Commercial Buildings Sector</v>
      </c>
      <c r="G3193" s="39">
        <f>INDEX('Crosswalk Particulates'!$E:$E,MATCH('2017 EPA Data'!$B3193,'Crosswalk Particulates'!$D:$D,0))</f>
        <v>0</v>
      </c>
      <c r="H3193" s="50">
        <f t="shared" si="49"/>
        <v>0</v>
      </c>
    </row>
    <row r="3194" spans="1:8" hidden="1" x14ac:dyDescent="0.25">
      <c r="A3194" s="31" t="s">
        <v>2477</v>
      </c>
      <c r="B3194" s="31" t="s">
        <v>2591</v>
      </c>
      <c r="C3194" s="31" t="s">
        <v>2408</v>
      </c>
      <c r="D3194" s="41">
        <v>230.07597920000001</v>
      </c>
      <c r="E3194" s="31" t="s">
        <v>2409</v>
      </c>
      <c r="F3194" s="35" t="str">
        <f>INDEX('Crosswalk Particulates'!$B:$B,MATCH('2017 EPA Data'!A3194,'Crosswalk Particulates'!$A:$A,0))</f>
        <v>process-other-industry</v>
      </c>
      <c r="G3194" s="39">
        <f>INDEX('Crosswalk Particulates'!$E:$E,MATCH('2017 EPA Data'!$B3194,'Crosswalk Particulates'!$D:$D,0))</f>
        <v>0</v>
      </c>
      <c r="H3194" s="50">
        <f t="shared" si="49"/>
        <v>0</v>
      </c>
    </row>
    <row r="3195" spans="1:8" hidden="1" x14ac:dyDescent="0.25">
      <c r="A3195" s="31" t="s">
        <v>2472</v>
      </c>
      <c r="B3195" s="31" t="s">
        <v>2485</v>
      </c>
      <c r="C3195" s="31" t="s">
        <v>2408</v>
      </c>
      <c r="D3195" s="41">
        <v>230</v>
      </c>
      <c r="E3195" s="31" t="s">
        <v>2409</v>
      </c>
      <c r="F3195" s="35" t="str">
        <f>INDEX('Crosswalk Particulates'!$B:$B,MATCH('2017 EPA Data'!A3195,'Crosswalk Particulates'!$A:$A,0))</f>
        <v>Electricity Sector</v>
      </c>
      <c r="G3195" s="39">
        <f>INDEX('Crosswalk Particulates'!$E:$E,MATCH('2017 EPA Data'!$B3195,'Crosswalk Particulates'!$D:$D,0))</f>
        <v>0</v>
      </c>
      <c r="H3195" s="50">
        <f t="shared" si="49"/>
        <v>0</v>
      </c>
    </row>
    <row r="3196" spans="1:8" hidden="1" x14ac:dyDescent="0.25">
      <c r="A3196" s="31" t="s">
        <v>2483</v>
      </c>
      <c r="B3196" s="31" t="s">
        <v>2651</v>
      </c>
      <c r="C3196" s="31" t="s">
        <v>2408</v>
      </c>
      <c r="D3196" s="41">
        <v>229.7300213394</v>
      </c>
      <c r="E3196" s="31" t="s">
        <v>2409</v>
      </c>
      <c r="F3196" s="35" t="str">
        <f>INDEX('Crosswalk Particulates'!$B:$B,MATCH('2017 EPA Data'!A3196,'Crosswalk Particulates'!$A:$A,0))</f>
        <v>process-ngps-industry</v>
      </c>
      <c r="G3196" s="39">
        <f>INDEX('Crosswalk Particulates'!$E:$E,MATCH('2017 EPA Data'!$B3196,'Crosswalk Particulates'!$D:$D,0))</f>
        <v>0</v>
      </c>
      <c r="H3196" s="50">
        <f t="shared" si="49"/>
        <v>0</v>
      </c>
    </row>
    <row r="3197" spans="1:8" hidden="1" x14ac:dyDescent="0.25">
      <c r="A3197" s="31" t="s">
        <v>2491</v>
      </c>
      <c r="B3197" s="31" t="s">
        <v>2589</v>
      </c>
      <c r="C3197" s="31" t="s">
        <v>2412</v>
      </c>
      <c r="D3197" s="41">
        <v>229.49002906000001</v>
      </c>
      <c r="E3197" s="31" t="s">
        <v>2413</v>
      </c>
      <c r="F3197" s="35" t="str">
        <f>INDEX('Crosswalk Particulates'!$B:$B,MATCH('2017 EPA Data'!A3197,'Crosswalk Particulates'!$A:$A,0))</f>
        <v>industry-fuel-biomass</v>
      </c>
      <c r="G3197" s="39" t="str">
        <f>INDEX('Crosswalk Particulates'!$E:$E,MATCH('2017 EPA Data'!$B3197,'Crosswalk Particulates'!$D:$D,0))</f>
        <v>N2O</v>
      </c>
      <c r="H3197" s="50">
        <f t="shared" si="49"/>
        <v>208190099.93558985</v>
      </c>
    </row>
    <row r="3198" spans="1:8" hidden="1" x14ac:dyDescent="0.25">
      <c r="A3198" s="31" t="s">
        <v>2454</v>
      </c>
      <c r="B3198" s="31" t="s">
        <v>2617</v>
      </c>
      <c r="C3198" s="31" t="s">
        <v>2408</v>
      </c>
      <c r="D3198" s="41">
        <v>229.29435461234709</v>
      </c>
      <c r="E3198" s="31" t="s">
        <v>2409</v>
      </c>
      <c r="F3198" s="35" t="str">
        <f>INDEX('Crosswalk Particulates'!$B:$B,MATCH('2017 EPA Data'!A3198,'Crosswalk Particulates'!$A:$A,0))</f>
        <v>Other-EPA</v>
      </c>
      <c r="G3198" s="39">
        <f>INDEX('Crosswalk Particulates'!$E:$E,MATCH('2017 EPA Data'!$B3198,'Crosswalk Particulates'!$D:$D,0))</f>
        <v>0</v>
      </c>
      <c r="H3198" s="50">
        <f t="shared" si="49"/>
        <v>0</v>
      </c>
    </row>
    <row r="3199" spans="1:8" hidden="1" x14ac:dyDescent="0.25">
      <c r="A3199" s="31" t="s">
        <v>2450</v>
      </c>
      <c r="B3199" s="31" t="s">
        <v>2635</v>
      </c>
      <c r="C3199" s="31" t="s">
        <v>2408</v>
      </c>
      <c r="D3199" s="41">
        <v>228.32570013</v>
      </c>
      <c r="E3199" s="31" t="s">
        <v>2409</v>
      </c>
      <c r="F3199" s="35" t="str">
        <f>INDEX('Crosswalk Particulates'!$B:$B,MATCH('2017 EPA Data'!A3199,'Crosswalk Particulates'!$A:$A,0))</f>
        <v>process-waste-industry</v>
      </c>
      <c r="G3199" s="39">
        <f>INDEX('Crosswalk Particulates'!$E:$E,MATCH('2017 EPA Data'!$B3199,'Crosswalk Particulates'!$D:$D,0))</f>
        <v>0</v>
      </c>
      <c r="H3199" s="50">
        <f t="shared" si="49"/>
        <v>0</v>
      </c>
    </row>
    <row r="3200" spans="1:8" hidden="1" x14ac:dyDescent="0.25">
      <c r="A3200" s="31" t="s">
        <v>2555</v>
      </c>
      <c r="B3200" s="31" t="s">
        <v>2642</v>
      </c>
      <c r="C3200" s="31" t="s">
        <v>2408</v>
      </c>
      <c r="D3200" s="41">
        <v>227.70170820783162</v>
      </c>
      <c r="E3200" s="31" t="s">
        <v>2409</v>
      </c>
      <c r="F3200" s="35" t="str">
        <f>INDEX('Crosswalk Particulates'!$B:$B,MATCH('2017 EPA Data'!A3200,'Crosswalk Particulates'!$A:$A,0))</f>
        <v>Commercial Buildings Sector</v>
      </c>
      <c r="G3200" s="39">
        <f>INDEX('Crosswalk Particulates'!$E:$E,MATCH('2017 EPA Data'!$B3200,'Crosswalk Particulates'!$D:$D,0))</f>
        <v>0</v>
      </c>
      <c r="H3200" s="50">
        <f t="shared" si="49"/>
        <v>0</v>
      </c>
    </row>
    <row r="3201" spans="1:8" hidden="1" x14ac:dyDescent="0.25">
      <c r="A3201" s="31" t="s">
        <v>2483</v>
      </c>
      <c r="B3201" s="31" t="s">
        <v>2527</v>
      </c>
      <c r="C3201" s="31" t="s">
        <v>2408</v>
      </c>
      <c r="D3201" s="41">
        <v>227.523525807467</v>
      </c>
      <c r="E3201" s="31" t="s">
        <v>2409</v>
      </c>
      <c r="F3201" s="35" t="str">
        <f>INDEX('Crosswalk Particulates'!$B:$B,MATCH('2017 EPA Data'!A3201,'Crosswalk Particulates'!$A:$A,0))</f>
        <v>process-ngps-industry</v>
      </c>
      <c r="G3201" s="39">
        <f>INDEX('Crosswalk Particulates'!$E:$E,MATCH('2017 EPA Data'!$B3201,'Crosswalk Particulates'!$D:$D,0))</f>
        <v>0</v>
      </c>
      <c r="H3201" s="50">
        <f t="shared" si="49"/>
        <v>0</v>
      </c>
    </row>
    <row r="3202" spans="1:8" hidden="1" x14ac:dyDescent="0.25">
      <c r="A3202" s="31" t="s">
        <v>2498</v>
      </c>
      <c r="B3202" s="31" t="s">
        <v>2606</v>
      </c>
      <c r="C3202" s="31" t="s">
        <v>2408</v>
      </c>
      <c r="D3202" s="41">
        <v>225.59381999999999</v>
      </c>
      <c r="E3202" s="31" t="s">
        <v>2409</v>
      </c>
      <c r="F3202" s="35" t="str">
        <f>INDEX('Crosswalk Particulates'!$B:$B,MATCH('2017 EPA Data'!A3202,'Crosswalk Particulates'!$A:$A,0))</f>
        <v>process-cement-industry</v>
      </c>
      <c r="G3202" s="39">
        <f>INDEX('Crosswalk Particulates'!$E:$E,MATCH('2017 EPA Data'!$B3202,'Crosswalk Particulates'!$D:$D,0))</f>
        <v>0</v>
      </c>
      <c r="H3202" s="50">
        <f t="shared" si="49"/>
        <v>0</v>
      </c>
    </row>
    <row r="3203" spans="1:8" hidden="1" x14ac:dyDescent="0.25">
      <c r="A3203" s="31" t="s">
        <v>2440</v>
      </c>
      <c r="B3203" s="31" t="s">
        <v>2631</v>
      </c>
      <c r="C3203" s="31" t="s">
        <v>2408</v>
      </c>
      <c r="D3203" s="41">
        <v>225.45292333798216</v>
      </c>
      <c r="E3203" s="31" t="s">
        <v>2409</v>
      </c>
      <c r="F3203" s="35" t="str">
        <f>INDEX('Crosswalk Particulates'!$B:$B,MATCH('2017 EPA Data'!A3203,'Crosswalk Particulates'!$A:$A,0))</f>
        <v>Residential Buildings Sector</v>
      </c>
      <c r="G3203" s="39">
        <f>INDEX('Crosswalk Particulates'!$E:$E,MATCH('2017 EPA Data'!$B3203,'Crosswalk Particulates'!$D:$D,0))</f>
        <v>0</v>
      </c>
      <c r="H3203" s="50">
        <f t="shared" si="49"/>
        <v>0</v>
      </c>
    </row>
    <row r="3204" spans="1:8" hidden="1" x14ac:dyDescent="0.25">
      <c r="A3204" s="31" t="s">
        <v>2456</v>
      </c>
      <c r="B3204" s="31" t="s">
        <v>2567</v>
      </c>
      <c r="C3204" s="31" t="s">
        <v>2408</v>
      </c>
      <c r="D3204" s="41">
        <v>225.09216000000001</v>
      </c>
      <c r="E3204" s="31" t="s">
        <v>2409</v>
      </c>
      <c r="F3204" s="35" t="str">
        <f>INDEX('Crosswalk Particulates'!$B:$B,MATCH('2017 EPA Data'!A3204,'Crosswalk Particulates'!$A:$A,0))</f>
        <v>Electricity Sector</v>
      </c>
      <c r="G3204" s="39">
        <f>INDEX('Crosswalk Particulates'!$E:$E,MATCH('2017 EPA Data'!$B3204,'Crosswalk Particulates'!$D:$D,0))</f>
        <v>0</v>
      </c>
      <c r="H3204" s="50">
        <f t="shared" ref="H3204:H3267" si="50">IF(E3204="TON",D3204/metricton_to_shortton,0)*10^6</f>
        <v>0</v>
      </c>
    </row>
    <row r="3205" spans="1:8" hidden="1" x14ac:dyDescent="0.25">
      <c r="A3205" s="31" t="s">
        <v>2483</v>
      </c>
      <c r="B3205" s="31" t="s">
        <v>2594</v>
      </c>
      <c r="C3205" s="31" t="s">
        <v>2408</v>
      </c>
      <c r="D3205" s="41">
        <v>222.55</v>
      </c>
      <c r="E3205" s="31" t="s">
        <v>2409</v>
      </c>
      <c r="F3205" s="35" t="str">
        <f>INDEX('Crosswalk Particulates'!$B:$B,MATCH('2017 EPA Data'!A3205,'Crosswalk Particulates'!$A:$A,0))</f>
        <v>process-ngps-industry</v>
      </c>
      <c r="G3205" s="39">
        <f>INDEX('Crosswalk Particulates'!$E:$E,MATCH('2017 EPA Data'!$B3205,'Crosswalk Particulates'!$D:$D,0))</f>
        <v>0</v>
      </c>
      <c r="H3205" s="50">
        <f t="shared" si="50"/>
        <v>0</v>
      </c>
    </row>
    <row r="3206" spans="1:8" hidden="1" x14ac:dyDescent="0.25">
      <c r="A3206" s="31" t="s">
        <v>2442</v>
      </c>
      <c r="B3206" s="31" t="s">
        <v>2580</v>
      </c>
      <c r="C3206" s="31" t="s">
        <v>2408</v>
      </c>
      <c r="D3206" s="41">
        <v>221.95849999999999</v>
      </c>
      <c r="E3206" s="31" t="s">
        <v>2409</v>
      </c>
      <c r="F3206" s="35" t="str">
        <f>INDEX('Crosswalk Particulates'!$B:$B,MATCH('2017 EPA Data'!A3206,'Crosswalk Particulates'!$A:$A,0))</f>
        <v>industry-fuel-natural gas</v>
      </c>
      <c r="G3206" s="39">
        <f>INDEX('Crosswalk Particulates'!$E:$E,MATCH('2017 EPA Data'!$B3206,'Crosswalk Particulates'!$D:$D,0))</f>
        <v>0</v>
      </c>
      <c r="H3206" s="50">
        <f t="shared" si="50"/>
        <v>0</v>
      </c>
    </row>
    <row r="3207" spans="1:8" hidden="1" x14ac:dyDescent="0.25">
      <c r="A3207" s="31" t="s">
        <v>2560</v>
      </c>
      <c r="B3207" s="31" t="s">
        <v>2588</v>
      </c>
      <c r="C3207" s="31" t="s">
        <v>2408</v>
      </c>
      <c r="D3207" s="41">
        <v>218.62142597299999</v>
      </c>
      <c r="E3207" s="31" t="s">
        <v>2409</v>
      </c>
      <c r="F3207" s="35" t="str">
        <f>INDEX('Crosswalk Particulates'!$B:$B,MATCH('2017 EPA Data'!A3207,'Crosswalk Particulates'!$A:$A,0))</f>
        <v>Commercial Buildings Sector</v>
      </c>
      <c r="G3207" s="39">
        <f>INDEX('Crosswalk Particulates'!$E:$E,MATCH('2017 EPA Data'!$B3207,'Crosswalk Particulates'!$D:$D,0))</f>
        <v>0</v>
      </c>
      <c r="H3207" s="50">
        <f t="shared" si="50"/>
        <v>0</v>
      </c>
    </row>
    <row r="3208" spans="1:8" hidden="1" x14ac:dyDescent="0.25">
      <c r="A3208" s="31" t="s">
        <v>2510</v>
      </c>
      <c r="B3208" s="31" t="s">
        <v>2439</v>
      </c>
      <c r="C3208" s="31" t="s">
        <v>2408</v>
      </c>
      <c r="D3208" s="41">
        <v>217.81059999999999</v>
      </c>
      <c r="E3208" s="31" t="s">
        <v>2409</v>
      </c>
      <c r="F3208" s="35" t="str">
        <f>INDEX('Crosswalk Particulates'!$B:$B,MATCH('2017 EPA Data'!A3208,'Crosswalk Particulates'!$A:$A,0))</f>
        <v>process-iron and steel-industry</v>
      </c>
      <c r="G3208" s="39">
        <f>INDEX('Crosswalk Particulates'!$E:$E,MATCH('2017 EPA Data'!$B3208,'Crosswalk Particulates'!$D:$D,0))</f>
        <v>0</v>
      </c>
      <c r="H3208" s="50">
        <f t="shared" si="50"/>
        <v>0</v>
      </c>
    </row>
    <row r="3209" spans="1:8" hidden="1" x14ac:dyDescent="0.25">
      <c r="A3209" s="31" t="s">
        <v>2487</v>
      </c>
      <c r="B3209" s="31" t="s">
        <v>2616</v>
      </c>
      <c r="C3209" s="31" t="s">
        <v>2408</v>
      </c>
      <c r="D3209" s="41">
        <v>217.7705</v>
      </c>
      <c r="E3209" s="31" t="s">
        <v>2409</v>
      </c>
      <c r="F3209" s="35" t="str">
        <f>INDEX('Crosswalk Particulates'!$B:$B,MATCH('2017 EPA Data'!A3209,'Crosswalk Particulates'!$A:$A,0))</f>
        <v>industry-fuel-coal</v>
      </c>
      <c r="G3209" s="39">
        <f>INDEX('Crosswalk Particulates'!$E:$E,MATCH('2017 EPA Data'!$B3209,'Crosswalk Particulates'!$D:$D,0))</f>
        <v>0</v>
      </c>
      <c r="H3209" s="50">
        <f t="shared" si="50"/>
        <v>0</v>
      </c>
    </row>
    <row r="3210" spans="1:8" hidden="1" x14ac:dyDescent="0.25">
      <c r="A3210" s="31" t="s">
        <v>2560</v>
      </c>
      <c r="B3210" s="31" t="s">
        <v>2521</v>
      </c>
      <c r="D3210" s="41">
        <v>217.2846999344421</v>
      </c>
      <c r="E3210" s="31" t="s">
        <v>2413</v>
      </c>
      <c r="F3210" s="35" t="str">
        <f>INDEX('Crosswalk Particulates'!$B:$B,MATCH('2017 EPA Data'!A3210,'Crosswalk Particulates'!$A:$A,0))</f>
        <v>Commercial Buildings Sector</v>
      </c>
      <c r="G3210" s="39">
        <f>INDEX('Crosswalk Particulates'!$E:$E,MATCH('2017 EPA Data'!$B3210,'Crosswalk Particulates'!$D:$D,0))</f>
        <v>0</v>
      </c>
      <c r="H3210" s="50">
        <f t="shared" si="50"/>
        <v>197117598.43822712</v>
      </c>
    </row>
    <row r="3211" spans="1:8" hidden="1" x14ac:dyDescent="0.25">
      <c r="A3211" s="31" t="s">
        <v>2487</v>
      </c>
      <c r="B3211" s="31" t="s">
        <v>2511</v>
      </c>
      <c r="C3211" s="31" t="s">
        <v>2408</v>
      </c>
      <c r="D3211" s="41">
        <v>216.99778046132499</v>
      </c>
      <c r="E3211" s="31" t="s">
        <v>2409</v>
      </c>
      <c r="F3211" s="35" t="str">
        <f>INDEX('Crosswalk Particulates'!$B:$B,MATCH('2017 EPA Data'!A3211,'Crosswalk Particulates'!$A:$A,0))</f>
        <v>industry-fuel-coal</v>
      </c>
      <c r="G3211" s="39">
        <f>INDEX('Crosswalk Particulates'!$E:$E,MATCH('2017 EPA Data'!$B3211,'Crosswalk Particulates'!$D:$D,0))</f>
        <v>0</v>
      </c>
      <c r="H3211" s="50">
        <f t="shared" si="50"/>
        <v>0</v>
      </c>
    </row>
    <row r="3212" spans="1:8" hidden="1" x14ac:dyDescent="0.25">
      <c r="A3212" s="31" t="s">
        <v>2523</v>
      </c>
      <c r="B3212" s="31" t="s">
        <v>2654</v>
      </c>
      <c r="C3212" s="31" t="s">
        <v>2408</v>
      </c>
      <c r="D3212" s="41">
        <v>215.34032461833991</v>
      </c>
      <c r="E3212" s="31" t="s">
        <v>2409</v>
      </c>
      <c r="F3212" s="35" t="str">
        <f>INDEX('Crosswalk Particulates'!$B:$B,MATCH('2017 EPA Data'!A3212,'Crosswalk Particulates'!$A:$A,0))</f>
        <v>industry-fuel-other</v>
      </c>
      <c r="G3212" s="39">
        <f>INDEX('Crosswalk Particulates'!$E:$E,MATCH('2017 EPA Data'!$B3212,'Crosswalk Particulates'!$D:$D,0))</f>
        <v>0</v>
      </c>
      <c r="H3212" s="50">
        <f t="shared" si="50"/>
        <v>0</v>
      </c>
    </row>
    <row r="3213" spans="1:8" hidden="1" x14ac:dyDescent="0.25">
      <c r="A3213" s="31" t="s">
        <v>2433</v>
      </c>
      <c r="B3213" s="31" t="s">
        <v>2623</v>
      </c>
      <c r="D3213" s="41">
        <v>215.22222134626875</v>
      </c>
      <c r="E3213" s="31" t="s">
        <v>2413</v>
      </c>
      <c r="F3213" s="35" t="str">
        <f>INDEX('Crosswalk Particulates'!$B:$B,MATCH('2017 EPA Data'!A3213,'Crosswalk Particulates'!$A:$A,0))</f>
        <v>process-ngps-industry</v>
      </c>
      <c r="G3213" s="39">
        <f>INDEX('Crosswalk Particulates'!$E:$E,MATCH('2017 EPA Data'!$B3213,'Crosswalk Particulates'!$D:$D,0))</f>
        <v>0</v>
      </c>
      <c r="H3213" s="50">
        <f t="shared" si="50"/>
        <v>195246547.11131057</v>
      </c>
    </row>
    <row r="3214" spans="1:8" hidden="1" x14ac:dyDescent="0.25">
      <c r="A3214" s="31" t="s">
        <v>2445</v>
      </c>
      <c r="B3214" s="31" t="s">
        <v>2607</v>
      </c>
      <c r="D3214" s="41">
        <v>214.35764963138064</v>
      </c>
      <c r="E3214" s="31" t="s">
        <v>2413</v>
      </c>
      <c r="F3214" s="35" t="str">
        <f>INDEX('Crosswalk Particulates'!$B:$B,MATCH('2017 EPA Data'!A3214,'Crosswalk Particulates'!$A:$A,0))</f>
        <v>Transportation Sector</v>
      </c>
      <c r="G3214" s="39" t="str">
        <f>INDEX('Crosswalk Particulates'!$E:$E,MATCH('2017 EPA Data'!$B3214,'Crosswalk Particulates'!$D:$D,0))</f>
        <v>BC</v>
      </c>
      <c r="H3214" s="50">
        <f t="shared" si="50"/>
        <v>194462219.91216686</v>
      </c>
    </row>
    <row r="3215" spans="1:8" hidden="1" x14ac:dyDescent="0.25">
      <c r="A3215" s="31" t="s">
        <v>2498</v>
      </c>
      <c r="B3215" s="31" t="s">
        <v>2563</v>
      </c>
      <c r="C3215" s="31" t="s">
        <v>2408</v>
      </c>
      <c r="D3215" s="41">
        <v>213.51669999999999</v>
      </c>
      <c r="E3215" s="31" t="s">
        <v>2409</v>
      </c>
      <c r="F3215" s="35" t="str">
        <f>INDEX('Crosswalk Particulates'!$B:$B,MATCH('2017 EPA Data'!A3215,'Crosswalk Particulates'!$A:$A,0))</f>
        <v>process-cement-industry</v>
      </c>
      <c r="G3215" s="39">
        <f>INDEX('Crosswalk Particulates'!$E:$E,MATCH('2017 EPA Data'!$B3215,'Crosswalk Particulates'!$D:$D,0))</f>
        <v>0</v>
      </c>
      <c r="H3215" s="50">
        <f t="shared" si="50"/>
        <v>0</v>
      </c>
    </row>
    <row r="3216" spans="1:8" hidden="1" x14ac:dyDescent="0.25">
      <c r="A3216" s="31" t="s">
        <v>2520</v>
      </c>
      <c r="B3216" s="31" t="s">
        <v>2574</v>
      </c>
      <c r="C3216" s="31" t="s">
        <v>2408</v>
      </c>
      <c r="D3216" s="41">
        <v>213</v>
      </c>
      <c r="E3216" s="31" t="s">
        <v>2409</v>
      </c>
      <c r="F3216" s="35" t="str">
        <f>INDEX('Crosswalk Particulates'!$B:$B,MATCH('2017 EPA Data'!A3216,'Crosswalk Particulates'!$A:$A,0))</f>
        <v>industry-fuel-oil</v>
      </c>
      <c r="G3216" s="39">
        <f>INDEX('Crosswalk Particulates'!$E:$E,MATCH('2017 EPA Data'!$B3216,'Crosswalk Particulates'!$D:$D,0))</f>
        <v>0</v>
      </c>
      <c r="H3216" s="50">
        <f t="shared" si="50"/>
        <v>0</v>
      </c>
    </row>
    <row r="3217" spans="1:8" hidden="1" x14ac:dyDescent="0.25">
      <c r="A3217" s="31" t="s">
        <v>2450</v>
      </c>
      <c r="B3217" s="31" t="s">
        <v>2597</v>
      </c>
      <c r="C3217" s="31" t="s">
        <v>2408</v>
      </c>
      <c r="D3217" s="41">
        <v>212.87694901634001</v>
      </c>
      <c r="E3217" s="31" t="s">
        <v>2409</v>
      </c>
      <c r="F3217" s="35" t="str">
        <f>INDEX('Crosswalk Particulates'!$B:$B,MATCH('2017 EPA Data'!A3217,'Crosswalk Particulates'!$A:$A,0))</f>
        <v>process-waste-industry</v>
      </c>
      <c r="G3217" s="39">
        <f>INDEX('Crosswalk Particulates'!$E:$E,MATCH('2017 EPA Data'!$B3217,'Crosswalk Particulates'!$D:$D,0))</f>
        <v>0</v>
      </c>
      <c r="H3217" s="50">
        <f t="shared" si="50"/>
        <v>0</v>
      </c>
    </row>
    <row r="3218" spans="1:8" hidden="1" x14ac:dyDescent="0.25">
      <c r="A3218" s="31" t="s">
        <v>2483</v>
      </c>
      <c r="B3218" s="31" t="s">
        <v>2598</v>
      </c>
      <c r="C3218" s="31" t="s">
        <v>2408</v>
      </c>
      <c r="D3218" s="41">
        <v>212.2388</v>
      </c>
      <c r="E3218" s="31" t="s">
        <v>2409</v>
      </c>
      <c r="F3218" s="35" t="str">
        <f>INDEX('Crosswalk Particulates'!$B:$B,MATCH('2017 EPA Data'!A3218,'Crosswalk Particulates'!$A:$A,0))</f>
        <v>process-ngps-industry</v>
      </c>
      <c r="G3218" s="39">
        <f>INDEX('Crosswalk Particulates'!$E:$E,MATCH('2017 EPA Data'!$B3218,'Crosswalk Particulates'!$D:$D,0))</f>
        <v>0</v>
      </c>
      <c r="H3218" s="50">
        <f t="shared" si="50"/>
        <v>0</v>
      </c>
    </row>
    <row r="3219" spans="1:8" hidden="1" x14ac:dyDescent="0.25">
      <c r="A3219" s="31" t="s">
        <v>2520</v>
      </c>
      <c r="B3219" s="31" t="s">
        <v>2554</v>
      </c>
      <c r="C3219" s="31" t="s">
        <v>2408</v>
      </c>
      <c r="D3219" s="41">
        <v>211.6542426176</v>
      </c>
      <c r="E3219" s="31" t="s">
        <v>2409</v>
      </c>
      <c r="F3219" s="35" t="str">
        <f>INDEX('Crosswalk Particulates'!$B:$B,MATCH('2017 EPA Data'!A3219,'Crosswalk Particulates'!$A:$A,0))</f>
        <v>industry-fuel-oil</v>
      </c>
      <c r="G3219" s="39">
        <f>INDEX('Crosswalk Particulates'!$E:$E,MATCH('2017 EPA Data'!$B3219,'Crosswalk Particulates'!$D:$D,0))</f>
        <v>0</v>
      </c>
      <c r="H3219" s="50">
        <f t="shared" si="50"/>
        <v>0</v>
      </c>
    </row>
    <row r="3220" spans="1:8" hidden="1" x14ac:dyDescent="0.25">
      <c r="A3220" s="31" t="s">
        <v>2450</v>
      </c>
      <c r="B3220" s="31" t="s">
        <v>2568</v>
      </c>
      <c r="C3220" s="31" t="s">
        <v>2408</v>
      </c>
      <c r="D3220" s="41">
        <v>210.26682064537999</v>
      </c>
      <c r="E3220" s="31" t="s">
        <v>2409</v>
      </c>
      <c r="F3220" s="35" t="str">
        <f>INDEX('Crosswalk Particulates'!$B:$B,MATCH('2017 EPA Data'!A3220,'Crosswalk Particulates'!$A:$A,0))</f>
        <v>process-waste-industry</v>
      </c>
      <c r="G3220" s="39">
        <f>INDEX('Crosswalk Particulates'!$E:$E,MATCH('2017 EPA Data'!$B3220,'Crosswalk Particulates'!$D:$D,0))</f>
        <v>0</v>
      </c>
      <c r="H3220" s="50">
        <f t="shared" si="50"/>
        <v>0</v>
      </c>
    </row>
    <row r="3221" spans="1:8" hidden="1" x14ac:dyDescent="0.25">
      <c r="A3221" s="31" t="s">
        <v>2523</v>
      </c>
      <c r="B3221" s="31" t="s">
        <v>2530</v>
      </c>
      <c r="C3221" s="31" t="s">
        <v>2408</v>
      </c>
      <c r="D3221" s="41">
        <v>209.71944199999999</v>
      </c>
      <c r="E3221" s="31" t="s">
        <v>2409</v>
      </c>
      <c r="F3221" s="35" t="str">
        <f>INDEX('Crosswalk Particulates'!$B:$B,MATCH('2017 EPA Data'!A3221,'Crosswalk Particulates'!$A:$A,0))</f>
        <v>industry-fuel-other</v>
      </c>
      <c r="G3221" s="39">
        <f>INDEX('Crosswalk Particulates'!$E:$E,MATCH('2017 EPA Data'!$B3221,'Crosswalk Particulates'!$D:$D,0))</f>
        <v>0</v>
      </c>
      <c r="H3221" s="50">
        <f t="shared" si="50"/>
        <v>0</v>
      </c>
    </row>
    <row r="3222" spans="1:8" hidden="1" x14ac:dyDescent="0.25">
      <c r="A3222" s="31" t="s">
        <v>2460</v>
      </c>
      <c r="B3222" s="31" t="s">
        <v>2513</v>
      </c>
      <c r="C3222" s="31" t="s">
        <v>2514</v>
      </c>
      <c r="D3222" s="41">
        <v>209.560535002004</v>
      </c>
      <c r="E3222" s="31" t="s">
        <v>2409</v>
      </c>
      <c r="F3222" s="35" t="str">
        <f>INDEX('Crosswalk Particulates'!$B:$B,MATCH('2017 EPA Data'!A3222,'Crosswalk Particulates'!$A:$A,0))</f>
        <v>Transportation Sector</v>
      </c>
      <c r="G3222" s="39">
        <f>INDEX('Crosswalk Particulates'!$E:$E,MATCH('2017 EPA Data'!$B3222,'Crosswalk Particulates'!$D:$D,0))</f>
        <v>0</v>
      </c>
      <c r="H3222" s="50">
        <f t="shared" si="50"/>
        <v>0</v>
      </c>
    </row>
    <row r="3223" spans="1:8" hidden="1" x14ac:dyDescent="0.25">
      <c r="A3223" s="31" t="s">
        <v>2444</v>
      </c>
      <c r="B3223" s="31" t="s">
        <v>2574</v>
      </c>
      <c r="C3223" s="31" t="s">
        <v>2408</v>
      </c>
      <c r="D3223" s="41">
        <v>209.45169000000001</v>
      </c>
      <c r="E3223" s="31" t="s">
        <v>2409</v>
      </c>
      <c r="F3223" s="35" t="str">
        <f>INDEX('Crosswalk Particulates'!$B:$B,MATCH('2017 EPA Data'!A3223,'Crosswalk Particulates'!$A:$A,0))</f>
        <v>process-other-industry</v>
      </c>
      <c r="G3223" s="39">
        <f>INDEX('Crosswalk Particulates'!$E:$E,MATCH('2017 EPA Data'!$B3223,'Crosswalk Particulates'!$D:$D,0))</f>
        <v>0</v>
      </c>
      <c r="H3223" s="50">
        <f t="shared" si="50"/>
        <v>0</v>
      </c>
    </row>
    <row r="3224" spans="1:8" hidden="1" x14ac:dyDescent="0.25">
      <c r="A3224" s="31" t="s">
        <v>2494</v>
      </c>
      <c r="B3224" s="31" t="s">
        <v>2550</v>
      </c>
      <c r="C3224" s="31" t="s">
        <v>2408</v>
      </c>
      <c r="D3224" s="41">
        <v>209.28584990225588</v>
      </c>
      <c r="E3224" s="31" t="s">
        <v>2409</v>
      </c>
      <c r="F3224" s="35" t="str">
        <f>INDEX('Crosswalk Particulates'!$B:$B,MATCH('2017 EPA Data'!A3224,'Crosswalk Particulates'!$A:$A,0))</f>
        <v>Transportation Sector</v>
      </c>
      <c r="G3224" s="39">
        <f>INDEX('Crosswalk Particulates'!$E:$E,MATCH('2017 EPA Data'!$B3224,'Crosswalk Particulates'!$D:$D,0))</f>
        <v>0</v>
      </c>
      <c r="H3224" s="50">
        <f t="shared" si="50"/>
        <v>0</v>
      </c>
    </row>
    <row r="3225" spans="1:8" hidden="1" x14ac:dyDescent="0.25">
      <c r="A3225" s="31" t="s">
        <v>2477</v>
      </c>
      <c r="B3225" s="31" t="s">
        <v>2607</v>
      </c>
      <c r="D3225" s="41">
        <v>208.26925780023385</v>
      </c>
      <c r="E3225" s="31" t="s">
        <v>2413</v>
      </c>
      <c r="F3225" s="35" t="str">
        <f>INDEX('Crosswalk Particulates'!$B:$B,MATCH('2017 EPA Data'!A3225,'Crosswalk Particulates'!$A:$A,0))</f>
        <v>process-other-industry</v>
      </c>
      <c r="G3225" s="39" t="str">
        <f>INDEX('Crosswalk Particulates'!$E:$E,MATCH('2017 EPA Data'!$B3225,'Crosswalk Particulates'!$D:$D,0))</f>
        <v>BC</v>
      </c>
      <c r="H3225" s="50">
        <f t="shared" si="50"/>
        <v>188938917.18321878</v>
      </c>
    </row>
    <row r="3226" spans="1:8" hidden="1" x14ac:dyDescent="0.25">
      <c r="A3226" s="31" t="s">
        <v>2472</v>
      </c>
      <c r="B3226" s="31" t="s">
        <v>2590</v>
      </c>
      <c r="C3226" s="31" t="s">
        <v>2408</v>
      </c>
      <c r="D3226" s="41">
        <v>207.83</v>
      </c>
      <c r="E3226" s="31" t="s">
        <v>2409</v>
      </c>
      <c r="F3226" s="35" t="str">
        <f>INDEX('Crosswalk Particulates'!$B:$B,MATCH('2017 EPA Data'!A3226,'Crosswalk Particulates'!$A:$A,0))</f>
        <v>Electricity Sector</v>
      </c>
      <c r="G3226" s="39">
        <f>INDEX('Crosswalk Particulates'!$E:$E,MATCH('2017 EPA Data'!$B3226,'Crosswalk Particulates'!$D:$D,0))</f>
        <v>0</v>
      </c>
      <c r="H3226" s="50">
        <f t="shared" si="50"/>
        <v>0</v>
      </c>
    </row>
    <row r="3227" spans="1:8" hidden="1" x14ac:dyDescent="0.25">
      <c r="A3227" s="31" t="s">
        <v>2475</v>
      </c>
      <c r="B3227" s="31" t="s">
        <v>2589</v>
      </c>
      <c r="C3227" s="31" t="s">
        <v>2412</v>
      </c>
      <c r="D3227" s="41">
        <v>206.4528612</v>
      </c>
      <c r="E3227" s="31" t="s">
        <v>2413</v>
      </c>
      <c r="F3227" s="35" t="str">
        <f>INDEX('Crosswalk Particulates'!$B:$B,MATCH('2017 EPA Data'!A3227,'Crosswalk Particulates'!$A:$A,0))</f>
        <v>Electricity Sector</v>
      </c>
      <c r="G3227" s="39" t="str">
        <f>INDEX('Crosswalk Particulates'!$E:$E,MATCH('2017 EPA Data'!$B3227,'Crosswalk Particulates'!$D:$D,0))</f>
        <v>N2O</v>
      </c>
      <c r="H3227" s="50">
        <f t="shared" si="50"/>
        <v>187291107.9460406</v>
      </c>
    </row>
    <row r="3228" spans="1:8" hidden="1" x14ac:dyDescent="0.25">
      <c r="A3228" s="31" t="s">
        <v>2555</v>
      </c>
      <c r="B3228" s="31" t="s">
        <v>2511</v>
      </c>
      <c r="C3228" s="31" t="s">
        <v>2408</v>
      </c>
      <c r="D3228" s="41">
        <v>206.31265481372364</v>
      </c>
      <c r="E3228" s="31" t="s">
        <v>2409</v>
      </c>
      <c r="F3228" s="35" t="str">
        <f>INDEX('Crosswalk Particulates'!$B:$B,MATCH('2017 EPA Data'!A3228,'Crosswalk Particulates'!$A:$A,0))</f>
        <v>Commercial Buildings Sector</v>
      </c>
      <c r="G3228" s="39">
        <f>INDEX('Crosswalk Particulates'!$E:$E,MATCH('2017 EPA Data'!$B3228,'Crosswalk Particulates'!$D:$D,0))</f>
        <v>0</v>
      </c>
      <c r="H3228" s="50">
        <f t="shared" si="50"/>
        <v>0</v>
      </c>
    </row>
    <row r="3229" spans="1:8" hidden="1" x14ac:dyDescent="0.25">
      <c r="A3229" s="31" t="s">
        <v>2429</v>
      </c>
      <c r="B3229" s="31" t="s">
        <v>2604</v>
      </c>
      <c r="C3229" s="31" t="s">
        <v>2408</v>
      </c>
      <c r="D3229" s="41">
        <v>206.17259092437814</v>
      </c>
      <c r="E3229" s="31" t="s">
        <v>2409</v>
      </c>
      <c r="F3229" s="35" t="str">
        <f>INDEX('Crosswalk Particulates'!$B:$B,MATCH('2017 EPA Data'!A3229,'Crosswalk Particulates'!$A:$A,0))</f>
        <v>process-other-industry</v>
      </c>
      <c r="G3229" s="39">
        <f>INDEX('Crosswalk Particulates'!$E:$E,MATCH('2017 EPA Data'!$B3229,'Crosswalk Particulates'!$D:$D,0))</f>
        <v>0</v>
      </c>
      <c r="H3229" s="50">
        <f t="shared" si="50"/>
        <v>0</v>
      </c>
    </row>
    <row r="3230" spans="1:8" hidden="1" x14ac:dyDescent="0.25">
      <c r="A3230" s="31" t="s">
        <v>2556</v>
      </c>
      <c r="B3230" s="31" t="s">
        <v>2512</v>
      </c>
      <c r="C3230" s="31" t="s">
        <v>2408</v>
      </c>
      <c r="D3230" s="41">
        <v>205.59843030342122</v>
      </c>
      <c r="E3230" s="31" t="s">
        <v>2409</v>
      </c>
      <c r="F3230" s="35" t="str">
        <f>INDEX('Crosswalk Particulates'!$B:$B,MATCH('2017 EPA Data'!A3230,'Crosswalk Particulates'!$A:$A,0))</f>
        <v>Commercial Buildings Sector</v>
      </c>
      <c r="G3230" s="39">
        <f>INDEX('Crosswalk Particulates'!$E:$E,MATCH('2017 EPA Data'!$B3230,'Crosswalk Particulates'!$D:$D,0))</f>
        <v>0</v>
      </c>
      <c r="H3230" s="50">
        <f t="shared" si="50"/>
        <v>0</v>
      </c>
    </row>
    <row r="3231" spans="1:8" hidden="1" x14ac:dyDescent="0.25">
      <c r="A3231" s="31" t="s">
        <v>2546</v>
      </c>
      <c r="B3231" s="31" t="s">
        <v>2502</v>
      </c>
      <c r="C3231" s="31" t="s">
        <v>2408</v>
      </c>
      <c r="D3231" s="41">
        <v>205.56565090000001</v>
      </c>
      <c r="E3231" s="31" t="s">
        <v>2409</v>
      </c>
      <c r="F3231" s="35" t="str">
        <f>INDEX('Crosswalk Particulates'!$B:$B,MATCH('2017 EPA Data'!A3231,'Crosswalk Particulates'!$A:$A,0))</f>
        <v>Commercial Buildings Sector</v>
      </c>
      <c r="G3231" s="39">
        <f>INDEX('Crosswalk Particulates'!$E:$E,MATCH('2017 EPA Data'!$B3231,'Crosswalk Particulates'!$D:$D,0))</f>
        <v>0</v>
      </c>
      <c r="H3231" s="50">
        <f t="shared" si="50"/>
        <v>0</v>
      </c>
    </row>
    <row r="3232" spans="1:8" hidden="1" x14ac:dyDescent="0.25">
      <c r="A3232" s="31" t="s">
        <v>2469</v>
      </c>
      <c r="B3232" s="31" t="s">
        <v>2682</v>
      </c>
      <c r="C3232" s="31" t="s">
        <v>2408</v>
      </c>
      <c r="D3232" s="41">
        <v>205.08954299999999</v>
      </c>
      <c r="E3232" s="31" t="s">
        <v>2409</v>
      </c>
      <c r="F3232" s="35" t="str">
        <f>INDEX('Crosswalk Particulates'!$B:$B,MATCH('2017 EPA Data'!A3232,'Crosswalk Particulates'!$A:$A,0))</f>
        <v>process-chemicals-industry</v>
      </c>
      <c r="G3232" s="39">
        <f>INDEX('Crosswalk Particulates'!$E:$E,MATCH('2017 EPA Data'!$B3232,'Crosswalk Particulates'!$D:$D,0))</f>
        <v>0</v>
      </c>
      <c r="H3232" s="50">
        <f t="shared" si="50"/>
        <v>0</v>
      </c>
    </row>
    <row r="3233" spans="1:8" hidden="1" x14ac:dyDescent="0.25">
      <c r="A3233" s="31" t="s">
        <v>2429</v>
      </c>
      <c r="B3233" s="31" t="s">
        <v>2622</v>
      </c>
      <c r="C3233" s="31" t="s">
        <v>2408</v>
      </c>
      <c r="D3233" s="41">
        <v>204.90600000000001</v>
      </c>
      <c r="E3233" s="31" t="s">
        <v>2409</v>
      </c>
      <c r="F3233" s="35" t="str">
        <f>INDEX('Crosswalk Particulates'!$B:$B,MATCH('2017 EPA Data'!A3233,'Crosswalk Particulates'!$A:$A,0))</f>
        <v>process-other-industry</v>
      </c>
      <c r="G3233" s="39">
        <f>INDEX('Crosswalk Particulates'!$E:$E,MATCH('2017 EPA Data'!$B3233,'Crosswalk Particulates'!$D:$D,0))</f>
        <v>0</v>
      </c>
      <c r="H3233" s="50">
        <f t="shared" si="50"/>
        <v>0</v>
      </c>
    </row>
    <row r="3234" spans="1:8" hidden="1" x14ac:dyDescent="0.25">
      <c r="A3234" s="31" t="s">
        <v>2522</v>
      </c>
      <c r="B3234" s="31" t="s">
        <v>2511</v>
      </c>
      <c r="C3234" s="31" t="s">
        <v>2408</v>
      </c>
      <c r="D3234" s="41">
        <v>204.85245543551659</v>
      </c>
      <c r="E3234" s="31" t="s">
        <v>2409</v>
      </c>
      <c r="F3234" s="35" t="str">
        <f>INDEX('Crosswalk Particulates'!$B:$B,MATCH('2017 EPA Data'!A3234,'Crosswalk Particulates'!$A:$A,0))</f>
        <v>Residential Buildings Sector</v>
      </c>
      <c r="G3234" s="39">
        <f>INDEX('Crosswalk Particulates'!$E:$E,MATCH('2017 EPA Data'!$B3234,'Crosswalk Particulates'!$D:$D,0))</f>
        <v>0</v>
      </c>
      <c r="H3234" s="50">
        <f t="shared" si="50"/>
        <v>0</v>
      </c>
    </row>
    <row r="3235" spans="1:8" hidden="1" x14ac:dyDescent="0.25">
      <c r="A3235" s="31" t="s">
        <v>2556</v>
      </c>
      <c r="B3235" s="31" t="s">
        <v>2581</v>
      </c>
      <c r="C3235" s="31" t="s">
        <v>2408</v>
      </c>
      <c r="D3235" s="41">
        <v>204.01390000000001</v>
      </c>
      <c r="E3235" s="31" t="s">
        <v>2409</v>
      </c>
      <c r="F3235" s="35" t="str">
        <f>INDEX('Crosswalk Particulates'!$B:$B,MATCH('2017 EPA Data'!A3235,'Crosswalk Particulates'!$A:$A,0))</f>
        <v>Commercial Buildings Sector</v>
      </c>
      <c r="G3235" s="39">
        <f>INDEX('Crosswalk Particulates'!$E:$E,MATCH('2017 EPA Data'!$B3235,'Crosswalk Particulates'!$D:$D,0))</f>
        <v>0</v>
      </c>
      <c r="H3235" s="50">
        <f t="shared" si="50"/>
        <v>0</v>
      </c>
    </row>
    <row r="3236" spans="1:8" hidden="1" x14ac:dyDescent="0.25">
      <c r="A3236" s="31" t="s">
        <v>2493</v>
      </c>
      <c r="B3236" s="31" t="s">
        <v>2495</v>
      </c>
      <c r="C3236" s="31" t="s">
        <v>2408</v>
      </c>
      <c r="D3236" s="41">
        <v>203.77500000000001</v>
      </c>
      <c r="E3236" s="31" t="s">
        <v>2409</v>
      </c>
      <c r="F3236" s="35" t="str">
        <f>INDEX('Crosswalk Particulates'!$B:$B,MATCH('2017 EPA Data'!A3236,'Crosswalk Particulates'!$A:$A,0))</f>
        <v>process-other-industry</v>
      </c>
      <c r="G3236" s="39">
        <f>INDEX('Crosswalk Particulates'!$E:$E,MATCH('2017 EPA Data'!$B3236,'Crosswalk Particulates'!$D:$D,0))</f>
        <v>0</v>
      </c>
      <c r="H3236" s="50">
        <f t="shared" si="50"/>
        <v>0</v>
      </c>
    </row>
    <row r="3237" spans="1:8" hidden="1" x14ac:dyDescent="0.25">
      <c r="A3237" s="31" t="s">
        <v>2510</v>
      </c>
      <c r="B3237" s="31" t="s">
        <v>2504</v>
      </c>
      <c r="C3237" s="31" t="s">
        <v>2408</v>
      </c>
      <c r="D3237" s="41">
        <v>203.44533999999999</v>
      </c>
      <c r="E3237" s="31" t="s">
        <v>2409</v>
      </c>
      <c r="F3237" s="35" t="str">
        <f>INDEX('Crosswalk Particulates'!$B:$B,MATCH('2017 EPA Data'!A3237,'Crosswalk Particulates'!$A:$A,0))</f>
        <v>process-iron and steel-industry</v>
      </c>
      <c r="G3237" s="39">
        <f>INDEX('Crosswalk Particulates'!$E:$E,MATCH('2017 EPA Data'!$B3237,'Crosswalk Particulates'!$D:$D,0))</f>
        <v>0</v>
      </c>
      <c r="H3237" s="50">
        <f t="shared" si="50"/>
        <v>0</v>
      </c>
    </row>
    <row r="3238" spans="1:8" hidden="1" x14ac:dyDescent="0.25">
      <c r="A3238" s="31" t="s">
        <v>2510</v>
      </c>
      <c r="B3238" s="31" t="s">
        <v>2496</v>
      </c>
      <c r="C3238" s="31" t="s">
        <v>2448</v>
      </c>
      <c r="D3238" s="41">
        <v>203.42334306000001</v>
      </c>
      <c r="E3238" s="31" t="s">
        <v>2413</v>
      </c>
      <c r="F3238" s="35" t="str">
        <f>INDEX('Crosswalk Particulates'!$B:$B,MATCH('2017 EPA Data'!A3238,'Crosswalk Particulates'!$A:$A,0))</f>
        <v>process-iron and steel-industry</v>
      </c>
      <c r="G3238" s="39">
        <f>INDEX('Crosswalk Particulates'!$E:$E,MATCH('2017 EPA Data'!$B3238,'Crosswalk Particulates'!$D:$D,0))</f>
        <v>0</v>
      </c>
      <c r="H3238" s="50">
        <f t="shared" si="50"/>
        <v>184542772.05141932</v>
      </c>
    </row>
    <row r="3239" spans="1:8" hidden="1" x14ac:dyDescent="0.25">
      <c r="A3239" s="31" t="s">
        <v>2487</v>
      </c>
      <c r="B3239" s="31" t="s">
        <v>2465</v>
      </c>
      <c r="C3239" s="31" t="s">
        <v>2408</v>
      </c>
      <c r="D3239" s="41">
        <v>203.40227999999999</v>
      </c>
      <c r="E3239" s="31" t="s">
        <v>2409</v>
      </c>
      <c r="F3239" s="35" t="str">
        <f>INDEX('Crosswalk Particulates'!$B:$B,MATCH('2017 EPA Data'!A3239,'Crosswalk Particulates'!$A:$A,0))</f>
        <v>industry-fuel-coal</v>
      </c>
      <c r="G3239" s="39">
        <f>INDEX('Crosswalk Particulates'!$E:$E,MATCH('2017 EPA Data'!$B3239,'Crosswalk Particulates'!$D:$D,0))</f>
        <v>0</v>
      </c>
      <c r="H3239" s="50">
        <f t="shared" si="50"/>
        <v>0</v>
      </c>
    </row>
    <row r="3240" spans="1:8" hidden="1" x14ac:dyDescent="0.25">
      <c r="A3240" s="31" t="s">
        <v>2491</v>
      </c>
      <c r="B3240" s="31" t="s">
        <v>2590</v>
      </c>
      <c r="C3240" s="31" t="s">
        <v>2408</v>
      </c>
      <c r="D3240" s="41">
        <v>202.7</v>
      </c>
      <c r="E3240" s="31" t="s">
        <v>2409</v>
      </c>
      <c r="F3240" s="35" t="str">
        <f>INDEX('Crosswalk Particulates'!$B:$B,MATCH('2017 EPA Data'!A3240,'Crosswalk Particulates'!$A:$A,0))</f>
        <v>industry-fuel-biomass</v>
      </c>
      <c r="G3240" s="39">
        <f>INDEX('Crosswalk Particulates'!$E:$E,MATCH('2017 EPA Data'!$B3240,'Crosswalk Particulates'!$D:$D,0))</f>
        <v>0</v>
      </c>
      <c r="H3240" s="50">
        <f t="shared" si="50"/>
        <v>0</v>
      </c>
    </row>
    <row r="3241" spans="1:8" hidden="1" x14ac:dyDescent="0.25">
      <c r="A3241" s="31" t="s">
        <v>2499</v>
      </c>
      <c r="B3241" s="31" t="s">
        <v>2552</v>
      </c>
      <c r="C3241" s="31" t="s">
        <v>2408</v>
      </c>
      <c r="D3241" s="41">
        <v>202.53474779999999</v>
      </c>
      <c r="E3241" s="31" t="s">
        <v>2409</v>
      </c>
      <c r="F3241" s="35" t="str">
        <f>INDEX('Crosswalk Particulates'!$B:$B,MATCH('2017 EPA Data'!A3241,'Crosswalk Particulates'!$A:$A,0))</f>
        <v>Electricity Sector</v>
      </c>
      <c r="G3241" s="39">
        <f>INDEX('Crosswalk Particulates'!$E:$E,MATCH('2017 EPA Data'!$B3241,'Crosswalk Particulates'!$D:$D,0))</f>
        <v>0</v>
      </c>
      <c r="H3241" s="50">
        <f t="shared" si="50"/>
        <v>0</v>
      </c>
    </row>
    <row r="3242" spans="1:8" hidden="1" x14ac:dyDescent="0.25">
      <c r="A3242" s="31" t="s">
        <v>2486</v>
      </c>
      <c r="B3242" s="31" t="s">
        <v>2427</v>
      </c>
      <c r="C3242" s="31" t="s">
        <v>2408</v>
      </c>
      <c r="D3242" s="41">
        <v>200.4460067</v>
      </c>
      <c r="E3242" s="31" t="s">
        <v>2409</v>
      </c>
      <c r="F3242" s="35" t="str">
        <f>INDEX('Crosswalk Particulates'!$B:$B,MATCH('2017 EPA Data'!A3242,'Crosswalk Particulates'!$A:$A,0))</f>
        <v>process-other-industry</v>
      </c>
      <c r="G3242" s="39">
        <f>INDEX('Crosswalk Particulates'!$E:$E,MATCH('2017 EPA Data'!$B3242,'Crosswalk Particulates'!$D:$D,0))</f>
        <v>0</v>
      </c>
      <c r="H3242" s="50">
        <f t="shared" si="50"/>
        <v>0</v>
      </c>
    </row>
    <row r="3243" spans="1:8" hidden="1" x14ac:dyDescent="0.25">
      <c r="A3243" s="31" t="s">
        <v>2560</v>
      </c>
      <c r="B3243" s="31" t="s">
        <v>2465</v>
      </c>
      <c r="C3243" s="31" t="s">
        <v>2408</v>
      </c>
      <c r="D3243" s="41">
        <v>200.24552990000001</v>
      </c>
      <c r="E3243" s="31" t="s">
        <v>2409</v>
      </c>
      <c r="F3243" s="35" t="str">
        <f>INDEX('Crosswalk Particulates'!$B:$B,MATCH('2017 EPA Data'!A3243,'Crosswalk Particulates'!$A:$A,0))</f>
        <v>Commercial Buildings Sector</v>
      </c>
      <c r="G3243" s="39">
        <f>INDEX('Crosswalk Particulates'!$E:$E,MATCH('2017 EPA Data'!$B3243,'Crosswalk Particulates'!$D:$D,0))</f>
        <v>0</v>
      </c>
      <c r="H3243" s="50">
        <f t="shared" si="50"/>
        <v>0</v>
      </c>
    </row>
    <row r="3244" spans="1:8" hidden="1" x14ac:dyDescent="0.25">
      <c r="A3244" s="31" t="s">
        <v>2456</v>
      </c>
      <c r="B3244" s="31" t="s">
        <v>2641</v>
      </c>
      <c r="C3244" s="31" t="s">
        <v>2408</v>
      </c>
      <c r="D3244" s="41">
        <v>199.10839999999999</v>
      </c>
      <c r="E3244" s="31" t="s">
        <v>2409</v>
      </c>
      <c r="F3244" s="35" t="str">
        <f>INDEX('Crosswalk Particulates'!$B:$B,MATCH('2017 EPA Data'!A3244,'Crosswalk Particulates'!$A:$A,0))</f>
        <v>Electricity Sector</v>
      </c>
      <c r="G3244" s="39">
        <f>INDEX('Crosswalk Particulates'!$E:$E,MATCH('2017 EPA Data'!$B3244,'Crosswalk Particulates'!$D:$D,0))</f>
        <v>0</v>
      </c>
      <c r="H3244" s="50">
        <f t="shared" si="50"/>
        <v>0</v>
      </c>
    </row>
    <row r="3245" spans="1:8" hidden="1" x14ac:dyDescent="0.25">
      <c r="A3245" s="31" t="s">
        <v>2456</v>
      </c>
      <c r="B3245" s="31" t="s">
        <v>2616</v>
      </c>
      <c r="C3245" s="31" t="s">
        <v>2408</v>
      </c>
      <c r="D3245" s="41">
        <v>198.34800000000001</v>
      </c>
      <c r="E3245" s="31" t="s">
        <v>2409</v>
      </c>
      <c r="F3245" s="35" t="str">
        <f>INDEX('Crosswalk Particulates'!$B:$B,MATCH('2017 EPA Data'!A3245,'Crosswalk Particulates'!$A:$A,0))</f>
        <v>Electricity Sector</v>
      </c>
      <c r="G3245" s="39">
        <f>INDEX('Crosswalk Particulates'!$E:$E,MATCH('2017 EPA Data'!$B3245,'Crosswalk Particulates'!$D:$D,0))</f>
        <v>0</v>
      </c>
      <c r="H3245" s="50">
        <f t="shared" si="50"/>
        <v>0</v>
      </c>
    </row>
    <row r="3246" spans="1:8" hidden="1" x14ac:dyDescent="0.25">
      <c r="A3246" s="31" t="s">
        <v>2475</v>
      </c>
      <c r="B3246" s="31" t="s">
        <v>2611</v>
      </c>
      <c r="C3246" s="31" t="s">
        <v>2408</v>
      </c>
      <c r="D3246" s="41">
        <v>198.10546508845599</v>
      </c>
      <c r="E3246" s="31" t="s">
        <v>2409</v>
      </c>
      <c r="F3246" s="35" t="str">
        <f>INDEX('Crosswalk Particulates'!$B:$B,MATCH('2017 EPA Data'!A3246,'Crosswalk Particulates'!$A:$A,0))</f>
        <v>Electricity Sector</v>
      </c>
      <c r="G3246" s="39">
        <f>INDEX('Crosswalk Particulates'!$E:$E,MATCH('2017 EPA Data'!$B3246,'Crosswalk Particulates'!$D:$D,0))</f>
        <v>0</v>
      </c>
      <c r="H3246" s="50">
        <f t="shared" si="50"/>
        <v>0</v>
      </c>
    </row>
    <row r="3247" spans="1:8" hidden="1" x14ac:dyDescent="0.25">
      <c r="A3247" s="31" t="s">
        <v>2493</v>
      </c>
      <c r="B3247" s="31" t="s">
        <v>2575</v>
      </c>
      <c r="C3247" s="31" t="s">
        <v>2408</v>
      </c>
      <c r="D3247" s="41">
        <v>196.39500000000001</v>
      </c>
      <c r="E3247" s="31" t="s">
        <v>2409</v>
      </c>
      <c r="F3247" s="35" t="str">
        <f>INDEX('Crosswalk Particulates'!$B:$B,MATCH('2017 EPA Data'!A3247,'Crosswalk Particulates'!$A:$A,0))</f>
        <v>process-other-industry</v>
      </c>
      <c r="G3247" s="39">
        <f>INDEX('Crosswalk Particulates'!$E:$E,MATCH('2017 EPA Data'!$B3247,'Crosswalk Particulates'!$D:$D,0))</f>
        <v>0</v>
      </c>
      <c r="H3247" s="50">
        <f t="shared" si="50"/>
        <v>0</v>
      </c>
    </row>
    <row r="3248" spans="1:8" hidden="1" x14ac:dyDescent="0.25">
      <c r="A3248" s="31" t="s">
        <v>2555</v>
      </c>
      <c r="B3248" s="31" t="s">
        <v>2547</v>
      </c>
      <c r="C3248" s="31" t="s">
        <v>2408</v>
      </c>
      <c r="D3248" s="41">
        <v>196.3250588156607</v>
      </c>
      <c r="E3248" s="31" t="s">
        <v>2409</v>
      </c>
      <c r="F3248" s="35" t="str">
        <f>INDEX('Crosswalk Particulates'!$B:$B,MATCH('2017 EPA Data'!A3248,'Crosswalk Particulates'!$A:$A,0))</f>
        <v>Commercial Buildings Sector</v>
      </c>
      <c r="G3248" s="39">
        <f>INDEX('Crosswalk Particulates'!$E:$E,MATCH('2017 EPA Data'!$B3248,'Crosswalk Particulates'!$D:$D,0))</f>
        <v>0</v>
      </c>
      <c r="H3248" s="50">
        <f t="shared" si="50"/>
        <v>0</v>
      </c>
    </row>
    <row r="3249" spans="1:8" hidden="1" x14ac:dyDescent="0.25">
      <c r="A3249" s="31" t="s">
        <v>2469</v>
      </c>
      <c r="B3249" s="31" t="s">
        <v>2693</v>
      </c>
      <c r="C3249" s="31" t="s">
        <v>2408</v>
      </c>
      <c r="D3249" s="41">
        <v>196</v>
      </c>
      <c r="E3249" s="31" t="s">
        <v>2409</v>
      </c>
      <c r="F3249" s="35" t="str">
        <f>INDEX('Crosswalk Particulates'!$B:$B,MATCH('2017 EPA Data'!A3249,'Crosswalk Particulates'!$A:$A,0))</f>
        <v>process-chemicals-industry</v>
      </c>
      <c r="G3249" s="39">
        <f>INDEX('Crosswalk Particulates'!$E:$E,MATCH('2017 EPA Data'!$B3249,'Crosswalk Particulates'!$D:$D,0))</f>
        <v>0</v>
      </c>
      <c r="H3249" s="50">
        <f t="shared" si="50"/>
        <v>0</v>
      </c>
    </row>
    <row r="3250" spans="1:8" hidden="1" x14ac:dyDescent="0.25">
      <c r="A3250" s="31" t="s">
        <v>2498</v>
      </c>
      <c r="B3250" s="31" t="s">
        <v>2607</v>
      </c>
      <c r="D3250" s="41">
        <v>195.90227429225564</v>
      </c>
      <c r="E3250" s="31" t="s">
        <v>2413</v>
      </c>
      <c r="F3250" s="35" t="str">
        <f>INDEX('Crosswalk Particulates'!$B:$B,MATCH('2017 EPA Data'!A3250,'Crosswalk Particulates'!$A:$A,0))</f>
        <v>process-cement-industry</v>
      </c>
      <c r="G3250" s="39" t="str">
        <f>INDEX('Crosswalk Particulates'!$E:$E,MATCH('2017 EPA Data'!$B3250,'Crosswalk Particulates'!$D:$D,0))</f>
        <v>BC</v>
      </c>
      <c r="H3250" s="50">
        <f t="shared" si="50"/>
        <v>177719765.12256595</v>
      </c>
    </row>
    <row r="3251" spans="1:8" hidden="1" x14ac:dyDescent="0.25">
      <c r="A3251" s="31" t="s">
        <v>2433</v>
      </c>
      <c r="B3251" s="31" t="s">
        <v>2668</v>
      </c>
      <c r="C3251" s="31" t="s">
        <v>2408</v>
      </c>
      <c r="D3251" s="41">
        <v>195.2</v>
      </c>
      <c r="E3251" s="31" t="s">
        <v>2409</v>
      </c>
      <c r="F3251" s="35" t="str">
        <f>INDEX('Crosswalk Particulates'!$B:$B,MATCH('2017 EPA Data'!A3251,'Crosswalk Particulates'!$A:$A,0))</f>
        <v>process-ngps-industry</v>
      </c>
      <c r="G3251" s="39">
        <f>INDEX('Crosswalk Particulates'!$E:$E,MATCH('2017 EPA Data'!$B3251,'Crosswalk Particulates'!$D:$D,0))</f>
        <v>0</v>
      </c>
      <c r="H3251" s="50">
        <f t="shared" si="50"/>
        <v>0</v>
      </c>
    </row>
    <row r="3252" spans="1:8" hidden="1" x14ac:dyDescent="0.25">
      <c r="A3252" s="31" t="s">
        <v>2410</v>
      </c>
      <c r="B3252" s="31" t="s">
        <v>2643</v>
      </c>
      <c r="C3252" s="31" t="s">
        <v>2408</v>
      </c>
      <c r="D3252" s="41">
        <v>194.37856469100001</v>
      </c>
      <c r="E3252" s="31" t="s">
        <v>2409</v>
      </c>
      <c r="F3252" s="35" t="str">
        <f>INDEX('Crosswalk Particulates'!$B:$B,MATCH('2017 EPA Data'!A3252,'Crosswalk Particulates'!$A:$A,0))</f>
        <v>process-other-industry</v>
      </c>
      <c r="G3252" s="39">
        <f>INDEX('Crosswalk Particulates'!$E:$E,MATCH('2017 EPA Data'!$B3252,'Crosswalk Particulates'!$D:$D,0))</f>
        <v>0</v>
      </c>
      <c r="H3252" s="50">
        <f t="shared" si="50"/>
        <v>0</v>
      </c>
    </row>
    <row r="3253" spans="1:8" hidden="1" x14ac:dyDescent="0.25">
      <c r="A3253" s="31" t="s">
        <v>2438</v>
      </c>
      <c r="B3253" s="31" t="s">
        <v>2653</v>
      </c>
      <c r="C3253" s="31" t="s">
        <v>2408</v>
      </c>
      <c r="D3253" s="41">
        <v>194.08</v>
      </c>
      <c r="E3253" s="31" t="s">
        <v>2409</v>
      </c>
      <c r="F3253" s="35" t="str">
        <f>INDEX('Crosswalk Particulates'!$B:$B,MATCH('2017 EPA Data'!A3253,'Crosswalk Particulates'!$A:$A,0))</f>
        <v>process-other-industry</v>
      </c>
      <c r="G3253" s="39">
        <f>INDEX('Crosswalk Particulates'!$E:$E,MATCH('2017 EPA Data'!$B3253,'Crosswalk Particulates'!$D:$D,0))</f>
        <v>0</v>
      </c>
      <c r="H3253" s="50">
        <f t="shared" si="50"/>
        <v>0</v>
      </c>
    </row>
    <row r="3254" spans="1:8" hidden="1" x14ac:dyDescent="0.25">
      <c r="A3254" s="31" t="s">
        <v>2487</v>
      </c>
      <c r="B3254" s="31" t="s">
        <v>2654</v>
      </c>
      <c r="C3254" s="31" t="s">
        <v>2408</v>
      </c>
      <c r="D3254" s="41">
        <v>193.16821831454999</v>
      </c>
      <c r="E3254" s="31" t="s">
        <v>2409</v>
      </c>
      <c r="F3254" s="35" t="str">
        <f>INDEX('Crosswalk Particulates'!$B:$B,MATCH('2017 EPA Data'!A3254,'Crosswalk Particulates'!$A:$A,0))</f>
        <v>industry-fuel-coal</v>
      </c>
      <c r="G3254" s="39">
        <f>INDEX('Crosswalk Particulates'!$E:$E,MATCH('2017 EPA Data'!$B3254,'Crosswalk Particulates'!$D:$D,0))</f>
        <v>0</v>
      </c>
      <c r="H3254" s="50">
        <f t="shared" si="50"/>
        <v>0</v>
      </c>
    </row>
    <row r="3255" spans="1:8" hidden="1" x14ac:dyDescent="0.25">
      <c r="A3255" s="31" t="s">
        <v>2486</v>
      </c>
      <c r="B3255" s="31" t="s">
        <v>2464</v>
      </c>
      <c r="C3255" s="31" t="s">
        <v>2408</v>
      </c>
      <c r="D3255" s="41">
        <v>192.81180000000001</v>
      </c>
      <c r="E3255" s="31" t="s">
        <v>2409</v>
      </c>
      <c r="F3255" s="35" t="str">
        <f>INDEX('Crosswalk Particulates'!$B:$B,MATCH('2017 EPA Data'!A3255,'Crosswalk Particulates'!$A:$A,0))</f>
        <v>process-other-industry</v>
      </c>
      <c r="G3255" s="39">
        <f>INDEX('Crosswalk Particulates'!$E:$E,MATCH('2017 EPA Data'!$B3255,'Crosswalk Particulates'!$D:$D,0))</f>
        <v>0</v>
      </c>
      <c r="H3255" s="50">
        <f t="shared" si="50"/>
        <v>0</v>
      </c>
    </row>
    <row r="3256" spans="1:8" hidden="1" x14ac:dyDescent="0.25">
      <c r="A3256" s="31" t="s">
        <v>2446</v>
      </c>
      <c r="B3256" s="31" t="s">
        <v>2658</v>
      </c>
      <c r="C3256" s="31" t="s">
        <v>2408</v>
      </c>
      <c r="D3256" s="41">
        <v>192</v>
      </c>
      <c r="E3256" s="31" t="s">
        <v>2409</v>
      </c>
      <c r="F3256" s="35" t="str">
        <f>INDEX('Crosswalk Particulates'!$B:$B,MATCH('2017 EPA Data'!A3256,'Crosswalk Particulates'!$A:$A,0))</f>
        <v>process-other-industry</v>
      </c>
      <c r="G3256" s="39">
        <f>INDEX('Crosswalk Particulates'!$E:$E,MATCH('2017 EPA Data'!$B3256,'Crosswalk Particulates'!$D:$D,0))</f>
        <v>0</v>
      </c>
      <c r="H3256" s="50">
        <f t="shared" si="50"/>
        <v>0</v>
      </c>
    </row>
    <row r="3257" spans="1:8" hidden="1" x14ac:dyDescent="0.25">
      <c r="A3257" s="31" t="s">
        <v>2491</v>
      </c>
      <c r="B3257" s="31" t="s">
        <v>2532</v>
      </c>
      <c r="C3257" s="31" t="s">
        <v>2408</v>
      </c>
      <c r="D3257" s="41">
        <v>191.29247938</v>
      </c>
      <c r="E3257" s="31" t="s">
        <v>2409</v>
      </c>
      <c r="F3257" s="35" t="str">
        <f>INDEX('Crosswalk Particulates'!$B:$B,MATCH('2017 EPA Data'!A3257,'Crosswalk Particulates'!$A:$A,0))</f>
        <v>industry-fuel-biomass</v>
      </c>
      <c r="G3257" s="39">
        <f>INDEX('Crosswalk Particulates'!$E:$E,MATCH('2017 EPA Data'!$B3257,'Crosswalk Particulates'!$D:$D,0))</f>
        <v>0</v>
      </c>
      <c r="H3257" s="50">
        <f t="shared" si="50"/>
        <v>0</v>
      </c>
    </row>
    <row r="3258" spans="1:8" hidden="1" x14ac:dyDescent="0.25">
      <c r="A3258" s="31" t="s">
        <v>2436</v>
      </c>
      <c r="B3258" s="31" t="s">
        <v>2620</v>
      </c>
      <c r="C3258" s="31" t="s">
        <v>2408</v>
      </c>
      <c r="D3258" s="41">
        <v>190.77999504371172</v>
      </c>
      <c r="E3258" s="31" t="s">
        <v>2409</v>
      </c>
      <c r="F3258" s="35" t="str">
        <f>INDEX('Crosswalk Particulates'!$B:$B,MATCH('2017 EPA Data'!A3258,'Crosswalk Particulates'!$A:$A,0))</f>
        <v>Transportation Sector</v>
      </c>
      <c r="G3258" s="39">
        <f>INDEX('Crosswalk Particulates'!$E:$E,MATCH('2017 EPA Data'!$B3258,'Crosswalk Particulates'!$D:$D,0))</f>
        <v>0</v>
      </c>
      <c r="H3258" s="50">
        <f t="shared" si="50"/>
        <v>0</v>
      </c>
    </row>
    <row r="3259" spans="1:8" hidden="1" x14ac:dyDescent="0.25">
      <c r="A3259" s="31" t="s">
        <v>2418</v>
      </c>
      <c r="B3259" s="31" t="s">
        <v>2623</v>
      </c>
      <c r="D3259" s="41">
        <v>190.64250665864591</v>
      </c>
      <c r="E3259" s="31" t="s">
        <v>2413</v>
      </c>
      <c r="F3259" s="35" t="str">
        <f>INDEX('Crosswalk Particulates'!$B:$B,MATCH('2017 EPA Data'!A3259,'Crosswalk Particulates'!$A:$A,0))</f>
        <v>Transportation Sector</v>
      </c>
      <c r="G3259" s="39">
        <f>INDEX('Crosswalk Particulates'!$E:$E,MATCH('2017 EPA Data'!$B3259,'Crosswalk Particulates'!$D:$D,0))</f>
        <v>0</v>
      </c>
      <c r="H3259" s="50">
        <f t="shared" si="50"/>
        <v>172948178.51479703</v>
      </c>
    </row>
    <row r="3260" spans="1:8" hidden="1" x14ac:dyDescent="0.25">
      <c r="A3260" s="31" t="s">
        <v>2520</v>
      </c>
      <c r="B3260" s="31" t="s">
        <v>2505</v>
      </c>
      <c r="C3260" s="31" t="s">
        <v>2408</v>
      </c>
      <c r="D3260" s="41">
        <v>190.40960191740621</v>
      </c>
      <c r="E3260" s="31" t="s">
        <v>2409</v>
      </c>
      <c r="F3260" s="35" t="str">
        <f>INDEX('Crosswalk Particulates'!$B:$B,MATCH('2017 EPA Data'!A3260,'Crosswalk Particulates'!$A:$A,0))</f>
        <v>industry-fuel-oil</v>
      </c>
      <c r="G3260" s="39">
        <f>INDEX('Crosswalk Particulates'!$E:$E,MATCH('2017 EPA Data'!$B3260,'Crosswalk Particulates'!$D:$D,0))</f>
        <v>0</v>
      </c>
      <c r="H3260" s="50">
        <f t="shared" si="50"/>
        <v>0</v>
      </c>
    </row>
    <row r="3261" spans="1:8" hidden="1" x14ac:dyDescent="0.25">
      <c r="A3261" s="31" t="s">
        <v>2476</v>
      </c>
      <c r="B3261" s="31" t="s">
        <v>2519</v>
      </c>
      <c r="C3261" s="31" t="s">
        <v>2408</v>
      </c>
      <c r="D3261" s="41">
        <v>190.35424978279647</v>
      </c>
      <c r="E3261" s="31" t="s">
        <v>2409</v>
      </c>
      <c r="F3261" s="35" t="str">
        <f>INDEX('Crosswalk Particulates'!$B:$B,MATCH('2017 EPA Data'!A3261,'Crosswalk Particulates'!$A:$A,0))</f>
        <v>process-other-industry</v>
      </c>
      <c r="G3261" s="39">
        <f>INDEX('Crosswalk Particulates'!$E:$E,MATCH('2017 EPA Data'!$B3261,'Crosswalk Particulates'!$D:$D,0))</f>
        <v>0</v>
      </c>
      <c r="H3261" s="50">
        <f t="shared" si="50"/>
        <v>0</v>
      </c>
    </row>
    <row r="3262" spans="1:8" hidden="1" x14ac:dyDescent="0.25">
      <c r="A3262" s="31" t="s">
        <v>2510</v>
      </c>
      <c r="B3262" s="31" t="s">
        <v>2534</v>
      </c>
      <c r="C3262" s="31" t="s">
        <v>2408</v>
      </c>
      <c r="D3262" s="41">
        <v>189.20552372</v>
      </c>
      <c r="E3262" s="31" t="s">
        <v>2409</v>
      </c>
      <c r="F3262" s="35" t="str">
        <f>INDEX('Crosswalk Particulates'!$B:$B,MATCH('2017 EPA Data'!A3262,'Crosswalk Particulates'!$A:$A,0))</f>
        <v>process-iron and steel-industry</v>
      </c>
      <c r="G3262" s="39">
        <f>INDEX('Crosswalk Particulates'!$E:$E,MATCH('2017 EPA Data'!$B3262,'Crosswalk Particulates'!$D:$D,0))</f>
        <v>0</v>
      </c>
      <c r="H3262" s="50">
        <f t="shared" si="50"/>
        <v>0</v>
      </c>
    </row>
    <row r="3263" spans="1:8" hidden="1" x14ac:dyDescent="0.25">
      <c r="A3263" s="31" t="s">
        <v>2486</v>
      </c>
      <c r="B3263" s="31" t="s">
        <v>2541</v>
      </c>
      <c r="C3263" s="31" t="s">
        <v>2408</v>
      </c>
      <c r="D3263" s="41">
        <v>188.215023</v>
      </c>
      <c r="E3263" s="31" t="s">
        <v>2409</v>
      </c>
      <c r="F3263" s="35" t="str">
        <f>INDEX('Crosswalk Particulates'!$B:$B,MATCH('2017 EPA Data'!A3263,'Crosswalk Particulates'!$A:$A,0))</f>
        <v>process-other-industry</v>
      </c>
      <c r="G3263" s="39">
        <f>INDEX('Crosswalk Particulates'!$E:$E,MATCH('2017 EPA Data'!$B3263,'Crosswalk Particulates'!$D:$D,0))</f>
        <v>0</v>
      </c>
      <c r="H3263" s="50">
        <f t="shared" si="50"/>
        <v>0</v>
      </c>
    </row>
    <row r="3264" spans="1:8" hidden="1" x14ac:dyDescent="0.25">
      <c r="A3264" s="31" t="s">
        <v>2614</v>
      </c>
      <c r="B3264" s="31" t="s">
        <v>2481</v>
      </c>
      <c r="C3264" s="31" t="s">
        <v>2448</v>
      </c>
      <c r="D3264" s="41">
        <v>188.10962804325001</v>
      </c>
      <c r="E3264" s="31" t="s">
        <v>2413</v>
      </c>
      <c r="F3264" s="35" t="str">
        <f>INDEX('Crosswalk Particulates'!$B:$B,MATCH('2017 EPA Data'!A3264,'Crosswalk Particulates'!$A:$A,0))</f>
        <v>Residential Buildings Sector</v>
      </c>
      <c r="G3264" s="39" t="str">
        <f>INDEX('Crosswalk Particulates'!$E:$E,MATCH('2017 EPA Data'!$B3264,'Crosswalk Particulates'!$D:$D,0))</f>
        <v>PM10</v>
      </c>
      <c r="H3264" s="50">
        <f t="shared" si="50"/>
        <v>170650386.95398754</v>
      </c>
    </row>
    <row r="3265" spans="1:8" hidden="1" x14ac:dyDescent="0.25">
      <c r="A3265" s="31" t="s">
        <v>2498</v>
      </c>
      <c r="B3265" s="31" t="s">
        <v>2468</v>
      </c>
      <c r="C3265" s="31" t="s">
        <v>2408</v>
      </c>
      <c r="D3265" s="41">
        <v>188</v>
      </c>
      <c r="E3265" s="31" t="s">
        <v>2409</v>
      </c>
      <c r="F3265" s="35" t="str">
        <f>INDEX('Crosswalk Particulates'!$B:$B,MATCH('2017 EPA Data'!A3265,'Crosswalk Particulates'!$A:$A,0))</f>
        <v>process-cement-industry</v>
      </c>
      <c r="G3265" s="39">
        <f>INDEX('Crosswalk Particulates'!$E:$E,MATCH('2017 EPA Data'!$B3265,'Crosswalk Particulates'!$D:$D,0))</f>
        <v>0</v>
      </c>
      <c r="H3265" s="50">
        <f t="shared" si="50"/>
        <v>0</v>
      </c>
    </row>
    <row r="3266" spans="1:8" hidden="1" x14ac:dyDescent="0.25">
      <c r="A3266" s="31" t="s">
        <v>2469</v>
      </c>
      <c r="B3266" s="31" t="s">
        <v>2479</v>
      </c>
      <c r="C3266" s="31" t="s">
        <v>2408</v>
      </c>
      <c r="D3266" s="41">
        <v>187.1652</v>
      </c>
      <c r="E3266" s="31" t="s">
        <v>2409</v>
      </c>
      <c r="F3266" s="35" t="str">
        <f>INDEX('Crosswalk Particulates'!$B:$B,MATCH('2017 EPA Data'!A3266,'Crosswalk Particulates'!$A:$A,0))</f>
        <v>process-chemicals-industry</v>
      </c>
      <c r="G3266" s="39">
        <f>INDEX('Crosswalk Particulates'!$E:$E,MATCH('2017 EPA Data'!$B3266,'Crosswalk Particulates'!$D:$D,0))</f>
        <v>0</v>
      </c>
      <c r="H3266" s="50">
        <f t="shared" si="50"/>
        <v>0</v>
      </c>
    </row>
    <row r="3267" spans="1:8" hidden="1" x14ac:dyDescent="0.25">
      <c r="A3267" s="31" t="s">
        <v>2498</v>
      </c>
      <c r="B3267" s="31" t="s">
        <v>2636</v>
      </c>
      <c r="C3267" s="31" t="s">
        <v>2408</v>
      </c>
      <c r="D3267" s="41">
        <v>186.78044600000001</v>
      </c>
      <c r="E3267" s="31" t="s">
        <v>2409</v>
      </c>
      <c r="F3267" s="35" t="str">
        <f>INDEX('Crosswalk Particulates'!$B:$B,MATCH('2017 EPA Data'!A3267,'Crosswalk Particulates'!$A:$A,0))</f>
        <v>process-cement-industry</v>
      </c>
      <c r="G3267" s="39">
        <f>INDEX('Crosswalk Particulates'!$E:$E,MATCH('2017 EPA Data'!$B3267,'Crosswalk Particulates'!$D:$D,0))</f>
        <v>0</v>
      </c>
      <c r="H3267" s="50">
        <f t="shared" si="50"/>
        <v>0</v>
      </c>
    </row>
    <row r="3268" spans="1:8" hidden="1" x14ac:dyDescent="0.25">
      <c r="A3268" s="31" t="s">
        <v>2429</v>
      </c>
      <c r="B3268" s="31" t="s">
        <v>2565</v>
      </c>
      <c r="C3268" s="31" t="s">
        <v>2408</v>
      </c>
      <c r="D3268" s="41">
        <v>186</v>
      </c>
      <c r="E3268" s="31" t="s">
        <v>2409</v>
      </c>
      <c r="F3268" s="35" t="str">
        <f>INDEX('Crosswalk Particulates'!$B:$B,MATCH('2017 EPA Data'!A3268,'Crosswalk Particulates'!$A:$A,0))</f>
        <v>process-other-industry</v>
      </c>
      <c r="G3268" s="39">
        <f>INDEX('Crosswalk Particulates'!$E:$E,MATCH('2017 EPA Data'!$B3268,'Crosswalk Particulates'!$D:$D,0))</f>
        <v>0</v>
      </c>
      <c r="H3268" s="50">
        <f t="shared" ref="H3268:H3331" si="51">IF(E3268="TON",D3268/metricton_to_shortton,0)*10^6</f>
        <v>0</v>
      </c>
    </row>
    <row r="3269" spans="1:8" hidden="1" x14ac:dyDescent="0.25">
      <c r="A3269" s="31" t="s">
        <v>2472</v>
      </c>
      <c r="B3269" s="31" t="s">
        <v>2561</v>
      </c>
      <c r="C3269" s="31" t="s">
        <v>2408</v>
      </c>
      <c r="D3269" s="41">
        <v>185.88358585843508</v>
      </c>
      <c r="E3269" s="31" t="s">
        <v>2409</v>
      </c>
      <c r="F3269" s="35" t="str">
        <f>INDEX('Crosswalk Particulates'!$B:$B,MATCH('2017 EPA Data'!A3269,'Crosswalk Particulates'!$A:$A,0))</f>
        <v>Electricity Sector</v>
      </c>
      <c r="G3269" s="39">
        <f>INDEX('Crosswalk Particulates'!$E:$E,MATCH('2017 EPA Data'!$B3269,'Crosswalk Particulates'!$D:$D,0))</f>
        <v>0</v>
      </c>
      <c r="H3269" s="50">
        <f t="shared" si="51"/>
        <v>0</v>
      </c>
    </row>
    <row r="3270" spans="1:8" hidden="1" x14ac:dyDescent="0.25">
      <c r="A3270" s="31" t="s">
        <v>2483</v>
      </c>
      <c r="B3270" s="31" t="s">
        <v>2653</v>
      </c>
      <c r="C3270" s="31" t="s">
        <v>2408</v>
      </c>
      <c r="D3270" s="41">
        <v>185.686297</v>
      </c>
      <c r="E3270" s="31" t="s">
        <v>2409</v>
      </c>
      <c r="F3270" s="35" t="str">
        <f>INDEX('Crosswalk Particulates'!$B:$B,MATCH('2017 EPA Data'!A3270,'Crosswalk Particulates'!$A:$A,0))</f>
        <v>process-ngps-industry</v>
      </c>
      <c r="G3270" s="39">
        <f>INDEX('Crosswalk Particulates'!$E:$E,MATCH('2017 EPA Data'!$B3270,'Crosswalk Particulates'!$D:$D,0))</f>
        <v>0</v>
      </c>
      <c r="H3270" s="50">
        <f t="shared" si="51"/>
        <v>0</v>
      </c>
    </row>
    <row r="3271" spans="1:8" hidden="1" x14ac:dyDescent="0.25">
      <c r="A3271" s="31" t="s">
        <v>2444</v>
      </c>
      <c r="B3271" s="31" t="s">
        <v>2661</v>
      </c>
      <c r="C3271" s="31" t="s">
        <v>2408</v>
      </c>
      <c r="D3271" s="41">
        <v>185.32488620000001</v>
      </c>
      <c r="E3271" s="31" t="s">
        <v>2409</v>
      </c>
      <c r="F3271" s="35" t="str">
        <f>INDEX('Crosswalk Particulates'!$B:$B,MATCH('2017 EPA Data'!A3271,'Crosswalk Particulates'!$A:$A,0))</f>
        <v>process-other-industry</v>
      </c>
      <c r="G3271" s="39">
        <f>INDEX('Crosswalk Particulates'!$E:$E,MATCH('2017 EPA Data'!$B3271,'Crosswalk Particulates'!$D:$D,0))</f>
        <v>0</v>
      </c>
      <c r="H3271" s="50">
        <f t="shared" si="51"/>
        <v>0</v>
      </c>
    </row>
    <row r="3272" spans="1:8" hidden="1" x14ac:dyDescent="0.25">
      <c r="A3272" s="31" t="s">
        <v>2475</v>
      </c>
      <c r="B3272" s="31" t="s">
        <v>2597</v>
      </c>
      <c r="C3272" s="31" t="s">
        <v>2408</v>
      </c>
      <c r="D3272" s="41">
        <v>185.24821521506399</v>
      </c>
      <c r="E3272" s="31" t="s">
        <v>2409</v>
      </c>
      <c r="F3272" s="35" t="str">
        <f>INDEX('Crosswalk Particulates'!$B:$B,MATCH('2017 EPA Data'!A3272,'Crosswalk Particulates'!$A:$A,0))</f>
        <v>Electricity Sector</v>
      </c>
      <c r="G3272" s="39">
        <f>INDEX('Crosswalk Particulates'!$E:$E,MATCH('2017 EPA Data'!$B3272,'Crosswalk Particulates'!$D:$D,0))</f>
        <v>0</v>
      </c>
      <c r="H3272" s="50">
        <f t="shared" si="51"/>
        <v>0</v>
      </c>
    </row>
    <row r="3273" spans="1:8" hidden="1" x14ac:dyDescent="0.25">
      <c r="A3273" s="31" t="s">
        <v>2499</v>
      </c>
      <c r="B3273" s="31" t="s">
        <v>2452</v>
      </c>
      <c r="C3273" s="31" t="s">
        <v>2408</v>
      </c>
      <c r="D3273" s="41">
        <v>185.072338</v>
      </c>
      <c r="E3273" s="31" t="s">
        <v>2409</v>
      </c>
      <c r="F3273" s="35" t="str">
        <f>INDEX('Crosswalk Particulates'!$B:$B,MATCH('2017 EPA Data'!A3273,'Crosswalk Particulates'!$A:$A,0))</f>
        <v>Electricity Sector</v>
      </c>
      <c r="G3273" s="39">
        <f>INDEX('Crosswalk Particulates'!$E:$E,MATCH('2017 EPA Data'!$B3273,'Crosswalk Particulates'!$D:$D,0))</f>
        <v>0</v>
      </c>
      <c r="H3273" s="50">
        <f t="shared" si="51"/>
        <v>0</v>
      </c>
    </row>
    <row r="3274" spans="1:8" hidden="1" x14ac:dyDescent="0.25">
      <c r="A3274" s="31" t="s">
        <v>2429</v>
      </c>
      <c r="B3274" s="31" t="s">
        <v>2615</v>
      </c>
      <c r="C3274" s="31" t="s">
        <v>2408</v>
      </c>
      <c r="D3274" s="41">
        <v>185.0355734</v>
      </c>
      <c r="E3274" s="31" t="s">
        <v>2409</v>
      </c>
      <c r="F3274" s="35" t="str">
        <f>INDEX('Crosswalk Particulates'!$B:$B,MATCH('2017 EPA Data'!A3274,'Crosswalk Particulates'!$A:$A,0))</f>
        <v>process-other-industry</v>
      </c>
      <c r="G3274" s="39">
        <f>INDEX('Crosswalk Particulates'!$E:$E,MATCH('2017 EPA Data'!$B3274,'Crosswalk Particulates'!$D:$D,0))</f>
        <v>0</v>
      </c>
      <c r="H3274" s="50">
        <f t="shared" si="51"/>
        <v>0</v>
      </c>
    </row>
    <row r="3275" spans="1:8" hidden="1" x14ac:dyDescent="0.25">
      <c r="A3275" s="31" t="s">
        <v>2440</v>
      </c>
      <c r="B3275" s="31" t="s">
        <v>2576</v>
      </c>
      <c r="C3275" s="31" t="s">
        <v>2408</v>
      </c>
      <c r="D3275" s="41">
        <v>184.95102122394724</v>
      </c>
      <c r="E3275" s="31" t="s">
        <v>2409</v>
      </c>
      <c r="F3275" s="35" t="str">
        <f>INDEX('Crosswalk Particulates'!$B:$B,MATCH('2017 EPA Data'!A3275,'Crosswalk Particulates'!$A:$A,0))</f>
        <v>Residential Buildings Sector</v>
      </c>
      <c r="G3275" s="39">
        <f>INDEX('Crosswalk Particulates'!$E:$E,MATCH('2017 EPA Data'!$B3275,'Crosswalk Particulates'!$D:$D,0))</f>
        <v>0</v>
      </c>
      <c r="H3275" s="50">
        <f t="shared" si="51"/>
        <v>0</v>
      </c>
    </row>
    <row r="3276" spans="1:8" hidden="1" x14ac:dyDescent="0.25">
      <c r="A3276" s="31" t="s">
        <v>2560</v>
      </c>
      <c r="B3276" s="31" t="s">
        <v>2563</v>
      </c>
      <c r="C3276" s="31" t="s">
        <v>2408</v>
      </c>
      <c r="D3276" s="41">
        <v>184.851086009</v>
      </c>
      <c r="E3276" s="31" t="s">
        <v>2409</v>
      </c>
      <c r="F3276" s="35" t="str">
        <f>INDEX('Crosswalk Particulates'!$B:$B,MATCH('2017 EPA Data'!A3276,'Crosswalk Particulates'!$A:$A,0))</f>
        <v>Commercial Buildings Sector</v>
      </c>
      <c r="G3276" s="39">
        <f>INDEX('Crosswalk Particulates'!$E:$E,MATCH('2017 EPA Data'!$B3276,'Crosswalk Particulates'!$D:$D,0))</f>
        <v>0</v>
      </c>
      <c r="H3276" s="50">
        <f t="shared" si="51"/>
        <v>0</v>
      </c>
    </row>
    <row r="3277" spans="1:8" hidden="1" x14ac:dyDescent="0.25">
      <c r="A3277" s="31" t="s">
        <v>2498</v>
      </c>
      <c r="B3277" s="31" t="s">
        <v>2533</v>
      </c>
      <c r="C3277" s="31" t="s">
        <v>2408</v>
      </c>
      <c r="D3277" s="41">
        <v>184.26186000000001</v>
      </c>
      <c r="E3277" s="31" t="s">
        <v>2409</v>
      </c>
      <c r="F3277" s="35" t="str">
        <f>INDEX('Crosswalk Particulates'!$B:$B,MATCH('2017 EPA Data'!A3277,'Crosswalk Particulates'!$A:$A,0))</f>
        <v>process-cement-industry</v>
      </c>
      <c r="G3277" s="39">
        <f>INDEX('Crosswalk Particulates'!$E:$E,MATCH('2017 EPA Data'!$B3277,'Crosswalk Particulates'!$D:$D,0))</f>
        <v>0</v>
      </c>
      <c r="H3277" s="50">
        <f t="shared" si="51"/>
        <v>0</v>
      </c>
    </row>
    <row r="3278" spans="1:8" hidden="1" x14ac:dyDescent="0.25">
      <c r="A3278" s="31" t="s">
        <v>2442</v>
      </c>
      <c r="B3278" s="31" t="s">
        <v>2527</v>
      </c>
      <c r="C3278" s="31" t="s">
        <v>2408</v>
      </c>
      <c r="D3278" s="41">
        <v>182.81693901182072</v>
      </c>
      <c r="E3278" s="31" t="s">
        <v>2409</v>
      </c>
      <c r="F3278" s="35" t="str">
        <f>INDEX('Crosswalk Particulates'!$B:$B,MATCH('2017 EPA Data'!A3278,'Crosswalk Particulates'!$A:$A,0))</f>
        <v>industry-fuel-natural gas</v>
      </c>
      <c r="G3278" s="39">
        <f>INDEX('Crosswalk Particulates'!$E:$E,MATCH('2017 EPA Data'!$B3278,'Crosswalk Particulates'!$D:$D,0))</f>
        <v>0</v>
      </c>
      <c r="H3278" s="50">
        <f t="shared" si="51"/>
        <v>0</v>
      </c>
    </row>
    <row r="3279" spans="1:8" hidden="1" x14ac:dyDescent="0.25">
      <c r="A3279" s="31" t="s">
        <v>2491</v>
      </c>
      <c r="B3279" s="31" t="s">
        <v>2566</v>
      </c>
      <c r="C3279" s="31" t="s">
        <v>2408</v>
      </c>
      <c r="D3279" s="41">
        <v>182.61516251500879</v>
      </c>
      <c r="E3279" s="31" t="s">
        <v>2409</v>
      </c>
      <c r="F3279" s="35" t="str">
        <f>INDEX('Crosswalk Particulates'!$B:$B,MATCH('2017 EPA Data'!A3279,'Crosswalk Particulates'!$A:$A,0))</f>
        <v>industry-fuel-biomass</v>
      </c>
      <c r="G3279" s="39">
        <f>INDEX('Crosswalk Particulates'!$E:$E,MATCH('2017 EPA Data'!$B3279,'Crosswalk Particulates'!$D:$D,0))</f>
        <v>0</v>
      </c>
      <c r="H3279" s="50">
        <f t="shared" si="51"/>
        <v>0</v>
      </c>
    </row>
    <row r="3280" spans="1:8" hidden="1" x14ac:dyDescent="0.25">
      <c r="A3280" s="31" t="s">
        <v>2446</v>
      </c>
      <c r="B3280" s="31" t="s">
        <v>2424</v>
      </c>
      <c r="C3280" s="31" t="s">
        <v>2408</v>
      </c>
      <c r="D3280" s="41">
        <v>182.4</v>
      </c>
      <c r="E3280" s="31" t="s">
        <v>2409</v>
      </c>
      <c r="F3280" s="35" t="str">
        <f>INDEX('Crosswalk Particulates'!$B:$B,MATCH('2017 EPA Data'!A3280,'Crosswalk Particulates'!$A:$A,0))</f>
        <v>process-other-industry</v>
      </c>
      <c r="G3280" s="39">
        <f>INDEX('Crosswalk Particulates'!$E:$E,MATCH('2017 EPA Data'!$B3280,'Crosswalk Particulates'!$D:$D,0))</f>
        <v>0</v>
      </c>
      <c r="H3280" s="50">
        <f t="shared" si="51"/>
        <v>0</v>
      </c>
    </row>
    <row r="3281" spans="1:8" hidden="1" x14ac:dyDescent="0.25">
      <c r="A3281" s="31" t="s">
        <v>2450</v>
      </c>
      <c r="B3281" s="31" t="s">
        <v>2629</v>
      </c>
      <c r="C3281" s="31" t="s">
        <v>2408</v>
      </c>
      <c r="D3281" s="41">
        <v>182.30578830330137</v>
      </c>
      <c r="E3281" s="31" t="s">
        <v>2409</v>
      </c>
      <c r="F3281" s="35" t="str">
        <f>INDEX('Crosswalk Particulates'!$B:$B,MATCH('2017 EPA Data'!A3281,'Crosswalk Particulates'!$A:$A,0))</f>
        <v>process-waste-industry</v>
      </c>
      <c r="G3281" s="39">
        <f>INDEX('Crosswalk Particulates'!$E:$E,MATCH('2017 EPA Data'!$B3281,'Crosswalk Particulates'!$D:$D,0))</f>
        <v>0</v>
      </c>
      <c r="H3281" s="50">
        <f t="shared" si="51"/>
        <v>0</v>
      </c>
    </row>
    <row r="3282" spans="1:8" hidden="1" x14ac:dyDescent="0.25">
      <c r="A3282" s="31" t="s">
        <v>2442</v>
      </c>
      <c r="B3282" s="31" t="s">
        <v>2542</v>
      </c>
      <c r="C3282" s="31" t="s">
        <v>2408</v>
      </c>
      <c r="D3282" s="41">
        <v>180.8346831397146</v>
      </c>
      <c r="E3282" s="31" t="s">
        <v>2409</v>
      </c>
      <c r="F3282" s="35" t="str">
        <f>INDEX('Crosswalk Particulates'!$B:$B,MATCH('2017 EPA Data'!A3282,'Crosswalk Particulates'!$A:$A,0))</f>
        <v>industry-fuel-natural gas</v>
      </c>
      <c r="G3282" s="39">
        <f>INDEX('Crosswalk Particulates'!$E:$E,MATCH('2017 EPA Data'!$B3282,'Crosswalk Particulates'!$D:$D,0))</f>
        <v>0</v>
      </c>
      <c r="H3282" s="50">
        <f t="shared" si="51"/>
        <v>0</v>
      </c>
    </row>
    <row r="3283" spans="1:8" hidden="1" x14ac:dyDescent="0.25">
      <c r="A3283" s="31" t="s">
        <v>2450</v>
      </c>
      <c r="B3283" s="31" t="s">
        <v>2582</v>
      </c>
      <c r="C3283" s="31" t="s">
        <v>2408</v>
      </c>
      <c r="D3283" s="41">
        <v>180.34577999999999</v>
      </c>
      <c r="E3283" s="31" t="s">
        <v>2409</v>
      </c>
      <c r="F3283" s="35" t="str">
        <f>INDEX('Crosswalk Particulates'!$B:$B,MATCH('2017 EPA Data'!A3283,'Crosswalk Particulates'!$A:$A,0))</f>
        <v>process-waste-industry</v>
      </c>
      <c r="G3283" s="39">
        <f>INDEX('Crosswalk Particulates'!$E:$E,MATCH('2017 EPA Data'!$B3283,'Crosswalk Particulates'!$D:$D,0))</f>
        <v>0</v>
      </c>
      <c r="H3283" s="50">
        <f t="shared" si="51"/>
        <v>0</v>
      </c>
    </row>
    <row r="3284" spans="1:8" hidden="1" x14ac:dyDescent="0.25">
      <c r="A3284" s="31" t="s">
        <v>2450</v>
      </c>
      <c r="B3284" s="31" t="s">
        <v>2632</v>
      </c>
      <c r="C3284" s="31" t="s">
        <v>2408</v>
      </c>
      <c r="D3284" s="41">
        <v>179.06034600000001</v>
      </c>
      <c r="E3284" s="31" t="s">
        <v>2409</v>
      </c>
      <c r="F3284" s="35" t="str">
        <f>INDEX('Crosswalk Particulates'!$B:$B,MATCH('2017 EPA Data'!A3284,'Crosswalk Particulates'!$A:$A,0))</f>
        <v>process-waste-industry</v>
      </c>
      <c r="G3284" s="39">
        <f>INDEX('Crosswalk Particulates'!$E:$E,MATCH('2017 EPA Data'!$B3284,'Crosswalk Particulates'!$D:$D,0))</f>
        <v>0</v>
      </c>
      <c r="H3284" s="50">
        <f t="shared" si="51"/>
        <v>0</v>
      </c>
    </row>
    <row r="3285" spans="1:8" hidden="1" x14ac:dyDescent="0.25">
      <c r="A3285" s="31" t="s">
        <v>2523</v>
      </c>
      <c r="B3285" s="31" t="s">
        <v>2434</v>
      </c>
      <c r="C3285" s="31" t="s">
        <v>2408</v>
      </c>
      <c r="D3285" s="41">
        <v>179.059</v>
      </c>
      <c r="E3285" s="31" t="s">
        <v>2409</v>
      </c>
      <c r="F3285" s="35" t="str">
        <f>INDEX('Crosswalk Particulates'!$B:$B,MATCH('2017 EPA Data'!A3285,'Crosswalk Particulates'!$A:$A,0))</f>
        <v>industry-fuel-other</v>
      </c>
      <c r="G3285" s="39">
        <f>INDEX('Crosswalk Particulates'!$E:$E,MATCH('2017 EPA Data'!$B3285,'Crosswalk Particulates'!$D:$D,0))</f>
        <v>0</v>
      </c>
      <c r="H3285" s="50">
        <f t="shared" si="51"/>
        <v>0</v>
      </c>
    </row>
    <row r="3286" spans="1:8" hidden="1" x14ac:dyDescent="0.25">
      <c r="A3286" s="31" t="s">
        <v>2493</v>
      </c>
      <c r="B3286" s="31" t="s">
        <v>2580</v>
      </c>
      <c r="C3286" s="31" t="s">
        <v>2408</v>
      </c>
      <c r="D3286" s="41">
        <v>178.71299999999999</v>
      </c>
      <c r="E3286" s="31" t="s">
        <v>2409</v>
      </c>
      <c r="F3286" s="35" t="str">
        <f>INDEX('Crosswalk Particulates'!$B:$B,MATCH('2017 EPA Data'!A3286,'Crosswalk Particulates'!$A:$A,0))</f>
        <v>process-other-industry</v>
      </c>
      <c r="G3286" s="39">
        <f>INDEX('Crosswalk Particulates'!$E:$E,MATCH('2017 EPA Data'!$B3286,'Crosswalk Particulates'!$D:$D,0))</f>
        <v>0</v>
      </c>
      <c r="H3286" s="50">
        <f t="shared" si="51"/>
        <v>0</v>
      </c>
    </row>
    <row r="3287" spans="1:8" hidden="1" x14ac:dyDescent="0.25">
      <c r="A3287" s="31" t="s">
        <v>2456</v>
      </c>
      <c r="B3287" s="31" t="s">
        <v>2665</v>
      </c>
      <c r="C3287" s="31" t="s">
        <v>2408</v>
      </c>
      <c r="D3287" s="41">
        <v>178.36549744000001</v>
      </c>
      <c r="E3287" s="31" t="s">
        <v>2409</v>
      </c>
      <c r="F3287" s="35" t="str">
        <f>INDEX('Crosswalk Particulates'!$B:$B,MATCH('2017 EPA Data'!A3287,'Crosswalk Particulates'!$A:$A,0))</f>
        <v>Electricity Sector</v>
      </c>
      <c r="G3287" s="39">
        <f>INDEX('Crosswalk Particulates'!$E:$E,MATCH('2017 EPA Data'!$B3287,'Crosswalk Particulates'!$D:$D,0))</f>
        <v>0</v>
      </c>
      <c r="H3287" s="50">
        <f t="shared" si="51"/>
        <v>0</v>
      </c>
    </row>
    <row r="3288" spans="1:8" hidden="1" x14ac:dyDescent="0.25">
      <c r="A3288" s="31" t="s">
        <v>2442</v>
      </c>
      <c r="B3288" s="31" t="s">
        <v>2606</v>
      </c>
      <c r="C3288" s="31" t="s">
        <v>2408</v>
      </c>
      <c r="D3288" s="41">
        <v>177.51141963750001</v>
      </c>
      <c r="E3288" s="31" t="s">
        <v>2409</v>
      </c>
      <c r="F3288" s="35" t="str">
        <f>INDEX('Crosswalk Particulates'!$B:$B,MATCH('2017 EPA Data'!A3288,'Crosswalk Particulates'!$A:$A,0))</f>
        <v>industry-fuel-natural gas</v>
      </c>
      <c r="G3288" s="39">
        <f>INDEX('Crosswalk Particulates'!$E:$E,MATCH('2017 EPA Data'!$B3288,'Crosswalk Particulates'!$D:$D,0))</f>
        <v>0</v>
      </c>
      <c r="H3288" s="50">
        <f t="shared" si="51"/>
        <v>0</v>
      </c>
    </row>
    <row r="3289" spans="1:8" hidden="1" x14ac:dyDescent="0.25">
      <c r="A3289" s="31" t="s">
        <v>2456</v>
      </c>
      <c r="B3289" s="31" t="s">
        <v>2648</v>
      </c>
      <c r="C3289" s="31" t="s">
        <v>2408</v>
      </c>
      <c r="D3289" s="41">
        <v>177.107596</v>
      </c>
      <c r="E3289" s="31" t="s">
        <v>2409</v>
      </c>
      <c r="F3289" s="35" t="str">
        <f>INDEX('Crosswalk Particulates'!$B:$B,MATCH('2017 EPA Data'!A3289,'Crosswalk Particulates'!$A:$A,0))</f>
        <v>Electricity Sector</v>
      </c>
      <c r="G3289" s="39">
        <f>INDEX('Crosswalk Particulates'!$E:$E,MATCH('2017 EPA Data'!$B3289,'Crosswalk Particulates'!$D:$D,0))</f>
        <v>0</v>
      </c>
      <c r="H3289" s="50">
        <f t="shared" si="51"/>
        <v>0</v>
      </c>
    </row>
    <row r="3290" spans="1:8" hidden="1" x14ac:dyDescent="0.25">
      <c r="A3290" s="31" t="s">
        <v>2444</v>
      </c>
      <c r="B3290" s="31" t="s">
        <v>2619</v>
      </c>
      <c r="C3290" s="31" t="s">
        <v>2408</v>
      </c>
      <c r="D3290" s="41">
        <v>177.06106310000001</v>
      </c>
      <c r="E3290" s="31" t="s">
        <v>2409</v>
      </c>
      <c r="F3290" s="35" t="str">
        <f>INDEX('Crosswalk Particulates'!$B:$B,MATCH('2017 EPA Data'!A3290,'Crosswalk Particulates'!$A:$A,0))</f>
        <v>process-other-industry</v>
      </c>
      <c r="G3290" s="39">
        <f>INDEX('Crosswalk Particulates'!$E:$E,MATCH('2017 EPA Data'!$B3290,'Crosswalk Particulates'!$D:$D,0))</f>
        <v>0</v>
      </c>
      <c r="H3290" s="50">
        <f t="shared" si="51"/>
        <v>0</v>
      </c>
    </row>
    <row r="3291" spans="1:8" hidden="1" x14ac:dyDescent="0.25">
      <c r="A3291" s="31" t="s">
        <v>2477</v>
      </c>
      <c r="B3291" s="31" t="s">
        <v>2551</v>
      </c>
      <c r="C3291" s="31" t="s">
        <v>2408</v>
      </c>
      <c r="D3291" s="41">
        <v>175.766052</v>
      </c>
      <c r="E3291" s="31" t="s">
        <v>2409</v>
      </c>
      <c r="F3291" s="35" t="str">
        <f>INDEX('Crosswalk Particulates'!$B:$B,MATCH('2017 EPA Data'!A3291,'Crosswalk Particulates'!$A:$A,0))</f>
        <v>process-other-industry</v>
      </c>
      <c r="G3291" s="39">
        <f>INDEX('Crosswalk Particulates'!$E:$E,MATCH('2017 EPA Data'!$B3291,'Crosswalk Particulates'!$D:$D,0))</f>
        <v>0</v>
      </c>
      <c r="H3291" s="50">
        <f t="shared" si="51"/>
        <v>0</v>
      </c>
    </row>
    <row r="3292" spans="1:8" hidden="1" x14ac:dyDescent="0.25">
      <c r="A3292" s="31" t="s">
        <v>2450</v>
      </c>
      <c r="B3292" s="31" t="s">
        <v>2625</v>
      </c>
      <c r="C3292" s="31" t="s">
        <v>2408</v>
      </c>
      <c r="D3292" s="41">
        <v>175.453313757258</v>
      </c>
      <c r="E3292" s="31" t="s">
        <v>2409</v>
      </c>
      <c r="F3292" s="35" t="str">
        <f>INDEX('Crosswalk Particulates'!$B:$B,MATCH('2017 EPA Data'!A3292,'Crosswalk Particulates'!$A:$A,0))</f>
        <v>process-waste-industry</v>
      </c>
      <c r="G3292" s="39">
        <f>INDEX('Crosswalk Particulates'!$E:$E,MATCH('2017 EPA Data'!$B3292,'Crosswalk Particulates'!$D:$D,0))</f>
        <v>0</v>
      </c>
      <c r="H3292" s="50">
        <f t="shared" si="51"/>
        <v>0</v>
      </c>
    </row>
    <row r="3293" spans="1:8" hidden="1" x14ac:dyDescent="0.25">
      <c r="A3293" s="31" t="s">
        <v>2499</v>
      </c>
      <c r="B3293" s="31" t="s">
        <v>2449</v>
      </c>
      <c r="C3293" s="31" t="s">
        <v>2408</v>
      </c>
      <c r="D3293" s="41">
        <v>175.02915411000001</v>
      </c>
      <c r="E3293" s="31" t="s">
        <v>2409</v>
      </c>
      <c r="F3293" s="35" t="str">
        <f>INDEX('Crosswalk Particulates'!$B:$B,MATCH('2017 EPA Data'!A3293,'Crosswalk Particulates'!$A:$A,0))</f>
        <v>Electricity Sector</v>
      </c>
      <c r="G3293" s="39">
        <f>INDEX('Crosswalk Particulates'!$E:$E,MATCH('2017 EPA Data'!$B3293,'Crosswalk Particulates'!$D:$D,0))</f>
        <v>0</v>
      </c>
      <c r="H3293" s="50">
        <f t="shared" si="51"/>
        <v>0</v>
      </c>
    </row>
    <row r="3294" spans="1:8" hidden="1" x14ac:dyDescent="0.25">
      <c r="A3294" s="31" t="s">
        <v>2520</v>
      </c>
      <c r="B3294" s="31" t="s">
        <v>2453</v>
      </c>
      <c r="C3294" s="31" t="s">
        <v>2408</v>
      </c>
      <c r="D3294" s="41">
        <v>174.87311304191999</v>
      </c>
      <c r="E3294" s="31" t="s">
        <v>2409</v>
      </c>
      <c r="F3294" s="35" t="str">
        <f>INDEX('Crosswalk Particulates'!$B:$B,MATCH('2017 EPA Data'!A3294,'Crosswalk Particulates'!$A:$A,0))</f>
        <v>industry-fuel-oil</v>
      </c>
      <c r="G3294" s="39">
        <f>INDEX('Crosswalk Particulates'!$E:$E,MATCH('2017 EPA Data'!$B3294,'Crosswalk Particulates'!$D:$D,0))</f>
        <v>0</v>
      </c>
      <c r="H3294" s="50">
        <f t="shared" si="51"/>
        <v>0</v>
      </c>
    </row>
    <row r="3295" spans="1:8" hidden="1" x14ac:dyDescent="0.25">
      <c r="A3295" s="31" t="s">
        <v>2498</v>
      </c>
      <c r="B3295" s="31" t="s">
        <v>2537</v>
      </c>
      <c r="C3295" s="31" t="s">
        <v>2408</v>
      </c>
      <c r="D3295" s="41">
        <v>174.62</v>
      </c>
      <c r="E3295" s="31" t="s">
        <v>2409</v>
      </c>
      <c r="F3295" s="35" t="str">
        <f>INDEX('Crosswalk Particulates'!$B:$B,MATCH('2017 EPA Data'!A3295,'Crosswalk Particulates'!$A:$A,0))</f>
        <v>process-cement-industry</v>
      </c>
      <c r="G3295" s="39">
        <f>INDEX('Crosswalk Particulates'!$E:$E,MATCH('2017 EPA Data'!$B3295,'Crosswalk Particulates'!$D:$D,0))</f>
        <v>0</v>
      </c>
      <c r="H3295" s="50">
        <f t="shared" si="51"/>
        <v>0</v>
      </c>
    </row>
    <row r="3296" spans="1:8" hidden="1" x14ac:dyDescent="0.25">
      <c r="A3296" s="31" t="s">
        <v>2433</v>
      </c>
      <c r="B3296" s="31" t="s">
        <v>2631</v>
      </c>
      <c r="C3296" s="31" t="s">
        <v>2408</v>
      </c>
      <c r="D3296" s="41">
        <v>173.82920339600199</v>
      </c>
      <c r="E3296" s="31" t="s">
        <v>2409</v>
      </c>
      <c r="F3296" s="35" t="str">
        <f>INDEX('Crosswalk Particulates'!$B:$B,MATCH('2017 EPA Data'!A3296,'Crosswalk Particulates'!$A:$A,0))</f>
        <v>process-ngps-industry</v>
      </c>
      <c r="G3296" s="39">
        <f>INDEX('Crosswalk Particulates'!$E:$E,MATCH('2017 EPA Data'!$B3296,'Crosswalk Particulates'!$D:$D,0))</f>
        <v>0</v>
      </c>
      <c r="H3296" s="50">
        <f t="shared" si="51"/>
        <v>0</v>
      </c>
    </row>
    <row r="3297" spans="1:8" hidden="1" x14ac:dyDescent="0.25">
      <c r="A3297" s="31" t="s">
        <v>2522</v>
      </c>
      <c r="B3297" s="31" t="s">
        <v>2550</v>
      </c>
      <c r="C3297" s="31" t="s">
        <v>2408</v>
      </c>
      <c r="D3297" s="41">
        <v>173.70600411397999</v>
      </c>
      <c r="E3297" s="31" t="s">
        <v>2409</v>
      </c>
      <c r="F3297" s="35" t="str">
        <f>INDEX('Crosswalk Particulates'!$B:$B,MATCH('2017 EPA Data'!A3297,'Crosswalk Particulates'!$A:$A,0))</f>
        <v>Residential Buildings Sector</v>
      </c>
      <c r="G3297" s="39">
        <f>INDEX('Crosswalk Particulates'!$E:$E,MATCH('2017 EPA Data'!$B3297,'Crosswalk Particulates'!$D:$D,0))</f>
        <v>0</v>
      </c>
      <c r="H3297" s="50">
        <f t="shared" si="51"/>
        <v>0</v>
      </c>
    </row>
    <row r="3298" spans="1:8" hidden="1" x14ac:dyDescent="0.25">
      <c r="A3298" s="31" t="s">
        <v>2410</v>
      </c>
      <c r="B3298" s="31" t="s">
        <v>2620</v>
      </c>
      <c r="C3298" s="31" t="s">
        <v>2408</v>
      </c>
      <c r="D3298" s="41">
        <v>173.4442170640927</v>
      </c>
      <c r="E3298" s="31" t="s">
        <v>2409</v>
      </c>
      <c r="F3298" s="35" t="str">
        <f>INDEX('Crosswalk Particulates'!$B:$B,MATCH('2017 EPA Data'!A3298,'Crosswalk Particulates'!$A:$A,0))</f>
        <v>process-other-industry</v>
      </c>
      <c r="G3298" s="39">
        <f>INDEX('Crosswalk Particulates'!$E:$E,MATCH('2017 EPA Data'!$B3298,'Crosswalk Particulates'!$D:$D,0))</f>
        <v>0</v>
      </c>
      <c r="H3298" s="50">
        <f t="shared" si="51"/>
        <v>0</v>
      </c>
    </row>
    <row r="3299" spans="1:8" hidden="1" x14ac:dyDescent="0.25">
      <c r="A3299" s="31" t="s">
        <v>2473</v>
      </c>
      <c r="B3299" s="31" t="s">
        <v>2449</v>
      </c>
      <c r="C3299" s="31" t="s">
        <v>2408</v>
      </c>
      <c r="D3299" s="41">
        <v>172.65208576800001</v>
      </c>
      <c r="E3299" s="31" t="s">
        <v>2409</v>
      </c>
      <c r="F3299" s="35" t="str">
        <f>INDEX('Crosswalk Particulates'!$B:$B,MATCH('2017 EPA Data'!A3299,'Crosswalk Particulates'!$A:$A,0))</f>
        <v>Commercial Buildings Sector</v>
      </c>
      <c r="G3299" s="39">
        <f>INDEX('Crosswalk Particulates'!$E:$E,MATCH('2017 EPA Data'!$B3299,'Crosswalk Particulates'!$D:$D,0))</f>
        <v>0</v>
      </c>
      <c r="H3299" s="50">
        <f t="shared" si="51"/>
        <v>0</v>
      </c>
    </row>
    <row r="3300" spans="1:8" hidden="1" x14ac:dyDescent="0.25">
      <c r="A3300" s="31" t="s">
        <v>2429</v>
      </c>
      <c r="B3300" s="31" t="s">
        <v>2458</v>
      </c>
      <c r="C3300" s="31" t="s">
        <v>2408</v>
      </c>
      <c r="D3300" s="41">
        <v>171.67</v>
      </c>
      <c r="E3300" s="31" t="s">
        <v>2409</v>
      </c>
      <c r="F3300" s="35" t="str">
        <f>INDEX('Crosswalk Particulates'!$B:$B,MATCH('2017 EPA Data'!A3300,'Crosswalk Particulates'!$A:$A,0))</f>
        <v>process-other-industry</v>
      </c>
      <c r="G3300" s="39">
        <f>INDEX('Crosswalk Particulates'!$E:$E,MATCH('2017 EPA Data'!$B3300,'Crosswalk Particulates'!$D:$D,0))</f>
        <v>0</v>
      </c>
      <c r="H3300" s="50">
        <f t="shared" si="51"/>
        <v>0</v>
      </c>
    </row>
    <row r="3301" spans="1:8" hidden="1" x14ac:dyDescent="0.25">
      <c r="A3301" s="31" t="s">
        <v>2499</v>
      </c>
      <c r="B3301" s="31" t="s">
        <v>2585</v>
      </c>
      <c r="C3301" s="31" t="s">
        <v>2408</v>
      </c>
      <c r="D3301" s="41">
        <v>171.3523873476</v>
      </c>
      <c r="E3301" s="31" t="s">
        <v>2409</v>
      </c>
      <c r="F3301" s="35" t="str">
        <f>INDEX('Crosswalk Particulates'!$B:$B,MATCH('2017 EPA Data'!A3301,'Crosswalk Particulates'!$A:$A,0))</f>
        <v>Electricity Sector</v>
      </c>
      <c r="G3301" s="39">
        <f>INDEX('Crosswalk Particulates'!$E:$E,MATCH('2017 EPA Data'!$B3301,'Crosswalk Particulates'!$D:$D,0))</f>
        <v>0</v>
      </c>
      <c r="H3301" s="50">
        <f t="shared" si="51"/>
        <v>0</v>
      </c>
    </row>
    <row r="3302" spans="1:8" hidden="1" x14ac:dyDescent="0.25">
      <c r="A3302" s="31" t="s">
        <v>2498</v>
      </c>
      <c r="B3302" s="31" t="s">
        <v>2570</v>
      </c>
      <c r="C3302" s="31" t="s">
        <v>2408</v>
      </c>
      <c r="D3302" s="41">
        <v>171.35220000000001</v>
      </c>
      <c r="E3302" s="31" t="s">
        <v>2409</v>
      </c>
      <c r="F3302" s="35" t="str">
        <f>INDEX('Crosswalk Particulates'!$B:$B,MATCH('2017 EPA Data'!A3302,'Crosswalk Particulates'!$A:$A,0))</f>
        <v>process-cement-industry</v>
      </c>
      <c r="G3302" s="39">
        <f>INDEX('Crosswalk Particulates'!$E:$E,MATCH('2017 EPA Data'!$B3302,'Crosswalk Particulates'!$D:$D,0))</f>
        <v>0</v>
      </c>
      <c r="H3302" s="50">
        <f t="shared" si="51"/>
        <v>0</v>
      </c>
    </row>
    <row r="3303" spans="1:8" hidden="1" x14ac:dyDescent="0.25">
      <c r="A3303" s="31" t="s">
        <v>2520</v>
      </c>
      <c r="B3303" s="31" t="s">
        <v>2488</v>
      </c>
      <c r="C3303" s="31" t="s">
        <v>2412</v>
      </c>
      <c r="D3303" s="41">
        <v>171.1014275696302</v>
      </c>
      <c r="E3303" s="31" t="s">
        <v>2413</v>
      </c>
      <c r="F3303" s="35" t="str">
        <f>INDEX('Crosswalk Particulates'!$B:$B,MATCH('2017 EPA Data'!A3303,'Crosswalk Particulates'!$A:$A,0))</f>
        <v>industry-fuel-oil</v>
      </c>
      <c r="G3303" s="39" t="str">
        <f>INDEX('Crosswalk Particulates'!$E:$E,MATCH('2017 EPA Data'!$B3303,'Crosswalk Particulates'!$D:$D,0))</f>
        <v>CH4</v>
      </c>
      <c r="H3303" s="50">
        <f t="shared" si="51"/>
        <v>155220788.67979988</v>
      </c>
    </row>
    <row r="3304" spans="1:8" hidden="1" x14ac:dyDescent="0.25">
      <c r="A3304" s="31" t="s">
        <v>2498</v>
      </c>
      <c r="B3304" s="31" t="s">
        <v>2552</v>
      </c>
      <c r="C3304" s="31" t="s">
        <v>2408</v>
      </c>
      <c r="D3304" s="41">
        <v>170.53408999999999</v>
      </c>
      <c r="E3304" s="31" t="s">
        <v>2409</v>
      </c>
      <c r="F3304" s="35" t="str">
        <f>INDEX('Crosswalk Particulates'!$B:$B,MATCH('2017 EPA Data'!A3304,'Crosswalk Particulates'!$A:$A,0))</f>
        <v>process-cement-industry</v>
      </c>
      <c r="G3304" s="39">
        <f>INDEX('Crosswalk Particulates'!$E:$E,MATCH('2017 EPA Data'!$B3304,'Crosswalk Particulates'!$D:$D,0))</f>
        <v>0</v>
      </c>
      <c r="H3304" s="50">
        <f t="shared" si="51"/>
        <v>0</v>
      </c>
    </row>
    <row r="3305" spans="1:8" hidden="1" x14ac:dyDescent="0.25">
      <c r="A3305" s="31" t="s">
        <v>2498</v>
      </c>
      <c r="B3305" s="31" t="s">
        <v>2547</v>
      </c>
      <c r="C3305" s="31" t="s">
        <v>2408</v>
      </c>
      <c r="D3305" s="41">
        <v>170.48456587699999</v>
      </c>
      <c r="E3305" s="31" t="s">
        <v>2409</v>
      </c>
      <c r="F3305" s="35" t="str">
        <f>INDEX('Crosswalk Particulates'!$B:$B,MATCH('2017 EPA Data'!A3305,'Crosswalk Particulates'!$A:$A,0))</f>
        <v>process-cement-industry</v>
      </c>
      <c r="G3305" s="39">
        <f>INDEX('Crosswalk Particulates'!$E:$E,MATCH('2017 EPA Data'!$B3305,'Crosswalk Particulates'!$D:$D,0))</f>
        <v>0</v>
      </c>
      <c r="H3305" s="50">
        <f t="shared" si="51"/>
        <v>0</v>
      </c>
    </row>
    <row r="3306" spans="1:8" hidden="1" x14ac:dyDescent="0.25">
      <c r="A3306" s="31" t="s">
        <v>2546</v>
      </c>
      <c r="B3306" s="31" t="s">
        <v>2590</v>
      </c>
      <c r="C3306" s="31" t="s">
        <v>2408</v>
      </c>
      <c r="D3306" s="41">
        <v>170</v>
      </c>
      <c r="E3306" s="31" t="s">
        <v>2409</v>
      </c>
      <c r="F3306" s="35" t="str">
        <f>INDEX('Crosswalk Particulates'!$B:$B,MATCH('2017 EPA Data'!A3306,'Crosswalk Particulates'!$A:$A,0))</f>
        <v>Commercial Buildings Sector</v>
      </c>
      <c r="G3306" s="39">
        <f>INDEX('Crosswalk Particulates'!$E:$E,MATCH('2017 EPA Data'!$B3306,'Crosswalk Particulates'!$D:$D,0))</f>
        <v>0</v>
      </c>
      <c r="H3306" s="50">
        <f t="shared" si="51"/>
        <v>0</v>
      </c>
    </row>
    <row r="3307" spans="1:8" hidden="1" x14ac:dyDescent="0.25">
      <c r="A3307" s="31" t="s">
        <v>2483</v>
      </c>
      <c r="B3307" s="31" t="s">
        <v>2623</v>
      </c>
      <c r="D3307" s="41">
        <v>169.68143844769475</v>
      </c>
      <c r="E3307" s="31" t="s">
        <v>2413</v>
      </c>
      <c r="F3307" s="35" t="str">
        <f>INDEX('Crosswalk Particulates'!$B:$B,MATCH('2017 EPA Data'!A3307,'Crosswalk Particulates'!$A:$A,0))</f>
        <v>process-ngps-industry</v>
      </c>
      <c r="G3307" s="39">
        <f>INDEX('Crosswalk Particulates'!$E:$E,MATCH('2017 EPA Data'!$B3307,'Crosswalk Particulates'!$D:$D,0))</f>
        <v>0</v>
      </c>
      <c r="H3307" s="50">
        <f t="shared" si="51"/>
        <v>153932594.68542856</v>
      </c>
    </row>
    <row r="3308" spans="1:8" hidden="1" x14ac:dyDescent="0.25">
      <c r="A3308" s="31" t="s">
        <v>2472</v>
      </c>
      <c r="B3308" s="31" t="s">
        <v>2527</v>
      </c>
      <c r="C3308" s="31" t="s">
        <v>2408</v>
      </c>
      <c r="D3308" s="41">
        <v>169.16724933886758</v>
      </c>
      <c r="E3308" s="31" t="s">
        <v>2409</v>
      </c>
      <c r="F3308" s="35" t="str">
        <f>INDEX('Crosswalk Particulates'!$B:$B,MATCH('2017 EPA Data'!A3308,'Crosswalk Particulates'!$A:$A,0))</f>
        <v>Electricity Sector</v>
      </c>
      <c r="G3308" s="39">
        <f>INDEX('Crosswalk Particulates'!$E:$E,MATCH('2017 EPA Data'!$B3308,'Crosswalk Particulates'!$D:$D,0))</f>
        <v>0</v>
      </c>
      <c r="H3308" s="50">
        <f t="shared" si="51"/>
        <v>0</v>
      </c>
    </row>
    <row r="3309" spans="1:8" hidden="1" x14ac:dyDescent="0.25">
      <c r="A3309" s="31" t="s">
        <v>2614</v>
      </c>
      <c r="B3309" s="31" t="s">
        <v>2501</v>
      </c>
      <c r="C3309" s="31" t="s">
        <v>2448</v>
      </c>
      <c r="D3309" s="41">
        <v>169.05986680345001</v>
      </c>
      <c r="E3309" s="31" t="s">
        <v>2413</v>
      </c>
      <c r="F3309" s="35" t="str">
        <f>INDEX('Crosswalk Particulates'!$B:$B,MATCH('2017 EPA Data'!A3309,'Crosswalk Particulates'!$A:$A,0))</f>
        <v>Residential Buildings Sector</v>
      </c>
      <c r="G3309" s="39" t="str">
        <f>INDEX('Crosswalk Particulates'!$E:$E,MATCH('2017 EPA Data'!$B3309,'Crosswalk Particulates'!$D:$D,0))</f>
        <v>PM25</v>
      </c>
      <c r="H3309" s="50">
        <f t="shared" si="51"/>
        <v>153368713.70435721</v>
      </c>
    </row>
    <row r="3310" spans="1:8" hidden="1" x14ac:dyDescent="0.25">
      <c r="A3310" s="31" t="s">
        <v>2456</v>
      </c>
      <c r="B3310" s="31" t="s">
        <v>2682</v>
      </c>
      <c r="C3310" s="31" t="s">
        <v>2408</v>
      </c>
      <c r="D3310" s="41">
        <v>167.9549744</v>
      </c>
      <c r="E3310" s="31" t="s">
        <v>2409</v>
      </c>
      <c r="F3310" s="35" t="str">
        <f>INDEX('Crosswalk Particulates'!$B:$B,MATCH('2017 EPA Data'!A3310,'Crosswalk Particulates'!$A:$A,0))</f>
        <v>Electricity Sector</v>
      </c>
      <c r="G3310" s="39">
        <f>INDEX('Crosswalk Particulates'!$E:$E,MATCH('2017 EPA Data'!$B3310,'Crosswalk Particulates'!$D:$D,0))</f>
        <v>0</v>
      </c>
      <c r="H3310" s="50">
        <f t="shared" si="51"/>
        <v>0</v>
      </c>
    </row>
    <row r="3311" spans="1:8" hidden="1" x14ac:dyDescent="0.25">
      <c r="A3311" s="31" t="s">
        <v>2433</v>
      </c>
      <c r="B3311" s="31" t="s">
        <v>2576</v>
      </c>
      <c r="C3311" s="31" t="s">
        <v>2408</v>
      </c>
      <c r="D3311" s="41">
        <v>167.66366063335278</v>
      </c>
      <c r="E3311" s="31" t="s">
        <v>2409</v>
      </c>
      <c r="F3311" s="35" t="str">
        <f>INDEX('Crosswalk Particulates'!$B:$B,MATCH('2017 EPA Data'!A3311,'Crosswalk Particulates'!$A:$A,0))</f>
        <v>process-ngps-industry</v>
      </c>
      <c r="G3311" s="39">
        <f>INDEX('Crosswalk Particulates'!$E:$E,MATCH('2017 EPA Data'!$B3311,'Crosswalk Particulates'!$D:$D,0))</f>
        <v>0</v>
      </c>
      <c r="H3311" s="50">
        <f t="shared" si="51"/>
        <v>0</v>
      </c>
    </row>
    <row r="3312" spans="1:8" hidden="1" x14ac:dyDescent="0.25">
      <c r="A3312" s="31" t="s">
        <v>2473</v>
      </c>
      <c r="B3312" s="31" t="s">
        <v>2642</v>
      </c>
      <c r="C3312" s="31" t="s">
        <v>2408</v>
      </c>
      <c r="D3312" s="41">
        <v>167.36459127970437</v>
      </c>
      <c r="E3312" s="31" t="s">
        <v>2409</v>
      </c>
      <c r="F3312" s="35" t="str">
        <f>INDEX('Crosswalk Particulates'!$B:$B,MATCH('2017 EPA Data'!A3312,'Crosswalk Particulates'!$A:$A,0))</f>
        <v>Commercial Buildings Sector</v>
      </c>
      <c r="G3312" s="39">
        <f>INDEX('Crosswalk Particulates'!$E:$E,MATCH('2017 EPA Data'!$B3312,'Crosswalk Particulates'!$D:$D,0))</f>
        <v>0</v>
      </c>
      <c r="H3312" s="50">
        <f t="shared" si="51"/>
        <v>0</v>
      </c>
    </row>
    <row r="3313" spans="1:8" hidden="1" x14ac:dyDescent="0.25">
      <c r="A3313" s="31" t="s">
        <v>2546</v>
      </c>
      <c r="B3313" s="31" t="s">
        <v>2489</v>
      </c>
      <c r="C3313" s="31" t="s">
        <v>2408</v>
      </c>
      <c r="D3313" s="41">
        <v>167.02573061999999</v>
      </c>
      <c r="E3313" s="31" t="s">
        <v>2409</v>
      </c>
      <c r="F3313" s="35" t="str">
        <f>INDEX('Crosswalk Particulates'!$B:$B,MATCH('2017 EPA Data'!A3313,'Crosswalk Particulates'!$A:$A,0))</f>
        <v>Commercial Buildings Sector</v>
      </c>
      <c r="G3313" s="39">
        <f>INDEX('Crosswalk Particulates'!$E:$E,MATCH('2017 EPA Data'!$B3313,'Crosswalk Particulates'!$D:$D,0))</f>
        <v>0</v>
      </c>
      <c r="H3313" s="50">
        <f t="shared" si="51"/>
        <v>0</v>
      </c>
    </row>
    <row r="3314" spans="1:8" hidden="1" x14ac:dyDescent="0.25">
      <c r="A3314" s="31" t="s">
        <v>2442</v>
      </c>
      <c r="B3314" s="31" t="s">
        <v>2459</v>
      </c>
      <c r="C3314" s="31" t="s">
        <v>2408</v>
      </c>
      <c r="D3314" s="41">
        <v>166.97925499999999</v>
      </c>
      <c r="E3314" s="31" t="s">
        <v>2409</v>
      </c>
      <c r="F3314" s="35" t="str">
        <f>INDEX('Crosswalk Particulates'!$B:$B,MATCH('2017 EPA Data'!A3314,'Crosswalk Particulates'!$A:$A,0))</f>
        <v>industry-fuel-natural gas</v>
      </c>
      <c r="G3314" s="39">
        <f>INDEX('Crosswalk Particulates'!$E:$E,MATCH('2017 EPA Data'!$B3314,'Crosswalk Particulates'!$D:$D,0))</f>
        <v>0</v>
      </c>
      <c r="H3314" s="50">
        <f t="shared" si="51"/>
        <v>0</v>
      </c>
    </row>
    <row r="3315" spans="1:8" hidden="1" x14ac:dyDescent="0.25">
      <c r="A3315" s="31" t="s">
        <v>2486</v>
      </c>
      <c r="B3315" s="31" t="s">
        <v>2580</v>
      </c>
      <c r="C3315" s="31" t="s">
        <v>2408</v>
      </c>
      <c r="D3315" s="41">
        <v>166.46</v>
      </c>
      <c r="E3315" s="31" t="s">
        <v>2409</v>
      </c>
      <c r="F3315" s="35" t="str">
        <f>INDEX('Crosswalk Particulates'!$B:$B,MATCH('2017 EPA Data'!A3315,'Crosswalk Particulates'!$A:$A,0))</f>
        <v>process-other-industry</v>
      </c>
      <c r="G3315" s="39">
        <f>INDEX('Crosswalk Particulates'!$E:$E,MATCH('2017 EPA Data'!$B3315,'Crosswalk Particulates'!$D:$D,0))</f>
        <v>0</v>
      </c>
      <c r="H3315" s="50">
        <f t="shared" si="51"/>
        <v>0</v>
      </c>
    </row>
    <row r="3316" spans="1:8" hidden="1" x14ac:dyDescent="0.25">
      <c r="A3316" s="31" t="s">
        <v>2540</v>
      </c>
      <c r="B3316" s="31" t="s">
        <v>2581</v>
      </c>
      <c r="C3316" s="31" t="s">
        <v>2408</v>
      </c>
      <c r="D3316" s="41">
        <v>166.15755767904</v>
      </c>
      <c r="E3316" s="31" t="s">
        <v>2409</v>
      </c>
      <c r="F3316" s="35" t="str">
        <f>INDEX('Crosswalk Particulates'!$B:$B,MATCH('2017 EPA Data'!A3316,'Crosswalk Particulates'!$A:$A,0))</f>
        <v>Electricity Sector</v>
      </c>
      <c r="G3316" s="39">
        <f>INDEX('Crosswalk Particulates'!$E:$E,MATCH('2017 EPA Data'!$B3316,'Crosswalk Particulates'!$D:$D,0))</f>
        <v>0</v>
      </c>
      <c r="H3316" s="50">
        <f t="shared" si="51"/>
        <v>0</v>
      </c>
    </row>
    <row r="3317" spans="1:8" hidden="1" x14ac:dyDescent="0.25">
      <c r="A3317" s="31" t="s">
        <v>2487</v>
      </c>
      <c r="B3317" s="31" t="s">
        <v>2536</v>
      </c>
      <c r="C3317" s="31" t="s">
        <v>2408</v>
      </c>
      <c r="D3317" s="41">
        <v>166.09917999999999</v>
      </c>
      <c r="E3317" s="31" t="s">
        <v>2409</v>
      </c>
      <c r="F3317" s="35" t="str">
        <f>INDEX('Crosswalk Particulates'!$B:$B,MATCH('2017 EPA Data'!A3317,'Crosswalk Particulates'!$A:$A,0))</f>
        <v>industry-fuel-coal</v>
      </c>
      <c r="G3317" s="39">
        <f>INDEX('Crosswalk Particulates'!$E:$E,MATCH('2017 EPA Data'!$B3317,'Crosswalk Particulates'!$D:$D,0))</f>
        <v>0</v>
      </c>
      <c r="H3317" s="50">
        <f t="shared" si="51"/>
        <v>0</v>
      </c>
    </row>
    <row r="3318" spans="1:8" hidden="1" x14ac:dyDescent="0.25">
      <c r="A3318" s="31" t="s">
        <v>2475</v>
      </c>
      <c r="B3318" s="31" t="s">
        <v>2547</v>
      </c>
      <c r="C3318" s="31" t="s">
        <v>2408</v>
      </c>
      <c r="D3318" s="41">
        <v>165.29644500073601</v>
      </c>
      <c r="E3318" s="31" t="s">
        <v>2409</v>
      </c>
      <c r="F3318" s="35" t="str">
        <f>INDEX('Crosswalk Particulates'!$B:$B,MATCH('2017 EPA Data'!A3318,'Crosswalk Particulates'!$A:$A,0))</f>
        <v>Electricity Sector</v>
      </c>
      <c r="G3318" s="39">
        <f>INDEX('Crosswalk Particulates'!$E:$E,MATCH('2017 EPA Data'!$B3318,'Crosswalk Particulates'!$D:$D,0))</f>
        <v>0</v>
      </c>
      <c r="H3318" s="50">
        <f t="shared" si="51"/>
        <v>0</v>
      </c>
    </row>
    <row r="3319" spans="1:8" hidden="1" x14ac:dyDescent="0.25">
      <c r="A3319" s="31" t="s">
        <v>2498</v>
      </c>
      <c r="B3319" s="31" t="s">
        <v>2459</v>
      </c>
      <c r="C3319" s="31" t="s">
        <v>2408</v>
      </c>
      <c r="D3319" s="41">
        <v>165.1352</v>
      </c>
      <c r="E3319" s="31" t="s">
        <v>2409</v>
      </c>
      <c r="F3319" s="35" t="str">
        <f>INDEX('Crosswalk Particulates'!$B:$B,MATCH('2017 EPA Data'!A3319,'Crosswalk Particulates'!$A:$A,0))</f>
        <v>process-cement-industry</v>
      </c>
      <c r="G3319" s="39">
        <f>INDEX('Crosswalk Particulates'!$E:$E,MATCH('2017 EPA Data'!$B3319,'Crosswalk Particulates'!$D:$D,0))</f>
        <v>0</v>
      </c>
      <c r="H3319" s="50">
        <f t="shared" si="51"/>
        <v>0</v>
      </c>
    </row>
    <row r="3320" spans="1:8" hidden="1" x14ac:dyDescent="0.25">
      <c r="A3320" s="31" t="s">
        <v>2523</v>
      </c>
      <c r="B3320" s="31" t="s">
        <v>2541</v>
      </c>
      <c r="C3320" s="31" t="s">
        <v>2408</v>
      </c>
      <c r="D3320" s="41">
        <v>164.33877478996001</v>
      </c>
      <c r="E3320" s="31" t="s">
        <v>2409</v>
      </c>
      <c r="F3320" s="35" t="str">
        <f>INDEX('Crosswalk Particulates'!$B:$B,MATCH('2017 EPA Data'!A3320,'Crosswalk Particulates'!$A:$A,0))</f>
        <v>industry-fuel-other</v>
      </c>
      <c r="G3320" s="39">
        <f>INDEX('Crosswalk Particulates'!$E:$E,MATCH('2017 EPA Data'!$B3320,'Crosswalk Particulates'!$D:$D,0))</f>
        <v>0</v>
      </c>
      <c r="H3320" s="50">
        <f t="shared" si="51"/>
        <v>0</v>
      </c>
    </row>
    <row r="3321" spans="1:8" hidden="1" x14ac:dyDescent="0.25">
      <c r="A3321" s="31" t="s">
        <v>2477</v>
      </c>
      <c r="B3321" s="31" t="s">
        <v>2547</v>
      </c>
      <c r="C3321" s="31" t="s">
        <v>2408</v>
      </c>
      <c r="D3321" s="41">
        <v>163.73360543202</v>
      </c>
      <c r="E3321" s="31" t="s">
        <v>2409</v>
      </c>
      <c r="F3321" s="35" t="str">
        <f>INDEX('Crosswalk Particulates'!$B:$B,MATCH('2017 EPA Data'!A3321,'Crosswalk Particulates'!$A:$A,0))</f>
        <v>process-other-industry</v>
      </c>
      <c r="G3321" s="39">
        <f>INDEX('Crosswalk Particulates'!$E:$E,MATCH('2017 EPA Data'!$B3321,'Crosswalk Particulates'!$D:$D,0))</f>
        <v>0</v>
      </c>
      <c r="H3321" s="50">
        <f t="shared" si="51"/>
        <v>0</v>
      </c>
    </row>
    <row r="3322" spans="1:8" hidden="1" x14ac:dyDescent="0.25">
      <c r="A3322" s="31" t="s">
        <v>2442</v>
      </c>
      <c r="B3322" s="31" t="s">
        <v>2566</v>
      </c>
      <c r="C3322" s="31" t="s">
        <v>2408</v>
      </c>
      <c r="D3322" s="41">
        <v>163.42593304587535</v>
      </c>
      <c r="E3322" s="31" t="s">
        <v>2409</v>
      </c>
      <c r="F3322" s="35" t="str">
        <f>INDEX('Crosswalk Particulates'!$B:$B,MATCH('2017 EPA Data'!A3322,'Crosswalk Particulates'!$A:$A,0))</f>
        <v>industry-fuel-natural gas</v>
      </c>
      <c r="G3322" s="39">
        <f>INDEX('Crosswalk Particulates'!$E:$E,MATCH('2017 EPA Data'!$B3322,'Crosswalk Particulates'!$D:$D,0))</f>
        <v>0</v>
      </c>
      <c r="H3322" s="50">
        <f t="shared" si="51"/>
        <v>0</v>
      </c>
    </row>
    <row r="3323" spans="1:8" hidden="1" x14ac:dyDescent="0.25">
      <c r="A3323" s="31" t="s">
        <v>2410</v>
      </c>
      <c r="B3323" s="31" t="s">
        <v>2649</v>
      </c>
      <c r="C3323" s="31" t="s">
        <v>2408</v>
      </c>
      <c r="D3323" s="41">
        <v>163.00441000000001</v>
      </c>
      <c r="E3323" s="31" t="s">
        <v>2409</v>
      </c>
      <c r="F3323" s="35" t="str">
        <f>INDEX('Crosswalk Particulates'!$B:$B,MATCH('2017 EPA Data'!A3323,'Crosswalk Particulates'!$A:$A,0))</f>
        <v>process-other-industry</v>
      </c>
      <c r="G3323" s="39">
        <f>INDEX('Crosswalk Particulates'!$E:$E,MATCH('2017 EPA Data'!$B3323,'Crosswalk Particulates'!$D:$D,0))</f>
        <v>0</v>
      </c>
      <c r="H3323" s="50">
        <f t="shared" si="51"/>
        <v>0</v>
      </c>
    </row>
    <row r="3324" spans="1:8" hidden="1" x14ac:dyDescent="0.25">
      <c r="A3324" s="31" t="s">
        <v>2477</v>
      </c>
      <c r="B3324" s="31" t="s">
        <v>2590</v>
      </c>
      <c r="C3324" s="31" t="s">
        <v>2408</v>
      </c>
      <c r="D3324" s="41">
        <v>162.65</v>
      </c>
      <c r="E3324" s="31" t="s">
        <v>2409</v>
      </c>
      <c r="F3324" s="35" t="str">
        <f>INDEX('Crosswalk Particulates'!$B:$B,MATCH('2017 EPA Data'!A3324,'Crosswalk Particulates'!$A:$A,0))</f>
        <v>process-other-industry</v>
      </c>
      <c r="G3324" s="39">
        <f>INDEX('Crosswalk Particulates'!$E:$E,MATCH('2017 EPA Data'!$B3324,'Crosswalk Particulates'!$D:$D,0))</f>
        <v>0</v>
      </c>
      <c r="H3324" s="50">
        <f t="shared" si="51"/>
        <v>0</v>
      </c>
    </row>
    <row r="3325" spans="1:8" hidden="1" x14ac:dyDescent="0.25">
      <c r="A3325" s="31" t="s">
        <v>2472</v>
      </c>
      <c r="B3325" s="31" t="s">
        <v>2474</v>
      </c>
      <c r="D3325" s="41">
        <v>162.53540000000001</v>
      </c>
      <c r="E3325" s="31" t="s">
        <v>2409</v>
      </c>
      <c r="F3325" s="35" t="str">
        <f>INDEX('Crosswalk Particulates'!$B:$B,MATCH('2017 EPA Data'!A3325,'Crosswalk Particulates'!$A:$A,0))</f>
        <v>Electricity Sector</v>
      </c>
      <c r="G3325" s="39">
        <f>INDEX('Crosswalk Particulates'!$E:$E,MATCH('2017 EPA Data'!$B3325,'Crosswalk Particulates'!$D:$D,0))</f>
        <v>0</v>
      </c>
      <c r="H3325" s="50">
        <f t="shared" si="51"/>
        <v>0</v>
      </c>
    </row>
    <row r="3326" spans="1:8" hidden="1" x14ac:dyDescent="0.25">
      <c r="A3326" s="31" t="s">
        <v>2498</v>
      </c>
      <c r="B3326" s="31" t="s">
        <v>2465</v>
      </c>
      <c r="C3326" s="31" t="s">
        <v>2408</v>
      </c>
      <c r="D3326" s="41">
        <v>162.50094000000001</v>
      </c>
      <c r="E3326" s="31" t="s">
        <v>2409</v>
      </c>
      <c r="F3326" s="35" t="str">
        <f>INDEX('Crosswalk Particulates'!$B:$B,MATCH('2017 EPA Data'!A3326,'Crosswalk Particulates'!$A:$A,0))</f>
        <v>process-cement-industry</v>
      </c>
      <c r="G3326" s="39">
        <f>INDEX('Crosswalk Particulates'!$E:$E,MATCH('2017 EPA Data'!$B3326,'Crosswalk Particulates'!$D:$D,0))</f>
        <v>0</v>
      </c>
      <c r="H3326" s="50">
        <f t="shared" si="51"/>
        <v>0</v>
      </c>
    </row>
    <row r="3327" spans="1:8" hidden="1" x14ac:dyDescent="0.25">
      <c r="A3327" s="31" t="s">
        <v>2469</v>
      </c>
      <c r="B3327" s="31" t="s">
        <v>2694</v>
      </c>
      <c r="C3327" s="31" t="s">
        <v>2408</v>
      </c>
      <c r="D3327" s="41">
        <v>162.00021820000001</v>
      </c>
      <c r="E3327" s="31" t="s">
        <v>2409</v>
      </c>
      <c r="F3327" s="35" t="str">
        <f>INDEX('Crosswalk Particulates'!$B:$B,MATCH('2017 EPA Data'!A3327,'Crosswalk Particulates'!$A:$A,0))</f>
        <v>process-chemicals-industry</v>
      </c>
      <c r="G3327" s="39">
        <f>INDEX('Crosswalk Particulates'!$E:$E,MATCH('2017 EPA Data'!$B3327,'Crosswalk Particulates'!$D:$D,0))</f>
        <v>0</v>
      </c>
      <c r="H3327" s="50">
        <f t="shared" si="51"/>
        <v>0</v>
      </c>
    </row>
    <row r="3328" spans="1:8" hidden="1" x14ac:dyDescent="0.25">
      <c r="A3328" s="31" t="s">
        <v>2493</v>
      </c>
      <c r="B3328" s="31" t="s">
        <v>2607</v>
      </c>
      <c r="D3328" s="41">
        <v>161.88289367592617</v>
      </c>
      <c r="E3328" s="31" t="s">
        <v>2413</v>
      </c>
      <c r="F3328" s="35" t="str">
        <f>INDEX('Crosswalk Particulates'!$B:$B,MATCH('2017 EPA Data'!A3328,'Crosswalk Particulates'!$A:$A,0))</f>
        <v>process-other-industry</v>
      </c>
      <c r="G3328" s="39" t="str">
        <f>INDEX('Crosswalk Particulates'!$E:$E,MATCH('2017 EPA Data'!$B3328,'Crosswalk Particulates'!$D:$D,0))</f>
        <v>BC</v>
      </c>
      <c r="H3328" s="50">
        <f t="shared" si="51"/>
        <v>146857865.46064737</v>
      </c>
    </row>
    <row r="3329" spans="1:8" hidden="1" x14ac:dyDescent="0.25">
      <c r="A3329" s="31" t="s">
        <v>2469</v>
      </c>
      <c r="B3329" s="31" t="s">
        <v>2695</v>
      </c>
      <c r="C3329" s="31" t="s">
        <v>2408</v>
      </c>
      <c r="D3329" s="41">
        <v>160.81979999999999</v>
      </c>
      <c r="E3329" s="31" t="s">
        <v>2409</v>
      </c>
      <c r="F3329" s="35" t="str">
        <f>INDEX('Crosswalk Particulates'!$B:$B,MATCH('2017 EPA Data'!A3329,'Crosswalk Particulates'!$A:$A,0))</f>
        <v>process-chemicals-industry</v>
      </c>
      <c r="G3329" s="39">
        <f>INDEX('Crosswalk Particulates'!$E:$E,MATCH('2017 EPA Data'!$B3329,'Crosswalk Particulates'!$D:$D,0))</f>
        <v>0</v>
      </c>
      <c r="H3329" s="50">
        <f t="shared" si="51"/>
        <v>0</v>
      </c>
    </row>
    <row r="3330" spans="1:8" hidden="1" x14ac:dyDescent="0.25">
      <c r="A3330" s="31" t="s">
        <v>2454</v>
      </c>
      <c r="B3330" s="31" t="s">
        <v>2511</v>
      </c>
      <c r="C3330" s="31" t="s">
        <v>2408</v>
      </c>
      <c r="D3330" s="41">
        <v>160.75571502478135</v>
      </c>
      <c r="E3330" s="31" t="s">
        <v>2409</v>
      </c>
      <c r="F3330" s="35" t="str">
        <f>INDEX('Crosswalk Particulates'!$B:$B,MATCH('2017 EPA Data'!A3330,'Crosswalk Particulates'!$A:$A,0))</f>
        <v>Other-EPA</v>
      </c>
      <c r="G3330" s="39">
        <f>INDEX('Crosswalk Particulates'!$E:$E,MATCH('2017 EPA Data'!$B3330,'Crosswalk Particulates'!$D:$D,0))</f>
        <v>0</v>
      </c>
      <c r="H3330" s="50">
        <f t="shared" si="51"/>
        <v>0</v>
      </c>
    </row>
    <row r="3331" spans="1:8" hidden="1" x14ac:dyDescent="0.25">
      <c r="A3331" s="31" t="s">
        <v>2499</v>
      </c>
      <c r="B3331" s="31" t="s">
        <v>2607</v>
      </c>
      <c r="D3331" s="41">
        <v>160.56445302339992</v>
      </c>
      <c r="E3331" s="31" t="s">
        <v>2413</v>
      </c>
      <c r="F3331" s="35" t="str">
        <f>INDEX('Crosswalk Particulates'!$B:$B,MATCH('2017 EPA Data'!A3331,'Crosswalk Particulates'!$A:$A,0))</f>
        <v>Electricity Sector</v>
      </c>
      <c r="G3331" s="39" t="str">
        <f>INDEX('Crosswalk Particulates'!$E:$E,MATCH('2017 EPA Data'!$B3331,'Crosswalk Particulates'!$D:$D,0))</f>
        <v>BC</v>
      </c>
      <c r="H3331" s="50">
        <f t="shared" si="51"/>
        <v>145661794.79765213</v>
      </c>
    </row>
    <row r="3332" spans="1:8" hidden="1" x14ac:dyDescent="0.25">
      <c r="A3332" s="31" t="s">
        <v>2498</v>
      </c>
      <c r="B3332" s="31" t="s">
        <v>2464</v>
      </c>
      <c r="C3332" s="31" t="s">
        <v>2408</v>
      </c>
      <c r="D3332" s="41">
        <v>160.09079</v>
      </c>
      <c r="E3332" s="31" t="s">
        <v>2409</v>
      </c>
      <c r="F3332" s="35" t="str">
        <f>INDEX('Crosswalk Particulates'!$B:$B,MATCH('2017 EPA Data'!A3332,'Crosswalk Particulates'!$A:$A,0))</f>
        <v>process-cement-industry</v>
      </c>
      <c r="G3332" s="39">
        <f>INDEX('Crosswalk Particulates'!$E:$E,MATCH('2017 EPA Data'!$B3332,'Crosswalk Particulates'!$D:$D,0))</f>
        <v>0</v>
      </c>
      <c r="H3332" s="50">
        <f t="shared" ref="H3332:H3395" si="52">IF(E3332="TON",D3332/metricton_to_shortton,0)*10^6</f>
        <v>0</v>
      </c>
    </row>
    <row r="3333" spans="1:8" hidden="1" x14ac:dyDescent="0.25">
      <c r="A3333" s="31" t="s">
        <v>2472</v>
      </c>
      <c r="B3333" s="31" t="s">
        <v>2465</v>
      </c>
      <c r="C3333" s="31" t="s">
        <v>2408</v>
      </c>
      <c r="D3333" s="41">
        <v>160</v>
      </c>
      <c r="E3333" s="31" t="s">
        <v>2409</v>
      </c>
      <c r="F3333" s="35" t="str">
        <f>INDEX('Crosswalk Particulates'!$B:$B,MATCH('2017 EPA Data'!A3333,'Crosswalk Particulates'!$A:$A,0))</f>
        <v>Electricity Sector</v>
      </c>
      <c r="G3333" s="39">
        <f>INDEX('Crosswalk Particulates'!$E:$E,MATCH('2017 EPA Data'!$B3333,'Crosswalk Particulates'!$D:$D,0))</f>
        <v>0</v>
      </c>
      <c r="H3333" s="50">
        <f t="shared" si="52"/>
        <v>0</v>
      </c>
    </row>
    <row r="3334" spans="1:8" hidden="1" x14ac:dyDescent="0.25">
      <c r="A3334" s="31" t="s">
        <v>2499</v>
      </c>
      <c r="B3334" s="31" t="s">
        <v>2550</v>
      </c>
      <c r="C3334" s="31" t="s">
        <v>2408</v>
      </c>
      <c r="D3334" s="41">
        <v>159.86115699999999</v>
      </c>
      <c r="E3334" s="31" t="s">
        <v>2409</v>
      </c>
      <c r="F3334" s="35" t="str">
        <f>INDEX('Crosswalk Particulates'!$B:$B,MATCH('2017 EPA Data'!A3334,'Crosswalk Particulates'!$A:$A,0))</f>
        <v>Electricity Sector</v>
      </c>
      <c r="G3334" s="39">
        <f>INDEX('Crosswalk Particulates'!$E:$E,MATCH('2017 EPA Data'!$B3334,'Crosswalk Particulates'!$D:$D,0))</f>
        <v>0</v>
      </c>
      <c r="H3334" s="50">
        <f t="shared" si="52"/>
        <v>0</v>
      </c>
    </row>
    <row r="3335" spans="1:8" hidden="1" x14ac:dyDescent="0.25">
      <c r="A3335" s="31" t="s">
        <v>2446</v>
      </c>
      <c r="B3335" s="31" t="s">
        <v>2585</v>
      </c>
      <c r="C3335" s="31" t="s">
        <v>2408</v>
      </c>
      <c r="D3335" s="41">
        <v>159.74763487999999</v>
      </c>
      <c r="E3335" s="31" t="s">
        <v>2409</v>
      </c>
      <c r="F3335" s="35" t="str">
        <f>INDEX('Crosswalk Particulates'!$B:$B,MATCH('2017 EPA Data'!A3335,'Crosswalk Particulates'!$A:$A,0))</f>
        <v>process-other-industry</v>
      </c>
      <c r="G3335" s="39">
        <f>INDEX('Crosswalk Particulates'!$E:$E,MATCH('2017 EPA Data'!$B3335,'Crosswalk Particulates'!$D:$D,0))</f>
        <v>0</v>
      </c>
      <c r="H3335" s="50">
        <f t="shared" si="52"/>
        <v>0</v>
      </c>
    </row>
    <row r="3336" spans="1:8" hidden="1" x14ac:dyDescent="0.25">
      <c r="A3336" s="31" t="s">
        <v>2472</v>
      </c>
      <c r="B3336" s="31" t="s">
        <v>2533</v>
      </c>
      <c r="C3336" s="31" t="s">
        <v>2408</v>
      </c>
      <c r="D3336" s="41">
        <v>159.24373393926834</v>
      </c>
      <c r="E3336" s="31" t="s">
        <v>2409</v>
      </c>
      <c r="F3336" s="35" t="str">
        <f>INDEX('Crosswalk Particulates'!$B:$B,MATCH('2017 EPA Data'!A3336,'Crosswalk Particulates'!$A:$A,0))</f>
        <v>Electricity Sector</v>
      </c>
      <c r="G3336" s="39">
        <f>INDEX('Crosswalk Particulates'!$E:$E,MATCH('2017 EPA Data'!$B3336,'Crosswalk Particulates'!$D:$D,0))</f>
        <v>0</v>
      </c>
      <c r="H3336" s="50">
        <f t="shared" si="52"/>
        <v>0</v>
      </c>
    </row>
    <row r="3337" spans="1:8" hidden="1" x14ac:dyDescent="0.25">
      <c r="A3337" s="31" t="s">
        <v>2486</v>
      </c>
      <c r="B3337" s="31" t="s">
        <v>2668</v>
      </c>
      <c r="C3337" s="31" t="s">
        <v>2408</v>
      </c>
      <c r="D3337" s="41">
        <v>159</v>
      </c>
      <c r="E3337" s="31" t="s">
        <v>2409</v>
      </c>
      <c r="F3337" s="35" t="str">
        <f>INDEX('Crosswalk Particulates'!$B:$B,MATCH('2017 EPA Data'!A3337,'Crosswalk Particulates'!$A:$A,0))</f>
        <v>process-other-industry</v>
      </c>
      <c r="G3337" s="39">
        <f>INDEX('Crosswalk Particulates'!$E:$E,MATCH('2017 EPA Data'!$B3337,'Crosswalk Particulates'!$D:$D,0))</f>
        <v>0</v>
      </c>
      <c r="H3337" s="50">
        <f t="shared" si="52"/>
        <v>0</v>
      </c>
    </row>
    <row r="3338" spans="1:8" hidden="1" x14ac:dyDescent="0.25">
      <c r="A3338" s="31" t="s">
        <v>2499</v>
      </c>
      <c r="B3338" s="31" t="s">
        <v>2459</v>
      </c>
      <c r="C3338" s="31" t="s">
        <v>2408</v>
      </c>
      <c r="D3338" s="41">
        <v>158.83256220000001</v>
      </c>
      <c r="E3338" s="31" t="s">
        <v>2409</v>
      </c>
      <c r="F3338" s="35" t="str">
        <f>INDEX('Crosswalk Particulates'!$B:$B,MATCH('2017 EPA Data'!A3338,'Crosswalk Particulates'!$A:$A,0))</f>
        <v>Electricity Sector</v>
      </c>
      <c r="G3338" s="39">
        <f>INDEX('Crosswalk Particulates'!$E:$E,MATCH('2017 EPA Data'!$B3338,'Crosswalk Particulates'!$D:$D,0))</f>
        <v>0</v>
      </c>
      <c r="H3338" s="50">
        <f t="shared" si="52"/>
        <v>0</v>
      </c>
    </row>
    <row r="3339" spans="1:8" hidden="1" x14ac:dyDescent="0.25">
      <c r="A3339" s="31" t="s">
        <v>2520</v>
      </c>
      <c r="B3339" s="31" t="s">
        <v>2573</v>
      </c>
      <c r="C3339" s="31" t="s">
        <v>2408</v>
      </c>
      <c r="D3339" s="41">
        <v>158.088852</v>
      </c>
      <c r="E3339" s="31" t="s">
        <v>2409</v>
      </c>
      <c r="F3339" s="35" t="str">
        <f>INDEX('Crosswalk Particulates'!$B:$B,MATCH('2017 EPA Data'!A3339,'Crosswalk Particulates'!$A:$A,0))</f>
        <v>industry-fuel-oil</v>
      </c>
      <c r="G3339" s="39">
        <f>INDEX('Crosswalk Particulates'!$E:$E,MATCH('2017 EPA Data'!$B3339,'Crosswalk Particulates'!$D:$D,0))</f>
        <v>0</v>
      </c>
      <c r="H3339" s="50">
        <f t="shared" si="52"/>
        <v>0</v>
      </c>
    </row>
    <row r="3340" spans="1:8" hidden="1" x14ac:dyDescent="0.25">
      <c r="A3340" s="31" t="s">
        <v>2556</v>
      </c>
      <c r="B3340" s="31" t="s">
        <v>2505</v>
      </c>
      <c r="C3340" s="31" t="s">
        <v>2408</v>
      </c>
      <c r="D3340" s="41">
        <v>157.86788714711344</v>
      </c>
      <c r="E3340" s="31" t="s">
        <v>2409</v>
      </c>
      <c r="F3340" s="35" t="str">
        <f>INDEX('Crosswalk Particulates'!$B:$B,MATCH('2017 EPA Data'!A3340,'Crosswalk Particulates'!$A:$A,0))</f>
        <v>Commercial Buildings Sector</v>
      </c>
      <c r="G3340" s="39">
        <f>INDEX('Crosswalk Particulates'!$E:$E,MATCH('2017 EPA Data'!$B3340,'Crosswalk Particulates'!$D:$D,0))</f>
        <v>0</v>
      </c>
      <c r="H3340" s="50">
        <f t="shared" si="52"/>
        <v>0</v>
      </c>
    </row>
    <row r="3341" spans="1:8" hidden="1" x14ac:dyDescent="0.25">
      <c r="A3341" s="31" t="s">
        <v>2555</v>
      </c>
      <c r="B3341" s="31" t="s">
        <v>2465</v>
      </c>
      <c r="C3341" s="31" t="s">
        <v>2408</v>
      </c>
      <c r="D3341" s="41">
        <v>157.75653</v>
      </c>
      <c r="E3341" s="31" t="s">
        <v>2409</v>
      </c>
      <c r="F3341" s="35" t="str">
        <f>INDEX('Crosswalk Particulates'!$B:$B,MATCH('2017 EPA Data'!A3341,'Crosswalk Particulates'!$A:$A,0))</f>
        <v>Commercial Buildings Sector</v>
      </c>
      <c r="G3341" s="39">
        <f>INDEX('Crosswalk Particulates'!$E:$E,MATCH('2017 EPA Data'!$B3341,'Crosswalk Particulates'!$D:$D,0))</f>
        <v>0</v>
      </c>
      <c r="H3341" s="50">
        <f t="shared" si="52"/>
        <v>0</v>
      </c>
    </row>
    <row r="3342" spans="1:8" hidden="1" x14ac:dyDescent="0.25">
      <c r="A3342" s="31" t="s">
        <v>2456</v>
      </c>
      <c r="B3342" s="31" t="s">
        <v>2696</v>
      </c>
      <c r="C3342" s="31" t="s">
        <v>2408</v>
      </c>
      <c r="D3342" s="41">
        <v>157.696</v>
      </c>
      <c r="E3342" s="31" t="s">
        <v>2409</v>
      </c>
      <c r="F3342" s="35" t="str">
        <f>INDEX('Crosswalk Particulates'!$B:$B,MATCH('2017 EPA Data'!A3342,'Crosswalk Particulates'!$A:$A,0))</f>
        <v>Electricity Sector</v>
      </c>
      <c r="G3342" s="39">
        <f>INDEX('Crosswalk Particulates'!$E:$E,MATCH('2017 EPA Data'!$B3342,'Crosswalk Particulates'!$D:$D,0))</f>
        <v>0</v>
      </c>
      <c r="H3342" s="50">
        <f t="shared" si="52"/>
        <v>0</v>
      </c>
    </row>
    <row r="3343" spans="1:8" hidden="1" x14ac:dyDescent="0.25">
      <c r="A3343" s="31" t="s">
        <v>2546</v>
      </c>
      <c r="B3343" s="31" t="s">
        <v>2554</v>
      </c>
      <c r="C3343" s="31" t="s">
        <v>2408</v>
      </c>
      <c r="D3343" s="41">
        <v>157.2206601291</v>
      </c>
      <c r="E3343" s="31" t="s">
        <v>2409</v>
      </c>
      <c r="F3343" s="35" t="str">
        <f>INDEX('Crosswalk Particulates'!$B:$B,MATCH('2017 EPA Data'!A3343,'Crosswalk Particulates'!$A:$A,0))</f>
        <v>Commercial Buildings Sector</v>
      </c>
      <c r="G3343" s="39">
        <f>INDEX('Crosswalk Particulates'!$E:$E,MATCH('2017 EPA Data'!$B3343,'Crosswalk Particulates'!$D:$D,0))</f>
        <v>0</v>
      </c>
      <c r="H3343" s="50">
        <f t="shared" si="52"/>
        <v>0</v>
      </c>
    </row>
    <row r="3344" spans="1:8" hidden="1" x14ac:dyDescent="0.25">
      <c r="A3344" s="31" t="s">
        <v>2469</v>
      </c>
      <c r="B3344" s="31" t="s">
        <v>2505</v>
      </c>
      <c r="C3344" s="31" t="s">
        <v>2408</v>
      </c>
      <c r="D3344" s="41">
        <v>157.17012688684949</v>
      </c>
      <c r="E3344" s="31" t="s">
        <v>2409</v>
      </c>
      <c r="F3344" s="35" t="str">
        <f>INDEX('Crosswalk Particulates'!$B:$B,MATCH('2017 EPA Data'!A3344,'Crosswalk Particulates'!$A:$A,0))</f>
        <v>process-chemicals-industry</v>
      </c>
      <c r="G3344" s="39">
        <f>INDEX('Crosswalk Particulates'!$E:$E,MATCH('2017 EPA Data'!$B3344,'Crosswalk Particulates'!$D:$D,0))</f>
        <v>0</v>
      </c>
      <c r="H3344" s="50">
        <f t="shared" si="52"/>
        <v>0</v>
      </c>
    </row>
    <row r="3345" spans="1:8" hidden="1" x14ac:dyDescent="0.25">
      <c r="A3345" s="31" t="s">
        <v>2410</v>
      </c>
      <c r="B3345" s="31" t="s">
        <v>2664</v>
      </c>
      <c r="C3345" s="31" t="s">
        <v>2408</v>
      </c>
      <c r="D3345" s="41">
        <v>155.989</v>
      </c>
      <c r="E3345" s="31" t="s">
        <v>2409</v>
      </c>
      <c r="F3345" s="35" t="str">
        <f>INDEX('Crosswalk Particulates'!$B:$B,MATCH('2017 EPA Data'!A3345,'Crosswalk Particulates'!$A:$A,0))</f>
        <v>process-other-industry</v>
      </c>
      <c r="G3345" s="39">
        <f>INDEX('Crosswalk Particulates'!$E:$E,MATCH('2017 EPA Data'!$B3345,'Crosswalk Particulates'!$D:$D,0))</f>
        <v>0</v>
      </c>
      <c r="H3345" s="50">
        <f t="shared" si="52"/>
        <v>0</v>
      </c>
    </row>
    <row r="3346" spans="1:8" hidden="1" x14ac:dyDescent="0.25">
      <c r="A3346" s="31" t="s">
        <v>2429</v>
      </c>
      <c r="B3346" s="31" t="s">
        <v>2623</v>
      </c>
      <c r="D3346" s="41">
        <v>155.69462114678666</v>
      </c>
      <c r="E3346" s="31" t="s">
        <v>2413</v>
      </c>
      <c r="F3346" s="35" t="str">
        <f>INDEX('Crosswalk Particulates'!$B:$B,MATCH('2017 EPA Data'!A3346,'Crosswalk Particulates'!$A:$A,0))</f>
        <v>process-other-industry</v>
      </c>
      <c r="G3346" s="39">
        <f>INDEX('Crosswalk Particulates'!$E:$E,MATCH('2017 EPA Data'!$B3346,'Crosswalk Particulates'!$D:$D,0))</f>
        <v>0</v>
      </c>
      <c r="H3346" s="50">
        <f t="shared" si="52"/>
        <v>141243952.37890127</v>
      </c>
    </row>
    <row r="3347" spans="1:8" hidden="1" x14ac:dyDescent="0.25">
      <c r="A3347" s="31" t="s">
        <v>2473</v>
      </c>
      <c r="B3347" s="31" t="s">
        <v>2621</v>
      </c>
      <c r="C3347" s="31" t="s">
        <v>2408</v>
      </c>
      <c r="D3347" s="41">
        <v>155.31641009800001</v>
      </c>
      <c r="E3347" s="31" t="s">
        <v>2409</v>
      </c>
      <c r="F3347" s="35" t="str">
        <f>INDEX('Crosswalk Particulates'!$B:$B,MATCH('2017 EPA Data'!A3347,'Crosswalk Particulates'!$A:$A,0))</f>
        <v>Commercial Buildings Sector</v>
      </c>
      <c r="G3347" s="39">
        <f>INDEX('Crosswalk Particulates'!$E:$E,MATCH('2017 EPA Data'!$B3347,'Crosswalk Particulates'!$D:$D,0))</f>
        <v>0</v>
      </c>
      <c r="H3347" s="50">
        <f t="shared" si="52"/>
        <v>0</v>
      </c>
    </row>
    <row r="3348" spans="1:8" hidden="1" x14ac:dyDescent="0.25">
      <c r="A3348" s="31" t="s">
        <v>2540</v>
      </c>
      <c r="B3348" s="31" t="s">
        <v>2488</v>
      </c>
      <c r="C3348" s="31" t="s">
        <v>2412</v>
      </c>
      <c r="D3348" s="41">
        <v>154.77540024003</v>
      </c>
      <c r="E3348" s="31" t="s">
        <v>2413</v>
      </c>
      <c r="F3348" s="35" t="str">
        <f>INDEX('Crosswalk Particulates'!$B:$B,MATCH('2017 EPA Data'!A3348,'Crosswalk Particulates'!$A:$A,0))</f>
        <v>Electricity Sector</v>
      </c>
      <c r="G3348" s="39" t="str">
        <f>INDEX('Crosswalk Particulates'!$E:$E,MATCH('2017 EPA Data'!$B3348,'Crosswalk Particulates'!$D:$D,0))</f>
        <v>CH4</v>
      </c>
      <c r="H3348" s="50">
        <f t="shared" si="52"/>
        <v>140410048.20788163</v>
      </c>
    </row>
    <row r="3349" spans="1:8" hidden="1" x14ac:dyDescent="0.25">
      <c r="A3349" s="31" t="s">
        <v>2520</v>
      </c>
      <c r="B3349" s="31" t="s">
        <v>2519</v>
      </c>
      <c r="C3349" s="31" t="s">
        <v>2408</v>
      </c>
      <c r="D3349" s="41">
        <v>154.25500993379057</v>
      </c>
      <c r="E3349" s="31" t="s">
        <v>2409</v>
      </c>
      <c r="F3349" s="35" t="str">
        <f>INDEX('Crosswalk Particulates'!$B:$B,MATCH('2017 EPA Data'!A3349,'Crosswalk Particulates'!$A:$A,0))</f>
        <v>industry-fuel-oil</v>
      </c>
      <c r="G3349" s="39">
        <f>INDEX('Crosswalk Particulates'!$E:$E,MATCH('2017 EPA Data'!$B3349,'Crosswalk Particulates'!$D:$D,0))</f>
        <v>0</v>
      </c>
      <c r="H3349" s="50">
        <f t="shared" si="52"/>
        <v>0</v>
      </c>
    </row>
    <row r="3350" spans="1:8" hidden="1" x14ac:dyDescent="0.25">
      <c r="A3350" s="31" t="s">
        <v>2425</v>
      </c>
      <c r="B3350" s="31" t="s">
        <v>2666</v>
      </c>
      <c r="C3350" s="31" t="s">
        <v>2408</v>
      </c>
      <c r="D3350" s="41">
        <v>154.20388767952454</v>
      </c>
      <c r="E3350" s="31" t="s">
        <v>2409</v>
      </c>
      <c r="F3350" s="35" t="str">
        <f>INDEX('Crosswalk Particulates'!$B:$B,MATCH('2017 EPA Data'!A3350,'Crosswalk Particulates'!$A:$A,0))</f>
        <v>Other-EPA</v>
      </c>
      <c r="G3350" s="39">
        <f>INDEX('Crosswalk Particulates'!$E:$E,MATCH('2017 EPA Data'!$B3350,'Crosswalk Particulates'!$D:$D,0))</f>
        <v>0</v>
      </c>
      <c r="H3350" s="50">
        <f t="shared" si="52"/>
        <v>0</v>
      </c>
    </row>
    <row r="3351" spans="1:8" hidden="1" x14ac:dyDescent="0.25">
      <c r="A3351" s="31" t="s">
        <v>2460</v>
      </c>
      <c r="B3351" s="31" t="s">
        <v>2619</v>
      </c>
      <c r="C3351" s="31" t="s">
        <v>2408</v>
      </c>
      <c r="D3351" s="41">
        <v>153.41699692820484</v>
      </c>
      <c r="E3351" s="31" t="s">
        <v>2409</v>
      </c>
      <c r="F3351" s="35" t="str">
        <f>INDEX('Crosswalk Particulates'!$B:$B,MATCH('2017 EPA Data'!A3351,'Crosswalk Particulates'!$A:$A,0))</f>
        <v>Transportation Sector</v>
      </c>
      <c r="G3351" s="39">
        <f>INDEX('Crosswalk Particulates'!$E:$E,MATCH('2017 EPA Data'!$B3351,'Crosswalk Particulates'!$D:$D,0))</f>
        <v>0</v>
      </c>
      <c r="H3351" s="50">
        <f t="shared" si="52"/>
        <v>0</v>
      </c>
    </row>
    <row r="3352" spans="1:8" hidden="1" x14ac:dyDescent="0.25">
      <c r="A3352" s="31" t="s">
        <v>2483</v>
      </c>
      <c r="B3352" s="31" t="s">
        <v>2654</v>
      </c>
      <c r="C3352" s="31" t="s">
        <v>2408</v>
      </c>
      <c r="D3352" s="41">
        <v>152.10214877870001</v>
      </c>
      <c r="E3352" s="31" t="s">
        <v>2409</v>
      </c>
      <c r="F3352" s="35" t="str">
        <f>INDEX('Crosswalk Particulates'!$B:$B,MATCH('2017 EPA Data'!A3352,'Crosswalk Particulates'!$A:$A,0))</f>
        <v>process-ngps-industry</v>
      </c>
      <c r="G3352" s="39">
        <f>INDEX('Crosswalk Particulates'!$E:$E,MATCH('2017 EPA Data'!$B3352,'Crosswalk Particulates'!$D:$D,0))</f>
        <v>0</v>
      </c>
      <c r="H3352" s="50">
        <f t="shared" si="52"/>
        <v>0</v>
      </c>
    </row>
    <row r="3353" spans="1:8" hidden="1" x14ac:dyDescent="0.25">
      <c r="A3353" s="31" t="s">
        <v>2556</v>
      </c>
      <c r="B3353" s="31" t="s">
        <v>2585</v>
      </c>
      <c r="C3353" s="31" t="s">
        <v>2408</v>
      </c>
      <c r="D3353" s="41">
        <v>151.35305342608163</v>
      </c>
      <c r="E3353" s="31" t="s">
        <v>2409</v>
      </c>
      <c r="F3353" s="35" t="str">
        <f>INDEX('Crosswalk Particulates'!$B:$B,MATCH('2017 EPA Data'!A3353,'Crosswalk Particulates'!$A:$A,0))</f>
        <v>Commercial Buildings Sector</v>
      </c>
      <c r="G3353" s="39">
        <f>INDEX('Crosswalk Particulates'!$E:$E,MATCH('2017 EPA Data'!$B3353,'Crosswalk Particulates'!$D:$D,0))</f>
        <v>0</v>
      </c>
      <c r="H3353" s="50">
        <f t="shared" si="52"/>
        <v>0</v>
      </c>
    </row>
    <row r="3354" spans="1:8" hidden="1" x14ac:dyDescent="0.25">
      <c r="A3354" s="31" t="s">
        <v>2463</v>
      </c>
      <c r="B3354" s="31" t="s">
        <v>2497</v>
      </c>
      <c r="C3354" s="31" t="s">
        <v>2408</v>
      </c>
      <c r="D3354" s="41">
        <v>150.76</v>
      </c>
      <c r="E3354" s="31" t="s">
        <v>2409</v>
      </c>
      <c r="F3354" s="35" t="str">
        <f>INDEX('Crosswalk Particulates'!$B:$B,MATCH('2017 EPA Data'!A3354,'Crosswalk Particulates'!$A:$A,0))</f>
        <v>process-other-industry</v>
      </c>
      <c r="G3354" s="39">
        <f>INDEX('Crosswalk Particulates'!$E:$E,MATCH('2017 EPA Data'!$B3354,'Crosswalk Particulates'!$D:$D,0))</f>
        <v>0</v>
      </c>
      <c r="H3354" s="50">
        <f t="shared" si="52"/>
        <v>0</v>
      </c>
    </row>
    <row r="3355" spans="1:8" hidden="1" x14ac:dyDescent="0.25">
      <c r="A3355" s="31" t="s">
        <v>2556</v>
      </c>
      <c r="B3355" s="31" t="s">
        <v>2586</v>
      </c>
      <c r="C3355" s="31" t="s">
        <v>2408</v>
      </c>
      <c r="D3355" s="41">
        <v>150.47490245619849</v>
      </c>
      <c r="E3355" s="31" t="s">
        <v>2409</v>
      </c>
      <c r="F3355" s="35" t="str">
        <f>INDEX('Crosswalk Particulates'!$B:$B,MATCH('2017 EPA Data'!A3355,'Crosswalk Particulates'!$A:$A,0))</f>
        <v>Commercial Buildings Sector</v>
      </c>
      <c r="G3355" s="39">
        <f>INDEX('Crosswalk Particulates'!$E:$E,MATCH('2017 EPA Data'!$B3355,'Crosswalk Particulates'!$D:$D,0))</f>
        <v>0</v>
      </c>
      <c r="H3355" s="50">
        <f t="shared" si="52"/>
        <v>0</v>
      </c>
    </row>
    <row r="3356" spans="1:8" hidden="1" x14ac:dyDescent="0.25">
      <c r="A3356" s="31" t="s">
        <v>2438</v>
      </c>
      <c r="B3356" s="31" t="s">
        <v>2554</v>
      </c>
      <c r="C3356" s="31" t="s">
        <v>2408</v>
      </c>
      <c r="D3356" s="41">
        <v>150.414807416</v>
      </c>
      <c r="E3356" s="31" t="s">
        <v>2409</v>
      </c>
      <c r="F3356" s="35" t="str">
        <f>INDEX('Crosswalk Particulates'!$B:$B,MATCH('2017 EPA Data'!A3356,'Crosswalk Particulates'!$A:$A,0))</f>
        <v>process-other-industry</v>
      </c>
      <c r="G3356" s="39">
        <f>INDEX('Crosswalk Particulates'!$E:$E,MATCH('2017 EPA Data'!$B3356,'Crosswalk Particulates'!$D:$D,0))</f>
        <v>0</v>
      </c>
      <c r="H3356" s="50">
        <f t="shared" si="52"/>
        <v>0</v>
      </c>
    </row>
    <row r="3357" spans="1:8" hidden="1" x14ac:dyDescent="0.25">
      <c r="A3357" s="31" t="s">
        <v>2429</v>
      </c>
      <c r="B3357" s="31" t="s">
        <v>2485</v>
      </c>
      <c r="C3357" s="31" t="s">
        <v>2408</v>
      </c>
      <c r="D3357" s="41">
        <v>150.4063214</v>
      </c>
      <c r="E3357" s="31" t="s">
        <v>2409</v>
      </c>
      <c r="F3357" s="35" t="str">
        <f>INDEX('Crosswalk Particulates'!$B:$B,MATCH('2017 EPA Data'!A3357,'Crosswalk Particulates'!$A:$A,0))</f>
        <v>process-other-industry</v>
      </c>
      <c r="G3357" s="39">
        <f>INDEX('Crosswalk Particulates'!$E:$E,MATCH('2017 EPA Data'!$B3357,'Crosswalk Particulates'!$D:$D,0))</f>
        <v>0</v>
      </c>
      <c r="H3357" s="50">
        <f t="shared" si="52"/>
        <v>0</v>
      </c>
    </row>
    <row r="3358" spans="1:8" hidden="1" x14ac:dyDescent="0.25">
      <c r="A3358" s="31" t="s">
        <v>2425</v>
      </c>
      <c r="B3358" s="31" t="s">
        <v>2513</v>
      </c>
      <c r="C3358" s="31" t="s">
        <v>2514</v>
      </c>
      <c r="D3358" s="41">
        <v>150.38690478149999</v>
      </c>
      <c r="E3358" s="31" t="s">
        <v>2409</v>
      </c>
      <c r="F3358" s="35" t="str">
        <f>INDEX('Crosswalk Particulates'!$B:$B,MATCH('2017 EPA Data'!A3358,'Crosswalk Particulates'!$A:$A,0))</f>
        <v>Other-EPA</v>
      </c>
      <c r="G3358" s="39">
        <f>INDEX('Crosswalk Particulates'!$E:$E,MATCH('2017 EPA Data'!$B3358,'Crosswalk Particulates'!$D:$D,0))</f>
        <v>0</v>
      </c>
      <c r="H3358" s="50">
        <f t="shared" si="52"/>
        <v>0</v>
      </c>
    </row>
    <row r="3359" spans="1:8" hidden="1" x14ac:dyDescent="0.25">
      <c r="A3359" s="31" t="s">
        <v>2486</v>
      </c>
      <c r="B3359" s="31" t="s">
        <v>2630</v>
      </c>
      <c r="C3359" s="31" t="s">
        <v>2408</v>
      </c>
      <c r="D3359" s="41">
        <v>150.0325923</v>
      </c>
      <c r="E3359" s="31" t="s">
        <v>2409</v>
      </c>
      <c r="F3359" s="35" t="str">
        <f>INDEX('Crosswalk Particulates'!$B:$B,MATCH('2017 EPA Data'!A3359,'Crosswalk Particulates'!$A:$A,0))</f>
        <v>process-other-industry</v>
      </c>
      <c r="G3359" s="39">
        <f>INDEX('Crosswalk Particulates'!$E:$E,MATCH('2017 EPA Data'!$B3359,'Crosswalk Particulates'!$D:$D,0))</f>
        <v>0</v>
      </c>
      <c r="H3359" s="50">
        <f t="shared" si="52"/>
        <v>0</v>
      </c>
    </row>
    <row r="3360" spans="1:8" hidden="1" x14ac:dyDescent="0.25">
      <c r="A3360" s="31" t="s">
        <v>2486</v>
      </c>
      <c r="B3360" s="31" t="s">
        <v>2561</v>
      </c>
      <c r="C3360" s="31" t="s">
        <v>2408</v>
      </c>
      <c r="D3360" s="41">
        <v>149.89639027000001</v>
      </c>
      <c r="E3360" s="31" t="s">
        <v>2409</v>
      </c>
      <c r="F3360" s="35" t="str">
        <f>INDEX('Crosswalk Particulates'!$B:$B,MATCH('2017 EPA Data'!A3360,'Crosswalk Particulates'!$A:$A,0))</f>
        <v>process-other-industry</v>
      </c>
      <c r="G3360" s="39">
        <f>INDEX('Crosswalk Particulates'!$E:$E,MATCH('2017 EPA Data'!$B3360,'Crosswalk Particulates'!$D:$D,0))</f>
        <v>0</v>
      </c>
      <c r="H3360" s="50">
        <f t="shared" si="52"/>
        <v>0</v>
      </c>
    </row>
    <row r="3361" spans="1:8" hidden="1" x14ac:dyDescent="0.25">
      <c r="A3361" s="31" t="s">
        <v>2486</v>
      </c>
      <c r="B3361" s="31" t="s">
        <v>2604</v>
      </c>
      <c r="C3361" s="31" t="s">
        <v>2408</v>
      </c>
      <c r="D3361" s="41">
        <v>149.81344799999999</v>
      </c>
      <c r="E3361" s="31" t="s">
        <v>2409</v>
      </c>
      <c r="F3361" s="35" t="str">
        <f>INDEX('Crosswalk Particulates'!$B:$B,MATCH('2017 EPA Data'!A3361,'Crosswalk Particulates'!$A:$A,0))</f>
        <v>process-other-industry</v>
      </c>
      <c r="G3361" s="39">
        <f>INDEX('Crosswalk Particulates'!$E:$E,MATCH('2017 EPA Data'!$B3361,'Crosswalk Particulates'!$D:$D,0))</f>
        <v>0</v>
      </c>
      <c r="H3361" s="50">
        <f t="shared" si="52"/>
        <v>0</v>
      </c>
    </row>
    <row r="3362" spans="1:8" hidden="1" x14ac:dyDescent="0.25">
      <c r="A3362" s="31" t="s">
        <v>2486</v>
      </c>
      <c r="B3362" s="31" t="s">
        <v>2431</v>
      </c>
      <c r="C3362" s="31" t="s">
        <v>2408</v>
      </c>
      <c r="D3362" s="41">
        <v>149.80000000000001</v>
      </c>
      <c r="E3362" s="31" t="s">
        <v>2409</v>
      </c>
      <c r="F3362" s="35" t="str">
        <f>INDEX('Crosswalk Particulates'!$B:$B,MATCH('2017 EPA Data'!A3362,'Crosswalk Particulates'!$A:$A,0))</f>
        <v>process-other-industry</v>
      </c>
      <c r="G3362" s="39">
        <f>INDEX('Crosswalk Particulates'!$E:$E,MATCH('2017 EPA Data'!$B3362,'Crosswalk Particulates'!$D:$D,0))</f>
        <v>0</v>
      </c>
      <c r="H3362" s="50">
        <f t="shared" si="52"/>
        <v>0</v>
      </c>
    </row>
    <row r="3363" spans="1:8" hidden="1" x14ac:dyDescent="0.25">
      <c r="A3363" s="31" t="s">
        <v>2454</v>
      </c>
      <c r="B3363" s="31" t="s">
        <v>2505</v>
      </c>
      <c r="C3363" s="31" t="s">
        <v>2408</v>
      </c>
      <c r="D3363" s="41">
        <v>149.70685871927222</v>
      </c>
      <c r="E3363" s="31" t="s">
        <v>2409</v>
      </c>
      <c r="F3363" s="35" t="str">
        <f>INDEX('Crosswalk Particulates'!$B:$B,MATCH('2017 EPA Data'!A3363,'Crosswalk Particulates'!$A:$A,0))</f>
        <v>Other-EPA</v>
      </c>
      <c r="G3363" s="39">
        <f>INDEX('Crosswalk Particulates'!$E:$E,MATCH('2017 EPA Data'!$B3363,'Crosswalk Particulates'!$D:$D,0))</f>
        <v>0</v>
      </c>
      <c r="H3363" s="50">
        <f t="shared" si="52"/>
        <v>0</v>
      </c>
    </row>
    <row r="3364" spans="1:8" hidden="1" x14ac:dyDescent="0.25">
      <c r="A3364" s="31" t="s">
        <v>2510</v>
      </c>
      <c r="B3364" s="31" t="s">
        <v>2578</v>
      </c>
      <c r="C3364" s="31" t="s">
        <v>2408</v>
      </c>
      <c r="D3364" s="41">
        <v>149.6086</v>
      </c>
      <c r="E3364" s="31" t="s">
        <v>2409</v>
      </c>
      <c r="F3364" s="35" t="str">
        <f>INDEX('Crosswalk Particulates'!$B:$B,MATCH('2017 EPA Data'!A3364,'Crosswalk Particulates'!$A:$A,0))</f>
        <v>process-iron and steel-industry</v>
      </c>
      <c r="G3364" s="39">
        <f>INDEX('Crosswalk Particulates'!$E:$E,MATCH('2017 EPA Data'!$B3364,'Crosswalk Particulates'!$D:$D,0))</f>
        <v>0</v>
      </c>
      <c r="H3364" s="50">
        <f t="shared" si="52"/>
        <v>0</v>
      </c>
    </row>
    <row r="3365" spans="1:8" hidden="1" x14ac:dyDescent="0.25">
      <c r="A3365" s="31" t="s">
        <v>2499</v>
      </c>
      <c r="B3365" s="31" t="s">
        <v>2470</v>
      </c>
      <c r="C3365" s="31" t="s">
        <v>2408</v>
      </c>
      <c r="D3365" s="41">
        <v>149.31360000000001</v>
      </c>
      <c r="E3365" s="31" t="s">
        <v>2409</v>
      </c>
      <c r="F3365" s="35" t="str">
        <f>INDEX('Crosswalk Particulates'!$B:$B,MATCH('2017 EPA Data'!A3365,'Crosswalk Particulates'!$A:$A,0))</f>
        <v>Electricity Sector</v>
      </c>
      <c r="G3365" s="39">
        <f>INDEX('Crosswalk Particulates'!$E:$E,MATCH('2017 EPA Data'!$B3365,'Crosswalk Particulates'!$D:$D,0))</f>
        <v>0</v>
      </c>
      <c r="H3365" s="50">
        <f t="shared" si="52"/>
        <v>0</v>
      </c>
    </row>
    <row r="3366" spans="1:8" hidden="1" x14ac:dyDescent="0.25">
      <c r="A3366" s="31" t="s">
        <v>2450</v>
      </c>
      <c r="B3366" s="31" t="s">
        <v>2543</v>
      </c>
      <c r="C3366" s="31" t="s">
        <v>2408</v>
      </c>
      <c r="D3366" s="41">
        <v>149.29746100002313</v>
      </c>
      <c r="E3366" s="31" t="s">
        <v>2409</v>
      </c>
      <c r="F3366" s="35" t="str">
        <f>INDEX('Crosswalk Particulates'!$B:$B,MATCH('2017 EPA Data'!A3366,'Crosswalk Particulates'!$A:$A,0))</f>
        <v>process-waste-industry</v>
      </c>
      <c r="G3366" s="39">
        <f>INDEX('Crosswalk Particulates'!$E:$E,MATCH('2017 EPA Data'!$B3366,'Crosswalk Particulates'!$D:$D,0))</f>
        <v>0</v>
      </c>
      <c r="H3366" s="50">
        <f t="shared" si="52"/>
        <v>0</v>
      </c>
    </row>
    <row r="3367" spans="1:8" hidden="1" x14ac:dyDescent="0.25">
      <c r="A3367" s="31" t="s">
        <v>2560</v>
      </c>
      <c r="B3367" s="31" t="s">
        <v>2557</v>
      </c>
      <c r="C3367" s="31" t="s">
        <v>2408</v>
      </c>
      <c r="D3367" s="41">
        <v>149.0542749</v>
      </c>
      <c r="E3367" s="31" t="s">
        <v>2409</v>
      </c>
      <c r="F3367" s="35" t="str">
        <f>INDEX('Crosswalk Particulates'!$B:$B,MATCH('2017 EPA Data'!A3367,'Crosswalk Particulates'!$A:$A,0))</f>
        <v>Commercial Buildings Sector</v>
      </c>
      <c r="G3367" s="39">
        <f>INDEX('Crosswalk Particulates'!$E:$E,MATCH('2017 EPA Data'!$B3367,'Crosswalk Particulates'!$D:$D,0))</f>
        <v>0</v>
      </c>
      <c r="H3367" s="50">
        <f t="shared" si="52"/>
        <v>0</v>
      </c>
    </row>
    <row r="3368" spans="1:8" hidden="1" x14ac:dyDescent="0.25">
      <c r="A3368" s="31" t="s">
        <v>2450</v>
      </c>
      <c r="B3368" s="31" t="s">
        <v>2589</v>
      </c>
      <c r="C3368" s="31" t="s">
        <v>2412</v>
      </c>
      <c r="D3368" s="41">
        <v>148.47837998259999</v>
      </c>
      <c r="E3368" s="31" t="s">
        <v>2413</v>
      </c>
      <c r="F3368" s="35" t="str">
        <f>INDEX('Crosswalk Particulates'!$B:$B,MATCH('2017 EPA Data'!A3368,'Crosswalk Particulates'!$A:$A,0))</f>
        <v>process-waste-industry</v>
      </c>
      <c r="G3368" s="39" t="str">
        <f>INDEX('Crosswalk Particulates'!$E:$E,MATCH('2017 EPA Data'!$B3368,'Crosswalk Particulates'!$D:$D,0))</f>
        <v>N2O</v>
      </c>
      <c r="H3368" s="50">
        <f t="shared" si="52"/>
        <v>134697480.72919598</v>
      </c>
    </row>
    <row r="3369" spans="1:8" hidden="1" x14ac:dyDescent="0.25">
      <c r="A3369" s="31" t="s">
        <v>2498</v>
      </c>
      <c r="B3369" s="31" t="s">
        <v>2670</v>
      </c>
      <c r="C3369" s="31" t="s">
        <v>2408</v>
      </c>
      <c r="D3369" s="41">
        <v>148.31549999999999</v>
      </c>
      <c r="E3369" s="31" t="s">
        <v>2409</v>
      </c>
      <c r="F3369" s="35" t="str">
        <f>INDEX('Crosswalk Particulates'!$B:$B,MATCH('2017 EPA Data'!A3369,'Crosswalk Particulates'!$A:$A,0))</f>
        <v>process-cement-industry</v>
      </c>
      <c r="G3369" s="39">
        <f>INDEX('Crosswalk Particulates'!$E:$E,MATCH('2017 EPA Data'!$B3369,'Crosswalk Particulates'!$D:$D,0))</f>
        <v>0</v>
      </c>
      <c r="H3369" s="50">
        <f t="shared" si="52"/>
        <v>0</v>
      </c>
    </row>
    <row r="3370" spans="1:8" hidden="1" x14ac:dyDescent="0.25">
      <c r="A3370" s="31" t="s">
        <v>2520</v>
      </c>
      <c r="B3370" s="31" t="s">
        <v>2424</v>
      </c>
      <c r="C3370" s="31" t="s">
        <v>2408</v>
      </c>
      <c r="D3370" s="41">
        <v>148.2914318484286</v>
      </c>
      <c r="E3370" s="31" t="s">
        <v>2409</v>
      </c>
      <c r="F3370" s="35" t="str">
        <f>INDEX('Crosswalk Particulates'!$B:$B,MATCH('2017 EPA Data'!A3370,'Crosswalk Particulates'!$A:$A,0))</f>
        <v>industry-fuel-oil</v>
      </c>
      <c r="G3370" s="39">
        <f>INDEX('Crosswalk Particulates'!$E:$E,MATCH('2017 EPA Data'!$B3370,'Crosswalk Particulates'!$D:$D,0))</f>
        <v>0</v>
      </c>
      <c r="H3370" s="50">
        <f t="shared" si="52"/>
        <v>0</v>
      </c>
    </row>
    <row r="3371" spans="1:8" hidden="1" x14ac:dyDescent="0.25">
      <c r="A3371" s="31" t="s">
        <v>2433</v>
      </c>
      <c r="B3371" s="31" t="s">
        <v>2563</v>
      </c>
      <c r="C3371" s="31" t="s">
        <v>2408</v>
      </c>
      <c r="D3371" s="41">
        <v>148.2057438278149</v>
      </c>
      <c r="E3371" s="31" t="s">
        <v>2409</v>
      </c>
      <c r="F3371" s="35" t="str">
        <f>INDEX('Crosswalk Particulates'!$B:$B,MATCH('2017 EPA Data'!A3371,'Crosswalk Particulates'!$A:$A,0))</f>
        <v>process-ngps-industry</v>
      </c>
      <c r="G3371" s="39">
        <f>INDEX('Crosswalk Particulates'!$E:$E,MATCH('2017 EPA Data'!$B3371,'Crosswalk Particulates'!$D:$D,0))</f>
        <v>0</v>
      </c>
      <c r="H3371" s="50">
        <f t="shared" si="52"/>
        <v>0</v>
      </c>
    </row>
    <row r="3372" spans="1:8" hidden="1" x14ac:dyDescent="0.25">
      <c r="A3372" s="31" t="s">
        <v>2499</v>
      </c>
      <c r="B3372" s="31" t="s">
        <v>2581</v>
      </c>
      <c r="C3372" s="31" t="s">
        <v>2408</v>
      </c>
      <c r="D3372" s="41">
        <v>147.8000001764</v>
      </c>
      <c r="E3372" s="31" t="s">
        <v>2409</v>
      </c>
      <c r="F3372" s="35" t="str">
        <f>INDEX('Crosswalk Particulates'!$B:$B,MATCH('2017 EPA Data'!A3372,'Crosswalk Particulates'!$A:$A,0))</f>
        <v>Electricity Sector</v>
      </c>
      <c r="G3372" s="39">
        <f>INDEX('Crosswalk Particulates'!$E:$E,MATCH('2017 EPA Data'!$B3372,'Crosswalk Particulates'!$D:$D,0))</f>
        <v>0</v>
      </c>
      <c r="H3372" s="50">
        <f t="shared" si="52"/>
        <v>0</v>
      </c>
    </row>
    <row r="3373" spans="1:8" hidden="1" x14ac:dyDescent="0.25">
      <c r="A3373" s="31" t="s">
        <v>2442</v>
      </c>
      <c r="B3373" s="31" t="s">
        <v>2613</v>
      </c>
      <c r="C3373" s="31" t="s">
        <v>2408</v>
      </c>
      <c r="D3373" s="41">
        <v>147.69200000000001</v>
      </c>
      <c r="E3373" s="31" t="s">
        <v>2409</v>
      </c>
      <c r="F3373" s="35" t="str">
        <f>INDEX('Crosswalk Particulates'!$B:$B,MATCH('2017 EPA Data'!A3373,'Crosswalk Particulates'!$A:$A,0))</f>
        <v>industry-fuel-natural gas</v>
      </c>
      <c r="G3373" s="39">
        <f>INDEX('Crosswalk Particulates'!$E:$E,MATCH('2017 EPA Data'!$B3373,'Crosswalk Particulates'!$D:$D,0))</f>
        <v>0</v>
      </c>
      <c r="H3373" s="50">
        <f t="shared" si="52"/>
        <v>0</v>
      </c>
    </row>
    <row r="3374" spans="1:8" hidden="1" x14ac:dyDescent="0.25">
      <c r="A3374" s="31" t="s">
        <v>2476</v>
      </c>
      <c r="B3374" s="31" t="s">
        <v>2506</v>
      </c>
      <c r="C3374" s="31" t="s">
        <v>2448</v>
      </c>
      <c r="D3374" s="41">
        <v>146.76909757330782</v>
      </c>
      <c r="E3374" s="31" t="s">
        <v>2413</v>
      </c>
      <c r="F3374" s="35" t="str">
        <f>INDEX('Crosswalk Particulates'!$B:$B,MATCH('2017 EPA Data'!A3374,'Crosswalk Particulates'!$A:$A,0))</f>
        <v>process-other-industry</v>
      </c>
      <c r="G3374" s="39" t="str">
        <f>INDEX('Crosswalk Particulates'!$E:$E,MATCH('2017 EPA Data'!$B3374,'Crosswalk Particulates'!$D:$D,0))</f>
        <v>SOx</v>
      </c>
      <c r="H3374" s="50">
        <f t="shared" si="52"/>
        <v>133146843.96703999</v>
      </c>
    </row>
    <row r="3375" spans="1:8" hidden="1" x14ac:dyDescent="0.25">
      <c r="A3375" s="31" t="s">
        <v>2546</v>
      </c>
      <c r="B3375" s="31" t="s">
        <v>2447</v>
      </c>
      <c r="C3375" s="31" t="s">
        <v>2448</v>
      </c>
      <c r="D3375" s="41">
        <v>146.119947820692</v>
      </c>
      <c r="E3375" s="31" t="s">
        <v>2413</v>
      </c>
      <c r="F3375" s="35" t="str">
        <f>INDEX('Crosswalk Particulates'!$B:$B,MATCH('2017 EPA Data'!A3375,'Crosswalk Particulates'!$A:$A,0))</f>
        <v>Commercial Buildings Sector</v>
      </c>
      <c r="G3375" s="39" t="str">
        <f>INDEX('Crosswalk Particulates'!$E:$E,MATCH('2017 EPA Data'!$B3375,'Crosswalk Particulates'!$D:$D,0))</f>
        <v>VOC</v>
      </c>
      <c r="H3375" s="50">
        <f t="shared" si="52"/>
        <v>132557944.51714312</v>
      </c>
    </row>
    <row r="3376" spans="1:8" hidden="1" x14ac:dyDescent="0.25">
      <c r="A3376" s="31" t="s">
        <v>2433</v>
      </c>
      <c r="B3376" s="31" t="s">
        <v>2431</v>
      </c>
      <c r="C3376" s="31" t="s">
        <v>2408</v>
      </c>
      <c r="D3376" s="41">
        <v>146</v>
      </c>
      <c r="E3376" s="31" t="s">
        <v>2409</v>
      </c>
      <c r="F3376" s="35" t="str">
        <f>INDEX('Crosswalk Particulates'!$B:$B,MATCH('2017 EPA Data'!A3376,'Crosswalk Particulates'!$A:$A,0))</f>
        <v>process-ngps-industry</v>
      </c>
      <c r="G3376" s="39">
        <f>INDEX('Crosswalk Particulates'!$E:$E,MATCH('2017 EPA Data'!$B3376,'Crosswalk Particulates'!$D:$D,0))</f>
        <v>0</v>
      </c>
      <c r="H3376" s="50">
        <f t="shared" si="52"/>
        <v>0</v>
      </c>
    </row>
    <row r="3377" spans="1:8" hidden="1" x14ac:dyDescent="0.25">
      <c r="A3377" s="31" t="s">
        <v>2483</v>
      </c>
      <c r="B3377" s="31" t="s">
        <v>2633</v>
      </c>
      <c r="C3377" s="31" t="s">
        <v>2408</v>
      </c>
      <c r="D3377" s="41">
        <v>145.56</v>
      </c>
      <c r="E3377" s="31" t="s">
        <v>2409</v>
      </c>
      <c r="F3377" s="35" t="str">
        <f>INDEX('Crosswalk Particulates'!$B:$B,MATCH('2017 EPA Data'!A3377,'Crosswalk Particulates'!$A:$A,0))</f>
        <v>process-ngps-industry</v>
      </c>
      <c r="G3377" s="39">
        <f>INDEX('Crosswalk Particulates'!$E:$E,MATCH('2017 EPA Data'!$B3377,'Crosswalk Particulates'!$D:$D,0))</f>
        <v>0</v>
      </c>
      <c r="H3377" s="50">
        <f t="shared" si="52"/>
        <v>0</v>
      </c>
    </row>
    <row r="3378" spans="1:8" hidden="1" x14ac:dyDescent="0.25">
      <c r="A3378" s="31" t="s">
        <v>2475</v>
      </c>
      <c r="B3378" s="31" t="s">
        <v>2528</v>
      </c>
      <c r="C3378" s="31" t="s">
        <v>2408</v>
      </c>
      <c r="D3378" s="41">
        <v>145.17721684660799</v>
      </c>
      <c r="E3378" s="31" t="s">
        <v>2409</v>
      </c>
      <c r="F3378" s="35" t="str">
        <f>INDEX('Crosswalk Particulates'!$B:$B,MATCH('2017 EPA Data'!A3378,'Crosswalk Particulates'!$A:$A,0))</f>
        <v>Electricity Sector</v>
      </c>
      <c r="G3378" s="39">
        <f>INDEX('Crosswalk Particulates'!$E:$E,MATCH('2017 EPA Data'!$B3378,'Crosswalk Particulates'!$D:$D,0))</f>
        <v>0</v>
      </c>
      <c r="H3378" s="50">
        <f t="shared" si="52"/>
        <v>0</v>
      </c>
    </row>
    <row r="3379" spans="1:8" hidden="1" x14ac:dyDescent="0.25">
      <c r="A3379" s="31" t="s">
        <v>2410</v>
      </c>
      <c r="B3379" s="31" t="s">
        <v>2652</v>
      </c>
      <c r="C3379" s="31" t="s">
        <v>2408</v>
      </c>
      <c r="D3379" s="41">
        <v>145.14357602000001</v>
      </c>
      <c r="E3379" s="31" t="s">
        <v>2409</v>
      </c>
      <c r="F3379" s="35" t="str">
        <f>INDEX('Crosswalk Particulates'!$B:$B,MATCH('2017 EPA Data'!A3379,'Crosswalk Particulates'!$A:$A,0))</f>
        <v>process-other-industry</v>
      </c>
      <c r="G3379" s="39">
        <f>INDEX('Crosswalk Particulates'!$E:$E,MATCH('2017 EPA Data'!$B3379,'Crosswalk Particulates'!$D:$D,0))</f>
        <v>0</v>
      </c>
      <c r="H3379" s="50">
        <f t="shared" si="52"/>
        <v>0</v>
      </c>
    </row>
    <row r="3380" spans="1:8" hidden="1" x14ac:dyDescent="0.25">
      <c r="A3380" s="31" t="s">
        <v>2410</v>
      </c>
      <c r="B3380" s="31" t="s">
        <v>2544</v>
      </c>
      <c r="C3380" s="31" t="s">
        <v>2408</v>
      </c>
      <c r="D3380" s="41">
        <v>144.88478415253476</v>
      </c>
      <c r="E3380" s="31" t="s">
        <v>2409</v>
      </c>
      <c r="F3380" s="35" t="str">
        <f>INDEX('Crosswalk Particulates'!$B:$B,MATCH('2017 EPA Data'!A3380,'Crosswalk Particulates'!$A:$A,0))</f>
        <v>process-other-industry</v>
      </c>
      <c r="G3380" s="39">
        <f>INDEX('Crosswalk Particulates'!$E:$E,MATCH('2017 EPA Data'!$B3380,'Crosswalk Particulates'!$D:$D,0))</f>
        <v>0</v>
      </c>
      <c r="H3380" s="50">
        <f t="shared" si="52"/>
        <v>0</v>
      </c>
    </row>
    <row r="3381" spans="1:8" hidden="1" x14ac:dyDescent="0.25">
      <c r="A3381" s="31" t="s">
        <v>2444</v>
      </c>
      <c r="B3381" s="31" t="s">
        <v>2459</v>
      </c>
      <c r="C3381" s="31" t="s">
        <v>2408</v>
      </c>
      <c r="D3381" s="41">
        <v>144.61770000000001</v>
      </c>
      <c r="E3381" s="31" t="s">
        <v>2409</v>
      </c>
      <c r="F3381" s="35" t="str">
        <f>INDEX('Crosswalk Particulates'!$B:$B,MATCH('2017 EPA Data'!A3381,'Crosswalk Particulates'!$A:$A,0))</f>
        <v>process-other-industry</v>
      </c>
      <c r="G3381" s="39">
        <f>INDEX('Crosswalk Particulates'!$E:$E,MATCH('2017 EPA Data'!$B3381,'Crosswalk Particulates'!$D:$D,0))</f>
        <v>0</v>
      </c>
      <c r="H3381" s="50">
        <f t="shared" si="52"/>
        <v>0</v>
      </c>
    </row>
    <row r="3382" spans="1:8" hidden="1" x14ac:dyDescent="0.25">
      <c r="A3382" s="31" t="s">
        <v>2556</v>
      </c>
      <c r="B3382" s="31" t="s">
        <v>2677</v>
      </c>
      <c r="C3382" s="31" t="s">
        <v>2408</v>
      </c>
      <c r="D3382" s="41">
        <v>143.32095007628322</v>
      </c>
      <c r="E3382" s="31" t="s">
        <v>2409</v>
      </c>
      <c r="F3382" s="35" t="str">
        <f>INDEX('Crosswalk Particulates'!$B:$B,MATCH('2017 EPA Data'!A3382,'Crosswalk Particulates'!$A:$A,0))</f>
        <v>Commercial Buildings Sector</v>
      </c>
      <c r="G3382" s="39">
        <f>INDEX('Crosswalk Particulates'!$E:$E,MATCH('2017 EPA Data'!$B3382,'Crosswalk Particulates'!$D:$D,0))</f>
        <v>0</v>
      </c>
      <c r="H3382" s="50">
        <f t="shared" si="52"/>
        <v>0</v>
      </c>
    </row>
    <row r="3383" spans="1:8" hidden="1" x14ac:dyDescent="0.25">
      <c r="A3383" s="31" t="s">
        <v>2450</v>
      </c>
      <c r="B3383" s="31" t="s">
        <v>2624</v>
      </c>
      <c r="C3383" s="31" t="s">
        <v>2408</v>
      </c>
      <c r="D3383" s="41">
        <v>143.08320000000001</v>
      </c>
      <c r="E3383" s="31" t="s">
        <v>2409</v>
      </c>
      <c r="F3383" s="35" t="str">
        <f>INDEX('Crosswalk Particulates'!$B:$B,MATCH('2017 EPA Data'!A3383,'Crosswalk Particulates'!$A:$A,0))</f>
        <v>process-waste-industry</v>
      </c>
      <c r="G3383" s="39">
        <f>INDEX('Crosswalk Particulates'!$E:$E,MATCH('2017 EPA Data'!$B3383,'Crosswalk Particulates'!$D:$D,0))</f>
        <v>0</v>
      </c>
      <c r="H3383" s="50">
        <f t="shared" si="52"/>
        <v>0</v>
      </c>
    </row>
    <row r="3384" spans="1:8" hidden="1" x14ac:dyDescent="0.25">
      <c r="A3384" s="31" t="s">
        <v>2444</v>
      </c>
      <c r="B3384" s="31" t="s">
        <v>2597</v>
      </c>
      <c r="C3384" s="31" t="s">
        <v>2408</v>
      </c>
      <c r="D3384" s="41">
        <v>142.52934999999999</v>
      </c>
      <c r="E3384" s="31" t="s">
        <v>2409</v>
      </c>
      <c r="F3384" s="35" t="str">
        <f>INDEX('Crosswalk Particulates'!$B:$B,MATCH('2017 EPA Data'!A3384,'Crosswalk Particulates'!$A:$A,0))</f>
        <v>process-other-industry</v>
      </c>
      <c r="G3384" s="39">
        <f>INDEX('Crosswalk Particulates'!$E:$E,MATCH('2017 EPA Data'!$B3384,'Crosswalk Particulates'!$D:$D,0))</f>
        <v>0</v>
      </c>
      <c r="H3384" s="50">
        <f t="shared" si="52"/>
        <v>0</v>
      </c>
    </row>
    <row r="3385" spans="1:8" hidden="1" x14ac:dyDescent="0.25">
      <c r="A3385" s="31" t="s">
        <v>2433</v>
      </c>
      <c r="B3385" s="31" t="s">
        <v>2611</v>
      </c>
      <c r="C3385" s="31" t="s">
        <v>2408</v>
      </c>
      <c r="D3385" s="41">
        <v>141.52779923395229</v>
      </c>
      <c r="E3385" s="31" t="s">
        <v>2409</v>
      </c>
      <c r="F3385" s="35" t="str">
        <f>INDEX('Crosswalk Particulates'!$B:$B,MATCH('2017 EPA Data'!A3385,'Crosswalk Particulates'!$A:$A,0))</f>
        <v>process-ngps-industry</v>
      </c>
      <c r="G3385" s="39">
        <f>INDEX('Crosswalk Particulates'!$E:$E,MATCH('2017 EPA Data'!$B3385,'Crosswalk Particulates'!$D:$D,0))</f>
        <v>0</v>
      </c>
      <c r="H3385" s="50">
        <f t="shared" si="52"/>
        <v>0</v>
      </c>
    </row>
    <row r="3386" spans="1:8" hidden="1" x14ac:dyDescent="0.25">
      <c r="A3386" s="31" t="s">
        <v>2473</v>
      </c>
      <c r="B3386" s="31" t="s">
        <v>2617</v>
      </c>
      <c r="C3386" s="31" t="s">
        <v>2408</v>
      </c>
      <c r="D3386" s="41">
        <v>141.49227101674313</v>
      </c>
      <c r="E3386" s="31" t="s">
        <v>2409</v>
      </c>
      <c r="F3386" s="35" t="str">
        <f>INDEX('Crosswalk Particulates'!$B:$B,MATCH('2017 EPA Data'!A3386,'Crosswalk Particulates'!$A:$A,0))</f>
        <v>Commercial Buildings Sector</v>
      </c>
      <c r="G3386" s="39">
        <f>INDEX('Crosswalk Particulates'!$E:$E,MATCH('2017 EPA Data'!$B3386,'Crosswalk Particulates'!$D:$D,0))</f>
        <v>0</v>
      </c>
      <c r="H3386" s="50">
        <f t="shared" si="52"/>
        <v>0</v>
      </c>
    </row>
    <row r="3387" spans="1:8" hidden="1" x14ac:dyDescent="0.25">
      <c r="A3387" s="31" t="s">
        <v>2555</v>
      </c>
      <c r="B3387" s="31" t="s">
        <v>2570</v>
      </c>
      <c r="C3387" s="31" t="s">
        <v>2408</v>
      </c>
      <c r="D3387" s="41">
        <v>141.1</v>
      </c>
      <c r="E3387" s="31" t="s">
        <v>2409</v>
      </c>
      <c r="F3387" s="35" t="str">
        <f>INDEX('Crosswalk Particulates'!$B:$B,MATCH('2017 EPA Data'!A3387,'Crosswalk Particulates'!$A:$A,0))</f>
        <v>Commercial Buildings Sector</v>
      </c>
      <c r="G3387" s="39">
        <f>INDEX('Crosswalk Particulates'!$E:$E,MATCH('2017 EPA Data'!$B3387,'Crosswalk Particulates'!$D:$D,0))</f>
        <v>0</v>
      </c>
      <c r="H3387" s="50">
        <f t="shared" si="52"/>
        <v>0</v>
      </c>
    </row>
    <row r="3388" spans="1:8" hidden="1" x14ac:dyDescent="0.25">
      <c r="A3388" s="31" t="s">
        <v>2560</v>
      </c>
      <c r="B3388" s="31" t="s">
        <v>2559</v>
      </c>
      <c r="C3388" s="31" t="s">
        <v>2408</v>
      </c>
      <c r="D3388" s="41">
        <v>140.621117</v>
      </c>
      <c r="E3388" s="31" t="s">
        <v>2409</v>
      </c>
      <c r="F3388" s="35" t="str">
        <f>INDEX('Crosswalk Particulates'!$B:$B,MATCH('2017 EPA Data'!A3388,'Crosswalk Particulates'!$A:$A,0))</f>
        <v>Commercial Buildings Sector</v>
      </c>
      <c r="G3388" s="39">
        <f>INDEX('Crosswalk Particulates'!$E:$E,MATCH('2017 EPA Data'!$B3388,'Crosswalk Particulates'!$D:$D,0))</f>
        <v>0</v>
      </c>
      <c r="H3388" s="50">
        <f t="shared" si="52"/>
        <v>0</v>
      </c>
    </row>
    <row r="3389" spans="1:8" hidden="1" x14ac:dyDescent="0.25">
      <c r="A3389" s="31" t="s">
        <v>2493</v>
      </c>
      <c r="B3389" s="31" t="s">
        <v>2599</v>
      </c>
      <c r="C3389" s="31" t="s">
        <v>2408</v>
      </c>
      <c r="D3389" s="41">
        <v>139.6944</v>
      </c>
      <c r="E3389" s="31" t="s">
        <v>2409</v>
      </c>
      <c r="F3389" s="35" t="str">
        <f>INDEX('Crosswalk Particulates'!$B:$B,MATCH('2017 EPA Data'!A3389,'Crosswalk Particulates'!$A:$A,0))</f>
        <v>process-other-industry</v>
      </c>
      <c r="G3389" s="39">
        <f>INDEX('Crosswalk Particulates'!$E:$E,MATCH('2017 EPA Data'!$B3389,'Crosswalk Particulates'!$D:$D,0))</f>
        <v>0</v>
      </c>
      <c r="H3389" s="50">
        <f t="shared" si="52"/>
        <v>0</v>
      </c>
    </row>
    <row r="3390" spans="1:8" hidden="1" x14ac:dyDescent="0.25">
      <c r="A3390" s="31" t="s">
        <v>2556</v>
      </c>
      <c r="B3390" s="31" t="s">
        <v>2496</v>
      </c>
      <c r="C3390" s="31" t="s">
        <v>2448</v>
      </c>
      <c r="D3390" s="41">
        <v>139.641073411501</v>
      </c>
      <c r="E3390" s="31" t="s">
        <v>2413</v>
      </c>
      <c r="F3390" s="35" t="str">
        <f>INDEX('Crosswalk Particulates'!$B:$B,MATCH('2017 EPA Data'!A3390,'Crosswalk Particulates'!$A:$A,0))</f>
        <v>Commercial Buildings Sector</v>
      </c>
      <c r="G3390" s="39">
        <f>INDEX('Crosswalk Particulates'!$E:$E,MATCH('2017 EPA Data'!$B3390,'Crosswalk Particulates'!$D:$D,0))</f>
        <v>0</v>
      </c>
      <c r="H3390" s="50">
        <f t="shared" si="52"/>
        <v>126680401.53087699</v>
      </c>
    </row>
    <row r="3391" spans="1:8" hidden="1" x14ac:dyDescent="0.25">
      <c r="A3391" s="31" t="s">
        <v>2438</v>
      </c>
      <c r="B3391" s="31" t="s">
        <v>2675</v>
      </c>
      <c r="C3391" s="31" t="s">
        <v>2408</v>
      </c>
      <c r="D3391" s="41">
        <v>139.48480000000001</v>
      </c>
      <c r="E3391" s="31" t="s">
        <v>2409</v>
      </c>
      <c r="F3391" s="35" t="str">
        <f>INDEX('Crosswalk Particulates'!$B:$B,MATCH('2017 EPA Data'!A3391,'Crosswalk Particulates'!$A:$A,0))</f>
        <v>process-other-industry</v>
      </c>
      <c r="G3391" s="39">
        <f>INDEX('Crosswalk Particulates'!$E:$E,MATCH('2017 EPA Data'!$B3391,'Crosswalk Particulates'!$D:$D,0))</f>
        <v>0</v>
      </c>
      <c r="H3391" s="50">
        <f t="shared" si="52"/>
        <v>0</v>
      </c>
    </row>
    <row r="3392" spans="1:8" hidden="1" x14ac:dyDescent="0.25">
      <c r="A3392" s="31" t="s">
        <v>2487</v>
      </c>
      <c r="B3392" s="31" t="s">
        <v>2561</v>
      </c>
      <c r="C3392" s="31" t="s">
        <v>2408</v>
      </c>
      <c r="D3392" s="41">
        <v>139.30888999999999</v>
      </c>
      <c r="E3392" s="31" t="s">
        <v>2409</v>
      </c>
      <c r="F3392" s="35" t="str">
        <f>INDEX('Crosswalk Particulates'!$B:$B,MATCH('2017 EPA Data'!A3392,'Crosswalk Particulates'!$A:$A,0))</f>
        <v>industry-fuel-coal</v>
      </c>
      <c r="G3392" s="39">
        <f>INDEX('Crosswalk Particulates'!$E:$E,MATCH('2017 EPA Data'!$B3392,'Crosswalk Particulates'!$D:$D,0))</f>
        <v>0</v>
      </c>
      <c r="H3392" s="50">
        <f t="shared" si="52"/>
        <v>0</v>
      </c>
    </row>
    <row r="3393" spans="1:8" hidden="1" x14ac:dyDescent="0.25">
      <c r="A3393" s="31" t="s">
        <v>2472</v>
      </c>
      <c r="B3393" s="31" t="s">
        <v>2530</v>
      </c>
      <c r="C3393" s="31" t="s">
        <v>2408</v>
      </c>
      <c r="D3393" s="41">
        <v>139.30742000000001</v>
      </c>
      <c r="E3393" s="31" t="s">
        <v>2409</v>
      </c>
      <c r="F3393" s="35" t="str">
        <f>INDEX('Crosswalk Particulates'!$B:$B,MATCH('2017 EPA Data'!A3393,'Crosswalk Particulates'!$A:$A,0))</f>
        <v>Electricity Sector</v>
      </c>
      <c r="G3393" s="39">
        <f>INDEX('Crosswalk Particulates'!$E:$E,MATCH('2017 EPA Data'!$B3393,'Crosswalk Particulates'!$D:$D,0))</f>
        <v>0</v>
      </c>
      <c r="H3393" s="50">
        <f t="shared" si="52"/>
        <v>0</v>
      </c>
    </row>
    <row r="3394" spans="1:8" hidden="1" x14ac:dyDescent="0.25">
      <c r="A3394" s="31" t="s">
        <v>2477</v>
      </c>
      <c r="B3394" s="31" t="s">
        <v>2623</v>
      </c>
      <c r="D3394" s="41">
        <v>139.13190232848001</v>
      </c>
      <c r="E3394" s="31" t="s">
        <v>2413</v>
      </c>
      <c r="F3394" s="35" t="str">
        <f>INDEX('Crosswalk Particulates'!$B:$B,MATCH('2017 EPA Data'!A3394,'Crosswalk Particulates'!$A:$A,0))</f>
        <v>process-other-industry</v>
      </c>
      <c r="G3394" s="39">
        <f>INDEX('Crosswalk Particulates'!$E:$E,MATCH('2017 EPA Data'!$B3394,'Crosswalk Particulates'!$D:$D,0))</f>
        <v>0</v>
      </c>
      <c r="H3394" s="50">
        <f t="shared" si="52"/>
        <v>126218488.74498102</v>
      </c>
    </row>
    <row r="3395" spans="1:8" hidden="1" x14ac:dyDescent="0.25">
      <c r="A3395" s="31" t="s">
        <v>2483</v>
      </c>
      <c r="B3395" s="31" t="s">
        <v>2512</v>
      </c>
      <c r="C3395" s="31" t="s">
        <v>2408</v>
      </c>
      <c r="D3395" s="41">
        <v>138.79065849500719</v>
      </c>
      <c r="E3395" s="31" t="s">
        <v>2409</v>
      </c>
      <c r="F3395" s="35" t="str">
        <f>INDEX('Crosswalk Particulates'!$B:$B,MATCH('2017 EPA Data'!A3395,'Crosswalk Particulates'!$A:$A,0))</f>
        <v>process-ngps-industry</v>
      </c>
      <c r="G3395" s="39">
        <f>INDEX('Crosswalk Particulates'!$E:$E,MATCH('2017 EPA Data'!$B3395,'Crosswalk Particulates'!$D:$D,0))</f>
        <v>0</v>
      </c>
      <c r="H3395" s="50">
        <f t="shared" si="52"/>
        <v>0</v>
      </c>
    </row>
    <row r="3396" spans="1:8" hidden="1" x14ac:dyDescent="0.25">
      <c r="A3396" s="31" t="s">
        <v>2475</v>
      </c>
      <c r="B3396" s="31" t="s">
        <v>2631</v>
      </c>
      <c r="C3396" s="31" t="s">
        <v>2408</v>
      </c>
      <c r="D3396" s="41">
        <v>138.341962062492</v>
      </c>
      <c r="E3396" s="31" t="s">
        <v>2409</v>
      </c>
      <c r="F3396" s="35" t="str">
        <f>INDEX('Crosswalk Particulates'!$B:$B,MATCH('2017 EPA Data'!A3396,'Crosswalk Particulates'!$A:$A,0))</f>
        <v>Electricity Sector</v>
      </c>
      <c r="G3396" s="39">
        <f>INDEX('Crosswalk Particulates'!$E:$E,MATCH('2017 EPA Data'!$B3396,'Crosswalk Particulates'!$D:$D,0))</f>
        <v>0</v>
      </c>
      <c r="H3396" s="50">
        <f t="shared" ref="H3396:H3459" si="53">IF(E3396="TON",D3396/metricton_to_shortton,0)*10^6</f>
        <v>0</v>
      </c>
    </row>
    <row r="3397" spans="1:8" hidden="1" x14ac:dyDescent="0.25">
      <c r="A3397" s="31" t="s">
        <v>2523</v>
      </c>
      <c r="B3397" s="31" t="s">
        <v>2565</v>
      </c>
      <c r="C3397" s="31" t="s">
        <v>2408</v>
      </c>
      <c r="D3397" s="41">
        <v>138.22200000000001</v>
      </c>
      <c r="E3397" s="31" t="s">
        <v>2409</v>
      </c>
      <c r="F3397" s="35" t="str">
        <f>INDEX('Crosswalk Particulates'!$B:$B,MATCH('2017 EPA Data'!A3397,'Crosswalk Particulates'!$A:$A,0))</f>
        <v>industry-fuel-other</v>
      </c>
      <c r="G3397" s="39">
        <f>INDEX('Crosswalk Particulates'!$E:$E,MATCH('2017 EPA Data'!$B3397,'Crosswalk Particulates'!$D:$D,0))</f>
        <v>0</v>
      </c>
      <c r="H3397" s="50">
        <f t="shared" si="53"/>
        <v>0</v>
      </c>
    </row>
    <row r="3398" spans="1:8" hidden="1" x14ac:dyDescent="0.25">
      <c r="A3398" s="31" t="s">
        <v>2498</v>
      </c>
      <c r="B3398" s="31" t="s">
        <v>2597</v>
      </c>
      <c r="C3398" s="31" t="s">
        <v>2408</v>
      </c>
      <c r="D3398" s="41">
        <v>138.092520933</v>
      </c>
      <c r="E3398" s="31" t="s">
        <v>2409</v>
      </c>
      <c r="F3398" s="35" t="str">
        <f>INDEX('Crosswalk Particulates'!$B:$B,MATCH('2017 EPA Data'!A3398,'Crosswalk Particulates'!$A:$A,0))</f>
        <v>process-cement-industry</v>
      </c>
      <c r="G3398" s="39">
        <f>INDEX('Crosswalk Particulates'!$E:$E,MATCH('2017 EPA Data'!$B3398,'Crosswalk Particulates'!$D:$D,0))</f>
        <v>0</v>
      </c>
      <c r="H3398" s="50">
        <f t="shared" si="53"/>
        <v>0</v>
      </c>
    </row>
    <row r="3399" spans="1:8" hidden="1" x14ac:dyDescent="0.25">
      <c r="A3399" s="31" t="s">
        <v>2510</v>
      </c>
      <c r="B3399" s="31" t="s">
        <v>2653</v>
      </c>
      <c r="C3399" s="31" t="s">
        <v>2408</v>
      </c>
      <c r="D3399" s="41">
        <v>138</v>
      </c>
      <c r="E3399" s="31" t="s">
        <v>2409</v>
      </c>
      <c r="F3399" s="35" t="str">
        <f>INDEX('Crosswalk Particulates'!$B:$B,MATCH('2017 EPA Data'!A3399,'Crosswalk Particulates'!$A:$A,0))</f>
        <v>process-iron and steel-industry</v>
      </c>
      <c r="G3399" s="39">
        <f>INDEX('Crosswalk Particulates'!$E:$E,MATCH('2017 EPA Data'!$B3399,'Crosswalk Particulates'!$D:$D,0))</f>
        <v>0</v>
      </c>
      <c r="H3399" s="50">
        <f t="shared" si="53"/>
        <v>0</v>
      </c>
    </row>
    <row r="3400" spans="1:8" hidden="1" x14ac:dyDescent="0.25">
      <c r="A3400" s="31" t="s">
        <v>2522</v>
      </c>
      <c r="B3400" s="31" t="s">
        <v>2623</v>
      </c>
      <c r="D3400" s="41">
        <v>137.95542295311557</v>
      </c>
      <c r="E3400" s="31" t="s">
        <v>2413</v>
      </c>
      <c r="F3400" s="35" t="str">
        <f>INDEX('Crosswalk Particulates'!$B:$B,MATCH('2017 EPA Data'!A3400,'Crosswalk Particulates'!$A:$A,0))</f>
        <v>Residential Buildings Sector</v>
      </c>
      <c r="G3400" s="39">
        <f>INDEX('Crosswalk Particulates'!$E:$E,MATCH('2017 EPA Data'!$B3400,'Crosswalk Particulates'!$D:$D,0))</f>
        <v>0</v>
      </c>
      <c r="H3400" s="50">
        <f t="shared" si="53"/>
        <v>125151203.33945586</v>
      </c>
    </row>
    <row r="3401" spans="1:8" hidden="1" x14ac:dyDescent="0.25">
      <c r="A3401" s="31" t="s">
        <v>2473</v>
      </c>
      <c r="B3401" s="31" t="s">
        <v>2511</v>
      </c>
      <c r="C3401" s="31" t="s">
        <v>2408</v>
      </c>
      <c r="D3401" s="41">
        <v>135.60211642508494</v>
      </c>
      <c r="E3401" s="31" t="s">
        <v>2409</v>
      </c>
      <c r="F3401" s="35" t="str">
        <f>INDEX('Crosswalk Particulates'!$B:$B,MATCH('2017 EPA Data'!A3401,'Crosswalk Particulates'!$A:$A,0))</f>
        <v>Commercial Buildings Sector</v>
      </c>
      <c r="G3401" s="39">
        <f>INDEX('Crosswalk Particulates'!$E:$E,MATCH('2017 EPA Data'!$B3401,'Crosswalk Particulates'!$D:$D,0))</f>
        <v>0</v>
      </c>
      <c r="H3401" s="50">
        <f t="shared" si="53"/>
        <v>0</v>
      </c>
    </row>
    <row r="3402" spans="1:8" hidden="1" x14ac:dyDescent="0.25">
      <c r="A3402" s="31" t="s">
        <v>2429</v>
      </c>
      <c r="B3402" s="31" t="s">
        <v>2517</v>
      </c>
      <c r="C3402" s="31" t="s">
        <v>2408</v>
      </c>
      <c r="D3402" s="41">
        <v>134.90021031581077</v>
      </c>
      <c r="E3402" s="31" t="s">
        <v>2409</v>
      </c>
      <c r="F3402" s="35" t="str">
        <f>INDEX('Crosswalk Particulates'!$B:$B,MATCH('2017 EPA Data'!A3402,'Crosswalk Particulates'!$A:$A,0))</f>
        <v>process-other-industry</v>
      </c>
      <c r="G3402" s="39">
        <f>INDEX('Crosswalk Particulates'!$E:$E,MATCH('2017 EPA Data'!$B3402,'Crosswalk Particulates'!$D:$D,0))</f>
        <v>0</v>
      </c>
      <c r="H3402" s="50">
        <f t="shared" si="53"/>
        <v>0</v>
      </c>
    </row>
    <row r="3403" spans="1:8" hidden="1" x14ac:dyDescent="0.25">
      <c r="A3403" s="31" t="s">
        <v>2438</v>
      </c>
      <c r="B3403" s="31" t="s">
        <v>2683</v>
      </c>
      <c r="C3403" s="31" t="s">
        <v>2408</v>
      </c>
      <c r="D3403" s="41">
        <v>134.417577577</v>
      </c>
      <c r="E3403" s="31" t="s">
        <v>2409</v>
      </c>
      <c r="F3403" s="35" t="str">
        <f>INDEX('Crosswalk Particulates'!$B:$B,MATCH('2017 EPA Data'!A3403,'Crosswalk Particulates'!$A:$A,0))</f>
        <v>process-other-industry</v>
      </c>
      <c r="G3403" s="39">
        <f>INDEX('Crosswalk Particulates'!$E:$E,MATCH('2017 EPA Data'!$B3403,'Crosswalk Particulates'!$D:$D,0))</f>
        <v>0</v>
      </c>
      <c r="H3403" s="50">
        <f t="shared" si="53"/>
        <v>0</v>
      </c>
    </row>
    <row r="3404" spans="1:8" hidden="1" x14ac:dyDescent="0.25">
      <c r="A3404" s="31" t="s">
        <v>2520</v>
      </c>
      <c r="B3404" s="31" t="s">
        <v>2594</v>
      </c>
      <c r="C3404" s="31" t="s">
        <v>2408</v>
      </c>
      <c r="D3404" s="41">
        <v>134.33000000000001</v>
      </c>
      <c r="E3404" s="31" t="s">
        <v>2409</v>
      </c>
      <c r="F3404" s="35" t="str">
        <f>INDEX('Crosswalk Particulates'!$B:$B,MATCH('2017 EPA Data'!A3404,'Crosswalk Particulates'!$A:$A,0))</f>
        <v>industry-fuel-oil</v>
      </c>
      <c r="G3404" s="39">
        <f>INDEX('Crosswalk Particulates'!$E:$E,MATCH('2017 EPA Data'!$B3404,'Crosswalk Particulates'!$D:$D,0))</f>
        <v>0</v>
      </c>
      <c r="H3404" s="50">
        <f t="shared" si="53"/>
        <v>0</v>
      </c>
    </row>
    <row r="3405" spans="1:8" hidden="1" x14ac:dyDescent="0.25">
      <c r="A3405" s="31" t="s">
        <v>2477</v>
      </c>
      <c r="B3405" s="31" t="s">
        <v>2605</v>
      </c>
      <c r="C3405" s="31" t="s">
        <v>2408</v>
      </c>
      <c r="D3405" s="41">
        <v>133.99</v>
      </c>
      <c r="E3405" s="31" t="s">
        <v>2409</v>
      </c>
      <c r="F3405" s="35" t="str">
        <f>INDEX('Crosswalk Particulates'!$B:$B,MATCH('2017 EPA Data'!A3405,'Crosswalk Particulates'!$A:$A,0))</f>
        <v>process-other-industry</v>
      </c>
      <c r="G3405" s="39">
        <f>INDEX('Crosswalk Particulates'!$E:$E,MATCH('2017 EPA Data'!$B3405,'Crosswalk Particulates'!$D:$D,0))</f>
        <v>0</v>
      </c>
      <c r="H3405" s="50">
        <f t="shared" si="53"/>
        <v>0</v>
      </c>
    </row>
    <row r="3406" spans="1:8" hidden="1" x14ac:dyDescent="0.25">
      <c r="A3406" s="31" t="s">
        <v>2438</v>
      </c>
      <c r="B3406" s="31" t="s">
        <v>2631</v>
      </c>
      <c r="C3406" s="31" t="s">
        <v>2408</v>
      </c>
      <c r="D3406" s="41">
        <v>133.95398738540001</v>
      </c>
      <c r="E3406" s="31" t="s">
        <v>2409</v>
      </c>
      <c r="F3406" s="35" t="str">
        <f>INDEX('Crosswalk Particulates'!$B:$B,MATCH('2017 EPA Data'!A3406,'Crosswalk Particulates'!$A:$A,0))</f>
        <v>process-other-industry</v>
      </c>
      <c r="G3406" s="39">
        <f>INDEX('Crosswalk Particulates'!$E:$E,MATCH('2017 EPA Data'!$B3406,'Crosswalk Particulates'!$D:$D,0))</f>
        <v>0</v>
      </c>
      <c r="H3406" s="50">
        <f t="shared" si="53"/>
        <v>0</v>
      </c>
    </row>
    <row r="3407" spans="1:8" hidden="1" x14ac:dyDescent="0.25">
      <c r="A3407" s="31" t="s">
        <v>2540</v>
      </c>
      <c r="B3407" s="31" t="s">
        <v>2631</v>
      </c>
      <c r="C3407" s="31" t="s">
        <v>2408</v>
      </c>
      <c r="D3407" s="41">
        <v>133.33402674207886</v>
      </c>
      <c r="E3407" s="31" t="s">
        <v>2409</v>
      </c>
      <c r="F3407" s="35" t="str">
        <f>INDEX('Crosswalk Particulates'!$B:$B,MATCH('2017 EPA Data'!A3407,'Crosswalk Particulates'!$A:$A,0))</f>
        <v>Electricity Sector</v>
      </c>
      <c r="G3407" s="39">
        <f>INDEX('Crosswalk Particulates'!$E:$E,MATCH('2017 EPA Data'!$B3407,'Crosswalk Particulates'!$D:$D,0))</f>
        <v>0</v>
      </c>
      <c r="H3407" s="50">
        <f t="shared" si="53"/>
        <v>0</v>
      </c>
    </row>
    <row r="3408" spans="1:8" hidden="1" x14ac:dyDescent="0.25">
      <c r="A3408" s="31" t="s">
        <v>2523</v>
      </c>
      <c r="B3408" s="31" t="s">
        <v>2592</v>
      </c>
      <c r="C3408" s="31" t="s">
        <v>2408</v>
      </c>
      <c r="D3408" s="41">
        <v>133.07538314799999</v>
      </c>
      <c r="E3408" s="31" t="s">
        <v>2409</v>
      </c>
      <c r="F3408" s="35" t="str">
        <f>INDEX('Crosswalk Particulates'!$B:$B,MATCH('2017 EPA Data'!A3408,'Crosswalk Particulates'!$A:$A,0))</f>
        <v>industry-fuel-other</v>
      </c>
      <c r="G3408" s="39">
        <f>INDEX('Crosswalk Particulates'!$E:$E,MATCH('2017 EPA Data'!$B3408,'Crosswalk Particulates'!$D:$D,0))</f>
        <v>0</v>
      </c>
      <c r="H3408" s="50">
        <f t="shared" si="53"/>
        <v>0</v>
      </c>
    </row>
    <row r="3409" spans="1:8" hidden="1" x14ac:dyDescent="0.25">
      <c r="A3409" s="31" t="s">
        <v>2438</v>
      </c>
      <c r="B3409" s="31" t="s">
        <v>2559</v>
      </c>
      <c r="C3409" s="31" t="s">
        <v>2408</v>
      </c>
      <c r="D3409" s="41">
        <v>132.80872358920001</v>
      </c>
      <c r="E3409" s="31" t="s">
        <v>2409</v>
      </c>
      <c r="F3409" s="35" t="str">
        <f>INDEX('Crosswalk Particulates'!$B:$B,MATCH('2017 EPA Data'!A3409,'Crosswalk Particulates'!$A:$A,0))</f>
        <v>process-other-industry</v>
      </c>
      <c r="G3409" s="39">
        <f>INDEX('Crosswalk Particulates'!$E:$E,MATCH('2017 EPA Data'!$B3409,'Crosswalk Particulates'!$D:$D,0))</f>
        <v>0</v>
      </c>
      <c r="H3409" s="50">
        <f t="shared" si="53"/>
        <v>0</v>
      </c>
    </row>
    <row r="3410" spans="1:8" hidden="1" x14ac:dyDescent="0.25">
      <c r="A3410" s="31" t="s">
        <v>2472</v>
      </c>
      <c r="B3410" s="31" t="s">
        <v>2541</v>
      </c>
      <c r="C3410" s="31" t="s">
        <v>2408</v>
      </c>
      <c r="D3410" s="41">
        <v>132.67595177575222</v>
      </c>
      <c r="E3410" s="31" t="s">
        <v>2409</v>
      </c>
      <c r="F3410" s="35" t="str">
        <f>INDEX('Crosswalk Particulates'!$B:$B,MATCH('2017 EPA Data'!A3410,'Crosswalk Particulates'!$A:$A,0))</f>
        <v>Electricity Sector</v>
      </c>
      <c r="G3410" s="39">
        <f>INDEX('Crosswalk Particulates'!$E:$E,MATCH('2017 EPA Data'!$B3410,'Crosswalk Particulates'!$D:$D,0))</f>
        <v>0</v>
      </c>
      <c r="H3410" s="50">
        <f t="shared" si="53"/>
        <v>0</v>
      </c>
    </row>
    <row r="3411" spans="1:8" hidden="1" x14ac:dyDescent="0.25">
      <c r="A3411" s="31" t="s">
        <v>2510</v>
      </c>
      <c r="B3411" s="31" t="s">
        <v>2627</v>
      </c>
      <c r="C3411" s="31" t="s">
        <v>2408</v>
      </c>
      <c r="D3411" s="41">
        <v>132.24</v>
      </c>
      <c r="E3411" s="31" t="s">
        <v>2409</v>
      </c>
      <c r="F3411" s="35" t="str">
        <f>INDEX('Crosswalk Particulates'!$B:$B,MATCH('2017 EPA Data'!A3411,'Crosswalk Particulates'!$A:$A,0))</f>
        <v>process-iron and steel-industry</v>
      </c>
      <c r="G3411" s="39">
        <f>INDEX('Crosswalk Particulates'!$E:$E,MATCH('2017 EPA Data'!$B3411,'Crosswalk Particulates'!$D:$D,0))</f>
        <v>0</v>
      </c>
      <c r="H3411" s="50">
        <f t="shared" si="53"/>
        <v>0</v>
      </c>
    </row>
    <row r="3412" spans="1:8" hidden="1" x14ac:dyDescent="0.25">
      <c r="A3412" s="31" t="s">
        <v>2473</v>
      </c>
      <c r="B3412" s="31" t="s">
        <v>2561</v>
      </c>
      <c r="C3412" s="31" t="s">
        <v>2408</v>
      </c>
      <c r="D3412" s="41">
        <v>130.42055406599999</v>
      </c>
      <c r="E3412" s="31" t="s">
        <v>2409</v>
      </c>
      <c r="F3412" s="35" t="str">
        <f>INDEX('Crosswalk Particulates'!$B:$B,MATCH('2017 EPA Data'!A3412,'Crosswalk Particulates'!$A:$A,0))</f>
        <v>Commercial Buildings Sector</v>
      </c>
      <c r="G3412" s="39">
        <f>INDEX('Crosswalk Particulates'!$E:$E,MATCH('2017 EPA Data'!$B3412,'Crosswalk Particulates'!$D:$D,0))</f>
        <v>0</v>
      </c>
      <c r="H3412" s="50">
        <f t="shared" si="53"/>
        <v>0</v>
      </c>
    </row>
    <row r="3413" spans="1:8" hidden="1" x14ac:dyDescent="0.25">
      <c r="A3413" s="31" t="s">
        <v>2445</v>
      </c>
      <c r="B3413" s="31" t="s">
        <v>2617</v>
      </c>
      <c r="C3413" s="31" t="s">
        <v>2408</v>
      </c>
      <c r="D3413" s="41">
        <v>128.30665151343609</v>
      </c>
      <c r="E3413" s="31" t="s">
        <v>2409</v>
      </c>
      <c r="F3413" s="35" t="str">
        <f>INDEX('Crosswalk Particulates'!$B:$B,MATCH('2017 EPA Data'!A3413,'Crosswalk Particulates'!$A:$A,0))</f>
        <v>Transportation Sector</v>
      </c>
      <c r="G3413" s="39">
        <f>INDEX('Crosswalk Particulates'!$E:$E,MATCH('2017 EPA Data'!$B3413,'Crosswalk Particulates'!$D:$D,0))</f>
        <v>0</v>
      </c>
      <c r="H3413" s="50">
        <f t="shared" si="53"/>
        <v>0</v>
      </c>
    </row>
    <row r="3414" spans="1:8" hidden="1" x14ac:dyDescent="0.25">
      <c r="A3414" s="31" t="s">
        <v>2523</v>
      </c>
      <c r="B3414" s="31" t="s">
        <v>2623</v>
      </c>
      <c r="D3414" s="41">
        <v>128.28273270549303</v>
      </c>
      <c r="E3414" s="31" t="s">
        <v>2413</v>
      </c>
      <c r="F3414" s="35" t="str">
        <f>INDEX('Crosswalk Particulates'!$B:$B,MATCH('2017 EPA Data'!A3414,'Crosswalk Particulates'!$A:$A,0))</f>
        <v>industry-fuel-other</v>
      </c>
      <c r="G3414" s="39">
        <f>INDEX('Crosswalk Particulates'!$E:$E,MATCH('2017 EPA Data'!$B3414,'Crosswalk Particulates'!$D:$D,0))</f>
        <v>0</v>
      </c>
      <c r="H3414" s="50">
        <f t="shared" si="53"/>
        <v>116376275.91647816</v>
      </c>
    </row>
    <row r="3415" spans="1:8" hidden="1" x14ac:dyDescent="0.25">
      <c r="A3415" s="31" t="s">
        <v>2463</v>
      </c>
      <c r="B3415" s="31" t="s">
        <v>2462</v>
      </c>
      <c r="C3415" s="31" t="s">
        <v>2408</v>
      </c>
      <c r="D3415" s="41">
        <v>127.15</v>
      </c>
      <c r="E3415" s="31" t="s">
        <v>2409</v>
      </c>
      <c r="F3415" s="35" t="str">
        <f>INDEX('Crosswalk Particulates'!$B:$B,MATCH('2017 EPA Data'!A3415,'Crosswalk Particulates'!$A:$A,0))</f>
        <v>process-other-industry</v>
      </c>
      <c r="G3415" s="39">
        <f>INDEX('Crosswalk Particulates'!$E:$E,MATCH('2017 EPA Data'!$B3415,'Crosswalk Particulates'!$D:$D,0))</f>
        <v>0</v>
      </c>
      <c r="H3415" s="50">
        <f t="shared" si="53"/>
        <v>0</v>
      </c>
    </row>
    <row r="3416" spans="1:8" hidden="1" x14ac:dyDescent="0.25">
      <c r="A3416" s="31" t="s">
        <v>2473</v>
      </c>
      <c r="B3416" s="31" t="s">
        <v>2597</v>
      </c>
      <c r="C3416" s="31" t="s">
        <v>2408</v>
      </c>
      <c r="D3416" s="41">
        <v>126.91770200808165</v>
      </c>
      <c r="E3416" s="31" t="s">
        <v>2409</v>
      </c>
      <c r="F3416" s="35" t="str">
        <f>INDEX('Crosswalk Particulates'!$B:$B,MATCH('2017 EPA Data'!A3416,'Crosswalk Particulates'!$A:$A,0))</f>
        <v>Commercial Buildings Sector</v>
      </c>
      <c r="G3416" s="39">
        <f>INDEX('Crosswalk Particulates'!$E:$E,MATCH('2017 EPA Data'!$B3416,'Crosswalk Particulates'!$D:$D,0))</f>
        <v>0</v>
      </c>
      <c r="H3416" s="50">
        <f t="shared" si="53"/>
        <v>0</v>
      </c>
    </row>
    <row r="3417" spans="1:8" hidden="1" x14ac:dyDescent="0.25">
      <c r="A3417" s="31" t="s">
        <v>2477</v>
      </c>
      <c r="B3417" s="31" t="s">
        <v>2668</v>
      </c>
      <c r="C3417" s="31" t="s">
        <v>2408</v>
      </c>
      <c r="D3417" s="41">
        <v>126.4</v>
      </c>
      <c r="E3417" s="31" t="s">
        <v>2409</v>
      </c>
      <c r="F3417" s="35" t="str">
        <f>INDEX('Crosswalk Particulates'!$B:$B,MATCH('2017 EPA Data'!A3417,'Crosswalk Particulates'!$A:$A,0))</f>
        <v>process-other-industry</v>
      </c>
      <c r="G3417" s="39">
        <f>INDEX('Crosswalk Particulates'!$E:$E,MATCH('2017 EPA Data'!$B3417,'Crosswalk Particulates'!$D:$D,0))</f>
        <v>0</v>
      </c>
      <c r="H3417" s="50">
        <f t="shared" si="53"/>
        <v>0</v>
      </c>
    </row>
    <row r="3418" spans="1:8" hidden="1" x14ac:dyDescent="0.25">
      <c r="A3418" s="31" t="s">
        <v>2473</v>
      </c>
      <c r="B3418" s="31" t="s">
        <v>2596</v>
      </c>
      <c r="C3418" s="31" t="s">
        <v>2408</v>
      </c>
      <c r="D3418" s="41">
        <v>126.199912398</v>
      </c>
      <c r="E3418" s="31" t="s">
        <v>2409</v>
      </c>
      <c r="F3418" s="35" t="str">
        <f>INDEX('Crosswalk Particulates'!$B:$B,MATCH('2017 EPA Data'!A3418,'Crosswalk Particulates'!$A:$A,0))</f>
        <v>Commercial Buildings Sector</v>
      </c>
      <c r="G3418" s="39">
        <f>INDEX('Crosswalk Particulates'!$E:$E,MATCH('2017 EPA Data'!$B3418,'Crosswalk Particulates'!$D:$D,0))</f>
        <v>0</v>
      </c>
      <c r="H3418" s="50">
        <f t="shared" si="53"/>
        <v>0</v>
      </c>
    </row>
    <row r="3419" spans="1:8" hidden="1" x14ac:dyDescent="0.25">
      <c r="A3419" s="31" t="s">
        <v>2429</v>
      </c>
      <c r="B3419" s="31" t="s">
        <v>2579</v>
      </c>
      <c r="C3419" s="31" t="s">
        <v>2408</v>
      </c>
      <c r="D3419" s="41">
        <v>125.39014400000001</v>
      </c>
      <c r="E3419" s="31" t="s">
        <v>2409</v>
      </c>
      <c r="F3419" s="35" t="str">
        <f>INDEX('Crosswalk Particulates'!$B:$B,MATCH('2017 EPA Data'!A3419,'Crosswalk Particulates'!$A:$A,0))</f>
        <v>process-other-industry</v>
      </c>
      <c r="G3419" s="39">
        <f>INDEX('Crosswalk Particulates'!$E:$E,MATCH('2017 EPA Data'!$B3419,'Crosswalk Particulates'!$D:$D,0))</f>
        <v>0</v>
      </c>
      <c r="H3419" s="50">
        <f t="shared" si="53"/>
        <v>0</v>
      </c>
    </row>
    <row r="3420" spans="1:8" hidden="1" x14ac:dyDescent="0.25">
      <c r="A3420" s="31" t="s">
        <v>2499</v>
      </c>
      <c r="B3420" s="31" t="s">
        <v>2561</v>
      </c>
      <c r="C3420" s="31" t="s">
        <v>2408</v>
      </c>
      <c r="D3420" s="41">
        <v>125.115491701</v>
      </c>
      <c r="E3420" s="31" t="s">
        <v>2409</v>
      </c>
      <c r="F3420" s="35" t="str">
        <f>INDEX('Crosswalk Particulates'!$B:$B,MATCH('2017 EPA Data'!A3420,'Crosswalk Particulates'!$A:$A,0))</f>
        <v>Electricity Sector</v>
      </c>
      <c r="G3420" s="39">
        <f>INDEX('Crosswalk Particulates'!$E:$E,MATCH('2017 EPA Data'!$B3420,'Crosswalk Particulates'!$D:$D,0))</f>
        <v>0</v>
      </c>
      <c r="H3420" s="50">
        <f t="shared" si="53"/>
        <v>0</v>
      </c>
    </row>
    <row r="3421" spans="1:8" hidden="1" x14ac:dyDescent="0.25">
      <c r="A3421" s="31" t="s">
        <v>2520</v>
      </c>
      <c r="B3421" s="31" t="s">
        <v>2619</v>
      </c>
      <c r="C3421" s="31" t="s">
        <v>2408</v>
      </c>
      <c r="D3421" s="41">
        <v>124.97610581460073</v>
      </c>
      <c r="E3421" s="31" t="s">
        <v>2409</v>
      </c>
      <c r="F3421" s="35" t="str">
        <f>INDEX('Crosswalk Particulates'!$B:$B,MATCH('2017 EPA Data'!A3421,'Crosswalk Particulates'!$A:$A,0))</f>
        <v>industry-fuel-oil</v>
      </c>
      <c r="G3421" s="39">
        <f>INDEX('Crosswalk Particulates'!$E:$E,MATCH('2017 EPA Data'!$B3421,'Crosswalk Particulates'!$D:$D,0))</f>
        <v>0</v>
      </c>
      <c r="H3421" s="50">
        <f t="shared" si="53"/>
        <v>0</v>
      </c>
    </row>
    <row r="3422" spans="1:8" hidden="1" x14ac:dyDescent="0.25">
      <c r="A3422" s="31" t="s">
        <v>2472</v>
      </c>
      <c r="B3422" s="31" t="s">
        <v>2611</v>
      </c>
      <c r="C3422" s="31" t="s">
        <v>2408</v>
      </c>
      <c r="D3422" s="41">
        <v>124.50490803958</v>
      </c>
      <c r="E3422" s="31" t="s">
        <v>2409</v>
      </c>
      <c r="F3422" s="35" t="str">
        <f>INDEX('Crosswalk Particulates'!$B:$B,MATCH('2017 EPA Data'!A3422,'Crosswalk Particulates'!$A:$A,0))</f>
        <v>Electricity Sector</v>
      </c>
      <c r="G3422" s="39">
        <f>INDEX('Crosswalk Particulates'!$E:$E,MATCH('2017 EPA Data'!$B3422,'Crosswalk Particulates'!$D:$D,0))</f>
        <v>0</v>
      </c>
      <c r="H3422" s="50">
        <f t="shared" si="53"/>
        <v>0</v>
      </c>
    </row>
    <row r="3423" spans="1:8" hidden="1" x14ac:dyDescent="0.25">
      <c r="A3423" s="31" t="s">
        <v>2460</v>
      </c>
      <c r="B3423" s="31" t="s">
        <v>2527</v>
      </c>
      <c r="C3423" s="31" t="s">
        <v>2408</v>
      </c>
      <c r="D3423" s="41">
        <v>123.90274035130813</v>
      </c>
      <c r="E3423" s="31" t="s">
        <v>2409</v>
      </c>
      <c r="F3423" s="35" t="str">
        <f>INDEX('Crosswalk Particulates'!$B:$B,MATCH('2017 EPA Data'!A3423,'Crosswalk Particulates'!$A:$A,0))</f>
        <v>Transportation Sector</v>
      </c>
      <c r="G3423" s="39">
        <f>INDEX('Crosswalk Particulates'!$E:$E,MATCH('2017 EPA Data'!$B3423,'Crosswalk Particulates'!$D:$D,0))</f>
        <v>0</v>
      </c>
      <c r="H3423" s="50">
        <f t="shared" si="53"/>
        <v>0</v>
      </c>
    </row>
    <row r="3424" spans="1:8" hidden="1" x14ac:dyDescent="0.25">
      <c r="A3424" s="31" t="s">
        <v>2546</v>
      </c>
      <c r="B3424" s="31" t="s">
        <v>2619</v>
      </c>
      <c r="C3424" s="31" t="s">
        <v>2408</v>
      </c>
      <c r="D3424" s="41">
        <v>123.74164334186263</v>
      </c>
      <c r="E3424" s="31" t="s">
        <v>2409</v>
      </c>
      <c r="F3424" s="35" t="str">
        <f>INDEX('Crosswalk Particulates'!$B:$B,MATCH('2017 EPA Data'!A3424,'Crosswalk Particulates'!$A:$A,0))</f>
        <v>Commercial Buildings Sector</v>
      </c>
      <c r="G3424" s="39">
        <f>INDEX('Crosswalk Particulates'!$E:$E,MATCH('2017 EPA Data'!$B3424,'Crosswalk Particulates'!$D:$D,0))</f>
        <v>0</v>
      </c>
      <c r="H3424" s="50">
        <f t="shared" si="53"/>
        <v>0</v>
      </c>
    </row>
    <row r="3425" spans="1:8" hidden="1" x14ac:dyDescent="0.25">
      <c r="A3425" s="31" t="s">
        <v>2483</v>
      </c>
      <c r="B3425" s="31" t="s">
        <v>2559</v>
      </c>
      <c r="C3425" s="31" t="s">
        <v>2408</v>
      </c>
      <c r="D3425" s="41">
        <v>122.92347013424001</v>
      </c>
      <c r="E3425" s="31" t="s">
        <v>2409</v>
      </c>
      <c r="F3425" s="35" t="str">
        <f>INDEX('Crosswalk Particulates'!$B:$B,MATCH('2017 EPA Data'!A3425,'Crosswalk Particulates'!$A:$A,0))</f>
        <v>process-ngps-industry</v>
      </c>
      <c r="G3425" s="39">
        <f>INDEX('Crosswalk Particulates'!$E:$E,MATCH('2017 EPA Data'!$B3425,'Crosswalk Particulates'!$D:$D,0))</f>
        <v>0</v>
      </c>
      <c r="H3425" s="50">
        <f t="shared" si="53"/>
        <v>0</v>
      </c>
    </row>
    <row r="3426" spans="1:8" hidden="1" x14ac:dyDescent="0.25">
      <c r="A3426" s="31" t="s">
        <v>2560</v>
      </c>
      <c r="B3426" s="31" t="s">
        <v>2453</v>
      </c>
      <c r="C3426" s="31" t="s">
        <v>2408</v>
      </c>
      <c r="D3426" s="41">
        <v>121.96328737499999</v>
      </c>
      <c r="E3426" s="31" t="s">
        <v>2409</v>
      </c>
      <c r="F3426" s="35" t="str">
        <f>INDEX('Crosswalk Particulates'!$B:$B,MATCH('2017 EPA Data'!A3426,'Crosswalk Particulates'!$A:$A,0))</f>
        <v>Commercial Buildings Sector</v>
      </c>
      <c r="G3426" s="39">
        <f>INDEX('Crosswalk Particulates'!$E:$E,MATCH('2017 EPA Data'!$B3426,'Crosswalk Particulates'!$D:$D,0))</f>
        <v>0</v>
      </c>
      <c r="H3426" s="50">
        <f t="shared" si="53"/>
        <v>0</v>
      </c>
    </row>
    <row r="3427" spans="1:8" hidden="1" x14ac:dyDescent="0.25">
      <c r="A3427" s="31" t="s">
        <v>2442</v>
      </c>
      <c r="B3427" s="31" t="s">
        <v>2569</v>
      </c>
      <c r="C3427" s="31" t="s">
        <v>2408</v>
      </c>
      <c r="D3427" s="41">
        <v>121.30045</v>
      </c>
      <c r="E3427" s="31" t="s">
        <v>2409</v>
      </c>
      <c r="F3427" s="35" t="str">
        <f>INDEX('Crosswalk Particulates'!$B:$B,MATCH('2017 EPA Data'!A3427,'Crosswalk Particulates'!$A:$A,0))</f>
        <v>industry-fuel-natural gas</v>
      </c>
      <c r="G3427" s="39">
        <f>INDEX('Crosswalk Particulates'!$E:$E,MATCH('2017 EPA Data'!$B3427,'Crosswalk Particulates'!$D:$D,0))</f>
        <v>0</v>
      </c>
      <c r="H3427" s="50">
        <f t="shared" si="53"/>
        <v>0</v>
      </c>
    </row>
    <row r="3428" spans="1:8" hidden="1" x14ac:dyDescent="0.25">
      <c r="A3428" s="31" t="s">
        <v>2483</v>
      </c>
      <c r="B3428" s="31" t="s">
        <v>2604</v>
      </c>
      <c r="C3428" s="31" t="s">
        <v>2408</v>
      </c>
      <c r="D3428" s="41">
        <v>121.2871146</v>
      </c>
      <c r="E3428" s="31" t="s">
        <v>2409</v>
      </c>
      <c r="F3428" s="35" t="str">
        <f>INDEX('Crosswalk Particulates'!$B:$B,MATCH('2017 EPA Data'!A3428,'Crosswalk Particulates'!$A:$A,0))</f>
        <v>process-ngps-industry</v>
      </c>
      <c r="G3428" s="39">
        <f>INDEX('Crosswalk Particulates'!$E:$E,MATCH('2017 EPA Data'!$B3428,'Crosswalk Particulates'!$D:$D,0))</f>
        <v>0</v>
      </c>
      <c r="H3428" s="50">
        <f t="shared" si="53"/>
        <v>0</v>
      </c>
    </row>
    <row r="3429" spans="1:8" hidden="1" x14ac:dyDescent="0.25">
      <c r="A3429" s="31" t="s">
        <v>2493</v>
      </c>
      <c r="B3429" s="31" t="s">
        <v>2659</v>
      </c>
      <c r="C3429" s="31" t="s">
        <v>2408</v>
      </c>
      <c r="D3429" s="41">
        <v>121</v>
      </c>
      <c r="E3429" s="31" t="s">
        <v>2409</v>
      </c>
      <c r="F3429" s="35" t="str">
        <f>INDEX('Crosswalk Particulates'!$B:$B,MATCH('2017 EPA Data'!A3429,'Crosswalk Particulates'!$A:$A,0))</f>
        <v>process-other-industry</v>
      </c>
      <c r="G3429" s="39">
        <f>INDEX('Crosswalk Particulates'!$E:$E,MATCH('2017 EPA Data'!$B3429,'Crosswalk Particulates'!$D:$D,0))</f>
        <v>0</v>
      </c>
      <c r="H3429" s="50">
        <f t="shared" si="53"/>
        <v>0</v>
      </c>
    </row>
    <row r="3430" spans="1:8" hidden="1" x14ac:dyDescent="0.25">
      <c r="A3430" s="31" t="s">
        <v>2546</v>
      </c>
      <c r="B3430" s="31" t="s">
        <v>2435</v>
      </c>
      <c r="C3430" s="31" t="s">
        <v>2408</v>
      </c>
      <c r="D3430" s="41">
        <v>120.74844432</v>
      </c>
      <c r="E3430" s="31" t="s">
        <v>2409</v>
      </c>
      <c r="F3430" s="35" t="str">
        <f>INDEX('Crosswalk Particulates'!$B:$B,MATCH('2017 EPA Data'!A3430,'Crosswalk Particulates'!$A:$A,0))</f>
        <v>Commercial Buildings Sector</v>
      </c>
      <c r="G3430" s="39">
        <f>INDEX('Crosswalk Particulates'!$E:$E,MATCH('2017 EPA Data'!$B3430,'Crosswalk Particulates'!$D:$D,0))</f>
        <v>0</v>
      </c>
      <c r="H3430" s="50">
        <f t="shared" si="53"/>
        <v>0</v>
      </c>
    </row>
    <row r="3431" spans="1:8" hidden="1" x14ac:dyDescent="0.25">
      <c r="A3431" s="31" t="s">
        <v>2414</v>
      </c>
      <c r="B3431" s="31" t="s">
        <v>2623</v>
      </c>
      <c r="D3431" s="41">
        <v>120.68358163100551</v>
      </c>
      <c r="E3431" s="31" t="s">
        <v>2413</v>
      </c>
      <c r="F3431" s="35" t="str">
        <f>INDEX('Crosswalk Particulates'!$B:$B,MATCH('2017 EPA Data'!A3431,'Crosswalk Particulates'!$A:$A,0))</f>
        <v>Transportation Sector</v>
      </c>
      <c r="G3431" s="39">
        <f>INDEX('Crosswalk Particulates'!$E:$E,MATCH('2017 EPA Data'!$B3431,'Crosswalk Particulates'!$D:$D,0))</f>
        <v>0</v>
      </c>
      <c r="H3431" s="50">
        <f t="shared" si="53"/>
        <v>109482433.82624264</v>
      </c>
    </row>
    <row r="3432" spans="1:8" hidden="1" x14ac:dyDescent="0.25">
      <c r="A3432" s="31" t="s">
        <v>2520</v>
      </c>
      <c r="B3432" s="31" t="s">
        <v>2517</v>
      </c>
      <c r="C3432" s="31" t="s">
        <v>2408</v>
      </c>
      <c r="D3432" s="41">
        <v>120.4370226571618</v>
      </c>
      <c r="E3432" s="31" t="s">
        <v>2409</v>
      </c>
      <c r="F3432" s="35" t="str">
        <f>INDEX('Crosswalk Particulates'!$B:$B,MATCH('2017 EPA Data'!A3432,'Crosswalk Particulates'!$A:$A,0))</f>
        <v>industry-fuel-oil</v>
      </c>
      <c r="G3432" s="39">
        <f>INDEX('Crosswalk Particulates'!$E:$E,MATCH('2017 EPA Data'!$B3432,'Crosswalk Particulates'!$D:$D,0))</f>
        <v>0</v>
      </c>
      <c r="H3432" s="50">
        <f t="shared" si="53"/>
        <v>0</v>
      </c>
    </row>
    <row r="3433" spans="1:8" hidden="1" x14ac:dyDescent="0.25">
      <c r="A3433" s="31" t="s">
        <v>2456</v>
      </c>
      <c r="B3433" s="31" t="s">
        <v>2468</v>
      </c>
      <c r="C3433" s="31" t="s">
        <v>2408</v>
      </c>
      <c r="D3433" s="41">
        <v>119.4102</v>
      </c>
      <c r="E3433" s="31" t="s">
        <v>2409</v>
      </c>
      <c r="F3433" s="35" t="str">
        <f>INDEX('Crosswalk Particulates'!$B:$B,MATCH('2017 EPA Data'!A3433,'Crosswalk Particulates'!$A:$A,0))</f>
        <v>Electricity Sector</v>
      </c>
      <c r="G3433" s="39">
        <f>INDEX('Crosswalk Particulates'!$E:$E,MATCH('2017 EPA Data'!$B3433,'Crosswalk Particulates'!$D:$D,0))</f>
        <v>0</v>
      </c>
      <c r="H3433" s="50">
        <f t="shared" si="53"/>
        <v>0</v>
      </c>
    </row>
    <row r="3434" spans="1:8" hidden="1" x14ac:dyDescent="0.25">
      <c r="A3434" s="31" t="s">
        <v>2520</v>
      </c>
      <c r="B3434" s="31" t="s">
        <v>2611</v>
      </c>
      <c r="C3434" s="31" t="s">
        <v>2408</v>
      </c>
      <c r="D3434" s="41">
        <v>119.39446997756161</v>
      </c>
      <c r="E3434" s="31" t="s">
        <v>2409</v>
      </c>
      <c r="F3434" s="35" t="str">
        <f>INDEX('Crosswalk Particulates'!$B:$B,MATCH('2017 EPA Data'!A3434,'Crosswalk Particulates'!$A:$A,0))</f>
        <v>industry-fuel-oil</v>
      </c>
      <c r="G3434" s="39">
        <f>INDEX('Crosswalk Particulates'!$E:$E,MATCH('2017 EPA Data'!$B3434,'Crosswalk Particulates'!$D:$D,0))</f>
        <v>0</v>
      </c>
      <c r="H3434" s="50">
        <f t="shared" si="53"/>
        <v>0</v>
      </c>
    </row>
    <row r="3435" spans="1:8" hidden="1" x14ac:dyDescent="0.25">
      <c r="A3435" s="31" t="s">
        <v>2487</v>
      </c>
      <c r="B3435" s="31" t="s">
        <v>2630</v>
      </c>
      <c r="C3435" s="31" t="s">
        <v>2408</v>
      </c>
      <c r="D3435" s="41">
        <v>119.35599999999999</v>
      </c>
      <c r="E3435" s="31" t="s">
        <v>2409</v>
      </c>
      <c r="F3435" s="35" t="str">
        <f>INDEX('Crosswalk Particulates'!$B:$B,MATCH('2017 EPA Data'!A3435,'Crosswalk Particulates'!$A:$A,0))</f>
        <v>industry-fuel-coal</v>
      </c>
      <c r="G3435" s="39">
        <f>INDEX('Crosswalk Particulates'!$E:$E,MATCH('2017 EPA Data'!$B3435,'Crosswalk Particulates'!$D:$D,0))</f>
        <v>0</v>
      </c>
      <c r="H3435" s="50">
        <f t="shared" si="53"/>
        <v>0</v>
      </c>
    </row>
    <row r="3436" spans="1:8" hidden="1" x14ac:dyDescent="0.25">
      <c r="A3436" s="31" t="s">
        <v>2509</v>
      </c>
      <c r="B3436" s="31" t="s">
        <v>2451</v>
      </c>
      <c r="C3436" s="31" t="s">
        <v>2448</v>
      </c>
      <c r="D3436" s="41">
        <v>119.3477046</v>
      </c>
      <c r="E3436" s="31" t="s">
        <v>2413</v>
      </c>
      <c r="F3436" s="35" t="str">
        <f>INDEX('Crosswalk Particulates'!$B:$B,MATCH('2017 EPA Data'!A3436,'Crosswalk Particulates'!$A:$A,0))</f>
        <v>Other-EPA</v>
      </c>
      <c r="G3436" s="39" t="str">
        <f>INDEX('Crosswalk Particulates'!$E:$E,MATCH('2017 EPA Data'!$B3436,'Crosswalk Particulates'!$D:$D,0))</f>
        <v>CO</v>
      </c>
      <c r="H3436" s="50">
        <f t="shared" si="53"/>
        <v>108270545.12795857</v>
      </c>
    </row>
    <row r="3437" spans="1:8" hidden="1" x14ac:dyDescent="0.25">
      <c r="A3437" s="31" t="s">
        <v>2493</v>
      </c>
      <c r="B3437" s="31" t="s">
        <v>2431</v>
      </c>
      <c r="C3437" s="31" t="s">
        <v>2408</v>
      </c>
      <c r="D3437" s="41">
        <v>119.0495312</v>
      </c>
      <c r="E3437" s="31" t="s">
        <v>2409</v>
      </c>
      <c r="F3437" s="35" t="str">
        <f>INDEX('Crosswalk Particulates'!$B:$B,MATCH('2017 EPA Data'!A3437,'Crosswalk Particulates'!$A:$A,0))</f>
        <v>process-other-industry</v>
      </c>
      <c r="G3437" s="39">
        <f>INDEX('Crosswalk Particulates'!$E:$E,MATCH('2017 EPA Data'!$B3437,'Crosswalk Particulates'!$D:$D,0))</f>
        <v>0</v>
      </c>
      <c r="H3437" s="50">
        <f t="shared" si="53"/>
        <v>0</v>
      </c>
    </row>
    <row r="3438" spans="1:8" hidden="1" x14ac:dyDescent="0.25">
      <c r="A3438" s="31" t="s">
        <v>2522</v>
      </c>
      <c r="B3438" s="31" t="s">
        <v>2642</v>
      </c>
      <c r="C3438" s="31" t="s">
        <v>2408</v>
      </c>
      <c r="D3438" s="41">
        <v>118.85148775858001</v>
      </c>
      <c r="E3438" s="31" t="s">
        <v>2409</v>
      </c>
      <c r="F3438" s="35" t="str">
        <f>INDEX('Crosswalk Particulates'!$B:$B,MATCH('2017 EPA Data'!A3438,'Crosswalk Particulates'!$A:$A,0))</f>
        <v>Residential Buildings Sector</v>
      </c>
      <c r="G3438" s="39">
        <f>INDEX('Crosswalk Particulates'!$E:$E,MATCH('2017 EPA Data'!$B3438,'Crosswalk Particulates'!$D:$D,0))</f>
        <v>0</v>
      </c>
      <c r="H3438" s="50">
        <f t="shared" si="53"/>
        <v>0</v>
      </c>
    </row>
    <row r="3439" spans="1:8" hidden="1" x14ac:dyDescent="0.25">
      <c r="A3439" s="31" t="s">
        <v>2477</v>
      </c>
      <c r="B3439" s="31" t="s">
        <v>2578</v>
      </c>
      <c r="C3439" s="31" t="s">
        <v>2408</v>
      </c>
      <c r="D3439" s="41">
        <v>118.7</v>
      </c>
      <c r="E3439" s="31" t="s">
        <v>2409</v>
      </c>
      <c r="F3439" s="35" t="str">
        <f>INDEX('Crosswalk Particulates'!$B:$B,MATCH('2017 EPA Data'!A3439,'Crosswalk Particulates'!$A:$A,0))</f>
        <v>process-other-industry</v>
      </c>
      <c r="G3439" s="39">
        <f>INDEX('Crosswalk Particulates'!$E:$E,MATCH('2017 EPA Data'!$B3439,'Crosswalk Particulates'!$D:$D,0))</f>
        <v>0</v>
      </c>
      <c r="H3439" s="50">
        <f t="shared" si="53"/>
        <v>0</v>
      </c>
    </row>
    <row r="3440" spans="1:8" hidden="1" x14ac:dyDescent="0.25">
      <c r="A3440" s="31" t="s">
        <v>2538</v>
      </c>
      <c r="B3440" s="31" t="s">
        <v>2435</v>
      </c>
      <c r="C3440" s="31" t="s">
        <v>2408</v>
      </c>
      <c r="D3440" s="41">
        <v>118.676313096</v>
      </c>
      <c r="E3440" s="31" t="s">
        <v>2409</v>
      </c>
      <c r="F3440" s="35" t="str">
        <f>INDEX('Crosswalk Particulates'!$B:$B,MATCH('2017 EPA Data'!A3440,'Crosswalk Particulates'!$A:$A,0))</f>
        <v>process-mining-industry</v>
      </c>
      <c r="G3440" s="39">
        <f>INDEX('Crosswalk Particulates'!$E:$E,MATCH('2017 EPA Data'!$B3440,'Crosswalk Particulates'!$D:$D,0))</f>
        <v>0</v>
      </c>
      <c r="H3440" s="50">
        <f t="shared" si="53"/>
        <v>0</v>
      </c>
    </row>
    <row r="3441" spans="1:8" hidden="1" x14ac:dyDescent="0.25">
      <c r="A3441" s="31" t="s">
        <v>2437</v>
      </c>
      <c r="B3441" s="31" t="s">
        <v>2459</v>
      </c>
      <c r="C3441" s="31" t="s">
        <v>2408</v>
      </c>
      <c r="D3441" s="41">
        <v>118.48701663200001</v>
      </c>
      <c r="E3441" s="31" t="s">
        <v>2409</v>
      </c>
      <c r="F3441" s="35" t="str">
        <f>INDEX('Crosswalk Particulates'!$B:$B,MATCH('2017 EPA Data'!A3441,'Crosswalk Particulates'!$A:$A,0))</f>
        <v>process-other-industry</v>
      </c>
      <c r="G3441" s="39">
        <f>INDEX('Crosswalk Particulates'!$E:$E,MATCH('2017 EPA Data'!$B3441,'Crosswalk Particulates'!$D:$D,0))</f>
        <v>0</v>
      </c>
      <c r="H3441" s="50">
        <f t="shared" si="53"/>
        <v>0</v>
      </c>
    </row>
    <row r="3442" spans="1:8" hidden="1" x14ac:dyDescent="0.25">
      <c r="A3442" s="31" t="s">
        <v>2456</v>
      </c>
      <c r="B3442" s="31" t="s">
        <v>2622</v>
      </c>
      <c r="C3442" s="31" t="s">
        <v>2408</v>
      </c>
      <c r="D3442" s="41">
        <v>117.97</v>
      </c>
      <c r="E3442" s="31" t="s">
        <v>2409</v>
      </c>
      <c r="F3442" s="35" t="str">
        <f>INDEX('Crosswalk Particulates'!$B:$B,MATCH('2017 EPA Data'!A3442,'Crosswalk Particulates'!$A:$A,0))</f>
        <v>Electricity Sector</v>
      </c>
      <c r="G3442" s="39">
        <f>INDEX('Crosswalk Particulates'!$E:$E,MATCH('2017 EPA Data'!$B3442,'Crosswalk Particulates'!$D:$D,0))</f>
        <v>0</v>
      </c>
      <c r="H3442" s="50">
        <f t="shared" si="53"/>
        <v>0</v>
      </c>
    </row>
    <row r="3443" spans="1:8" hidden="1" x14ac:dyDescent="0.25">
      <c r="A3443" s="31" t="s">
        <v>2456</v>
      </c>
      <c r="B3443" s="31" t="s">
        <v>2670</v>
      </c>
      <c r="C3443" s="31" t="s">
        <v>2408</v>
      </c>
      <c r="D3443" s="41">
        <v>117.97</v>
      </c>
      <c r="E3443" s="31" t="s">
        <v>2409</v>
      </c>
      <c r="F3443" s="35" t="str">
        <f>INDEX('Crosswalk Particulates'!$B:$B,MATCH('2017 EPA Data'!A3443,'Crosswalk Particulates'!$A:$A,0))</f>
        <v>Electricity Sector</v>
      </c>
      <c r="G3443" s="39">
        <f>INDEX('Crosswalk Particulates'!$E:$E,MATCH('2017 EPA Data'!$B3443,'Crosswalk Particulates'!$D:$D,0))</f>
        <v>0</v>
      </c>
      <c r="H3443" s="50">
        <f t="shared" si="53"/>
        <v>0</v>
      </c>
    </row>
    <row r="3444" spans="1:8" hidden="1" x14ac:dyDescent="0.25">
      <c r="A3444" s="31" t="s">
        <v>2456</v>
      </c>
      <c r="B3444" s="31" t="s">
        <v>2598</v>
      </c>
      <c r="C3444" s="31" t="s">
        <v>2408</v>
      </c>
      <c r="D3444" s="41">
        <v>117.97</v>
      </c>
      <c r="E3444" s="31" t="s">
        <v>2409</v>
      </c>
      <c r="F3444" s="35" t="str">
        <f>INDEX('Crosswalk Particulates'!$B:$B,MATCH('2017 EPA Data'!A3444,'Crosswalk Particulates'!$A:$A,0))</f>
        <v>Electricity Sector</v>
      </c>
      <c r="G3444" s="39">
        <f>INDEX('Crosswalk Particulates'!$E:$E,MATCH('2017 EPA Data'!$B3444,'Crosswalk Particulates'!$D:$D,0))</f>
        <v>0</v>
      </c>
      <c r="H3444" s="50">
        <f t="shared" si="53"/>
        <v>0</v>
      </c>
    </row>
    <row r="3445" spans="1:8" hidden="1" x14ac:dyDescent="0.25">
      <c r="A3445" s="31" t="s">
        <v>2456</v>
      </c>
      <c r="B3445" s="31" t="s">
        <v>2638</v>
      </c>
      <c r="C3445" s="31" t="s">
        <v>2408</v>
      </c>
      <c r="D3445" s="41">
        <v>117.97</v>
      </c>
      <c r="E3445" s="31" t="s">
        <v>2409</v>
      </c>
      <c r="F3445" s="35" t="str">
        <f>INDEX('Crosswalk Particulates'!$B:$B,MATCH('2017 EPA Data'!A3445,'Crosswalk Particulates'!$A:$A,0))</f>
        <v>Electricity Sector</v>
      </c>
      <c r="G3445" s="39">
        <f>INDEX('Crosswalk Particulates'!$E:$E,MATCH('2017 EPA Data'!$B3445,'Crosswalk Particulates'!$D:$D,0))</f>
        <v>0</v>
      </c>
      <c r="H3445" s="50">
        <f t="shared" si="53"/>
        <v>0</v>
      </c>
    </row>
    <row r="3446" spans="1:8" hidden="1" x14ac:dyDescent="0.25">
      <c r="A3446" s="31" t="s">
        <v>2486</v>
      </c>
      <c r="B3446" s="31" t="s">
        <v>2592</v>
      </c>
      <c r="C3446" s="31" t="s">
        <v>2408</v>
      </c>
      <c r="D3446" s="41">
        <v>116.7730579614</v>
      </c>
      <c r="E3446" s="31" t="s">
        <v>2409</v>
      </c>
      <c r="F3446" s="35" t="str">
        <f>INDEX('Crosswalk Particulates'!$B:$B,MATCH('2017 EPA Data'!A3446,'Crosswalk Particulates'!$A:$A,0))</f>
        <v>process-other-industry</v>
      </c>
      <c r="G3446" s="39">
        <f>INDEX('Crosswalk Particulates'!$E:$E,MATCH('2017 EPA Data'!$B3446,'Crosswalk Particulates'!$D:$D,0))</f>
        <v>0</v>
      </c>
      <c r="H3446" s="50">
        <f t="shared" si="53"/>
        <v>0</v>
      </c>
    </row>
    <row r="3447" spans="1:8" hidden="1" x14ac:dyDescent="0.25">
      <c r="A3447" s="31" t="s">
        <v>2410</v>
      </c>
      <c r="B3447" s="31" t="s">
        <v>2586</v>
      </c>
      <c r="C3447" s="31" t="s">
        <v>2408</v>
      </c>
      <c r="D3447" s="41">
        <v>116.7035412215949</v>
      </c>
      <c r="E3447" s="31" t="s">
        <v>2409</v>
      </c>
      <c r="F3447" s="35" t="str">
        <f>INDEX('Crosswalk Particulates'!$B:$B,MATCH('2017 EPA Data'!A3447,'Crosswalk Particulates'!$A:$A,0))</f>
        <v>process-other-industry</v>
      </c>
      <c r="G3447" s="39">
        <f>INDEX('Crosswalk Particulates'!$E:$E,MATCH('2017 EPA Data'!$B3447,'Crosswalk Particulates'!$D:$D,0))</f>
        <v>0</v>
      </c>
      <c r="H3447" s="50">
        <f t="shared" si="53"/>
        <v>0</v>
      </c>
    </row>
    <row r="3448" spans="1:8" hidden="1" x14ac:dyDescent="0.25">
      <c r="A3448" s="31" t="s">
        <v>2476</v>
      </c>
      <c r="B3448" s="31" t="s">
        <v>2547</v>
      </c>
      <c r="C3448" s="31" t="s">
        <v>2408</v>
      </c>
      <c r="D3448" s="41">
        <v>116.32129313238362</v>
      </c>
      <c r="E3448" s="31" t="s">
        <v>2409</v>
      </c>
      <c r="F3448" s="35" t="str">
        <f>INDEX('Crosswalk Particulates'!$B:$B,MATCH('2017 EPA Data'!A3448,'Crosswalk Particulates'!$A:$A,0))</f>
        <v>process-other-industry</v>
      </c>
      <c r="G3448" s="39">
        <f>INDEX('Crosswalk Particulates'!$E:$E,MATCH('2017 EPA Data'!$B3448,'Crosswalk Particulates'!$D:$D,0))</f>
        <v>0</v>
      </c>
      <c r="H3448" s="50">
        <f t="shared" si="53"/>
        <v>0</v>
      </c>
    </row>
    <row r="3449" spans="1:8" hidden="1" x14ac:dyDescent="0.25">
      <c r="A3449" s="31" t="s">
        <v>2540</v>
      </c>
      <c r="B3449" s="31" t="s">
        <v>2566</v>
      </c>
      <c r="C3449" s="31" t="s">
        <v>2408</v>
      </c>
      <c r="D3449" s="41">
        <v>115.94179629116496</v>
      </c>
      <c r="E3449" s="31" t="s">
        <v>2409</v>
      </c>
      <c r="F3449" s="35" t="str">
        <f>INDEX('Crosswalk Particulates'!$B:$B,MATCH('2017 EPA Data'!A3449,'Crosswalk Particulates'!$A:$A,0))</f>
        <v>Electricity Sector</v>
      </c>
      <c r="G3449" s="39">
        <f>INDEX('Crosswalk Particulates'!$E:$E,MATCH('2017 EPA Data'!$B3449,'Crosswalk Particulates'!$D:$D,0))</f>
        <v>0</v>
      </c>
      <c r="H3449" s="50">
        <f t="shared" si="53"/>
        <v>0</v>
      </c>
    </row>
    <row r="3450" spans="1:8" hidden="1" x14ac:dyDescent="0.25">
      <c r="A3450" s="31" t="s">
        <v>2472</v>
      </c>
      <c r="B3450" s="31" t="s">
        <v>2610</v>
      </c>
      <c r="C3450" s="31" t="s">
        <v>2408</v>
      </c>
      <c r="D3450" s="41">
        <v>115.83467</v>
      </c>
      <c r="E3450" s="31" t="s">
        <v>2409</v>
      </c>
      <c r="F3450" s="35" t="str">
        <f>INDEX('Crosswalk Particulates'!$B:$B,MATCH('2017 EPA Data'!A3450,'Crosswalk Particulates'!$A:$A,0))</f>
        <v>Electricity Sector</v>
      </c>
      <c r="G3450" s="39">
        <f>INDEX('Crosswalk Particulates'!$E:$E,MATCH('2017 EPA Data'!$B3450,'Crosswalk Particulates'!$D:$D,0))</f>
        <v>0</v>
      </c>
      <c r="H3450" s="50">
        <f t="shared" si="53"/>
        <v>0</v>
      </c>
    </row>
    <row r="3451" spans="1:8" hidden="1" x14ac:dyDescent="0.25">
      <c r="A3451" s="31" t="s">
        <v>2499</v>
      </c>
      <c r="B3451" s="31" t="s">
        <v>2541</v>
      </c>
      <c r="C3451" s="31" t="s">
        <v>2408</v>
      </c>
      <c r="D3451" s="41">
        <v>115.62460710000001</v>
      </c>
      <c r="E3451" s="31" t="s">
        <v>2409</v>
      </c>
      <c r="F3451" s="35" t="str">
        <f>INDEX('Crosswalk Particulates'!$B:$B,MATCH('2017 EPA Data'!A3451,'Crosswalk Particulates'!$A:$A,0))</f>
        <v>Electricity Sector</v>
      </c>
      <c r="G3451" s="39">
        <f>INDEX('Crosswalk Particulates'!$E:$E,MATCH('2017 EPA Data'!$B3451,'Crosswalk Particulates'!$D:$D,0))</f>
        <v>0</v>
      </c>
      <c r="H3451" s="50">
        <f t="shared" si="53"/>
        <v>0</v>
      </c>
    </row>
    <row r="3452" spans="1:8" hidden="1" x14ac:dyDescent="0.25">
      <c r="A3452" s="31" t="s">
        <v>2483</v>
      </c>
      <c r="B3452" s="31" t="s">
        <v>2536</v>
      </c>
      <c r="C3452" s="31" t="s">
        <v>2408</v>
      </c>
      <c r="D3452" s="41">
        <v>115.223706842</v>
      </c>
      <c r="E3452" s="31" t="s">
        <v>2409</v>
      </c>
      <c r="F3452" s="35" t="str">
        <f>INDEX('Crosswalk Particulates'!$B:$B,MATCH('2017 EPA Data'!A3452,'Crosswalk Particulates'!$A:$A,0))</f>
        <v>process-ngps-industry</v>
      </c>
      <c r="G3452" s="39">
        <f>INDEX('Crosswalk Particulates'!$E:$E,MATCH('2017 EPA Data'!$B3452,'Crosswalk Particulates'!$D:$D,0))</f>
        <v>0</v>
      </c>
      <c r="H3452" s="50">
        <f t="shared" si="53"/>
        <v>0</v>
      </c>
    </row>
    <row r="3453" spans="1:8" hidden="1" x14ac:dyDescent="0.25">
      <c r="A3453" s="31" t="s">
        <v>2475</v>
      </c>
      <c r="B3453" s="31" t="s">
        <v>2505</v>
      </c>
      <c r="C3453" s="31" t="s">
        <v>2408</v>
      </c>
      <c r="D3453" s="41">
        <v>114.72936109132</v>
      </c>
      <c r="E3453" s="31" t="s">
        <v>2409</v>
      </c>
      <c r="F3453" s="35" t="str">
        <f>INDEX('Crosswalk Particulates'!$B:$B,MATCH('2017 EPA Data'!A3453,'Crosswalk Particulates'!$A:$A,0))</f>
        <v>Electricity Sector</v>
      </c>
      <c r="G3453" s="39">
        <f>INDEX('Crosswalk Particulates'!$E:$E,MATCH('2017 EPA Data'!$B3453,'Crosswalk Particulates'!$D:$D,0))</f>
        <v>0</v>
      </c>
      <c r="H3453" s="50">
        <f t="shared" si="53"/>
        <v>0</v>
      </c>
    </row>
    <row r="3454" spans="1:8" hidden="1" x14ac:dyDescent="0.25">
      <c r="A3454" s="31" t="s">
        <v>2443</v>
      </c>
      <c r="B3454" s="31" t="s">
        <v>2481</v>
      </c>
      <c r="C3454" s="31" t="s">
        <v>2448</v>
      </c>
      <c r="D3454" s="41">
        <v>114.67909667000001</v>
      </c>
      <c r="E3454" s="31" t="s">
        <v>2413</v>
      </c>
      <c r="F3454" s="35" t="str">
        <f>INDEX('Crosswalk Particulates'!$B:$B,MATCH('2017 EPA Data'!A3454,'Crosswalk Particulates'!$A:$A,0))</f>
        <v>process-agriculture-industry</v>
      </c>
      <c r="G3454" s="39" t="str">
        <f>INDEX('Crosswalk Particulates'!$E:$E,MATCH('2017 EPA Data'!$B3454,'Crosswalk Particulates'!$D:$D,0))</f>
        <v>PM10</v>
      </c>
      <c r="H3454" s="50">
        <f t="shared" si="53"/>
        <v>104035250.21999258</v>
      </c>
    </row>
    <row r="3455" spans="1:8" hidden="1" x14ac:dyDescent="0.25">
      <c r="A3455" s="31" t="s">
        <v>2555</v>
      </c>
      <c r="B3455" s="31" t="s">
        <v>2554</v>
      </c>
      <c r="C3455" s="31" t="s">
        <v>2408</v>
      </c>
      <c r="D3455" s="41">
        <v>114.433375665</v>
      </c>
      <c r="E3455" s="31" t="s">
        <v>2409</v>
      </c>
      <c r="F3455" s="35" t="str">
        <f>INDEX('Crosswalk Particulates'!$B:$B,MATCH('2017 EPA Data'!A3455,'Crosswalk Particulates'!$A:$A,0))</f>
        <v>Commercial Buildings Sector</v>
      </c>
      <c r="G3455" s="39">
        <f>INDEX('Crosswalk Particulates'!$E:$E,MATCH('2017 EPA Data'!$B3455,'Crosswalk Particulates'!$D:$D,0))</f>
        <v>0</v>
      </c>
      <c r="H3455" s="50">
        <f t="shared" si="53"/>
        <v>0</v>
      </c>
    </row>
    <row r="3456" spans="1:8" hidden="1" x14ac:dyDescent="0.25">
      <c r="A3456" s="31" t="s">
        <v>2469</v>
      </c>
      <c r="B3456" s="31" t="s">
        <v>2547</v>
      </c>
      <c r="C3456" s="31" t="s">
        <v>2408</v>
      </c>
      <c r="D3456" s="41">
        <v>113.9720681645702</v>
      </c>
      <c r="E3456" s="31" t="s">
        <v>2409</v>
      </c>
      <c r="F3456" s="35" t="str">
        <f>INDEX('Crosswalk Particulates'!$B:$B,MATCH('2017 EPA Data'!A3456,'Crosswalk Particulates'!$A:$A,0))</f>
        <v>process-chemicals-industry</v>
      </c>
      <c r="G3456" s="39">
        <f>INDEX('Crosswalk Particulates'!$E:$E,MATCH('2017 EPA Data'!$B3456,'Crosswalk Particulates'!$D:$D,0))</f>
        <v>0</v>
      </c>
      <c r="H3456" s="50">
        <f t="shared" si="53"/>
        <v>0</v>
      </c>
    </row>
    <row r="3457" spans="1:8" hidden="1" x14ac:dyDescent="0.25">
      <c r="A3457" s="31" t="s">
        <v>2477</v>
      </c>
      <c r="B3457" s="31" t="s">
        <v>2586</v>
      </c>
      <c r="C3457" s="31" t="s">
        <v>2408</v>
      </c>
      <c r="D3457" s="41">
        <v>113.50472059825999</v>
      </c>
      <c r="E3457" s="31" t="s">
        <v>2409</v>
      </c>
      <c r="F3457" s="35" t="str">
        <f>INDEX('Crosswalk Particulates'!$B:$B,MATCH('2017 EPA Data'!A3457,'Crosswalk Particulates'!$A:$A,0))</f>
        <v>process-other-industry</v>
      </c>
      <c r="G3457" s="39">
        <f>INDEX('Crosswalk Particulates'!$E:$E,MATCH('2017 EPA Data'!$B3457,'Crosswalk Particulates'!$D:$D,0))</f>
        <v>0</v>
      </c>
      <c r="H3457" s="50">
        <f t="shared" si="53"/>
        <v>0</v>
      </c>
    </row>
    <row r="3458" spans="1:8" hidden="1" x14ac:dyDescent="0.25">
      <c r="A3458" s="31" t="s">
        <v>2523</v>
      </c>
      <c r="B3458" s="31" t="s">
        <v>2561</v>
      </c>
      <c r="C3458" s="31" t="s">
        <v>2408</v>
      </c>
      <c r="D3458" s="41">
        <v>113.48255604942</v>
      </c>
      <c r="E3458" s="31" t="s">
        <v>2409</v>
      </c>
      <c r="F3458" s="35" t="str">
        <f>INDEX('Crosswalk Particulates'!$B:$B,MATCH('2017 EPA Data'!A3458,'Crosswalk Particulates'!$A:$A,0))</f>
        <v>industry-fuel-other</v>
      </c>
      <c r="G3458" s="39">
        <f>INDEX('Crosswalk Particulates'!$E:$E,MATCH('2017 EPA Data'!$B3458,'Crosswalk Particulates'!$D:$D,0))</f>
        <v>0</v>
      </c>
      <c r="H3458" s="50">
        <f t="shared" si="53"/>
        <v>0</v>
      </c>
    </row>
    <row r="3459" spans="1:8" hidden="1" x14ac:dyDescent="0.25">
      <c r="A3459" s="31" t="s">
        <v>2446</v>
      </c>
      <c r="B3459" s="31" t="s">
        <v>2500</v>
      </c>
      <c r="C3459" s="31" t="s">
        <v>2448</v>
      </c>
      <c r="D3459" s="41">
        <v>113.2363672</v>
      </c>
      <c r="E3459" s="31" t="s">
        <v>2413</v>
      </c>
      <c r="F3459" s="35" t="str">
        <f>INDEX('Crosswalk Particulates'!$B:$B,MATCH('2017 EPA Data'!A3459,'Crosswalk Particulates'!$A:$A,0))</f>
        <v>process-other-industry</v>
      </c>
      <c r="G3459" s="39" t="str">
        <f>INDEX('Crosswalk Particulates'!$E:$E,MATCH('2017 EPA Data'!$B3459,'Crosswalk Particulates'!$D:$D,0))</f>
        <v>NOX</v>
      </c>
      <c r="H3459" s="50">
        <f t="shared" si="53"/>
        <v>102726426.50434089</v>
      </c>
    </row>
    <row r="3460" spans="1:8" hidden="1" x14ac:dyDescent="0.25">
      <c r="A3460" s="31" t="s">
        <v>2442</v>
      </c>
      <c r="B3460" s="31" t="s">
        <v>2557</v>
      </c>
      <c r="C3460" s="31" t="s">
        <v>2408</v>
      </c>
      <c r="D3460" s="41">
        <v>113.215581</v>
      </c>
      <c r="E3460" s="31" t="s">
        <v>2409</v>
      </c>
      <c r="F3460" s="35" t="str">
        <f>INDEX('Crosswalk Particulates'!$B:$B,MATCH('2017 EPA Data'!A3460,'Crosswalk Particulates'!$A:$A,0))</f>
        <v>industry-fuel-natural gas</v>
      </c>
      <c r="G3460" s="39">
        <f>INDEX('Crosswalk Particulates'!$E:$E,MATCH('2017 EPA Data'!$B3460,'Crosswalk Particulates'!$D:$D,0))</f>
        <v>0</v>
      </c>
      <c r="H3460" s="50">
        <f t="shared" ref="H3460:H3523" si="54">IF(E3460="TON",D3460/metricton_to_shortton,0)*10^6</f>
        <v>0</v>
      </c>
    </row>
    <row r="3461" spans="1:8" hidden="1" x14ac:dyDescent="0.25">
      <c r="A3461" s="31" t="s">
        <v>2556</v>
      </c>
      <c r="B3461" s="31" t="s">
        <v>2619</v>
      </c>
      <c r="C3461" s="31" t="s">
        <v>2408</v>
      </c>
      <c r="D3461" s="41">
        <v>112.75554081544348</v>
      </c>
      <c r="E3461" s="31" t="s">
        <v>2409</v>
      </c>
      <c r="F3461" s="35" t="str">
        <f>INDEX('Crosswalk Particulates'!$B:$B,MATCH('2017 EPA Data'!A3461,'Crosswalk Particulates'!$A:$A,0))</f>
        <v>Commercial Buildings Sector</v>
      </c>
      <c r="G3461" s="39">
        <f>INDEX('Crosswalk Particulates'!$E:$E,MATCH('2017 EPA Data'!$B3461,'Crosswalk Particulates'!$D:$D,0))</f>
        <v>0</v>
      </c>
      <c r="H3461" s="50">
        <f t="shared" si="54"/>
        <v>0</v>
      </c>
    </row>
    <row r="3462" spans="1:8" hidden="1" x14ac:dyDescent="0.25">
      <c r="A3462" s="31" t="s">
        <v>2473</v>
      </c>
      <c r="B3462" s="31" t="s">
        <v>2589</v>
      </c>
      <c r="C3462" s="31" t="s">
        <v>2412</v>
      </c>
      <c r="D3462" s="41">
        <v>112.30026400486</v>
      </c>
      <c r="E3462" s="31" t="s">
        <v>2413</v>
      </c>
      <c r="F3462" s="35" t="str">
        <f>INDEX('Crosswalk Particulates'!$B:$B,MATCH('2017 EPA Data'!A3462,'Crosswalk Particulates'!$A:$A,0))</f>
        <v>Commercial Buildings Sector</v>
      </c>
      <c r="G3462" s="39" t="str">
        <f>INDEX('Crosswalk Particulates'!$E:$E,MATCH('2017 EPA Data'!$B3462,'Crosswalk Particulates'!$D:$D,0))</f>
        <v>N2O</v>
      </c>
      <c r="H3462" s="50">
        <f t="shared" si="54"/>
        <v>101877206.96070978</v>
      </c>
    </row>
    <row r="3463" spans="1:8" hidden="1" x14ac:dyDescent="0.25">
      <c r="A3463" s="31" t="s">
        <v>2510</v>
      </c>
      <c r="B3463" s="31" t="s">
        <v>2678</v>
      </c>
      <c r="C3463" s="31" t="s">
        <v>2408</v>
      </c>
      <c r="D3463" s="41">
        <v>112.20059999999999</v>
      </c>
      <c r="E3463" s="31" t="s">
        <v>2409</v>
      </c>
      <c r="F3463" s="35" t="str">
        <f>INDEX('Crosswalk Particulates'!$B:$B,MATCH('2017 EPA Data'!A3463,'Crosswalk Particulates'!$A:$A,0))</f>
        <v>process-iron and steel-industry</v>
      </c>
      <c r="G3463" s="39">
        <f>INDEX('Crosswalk Particulates'!$E:$E,MATCH('2017 EPA Data'!$B3463,'Crosswalk Particulates'!$D:$D,0))</f>
        <v>0</v>
      </c>
      <c r="H3463" s="50">
        <f t="shared" si="54"/>
        <v>0</v>
      </c>
    </row>
    <row r="3464" spans="1:8" hidden="1" x14ac:dyDescent="0.25">
      <c r="A3464" s="31" t="s">
        <v>2477</v>
      </c>
      <c r="B3464" s="31" t="s">
        <v>2455</v>
      </c>
      <c r="C3464" s="31" t="s">
        <v>2408</v>
      </c>
      <c r="D3464" s="41">
        <v>112.2</v>
      </c>
      <c r="E3464" s="31" t="s">
        <v>2409</v>
      </c>
      <c r="F3464" s="35" t="str">
        <f>INDEX('Crosswalk Particulates'!$B:$B,MATCH('2017 EPA Data'!A3464,'Crosswalk Particulates'!$A:$A,0))</f>
        <v>process-other-industry</v>
      </c>
      <c r="G3464" s="39">
        <f>INDEX('Crosswalk Particulates'!$E:$E,MATCH('2017 EPA Data'!$B3464,'Crosswalk Particulates'!$D:$D,0))</f>
        <v>0</v>
      </c>
      <c r="H3464" s="50">
        <f t="shared" si="54"/>
        <v>0</v>
      </c>
    </row>
    <row r="3465" spans="1:8" hidden="1" x14ac:dyDescent="0.25">
      <c r="A3465" s="31" t="s">
        <v>2510</v>
      </c>
      <c r="B3465" s="31" t="s">
        <v>2453</v>
      </c>
      <c r="C3465" s="31" t="s">
        <v>2408</v>
      </c>
      <c r="D3465" s="41">
        <v>112.11320000000001</v>
      </c>
      <c r="E3465" s="31" t="s">
        <v>2409</v>
      </c>
      <c r="F3465" s="35" t="str">
        <f>INDEX('Crosswalk Particulates'!$B:$B,MATCH('2017 EPA Data'!A3465,'Crosswalk Particulates'!$A:$A,0))</f>
        <v>process-iron and steel-industry</v>
      </c>
      <c r="G3465" s="39">
        <f>INDEX('Crosswalk Particulates'!$E:$E,MATCH('2017 EPA Data'!$B3465,'Crosswalk Particulates'!$D:$D,0))</f>
        <v>0</v>
      </c>
      <c r="H3465" s="50">
        <f t="shared" si="54"/>
        <v>0</v>
      </c>
    </row>
    <row r="3466" spans="1:8" hidden="1" x14ac:dyDescent="0.25">
      <c r="A3466" s="31" t="s">
        <v>2487</v>
      </c>
      <c r="B3466" s="31" t="s">
        <v>2566</v>
      </c>
      <c r="C3466" s="31" t="s">
        <v>2408</v>
      </c>
      <c r="D3466" s="41">
        <v>110.59010215611862</v>
      </c>
      <c r="E3466" s="31" t="s">
        <v>2409</v>
      </c>
      <c r="F3466" s="35" t="str">
        <f>INDEX('Crosswalk Particulates'!$B:$B,MATCH('2017 EPA Data'!A3466,'Crosswalk Particulates'!$A:$A,0))</f>
        <v>industry-fuel-coal</v>
      </c>
      <c r="G3466" s="39">
        <f>INDEX('Crosswalk Particulates'!$E:$E,MATCH('2017 EPA Data'!$B3466,'Crosswalk Particulates'!$D:$D,0))</f>
        <v>0</v>
      </c>
      <c r="H3466" s="50">
        <f t="shared" si="54"/>
        <v>0</v>
      </c>
    </row>
    <row r="3467" spans="1:8" hidden="1" x14ac:dyDescent="0.25">
      <c r="A3467" s="31" t="s">
        <v>2498</v>
      </c>
      <c r="B3467" s="31" t="s">
        <v>2631</v>
      </c>
      <c r="C3467" s="31" t="s">
        <v>2408</v>
      </c>
      <c r="D3467" s="41">
        <v>110.526468556</v>
      </c>
      <c r="E3467" s="31" t="s">
        <v>2409</v>
      </c>
      <c r="F3467" s="35" t="str">
        <f>INDEX('Crosswalk Particulates'!$B:$B,MATCH('2017 EPA Data'!A3467,'Crosswalk Particulates'!$A:$A,0))</f>
        <v>process-cement-industry</v>
      </c>
      <c r="G3467" s="39">
        <f>INDEX('Crosswalk Particulates'!$E:$E,MATCH('2017 EPA Data'!$B3467,'Crosswalk Particulates'!$D:$D,0))</f>
        <v>0</v>
      </c>
      <c r="H3467" s="50">
        <f t="shared" si="54"/>
        <v>0</v>
      </c>
    </row>
    <row r="3468" spans="1:8" hidden="1" x14ac:dyDescent="0.25">
      <c r="A3468" s="31" t="s">
        <v>2475</v>
      </c>
      <c r="B3468" s="31" t="s">
        <v>2642</v>
      </c>
      <c r="C3468" s="31" t="s">
        <v>2408</v>
      </c>
      <c r="D3468" s="41">
        <v>110.41948148799599</v>
      </c>
      <c r="E3468" s="31" t="s">
        <v>2409</v>
      </c>
      <c r="F3468" s="35" t="str">
        <f>INDEX('Crosswalk Particulates'!$B:$B,MATCH('2017 EPA Data'!A3468,'Crosswalk Particulates'!$A:$A,0))</f>
        <v>Electricity Sector</v>
      </c>
      <c r="G3468" s="39">
        <f>INDEX('Crosswalk Particulates'!$E:$E,MATCH('2017 EPA Data'!$B3468,'Crosswalk Particulates'!$D:$D,0))</f>
        <v>0</v>
      </c>
      <c r="H3468" s="50">
        <f t="shared" si="54"/>
        <v>0</v>
      </c>
    </row>
    <row r="3469" spans="1:8" hidden="1" x14ac:dyDescent="0.25">
      <c r="A3469" s="31" t="s">
        <v>2463</v>
      </c>
      <c r="B3469" s="31" t="s">
        <v>2465</v>
      </c>
      <c r="C3469" s="31" t="s">
        <v>2408</v>
      </c>
      <c r="D3469" s="41">
        <v>110.26</v>
      </c>
      <c r="E3469" s="31" t="s">
        <v>2409</v>
      </c>
      <c r="F3469" s="35" t="str">
        <f>INDEX('Crosswalk Particulates'!$B:$B,MATCH('2017 EPA Data'!A3469,'Crosswalk Particulates'!$A:$A,0))</f>
        <v>process-other-industry</v>
      </c>
      <c r="G3469" s="39">
        <f>INDEX('Crosswalk Particulates'!$E:$E,MATCH('2017 EPA Data'!$B3469,'Crosswalk Particulates'!$D:$D,0))</f>
        <v>0</v>
      </c>
      <c r="H3469" s="50">
        <f t="shared" si="54"/>
        <v>0</v>
      </c>
    </row>
    <row r="3470" spans="1:8" hidden="1" x14ac:dyDescent="0.25">
      <c r="A3470" s="31" t="s">
        <v>2540</v>
      </c>
      <c r="B3470" s="31" t="s">
        <v>2619</v>
      </c>
      <c r="C3470" s="31" t="s">
        <v>2408</v>
      </c>
      <c r="D3470" s="41">
        <v>110.04161891131841</v>
      </c>
      <c r="E3470" s="31" t="s">
        <v>2409</v>
      </c>
      <c r="F3470" s="35" t="str">
        <f>INDEX('Crosswalk Particulates'!$B:$B,MATCH('2017 EPA Data'!A3470,'Crosswalk Particulates'!$A:$A,0))</f>
        <v>Electricity Sector</v>
      </c>
      <c r="G3470" s="39">
        <f>INDEX('Crosswalk Particulates'!$E:$E,MATCH('2017 EPA Data'!$B3470,'Crosswalk Particulates'!$D:$D,0))</f>
        <v>0</v>
      </c>
      <c r="H3470" s="50">
        <f t="shared" si="54"/>
        <v>0</v>
      </c>
    </row>
    <row r="3471" spans="1:8" hidden="1" x14ac:dyDescent="0.25">
      <c r="A3471" s="31" t="s">
        <v>2410</v>
      </c>
      <c r="B3471" s="31" t="s">
        <v>2697</v>
      </c>
      <c r="C3471" s="31" t="s">
        <v>2408</v>
      </c>
      <c r="D3471" s="41">
        <v>110</v>
      </c>
      <c r="E3471" s="31" t="s">
        <v>2409</v>
      </c>
      <c r="F3471" s="35" t="str">
        <f>INDEX('Crosswalk Particulates'!$B:$B,MATCH('2017 EPA Data'!A3471,'Crosswalk Particulates'!$A:$A,0))</f>
        <v>process-other-industry</v>
      </c>
      <c r="G3471" s="39">
        <f>INDEX('Crosswalk Particulates'!$E:$E,MATCH('2017 EPA Data'!$B3471,'Crosswalk Particulates'!$D:$D,0))</f>
        <v>0</v>
      </c>
      <c r="H3471" s="50">
        <f t="shared" si="54"/>
        <v>0</v>
      </c>
    </row>
    <row r="3472" spans="1:8" hidden="1" x14ac:dyDescent="0.25">
      <c r="A3472" s="31" t="s">
        <v>2510</v>
      </c>
      <c r="B3472" s="31" t="s">
        <v>2616</v>
      </c>
      <c r="C3472" s="31" t="s">
        <v>2408</v>
      </c>
      <c r="D3472" s="41">
        <v>109.8</v>
      </c>
      <c r="E3472" s="31" t="s">
        <v>2409</v>
      </c>
      <c r="F3472" s="35" t="str">
        <f>INDEX('Crosswalk Particulates'!$B:$B,MATCH('2017 EPA Data'!A3472,'Crosswalk Particulates'!$A:$A,0))</f>
        <v>process-iron and steel-industry</v>
      </c>
      <c r="G3472" s="39">
        <f>INDEX('Crosswalk Particulates'!$E:$E,MATCH('2017 EPA Data'!$B3472,'Crosswalk Particulates'!$D:$D,0))</f>
        <v>0</v>
      </c>
      <c r="H3472" s="50">
        <f t="shared" si="54"/>
        <v>0</v>
      </c>
    </row>
    <row r="3473" spans="1:8" hidden="1" x14ac:dyDescent="0.25">
      <c r="A3473" s="31" t="s">
        <v>2520</v>
      </c>
      <c r="B3473" s="31" t="s">
        <v>2552</v>
      </c>
      <c r="C3473" s="31" t="s">
        <v>2408</v>
      </c>
      <c r="D3473" s="41">
        <v>109.73530332</v>
      </c>
      <c r="E3473" s="31" t="s">
        <v>2409</v>
      </c>
      <c r="F3473" s="35" t="str">
        <f>INDEX('Crosswalk Particulates'!$B:$B,MATCH('2017 EPA Data'!A3473,'Crosswalk Particulates'!$A:$A,0))</f>
        <v>industry-fuel-oil</v>
      </c>
      <c r="G3473" s="39">
        <f>INDEX('Crosswalk Particulates'!$E:$E,MATCH('2017 EPA Data'!$B3473,'Crosswalk Particulates'!$D:$D,0))</f>
        <v>0</v>
      </c>
      <c r="H3473" s="50">
        <f t="shared" si="54"/>
        <v>0</v>
      </c>
    </row>
    <row r="3474" spans="1:8" hidden="1" x14ac:dyDescent="0.25">
      <c r="A3474" s="31" t="s">
        <v>2498</v>
      </c>
      <c r="B3474" s="31" t="s">
        <v>2561</v>
      </c>
      <c r="C3474" s="31" t="s">
        <v>2408</v>
      </c>
      <c r="D3474" s="41">
        <v>109.71569</v>
      </c>
      <c r="E3474" s="31" t="s">
        <v>2409</v>
      </c>
      <c r="F3474" s="35" t="str">
        <f>INDEX('Crosswalk Particulates'!$B:$B,MATCH('2017 EPA Data'!A3474,'Crosswalk Particulates'!$A:$A,0))</f>
        <v>process-cement-industry</v>
      </c>
      <c r="G3474" s="39">
        <f>INDEX('Crosswalk Particulates'!$E:$E,MATCH('2017 EPA Data'!$B3474,'Crosswalk Particulates'!$D:$D,0))</f>
        <v>0</v>
      </c>
      <c r="H3474" s="50">
        <f t="shared" si="54"/>
        <v>0</v>
      </c>
    </row>
    <row r="3475" spans="1:8" hidden="1" x14ac:dyDescent="0.25">
      <c r="A3475" s="31" t="s">
        <v>2442</v>
      </c>
      <c r="B3475" s="31" t="s">
        <v>2682</v>
      </c>
      <c r="C3475" s="31" t="s">
        <v>2408</v>
      </c>
      <c r="D3475" s="41">
        <v>109.48099999999999</v>
      </c>
      <c r="E3475" s="31" t="s">
        <v>2409</v>
      </c>
      <c r="F3475" s="35" t="str">
        <f>INDEX('Crosswalk Particulates'!$B:$B,MATCH('2017 EPA Data'!A3475,'Crosswalk Particulates'!$A:$A,0))</f>
        <v>industry-fuel-natural gas</v>
      </c>
      <c r="G3475" s="39">
        <f>INDEX('Crosswalk Particulates'!$E:$E,MATCH('2017 EPA Data'!$B3475,'Crosswalk Particulates'!$D:$D,0))</f>
        <v>0</v>
      </c>
      <c r="H3475" s="50">
        <f t="shared" si="54"/>
        <v>0</v>
      </c>
    </row>
    <row r="3476" spans="1:8" hidden="1" x14ac:dyDescent="0.25">
      <c r="A3476" s="31" t="s">
        <v>2472</v>
      </c>
      <c r="B3476" s="31" t="s">
        <v>2502</v>
      </c>
      <c r="C3476" s="31" t="s">
        <v>2408</v>
      </c>
      <c r="D3476" s="41">
        <v>109.20671</v>
      </c>
      <c r="E3476" s="31" t="s">
        <v>2409</v>
      </c>
      <c r="F3476" s="35" t="str">
        <f>INDEX('Crosswalk Particulates'!$B:$B,MATCH('2017 EPA Data'!A3476,'Crosswalk Particulates'!$A:$A,0))</f>
        <v>Electricity Sector</v>
      </c>
      <c r="G3476" s="39">
        <f>INDEX('Crosswalk Particulates'!$E:$E,MATCH('2017 EPA Data'!$B3476,'Crosswalk Particulates'!$D:$D,0))</f>
        <v>0</v>
      </c>
      <c r="H3476" s="50">
        <f t="shared" si="54"/>
        <v>0</v>
      </c>
    </row>
    <row r="3477" spans="1:8" hidden="1" x14ac:dyDescent="0.25">
      <c r="A3477" s="31" t="s">
        <v>2520</v>
      </c>
      <c r="B3477" s="31" t="s">
        <v>2452</v>
      </c>
      <c r="C3477" s="31" t="s">
        <v>2408</v>
      </c>
      <c r="D3477" s="41">
        <v>107.9103602</v>
      </c>
      <c r="E3477" s="31" t="s">
        <v>2409</v>
      </c>
      <c r="F3477" s="35" t="str">
        <f>INDEX('Crosswalk Particulates'!$B:$B,MATCH('2017 EPA Data'!A3477,'Crosswalk Particulates'!$A:$A,0))</f>
        <v>industry-fuel-oil</v>
      </c>
      <c r="G3477" s="39">
        <f>INDEX('Crosswalk Particulates'!$E:$E,MATCH('2017 EPA Data'!$B3477,'Crosswalk Particulates'!$D:$D,0))</f>
        <v>0</v>
      </c>
      <c r="H3477" s="50">
        <f t="shared" si="54"/>
        <v>0</v>
      </c>
    </row>
    <row r="3478" spans="1:8" hidden="1" x14ac:dyDescent="0.25">
      <c r="A3478" s="31" t="s">
        <v>2456</v>
      </c>
      <c r="B3478" s="31" t="s">
        <v>2698</v>
      </c>
      <c r="C3478" s="31" t="s">
        <v>2408</v>
      </c>
      <c r="D3478" s="41">
        <v>107.7602</v>
      </c>
      <c r="E3478" s="31" t="s">
        <v>2409</v>
      </c>
      <c r="F3478" s="35" t="str">
        <f>INDEX('Crosswalk Particulates'!$B:$B,MATCH('2017 EPA Data'!A3478,'Crosswalk Particulates'!$A:$A,0))</f>
        <v>Electricity Sector</v>
      </c>
      <c r="G3478" s="39">
        <f>INDEX('Crosswalk Particulates'!$E:$E,MATCH('2017 EPA Data'!$B3478,'Crosswalk Particulates'!$D:$D,0))</f>
        <v>0</v>
      </c>
      <c r="H3478" s="50">
        <f t="shared" si="54"/>
        <v>0</v>
      </c>
    </row>
    <row r="3479" spans="1:8" hidden="1" x14ac:dyDescent="0.25">
      <c r="A3479" s="31" t="s">
        <v>2482</v>
      </c>
      <c r="B3479" s="31" t="s">
        <v>2623</v>
      </c>
      <c r="D3479" s="41">
        <v>107.71640332103416</v>
      </c>
      <c r="E3479" s="31" t="s">
        <v>2413</v>
      </c>
      <c r="F3479" s="35" t="str">
        <f>INDEX('Crosswalk Particulates'!$B:$B,MATCH('2017 EPA Data'!A3479,'Crosswalk Particulates'!$A:$A,0))</f>
        <v>Other-EPA</v>
      </c>
      <c r="G3479" s="39">
        <f>INDEX('Crosswalk Particulates'!$E:$E,MATCH('2017 EPA Data'!$B3479,'Crosswalk Particulates'!$D:$D,0))</f>
        <v>0</v>
      </c>
      <c r="H3479" s="50">
        <f t="shared" si="54"/>
        <v>97718793.552661374</v>
      </c>
    </row>
    <row r="3480" spans="1:8" hidden="1" x14ac:dyDescent="0.25">
      <c r="A3480" s="31" t="s">
        <v>2476</v>
      </c>
      <c r="B3480" s="31" t="s">
        <v>2528</v>
      </c>
      <c r="C3480" s="31" t="s">
        <v>2408</v>
      </c>
      <c r="D3480" s="41">
        <v>107.13868739834014</v>
      </c>
      <c r="E3480" s="31" t="s">
        <v>2409</v>
      </c>
      <c r="F3480" s="35" t="str">
        <f>INDEX('Crosswalk Particulates'!$B:$B,MATCH('2017 EPA Data'!A3480,'Crosswalk Particulates'!$A:$A,0))</f>
        <v>process-other-industry</v>
      </c>
      <c r="G3480" s="39">
        <f>INDEX('Crosswalk Particulates'!$E:$E,MATCH('2017 EPA Data'!$B3480,'Crosswalk Particulates'!$D:$D,0))</f>
        <v>0</v>
      </c>
      <c r="H3480" s="50">
        <f t="shared" si="54"/>
        <v>0</v>
      </c>
    </row>
    <row r="3481" spans="1:8" hidden="1" x14ac:dyDescent="0.25">
      <c r="A3481" s="31" t="s">
        <v>2410</v>
      </c>
      <c r="B3481" s="31" t="s">
        <v>2621</v>
      </c>
      <c r="C3481" s="31" t="s">
        <v>2408</v>
      </c>
      <c r="D3481" s="41">
        <v>106.802805593074</v>
      </c>
      <c r="E3481" s="31" t="s">
        <v>2409</v>
      </c>
      <c r="F3481" s="35" t="str">
        <f>INDEX('Crosswalk Particulates'!$B:$B,MATCH('2017 EPA Data'!A3481,'Crosswalk Particulates'!$A:$A,0))</f>
        <v>process-other-industry</v>
      </c>
      <c r="G3481" s="39">
        <f>INDEX('Crosswalk Particulates'!$E:$E,MATCH('2017 EPA Data'!$B3481,'Crosswalk Particulates'!$D:$D,0))</f>
        <v>0</v>
      </c>
      <c r="H3481" s="50">
        <f t="shared" si="54"/>
        <v>0</v>
      </c>
    </row>
    <row r="3482" spans="1:8" hidden="1" x14ac:dyDescent="0.25">
      <c r="A3482" s="31" t="s">
        <v>2520</v>
      </c>
      <c r="B3482" s="31" t="s">
        <v>2613</v>
      </c>
      <c r="C3482" s="31" t="s">
        <v>2408</v>
      </c>
      <c r="D3482" s="41">
        <v>106.6003052996</v>
      </c>
      <c r="E3482" s="31" t="s">
        <v>2409</v>
      </c>
      <c r="F3482" s="35" t="str">
        <f>INDEX('Crosswalk Particulates'!$B:$B,MATCH('2017 EPA Data'!A3482,'Crosswalk Particulates'!$A:$A,0))</f>
        <v>industry-fuel-oil</v>
      </c>
      <c r="G3482" s="39">
        <f>INDEX('Crosswalk Particulates'!$E:$E,MATCH('2017 EPA Data'!$B3482,'Crosswalk Particulates'!$D:$D,0))</f>
        <v>0</v>
      </c>
      <c r="H3482" s="50">
        <f t="shared" si="54"/>
        <v>0</v>
      </c>
    </row>
    <row r="3483" spans="1:8" hidden="1" x14ac:dyDescent="0.25">
      <c r="A3483" s="31" t="s">
        <v>2555</v>
      </c>
      <c r="B3483" s="31" t="s">
        <v>2611</v>
      </c>
      <c r="C3483" s="31" t="s">
        <v>2408</v>
      </c>
      <c r="D3483" s="41">
        <v>106.52853927</v>
      </c>
      <c r="E3483" s="31" t="s">
        <v>2409</v>
      </c>
      <c r="F3483" s="35" t="str">
        <f>INDEX('Crosswalk Particulates'!$B:$B,MATCH('2017 EPA Data'!A3483,'Crosswalk Particulates'!$A:$A,0))</f>
        <v>Commercial Buildings Sector</v>
      </c>
      <c r="G3483" s="39">
        <f>INDEX('Crosswalk Particulates'!$E:$E,MATCH('2017 EPA Data'!$B3483,'Crosswalk Particulates'!$D:$D,0))</f>
        <v>0</v>
      </c>
      <c r="H3483" s="50">
        <f t="shared" si="54"/>
        <v>0</v>
      </c>
    </row>
    <row r="3484" spans="1:8" hidden="1" x14ac:dyDescent="0.25">
      <c r="A3484" s="31" t="s">
        <v>2556</v>
      </c>
      <c r="B3484" s="31" t="s">
        <v>2554</v>
      </c>
      <c r="C3484" s="31" t="s">
        <v>2408</v>
      </c>
      <c r="D3484" s="41">
        <v>106.42</v>
      </c>
      <c r="E3484" s="31" t="s">
        <v>2409</v>
      </c>
      <c r="F3484" s="35" t="str">
        <f>INDEX('Crosswalk Particulates'!$B:$B,MATCH('2017 EPA Data'!A3484,'Crosswalk Particulates'!$A:$A,0))</f>
        <v>Commercial Buildings Sector</v>
      </c>
      <c r="G3484" s="39">
        <f>INDEX('Crosswalk Particulates'!$E:$E,MATCH('2017 EPA Data'!$B3484,'Crosswalk Particulates'!$D:$D,0))</f>
        <v>0</v>
      </c>
      <c r="H3484" s="50">
        <f t="shared" si="54"/>
        <v>0</v>
      </c>
    </row>
    <row r="3485" spans="1:8" hidden="1" x14ac:dyDescent="0.25">
      <c r="A3485" s="31" t="s">
        <v>2520</v>
      </c>
      <c r="B3485" s="31" t="s">
        <v>2597</v>
      </c>
      <c r="C3485" s="31" t="s">
        <v>2408</v>
      </c>
      <c r="D3485" s="41">
        <v>106.36271820854</v>
      </c>
      <c r="E3485" s="31" t="s">
        <v>2409</v>
      </c>
      <c r="F3485" s="35" t="str">
        <f>INDEX('Crosswalk Particulates'!$B:$B,MATCH('2017 EPA Data'!A3485,'Crosswalk Particulates'!$A:$A,0))</f>
        <v>industry-fuel-oil</v>
      </c>
      <c r="G3485" s="39">
        <f>INDEX('Crosswalk Particulates'!$E:$E,MATCH('2017 EPA Data'!$B3485,'Crosswalk Particulates'!$D:$D,0))</f>
        <v>0</v>
      </c>
      <c r="H3485" s="50">
        <f t="shared" si="54"/>
        <v>0</v>
      </c>
    </row>
    <row r="3486" spans="1:8" hidden="1" x14ac:dyDescent="0.25">
      <c r="A3486" s="31" t="s">
        <v>2614</v>
      </c>
      <c r="B3486" s="31" t="s">
        <v>2484</v>
      </c>
      <c r="C3486" s="31" t="s">
        <v>2408</v>
      </c>
      <c r="D3486" s="41">
        <v>106.1943496</v>
      </c>
      <c r="E3486" s="31" t="s">
        <v>2409</v>
      </c>
      <c r="F3486" s="35" t="str">
        <f>INDEX('Crosswalk Particulates'!$B:$B,MATCH('2017 EPA Data'!A3486,'Crosswalk Particulates'!$A:$A,0))</f>
        <v>Residential Buildings Sector</v>
      </c>
      <c r="G3486" s="39">
        <f>INDEX('Crosswalk Particulates'!$E:$E,MATCH('2017 EPA Data'!$B3486,'Crosswalk Particulates'!$D:$D,0))</f>
        <v>0</v>
      </c>
      <c r="H3486" s="50">
        <f t="shared" si="54"/>
        <v>0</v>
      </c>
    </row>
    <row r="3487" spans="1:8" hidden="1" x14ac:dyDescent="0.25">
      <c r="A3487" s="31" t="s">
        <v>2473</v>
      </c>
      <c r="B3487" s="31" t="s">
        <v>2623</v>
      </c>
      <c r="D3487" s="41">
        <v>105.22545567649318</v>
      </c>
      <c r="E3487" s="31" t="s">
        <v>2413</v>
      </c>
      <c r="F3487" s="35" t="str">
        <f>INDEX('Crosswalk Particulates'!$B:$B,MATCH('2017 EPA Data'!A3487,'Crosswalk Particulates'!$A:$A,0))</f>
        <v>Commercial Buildings Sector</v>
      </c>
      <c r="G3487" s="39">
        <f>INDEX('Crosswalk Particulates'!$E:$E,MATCH('2017 EPA Data'!$B3487,'Crosswalk Particulates'!$D:$D,0))</f>
        <v>0</v>
      </c>
      <c r="H3487" s="50">
        <f t="shared" si="54"/>
        <v>95459041.173982993</v>
      </c>
    </row>
    <row r="3488" spans="1:8" hidden="1" x14ac:dyDescent="0.25">
      <c r="A3488" s="31" t="s">
        <v>2475</v>
      </c>
      <c r="B3488" s="31" t="s">
        <v>2644</v>
      </c>
      <c r="D3488" s="41">
        <v>105.20502190024099</v>
      </c>
      <c r="E3488" s="31" t="s">
        <v>2413</v>
      </c>
      <c r="F3488" s="35" t="str">
        <f>INDEX('Crosswalk Particulates'!$B:$B,MATCH('2017 EPA Data'!A3488,'Crosswalk Particulates'!$A:$A,0))</f>
        <v>Electricity Sector</v>
      </c>
      <c r="G3488" s="39">
        <f>INDEX('Crosswalk Particulates'!$E:$E,MATCH('2017 EPA Data'!$B3488,'Crosswalk Particulates'!$D:$D,0))</f>
        <v>0</v>
      </c>
      <c r="H3488" s="50">
        <f t="shared" si="54"/>
        <v>95440503.941941023</v>
      </c>
    </row>
    <row r="3489" spans="1:8" hidden="1" x14ac:dyDescent="0.25">
      <c r="A3489" s="31" t="s">
        <v>2476</v>
      </c>
      <c r="B3489" s="31" t="s">
        <v>2644</v>
      </c>
      <c r="D3489" s="41">
        <v>105.17671466053228</v>
      </c>
      <c r="E3489" s="31" t="s">
        <v>2413</v>
      </c>
      <c r="F3489" s="35" t="str">
        <f>INDEX('Crosswalk Particulates'!$B:$B,MATCH('2017 EPA Data'!A3489,'Crosswalk Particulates'!$A:$A,0))</f>
        <v>process-other-industry</v>
      </c>
      <c r="G3489" s="39">
        <f>INDEX('Crosswalk Particulates'!$E:$E,MATCH('2017 EPA Data'!$B3489,'Crosswalk Particulates'!$D:$D,0))</f>
        <v>0</v>
      </c>
      <c r="H3489" s="50">
        <f t="shared" si="54"/>
        <v>95414824.01550588</v>
      </c>
    </row>
    <row r="3490" spans="1:8" hidden="1" x14ac:dyDescent="0.25">
      <c r="A3490" s="31" t="s">
        <v>2456</v>
      </c>
      <c r="B3490" s="31" t="s">
        <v>2554</v>
      </c>
      <c r="C3490" s="31" t="s">
        <v>2408</v>
      </c>
      <c r="D3490" s="41">
        <v>105.032442</v>
      </c>
      <c r="E3490" s="31" t="s">
        <v>2409</v>
      </c>
      <c r="F3490" s="35" t="str">
        <f>INDEX('Crosswalk Particulates'!$B:$B,MATCH('2017 EPA Data'!A3490,'Crosswalk Particulates'!$A:$A,0))</f>
        <v>Electricity Sector</v>
      </c>
      <c r="G3490" s="39">
        <f>INDEX('Crosswalk Particulates'!$E:$E,MATCH('2017 EPA Data'!$B3490,'Crosswalk Particulates'!$D:$D,0))</f>
        <v>0</v>
      </c>
      <c r="H3490" s="50">
        <f t="shared" si="54"/>
        <v>0</v>
      </c>
    </row>
    <row r="3491" spans="1:8" hidden="1" x14ac:dyDescent="0.25">
      <c r="A3491" s="31" t="s">
        <v>2499</v>
      </c>
      <c r="B3491" s="31" t="s">
        <v>2577</v>
      </c>
      <c r="C3491" s="31" t="s">
        <v>2408</v>
      </c>
      <c r="D3491" s="41">
        <v>104.910390568</v>
      </c>
      <c r="E3491" s="31" t="s">
        <v>2409</v>
      </c>
      <c r="F3491" s="35" t="str">
        <f>INDEX('Crosswalk Particulates'!$B:$B,MATCH('2017 EPA Data'!A3491,'Crosswalk Particulates'!$A:$A,0))</f>
        <v>Electricity Sector</v>
      </c>
      <c r="G3491" s="39">
        <f>INDEX('Crosswalk Particulates'!$E:$E,MATCH('2017 EPA Data'!$B3491,'Crosswalk Particulates'!$D:$D,0))</f>
        <v>0</v>
      </c>
      <c r="H3491" s="50">
        <f t="shared" si="54"/>
        <v>0</v>
      </c>
    </row>
    <row r="3492" spans="1:8" hidden="1" x14ac:dyDescent="0.25">
      <c r="A3492" s="31" t="s">
        <v>2487</v>
      </c>
      <c r="B3492" s="31" t="s">
        <v>2512</v>
      </c>
      <c r="C3492" s="31" t="s">
        <v>2408</v>
      </c>
      <c r="D3492" s="41">
        <v>104.1733056316414</v>
      </c>
      <c r="E3492" s="31" t="s">
        <v>2409</v>
      </c>
      <c r="F3492" s="35" t="str">
        <f>INDEX('Crosswalk Particulates'!$B:$B,MATCH('2017 EPA Data'!A3492,'Crosswalk Particulates'!$A:$A,0))</f>
        <v>industry-fuel-coal</v>
      </c>
      <c r="G3492" s="39">
        <f>INDEX('Crosswalk Particulates'!$E:$E,MATCH('2017 EPA Data'!$B3492,'Crosswalk Particulates'!$D:$D,0))</f>
        <v>0</v>
      </c>
      <c r="H3492" s="50">
        <f t="shared" si="54"/>
        <v>0</v>
      </c>
    </row>
    <row r="3493" spans="1:8" hidden="1" x14ac:dyDescent="0.25">
      <c r="A3493" s="31" t="s">
        <v>2498</v>
      </c>
      <c r="B3493" s="31" t="s">
        <v>2504</v>
      </c>
      <c r="C3493" s="31" t="s">
        <v>2408</v>
      </c>
      <c r="D3493" s="41">
        <v>104.00394</v>
      </c>
      <c r="E3493" s="31" t="s">
        <v>2409</v>
      </c>
      <c r="F3493" s="35" t="str">
        <f>INDEX('Crosswalk Particulates'!$B:$B,MATCH('2017 EPA Data'!A3493,'Crosswalk Particulates'!$A:$A,0))</f>
        <v>process-cement-industry</v>
      </c>
      <c r="G3493" s="39">
        <f>INDEX('Crosswalk Particulates'!$E:$E,MATCH('2017 EPA Data'!$B3493,'Crosswalk Particulates'!$D:$D,0))</f>
        <v>0</v>
      </c>
      <c r="H3493" s="50">
        <f t="shared" si="54"/>
        <v>0</v>
      </c>
    </row>
    <row r="3494" spans="1:8" hidden="1" x14ac:dyDescent="0.25">
      <c r="A3494" s="31" t="s">
        <v>2429</v>
      </c>
      <c r="B3494" s="31" t="s">
        <v>2516</v>
      </c>
      <c r="C3494" s="31" t="s">
        <v>2408</v>
      </c>
      <c r="D3494" s="41">
        <v>103.64611041996535</v>
      </c>
      <c r="E3494" s="31" t="s">
        <v>2409</v>
      </c>
      <c r="F3494" s="35" t="str">
        <f>INDEX('Crosswalk Particulates'!$B:$B,MATCH('2017 EPA Data'!A3494,'Crosswalk Particulates'!$A:$A,0))</f>
        <v>process-other-industry</v>
      </c>
      <c r="G3494" s="39">
        <f>INDEX('Crosswalk Particulates'!$E:$E,MATCH('2017 EPA Data'!$B3494,'Crosswalk Particulates'!$D:$D,0))</f>
        <v>0</v>
      </c>
      <c r="H3494" s="50">
        <f t="shared" si="54"/>
        <v>0</v>
      </c>
    </row>
    <row r="3495" spans="1:8" hidden="1" x14ac:dyDescent="0.25">
      <c r="A3495" s="31" t="s">
        <v>2486</v>
      </c>
      <c r="B3495" s="31" t="s">
        <v>2415</v>
      </c>
      <c r="C3495" s="31" t="s">
        <v>2408</v>
      </c>
      <c r="D3495" s="41">
        <v>103.63792447</v>
      </c>
      <c r="E3495" s="31" t="s">
        <v>2409</v>
      </c>
      <c r="F3495" s="35" t="str">
        <f>INDEX('Crosswalk Particulates'!$B:$B,MATCH('2017 EPA Data'!A3495,'Crosswalk Particulates'!$A:$A,0))</f>
        <v>process-other-industry</v>
      </c>
      <c r="G3495" s="39">
        <f>INDEX('Crosswalk Particulates'!$E:$E,MATCH('2017 EPA Data'!$B3495,'Crosswalk Particulates'!$D:$D,0))</f>
        <v>0</v>
      </c>
      <c r="H3495" s="50">
        <f t="shared" si="54"/>
        <v>0</v>
      </c>
    </row>
    <row r="3496" spans="1:8" hidden="1" x14ac:dyDescent="0.25">
      <c r="A3496" s="31" t="s">
        <v>2450</v>
      </c>
      <c r="B3496" s="31" t="s">
        <v>2609</v>
      </c>
      <c r="C3496" s="31" t="s">
        <v>2408</v>
      </c>
      <c r="D3496" s="41">
        <v>103.06273805569963</v>
      </c>
      <c r="E3496" s="31" t="s">
        <v>2409</v>
      </c>
      <c r="F3496" s="35" t="str">
        <f>INDEX('Crosswalk Particulates'!$B:$B,MATCH('2017 EPA Data'!A3496,'Crosswalk Particulates'!$A:$A,0))</f>
        <v>process-waste-industry</v>
      </c>
      <c r="G3496" s="39">
        <f>INDEX('Crosswalk Particulates'!$E:$E,MATCH('2017 EPA Data'!$B3496,'Crosswalk Particulates'!$D:$D,0))</f>
        <v>0</v>
      </c>
      <c r="H3496" s="50">
        <f t="shared" si="54"/>
        <v>0</v>
      </c>
    </row>
    <row r="3497" spans="1:8" hidden="1" x14ac:dyDescent="0.25">
      <c r="A3497" s="31" t="s">
        <v>2498</v>
      </c>
      <c r="B3497" s="31" t="s">
        <v>2596</v>
      </c>
      <c r="C3497" s="31" t="s">
        <v>2408</v>
      </c>
      <c r="D3497" s="41">
        <v>103.04998999999999</v>
      </c>
      <c r="E3497" s="31" t="s">
        <v>2409</v>
      </c>
      <c r="F3497" s="35" t="str">
        <f>INDEX('Crosswalk Particulates'!$B:$B,MATCH('2017 EPA Data'!A3497,'Crosswalk Particulates'!$A:$A,0))</f>
        <v>process-cement-industry</v>
      </c>
      <c r="G3497" s="39">
        <f>INDEX('Crosswalk Particulates'!$E:$E,MATCH('2017 EPA Data'!$B3497,'Crosswalk Particulates'!$D:$D,0))</f>
        <v>0</v>
      </c>
      <c r="H3497" s="50">
        <f t="shared" si="54"/>
        <v>0</v>
      </c>
    </row>
    <row r="3498" spans="1:8" hidden="1" x14ac:dyDescent="0.25">
      <c r="A3498" s="31" t="s">
        <v>2477</v>
      </c>
      <c r="B3498" s="31" t="s">
        <v>2651</v>
      </c>
      <c r="C3498" s="31" t="s">
        <v>2408</v>
      </c>
      <c r="D3498" s="41">
        <v>102.343411364</v>
      </c>
      <c r="E3498" s="31" t="s">
        <v>2409</v>
      </c>
      <c r="F3498" s="35" t="str">
        <f>INDEX('Crosswalk Particulates'!$B:$B,MATCH('2017 EPA Data'!A3498,'Crosswalk Particulates'!$A:$A,0))</f>
        <v>process-other-industry</v>
      </c>
      <c r="G3498" s="39">
        <f>INDEX('Crosswalk Particulates'!$E:$E,MATCH('2017 EPA Data'!$B3498,'Crosswalk Particulates'!$D:$D,0))</f>
        <v>0</v>
      </c>
      <c r="H3498" s="50">
        <f t="shared" si="54"/>
        <v>0</v>
      </c>
    </row>
    <row r="3499" spans="1:8" hidden="1" x14ac:dyDescent="0.25">
      <c r="A3499" s="31" t="s">
        <v>2483</v>
      </c>
      <c r="B3499" s="31" t="s">
        <v>2658</v>
      </c>
      <c r="C3499" s="31" t="s">
        <v>2408</v>
      </c>
      <c r="D3499" s="41">
        <v>102</v>
      </c>
      <c r="E3499" s="31" t="s">
        <v>2409</v>
      </c>
      <c r="F3499" s="35" t="str">
        <f>INDEX('Crosswalk Particulates'!$B:$B,MATCH('2017 EPA Data'!A3499,'Crosswalk Particulates'!$A:$A,0))</f>
        <v>process-ngps-industry</v>
      </c>
      <c r="G3499" s="39">
        <f>INDEX('Crosswalk Particulates'!$E:$E,MATCH('2017 EPA Data'!$B3499,'Crosswalk Particulates'!$D:$D,0))</f>
        <v>0</v>
      </c>
      <c r="H3499" s="50">
        <f t="shared" si="54"/>
        <v>0</v>
      </c>
    </row>
    <row r="3500" spans="1:8" hidden="1" x14ac:dyDescent="0.25">
      <c r="A3500" s="31" t="s">
        <v>2429</v>
      </c>
      <c r="B3500" s="31" t="s">
        <v>2527</v>
      </c>
      <c r="C3500" s="31" t="s">
        <v>2408</v>
      </c>
      <c r="D3500" s="41">
        <v>101.94000704323859</v>
      </c>
      <c r="E3500" s="31" t="s">
        <v>2409</v>
      </c>
      <c r="F3500" s="35" t="str">
        <f>INDEX('Crosswalk Particulates'!$B:$B,MATCH('2017 EPA Data'!A3500,'Crosswalk Particulates'!$A:$A,0))</f>
        <v>process-other-industry</v>
      </c>
      <c r="G3500" s="39">
        <f>INDEX('Crosswalk Particulates'!$E:$E,MATCH('2017 EPA Data'!$B3500,'Crosswalk Particulates'!$D:$D,0))</f>
        <v>0</v>
      </c>
      <c r="H3500" s="50">
        <f t="shared" si="54"/>
        <v>0</v>
      </c>
    </row>
    <row r="3501" spans="1:8" hidden="1" x14ac:dyDescent="0.25">
      <c r="A3501" s="31" t="s">
        <v>2498</v>
      </c>
      <c r="B3501" s="31" t="s">
        <v>2699</v>
      </c>
      <c r="C3501" s="31" t="s">
        <v>2408</v>
      </c>
      <c r="D3501" s="41">
        <v>101.837</v>
      </c>
      <c r="E3501" s="31" t="s">
        <v>2409</v>
      </c>
      <c r="F3501" s="35" t="str">
        <f>INDEX('Crosswalk Particulates'!$B:$B,MATCH('2017 EPA Data'!A3501,'Crosswalk Particulates'!$A:$A,0))</f>
        <v>process-cement-industry</v>
      </c>
      <c r="G3501" s="39">
        <f>INDEX('Crosswalk Particulates'!$E:$E,MATCH('2017 EPA Data'!$B3501,'Crosswalk Particulates'!$D:$D,0))</f>
        <v>0</v>
      </c>
      <c r="H3501" s="50">
        <f t="shared" si="54"/>
        <v>0</v>
      </c>
    </row>
    <row r="3502" spans="1:8" hidden="1" x14ac:dyDescent="0.25">
      <c r="A3502" s="31" t="s">
        <v>2438</v>
      </c>
      <c r="B3502" s="31" t="s">
        <v>2700</v>
      </c>
      <c r="C3502" s="31" t="s">
        <v>2408</v>
      </c>
      <c r="D3502" s="41">
        <v>101.52200000000001</v>
      </c>
      <c r="E3502" s="31" t="s">
        <v>2409</v>
      </c>
      <c r="F3502" s="35" t="str">
        <f>INDEX('Crosswalk Particulates'!$B:$B,MATCH('2017 EPA Data'!A3502,'Crosswalk Particulates'!$A:$A,0))</f>
        <v>process-other-industry</v>
      </c>
      <c r="G3502" s="39">
        <f>INDEX('Crosswalk Particulates'!$E:$E,MATCH('2017 EPA Data'!$B3502,'Crosswalk Particulates'!$D:$D,0))</f>
        <v>0</v>
      </c>
      <c r="H3502" s="50">
        <f t="shared" si="54"/>
        <v>0</v>
      </c>
    </row>
    <row r="3503" spans="1:8" hidden="1" x14ac:dyDescent="0.25">
      <c r="A3503" s="31" t="s">
        <v>2442</v>
      </c>
      <c r="B3503" s="31" t="s">
        <v>2587</v>
      </c>
      <c r="C3503" s="31" t="s">
        <v>2408</v>
      </c>
      <c r="D3503" s="41">
        <v>101.5</v>
      </c>
      <c r="E3503" s="31" t="s">
        <v>2409</v>
      </c>
      <c r="F3503" s="35" t="str">
        <f>INDEX('Crosswalk Particulates'!$B:$B,MATCH('2017 EPA Data'!A3503,'Crosswalk Particulates'!$A:$A,0))</f>
        <v>industry-fuel-natural gas</v>
      </c>
      <c r="G3503" s="39">
        <f>INDEX('Crosswalk Particulates'!$E:$E,MATCH('2017 EPA Data'!$B3503,'Crosswalk Particulates'!$D:$D,0))</f>
        <v>0</v>
      </c>
      <c r="H3503" s="50">
        <f t="shared" si="54"/>
        <v>0</v>
      </c>
    </row>
    <row r="3504" spans="1:8" hidden="1" x14ac:dyDescent="0.25">
      <c r="A3504" s="31" t="s">
        <v>2433</v>
      </c>
      <c r="B3504" s="31" t="s">
        <v>2550</v>
      </c>
      <c r="C3504" s="31" t="s">
        <v>2408</v>
      </c>
      <c r="D3504" s="41">
        <v>101.28285459165538</v>
      </c>
      <c r="E3504" s="31" t="s">
        <v>2409</v>
      </c>
      <c r="F3504" s="35" t="str">
        <f>INDEX('Crosswalk Particulates'!$B:$B,MATCH('2017 EPA Data'!A3504,'Crosswalk Particulates'!$A:$A,0))</f>
        <v>process-ngps-industry</v>
      </c>
      <c r="G3504" s="39">
        <f>INDEX('Crosswalk Particulates'!$E:$E,MATCH('2017 EPA Data'!$B3504,'Crosswalk Particulates'!$D:$D,0))</f>
        <v>0</v>
      </c>
      <c r="H3504" s="50">
        <f t="shared" si="54"/>
        <v>0</v>
      </c>
    </row>
    <row r="3505" spans="1:8" hidden="1" x14ac:dyDescent="0.25">
      <c r="A3505" s="31" t="s">
        <v>2498</v>
      </c>
      <c r="B3505" s="31" t="s">
        <v>2578</v>
      </c>
      <c r="C3505" s="31" t="s">
        <v>2408</v>
      </c>
      <c r="D3505" s="41">
        <v>100.99637</v>
      </c>
      <c r="E3505" s="31" t="s">
        <v>2409</v>
      </c>
      <c r="F3505" s="35" t="str">
        <f>INDEX('Crosswalk Particulates'!$B:$B,MATCH('2017 EPA Data'!A3505,'Crosswalk Particulates'!$A:$A,0))</f>
        <v>process-cement-industry</v>
      </c>
      <c r="G3505" s="39">
        <f>INDEX('Crosswalk Particulates'!$E:$E,MATCH('2017 EPA Data'!$B3505,'Crosswalk Particulates'!$D:$D,0))</f>
        <v>0</v>
      </c>
      <c r="H3505" s="50">
        <f t="shared" si="54"/>
        <v>0</v>
      </c>
    </row>
    <row r="3506" spans="1:8" hidden="1" x14ac:dyDescent="0.25">
      <c r="A3506" s="31" t="s">
        <v>2493</v>
      </c>
      <c r="B3506" s="31" t="s">
        <v>2701</v>
      </c>
      <c r="C3506" s="31" t="s">
        <v>2408</v>
      </c>
      <c r="D3506" s="41">
        <v>100.8824</v>
      </c>
      <c r="E3506" s="31" t="s">
        <v>2409</v>
      </c>
      <c r="F3506" s="35" t="str">
        <f>INDEX('Crosswalk Particulates'!$B:$B,MATCH('2017 EPA Data'!A3506,'Crosswalk Particulates'!$A:$A,0))</f>
        <v>process-other-industry</v>
      </c>
      <c r="G3506" s="39">
        <f>INDEX('Crosswalk Particulates'!$E:$E,MATCH('2017 EPA Data'!$B3506,'Crosswalk Particulates'!$D:$D,0))</f>
        <v>0</v>
      </c>
      <c r="H3506" s="50">
        <f t="shared" si="54"/>
        <v>0</v>
      </c>
    </row>
    <row r="3507" spans="1:8" hidden="1" x14ac:dyDescent="0.25">
      <c r="A3507" s="31" t="s">
        <v>2509</v>
      </c>
      <c r="B3507" s="31" t="s">
        <v>2500</v>
      </c>
      <c r="C3507" s="31" t="s">
        <v>2448</v>
      </c>
      <c r="D3507" s="41">
        <v>100.1199737</v>
      </c>
      <c r="E3507" s="31" t="s">
        <v>2413</v>
      </c>
      <c r="F3507" s="35" t="str">
        <f>INDEX('Crosswalk Particulates'!$B:$B,MATCH('2017 EPA Data'!A3507,'Crosswalk Particulates'!$A:$A,0))</f>
        <v>Other-EPA</v>
      </c>
      <c r="G3507" s="39" t="str">
        <f>INDEX('Crosswalk Particulates'!$E:$E,MATCH('2017 EPA Data'!$B3507,'Crosswalk Particulates'!$D:$D,0))</f>
        <v>NOX</v>
      </c>
      <c r="H3507" s="50">
        <f t="shared" si="54"/>
        <v>90827420.326405481</v>
      </c>
    </row>
    <row r="3508" spans="1:8" hidden="1" x14ac:dyDescent="0.25">
      <c r="A3508" s="31" t="s">
        <v>2456</v>
      </c>
      <c r="B3508" s="31" t="s">
        <v>2459</v>
      </c>
      <c r="C3508" s="31" t="s">
        <v>2408</v>
      </c>
      <c r="D3508" s="41">
        <v>99.709680000000006</v>
      </c>
      <c r="E3508" s="31" t="s">
        <v>2409</v>
      </c>
      <c r="F3508" s="35" t="str">
        <f>INDEX('Crosswalk Particulates'!$B:$B,MATCH('2017 EPA Data'!A3508,'Crosswalk Particulates'!$A:$A,0))</f>
        <v>Electricity Sector</v>
      </c>
      <c r="G3508" s="39">
        <f>INDEX('Crosswalk Particulates'!$E:$E,MATCH('2017 EPA Data'!$B3508,'Crosswalk Particulates'!$D:$D,0))</f>
        <v>0</v>
      </c>
      <c r="H3508" s="50">
        <f t="shared" si="54"/>
        <v>0</v>
      </c>
    </row>
    <row r="3509" spans="1:8" hidden="1" x14ac:dyDescent="0.25">
      <c r="A3509" s="31" t="s">
        <v>2475</v>
      </c>
      <c r="B3509" s="31" t="s">
        <v>2596</v>
      </c>
      <c r="C3509" s="31" t="s">
        <v>2408</v>
      </c>
      <c r="D3509" s="41">
        <v>99.196100000000001</v>
      </c>
      <c r="E3509" s="31" t="s">
        <v>2409</v>
      </c>
      <c r="F3509" s="35" t="str">
        <f>INDEX('Crosswalk Particulates'!$B:$B,MATCH('2017 EPA Data'!A3509,'Crosswalk Particulates'!$A:$A,0))</f>
        <v>Electricity Sector</v>
      </c>
      <c r="G3509" s="39">
        <f>INDEX('Crosswalk Particulates'!$E:$E,MATCH('2017 EPA Data'!$B3509,'Crosswalk Particulates'!$D:$D,0))</f>
        <v>0</v>
      </c>
      <c r="H3509" s="50">
        <f t="shared" si="54"/>
        <v>0</v>
      </c>
    </row>
    <row r="3510" spans="1:8" hidden="1" x14ac:dyDescent="0.25">
      <c r="A3510" s="31" t="s">
        <v>2472</v>
      </c>
      <c r="B3510" s="31" t="s">
        <v>2592</v>
      </c>
      <c r="C3510" s="31" t="s">
        <v>2408</v>
      </c>
      <c r="D3510" s="41">
        <v>99.078733395052595</v>
      </c>
      <c r="E3510" s="31" t="s">
        <v>2409</v>
      </c>
      <c r="F3510" s="35" t="str">
        <f>INDEX('Crosswalk Particulates'!$B:$B,MATCH('2017 EPA Data'!A3510,'Crosswalk Particulates'!$A:$A,0))</f>
        <v>Electricity Sector</v>
      </c>
      <c r="G3510" s="39">
        <f>INDEX('Crosswalk Particulates'!$E:$E,MATCH('2017 EPA Data'!$B3510,'Crosswalk Particulates'!$D:$D,0))</f>
        <v>0</v>
      </c>
      <c r="H3510" s="50">
        <f t="shared" si="54"/>
        <v>0</v>
      </c>
    </row>
    <row r="3511" spans="1:8" hidden="1" x14ac:dyDescent="0.25">
      <c r="A3511" s="31" t="s">
        <v>2477</v>
      </c>
      <c r="B3511" s="31" t="s">
        <v>2543</v>
      </c>
      <c r="C3511" s="31" t="s">
        <v>2408</v>
      </c>
      <c r="D3511" s="41">
        <v>99.007360000000006</v>
      </c>
      <c r="E3511" s="31" t="s">
        <v>2409</v>
      </c>
      <c r="F3511" s="35" t="str">
        <f>INDEX('Crosswalk Particulates'!$B:$B,MATCH('2017 EPA Data'!A3511,'Crosswalk Particulates'!$A:$A,0))</f>
        <v>process-other-industry</v>
      </c>
      <c r="G3511" s="39">
        <f>INDEX('Crosswalk Particulates'!$E:$E,MATCH('2017 EPA Data'!$B3511,'Crosswalk Particulates'!$D:$D,0))</f>
        <v>0</v>
      </c>
      <c r="H3511" s="50">
        <f t="shared" si="54"/>
        <v>0</v>
      </c>
    </row>
    <row r="3512" spans="1:8" hidden="1" x14ac:dyDescent="0.25">
      <c r="A3512" s="31" t="s">
        <v>2614</v>
      </c>
      <c r="B3512" s="31" t="s">
        <v>2496</v>
      </c>
      <c r="C3512" s="31" t="s">
        <v>2448</v>
      </c>
      <c r="D3512" s="41">
        <v>98.923736262709994</v>
      </c>
      <c r="E3512" s="31" t="s">
        <v>2413</v>
      </c>
      <c r="F3512" s="35" t="str">
        <f>INDEX('Crosswalk Particulates'!$B:$B,MATCH('2017 EPA Data'!A3512,'Crosswalk Particulates'!$A:$A,0))</f>
        <v>Residential Buildings Sector</v>
      </c>
      <c r="G3512" s="39">
        <f>INDEX('Crosswalk Particulates'!$E:$E,MATCH('2017 EPA Data'!$B3512,'Crosswalk Particulates'!$D:$D,0))</f>
        <v>0</v>
      </c>
      <c r="H3512" s="50">
        <f t="shared" si="54"/>
        <v>89742210.687293053</v>
      </c>
    </row>
    <row r="3513" spans="1:8" hidden="1" x14ac:dyDescent="0.25">
      <c r="A3513" s="31" t="s">
        <v>2520</v>
      </c>
      <c r="B3513" s="31" t="s">
        <v>2489</v>
      </c>
      <c r="C3513" s="31" t="s">
        <v>2408</v>
      </c>
      <c r="D3513" s="41">
        <v>98.743073850000002</v>
      </c>
      <c r="E3513" s="31" t="s">
        <v>2409</v>
      </c>
      <c r="F3513" s="35" t="str">
        <f>INDEX('Crosswalk Particulates'!$B:$B,MATCH('2017 EPA Data'!A3513,'Crosswalk Particulates'!$A:$A,0))</f>
        <v>industry-fuel-oil</v>
      </c>
      <c r="G3513" s="39">
        <f>INDEX('Crosswalk Particulates'!$E:$E,MATCH('2017 EPA Data'!$B3513,'Crosswalk Particulates'!$D:$D,0))</f>
        <v>0</v>
      </c>
      <c r="H3513" s="50">
        <f t="shared" si="54"/>
        <v>0</v>
      </c>
    </row>
    <row r="3514" spans="1:8" hidden="1" x14ac:dyDescent="0.25">
      <c r="A3514" s="31" t="s">
        <v>2456</v>
      </c>
      <c r="B3514" s="31" t="s">
        <v>2671</v>
      </c>
      <c r="C3514" s="31" t="s">
        <v>2408</v>
      </c>
      <c r="D3514" s="41">
        <v>98.550799999999995</v>
      </c>
      <c r="E3514" s="31" t="s">
        <v>2409</v>
      </c>
      <c r="F3514" s="35" t="str">
        <f>INDEX('Crosswalk Particulates'!$B:$B,MATCH('2017 EPA Data'!A3514,'Crosswalk Particulates'!$A:$A,0))</f>
        <v>Electricity Sector</v>
      </c>
      <c r="G3514" s="39">
        <f>INDEX('Crosswalk Particulates'!$E:$E,MATCH('2017 EPA Data'!$B3514,'Crosswalk Particulates'!$D:$D,0))</f>
        <v>0</v>
      </c>
      <c r="H3514" s="50">
        <f t="shared" si="54"/>
        <v>0</v>
      </c>
    </row>
    <row r="3515" spans="1:8" hidden="1" x14ac:dyDescent="0.25">
      <c r="A3515" s="31" t="s">
        <v>2454</v>
      </c>
      <c r="B3515" s="31" t="s">
        <v>2550</v>
      </c>
      <c r="C3515" s="31" t="s">
        <v>2408</v>
      </c>
      <c r="D3515" s="41">
        <v>98.503614616029168</v>
      </c>
      <c r="E3515" s="31" t="s">
        <v>2409</v>
      </c>
      <c r="F3515" s="35" t="str">
        <f>INDEX('Crosswalk Particulates'!$B:$B,MATCH('2017 EPA Data'!A3515,'Crosswalk Particulates'!$A:$A,0))</f>
        <v>Other-EPA</v>
      </c>
      <c r="G3515" s="39">
        <f>INDEX('Crosswalk Particulates'!$E:$E,MATCH('2017 EPA Data'!$B3515,'Crosswalk Particulates'!$D:$D,0))</f>
        <v>0</v>
      </c>
      <c r="H3515" s="50">
        <f t="shared" si="54"/>
        <v>0</v>
      </c>
    </row>
    <row r="3516" spans="1:8" hidden="1" x14ac:dyDescent="0.25">
      <c r="A3516" s="31" t="s">
        <v>2498</v>
      </c>
      <c r="B3516" s="31" t="s">
        <v>2611</v>
      </c>
      <c r="C3516" s="31" t="s">
        <v>2408</v>
      </c>
      <c r="D3516" s="41">
        <v>98.373518240999999</v>
      </c>
      <c r="E3516" s="31" t="s">
        <v>2409</v>
      </c>
      <c r="F3516" s="35" t="str">
        <f>INDEX('Crosswalk Particulates'!$B:$B,MATCH('2017 EPA Data'!A3516,'Crosswalk Particulates'!$A:$A,0))</f>
        <v>process-cement-industry</v>
      </c>
      <c r="G3516" s="39">
        <f>INDEX('Crosswalk Particulates'!$E:$E,MATCH('2017 EPA Data'!$B3516,'Crosswalk Particulates'!$D:$D,0))</f>
        <v>0</v>
      </c>
      <c r="H3516" s="50">
        <f t="shared" si="54"/>
        <v>0</v>
      </c>
    </row>
    <row r="3517" spans="1:8" hidden="1" x14ac:dyDescent="0.25">
      <c r="A3517" s="31" t="s">
        <v>2473</v>
      </c>
      <c r="B3517" s="31" t="s">
        <v>2467</v>
      </c>
      <c r="C3517" s="31" t="s">
        <v>2408</v>
      </c>
      <c r="D3517" s="41">
        <v>97.796378774000004</v>
      </c>
      <c r="E3517" s="31" t="s">
        <v>2409</v>
      </c>
      <c r="F3517" s="35" t="str">
        <f>INDEX('Crosswalk Particulates'!$B:$B,MATCH('2017 EPA Data'!A3517,'Crosswalk Particulates'!$A:$A,0))</f>
        <v>Commercial Buildings Sector</v>
      </c>
      <c r="G3517" s="39">
        <f>INDEX('Crosswalk Particulates'!$E:$E,MATCH('2017 EPA Data'!$B3517,'Crosswalk Particulates'!$D:$D,0))</f>
        <v>0</v>
      </c>
      <c r="H3517" s="50">
        <f t="shared" si="54"/>
        <v>0</v>
      </c>
    </row>
    <row r="3518" spans="1:8" hidden="1" x14ac:dyDescent="0.25">
      <c r="A3518" s="31" t="s">
        <v>2446</v>
      </c>
      <c r="B3518" s="31" t="s">
        <v>2640</v>
      </c>
      <c r="C3518" s="31" t="s">
        <v>2408</v>
      </c>
      <c r="D3518" s="41">
        <v>97.65</v>
      </c>
      <c r="E3518" s="31" t="s">
        <v>2409</v>
      </c>
      <c r="F3518" s="35" t="str">
        <f>INDEX('Crosswalk Particulates'!$B:$B,MATCH('2017 EPA Data'!A3518,'Crosswalk Particulates'!$A:$A,0))</f>
        <v>process-other-industry</v>
      </c>
      <c r="G3518" s="39">
        <f>INDEX('Crosswalk Particulates'!$E:$E,MATCH('2017 EPA Data'!$B3518,'Crosswalk Particulates'!$D:$D,0))</f>
        <v>0</v>
      </c>
      <c r="H3518" s="50">
        <f t="shared" si="54"/>
        <v>0</v>
      </c>
    </row>
    <row r="3519" spans="1:8" hidden="1" x14ac:dyDescent="0.25">
      <c r="A3519" s="31" t="s">
        <v>2469</v>
      </c>
      <c r="B3519" s="31" t="s">
        <v>2702</v>
      </c>
      <c r="C3519" s="31" t="s">
        <v>2408</v>
      </c>
      <c r="D3519" s="41">
        <v>97.547799999999995</v>
      </c>
      <c r="E3519" s="31" t="s">
        <v>2409</v>
      </c>
      <c r="F3519" s="35" t="str">
        <f>INDEX('Crosswalk Particulates'!$B:$B,MATCH('2017 EPA Data'!A3519,'Crosswalk Particulates'!$A:$A,0))</f>
        <v>process-chemicals-industry</v>
      </c>
      <c r="G3519" s="39">
        <f>INDEX('Crosswalk Particulates'!$E:$E,MATCH('2017 EPA Data'!$B3519,'Crosswalk Particulates'!$D:$D,0))</f>
        <v>0</v>
      </c>
      <c r="H3519" s="50">
        <f t="shared" si="54"/>
        <v>0</v>
      </c>
    </row>
    <row r="3520" spans="1:8" hidden="1" x14ac:dyDescent="0.25">
      <c r="A3520" s="31" t="s">
        <v>2546</v>
      </c>
      <c r="B3520" s="31" t="s">
        <v>2533</v>
      </c>
      <c r="C3520" s="31" t="s">
        <v>2408</v>
      </c>
      <c r="D3520" s="41">
        <v>97.303087942188782</v>
      </c>
      <c r="E3520" s="31" t="s">
        <v>2409</v>
      </c>
      <c r="F3520" s="35" t="str">
        <f>INDEX('Crosswalk Particulates'!$B:$B,MATCH('2017 EPA Data'!A3520,'Crosswalk Particulates'!$A:$A,0))</f>
        <v>Commercial Buildings Sector</v>
      </c>
      <c r="G3520" s="39">
        <f>INDEX('Crosswalk Particulates'!$E:$E,MATCH('2017 EPA Data'!$B3520,'Crosswalk Particulates'!$D:$D,0))</f>
        <v>0</v>
      </c>
      <c r="H3520" s="50">
        <f t="shared" si="54"/>
        <v>0</v>
      </c>
    </row>
    <row r="3521" spans="1:8" hidden="1" x14ac:dyDescent="0.25">
      <c r="A3521" s="31" t="s">
        <v>2454</v>
      </c>
      <c r="B3521" s="31" t="s">
        <v>2547</v>
      </c>
      <c r="C3521" s="31" t="s">
        <v>2408</v>
      </c>
      <c r="D3521" s="41">
        <v>96.064679767592054</v>
      </c>
      <c r="E3521" s="31" t="s">
        <v>2409</v>
      </c>
      <c r="F3521" s="35" t="str">
        <f>INDEX('Crosswalk Particulates'!$B:$B,MATCH('2017 EPA Data'!A3521,'Crosswalk Particulates'!$A:$A,0))</f>
        <v>Other-EPA</v>
      </c>
      <c r="G3521" s="39">
        <f>INDEX('Crosswalk Particulates'!$E:$E,MATCH('2017 EPA Data'!$B3521,'Crosswalk Particulates'!$D:$D,0))</f>
        <v>0</v>
      </c>
      <c r="H3521" s="50">
        <f t="shared" si="54"/>
        <v>0</v>
      </c>
    </row>
    <row r="3522" spans="1:8" hidden="1" x14ac:dyDescent="0.25">
      <c r="A3522" s="31" t="s">
        <v>2450</v>
      </c>
      <c r="B3522" s="31" t="s">
        <v>2703</v>
      </c>
      <c r="C3522" s="31" t="s">
        <v>2408</v>
      </c>
      <c r="D3522" s="41">
        <v>95.853078004712842</v>
      </c>
      <c r="E3522" s="31" t="s">
        <v>2409</v>
      </c>
      <c r="F3522" s="35" t="str">
        <f>INDEX('Crosswalk Particulates'!$B:$B,MATCH('2017 EPA Data'!A3522,'Crosswalk Particulates'!$A:$A,0))</f>
        <v>process-waste-industry</v>
      </c>
      <c r="G3522" s="39">
        <f>INDEX('Crosswalk Particulates'!$E:$E,MATCH('2017 EPA Data'!$B3522,'Crosswalk Particulates'!$D:$D,0))</f>
        <v>0</v>
      </c>
      <c r="H3522" s="50">
        <f t="shared" si="54"/>
        <v>0</v>
      </c>
    </row>
    <row r="3523" spans="1:8" hidden="1" x14ac:dyDescent="0.25">
      <c r="A3523" s="31" t="s">
        <v>2491</v>
      </c>
      <c r="B3523" s="31" t="s">
        <v>2641</v>
      </c>
      <c r="C3523" s="31" t="s">
        <v>2408</v>
      </c>
      <c r="D3523" s="41">
        <v>95.162662284419994</v>
      </c>
      <c r="E3523" s="31" t="s">
        <v>2409</v>
      </c>
      <c r="F3523" s="35" t="str">
        <f>INDEX('Crosswalk Particulates'!$B:$B,MATCH('2017 EPA Data'!A3523,'Crosswalk Particulates'!$A:$A,0))</f>
        <v>industry-fuel-biomass</v>
      </c>
      <c r="G3523" s="39">
        <f>INDEX('Crosswalk Particulates'!$E:$E,MATCH('2017 EPA Data'!$B3523,'Crosswalk Particulates'!$D:$D,0))</f>
        <v>0</v>
      </c>
      <c r="H3523" s="50">
        <f t="shared" si="54"/>
        <v>0</v>
      </c>
    </row>
    <row r="3524" spans="1:8" hidden="1" x14ac:dyDescent="0.25">
      <c r="A3524" s="31" t="s">
        <v>2442</v>
      </c>
      <c r="B3524" s="31" t="s">
        <v>2590</v>
      </c>
      <c r="C3524" s="31" t="s">
        <v>2408</v>
      </c>
      <c r="D3524" s="41">
        <v>94.743369999999999</v>
      </c>
      <c r="E3524" s="31" t="s">
        <v>2409</v>
      </c>
      <c r="F3524" s="35" t="str">
        <f>INDEX('Crosswalk Particulates'!$B:$B,MATCH('2017 EPA Data'!A3524,'Crosswalk Particulates'!$A:$A,0))</f>
        <v>industry-fuel-natural gas</v>
      </c>
      <c r="G3524" s="39">
        <f>INDEX('Crosswalk Particulates'!$E:$E,MATCH('2017 EPA Data'!$B3524,'Crosswalk Particulates'!$D:$D,0))</f>
        <v>0</v>
      </c>
      <c r="H3524" s="50">
        <f t="shared" ref="H3524:H3587" si="55">IF(E3524="TON",D3524/metricton_to_shortton,0)*10^6</f>
        <v>0</v>
      </c>
    </row>
    <row r="3525" spans="1:8" hidden="1" x14ac:dyDescent="0.25">
      <c r="A3525" s="31" t="s">
        <v>2472</v>
      </c>
      <c r="B3525" s="31" t="s">
        <v>2488</v>
      </c>
      <c r="C3525" s="31" t="s">
        <v>2412</v>
      </c>
      <c r="D3525" s="41">
        <v>94.455094965445468</v>
      </c>
      <c r="E3525" s="31" t="s">
        <v>2413</v>
      </c>
      <c r="F3525" s="35" t="str">
        <f>INDEX('Crosswalk Particulates'!$B:$B,MATCH('2017 EPA Data'!A3525,'Crosswalk Particulates'!$A:$A,0))</f>
        <v>Electricity Sector</v>
      </c>
      <c r="G3525" s="39" t="str">
        <f>INDEX('Crosswalk Particulates'!$E:$E,MATCH('2017 EPA Data'!$B3525,'Crosswalk Particulates'!$D:$D,0))</f>
        <v>CH4</v>
      </c>
      <c r="H3525" s="50">
        <f t="shared" si="55"/>
        <v>85688322.672792107</v>
      </c>
    </row>
    <row r="3526" spans="1:8" hidden="1" x14ac:dyDescent="0.25">
      <c r="A3526" s="31" t="s">
        <v>2538</v>
      </c>
      <c r="B3526" s="31" t="s">
        <v>2654</v>
      </c>
      <c r="C3526" s="31" t="s">
        <v>2408</v>
      </c>
      <c r="D3526" s="41">
        <v>94.386939353754002</v>
      </c>
      <c r="E3526" s="31" t="s">
        <v>2409</v>
      </c>
      <c r="F3526" s="35" t="str">
        <f>INDEX('Crosswalk Particulates'!$B:$B,MATCH('2017 EPA Data'!A3526,'Crosswalk Particulates'!$A:$A,0))</f>
        <v>process-mining-industry</v>
      </c>
      <c r="G3526" s="39">
        <f>INDEX('Crosswalk Particulates'!$E:$E,MATCH('2017 EPA Data'!$B3526,'Crosswalk Particulates'!$D:$D,0))</f>
        <v>0</v>
      </c>
      <c r="H3526" s="50">
        <f t="shared" si="55"/>
        <v>0</v>
      </c>
    </row>
    <row r="3527" spans="1:8" hidden="1" x14ac:dyDescent="0.25">
      <c r="A3527" s="31" t="s">
        <v>2450</v>
      </c>
      <c r="B3527" s="31" t="s">
        <v>2643</v>
      </c>
      <c r="C3527" s="31" t="s">
        <v>2408</v>
      </c>
      <c r="D3527" s="41">
        <v>94.351475834840898</v>
      </c>
      <c r="E3527" s="31" t="s">
        <v>2409</v>
      </c>
      <c r="F3527" s="35" t="str">
        <f>INDEX('Crosswalk Particulates'!$B:$B,MATCH('2017 EPA Data'!A3527,'Crosswalk Particulates'!$A:$A,0))</f>
        <v>process-waste-industry</v>
      </c>
      <c r="G3527" s="39">
        <f>INDEX('Crosswalk Particulates'!$E:$E,MATCH('2017 EPA Data'!$B3527,'Crosswalk Particulates'!$D:$D,0))</f>
        <v>0</v>
      </c>
      <c r="H3527" s="50">
        <f t="shared" si="55"/>
        <v>0</v>
      </c>
    </row>
    <row r="3528" spans="1:8" hidden="1" x14ac:dyDescent="0.25">
      <c r="A3528" s="31" t="s">
        <v>2523</v>
      </c>
      <c r="B3528" s="31" t="s">
        <v>2536</v>
      </c>
      <c r="C3528" s="31" t="s">
        <v>2408</v>
      </c>
      <c r="D3528" s="41">
        <v>93.877075519480002</v>
      </c>
      <c r="E3528" s="31" t="s">
        <v>2409</v>
      </c>
      <c r="F3528" s="35" t="str">
        <f>INDEX('Crosswalk Particulates'!$B:$B,MATCH('2017 EPA Data'!A3528,'Crosswalk Particulates'!$A:$A,0))</f>
        <v>industry-fuel-other</v>
      </c>
      <c r="G3528" s="39">
        <f>INDEX('Crosswalk Particulates'!$E:$E,MATCH('2017 EPA Data'!$B3528,'Crosswalk Particulates'!$D:$D,0))</f>
        <v>0</v>
      </c>
      <c r="H3528" s="50">
        <f t="shared" si="55"/>
        <v>0</v>
      </c>
    </row>
    <row r="3529" spans="1:8" hidden="1" x14ac:dyDescent="0.25">
      <c r="A3529" s="31" t="s">
        <v>2429</v>
      </c>
      <c r="B3529" s="31" t="s">
        <v>2636</v>
      </c>
      <c r="C3529" s="31" t="s">
        <v>2408</v>
      </c>
      <c r="D3529" s="41">
        <v>93.079679999999996</v>
      </c>
      <c r="E3529" s="31" t="s">
        <v>2409</v>
      </c>
      <c r="F3529" s="35" t="str">
        <f>INDEX('Crosswalk Particulates'!$B:$B,MATCH('2017 EPA Data'!A3529,'Crosswalk Particulates'!$A:$A,0))</f>
        <v>process-other-industry</v>
      </c>
      <c r="G3529" s="39">
        <f>INDEX('Crosswalk Particulates'!$E:$E,MATCH('2017 EPA Data'!$B3529,'Crosswalk Particulates'!$D:$D,0))</f>
        <v>0</v>
      </c>
      <c r="H3529" s="50">
        <f t="shared" si="55"/>
        <v>0</v>
      </c>
    </row>
    <row r="3530" spans="1:8" hidden="1" x14ac:dyDescent="0.25">
      <c r="A3530" s="31" t="s">
        <v>2510</v>
      </c>
      <c r="B3530" s="31" t="s">
        <v>2630</v>
      </c>
      <c r="C3530" s="31" t="s">
        <v>2408</v>
      </c>
      <c r="D3530" s="41">
        <v>93.071600000000004</v>
      </c>
      <c r="E3530" s="31" t="s">
        <v>2409</v>
      </c>
      <c r="F3530" s="35" t="str">
        <f>INDEX('Crosswalk Particulates'!$B:$B,MATCH('2017 EPA Data'!A3530,'Crosswalk Particulates'!$A:$A,0))</f>
        <v>process-iron and steel-industry</v>
      </c>
      <c r="G3530" s="39">
        <f>INDEX('Crosswalk Particulates'!$E:$E,MATCH('2017 EPA Data'!$B3530,'Crosswalk Particulates'!$D:$D,0))</f>
        <v>0</v>
      </c>
      <c r="H3530" s="50">
        <f t="shared" si="55"/>
        <v>0</v>
      </c>
    </row>
    <row r="3531" spans="1:8" hidden="1" x14ac:dyDescent="0.25">
      <c r="A3531" s="31" t="s">
        <v>2498</v>
      </c>
      <c r="B3531" s="31" t="s">
        <v>2543</v>
      </c>
      <c r="C3531" s="31" t="s">
        <v>2408</v>
      </c>
      <c r="D3531" s="41">
        <v>92.672520000000006</v>
      </c>
      <c r="E3531" s="31" t="s">
        <v>2409</v>
      </c>
      <c r="F3531" s="35" t="str">
        <f>INDEX('Crosswalk Particulates'!$B:$B,MATCH('2017 EPA Data'!A3531,'Crosswalk Particulates'!$A:$A,0))</f>
        <v>process-cement-industry</v>
      </c>
      <c r="G3531" s="39">
        <f>INDEX('Crosswalk Particulates'!$E:$E,MATCH('2017 EPA Data'!$B3531,'Crosswalk Particulates'!$D:$D,0))</f>
        <v>0</v>
      </c>
      <c r="H3531" s="50">
        <f t="shared" si="55"/>
        <v>0</v>
      </c>
    </row>
    <row r="3532" spans="1:8" hidden="1" x14ac:dyDescent="0.25">
      <c r="A3532" s="31" t="s">
        <v>2436</v>
      </c>
      <c r="B3532" s="31" t="s">
        <v>2527</v>
      </c>
      <c r="C3532" s="31" t="s">
        <v>2408</v>
      </c>
      <c r="D3532" s="41">
        <v>92.499859936934541</v>
      </c>
      <c r="E3532" s="31" t="s">
        <v>2409</v>
      </c>
      <c r="F3532" s="35" t="str">
        <f>INDEX('Crosswalk Particulates'!$B:$B,MATCH('2017 EPA Data'!A3532,'Crosswalk Particulates'!$A:$A,0))</f>
        <v>Transportation Sector</v>
      </c>
      <c r="G3532" s="39">
        <f>INDEX('Crosswalk Particulates'!$E:$E,MATCH('2017 EPA Data'!$B3532,'Crosswalk Particulates'!$D:$D,0))</f>
        <v>0</v>
      </c>
      <c r="H3532" s="50">
        <f t="shared" si="55"/>
        <v>0</v>
      </c>
    </row>
    <row r="3533" spans="1:8" hidden="1" x14ac:dyDescent="0.25">
      <c r="A3533" s="31" t="s">
        <v>2523</v>
      </c>
      <c r="B3533" s="31" t="s">
        <v>2512</v>
      </c>
      <c r="C3533" s="31" t="s">
        <v>2408</v>
      </c>
      <c r="D3533" s="41">
        <v>92.398630322450714</v>
      </c>
      <c r="E3533" s="31" t="s">
        <v>2409</v>
      </c>
      <c r="F3533" s="35" t="str">
        <f>INDEX('Crosswalk Particulates'!$B:$B,MATCH('2017 EPA Data'!A3533,'Crosswalk Particulates'!$A:$A,0))</f>
        <v>industry-fuel-other</v>
      </c>
      <c r="G3533" s="39">
        <f>INDEX('Crosswalk Particulates'!$E:$E,MATCH('2017 EPA Data'!$B3533,'Crosswalk Particulates'!$D:$D,0))</f>
        <v>0</v>
      </c>
      <c r="H3533" s="50">
        <f t="shared" si="55"/>
        <v>0</v>
      </c>
    </row>
    <row r="3534" spans="1:8" hidden="1" x14ac:dyDescent="0.25">
      <c r="A3534" s="31" t="s">
        <v>2510</v>
      </c>
      <c r="B3534" s="31" t="s">
        <v>2621</v>
      </c>
      <c r="C3534" s="31" t="s">
        <v>2408</v>
      </c>
      <c r="D3534" s="41">
        <v>91.6982</v>
      </c>
      <c r="E3534" s="31" t="s">
        <v>2409</v>
      </c>
      <c r="F3534" s="35" t="str">
        <f>INDEX('Crosswalk Particulates'!$B:$B,MATCH('2017 EPA Data'!A3534,'Crosswalk Particulates'!$A:$A,0))</f>
        <v>process-iron and steel-industry</v>
      </c>
      <c r="G3534" s="39">
        <f>INDEX('Crosswalk Particulates'!$E:$E,MATCH('2017 EPA Data'!$B3534,'Crosswalk Particulates'!$D:$D,0))</f>
        <v>0</v>
      </c>
      <c r="H3534" s="50">
        <f t="shared" si="55"/>
        <v>0</v>
      </c>
    </row>
    <row r="3535" spans="1:8" hidden="1" x14ac:dyDescent="0.25">
      <c r="A3535" s="31" t="s">
        <v>2522</v>
      </c>
      <c r="B3535" s="31" t="s">
        <v>2617</v>
      </c>
      <c r="C3535" s="31" t="s">
        <v>2408</v>
      </c>
      <c r="D3535" s="41">
        <v>91.424212229559998</v>
      </c>
      <c r="E3535" s="31" t="s">
        <v>2409</v>
      </c>
      <c r="F3535" s="35" t="str">
        <f>INDEX('Crosswalk Particulates'!$B:$B,MATCH('2017 EPA Data'!A3535,'Crosswalk Particulates'!$A:$A,0))</f>
        <v>Residential Buildings Sector</v>
      </c>
      <c r="G3535" s="39">
        <f>INDEX('Crosswalk Particulates'!$E:$E,MATCH('2017 EPA Data'!$B3535,'Crosswalk Particulates'!$D:$D,0))</f>
        <v>0</v>
      </c>
      <c r="H3535" s="50">
        <f t="shared" si="55"/>
        <v>0</v>
      </c>
    </row>
    <row r="3536" spans="1:8" hidden="1" x14ac:dyDescent="0.25">
      <c r="A3536" s="31" t="s">
        <v>2460</v>
      </c>
      <c r="B3536" s="31" t="s">
        <v>2620</v>
      </c>
      <c r="C3536" s="31" t="s">
        <v>2408</v>
      </c>
      <c r="D3536" s="41">
        <v>90.881545103607593</v>
      </c>
      <c r="E3536" s="31" t="s">
        <v>2409</v>
      </c>
      <c r="F3536" s="35" t="str">
        <f>INDEX('Crosswalk Particulates'!$B:$B,MATCH('2017 EPA Data'!A3536,'Crosswalk Particulates'!$A:$A,0))</f>
        <v>Transportation Sector</v>
      </c>
      <c r="G3536" s="39">
        <f>INDEX('Crosswalk Particulates'!$E:$E,MATCH('2017 EPA Data'!$B3536,'Crosswalk Particulates'!$D:$D,0))</f>
        <v>0</v>
      </c>
      <c r="H3536" s="50">
        <f t="shared" si="55"/>
        <v>0</v>
      </c>
    </row>
    <row r="3537" spans="1:8" hidden="1" x14ac:dyDescent="0.25">
      <c r="A3537" s="31" t="s">
        <v>2473</v>
      </c>
      <c r="B3537" s="31" t="s">
        <v>2608</v>
      </c>
      <c r="C3537" s="31" t="s">
        <v>2408</v>
      </c>
      <c r="D3537" s="41">
        <v>90.671859007999998</v>
      </c>
      <c r="E3537" s="31" t="s">
        <v>2409</v>
      </c>
      <c r="F3537" s="35" t="str">
        <f>INDEX('Crosswalk Particulates'!$B:$B,MATCH('2017 EPA Data'!A3537,'Crosswalk Particulates'!$A:$A,0))</f>
        <v>Commercial Buildings Sector</v>
      </c>
      <c r="G3537" s="39">
        <f>INDEX('Crosswalk Particulates'!$E:$E,MATCH('2017 EPA Data'!$B3537,'Crosswalk Particulates'!$D:$D,0))</f>
        <v>0</v>
      </c>
      <c r="H3537" s="50">
        <f t="shared" si="55"/>
        <v>0</v>
      </c>
    </row>
    <row r="3538" spans="1:8" hidden="1" x14ac:dyDescent="0.25">
      <c r="A3538" s="31" t="s">
        <v>2442</v>
      </c>
      <c r="B3538" s="31" t="s">
        <v>2570</v>
      </c>
      <c r="C3538" s="31" t="s">
        <v>2408</v>
      </c>
      <c r="D3538" s="41">
        <v>90.630290000000002</v>
      </c>
      <c r="E3538" s="31" t="s">
        <v>2409</v>
      </c>
      <c r="F3538" s="35" t="str">
        <f>INDEX('Crosswalk Particulates'!$B:$B,MATCH('2017 EPA Data'!A3538,'Crosswalk Particulates'!$A:$A,0))</f>
        <v>industry-fuel-natural gas</v>
      </c>
      <c r="G3538" s="39">
        <f>INDEX('Crosswalk Particulates'!$E:$E,MATCH('2017 EPA Data'!$B3538,'Crosswalk Particulates'!$D:$D,0))</f>
        <v>0</v>
      </c>
      <c r="H3538" s="50">
        <f t="shared" si="55"/>
        <v>0</v>
      </c>
    </row>
    <row r="3539" spans="1:8" hidden="1" x14ac:dyDescent="0.25">
      <c r="A3539" s="31" t="s">
        <v>2555</v>
      </c>
      <c r="B3539" s="31" t="s">
        <v>2619</v>
      </c>
      <c r="C3539" s="31" t="s">
        <v>2408</v>
      </c>
      <c r="D3539" s="41">
        <v>90.270959997649172</v>
      </c>
      <c r="E3539" s="31" t="s">
        <v>2409</v>
      </c>
      <c r="F3539" s="35" t="str">
        <f>INDEX('Crosswalk Particulates'!$B:$B,MATCH('2017 EPA Data'!A3539,'Crosswalk Particulates'!$A:$A,0))</f>
        <v>Commercial Buildings Sector</v>
      </c>
      <c r="G3539" s="39">
        <f>INDEX('Crosswalk Particulates'!$E:$E,MATCH('2017 EPA Data'!$B3539,'Crosswalk Particulates'!$D:$D,0))</f>
        <v>0</v>
      </c>
      <c r="H3539" s="50">
        <f t="shared" si="55"/>
        <v>0</v>
      </c>
    </row>
    <row r="3540" spans="1:8" hidden="1" x14ac:dyDescent="0.25">
      <c r="A3540" s="31" t="s">
        <v>2410</v>
      </c>
      <c r="B3540" s="31" t="s">
        <v>2671</v>
      </c>
      <c r="C3540" s="31" t="s">
        <v>2408</v>
      </c>
      <c r="D3540" s="41">
        <v>89.782089066400005</v>
      </c>
      <c r="E3540" s="31" t="s">
        <v>2409</v>
      </c>
      <c r="F3540" s="35" t="str">
        <f>INDEX('Crosswalk Particulates'!$B:$B,MATCH('2017 EPA Data'!A3540,'Crosswalk Particulates'!$A:$A,0))</f>
        <v>process-other-industry</v>
      </c>
      <c r="G3540" s="39">
        <f>INDEX('Crosswalk Particulates'!$E:$E,MATCH('2017 EPA Data'!$B3540,'Crosswalk Particulates'!$D:$D,0))</f>
        <v>0</v>
      </c>
      <c r="H3540" s="50">
        <f t="shared" si="55"/>
        <v>0</v>
      </c>
    </row>
    <row r="3541" spans="1:8" hidden="1" x14ac:dyDescent="0.25">
      <c r="A3541" s="31" t="s">
        <v>2560</v>
      </c>
      <c r="B3541" s="31" t="s">
        <v>2550</v>
      </c>
      <c r="C3541" s="31" t="s">
        <v>2408</v>
      </c>
      <c r="D3541" s="41">
        <v>89.402816916772295</v>
      </c>
      <c r="E3541" s="31" t="s">
        <v>2409</v>
      </c>
      <c r="F3541" s="35" t="str">
        <f>INDEX('Crosswalk Particulates'!$B:$B,MATCH('2017 EPA Data'!A3541,'Crosswalk Particulates'!$A:$A,0))</f>
        <v>Commercial Buildings Sector</v>
      </c>
      <c r="G3541" s="39">
        <f>INDEX('Crosswalk Particulates'!$E:$E,MATCH('2017 EPA Data'!$B3541,'Crosswalk Particulates'!$D:$D,0))</f>
        <v>0</v>
      </c>
      <c r="H3541" s="50">
        <f t="shared" si="55"/>
        <v>0</v>
      </c>
    </row>
    <row r="3542" spans="1:8" hidden="1" x14ac:dyDescent="0.25">
      <c r="A3542" s="31" t="s">
        <v>2510</v>
      </c>
      <c r="B3542" s="31" t="s">
        <v>2563</v>
      </c>
      <c r="C3542" s="31" t="s">
        <v>2408</v>
      </c>
      <c r="D3542" s="41">
        <v>89.353319999999997</v>
      </c>
      <c r="E3542" s="31" t="s">
        <v>2409</v>
      </c>
      <c r="F3542" s="35" t="str">
        <f>INDEX('Crosswalk Particulates'!$B:$B,MATCH('2017 EPA Data'!A3542,'Crosswalk Particulates'!$A:$A,0))</f>
        <v>process-iron and steel-industry</v>
      </c>
      <c r="G3542" s="39">
        <f>INDEX('Crosswalk Particulates'!$E:$E,MATCH('2017 EPA Data'!$B3542,'Crosswalk Particulates'!$D:$D,0))</f>
        <v>0</v>
      </c>
      <c r="H3542" s="50">
        <f t="shared" si="55"/>
        <v>0</v>
      </c>
    </row>
    <row r="3543" spans="1:8" hidden="1" x14ac:dyDescent="0.25">
      <c r="A3543" s="31" t="s">
        <v>2491</v>
      </c>
      <c r="B3543" s="31" t="s">
        <v>2679</v>
      </c>
      <c r="C3543" s="31" t="s">
        <v>2408</v>
      </c>
      <c r="D3543" s="41">
        <v>89.288374000000005</v>
      </c>
      <c r="E3543" s="31" t="s">
        <v>2409</v>
      </c>
      <c r="F3543" s="35" t="str">
        <f>INDEX('Crosswalk Particulates'!$B:$B,MATCH('2017 EPA Data'!A3543,'Crosswalk Particulates'!$A:$A,0))</f>
        <v>industry-fuel-biomass</v>
      </c>
      <c r="G3543" s="39">
        <f>INDEX('Crosswalk Particulates'!$E:$E,MATCH('2017 EPA Data'!$B3543,'Crosswalk Particulates'!$D:$D,0))</f>
        <v>0</v>
      </c>
      <c r="H3543" s="50">
        <f t="shared" si="55"/>
        <v>0</v>
      </c>
    </row>
    <row r="3544" spans="1:8" hidden="1" x14ac:dyDescent="0.25">
      <c r="A3544" s="31" t="s">
        <v>2450</v>
      </c>
      <c r="B3544" s="31" t="s">
        <v>2581</v>
      </c>
      <c r="C3544" s="31" t="s">
        <v>2408</v>
      </c>
      <c r="D3544" s="41">
        <v>88.822335658292005</v>
      </c>
      <c r="E3544" s="31" t="s">
        <v>2409</v>
      </c>
      <c r="F3544" s="35" t="str">
        <f>INDEX('Crosswalk Particulates'!$B:$B,MATCH('2017 EPA Data'!A3544,'Crosswalk Particulates'!$A:$A,0))</f>
        <v>process-waste-industry</v>
      </c>
      <c r="G3544" s="39">
        <f>INDEX('Crosswalk Particulates'!$E:$E,MATCH('2017 EPA Data'!$B3544,'Crosswalk Particulates'!$D:$D,0))</f>
        <v>0</v>
      </c>
      <c r="H3544" s="50">
        <f t="shared" si="55"/>
        <v>0</v>
      </c>
    </row>
    <row r="3545" spans="1:8" hidden="1" x14ac:dyDescent="0.25">
      <c r="A3545" s="31" t="s">
        <v>2473</v>
      </c>
      <c r="B3545" s="31" t="s">
        <v>2553</v>
      </c>
      <c r="C3545" s="31" t="s">
        <v>2408</v>
      </c>
      <c r="D3545" s="41">
        <v>88.748186008904639</v>
      </c>
      <c r="E3545" s="31" t="s">
        <v>2409</v>
      </c>
      <c r="F3545" s="35" t="str">
        <f>INDEX('Crosswalk Particulates'!$B:$B,MATCH('2017 EPA Data'!A3545,'Crosswalk Particulates'!$A:$A,0))</f>
        <v>Commercial Buildings Sector</v>
      </c>
      <c r="G3545" s="39">
        <f>INDEX('Crosswalk Particulates'!$E:$E,MATCH('2017 EPA Data'!$B3545,'Crosswalk Particulates'!$D:$D,0))</f>
        <v>0</v>
      </c>
      <c r="H3545" s="50">
        <f t="shared" si="55"/>
        <v>0</v>
      </c>
    </row>
    <row r="3546" spans="1:8" hidden="1" x14ac:dyDescent="0.25">
      <c r="A3546" s="31" t="s">
        <v>2472</v>
      </c>
      <c r="B3546" s="31" t="s">
        <v>2489</v>
      </c>
      <c r="C3546" s="31" t="s">
        <v>2408</v>
      </c>
      <c r="D3546" s="41">
        <v>88.532989999999998</v>
      </c>
      <c r="E3546" s="31" t="s">
        <v>2409</v>
      </c>
      <c r="F3546" s="35" t="str">
        <f>INDEX('Crosswalk Particulates'!$B:$B,MATCH('2017 EPA Data'!A3546,'Crosswalk Particulates'!$A:$A,0))</f>
        <v>Electricity Sector</v>
      </c>
      <c r="G3546" s="39">
        <f>INDEX('Crosswalk Particulates'!$E:$E,MATCH('2017 EPA Data'!$B3546,'Crosswalk Particulates'!$D:$D,0))</f>
        <v>0</v>
      </c>
      <c r="H3546" s="50">
        <f t="shared" si="55"/>
        <v>0</v>
      </c>
    </row>
    <row r="3547" spans="1:8" hidden="1" x14ac:dyDescent="0.25">
      <c r="A3547" s="31" t="s">
        <v>2444</v>
      </c>
      <c r="B3547" s="31" t="s">
        <v>2648</v>
      </c>
      <c r="C3547" s="31" t="s">
        <v>2408</v>
      </c>
      <c r="D3547" s="41">
        <v>88.391999999999996</v>
      </c>
      <c r="E3547" s="31" t="s">
        <v>2409</v>
      </c>
      <c r="F3547" s="35" t="str">
        <f>INDEX('Crosswalk Particulates'!$B:$B,MATCH('2017 EPA Data'!A3547,'Crosswalk Particulates'!$A:$A,0))</f>
        <v>process-other-industry</v>
      </c>
      <c r="G3547" s="39">
        <f>INDEX('Crosswalk Particulates'!$E:$E,MATCH('2017 EPA Data'!$B3547,'Crosswalk Particulates'!$D:$D,0))</f>
        <v>0</v>
      </c>
      <c r="H3547" s="50">
        <f t="shared" si="55"/>
        <v>0</v>
      </c>
    </row>
    <row r="3548" spans="1:8" hidden="1" x14ac:dyDescent="0.25">
      <c r="A3548" s="31" t="s">
        <v>2473</v>
      </c>
      <c r="B3548" s="31" t="s">
        <v>2533</v>
      </c>
      <c r="C3548" s="31" t="s">
        <v>2408</v>
      </c>
      <c r="D3548" s="41">
        <v>88.083994701999998</v>
      </c>
      <c r="E3548" s="31" t="s">
        <v>2409</v>
      </c>
      <c r="F3548" s="35" t="str">
        <f>INDEX('Crosswalk Particulates'!$B:$B,MATCH('2017 EPA Data'!A3548,'Crosswalk Particulates'!$A:$A,0))</f>
        <v>Commercial Buildings Sector</v>
      </c>
      <c r="G3548" s="39">
        <f>INDEX('Crosswalk Particulates'!$E:$E,MATCH('2017 EPA Data'!$B3548,'Crosswalk Particulates'!$D:$D,0))</f>
        <v>0</v>
      </c>
      <c r="H3548" s="50">
        <f t="shared" si="55"/>
        <v>0</v>
      </c>
    </row>
    <row r="3549" spans="1:8" hidden="1" x14ac:dyDescent="0.25">
      <c r="A3549" s="31" t="s">
        <v>2560</v>
      </c>
      <c r="B3549" s="31" t="s">
        <v>2449</v>
      </c>
      <c r="C3549" s="31" t="s">
        <v>2408</v>
      </c>
      <c r="D3549" s="41">
        <v>87.657803917999999</v>
      </c>
      <c r="E3549" s="31" t="s">
        <v>2409</v>
      </c>
      <c r="F3549" s="35" t="str">
        <f>INDEX('Crosswalk Particulates'!$B:$B,MATCH('2017 EPA Data'!A3549,'Crosswalk Particulates'!$A:$A,0))</f>
        <v>Commercial Buildings Sector</v>
      </c>
      <c r="G3549" s="39">
        <f>INDEX('Crosswalk Particulates'!$E:$E,MATCH('2017 EPA Data'!$B3549,'Crosswalk Particulates'!$D:$D,0))</f>
        <v>0</v>
      </c>
      <c r="H3549" s="50">
        <f t="shared" si="55"/>
        <v>0</v>
      </c>
    </row>
    <row r="3550" spans="1:8" hidden="1" x14ac:dyDescent="0.25">
      <c r="A3550" s="31" t="s">
        <v>2473</v>
      </c>
      <c r="B3550" s="31" t="s">
        <v>2557</v>
      </c>
      <c r="C3550" s="31" t="s">
        <v>2408</v>
      </c>
      <c r="D3550" s="41">
        <v>87.444000000000003</v>
      </c>
      <c r="E3550" s="31" t="s">
        <v>2409</v>
      </c>
      <c r="F3550" s="35" t="str">
        <f>INDEX('Crosswalk Particulates'!$B:$B,MATCH('2017 EPA Data'!A3550,'Crosswalk Particulates'!$A:$A,0))</f>
        <v>Commercial Buildings Sector</v>
      </c>
      <c r="G3550" s="39">
        <f>INDEX('Crosswalk Particulates'!$E:$E,MATCH('2017 EPA Data'!$B3550,'Crosswalk Particulates'!$D:$D,0))</f>
        <v>0</v>
      </c>
      <c r="H3550" s="50">
        <f t="shared" si="55"/>
        <v>0</v>
      </c>
    </row>
    <row r="3551" spans="1:8" hidden="1" x14ac:dyDescent="0.25">
      <c r="A3551" s="31" t="s">
        <v>2487</v>
      </c>
      <c r="B3551" s="31" t="s">
        <v>2678</v>
      </c>
      <c r="C3551" s="31" t="s">
        <v>2408</v>
      </c>
      <c r="D3551" s="41">
        <v>87.061112126937999</v>
      </c>
      <c r="E3551" s="31" t="s">
        <v>2409</v>
      </c>
      <c r="F3551" s="35" t="str">
        <f>INDEX('Crosswalk Particulates'!$B:$B,MATCH('2017 EPA Data'!A3551,'Crosswalk Particulates'!$A:$A,0))</f>
        <v>industry-fuel-coal</v>
      </c>
      <c r="G3551" s="39">
        <f>INDEX('Crosswalk Particulates'!$E:$E,MATCH('2017 EPA Data'!$B3551,'Crosswalk Particulates'!$D:$D,0))</f>
        <v>0</v>
      </c>
      <c r="H3551" s="50">
        <f t="shared" si="55"/>
        <v>0</v>
      </c>
    </row>
    <row r="3552" spans="1:8" hidden="1" x14ac:dyDescent="0.25">
      <c r="A3552" s="31" t="s">
        <v>2498</v>
      </c>
      <c r="B3552" s="31" t="s">
        <v>2569</v>
      </c>
      <c r="C3552" s="31" t="s">
        <v>2408</v>
      </c>
      <c r="D3552" s="41">
        <v>87.033929999999998</v>
      </c>
      <c r="E3552" s="31" t="s">
        <v>2409</v>
      </c>
      <c r="F3552" s="35" t="str">
        <f>INDEX('Crosswalk Particulates'!$B:$B,MATCH('2017 EPA Data'!A3552,'Crosswalk Particulates'!$A:$A,0))</f>
        <v>process-cement-industry</v>
      </c>
      <c r="G3552" s="39">
        <f>INDEX('Crosswalk Particulates'!$E:$E,MATCH('2017 EPA Data'!$B3552,'Crosswalk Particulates'!$D:$D,0))</f>
        <v>0</v>
      </c>
      <c r="H3552" s="50">
        <f t="shared" si="55"/>
        <v>0</v>
      </c>
    </row>
    <row r="3553" spans="1:8" hidden="1" x14ac:dyDescent="0.25">
      <c r="A3553" s="31" t="s">
        <v>2446</v>
      </c>
      <c r="B3553" s="31" t="s">
        <v>2481</v>
      </c>
      <c r="C3553" s="31" t="s">
        <v>2448</v>
      </c>
      <c r="D3553" s="41">
        <v>86.826892426000001</v>
      </c>
      <c r="E3553" s="31" t="s">
        <v>2413</v>
      </c>
      <c r="F3553" s="35" t="str">
        <f>INDEX('Crosswalk Particulates'!$B:$B,MATCH('2017 EPA Data'!A3553,'Crosswalk Particulates'!$A:$A,0))</f>
        <v>process-other-industry</v>
      </c>
      <c r="G3553" s="39" t="str">
        <f>INDEX('Crosswalk Particulates'!$E:$E,MATCH('2017 EPA Data'!$B3553,'Crosswalk Particulates'!$D:$D,0))</f>
        <v>PM10</v>
      </c>
      <c r="H3553" s="50">
        <f t="shared" si="55"/>
        <v>78768125.505529314</v>
      </c>
    </row>
    <row r="3554" spans="1:8" hidden="1" x14ac:dyDescent="0.25">
      <c r="A3554" s="31" t="s">
        <v>2546</v>
      </c>
      <c r="B3554" s="31" t="s">
        <v>2511</v>
      </c>
      <c r="C3554" s="31" t="s">
        <v>2408</v>
      </c>
      <c r="D3554" s="41">
        <v>86.420625581560444</v>
      </c>
      <c r="E3554" s="31" t="s">
        <v>2409</v>
      </c>
      <c r="F3554" s="35" t="str">
        <f>INDEX('Crosswalk Particulates'!$B:$B,MATCH('2017 EPA Data'!A3554,'Crosswalk Particulates'!$A:$A,0))</f>
        <v>Commercial Buildings Sector</v>
      </c>
      <c r="G3554" s="39">
        <f>INDEX('Crosswalk Particulates'!$E:$E,MATCH('2017 EPA Data'!$B3554,'Crosswalk Particulates'!$D:$D,0))</f>
        <v>0</v>
      </c>
      <c r="H3554" s="50">
        <f t="shared" si="55"/>
        <v>0</v>
      </c>
    </row>
    <row r="3555" spans="1:8" hidden="1" x14ac:dyDescent="0.25">
      <c r="A3555" s="31" t="s">
        <v>2410</v>
      </c>
      <c r="B3555" s="31" t="s">
        <v>2704</v>
      </c>
      <c r="C3555" s="31" t="s">
        <v>2408</v>
      </c>
      <c r="D3555" s="41">
        <v>85.820779999999999</v>
      </c>
      <c r="E3555" s="31" t="s">
        <v>2409</v>
      </c>
      <c r="F3555" s="35" t="str">
        <f>INDEX('Crosswalk Particulates'!$B:$B,MATCH('2017 EPA Data'!A3555,'Crosswalk Particulates'!$A:$A,0))</f>
        <v>process-other-industry</v>
      </c>
      <c r="G3555" s="39">
        <f>INDEX('Crosswalk Particulates'!$E:$E,MATCH('2017 EPA Data'!$B3555,'Crosswalk Particulates'!$D:$D,0))</f>
        <v>0</v>
      </c>
      <c r="H3555" s="50">
        <f t="shared" si="55"/>
        <v>0</v>
      </c>
    </row>
    <row r="3556" spans="1:8" hidden="1" x14ac:dyDescent="0.25">
      <c r="A3556" s="31" t="s">
        <v>2410</v>
      </c>
      <c r="B3556" s="31" t="s">
        <v>2610</v>
      </c>
      <c r="C3556" s="31" t="s">
        <v>2408</v>
      </c>
      <c r="D3556" s="41">
        <v>85.617418697999994</v>
      </c>
      <c r="E3556" s="31" t="s">
        <v>2409</v>
      </c>
      <c r="F3556" s="35" t="str">
        <f>INDEX('Crosswalk Particulates'!$B:$B,MATCH('2017 EPA Data'!A3556,'Crosswalk Particulates'!$A:$A,0))</f>
        <v>process-other-industry</v>
      </c>
      <c r="G3556" s="39">
        <f>INDEX('Crosswalk Particulates'!$E:$E,MATCH('2017 EPA Data'!$B3556,'Crosswalk Particulates'!$D:$D,0))</f>
        <v>0</v>
      </c>
      <c r="H3556" s="50">
        <f t="shared" si="55"/>
        <v>0</v>
      </c>
    </row>
    <row r="3557" spans="1:8" hidden="1" x14ac:dyDescent="0.25">
      <c r="A3557" s="31" t="s">
        <v>2493</v>
      </c>
      <c r="B3557" s="31" t="s">
        <v>2623</v>
      </c>
      <c r="D3557" s="41">
        <v>85.477153614116247</v>
      </c>
      <c r="E3557" s="31" t="s">
        <v>2413</v>
      </c>
      <c r="F3557" s="35" t="str">
        <f>INDEX('Crosswalk Particulates'!$B:$B,MATCH('2017 EPA Data'!A3557,'Crosswalk Particulates'!$A:$A,0))</f>
        <v>process-other-industry</v>
      </c>
      <c r="G3557" s="39">
        <f>INDEX('Crosswalk Particulates'!$E:$E,MATCH('2017 EPA Data'!$B3557,'Crosswalk Particulates'!$D:$D,0))</f>
        <v>0</v>
      </c>
      <c r="H3557" s="50">
        <f t="shared" si="55"/>
        <v>77543661.5962082</v>
      </c>
    </row>
    <row r="3558" spans="1:8" hidden="1" x14ac:dyDescent="0.25">
      <c r="A3558" s="31" t="s">
        <v>2429</v>
      </c>
      <c r="B3558" s="31" t="s">
        <v>2570</v>
      </c>
      <c r="C3558" s="31" t="s">
        <v>2408</v>
      </c>
      <c r="D3558" s="41">
        <v>85.38</v>
      </c>
      <c r="E3558" s="31" t="s">
        <v>2409</v>
      </c>
      <c r="F3558" s="35" t="str">
        <f>INDEX('Crosswalk Particulates'!$B:$B,MATCH('2017 EPA Data'!A3558,'Crosswalk Particulates'!$A:$A,0))</f>
        <v>process-other-industry</v>
      </c>
      <c r="G3558" s="39">
        <f>INDEX('Crosswalk Particulates'!$E:$E,MATCH('2017 EPA Data'!$B3558,'Crosswalk Particulates'!$D:$D,0))</f>
        <v>0</v>
      </c>
      <c r="H3558" s="50">
        <f t="shared" si="55"/>
        <v>0</v>
      </c>
    </row>
    <row r="3559" spans="1:8" hidden="1" x14ac:dyDescent="0.25">
      <c r="A3559" s="31" t="s">
        <v>2410</v>
      </c>
      <c r="B3559" s="31" t="s">
        <v>2524</v>
      </c>
      <c r="C3559" s="31" t="s">
        <v>2408</v>
      </c>
      <c r="D3559" s="41">
        <v>85.22</v>
      </c>
      <c r="E3559" s="31" t="s">
        <v>2409</v>
      </c>
      <c r="F3559" s="35" t="str">
        <f>INDEX('Crosswalk Particulates'!$B:$B,MATCH('2017 EPA Data'!A3559,'Crosswalk Particulates'!$A:$A,0))</f>
        <v>process-other-industry</v>
      </c>
      <c r="G3559" s="39">
        <f>INDEX('Crosswalk Particulates'!$E:$E,MATCH('2017 EPA Data'!$B3559,'Crosswalk Particulates'!$D:$D,0))</f>
        <v>0</v>
      </c>
      <c r="H3559" s="50">
        <f t="shared" si="55"/>
        <v>0</v>
      </c>
    </row>
    <row r="3560" spans="1:8" hidden="1" x14ac:dyDescent="0.25">
      <c r="A3560" s="31" t="s">
        <v>2446</v>
      </c>
      <c r="B3560" s="31" t="s">
        <v>2501</v>
      </c>
      <c r="C3560" s="31" t="s">
        <v>2448</v>
      </c>
      <c r="D3560" s="41">
        <v>85.207439691489995</v>
      </c>
      <c r="E3560" s="31" t="s">
        <v>2413</v>
      </c>
      <c r="F3560" s="35" t="str">
        <f>INDEX('Crosswalk Particulates'!$B:$B,MATCH('2017 EPA Data'!A3560,'Crosswalk Particulates'!$A:$A,0))</f>
        <v>process-other-industry</v>
      </c>
      <c r="G3560" s="39" t="str">
        <f>INDEX('Crosswalk Particulates'!$E:$E,MATCH('2017 EPA Data'!$B3560,'Crosswalk Particulates'!$D:$D,0))</f>
        <v>PM25</v>
      </c>
      <c r="H3560" s="50">
        <f t="shared" si="55"/>
        <v>77298980.950449511</v>
      </c>
    </row>
    <row r="3561" spans="1:8" hidden="1" x14ac:dyDescent="0.25">
      <c r="A3561" s="31" t="s">
        <v>2437</v>
      </c>
      <c r="B3561" s="31" t="s">
        <v>2558</v>
      </c>
      <c r="C3561" s="31" t="s">
        <v>2408</v>
      </c>
      <c r="D3561" s="41">
        <v>85.193016631999996</v>
      </c>
      <c r="E3561" s="31" t="s">
        <v>2409</v>
      </c>
      <c r="F3561" s="35" t="str">
        <f>INDEX('Crosswalk Particulates'!$B:$B,MATCH('2017 EPA Data'!A3561,'Crosswalk Particulates'!$A:$A,0))</f>
        <v>process-other-industry</v>
      </c>
      <c r="G3561" s="39">
        <f>INDEX('Crosswalk Particulates'!$E:$E,MATCH('2017 EPA Data'!$B3561,'Crosswalk Particulates'!$D:$D,0))</f>
        <v>0</v>
      </c>
      <c r="H3561" s="50">
        <f t="shared" si="55"/>
        <v>0</v>
      </c>
    </row>
    <row r="3562" spans="1:8" hidden="1" x14ac:dyDescent="0.25">
      <c r="A3562" s="31" t="s">
        <v>2450</v>
      </c>
      <c r="B3562" s="31" t="s">
        <v>2567</v>
      </c>
      <c r="C3562" s="31" t="s">
        <v>2408</v>
      </c>
      <c r="D3562" s="41">
        <v>85.124000312000007</v>
      </c>
      <c r="E3562" s="31" t="s">
        <v>2409</v>
      </c>
      <c r="F3562" s="35" t="str">
        <f>INDEX('Crosswalk Particulates'!$B:$B,MATCH('2017 EPA Data'!A3562,'Crosswalk Particulates'!$A:$A,0))</f>
        <v>process-waste-industry</v>
      </c>
      <c r="G3562" s="39">
        <f>INDEX('Crosswalk Particulates'!$E:$E,MATCH('2017 EPA Data'!$B3562,'Crosswalk Particulates'!$D:$D,0))</f>
        <v>0</v>
      </c>
      <c r="H3562" s="50">
        <f t="shared" si="55"/>
        <v>0</v>
      </c>
    </row>
    <row r="3563" spans="1:8" hidden="1" x14ac:dyDescent="0.25">
      <c r="A3563" s="31" t="s">
        <v>2499</v>
      </c>
      <c r="B3563" s="31" t="s">
        <v>2564</v>
      </c>
      <c r="C3563" s="31" t="s">
        <v>2408</v>
      </c>
      <c r="D3563" s="41">
        <v>84.525242579999997</v>
      </c>
      <c r="E3563" s="31" t="s">
        <v>2409</v>
      </c>
      <c r="F3563" s="35" t="str">
        <f>INDEX('Crosswalk Particulates'!$B:$B,MATCH('2017 EPA Data'!A3563,'Crosswalk Particulates'!$A:$A,0))</f>
        <v>Electricity Sector</v>
      </c>
      <c r="G3563" s="39">
        <f>INDEX('Crosswalk Particulates'!$E:$E,MATCH('2017 EPA Data'!$B3563,'Crosswalk Particulates'!$D:$D,0))</f>
        <v>0</v>
      </c>
      <c r="H3563" s="50">
        <f t="shared" si="55"/>
        <v>0</v>
      </c>
    </row>
    <row r="3564" spans="1:8" hidden="1" x14ac:dyDescent="0.25">
      <c r="A3564" s="31" t="s">
        <v>2450</v>
      </c>
      <c r="B3564" s="31" t="s">
        <v>2551</v>
      </c>
      <c r="C3564" s="31" t="s">
        <v>2408</v>
      </c>
      <c r="D3564" s="41">
        <v>84.325429999999997</v>
      </c>
      <c r="E3564" s="31" t="s">
        <v>2409</v>
      </c>
      <c r="F3564" s="35" t="str">
        <f>INDEX('Crosswalk Particulates'!$B:$B,MATCH('2017 EPA Data'!A3564,'Crosswalk Particulates'!$A:$A,0))</f>
        <v>process-waste-industry</v>
      </c>
      <c r="G3564" s="39">
        <f>INDEX('Crosswalk Particulates'!$E:$E,MATCH('2017 EPA Data'!$B3564,'Crosswalk Particulates'!$D:$D,0))</f>
        <v>0</v>
      </c>
      <c r="H3564" s="50">
        <f t="shared" si="55"/>
        <v>0</v>
      </c>
    </row>
    <row r="3565" spans="1:8" hidden="1" x14ac:dyDescent="0.25">
      <c r="A3565" s="31" t="s">
        <v>2498</v>
      </c>
      <c r="B3565" s="31" t="s">
        <v>2512</v>
      </c>
      <c r="C3565" s="31" t="s">
        <v>2408</v>
      </c>
      <c r="D3565" s="41">
        <v>84.236596096</v>
      </c>
      <c r="E3565" s="31" t="s">
        <v>2409</v>
      </c>
      <c r="F3565" s="35" t="str">
        <f>INDEX('Crosswalk Particulates'!$B:$B,MATCH('2017 EPA Data'!A3565,'Crosswalk Particulates'!$A:$A,0))</f>
        <v>process-cement-industry</v>
      </c>
      <c r="G3565" s="39">
        <f>INDEX('Crosswalk Particulates'!$E:$E,MATCH('2017 EPA Data'!$B3565,'Crosswalk Particulates'!$D:$D,0))</f>
        <v>0</v>
      </c>
      <c r="H3565" s="50">
        <f t="shared" si="55"/>
        <v>0</v>
      </c>
    </row>
    <row r="3566" spans="1:8" hidden="1" x14ac:dyDescent="0.25">
      <c r="A3566" s="31" t="s">
        <v>2510</v>
      </c>
      <c r="B3566" s="31" t="s">
        <v>2564</v>
      </c>
      <c r="C3566" s="31" t="s">
        <v>2408</v>
      </c>
      <c r="D3566" s="41">
        <v>84</v>
      </c>
      <c r="E3566" s="31" t="s">
        <v>2409</v>
      </c>
      <c r="F3566" s="35" t="str">
        <f>INDEX('Crosswalk Particulates'!$B:$B,MATCH('2017 EPA Data'!A3566,'Crosswalk Particulates'!$A:$A,0))</f>
        <v>process-iron and steel-industry</v>
      </c>
      <c r="G3566" s="39">
        <f>INDEX('Crosswalk Particulates'!$E:$E,MATCH('2017 EPA Data'!$B3566,'Crosswalk Particulates'!$D:$D,0))</f>
        <v>0</v>
      </c>
      <c r="H3566" s="50">
        <f t="shared" si="55"/>
        <v>0</v>
      </c>
    </row>
    <row r="3567" spans="1:8" hidden="1" x14ac:dyDescent="0.25">
      <c r="A3567" s="31" t="s">
        <v>2518</v>
      </c>
      <c r="B3567" s="31" t="s">
        <v>2623</v>
      </c>
      <c r="D3567" s="41">
        <v>83.574703163807996</v>
      </c>
      <c r="E3567" s="31" t="s">
        <v>2413</v>
      </c>
      <c r="F3567" s="35" t="str">
        <f>INDEX('Crosswalk Particulates'!$B:$B,MATCH('2017 EPA Data'!A3567,'Crosswalk Particulates'!$A:$A,0))</f>
        <v>Other-EPA</v>
      </c>
      <c r="G3567" s="39">
        <f>INDEX('Crosswalk Particulates'!$E:$E,MATCH('2017 EPA Data'!$B3567,'Crosswalk Particulates'!$D:$D,0))</f>
        <v>0</v>
      </c>
      <c r="H3567" s="50">
        <f t="shared" si="55"/>
        <v>75817785.526583269</v>
      </c>
    </row>
    <row r="3568" spans="1:8" hidden="1" x14ac:dyDescent="0.25">
      <c r="A3568" s="31" t="s">
        <v>2446</v>
      </c>
      <c r="B3568" s="31" t="s">
        <v>2451</v>
      </c>
      <c r="C3568" s="31" t="s">
        <v>2448</v>
      </c>
      <c r="D3568" s="41">
        <v>83.492778599999994</v>
      </c>
      <c r="E3568" s="31" t="s">
        <v>2413</v>
      </c>
      <c r="F3568" s="35" t="str">
        <f>INDEX('Crosswalk Particulates'!$B:$B,MATCH('2017 EPA Data'!A3568,'Crosswalk Particulates'!$A:$A,0))</f>
        <v>process-other-industry</v>
      </c>
      <c r="G3568" s="39" t="str">
        <f>INDEX('Crosswalk Particulates'!$E:$E,MATCH('2017 EPA Data'!$B3568,'Crosswalk Particulates'!$D:$D,0))</f>
        <v>CO</v>
      </c>
      <c r="H3568" s="50">
        <f t="shared" si="55"/>
        <v>75743464.72407943</v>
      </c>
    </row>
    <row r="3569" spans="1:8" hidden="1" x14ac:dyDescent="0.25">
      <c r="A3569" s="31" t="s">
        <v>2483</v>
      </c>
      <c r="B3569" s="31" t="s">
        <v>2705</v>
      </c>
      <c r="C3569" s="31" t="s">
        <v>2408</v>
      </c>
      <c r="D3569" s="41">
        <v>83.38</v>
      </c>
      <c r="E3569" s="31" t="s">
        <v>2409</v>
      </c>
      <c r="F3569" s="35" t="str">
        <f>INDEX('Crosswalk Particulates'!$B:$B,MATCH('2017 EPA Data'!A3569,'Crosswalk Particulates'!$A:$A,0))</f>
        <v>process-ngps-industry</v>
      </c>
      <c r="G3569" s="39">
        <f>INDEX('Crosswalk Particulates'!$E:$E,MATCH('2017 EPA Data'!$B3569,'Crosswalk Particulates'!$D:$D,0))</f>
        <v>0</v>
      </c>
      <c r="H3569" s="50">
        <f t="shared" si="55"/>
        <v>0</v>
      </c>
    </row>
    <row r="3570" spans="1:8" hidden="1" x14ac:dyDescent="0.25">
      <c r="A3570" s="31" t="s">
        <v>2510</v>
      </c>
      <c r="B3570" s="31" t="s">
        <v>2588</v>
      </c>
      <c r="C3570" s="31" t="s">
        <v>2408</v>
      </c>
      <c r="D3570" s="41">
        <v>83.028019999999998</v>
      </c>
      <c r="E3570" s="31" t="s">
        <v>2409</v>
      </c>
      <c r="F3570" s="35" t="str">
        <f>INDEX('Crosswalk Particulates'!$B:$B,MATCH('2017 EPA Data'!A3570,'Crosswalk Particulates'!$A:$A,0))</f>
        <v>process-iron and steel-industry</v>
      </c>
      <c r="G3570" s="39">
        <f>INDEX('Crosswalk Particulates'!$E:$E,MATCH('2017 EPA Data'!$B3570,'Crosswalk Particulates'!$D:$D,0))</f>
        <v>0</v>
      </c>
      <c r="H3570" s="50">
        <f t="shared" si="55"/>
        <v>0</v>
      </c>
    </row>
    <row r="3571" spans="1:8" hidden="1" x14ac:dyDescent="0.25">
      <c r="A3571" s="31" t="s">
        <v>2614</v>
      </c>
      <c r="B3571" s="31" t="s">
        <v>2525</v>
      </c>
      <c r="D3571" s="41">
        <v>82.745193320753813</v>
      </c>
      <c r="E3571" s="31" t="s">
        <v>2413</v>
      </c>
      <c r="F3571" s="35" t="str">
        <f>INDEX('Crosswalk Particulates'!$B:$B,MATCH('2017 EPA Data'!A3571,'Crosswalk Particulates'!$A:$A,0))</f>
        <v>Residential Buildings Sector</v>
      </c>
      <c r="G3571" s="39" t="str">
        <f>INDEX('Crosswalk Particulates'!$E:$E,MATCH('2017 EPA Data'!$B3571,'Crosswalk Particulates'!$D:$D,0))</f>
        <v>OC</v>
      </c>
      <c r="H3571" s="50">
        <f t="shared" si="55"/>
        <v>75065265.960350379</v>
      </c>
    </row>
    <row r="3572" spans="1:8" hidden="1" x14ac:dyDescent="0.25">
      <c r="A3572" s="31" t="s">
        <v>2483</v>
      </c>
      <c r="B3572" s="31" t="s">
        <v>2706</v>
      </c>
      <c r="C3572" s="31" t="s">
        <v>2408</v>
      </c>
      <c r="D3572" s="41">
        <v>82.38</v>
      </c>
      <c r="E3572" s="31" t="s">
        <v>2409</v>
      </c>
      <c r="F3572" s="35" t="str">
        <f>INDEX('Crosswalk Particulates'!$B:$B,MATCH('2017 EPA Data'!A3572,'Crosswalk Particulates'!$A:$A,0))</f>
        <v>process-ngps-industry</v>
      </c>
      <c r="G3572" s="39">
        <f>INDEX('Crosswalk Particulates'!$E:$E,MATCH('2017 EPA Data'!$B3572,'Crosswalk Particulates'!$D:$D,0))</f>
        <v>0</v>
      </c>
      <c r="H3572" s="50">
        <f t="shared" si="55"/>
        <v>0</v>
      </c>
    </row>
    <row r="3573" spans="1:8" hidden="1" x14ac:dyDescent="0.25">
      <c r="A3573" s="31" t="s">
        <v>2499</v>
      </c>
      <c r="B3573" s="31" t="s">
        <v>2592</v>
      </c>
      <c r="C3573" s="31" t="s">
        <v>2408</v>
      </c>
      <c r="D3573" s="41">
        <v>82.356774000000001</v>
      </c>
      <c r="E3573" s="31" t="s">
        <v>2409</v>
      </c>
      <c r="F3573" s="35" t="str">
        <f>INDEX('Crosswalk Particulates'!$B:$B,MATCH('2017 EPA Data'!A3573,'Crosswalk Particulates'!$A:$A,0))</f>
        <v>Electricity Sector</v>
      </c>
      <c r="G3573" s="39">
        <f>INDEX('Crosswalk Particulates'!$E:$E,MATCH('2017 EPA Data'!$B3573,'Crosswalk Particulates'!$D:$D,0))</f>
        <v>0</v>
      </c>
      <c r="H3573" s="50">
        <f t="shared" si="55"/>
        <v>0</v>
      </c>
    </row>
    <row r="3574" spans="1:8" hidden="1" x14ac:dyDescent="0.25">
      <c r="A3574" s="31" t="s">
        <v>2523</v>
      </c>
      <c r="B3574" s="31" t="s">
        <v>2633</v>
      </c>
      <c r="C3574" s="31" t="s">
        <v>2408</v>
      </c>
      <c r="D3574" s="41">
        <v>82</v>
      </c>
      <c r="E3574" s="31" t="s">
        <v>2409</v>
      </c>
      <c r="F3574" s="35" t="str">
        <f>INDEX('Crosswalk Particulates'!$B:$B,MATCH('2017 EPA Data'!A3574,'Crosswalk Particulates'!$A:$A,0))</f>
        <v>industry-fuel-other</v>
      </c>
      <c r="G3574" s="39">
        <f>INDEX('Crosswalk Particulates'!$E:$E,MATCH('2017 EPA Data'!$B3574,'Crosswalk Particulates'!$D:$D,0))</f>
        <v>0</v>
      </c>
      <c r="H3574" s="50">
        <f t="shared" si="55"/>
        <v>0</v>
      </c>
    </row>
    <row r="3575" spans="1:8" hidden="1" x14ac:dyDescent="0.25">
      <c r="A3575" s="31" t="s">
        <v>2520</v>
      </c>
      <c r="B3575" s="31" t="s">
        <v>2502</v>
      </c>
      <c r="C3575" s="31" t="s">
        <v>2408</v>
      </c>
      <c r="D3575" s="41">
        <v>81.532290000000003</v>
      </c>
      <c r="E3575" s="31" t="s">
        <v>2409</v>
      </c>
      <c r="F3575" s="35" t="str">
        <f>INDEX('Crosswalk Particulates'!$B:$B,MATCH('2017 EPA Data'!A3575,'Crosswalk Particulates'!$A:$A,0))</f>
        <v>industry-fuel-oil</v>
      </c>
      <c r="G3575" s="39">
        <f>INDEX('Crosswalk Particulates'!$E:$E,MATCH('2017 EPA Data'!$B3575,'Crosswalk Particulates'!$D:$D,0))</f>
        <v>0</v>
      </c>
      <c r="H3575" s="50">
        <f t="shared" si="55"/>
        <v>0</v>
      </c>
    </row>
    <row r="3576" spans="1:8" hidden="1" x14ac:dyDescent="0.25">
      <c r="A3576" s="31" t="s">
        <v>2477</v>
      </c>
      <c r="B3576" s="31" t="s">
        <v>2598</v>
      </c>
      <c r="C3576" s="31" t="s">
        <v>2408</v>
      </c>
      <c r="D3576" s="41">
        <v>81.400000000000006</v>
      </c>
      <c r="E3576" s="31" t="s">
        <v>2409</v>
      </c>
      <c r="F3576" s="35" t="str">
        <f>INDEX('Crosswalk Particulates'!$B:$B,MATCH('2017 EPA Data'!A3576,'Crosswalk Particulates'!$A:$A,0))</f>
        <v>process-other-industry</v>
      </c>
      <c r="G3576" s="39">
        <f>INDEX('Crosswalk Particulates'!$E:$E,MATCH('2017 EPA Data'!$B3576,'Crosswalk Particulates'!$D:$D,0))</f>
        <v>0</v>
      </c>
      <c r="H3576" s="50">
        <f t="shared" si="55"/>
        <v>0</v>
      </c>
    </row>
    <row r="3577" spans="1:8" hidden="1" x14ac:dyDescent="0.25">
      <c r="A3577" s="31" t="s">
        <v>2520</v>
      </c>
      <c r="B3577" s="31" t="s">
        <v>2657</v>
      </c>
      <c r="C3577" s="31" t="s">
        <v>2408</v>
      </c>
      <c r="D3577" s="41">
        <v>80.733320000000006</v>
      </c>
      <c r="E3577" s="31" t="s">
        <v>2409</v>
      </c>
      <c r="F3577" s="35" t="str">
        <f>INDEX('Crosswalk Particulates'!$B:$B,MATCH('2017 EPA Data'!A3577,'Crosswalk Particulates'!$A:$A,0))</f>
        <v>industry-fuel-oil</v>
      </c>
      <c r="G3577" s="39">
        <f>INDEX('Crosswalk Particulates'!$E:$E,MATCH('2017 EPA Data'!$B3577,'Crosswalk Particulates'!$D:$D,0))</f>
        <v>0</v>
      </c>
      <c r="H3577" s="50">
        <f t="shared" si="55"/>
        <v>0</v>
      </c>
    </row>
    <row r="3578" spans="1:8" hidden="1" x14ac:dyDescent="0.25">
      <c r="A3578" s="31" t="s">
        <v>2429</v>
      </c>
      <c r="B3578" s="31" t="s">
        <v>2634</v>
      </c>
      <c r="C3578" s="31" t="s">
        <v>2408</v>
      </c>
      <c r="D3578" s="41">
        <v>80.477999999999994</v>
      </c>
      <c r="E3578" s="31" t="s">
        <v>2409</v>
      </c>
      <c r="F3578" s="35" t="str">
        <f>INDEX('Crosswalk Particulates'!$B:$B,MATCH('2017 EPA Data'!A3578,'Crosswalk Particulates'!$A:$A,0))</f>
        <v>process-other-industry</v>
      </c>
      <c r="G3578" s="39">
        <f>INDEX('Crosswalk Particulates'!$E:$E,MATCH('2017 EPA Data'!$B3578,'Crosswalk Particulates'!$D:$D,0))</f>
        <v>0</v>
      </c>
      <c r="H3578" s="50">
        <f t="shared" si="55"/>
        <v>0</v>
      </c>
    </row>
    <row r="3579" spans="1:8" hidden="1" x14ac:dyDescent="0.25">
      <c r="A3579" s="31" t="s">
        <v>2483</v>
      </c>
      <c r="B3579" s="31" t="s">
        <v>2627</v>
      </c>
      <c r="C3579" s="31" t="s">
        <v>2408</v>
      </c>
      <c r="D3579" s="41">
        <v>80.285692999999995</v>
      </c>
      <c r="E3579" s="31" t="s">
        <v>2409</v>
      </c>
      <c r="F3579" s="35" t="str">
        <f>INDEX('Crosswalk Particulates'!$B:$B,MATCH('2017 EPA Data'!A3579,'Crosswalk Particulates'!$A:$A,0))</f>
        <v>process-ngps-industry</v>
      </c>
      <c r="G3579" s="39">
        <f>INDEX('Crosswalk Particulates'!$E:$E,MATCH('2017 EPA Data'!$B3579,'Crosswalk Particulates'!$D:$D,0))</f>
        <v>0</v>
      </c>
      <c r="H3579" s="50">
        <f t="shared" si="55"/>
        <v>0</v>
      </c>
    </row>
    <row r="3580" spans="1:8" hidden="1" x14ac:dyDescent="0.25">
      <c r="A3580" s="31" t="s">
        <v>2499</v>
      </c>
      <c r="B3580" s="31" t="s">
        <v>2533</v>
      </c>
      <c r="C3580" s="31" t="s">
        <v>2408</v>
      </c>
      <c r="D3580" s="41">
        <v>80.026813942999993</v>
      </c>
      <c r="E3580" s="31" t="s">
        <v>2409</v>
      </c>
      <c r="F3580" s="35" t="str">
        <f>INDEX('Crosswalk Particulates'!$B:$B,MATCH('2017 EPA Data'!A3580,'Crosswalk Particulates'!$A:$A,0))</f>
        <v>Electricity Sector</v>
      </c>
      <c r="G3580" s="39">
        <f>INDEX('Crosswalk Particulates'!$E:$E,MATCH('2017 EPA Data'!$B3580,'Crosswalk Particulates'!$D:$D,0))</f>
        <v>0</v>
      </c>
      <c r="H3580" s="50">
        <f t="shared" si="55"/>
        <v>0</v>
      </c>
    </row>
    <row r="3581" spans="1:8" hidden="1" x14ac:dyDescent="0.25">
      <c r="A3581" s="31" t="s">
        <v>2486</v>
      </c>
      <c r="B3581" s="31" t="s">
        <v>2468</v>
      </c>
      <c r="C3581" s="31" t="s">
        <v>2408</v>
      </c>
      <c r="D3581" s="41">
        <v>79.825218968399994</v>
      </c>
      <c r="E3581" s="31" t="s">
        <v>2409</v>
      </c>
      <c r="F3581" s="35" t="str">
        <f>INDEX('Crosswalk Particulates'!$B:$B,MATCH('2017 EPA Data'!A3581,'Crosswalk Particulates'!$A:$A,0))</f>
        <v>process-other-industry</v>
      </c>
      <c r="G3581" s="39">
        <f>INDEX('Crosswalk Particulates'!$E:$E,MATCH('2017 EPA Data'!$B3581,'Crosswalk Particulates'!$D:$D,0))</f>
        <v>0</v>
      </c>
      <c r="H3581" s="50">
        <f t="shared" si="55"/>
        <v>0</v>
      </c>
    </row>
    <row r="3582" spans="1:8" hidden="1" x14ac:dyDescent="0.25">
      <c r="A3582" s="31" t="s">
        <v>2410</v>
      </c>
      <c r="B3582" s="31" t="s">
        <v>2694</v>
      </c>
      <c r="C3582" s="31" t="s">
        <v>2408</v>
      </c>
      <c r="D3582" s="41">
        <v>79</v>
      </c>
      <c r="E3582" s="31" t="s">
        <v>2409</v>
      </c>
      <c r="F3582" s="35" t="str">
        <f>INDEX('Crosswalk Particulates'!$B:$B,MATCH('2017 EPA Data'!A3582,'Crosswalk Particulates'!$A:$A,0))</f>
        <v>process-other-industry</v>
      </c>
      <c r="G3582" s="39">
        <f>INDEX('Crosswalk Particulates'!$E:$E,MATCH('2017 EPA Data'!$B3582,'Crosswalk Particulates'!$D:$D,0))</f>
        <v>0</v>
      </c>
      <c r="H3582" s="50">
        <f t="shared" si="55"/>
        <v>0</v>
      </c>
    </row>
    <row r="3583" spans="1:8" hidden="1" x14ac:dyDescent="0.25">
      <c r="A3583" s="31" t="s">
        <v>2560</v>
      </c>
      <c r="B3583" s="31" t="s">
        <v>2552</v>
      </c>
      <c r="C3583" s="31" t="s">
        <v>2408</v>
      </c>
      <c r="D3583" s="41">
        <v>78.899879396000003</v>
      </c>
      <c r="E3583" s="31" t="s">
        <v>2409</v>
      </c>
      <c r="F3583" s="35" t="str">
        <f>INDEX('Crosswalk Particulates'!$B:$B,MATCH('2017 EPA Data'!A3583,'Crosswalk Particulates'!$A:$A,0))</f>
        <v>Commercial Buildings Sector</v>
      </c>
      <c r="G3583" s="39">
        <f>INDEX('Crosswalk Particulates'!$E:$E,MATCH('2017 EPA Data'!$B3583,'Crosswalk Particulates'!$D:$D,0))</f>
        <v>0</v>
      </c>
      <c r="H3583" s="50">
        <f t="shared" si="55"/>
        <v>0</v>
      </c>
    </row>
    <row r="3584" spans="1:8" hidden="1" x14ac:dyDescent="0.25">
      <c r="A3584" s="31" t="s">
        <v>2540</v>
      </c>
      <c r="B3584" s="31" t="s">
        <v>2564</v>
      </c>
      <c r="C3584" s="31" t="s">
        <v>2408</v>
      </c>
      <c r="D3584" s="41">
        <v>78.81</v>
      </c>
      <c r="E3584" s="31" t="s">
        <v>2409</v>
      </c>
      <c r="F3584" s="35" t="str">
        <f>INDEX('Crosswalk Particulates'!$B:$B,MATCH('2017 EPA Data'!A3584,'Crosswalk Particulates'!$A:$A,0))</f>
        <v>Electricity Sector</v>
      </c>
      <c r="G3584" s="39">
        <f>INDEX('Crosswalk Particulates'!$E:$E,MATCH('2017 EPA Data'!$B3584,'Crosswalk Particulates'!$D:$D,0))</f>
        <v>0</v>
      </c>
      <c r="H3584" s="50">
        <f t="shared" si="55"/>
        <v>0</v>
      </c>
    </row>
    <row r="3585" spans="1:8" hidden="1" x14ac:dyDescent="0.25">
      <c r="A3585" s="31" t="s">
        <v>2445</v>
      </c>
      <c r="B3585" s="31" t="s">
        <v>2576</v>
      </c>
      <c r="C3585" s="31" t="s">
        <v>2408</v>
      </c>
      <c r="D3585" s="41">
        <v>78.654151737183966</v>
      </c>
      <c r="E3585" s="31" t="s">
        <v>2409</v>
      </c>
      <c r="F3585" s="35" t="str">
        <f>INDEX('Crosswalk Particulates'!$B:$B,MATCH('2017 EPA Data'!A3585,'Crosswalk Particulates'!$A:$A,0))</f>
        <v>Transportation Sector</v>
      </c>
      <c r="G3585" s="39">
        <f>INDEX('Crosswalk Particulates'!$E:$E,MATCH('2017 EPA Data'!$B3585,'Crosswalk Particulates'!$D:$D,0))</f>
        <v>0</v>
      </c>
      <c r="H3585" s="50">
        <f t="shared" si="55"/>
        <v>0</v>
      </c>
    </row>
    <row r="3586" spans="1:8" hidden="1" x14ac:dyDescent="0.25">
      <c r="A3586" s="31" t="s">
        <v>2454</v>
      </c>
      <c r="B3586" s="31" t="s">
        <v>2512</v>
      </c>
      <c r="C3586" s="31" t="s">
        <v>2408</v>
      </c>
      <c r="D3586" s="41">
        <v>77.809000384333103</v>
      </c>
      <c r="E3586" s="31" t="s">
        <v>2409</v>
      </c>
      <c r="F3586" s="35" t="str">
        <f>INDEX('Crosswalk Particulates'!$B:$B,MATCH('2017 EPA Data'!A3586,'Crosswalk Particulates'!$A:$A,0))</f>
        <v>Other-EPA</v>
      </c>
      <c r="G3586" s="39">
        <f>INDEX('Crosswalk Particulates'!$E:$E,MATCH('2017 EPA Data'!$B3586,'Crosswalk Particulates'!$D:$D,0))</f>
        <v>0</v>
      </c>
      <c r="H3586" s="50">
        <f t="shared" si="55"/>
        <v>0</v>
      </c>
    </row>
    <row r="3587" spans="1:8" hidden="1" x14ac:dyDescent="0.25">
      <c r="A3587" s="31" t="s">
        <v>2510</v>
      </c>
      <c r="B3587" s="31" t="s">
        <v>2502</v>
      </c>
      <c r="C3587" s="31" t="s">
        <v>2408</v>
      </c>
      <c r="D3587" s="41">
        <v>77.760599999999997</v>
      </c>
      <c r="E3587" s="31" t="s">
        <v>2409</v>
      </c>
      <c r="F3587" s="35" t="str">
        <f>INDEX('Crosswalk Particulates'!$B:$B,MATCH('2017 EPA Data'!A3587,'Crosswalk Particulates'!$A:$A,0))</f>
        <v>process-iron and steel-industry</v>
      </c>
      <c r="G3587" s="39">
        <f>INDEX('Crosswalk Particulates'!$E:$E,MATCH('2017 EPA Data'!$B3587,'Crosswalk Particulates'!$D:$D,0))</f>
        <v>0</v>
      </c>
      <c r="H3587" s="50">
        <f t="shared" si="55"/>
        <v>0</v>
      </c>
    </row>
    <row r="3588" spans="1:8" hidden="1" x14ac:dyDescent="0.25">
      <c r="A3588" s="31" t="s">
        <v>2444</v>
      </c>
      <c r="B3588" s="31" t="s">
        <v>2604</v>
      </c>
      <c r="C3588" s="31" t="s">
        <v>2408</v>
      </c>
      <c r="D3588" s="41">
        <v>77.705820000000003</v>
      </c>
      <c r="E3588" s="31" t="s">
        <v>2409</v>
      </c>
      <c r="F3588" s="35" t="str">
        <f>INDEX('Crosswalk Particulates'!$B:$B,MATCH('2017 EPA Data'!A3588,'Crosswalk Particulates'!$A:$A,0))</f>
        <v>process-other-industry</v>
      </c>
      <c r="G3588" s="39">
        <f>INDEX('Crosswalk Particulates'!$E:$E,MATCH('2017 EPA Data'!$B3588,'Crosswalk Particulates'!$D:$D,0))</f>
        <v>0</v>
      </c>
      <c r="H3588" s="50">
        <f t="shared" ref="H3588:H3651" si="56">IF(E3588="TON",D3588/metricton_to_shortton,0)*10^6</f>
        <v>0</v>
      </c>
    </row>
    <row r="3589" spans="1:8" hidden="1" x14ac:dyDescent="0.25">
      <c r="A3589" s="31" t="s">
        <v>2483</v>
      </c>
      <c r="B3589" s="31" t="s">
        <v>2517</v>
      </c>
      <c r="C3589" s="31" t="s">
        <v>2408</v>
      </c>
      <c r="D3589" s="41">
        <v>77.6659813307364</v>
      </c>
      <c r="E3589" s="31" t="s">
        <v>2409</v>
      </c>
      <c r="F3589" s="35" t="str">
        <f>INDEX('Crosswalk Particulates'!$B:$B,MATCH('2017 EPA Data'!A3589,'Crosswalk Particulates'!$A:$A,0))</f>
        <v>process-ngps-industry</v>
      </c>
      <c r="G3589" s="39">
        <f>INDEX('Crosswalk Particulates'!$E:$E,MATCH('2017 EPA Data'!$B3589,'Crosswalk Particulates'!$D:$D,0))</f>
        <v>0</v>
      </c>
      <c r="H3589" s="50">
        <f t="shared" si="56"/>
        <v>0</v>
      </c>
    </row>
    <row r="3590" spans="1:8" hidden="1" x14ac:dyDescent="0.25">
      <c r="A3590" s="31" t="s">
        <v>2450</v>
      </c>
      <c r="B3590" s="31" t="s">
        <v>2668</v>
      </c>
      <c r="C3590" s="31" t="s">
        <v>2408</v>
      </c>
      <c r="D3590" s="41">
        <v>77.521500055699619</v>
      </c>
      <c r="E3590" s="31" t="s">
        <v>2409</v>
      </c>
      <c r="F3590" s="35" t="str">
        <f>INDEX('Crosswalk Particulates'!$B:$B,MATCH('2017 EPA Data'!A3590,'Crosswalk Particulates'!$A:$A,0))</f>
        <v>process-waste-industry</v>
      </c>
      <c r="G3590" s="39">
        <f>INDEX('Crosswalk Particulates'!$E:$E,MATCH('2017 EPA Data'!$B3590,'Crosswalk Particulates'!$D:$D,0))</f>
        <v>0</v>
      </c>
      <c r="H3590" s="50">
        <f t="shared" si="56"/>
        <v>0</v>
      </c>
    </row>
    <row r="3591" spans="1:8" hidden="1" x14ac:dyDescent="0.25">
      <c r="A3591" s="31" t="s">
        <v>2450</v>
      </c>
      <c r="B3591" s="31" t="s">
        <v>2640</v>
      </c>
      <c r="C3591" s="31" t="s">
        <v>2408</v>
      </c>
      <c r="D3591" s="41">
        <v>77.478532000000001</v>
      </c>
      <c r="E3591" s="31" t="s">
        <v>2409</v>
      </c>
      <c r="F3591" s="35" t="str">
        <f>INDEX('Crosswalk Particulates'!$B:$B,MATCH('2017 EPA Data'!A3591,'Crosswalk Particulates'!$A:$A,0))</f>
        <v>process-waste-industry</v>
      </c>
      <c r="G3591" s="39">
        <f>INDEX('Crosswalk Particulates'!$E:$E,MATCH('2017 EPA Data'!$B3591,'Crosswalk Particulates'!$D:$D,0))</f>
        <v>0</v>
      </c>
      <c r="H3591" s="50">
        <f t="shared" si="56"/>
        <v>0</v>
      </c>
    </row>
    <row r="3592" spans="1:8" hidden="1" x14ac:dyDescent="0.25">
      <c r="A3592" s="31" t="s">
        <v>2473</v>
      </c>
      <c r="B3592" s="31" t="s">
        <v>2552</v>
      </c>
      <c r="C3592" s="31" t="s">
        <v>2408</v>
      </c>
      <c r="D3592" s="41">
        <v>77.407373108000002</v>
      </c>
      <c r="E3592" s="31" t="s">
        <v>2409</v>
      </c>
      <c r="F3592" s="35" t="str">
        <f>INDEX('Crosswalk Particulates'!$B:$B,MATCH('2017 EPA Data'!A3592,'Crosswalk Particulates'!$A:$A,0))</f>
        <v>Commercial Buildings Sector</v>
      </c>
      <c r="G3592" s="39">
        <f>INDEX('Crosswalk Particulates'!$E:$E,MATCH('2017 EPA Data'!$B3592,'Crosswalk Particulates'!$D:$D,0))</f>
        <v>0</v>
      </c>
      <c r="H3592" s="50">
        <f t="shared" si="56"/>
        <v>0</v>
      </c>
    </row>
    <row r="3593" spans="1:8" hidden="1" x14ac:dyDescent="0.25">
      <c r="A3593" s="31" t="s">
        <v>2498</v>
      </c>
      <c r="B3593" s="31" t="s">
        <v>2608</v>
      </c>
      <c r="C3593" s="31" t="s">
        <v>2408</v>
      </c>
      <c r="D3593" s="41">
        <v>76.875460000000004</v>
      </c>
      <c r="E3593" s="31" t="s">
        <v>2409</v>
      </c>
      <c r="F3593" s="35" t="str">
        <f>INDEX('Crosswalk Particulates'!$B:$B,MATCH('2017 EPA Data'!A3593,'Crosswalk Particulates'!$A:$A,0))</f>
        <v>process-cement-industry</v>
      </c>
      <c r="G3593" s="39">
        <f>INDEX('Crosswalk Particulates'!$E:$E,MATCH('2017 EPA Data'!$B3593,'Crosswalk Particulates'!$D:$D,0))</f>
        <v>0</v>
      </c>
      <c r="H3593" s="50">
        <f t="shared" si="56"/>
        <v>0</v>
      </c>
    </row>
    <row r="3594" spans="1:8" hidden="1" x14ac:dyDescent="0.25">
      <c r="A3594" s="31" t="s">
        <v>2460</v>
      </c>
      <c r="B3594" s="31" t="s">
        <v>2566</v>
      </c>
      <c r="C3594" s="31" t="s">
        <v>2408</v>
      </c>
      <c r="D3594" s="41">
        <v>76.398118286045843</v>
      </c>
      <c r="E3594" s="31" t="s">
        <v>2409</v>
      </c>
      <c r="F3594" s="35" t="str">
        <f>INDEX('Crosswalk Particulates'!$B:$B,MATCH('2017 EPA Data'!A3594,'Crosswalk Particulates'!$A:$A,0))</f>
        <v>Transportation Sector</v>
      </c>
      <c r="G3594" s="39">
        <f>INDEX('Crosswalk Particulates'!$E:$E,MATCH('2017 EPA Data'!$B3594,'Crosswalk Particulates'!$D:$D,0))</f>
        <v>0</v>
      </c>
      <c r="H3594" s="50">
        <f t="shared" si="56"/>
        <v>0</v>
      </c>
    </row>
    <row r="3595" spans="1:8" hidden="1" x14ac:dyDescent="0.25">
      <c r="A3595" s="31" t="s">
        <v>2498</v>
      </c>
      <c r="B3595" s="31" t="s">
        <v>2553</v>
      </c>
      <c r="C3595" s="31" t="s">
        <v>2408</v>
      </c>
      <c r="D3595" s="41">
        <v>76.301220999999998</v>
      </c>
      <c r="E3595" s="31" t="s">
        <v>2409</v>
      </c>
      <c r="F3595" s="35" t="str">
        <f>INDEX('Crosswalk Particulates'!$B:$B,MATCH('2017 EPA Data'!A3595,'Crosswalk Particulates'!$A:$A,0))</f>
        <v>process-cement-industry</v>
      </c>
      <c r="G3595" s="39">
        <f>INDEX('Crosswalk Particulates'!$E:$E,MATCH('2017 EPA Data'!$B3595,'Crosswalk Particulates'!$D:$D,0))</f>
        <v>0</v>
      </c>
      <c r="H3595" s="50">
        <f t="shared" si="56"/>
        <v>0</v>
      </c>
    </row>
    <row r="3596" spans="1:8" hidden="1" x14ac:dyDescent="0.25">
      <c r="A3596" s="31" t="s">
        <v>2473</v>
      </c>
      <c r="B3596" s="31" t="s">
        <v>2505</v>
      </c>
      <c r="C3596" s="31" t="s">
        <v>2408</v>
      </c>
      <c r="D3596" s="41">
        <v>76.292474608624033</v>
      </c>
      <c r="E3596" s="31" t="s">
        <v>2409</v>
      </c>
      <c r="F3596" s="35" t="str">
        <f>INDEX('Crosswalk Particulates'!$B:$B,MATCH('2017 EPA Data'!A3596,'Crosswalk Particulates'!$A:$A,0))</f>
        <v>Commercial Buildings Sector</v>
      </c>
      <c r="G3596" s="39">
        <f>INDEX('Crosswalk Particulates'!$E:$E,MATCH('2017 EPA Data'!$B3596,'Crosswalk Particulates'!$D:$D,0))</f>
        <v>0</v>
      </c>
      <c r="H3596" s="50">
        <f t="shared" si="56"/>
        <v>0</v>
      </c>
    </row>
    <row r="3597" spans="1:8" hidden="1" x14ac:dyDescent="0.25">
      <c r="A3597" s="31" t="s">
        <v>2487</v>
      </c>
      <c r="B3597" s="31" t="s">
        <v>2488</v>
      </c>
      <c r="C3597" s="31" t="s">
        <v>2412</v>
      </c>
      <c r="D3597" s="41">
        <v>76.114918404999997</v>
      </c>
      <c r="E3597" s="31" t="s">
        <v>2413</v>
      </c>
      <c r="F3597" s="35" t="str">
        <f>INDEX('Crosswalk Particulates'!$B:$B,MATCH('2017 EPA Data'!A3597,'Crosswalk Particulates'!$A:$A,0))</f>
        <v>industry-fuel-coal</v>
      </c>
      <c r="G3597" s="39" t="str">
        <f>INDEX('Crosswalk Particulates'!$E:$E,MATCH('2017 EPA Data'!$B3597,'Crosswalk Particulates'!$D:$D,0))</f>
        <v>CH4</v>
      </c>
      <c r="H3597" s="50">
        <f t="shared" si="56"/>
        <v>69050374.581560552</v>
      </c>
    </row>
    <row r="3598" spans="1:8" hidden="1" x14ac:dyDescent="0.25">
      <c r="A3598" s="31" t="s">
        <v>2540</v>
      </c>
      <c r="B3598" s="31" t="s">
        <v>2589</v>
      </c>
      <c r="C3598" s="31" t="s">
        <v>2412</v>
      </c>
      <c r="D3598" s="41">
        <v>75.636524166330005</v>
      </c>
      <c r="E3598" s="31" t="s">
        <v>2413</v>
      </c>
      <c r="F3598" s="35" t="str">
        <f>INDEX('Crosswalk Particulates'!$B:$B,MATCH('2017 EPA Data'!A3598,'Crosswalk Particulates'!$A:$A,0))</f>
        <v>Electricity Sector</v>
      </c>
      <c r="G3598" s="39" t="str">
        <f>INDEX('Crosswalk Particulates'!$E:$E,MATCH('2017 EPA Data'!$B3598,'Crosswalk Particulates'!$D:$D,0))</f>
        <v>N2O</v>
      </c>
      <c r="H3598" s="50">
        <f t="shared" si="56"/>
        <v>68616382.112409413</v>
      </c>
    </row>
    <row r="3599" spans="1:8" hidden="1" x14ac:dyDescent="0.25">
      <c r="A3599" s="31" t="s">
        <v>2444</v>
      </c>
      <c r="B3599" s="31" t="s">
        <v>2481</v>
      </c>
      <c r="C3599" s="31" t="s">
        <v>2448</v>
      </c>
      <c r="D3599" s="41">
        <v>75.393472245228807</v>
      </c>
      <c r="E3599" s="31" t="s">
        <v>2413</v>
      </c>
      <c r="F3599" s="35" t="str">
        <f>INDEX('Crosswalk Particulates'!$B:$B,MATCH('2017 EPA Data'!A3599,'Crosswalk Particulates'!$A:$A,0))</f>
        <v>process-other-industry</v>
      </c>
      <c r="G3599" s="39" t="str">
        <f>INDEX('Crosswalk Particulates'!$E:$E,MATCH('2017 EPA Data'!$B3599,'Crosswalk Particulates'!$D:$D,0))</f>
        <v>PM10</v>
      </c>
      <c r="H3599" s="50">
        <f t="shared" si="56"/>
        <v>68395888.856336981</v>
      </c>
    </row>
    <row r="3600" spans="1:8" hidden="1" x14ac:dyDescent="0.25">
      <c r="A3600" s="31" t="s">
        <v>2473</v>
      </c>
      <c r="B3600" s="31" t="s">
        <v>2543</v>
      </c>
      <c r="C3600" s="31" t="s">
        <v>2408</v>
      </c>
      <c r="D3600" s="41">
        <v>74.869060386000001</v>
      </c>
      <c r="E3600" s="31" t="s">
        <v>2409</v>
      </c>
      <c r="F3600" s="35" t="str">
        <f>INDEX('Crosswalk Particulates'!$B:$B,MATCH('2017 EPA Data'!A3600,'Crosswalk Particulates'!$A:$A,0))</f>
        <v>Commercial Buildings Sector</v>
      </c>
      <c r="G3600" s="39">
        <f>INDEX('Crosswalk Particulates'!$E:$E,MATCH('2017 EPA Data'!$B3600,'Crosswalk Particulates'!$D:$D,0))</f>
        <v>0</v>
      </c>
      <c r="H3600" s="50">
        <f t="shared" si="56"/>
        <v>0</v>
      </c>
    </row>
    <row r="3601" spans="1:8" hidden="1" x14ac:dyDescent="0.25">
      <c r="A3601" s="31" t="s">
        <v>2556</v>
      </c>
      <c r="B3601" s="31" t="s">
        <v>2611</v>
      </c>
      <c r="C3601" s="31" t="s">
        <v>2408</v>
      </c>
      <c r="D3601" s="41">
        <v>74.566098478894233</v>
      </c>
      <c r="E3601" s="31" t="s">
        <v>2409</v>
      </c>
      <c r="F3601" s="35" t="str">
        <f>INDEX('Crosswalk Particulates'!$B:$B,MATCH('2017 EPA Data'!A3601,'Crosswalk Particulates'!$A:$A,0))</f>
        <v>Commercial Buildings Sector</v>
      </c>
      <c r="G3601" s="39">
        <f>INDEX('Crosswalk Particulates'!$E:$E,MATCH('2017 EPA Data'!$B3601,'Crosswalk Particulates'!$D:$D,0))</f>
        <v>0</v>
      </c>
      <c r="H3601" s="50">
        <f t="shared" si="56"/>
        <v>0</v>
      </c>
    </row>
    <row r="3602" spans="1:8" hidden="1" x14ac:dyDescent="0.25">
      <c r="A3602" s="31" t="s">
        <v>2437</v>
      </c>
      <c r="B3602" s="31" t="s">
        <v>2497</v>
      </c>
      <c r="C3602" s="31" t="s">
        <v>2408</v>
      </c>
      <c r="D3602" s="41">
        <v>74.243792999999997</v>
      </c>
      <c r="E3602" s="31" t="s">
        <v>2409</v>
      </c>
      <c r="F3602" s="35" t="str">
        <f>INDEX('Crosswalk Particulates'!$B:$B,MATCH('2017 EPA Data'!A3602,'Crosswalk Particulates'!$A:$A,0))</f>
        <v>process-other-industry</v>
      </c>
      <c r="G3602" s="39">
        <f>INDEX('Crosswalk Particulates'!$E:$E,MATCH('2017 EPA Data'!$B3602,'Crosswalk Particulates'!$D:$D,0))</f>
        <v>0</v>
      </c>
      <c r="H3602" s="50">
        <f t="shared" si="56"/>
        <v>0</v>
      </c>
    </row>
    <row r="3603" spans="1:8" hidden="1" x14ac:dyDescent="0.25">
      <c r="A3603" s="31" t="s">
        <v>2491</v>
      </c>
      <c r="B3603" s="31" t="s">
        <v>2503</v>
      </c>
      <c r="C3603" s="31" t="s">
        <v>2408</v>
      </c>
      <c r="D3603" s="41">
        <v>74.168700000000001</v>
      </c>
      <c r="E3603" s="31" t="s">
        <v>2409</v>
      </c>
      <c r="F3603" s="35" t="str">
        <f>INDEX('Crosswalk Particulates'!$B:$B,MATCH('2017 EPA Data'!A3603,'Crosswalk Particulates'!$A:$A,0))</f>
        <v>industry-fuel-biomass</v>
      </c>
      <c r="G3603" s="39">
        <f>INDEX('Crosswalk Particulates'!$E:$E,MATCH('2017 EPA Data'!$B3603,'Crosswalk Particulates'!$D:$D,0))</f>
        <v>0</v>
      </c>
      <c r="H3603" s="50">
        <f t="shared" si="56"/>
        <v>0</v>
      </c>
    </row>
    <row r="3604" spans="1:8" hidden="1" x14ac:dyDescent="0.25">
      <c r="A3604" s="31" t="s">
        <v>2491</v>
      </c>
      <c r="B3604" s="31" t="s">
        <v>2578</v>
      </c>
      <c r="C3604" s="31" t="s">
        <v>2408</v>
      </c>
      <c r="D3604" s="41">
        <v>74.167240000000007</v>
      </c>
      <c r="E3604" s="31" t="s">
        <v>2409</v>
      </c>
      <c r="F3604" s="35" t="str">
        <f>INDEX('Crosswalk Particulates'!$B:$B,MATCH('2017 EPA Data'!A3604,'Crosswalk Particulates'!$A:$A,0))</f>
        <v>industry-fuel-biomass</v>
      </c>
      <c r="G3604" s="39">
        <f>INDEX('Crosswalk Particulates'!$E:$E,MATCH('2017 EPA Data'!$B3604,'Crosswalk Particulates'!$D:$D,0))</f>
        <v>0</v>
      </c>
      <c r="H3604" s="50">
        <f t="shared" si="56"/>
        <v>0</v>
      </c>
    </row>
    <row r="3605" spans="1:8" hidden="1" x14ac:dyDescent="0.25">
      <c r="A3605" s="31" t="s">
        <v>2483</v>
      </c>
      <c r="B3605" s="31" t="s">
        <v>2648</v>
      </c>
      <c r="C3605" s="31" t="s">
        <v>2408</v>
      </c>
      <c r="D3605" s="41">
        <v>74.157820884239996</v>
      </c>
      <c r="E3605" s="31" t="s">
        <v>2409</v>
      </c>
      <c r="F3605" s="35" t="str">
        <f>INDEX('Crosswalk Particulates'!$B:$B,MATCH('2017 EPA Data'!A3605,'Crosswalk Particulates'!$A:$A,0))</f>
        <v>process-ngps-industry</v>
      </c>
      <c r="G3605" s="39">
        <f>INDEX('Crosswalk Particulates'!$E:$E,MATCH('2017 EPA Data'!$B3605,'Crosswalk Particulates'!$D:$D,0))</f>
        <v>0</v>
      </c>
      <c r="H3605" s="50">
        <f t="shared" si="56"/>
        <v>0</v>
      </c>
    </row>
    <row r="3606" spans="1:8" hidden="1" x14ac:dyDescent="0.25">
      <c r="A3606" s="31" t="s">
        <v>2483</v>
      </c>
      <c r="B3606" s="31" t="s">
        <v>2516</v>
      </c>
      <c r="C3606" s="31" t="s">
        <v>2408</v>
      </c>
      <c r="D3606" s="41">
        <v>74.148258796984194</v>
      </c>
      <c r="E3606" s="31" t="s">
        <v>2409</v>
      </c>
      <c r="F3606" s="35" t="str">
        <f>INDEX('Crosswalk Particulates'!$B:$B,MATCH('2017 EPA Data'!A3606,'Crosswalk Particulates'!$A:$A,0))</f>
        <v>process-ngps-industry</v>
      </c>
      <c r="G3606" s="39">
        <f>INDEX('Crosswalk Particulates'!$E:$E,MATCH('2017 EPA Data'!$B3606,'Crosswalk Particulates'!$D:$D,0))</f>
        <v>0</v>
      </c>
      <c r="H3606" s="50">
        <f t="shared" si="56"/>
        <v>0</v>
      </c>
    </row>
    <row r="3607" spans="1:8" hidden="1" x14ac:dyDescent="0.25">
      <c r="A3607" s="31" t="s">
        <v>2546</v>
      </c>
      <c r="B3607" s="31" t="s">
        <v>2631</v>
      </c>
      <c r="C3607" s="31" t="s">
        <v>2408</v>
      </c>
      <c r="D3607" s="41">
        <v>73.990856218721348</v>
      </c>
      <c r="E3607" s="31" t="s">
        <v>2409</v>
      </c>
      <c r="F3607" s="35" t="str">
        <f>INDEX('Crosswalk Particulates'!$B:$B,MATCH('2017 EPA Data'!A3607,'Crosswalk Particulates'!$A:$A,0))</f>
        <v>Commercial Buildings Sector</v>
      </c>
      <c r="G3607" s="39">
        <f>INDEX('Crosswalk Particulates'!$E:$E,MATCH('2017 EPA Data'!$B3607,'Crosswalk Particulates'!$D:$D,0))</f>
        <v>0</v>
      </c>
      <c r="H3607" s="50">
        <f t="shared" si="56"/>
        <v>0</v>
      </c>
    </row>
    <row r="3608" spans="1:8" hidden="1" x14ac:dyDescent="0.25">
      <c r="A3608" s="31" t="s">
        <v>2444</v>
      </c>
      <c r="B3608" s="31" t="s">
        <v>2655</v>
      </c>
      <c r="C3608" s="31" t="s">
        <v>2408</v>
      </c>
      <c r="D3608" s="41">
        <v>73.900000000000006</v>
      </c>
      <c r="E3608" s="31" t="s">
        <v>2409</v>
      </c>
      <c r="F3608" s="35" t="str">
        <f>INDEX('Crosswalk Particulates'!$B:$B,MATCH('2017 EPA Data'!A3608,'Crosswalk Particulates'!$A:$A,0))</f>
        <v>process-other-industry</v>
      </c>
      <c r="G3608" s="39">
        <f>INDEX('Crosswalk Particulates'!$E:$E,MATCH('2017 EPA Data'!$B3608,'Crosswalk Particulates'!$D:$D,0))</f>
        <v>0</v>
      </c>
      <c r="H3608" s="50">
        <f t="shared" si="56"/>
        <v>0</v>
      </c>
    </row>
    <row r="3609" spans="1:8" hidden="1" x14ac:dyDescent="0.25">
      <c r="A3609" s="31" t="s">
        <v>2473</v>
      </c>
      <c r="B3609" s="31" t="s">
        <v>2630</v>
      </c>
      <c r="C3609" s="31" t="s">
        <v>2408</v>
      </c>
      <c r="D3609" s="41">
        <v>73.651028531999998</v>
      </c>
      <c r="E3609" s="31" t="s">
        <v>2409</v>
      </c>
      <c r="F3609" s="35" t="str">
        <f>INDEX('Crosswalk Particulates'!$B:$B,MATCH('2017 EPA Data'!A3609,'Crosswalk Particulates'!$A:$A,0))</f>
        <v>Commercial Buildings Sector</v>
      </c>
      <c r="G3609" s="39">
        <f>INDEX('Crosswalk Particulates'!$E:$E,MATCH('2017 EPA Data'!$B3609,'Crosswalk Particulates'!$D:$D,0))</f>
        <v>0</v>
      </c>
      <c r="H3609" s="50">
        <f t="shared" si="56"/>
        <v>0</v>
      </c>
    </row>
    <row r="3610" spans="1:8" hidden="1" x14ac:dyDescent="0.25">
      <c r="A3610" s="31" t="s">
        <v>2486</v>
      </c>
      <c r="B3610" s="31" t="s">
        <v>2658</v>
      </c>
      <c r="C3610" s="31" t="s">
        <v>2408</v>
      </c>
      <c r="D3610" s="41">
        <v>73.599999999999994</v>
      </c>
      <c r="E3610" s="31" t="s">
        <v>2409</v>
      </c>
      <c r="F3610" s="35" t="str">
        <f>INDEX('Crosswalk Particulates'!$B:$B,MATCH('2017 EPA Data'!A3610,'Crosswalk Particulates'!$A:$A,0))</f>
        <v>process-other-industry</v>
      </c>
      <c r="G3610" s="39">
        <f>INDEX('Crosswalk Particulates'!$E:$E,MATCH('2017 EPA Data'!$B3610,'Crosswalk Particulates'!$D:$D,0))</f>
        <v>0</v>
      </c>
      <c r="H3610" s="50">
        <f t="shared" si="56"/>
        <v>0</v>
      </c>
    </row>
    <row r="3611" spans="1:8" hidden="1" x14ac:dyDescent="0.25">
      <c r="A3611" s="31" t="s">
        <v>2446</v>
      </c>
      <c r="B3611" s="31" t="s">
        <v>2496</v>
      </c>
      <c r="C3611" s="31" t="s">
        <v>2448</v>
      </c>
      <c r="D3611" s="41">
        <v>73.550158043525002</v>
      </c>
      <c r="E3611" s="31" t="s">
        <v>2413</v>
      </c>
      <c r="F3611" s="35" t="str">
        <f>INDEX('Crosswalk Particulates'!$B:$B,MATCH('2017 EPA Data'!A3611,'Crosswalk Particulates'!$A:$A,0))</f>
        <v>process-other-industry</v>
      </c>
      <c r="G3611" s="39">
        <f>INDEX('Crosswalk Particulates'!$E:$E,MATCH('2017 EPA Data'!$B3611,'Crosswalk Particulates'!$D:$D,0))</f>
        <v>0</v>
      </c>
      <c r="H3611" s="50">
        <f t="shared" si="56"/>
        <v>66723660.352827251</v>
      </c>
    </row>
    <row r="3612" spans="1:8" hidden="1" x14ac:dyDescent="0.25">
      <c r="A3612" s="31" t="s">
        <v>2460</v>
      </c>
      <c r="B3612" s="31" t="s">
        <v>2544</v>
      </c>
      <c r="C3612" s="31" t="s">
        <v>2408</v>
      </c>
      <c r="D3612" s="41">
        <v>73.332136373549346</v>
      </c>
      <c r="E3612" s="31" t="s">
        <v>2409</v>
      </c>
      <c r="F3612" s="35" t="str">
        <f>INDEX('Crosswalk Particulates'!$B:$B,MATCH('2017 EPA Data'!A3612,'Crosswalk Particulates'!$A:$A,0))</f>
        <v>Transportation Sector</v>
      </c>
      <c r="G3612" s="39">
        <f>INDEX('Crosswalk Particulates'!$E:$E,MATCH('2017 EPA Data'!$B3612,'Crosswalk Particulates'!$D:$D,0))</f>
        <v>0</v>
      </c>
      <c r="H3612" s="50">
        <f t="shared" si="56"/>
        <v>0</v>
      </c>
    </row>
    <row r="3613" spans="1:8" hidden="1" x14ac:dyDescent="0.25">
      <c r="A3613" s="31" t="s">
        <v>2442</v>
      </c>
      <c r="B3613" s="31" t="s">
        <v>2620</v>
      </c>
      <c r="C3613" s="31" t="s">
        <v>2408</v>
      </c>
      <c r="D3613" s="41">
        <v>73.038265562168078</v>
      </c>
      <c r="E3613" s="31" t="s">
        <v>2409</v>
      </c>
      <c r="F3613" s="35" t="str">
        <f>INDEX('Crosswalk Particulates'!$B:$B,MATCH('2017 EPA Data'!A3613,'Crosswalk Particulates'!$A:$A,0))</f>
        <v>industry-fuel-natural gas</v>
      </c>
      <c r="G3613" s="39">
        <f>INDEX('Crosswalk Particulates'!$E:$E,MATCH('2017 EPA Data'!$B3613,'Crosswalk Particulates'!$D:$D,0))</f>
        <v>0</v>
      </c>
      <c r="H3613" s="50">
        <f t="shared" si="56"/>
        <v>0</v>
      </c>
    </row>
    <row r="3614" spans="1:8" hidden="1" x14ac:dyDescent="0.25">
      <c r="A3614" s="31" t="s">
        <v>2499</v>
      </c>
      <c r="B3614" s="31" t="s">
        <v>2554</v>
      </c>
      <c r="C3614" s="31" t="s">
        <v>2408</v>
      </c>
      <c r="D3614" s="41">
        <v>72.928381990000005</v>
      </c>
      <c r="E3614" s="31" t="s">
        <v>2409</v>
      </c>
      <c r="F3614" s="35" t="str">
        <f>INDEX('Crosswalk Particulates'!$B:$B,MATCH('2017 EPA Data'!A3614,'Crosswalk Particulates'!$A:$A,0))</f>
        <v>Electricity Sector</v>
      </c>
      <c r="G3614" s="39">
        <f>INDEX('Crosswalk Particulates'!$E:$E,MATCH('2017 EPA Data'!$B3614,'Crosswalk Particulates'!$D:$D,0))</f>
        <v>0</v>
      </c>
      <c r="H3614" s="50">
        <f t="shared" si="56"/>
        <v>0</v>
      </c>
    </row>
    <row r="3615" spans="1:8" hidden="1" x14ac:dyDescent="0.25">
      <c r="A3615" s="31" t="s">
        <v>2560</v>
      </c>
      <c r="B3615" s="31" t="s">
        <v>2489</v>
      </c>
      <c r="C3615" s="31" t="s">
        <v>2408</v>
      </c>
      <c r="D3615" s="41">
        <v>72.712400000000002</v>
      </c>
      <c r="E3615" s="31" t="s">
        <v>2409</v>
      </c>
      <c r="F3615" s="35" t="str">
        <f>INDEX('Crosswalk Particulates'!$B:$B,MATCH('2017 EPA Data'!A3615,'Crosswalk Particulates'!$A:$A,0))</f>
        <v>Commercial Buildings Sector</v>
      </c>
      <c r="G3615" s="39">
        <f>INDEX('Crosswalk Particulates'!$E:$E,MATCH('2017 EPA Data'!$B3615,'Crosswalk Particulates'!$D:$D,0))</f>
        <v>0</v>
      </c>
      <c r="H3615" s="50">
        <f t="shared" si="56"/>
        <v>0</v>
      </c>
    </row>
    <row r="3616" spans="1:8" hidden="1" x14ac:dyDescent="0.25">
      <c r="A3616" s="31" t="s">
        <v>2475</v>
      </c>
      <c r="B3616" s="31" t="s">
        <v>2566</v>
      </c>
      <c r="C3616" s="31" t="s">
        <v>2408</v>
      </c>
      <c r="D3616" s="41">
        <v>72.452928845695993</v>
      </c>
      <c r="E3616" s="31" t="s">
        <v>2409</v>
      </c>
      <c r="F3616" s="35" t="str">
        <f>INDEX('Crosswalk Particulates'!$B:$B,MATCH('2017 EPA Data'!A3616,'Crosswalk Particulates'!$A:$A,0))</f>
        <v>Electricity Sector</v>
      </c>
      <c r="G3616" s="39">
        <f>INDEX('Crosswalk Particulates'!$E:$E,MATCH('2017 EPA Data'!$B3616,'Crosswalk Particulates'!$D:$D,0))</f>
        <v>0</v>
      </c>
      <c r="H3616" s="50">
        <f t="shared" si="56"/>
        <v>0</v>
      </c>
    </row>
    <row r="3617" spans="1:8" hidden="1" x14ac:dyDescent="0.25">
      <c r="A3617" s="31" t="s">
        <v>2456</v>
      </c>
      <c r="B3617" s="31" t="s">
        <v>2623</v>
      </c>
      <c r="D3617" s="41">
        <v>72.44148056757308</v>
      </c>
      <c r="E3617" s="31" t="s">
        <v>2413</v>
      </c>
      <c r="F3617" s="35" t="str">
        <f>INDEX('Crosswalk Particulates'!$B:$B,MATCH('2017 EPA Data'!A3617,'Crosswalk Particulates'!$A:$A,0))</f>
        <v>Electricity Sector</v>
      </c>
      <c r="G3617" s="39">
        <f>INDEX('Crosswalk Particulates'!$E:$E,MATCH('2017 EPA Data'!$B3617,'Crosswalk Particulates'!$D:$D,0))</f>
        <v>0</v>
      </c>
      <c r="H3617" s="50">
        <f t="shared" si="56"/>
        <v>65717883.868941672</v>
      </c>
    </row>
    <row r="3618" spans="1:8" hidden="1" x14ac:dyDescent="0.25">
      <c r="A3618" s="31" t="s">
        <v>2469</v>
      </c>
      <c r="B3618" s="31" t="s">
        <v>2519</v>
      </c>
      <c r="C3618" s="31" t="s">
        <v>2408</v>
      </c>
      <c r="D3618" s="41">
        <v>72.088945336581105</v>
      </c>
      <c r="E3618" s="31" t="s">
        <v>2409</v>
      </c>
      <c r="F3618" s="35" t="str">
        <f>INDEX('Crosswalk Particulates'!$B:$B,MATCH('2017 EPA Data'!A3618,'Crosswalk Particulates'!$A:$A,0))</f>
        <v>process-chemicals-industry</v>
      </c>
      <c r="G3618" s="39">
        <f>INDEX('Crosswalk Particulates'!$E:$E,MATCH('2017 EPA Data'!$B3618,'Crosswalk Particulates'!$D:$D,0))</f>
        <v>0</v>
      </c>
      <c r="H3618" s="50">
        <f t="shared" si="56"/>
        <v>0</v>
      </c>
    </row>
    <row r="3619" spans="1:8" hidden="1" x14ac:dyDescent="0.25">
      <c r="A3619" s="31" t="s">
        <v>2444</v>
      </c>
      <c r="B3619" s="31" t="s">
        <v>2501</v>
      </c>
      <c r="C3619" s="31" t="s">
        <v>2448</v>
      </c>
      <c r="D3619" s="41">
        <v>71.768927682865254</v>
      </c>
      <c r="E3619" s="31" t="s">
        <v>2413</v>
      </c>
      <c r="F3619" s="35" t="str">
        <f>INDEX('Crosswalk Particulates'!$B:$B,MATCH('2017 EPA Data'!A3619,'Crosswalk Particulates'!$A:$A,0))</f>
        <v>process-other-industry</v>
      </c>
      <c r="G3619" s="39" t="str">
        <f>INDEX('Crosswalk Particulates'!$E:$E,MATCH('2017 EPA Data'!$B3619,'Crosswalk Particulates'!$D:$D,0))</f>
        <v>PM25</v>
      </c>
      <c r="H3619" s="50">
        <f t="shared" si="56"/>
        <v>65107753.429493755</v>
      </c>
    </row>
    <row r="3620" spans="1:8" hidden="1" x14ac:dyDescent="0.25">
      <c r="A3620" s="31" t="s">
        <v>2438</v>
      </c>
      <c r="B3620" s="31" t="s">
        <v>2455</v>
      </c>
      <c r="C3620" s="31" t="s">
        <v>2408</v>
      </c>
      <c r="D3620" s="41">
        <v>71.402100000000004</v>
      </c>
      <c r="E3620" s="31" t="s">
        <v>2409</v>
      </c>
      <c r="F3620" s="35" t="str">
        <f>INDEX('Crosswalk Particulates'!$B:$B,MATCH('2017 EPA Data'!A3620,'Crosswalk Particulates'!$A:$A,0))</f>
        <v>process-other-industry</v>
      </c>
      <c r="G3620" s="39">
        <f>INDEX('Crosswalk Particulates'!$E:$E,MATCH('2017 EPA Data'!$B3620,'Crosswalk Particulates'!$D:$D,0))</f>
        <v>0</v>
      </c>
      <c r="H3620" s="50">
        <f t="shared" si="56"/>
        <v>0</v>
      </c>
    </row>
    <row r="3621" spans="1:8" hidden="1" x14ac:dyDescent="0.25">
      <c r="A3621" s="31" t="s">
        <v>2486</v>
      </c>
      <c r="B3621" s="31" t="s">
        <v>2590</v>
      </c>
      <c r="C3621" s="31" t="s">
        <v>2408</v>
      </c>
      <c r="D3621" s="41">
        <v>71.287980000000005</v>
      </c>
      <c r="E3621" s="31" t="s">
        <v>2409</v>
      </c>
      <c r="F3621" s="35" t="str">
        <f>INDEX('Crosswalk Particulates'!$B:$B,MATCH('2017 EPA Data'!A3621,'Crosswalk Particulates'!$A:$A,0))</f>
        <v>process-other-industry</v>
      </c>
      <c r="G3621" s="39">
        <f>INDEX('Crosswalk Particulates'!$E:$E,MATCH('2017 EPA Data'!$B3621,'Crosswalk Particulates'!$D:$D,0))</f>
        <v>0</v>
      </c>
      <c r="H3621" s="50">
        <f t="shared" si="56"/>
        <v>0</v>
      </c>
    </row>
    <row r="3622" spans="1:8" hidden="1" x14ac:dyDescent="0.25">
      <c r="A3622" s="31" t="s">
        <v>2429</v>
      </c>
      <c r="B3622" s="31" t="s">
        <v>2654</v>
      </c>
      <c r="C3622" s="31" t="s">
        <v>2408</v>
      </c>
      <c r="D3622" s="41">
        <v>71.230586173909998</v>
      </c>
      <c r="E3622" s="31" t="s">
        <v>2409</v>
      </c>
      <c r="F3622" s="35" t="str">
        <f>INDEX('Crosswalk Particulates'!$B:$B,MATCH('2017 EPA Data'!A3622,'Crosswalk Particulates'!$A:$A,0))</f>
        <v>process-other-industry</v>
      </c>
      <c r="G3622" s="39">
        <f>INDEX('Crosswalk Particulates'!$E:$E,MATCH('2017 EPA Data'!$B3622,'Crosswalk Particulates'!$D:$D,0))</f>
        <v>0</v>
      </c>
      <c r="H3622" s="50">
        <f t="shared" si="56"/>
        <v>0</v>
      </c>
    </row>
    <row r="3623" spans="1:8" hidden="1" x14ac:dyDescent="0.25">
      <c r="A3623" s="31" t="s">
        <v>2491</v>
      </c>
      <c r="B3623" s="31" t="s">
        <v>2647</v>
      </c>
      <c r="C3623" s="31" t="s">
        <v>2408</v>
      </c>
      <c r="D3623" s="41">
        <v>71.126462164000003</v>
      </c>
      <c r="E3623" s="31" t="s">
        <v>2409</v>
      </c>
      <c r="F3623" s="35" t="str">
        <f>INDEX('Crosswalk Particulates'!$B:$B,MATCH('2017 EPA Data'!A3623,'Crosswalk Particulates'!$A:$A,0))</f>
        <v>industry-fuel-biomass</v>
      </c>
      <c r="G3623" s="39">
        <f>INDEX('Crosswalk Particulates'!$E:$E,MATCH('2017 EPA Data'!$B3623,'Crosswalk Particulates'!$D:$D,0))</f>
        <v>0</v>
      </c>
      <c r="H3623" s="50">
        <f t="shared" si="56"/>
        <v>0</v>
      </c>
    </row>
    <row r="3624" spans="1:8" hidden="1" x14ac:dyDescent="0.25">
      <c r="A3624" s="31" t="s">
        <v>2446</v>
      </c>
      <c r="B3624" s="31" t="s">
        <v>2609</v>
      </c>
      <c r="C3624" s="31" t="s">
        <v>2408</v>
      </c>
      <c r="D3624" s="41">
        <v>71.120720000000006</v>
      </c>
      <c r="E3624" s="31" t="s">
        <v>2409</v>
      </c>
      <c r="F3624" s="35" t="str">
        <f>INDEX('Crosswalk Particulates'!$B:$B,MATCH('2017 EPA Data'!A3624,'Crosswalk Particulates'!$A:$A,0))</f>
        <v>process-other-industry</v>
      </c>
      <c r="G3624" s="39">
        <f>INDEX('Crosswalk Particulates'!$E:$E,MATCH('2017 EPA Data'!$B3624,'Crosswalk Particulates'!$D:$D,0))</f>
        <v>0</v>
      </c>
      <c r="H3624" s="50">
        <f t="shared" si="56"/>
        <v>0</v>
      </c>
    </row>
    <row r="3625" spans="1:8" hidden="1" x14ac:dyDescent="0.25">
      <c r="A3625" s="31" t="s">
        <v>2546</v>
      </c>
      <c r="B3625" s="31" t="s">
        <v>2597</v>
      </c>
      <c r="C3625" s="31" t="s">
        <v>2408</v>
      </c>
      <c r="D3625" s="41">
        <v>71.061028559999997</v>
      </c>
      <c r="E3625" s="31" t="s">
        <v>2409</v>
      </c>
      <c r="F3625" s="35" t="str">
        <f>INDEX('Crosswalk Particulates'!$B:$B,MATCH('2017 EPA Data'!A3625,'Crosswalk Particulates'!$A:$A,0))</f>
        <v>Commercial Buildings Sector</v>
      </c>
      <c r="G3625" s="39">
        <f>INDEX('Crosswalk Particulates'!$E:$E,MATCH('2017 EPA Data'!$B3625,'Crosswalk Particulates'!$D:$D,0))</f>
        <v>0</v>
      </c>
      <c r="H3625" s="50">
        <f t="shared" si="56"/>
        <v>0</v>
      </c>
    </row>
    <row r="3626" spans="1:8" hidden="1" x14ac:dyDescent="0.25">
      <c r="A3626" s="31" t="s">
        <v>2476</v>
      </c>
      <c r="B3626" s="31" t="s">
        <v>2619</v>
      </c>
      <c r="C3626" s="31" t="s">
        <v>2408</v>
      </c>
      <c r="D3626" s="41">
        <v>70.589475579715355</v>
      </c>
      <c r="E3626" s="31" t="s">
        <v>2409</v>
      </c>
      <c r="F3626" s="35" t="str">
        <f>INDEX('Crosswalk Particulates'!$B:$B,MATCH('2017 EPA Data'!A3626,'Crosswalk Particulates'!$A:$A,0))</f>
        <v>process-other-industry</v>
      </c>
      <c r="G3626" s="39">
        <f>INDEX('Crosswalk Particulates'!$E:$E,MATCH('2017 EPA Data'!$B3626,'Crosswalk Particulates'!$D:$D,0))</f>
        <v>0</v>
      </c>
      <c r="H3626" s="50">
        <f t="shared" si="56"/>
        <v>0</v>
      </c>
    </row>
    <row r="3627" spans="1:8" hidden="1" x14ac:dyDescent="0.25">
      <c r="A3627" s="31" t="s">
        <v>2520</v>
      </c>
      <c r="B3627" s="31" t="s">
        <v>2528</v>
      </c>
      <c r="C3627" s="31" t="s">
        <v>2408</v>
      </c>
      <c r="D3627" s="41">
        <v>70.524443026953435</v>
      </c>
      <c r="E3627" s="31" t="s">
        <v>2409</v>
      </c>
      <c r="F3627" s="35" t="str">
        <f>INDEX('Crosswalk Particulates'!$B:$B,MATCH('2017 EPA Data'!A3627,'Crosswalk Particulates'!$A:$A,0))</f>
        <v>industry-fuel-oil</v>
      </c>
      <c r="G3627" s="39">
        <f>INDEX('Crosswalk Particulates'!$E:$E,MATCH('2017 EPA Data'!$B3627,'Crosswalk Particulates'!$D:$D,0))</f>
        <v>0</v>
      </c>
      <c r="H3627" s="50">
        <f t="shared" si="56"/>
        <v>0</v>
      </c>
    </row>
    <row r="3628" spans="1:8" hidden="1" x14ac:dyDescent="0.25">
      <c r="A3628" s="31" t="s">
        <v>2469</v>
      </c>
      <c r="B3628" s="31" t="s">
        <v>2661</v>
      </c>
      <c r="C3628" s="31" t="s">
        <v>2408</v>
      </c>
      <c r="D3628" s="41">
        <v>70.41</v>
      </c>
      <c r="E3628" s="31" t="s">
        <v>2409</v>
      </c>
      <c r="F3628" s="35" t="str">
        <f>INDEX('Crosswalk Particulates'!$B:$B,MATCH('2017 EPA Data'!A3628,'Crosswalk Particulates'!$A:$A,0))</f>
        <v>process-chemicals-industry</v>
      </c>
      <c r="G3628" s="39">
        <f>INDEX('Crosswalk Particulates'!$E:$E,MATCH('2017 EPA Data'!$B3628,'Crosswalk Particulates'!$D:$D,0))</f>
        <v>0</v>
      </c>
      <c r="H3628" s="50">
        <f t="shared" si="56"/>
        <v>0</v>
      </c>
    </row>
    <row r="3629" spans="1:8" hidden="1" x14ac:dyDescent="0.25">
      <c r="A3629" s="31" t="s">
        <v>2523</v>
      </c>
      <c r="B3629" s="31" t="s">
        <v>2553</v>
      </c>
      <c r="C3629" s="31" t="s">
        <v>2408</v>
      </c>
      <c r="D3629" s="41">
        <v>70.246525074696606</v>
      </c>
      <c r="E3629" s="31" t="s">
        <v>2409</v>
      </c>
      <c r="F3629" s="35" t="str">
        <f>INDEX('Crosswalk Particulates'!$B:$B,MATCH('2017 EPA Data'!A3629,'Crosswalk Particulates'!$A:$A,0))</f>
        <v>industry-fuel-other</v>
      </c>
      <c r="G3629" s="39">
        <f>INDEX('Crosswalk Particulates'!$E:$E,MATCH('2017 EPA Data'!$B3629,'Crosswalk Particulates'!$D:$D,0))</f>
        <v>0</v>
      </c>
      <c r="H3629" s="50">
        <f t="shared" si="56"/>
        <v>0</v>
      </c>
    </row>
    <row r="3630" spans="1:8" hidden="1" x14ac:dyDescent="0.25">
      <c r="A3630" s="31" t="s">
        <v>2460</v>
      </c>
      <c r="B3630" s="31" t="s">
        <v>2631</v>
      </c>
      <c r="C3630" s="31" t="s">
        <v>2408</v>
      </c>
      <c r="D3630" s="41">
        <v>69.867746615106</v>
      </c>
      <c r="E3630" s="31" t="s">
        <v>2409</v>
      </c>
      <c r="F3630" s="35" t="str">
        <f>INDEX('Crosswalk Particulates'!$B:$B,MATCH('2017 EPA Data'!A3630,'Crosswalk Particulates'!$A:$A,0))</f>
        <v>Transportation Sector</v>
      </c>
      <c r="G3630" s="39">
        <f>INDEX('Crosswalk Particulates'!$E:$E,MATCH('2017 EPA Data'!$B3630,'Crosswalk Particulates'!$D:$D,0))</f>
        <v>0</v>
      </c>
      <c r="H3630" s="50">
        <f t="shared" si="56"/>
        <v>0</v>
      </c>
    </row>
    <row r="3631" spans="1:8" hidden="1" x14ac:dyDescent="0.25">
      <c r="A3631" s="31" t="s">
        <v>2460</v>
      </c>
      <c r="B3631" s="31" t="s">
        <v>2654</v>
      </c>
      <c r="C3631" s="31" t="s">
        <v>2408</v>
      </c>
      <c r="D3631" s="41">
        <v>69.845026615105994</v>
      </c>
      <c r="E3631" s="31" t="s">
        <v>2409</v>
      </c>
      <c r="F3631" s="35" t="str">
        <f>INDEX('Crosswalk Particulates'!$B:$B,MATCH('2017 EPA Data'!A3631,'Crosswalk Particulates'!$A:$A,0))</f>
        <v>Transportation Sector</v>
      </c>
      <c r="G3631" s="39">
        <f>INDEX('Crosswalk Particulates'!$E:$E,MATCH('2017 EPA Data'!$B3631,'Crosswalk Particulates'!$D:$D,0))</f>
        <v>0</v>
      </c>
      <c r="H3631" s="50">
        <f t="shared" si="56"/>
        <v>0</v>
      </c>
    </row>
    <row r="3632" spans="1:8" hidden="1" x14ac:dyDescent="0.25">
      <c r="A3632" s="31" t="s">
        <v>2546</v>
      </c>
      <c r="B3632" s="31" t="s">
        <v>2485</v>
      </c>
      <c r="C3632" s="31" t="s">
        <v>2408</v>
      </c>
      <c r="D3632" s="41">
        <v>69.562399999999997</v>
      </c>
      <c r="E3632" s="31" t="s">
        <v>2409</v>
      </c>
      <c r="F3632" s="35" t="str">
        <f>INDEX('Crosswalk Particulates'!$B:$B,MATCH('2017 EPA Data'!A3632,'Crosswalk Particulates'!$A:$A,0))</f>
        <v>Commercial Buildings Sector</v>
      </c>
      <c r="G3632" s="39">
        <f>INDEX('Crosswalk Particulates'!$E:$E,MATCH('2017 EPA Data'!$B3632,'Crosswalk Particulates'!$D:$D,0))</f>
        <v>0</v>
      </c>
      <c r="H3632" s="50">
        <f t="shared" si="56"/>
        <v>0</v>
      </c>
    </row>
    <row r="3633" spans="1:8" hidden="1" x14ac:dyDescent="0.25">
      <c r="A3633" s="31" t="s">
        <v>2498</v>
      </c>
      <c r="B3633" s="31" t="s">
        <v>2601</v>
      </c>
      <c r="C3633" s="31" t="s">
        <v>2408</v>
      </c>
      <c r="D3633" s="41">
        <v>69.41</v>
      </c>
      <c r="E3633" s="31" t="s">
        <v>2409</v>
      </c>
      <c r="F3633" s="35" t="str">
        <f>INDEX('Crosswalk Particulates'!$B:$B,MATCH('2017 EPA Data'!A3633,'Crosswalk Particulates'!$A:$A,0))</f>
        <v>process-cement-industry</v>
      </c>
      <c r="G3633" s="39">
        <f>INDEX('Crosswalk Particulates'!$E:$E,MATCH('2017 EPA Data'!$B3633,'Crosswalk Particulates'!$D:$D,0))</f>
        <v>0</v>
      </c>
      <c r="H3633" s="50">
        <f t="shared" si="56"/>
        <v>0</v>
      </c>
    </row>
    <row r="3634" spans="1:8" hidden="1" x14ac:dyDescent="0.25">
      <c r="A3634" s="31" t="s">
        <v>2472</v>
      </c>
      <c r="B3634" s="31" t="s">
        <v>2511</v>
      </c>
      <c r="C3634" s="31" t="s">
        <v>2408</v>
      </c>
      <c r="D3634" s="41">
        <v>69.115855263996295</v>
      </c>
      <c r="E3634" s="31" t="s">
        <v>2409</v>
      </c>
      <c r="F3634" s="35" t="str">
        <f>INDEX('Crosswalk Particulates'!$B:$B,MATCH('2017 EPA Data'!A3634,'Crosswalk Particulates'!$A:$A,0))</f>
        <v>Electricity Sector</v>
      </c>
      <c r="G3634" s="39">
        <f>INDEX('Crosswalk Particulates'!$E:$E,MATCH('2017 EPA Data'!$B3634,'Crosswalk Particulates'!$D:$D,0))</f>
        <v>0</v>
      </c>
      <c r="H3634" s="50">
        <f t="shared" si="56"/>
        <v>0</v>
      </c>
    </row>
    <row r="3635" spans="1:8" hidden="1" x14ac:dyDescent="0.25">
      <c r="A3635" s="31" t="s">
        <v>2555</v>
      </c>
      <c r="B3635" s="31" t="s">
        <v>2533</v>
      </c>
      <c r="C3635" s="31" t="s">
        <v>2408</v>
      </c>
      <c r="D3635" s="41">
        <v>68.841499999999996</v>
      </c>
      <c r="E3635" s="31" t="s">
        <v>2409</v>
      </c>
      <c r="F3635" s="35" t="str">
        <f>INDEX('Crosswalk Particulates'!$B:$B,MATCH('2017 EPA Data'!A3635,'Crosswalk Particulates'!$A:$A,0))</f>
        <v>Commercial Buildings Sector</v>
      </c>
      <c r="G3635" s="39">
        <f>INDEX('Crosswalk Particulates'!$E:$E,MATCH('2017 EPA Data'!$B3635,'Crosswalk Particulates'!$D:$D,0))</f>
        <v>0</v>
      </c>
      <c r="H3635" s="50">
        <f t="shared" si="56"/>
        <v>0</v>
      </c>
    </row>
    <row r="3636" spans="1:8" hidden="1" x14ac:dyDescent="0.25">
      <c r="A3636" s="31" t="s">
        <v>2425</v>
      </c>
      <c r="B3636" s="31" t="s">
        <v>2623</v>
      </c>
      <c r="D3636" s="41">
        <v>68.733295907926006</v>
      </c>
      <c r="E3636" s="31" t="s">
        <v>2413</v>
      </c>
      <c r="F3636" s="35" t="str">
        <f>INDEX('Crosswalk Particulates'!$B:$B,MATCH('2017 EPA Data'!A3636,'Crosswalk Particulates'!$A:$A,0))</f>
        <v>Other-EPA</v>
      </c>
      <c r="G3636" s="39">
        <f>INDEX('Crosswalk Particulates'!$E:$E,MATCH('2017 EPA Data'!$B3636,'Crosswalk Particulates'!$D:$D,0))</f>
        <v>0</v>
      </c>
      <c r="H3636" s="50">
        <f t="shared" si="56"/>
        <v>62353871.331953816</v>
      </c>
    </row>
    <row r="3637" spans="1:8" hidden="1" x14ac:dyDescent="0.25">
      <c r="A3637" s="31" t="s">
        <v>2454</v>
      </c>
      <c r="B3637" s="31" t="s">
        <v>2644</v>
      </c>
      <c r="D3637" s="41">
        <v>68.307135202227343</v>
      </c>
      <c r="E3637" s="31" t="s">
        <v>2413</v>
      </c>
      <c r="F3637" s="35" t="str">
        <f>INDEX('Crosswalk Particulates'!$B:$B,MATCH('2017 EPA Data'!A3637,'Crosswalk Particulates'!$A:$A,0))</f>
        <v>Other-EPA</v>
      </c>
      <c r="G3637" s="39">
        <f>INDEX('Crosswalk Particulates'!$E:$E,MATCH('2017 EPA Data'!$B3637,'Crosswalk Particulates'!$D:$D,0))</f>
        <v>0</v>
      </c>
      <c r="H3637" s="50">
        <f t="shared" si="56"/>
        <v>61967264.383183807</v>
      </c>
    </row>
    <row r="3638" spans="1:8" hidden="1" x14ac:dyDescent="0.25">
      <c r="A3638" s="31" t="s">
        <v>2583</v>
      </c>
      <c r="B3638" s="31" t="s">
        <v>2586</v>
      </c>
      <c r="C3638" s="31" t="s">
        <v>2408</v>
      </c>
      <c r="D3638" s="41">
        <v>68.228398138244131</v>
      </c>
      <c r="E3638" s="31" t="s">
        <v>2409</v>
      </c>
      <c r="F3638" s="35" t="str">
        <f>INDEX('Crosswalk Particulates'!$B:$B,MATCH('2017 EPA Data'!A3638,'Crosswalk Particulates'!$A:$A,0))</f>
        <v>Residential Buildings Sector</v>
      </c>
      <c r="G3638" s="39">
        <f>INDEX('Crosswalk Particulates'!$E:$E,MATCH('2017 EPA Data'!$B3638,'Crosswalk Particulates'!$D:$D,0))</f>
        <v>0</v>
      </c>
      <c r="H3638" s="50">
        <f t="shared" si="56"/>
        <v>0</v>
      </c>
    </row>
    <row r="3639" spans="1:8" hidden="1" x14ac:dyDescent="0.25">
      <c r="A3639" s="31" t="s">
        <v>2414</v>
      </c>
      <c r="B3639" s="31" t="s">
        <v>2619</v>
      </c>
      <c r="C3639" s="31" t="s">
        <v>2408</v>
      </c>
      <c r="D3639" s="41">
        <v>68.123535920760105</v>
      </c>
      <c r="E3639" s="31" t="s">
        <v>2409</v>
      </c>
      <c r="F3639" s="35" t="str">
        <f>INDEX('Crosswalk Particulates'!$B:$B,MATCH('2017 EPA Data'!A3639,'Crosswalk Particulates'!$A:$A,0))</f>
        <v>Transportation Sector</v>
      </c>
      <c r="G3639" s="39">
        <f>INDEX('Crosswalk Particulates'!$E:$E,MATCH('2017 EPA Data'!$B3639,'Crosswalk Particulates'!$D:$D,0))</f>
        <v>0</v>
      </c>
      <c r="H3639" s="50">
        <f t="shared" si="56"/>
        <v>0</v>
      </c>
    </row>
    <row r="3640" spans="1:8" hidden="1" x14ac:dyDescent="0.25">
      <c r="A3640" s="31" t="s">
        <v>2498</v>
      </c>
      <c r="B3640" s="31" t="s">
        <v>2431</v>
      </c>
      <c r="C3640" s="31" t="s">
        <v>2408</v>
      </c>
      <c r="D3640" s="41">
        <v>67.86</v>
      </c>
      <c r="E3640" s="31" t="s">
        <v>2409</v>
      </c>
      <c r="F3640" s="35" t="str">
        <f>INDEX('Crosswalk Particulates'!$B:$B,MATCH('2017 EPA Data'!A3640,'Crosswalk Particulates'!$A:$A,0))</f>
        <v>process-cement-industry</v>
      </c>
      <c r="G3640" s="39">
        <f>INDEX('Crosswalk Particulates'!$E:$E,MATCH('2017 EPA Data'!$B3640,'Crosswalk Particulates'!$D:$D,0))</f>
        <v>0</v>
      </c>
      <c r="H3640" s="50">
        <f t="shared" si="56"/>
        <v>0</v>
      </c>
    </row>
    <row r="3641" spans="1:8" hidden="1" x14ac:dyDescent="0.25">
      <c r="A3641" s="31" t="s">
        <v>2486</v>
      </c>
      <c r="B3641" s="31" t="s">
        <v>2564</v>
      </c>
      <c r="C3641" s="31" t="s">
        <v>2408</v>
      </c>
      <c r="D3641" s="41">
        <v>67.86</v>
      </c>
      <c r="E3641" s="31" t="s">
        <v>2409</v>
      </c>
      <c r="F3641" s="35" t="str">
        <f>INDEX('Crosswalk Particulates'!$B:$B,MATCH('2017 EPA Data'!A3641,'Crosswalk Particulates'!$A:$A,0))</f>
        <v>process-other-industry</v>
      </c>
      <c r="G3641" s="39">
        <f>INDEX('Crosswalk Particulates'!$E:$E,MATCH('2017 EPA Data'!$B3641,'Crosswalk Particulates'!$D:$D,0))</f>
        <v>0</v>
      </c>
      <c r="H3641" s="50">
        <f t="shared" si="56"/>
        <v>0</v>
      </c>
    </row>
    <row r="3642" spans="1:8" hidden="1" x14ac:dyDescent="0.25">
      <c r="A3642" s="31" t="s">
        <v>2456</v>
      </c>
      <c r="B3642" s="31" t="s">
        <v>2547</v>
      </c>
      <c r="C3642" s="31" t="s">
        <v>2408</v>
      </c>
      <c r="D3642" s="41">
        <v>67.815759105929999</v>
      </c>
      <c r="E3642" s="31" t="s">
        <v>2409</v>
      </c>
      <c r="F3642" s="35" t="str">
        <f>INDEX('Crosswalk Particulates'!$B:$B,MATCH('2017 EPA Data'!A3642,'Crosswalk Particulates'!$A:$A,0))</f>
        <v>Electricity Sector</v>
      </c>
      <c r="G3642" s="39">
        <f>INDEX('Crosswalk Particulates'!$E:$E,MATCH('2017 EPA Data'!$B3642,'Crosswalk Particulates'!$D:$D,0))</f>
        <v>0</v>
      </c>
      <c r="H3642" s="50">
        <f t="shared" si="56"/>
        <v>0</v>
      </c>
    </row>
    <row r="3643" spans="1:8" hidden="1" x14ac:dyDescent="0.25">
      <c r="A3643" s="31" t="s">
        <v>2473</v>
      </c>
      <c r="B3643" s="31" t="s">
        <v>2554</v>
      </c>
      <c r="C3643" s="31" t="s">
        <v>2408</v>
      </c>
      <c r="D3643" s="41">
        <v>67.386305942000007</v>
      </c>
      <c r="E3643" s="31" t="s">
        <v>2409</v>
      </c>
      <c r="F3643" s="35" t="str">
        <f>INDEX('Crosswalk Particulates'!$B:$B,MATCH('2017 EPA Data'!A3643,'Crosswalk Particulates'!$A:$A,0))</f>
        <v>Commercial Buildings Sector</v>
      </c>
      <c r="G3643" s="39">
        <f>INDEX('Crosswalk Particulates'!$E:$E,MATCH('2017 EPA Data'!$B3643,'Crosswalk Particulates'!$D:$D,0))</f>
        <v>0</v>
      </c>
      <c r="H3643" s="50">
        <f t="shared" si="56"/>
        <v>0</v>
      </c>
    </row>
    <row r="3644" spans="1:8" hidden="1" x14ac:dyDescent="0.25">
      <c r="A3644" s="31" t="s">
        <v>2556</v>
      </c>
      <c r="B3644" s="31" t="s">
        <v>2597</v>
      </c>
      <c r="C3644" s="31" t="s">
        <v>2408</v>
      </c>
      <c r="D3644" s="41">
        <v>67.185023479114079</v>
      </c>
      <c r="E3644" s="31" t="s">
        <v>2409</v>
      </c>
      <c r="F3644" s="35" t="str">
        <f>INDEX('Crosswalk Particulates'!$B:$B,MATCH('2017 EPA Data'!A3644,'Crosswalk Particulates'!$A:$A,0))</f>
        <v>Commercial Buildings Sector</v>
      </c>
      <c r="G3644" s="39">
        <f>INDEX('Crosswalk Particulates'!$E:$E,MATCH('2017 EPA Data'!$B3644,'Crosswalk Particulates'!$D:$D,0))</f>
        <v>0</v>
      </c>
      <c r="H3644" s="50">
        <f t="shared" si="56"/>
        <v>0</v>
      </c>
    </row>
    <row r="3645" spans="1:8" hidden="1" x14ac:dyDescent="0.25">
      <c r="A3645" s="31" t="s">
        <v>2446</v>
      </c>
      <c r="B3645" s="31" t="s">
        <v>2521</v>
      </c>
      <c r="D3645" s="41">
        <v>67.096040586247099</v>
      </c>
      <c r="E3645" s="31" t="s">
        <v>2413</v>
      </c>
      <c r="F3645" s="35" t="str">
        <f>INDEX('Crosswalk Particulates'!$B:$B,MATCH('2017 EPA Data'!A3645,'Crosswalk Particulates'!$A:$A,0))</f>
        <v>process-other-industry</v>
      </c>
      <c r="G3645" s="39">
        <f>INDEX('Crosswalk Particulates'!$E:$E,MATCH('2017 EPA Data'!$B3645,'Crosswalk Particulates'!$D:$D,0))</f>
        <v>0</v>
      </c>
      <c r="H3645" s="50">
        <f t="shared" si="56"/>
        <v>60868576.522255175</v>
      </c>
    </row>
    <row r="3646" spans="1:8" hidden="1" x14ac:dyDescent="0.25">
      <c r="A3646" s="31" t="s">
        <v>2499</v>
      </c>
      <c r="B3646" s="31" t="s">
        <v>2617</v>
      </c>
      <c r="C3646" s="31" t="s">
        <v>2408</v>
      </c>
      <c r="D3646" s="41">
        <v>67.057798399999996</v>
      </c>
      <c r="E3646" s="31" t="s">
        <v>2409</v>
      </c>
      <c r="F3646" s="35" t="str">
        <f>INDEX('Crosswalk Particulates'!$B:$B,MATCH('2017 EPA Data'!A3646,'Crosswalk Particulates'!$A:$A,0))</f>
        <v>Electricity Sector</v>
      </c>
      <c r="G3646" s="39">
        <f>INDEX('Crosswalk Particulates'!$E:$E,MATCH('2017 EPA Data'!$B3646,'Crosswalk Particulates'!$D:$D,0))</f>
        <v>0</v>
      </c>
      <c r="H3646" s="50">
        <f t="shared" si="56"/>
        <v>0</v>
      </c>
    </row>
    <row r="3647" spans="1:8" hidden="1" x14ac:dyDescent="0.25">
      <c r="A3647" s="31" t="s">
        <v>2491</v>
      </c>
      <c r="B3647" s="31" t="s">
        <v>2682</v>
      </c>
      <c r="C3647" s="31" t="s">
        <v>2408</v>
      </c>
      <c r="D3647" s="41">
        <v>66.853185879999998</v>
      </c>
      <c r="E3647" s="31" t="s">
        <v>2409</v>
      </c>
      <c r="F3647" s="35" t="str">
        <f>INDEX('Crosswalk Particulates'!$B:$B,MATCH('2017 EPA Data'!A3647,'Crosswalk Particulates'!$A:$A,0))</f>
        <v>industry-fuel-biomass</v>
      </c>
      <c r="G3647" s="39">
        <f>INDEX('Crosswalk Particulates'!$E:$E,MATCH('2017 EPA Data'!$B3647,'Crosswalk Particulates'!$D:$D,0))</f>
        <v>0</v>
      </c>
      <c r="H3647" s="50">
        <f t="shared" si="56"/>
        <v>0</v>
      </c>
    </row>
    <row r="3648" spans="1:8" hidden="1" x14ac:dyDescent="0.25">
      <c r="A3648" s="31" t="s">
        <v>2510</v>
      </c>
      <c r="B3648" s="31" t="s">
        <v>2613</v>
      </c>
      <c r="C3648" s="31" t="s">
        <v>2408</v>
      </c>
      <c r="D3648" s="41">
        <v>66.651600000000002</v>
      </c>
      <c r="E3648" s="31" t="s">
        <v>2409</v>
      </c>
      <c r="F3648" s="35" t="str">
        <f>INDEX('Crosswalk Particulates'!$B:$B,MATCH('2017 EPA Data'!A3648,'Crosswalk Particulates'!$A:$A,0))</f>
        <v>process-iron and steel-industry</v>
      </c>
      <c r="G3648" s="39">
        <f>INDEX('Crosswalk Particulates'!$E:$E,MATCH('2017 EPA Data'!$B3648,'Crosswalk Particulates'!$D:$D,0))</f>
        <v>0</v>
      </c>
      <c r="H3648" s="50">
        <f t="shared" si="56"/>
        <v>0</v>
      </c>
    </row>
    <row r="3649" spans="1:8" hidden="1" x14ac:dyDescent="0.25">
      <c r="A3649" s="31" t="s">
        <v>2442</v>
      </c>
      <c r="B3649" s="31" t="s">
        <v>2558</v>
      </c>
      <c r="C3649" s="31" t="s">
        <v>2408</v>
      </c>
      <c r="D3649" s="41">
        <v>66.332575000000006</v>
      </c>
      <c r="E3649" s="31" t="s">
        <v>2409</v>
      </c>
      <c r="F3649" s="35" t="str">
        <f>INDEX('Crosswalk Particulates'!$B:$B,MATCH('2017 EPA Data'!A3649,'Crosswalk Particulates'!$A:$A,0))</f>
        <v>industry-fuel-natural gas</v>
      </c>
      <c r="G3649" s="39">
        <f>INDEX('Crosswalk Particulates'!$E:$E,MATCH('2017 EPA Data'!$B3649,'Crosswalk Particulates'!$D:$D,0))</f>
        <v>0</v>
      </c>
      <c r="H3649" s="50">
        <f t="shared" si="56"/>
        <v>0</v>
      </c>
    </row>
    <row r="3650" spans="1:8" hidden="1" x14ac:dyDescent="0.25">
      <c r="A3650" s="31" t="s">
        <v>2473</v>
      </c>
      <c r="B3650" s="31" t="s">
        <v>2611</v>
      </c>
      <c r="C3650" s="31" t="s">
        <v>2408</v>
      </c>
      <c r="D3650" s="41">
        <v>66.011925000000005</v>
      </c>
      <c r="E3650" s="31" t="s">
        <v>2409</v>
      </c>
      <c r="F3650" s="35" t="str">
        <f>INDEX('Crosswalk Particulates'!$B:$B,MATCH('2017 EPA Data'!A3650,'Crosswalk Particulates'!$A:$A,0))</f>
        <v>Commercial Buildings Sector</v>
      </c>
      <c r="G3650" s="39">
        <f>INDEX('Crosswalk Particulates'!$E:$E,MATCH('2017 EPA Data'!$B3650,'Crosswalk Particulates'!$D:$D,0))</f>
        <v>0</v>
      </c>
      <c r="H3650" s="50">
        <f t="shared" si="56"/>
        <v>0</v>
      </c>
    </row>
    <row r="3651" spans="1:8" hidden="1" x14ac:dyDescent="0.25">
      <c r="A3651" s="31" t="s">
        <v>2477</v>
      </c>
      <c r="B3651" s="31" t="s">
        <v>2461</v>
      </c>
      <c r="C3651" s="31" t="s">
        <v>2408</v>
      </c>
      <c r="D3651" s="41">
        <v>65.898526000000004</v>
      </c>
      <c r="E3651" s="31" t="s">
        <v>2409</v>
      </c>
      <c r="F3651" s="35" t="str">
        <f>INDEX('Crosswalk Particulates'!$B:$B,MATCH('2017 EPA Data'!A3651,'Crosswalk Particulates'!$A:$A,0))</f>
        <v>process-other-industry</v>
      </c>
      <c r="G3651" s="39">
        <f>INDEX('Crosswalk Particulates'!$E:$E,MATCH('2017 EPA Data'!$B3651,'Crosswalk Particulates'!$D:$D,0))</f>
        <v>0</v>
      </c>
      <c r="H3651" s="50">
        <f t="shared" si="56"/>
        <v>0</v>
      </c>
    </row>
    <row r="3652" spans="1:8" hidden="1" x14ac:dyDescent="0.25">
      <c r="A3652" s="31" t="s">
        <v>2429</v>
      </c>
      <c r="B3652" s="31" t="s">
        <v>2674</v>
      </c>
      <c r="C3652" s="31" t="s">
        <v>2408</v>
      </c>
      <c r="D3652" s="41">
        <v>65.815590560000004</v>
      </c>
      <c r="E3652" s="31" t="s">
        <v>2409</v>
      </c>
      <c r="F3652" s="35" t="str">
        <f>INDEX('Crosswalk Particulates'!$B:$B,MATCH('2017 EPA Data'!A3652,'Crosswalk Particulates'!$A:$A,0))</f>
        <v>process-other-industry</v>
      </c>
      <c r="G3652" s="39">
        <f>INDEX('Crosswalk Particulates'!$E:$E,MATCH('2017 EPA Data'!$B3652,'Crosswalk Particulates'!$D:$D,0))</f>
        <v>0</v>
      </c>
      <c r="H3652" s="50">
        <f t="shared" ref="H3652:H3715" si="57">IF(E3652="TON",D3652/metricton_to_shortton,0)*10^6</f>
        <v>0</v>
      </c>
    </row>
    <row r="3653" spans="1:8" hidden="1" x14ac:dyDescent="0.25">
      <c r="A3653" s="31" t="s">
        <v>2493</v>
      </c>
      <c r="B3653" s="31" t="s">
        <v>2648</v>
      </c>
      <c r="C3653" s="31" t="s">
        <v>2408</v>
      </c>
      <c r="D3653" s="41">
        <v>65.333699999999993</v>
      </c>
      <c r="E3653" s="31" t="s">
        <v>2409</v>
      </c>
      <c r="F3653" s="35" t="str">
        <f>INDEX('Crosswalk Particulates'!$B:$B,MATCH('2017 EPA Data'!A3653,'Crosswalk Particulates'!$A:$A,0))</f>
        <v>process-other-industry</v>
      </c>
      <c r="G3653" s="39">
        <f>INDEX('Crosswalk Particulates'!$E:$E,MATCH('2017 EPA Data'!$B3653,'Crosswalk Particulates'!$D:$D,0))</f>
        <v>0</v>
      </c>
      <c r="H3653" s="50">
        <f t="shared" si="57"/>
        <v>0</v>
      </c>
    </row>
    <row r="3654" spans="1:8" hidden="1" x14ac:dyDescent="0.25">
      <c r="A3654" s="31" t="s">
        <v>2477</v>
      </c>
      <c r="B3654" s="31" t="s">
        <v>2669</v>
      </c>
      <c r="C3654" s="31" t="s">
        <v>2408</v>
      </c>
      <c r="D3654" s="41">
        <v>65</v>
      </c>
      <c r="E3654" s="31" t="s">
        <v>2409</v>
      </c>
      <c r="F3654" s="35" t="str">
        <f>INDEX('Crosswalk Particulates'!$B:$B,MATCH('2017 EPA Data'!A3654,'Crosswalk Particulates'!$A:$A,0))</f>
        <v>process-other-industry</v>
      </c>
      <c r="G3654" s="39">
        <f>INDEX('Crosswalk Particulates'!$E:$E,MATCH('2017 EPA Data'!$B3654,'Crosswalk Particulates'!$D:$D,0))</f>
        <v>0</v>
      </c>
      <c r="H3654" s="50">
        <f t="shared" si="57"/>
        <v>0</v>
      </c>
    </row>
    <row r="3655" spans="1:8" hidden="1" x14ac:dyDescent="0.25">
      <c r="A3655" s="31" t="s">
        <v>2487</v>
      </c>
      <c r="B3655" s="31" t="s">
        <v>2602</v>
      </c>
      <c r="C3655" s="31" t="s">
        <v>2408</v>
      </c>
      <c r="D3655" s="41">
        <v>65</v>
      </c>
      <c r="E3655" s="31" t="s">
        <v>2409</v>
      </c>
      <c r="F3655" s="35" t="str">
        <f>INDEX('Crosswalk Particulates'!$B:$B,MATCH('2017 EPA Data'!A3655,'Crosswalk Particulates'!$A:$A,0))</f>
        <v>industry-fuel-coal</v>
      </c>
      <c r="G3655" s="39">
        <f>INDEX('Crosswalk Particulates'!$E:$E,MATCH('2017 EPA Data'!$B3655,'Crosswalk Particulates'!$D:$D,0))</f>
        <v>0</v>
      </c>
      <c r="H3655" s="50">
        <f t="shared" si="57"/>
        <v>0</v>
      </c>
    </row>
    <row r="3656" spans="1:8" hidden="1" x14ac:dyDescent="0.25">
      <c r="A3656" s="31" t="s">
        <v>2538</v>
      </c>
      <c r="B3656" s="31" t="s">
        <v>2631</v>
      </c>
      <c r="C3656" s="31" t="s">
        <v>2408</v>
      </c>
      <c r="D3656" s="41">
        <v>64.957561311955217</v>
      </c>
      <c r="E3656" s="31" t="s">
        <v>2409</v>
      </c>
      <c r="F3656" s="35" t="str">
        <f>INDEX('Crosswalk Particulates'!$B:$B,MATCH('2017 EPA Data'!A3656,'Crosswalk Particulates'!$A:$A,0))</f>
        <v>process-mining-industry</v>
      </c>
      <c r="G3656" s="39">
        <f>INDEX('Crosswalk Particulates'!$E:$E,MATCH('2017 EPA Data'!$B3656,'Crosswalk Particulates'!$D:$D,0))</f>
        <v>0</v>
      </c>
      <c r="H3656" s="50">
        <f t="shared" si="57"/>
        <v>0</v>
      </c>
    </row>
    <row r="3657" spans="1:8" hidden="1" x14ac:dyDescent="0.25">
      <c r="A3657" s="31" t="s">
        <v>2498</v>
      </c>
      <c r="B3657" s="31" t="s">
        <v>2630</v>
      </c>
      <c r="C3657" s="31" t="s">
        <v>2408</v>
      </c>
      <c r="D3657" s="41">
        <v>64.266630000000006</v>
      </c>
      <c r="E3657" s="31" t="s">
        <v>2409</v>
      </c>
      <c r="F3657" s="35" t="str">
        <f>INDEX('Crosswalk Particulates'!$B:$B,MATCH('2017 EPA Data'!A3657,'Crosswalk Particulates'!$A:$A,0))</f>
        <v>process-cement-industry</v>
      </c>
      <c r="G3657" s="39">
        <f>INDEX('Crosswalk Particulates'!$E:$E,MATCH('2017 EPA Data'!$B3657,'Crosswalk Particulates'!$D:$D,0))</f>
        <v>0</v>
      </c>
      <c r="H3657" s="50">
        <f t="shared" si="57"/>
        <v>0</v>
      </c>
    </row>
    <row r="3658" spans="1:8" hidden="1" x14ac:dyDescent="0.25">
      <c r="A3658" s="31" t="s">
        <v>2454</v>
      </c>
      <c r="B3658" s="31" t="s">
        <v>2519</v>
      </c>
      <c r="C3658" s="31" t="s">
        <v>2408</v>
      </c>
      <c r="D3658" s="41">
        <v>64.083834733758493</v>
      </c>
      <c r="E3658" s="31" t="s">
        <v>2409</v>
      </c>
      <c r="F3658" s="35" t="str">
        <f>INDEX('Crosswalk Particulates'!$B:$B,MATCH('2017 EPA Data'!A3658,'Crosswalk Particulates'!$A:$A,0))</f>
        <v>Other-EPA</v>
      </c>
      <c r="G3658" s="39">
        <f>INDEX('Crosswalk Particulates'!$E:$E,MATCH('2017 EPA Data'!$B3658,'Crosswalk Particulates'!$D:$D,0))</f>
        <v>0</v>
      </c>
      <c r="H3658" s="50">
        <f t="shared" si="57"/>
        <v>0</v>
      </c>
    </row>
    <row r="3659" spans="1:8" hidden="1" x14ac:dyDescent="0.25">
      <c r="A3659" s="31" t="s">
        <v>2546</v>
      </c>
      <c r="B3659" s="31" t="s">
        <v>2643</v>
      </c>
      <c r="C3659" s="31" t="s">
        <v>2408</v>
      </c>
      <c r="D3659" s="41">
        <v>63.330285762123232</v>
      </c>
      <c r="E3659" s="31" t="s">
        <v>2409</v>
      </c>
      <c r="F3659" s="35" t="str">
        <f>INDEX('Crosswalk Particulates'!$B:$B,MATCH('2017 EPA Data'!A3659,'Crosswalk Particulates'!$A:$A,0))</f>
        <v>Commercial Buildings Sector</v>
      </c>
      <c r="G3659" s="39">
        <f>INDEX('Crosswalk Particulates'!$E:$E,MATCH('2017 EPA Data'!$B3659,'Crosswalk Particulates'!$D:$D,0))</f>
        <v>0</v>
      </c>
      <c r="H3659" s="50">
        <f t="shared" si="57"/>
        <v>0</v>
      </c>
    </row>
    <row r="3660" spans="1:8" hidden="1" x14ac:dyDescent="0.25">
      <c r="A3660" s="31" t="s">
        <v>2473</v>
      </c>
      <c r="B3660" s="31" t="s">
        <v>2592</v>
      </c>
      <c r="C3660" s="31" t="s">
        <v>2408</v>
      </c>
      <c r="D3660" s="41">
        <v>63.169731935000001</v>
      </c>
      <c r="E3660" s="31" t="s">
        <v>2409</v>
      </c>
      <c r="F3660" s="35" t="str">
        <f>INDEX('Crosswalk Particulates'!$B:$B,MATCH('2017 EPA Data'!A3660,'Crosswalk Particulates'!$A:$A,0))</f>
        <v>Commercial Buildings Sector</v>
      </c>
      <c r="G3660" s="39">
        <f>INDEX('Crosswalk Particulates'!$E:$E,MATCH('2017 EPA Data'!$B3660,'Crosswalk Particulates'!$D:$D,0))</f>
        <v>0</v>
      </c>
      <c r="H3660" s="50">
        <f t="shared" si="57"/>
        <v>0</v>
      </c>
    </row>
    <row r="3661" spans="1:8" hidden="1" x14ac:dyDescent="0.25">
      <c r="A3661" s="31" t="s">
        <v>2498</v>
      </c>
      <c r="B3661" s="31" t="s">
        <v>2654</v>
      </c>
      <c r="C3661" s="31" t="s">
        <v>2408</v>
      </c>
      <c r="D3661" s="41">
        <v>62.863018877999998</v>
      </c>
      <c r="E3661" s="31" t="s">
        <v>2409</v>
      </c>
      <c r="F3661" s="35" t="str">
        <f>INDEX('Crosswalk Particulates'!$B:$B,MATCH('2017 EPA Data'!A3661,'Crosswalk Particulates'!$A:$A,0))</f>
        <v>process-cement-industry</v>
      </c>
      <c r="G3661" s="39">
        <f>INDEX('Crosswalk Particulates'!$E:$E,MATCH('2017 EPA Data'!$B3661,'Crosswalk Particulates'!$D:$D,0))</f>
        <v>0</v>
      </c>
      <c r="H3661" s="50">
        <f t="shared" si="57"/>
        <v>0</v>
      </c>
    </row>
    <row r="3662" spans="1:8" hidden="1" x14ac:dyDescent="0.25">
      <c r="A3662" s="31" t="s">
        <v>2540</v>
      </c>
      <c r="B3662" s="31" t="s">
        <v>2642</v>
      </c>
      <c r="C3662" s="31" t="s">
        <v>2408</v>
      </c>
      <c r="D3662" s="41">
        <v>62.761312399570961</v>
      </c>
      <c r="E3662" s="31" t="s">
        <v>2409</v>
      </c>
      <c r="F3662" s="35" t="str">
        <f>INDEX('Crosswalk Particulates'!$B:$B,MATCH('2017 EPA Data'!A3662,'Crosswalk Particulates'!$A:$A,0))</f>
        <v>Electricity Sector</v>
      </c>
      <c r="G3662" s="39">
        <f>INDEX('Crosswalk Particulates'!$E:$E,MATCH('2017 EPA Data'!$B3662,'Crosswalk Particulates'!$D:$D,0))</f>
        <v>0</v>
      </c>
      <c r="H3662" s="50">
        <f t="shared" si="57"/>
        <v>0</v>
      </c>
    </row>
    <row r="3663" spans="1:8" hidden="1" x14ac:dyDescent="0.25">
      <c r="A3663" s="31" t="s">
        <v>2476</v>
      </c>
      <c r="B3663" s="31" t="s">
        <v>2617</v>
      </c>
      <c r="C3663" s="31" t="s">
        <v>2408</v>
      </c>
      <c r="D3663" s="41">
        <v>62.628776663271033</v>
      </c>
      <c r="E3663" s="31" t="s">
        <v>2409</v>
      </c>
      <c r="F3663" s="35" t="str">
        <f>INDEX('Crosswalk Particulates'!$B:$B,MATCH('2017 EPA Data'!A3663,'Crosswalk Particulates'!$A:$A,0))</f>
        <v>process-other-industry</v>
      </c>
      <c r="G3663" s="39">
        <f>INDEX('Crosswalk Particulates'!$E:$E,MATCH('2017 EPA Data'!$B3663,'Crosswalk Particulates'!$D:$D,0))</f>
        <v>0</v>
      </c>
      <c r="H3663" s="50">
        <f t="shared" si="57"/>
        <v>0</v>
      </c>
    </row>
    <row r="3664" spans="1:8" hidden="1" x14ac:dyDescent="0.25">
      <c r="A3664" s="31" t="s">
        <v>2499</v>
      </c>
      <c r="B3664" s="31" t="s">
        <v>2495</v>
      </c>
      <c r="C3664" s="31" t="s">
        <v>2408</v>
      </c>
      <c r="D3664" s="41">
        <v>62.531199999999998</v>
      </c>
      <c r="E3664" s="31" t="s">
        <v>2409</v>
      </c>
      <c r="F3664" s="35" t="str">
        <f>INDEX('Crosswalk Particulates'!$B:$B,MATCH('2017 EPA Data'!A3664,'Crosswalk Particulates'!$A:$A,0))</f>
        <v>Electricity Sector</v>
      </c>
      <c r="G3664" s="39">
        <f>INDEX('Crosswalk Particulates'!$E:$E,MATCH('2017 EPA Data'!$B3664,'Crosswalk Particulates'!$D:$D,0))</f>
        <v>0</v>
      </c>
      <c r="H3664" s="50">
        <f t="shared" si="57"/>
        <v>0</v>
      </c>
    </row>
    <row r="3665" spans="1:8" hidden="1" x14ac:dyDescent="0.25">
      <c r="A3665" s="31" t="s">
        <v>2475</v>
      </c>
      <c r="B3665" s="31" t="s">
        <v>2607</v>
      </c>
      <c r="D3665" s="41">
        <v>62.495277274286998</v>
      </c>
      <c r="E3665" s="31" t="s">
        <v>2413</v>
      </c>
      <c r="F3665" s="35" t="str">
        <f>INDEX('Crosswalk Particulates'!$B:$B,MATCH('2017 EPA Data'!A3665,'Crosswalk Particulates'!$A:$A,0))</f>
        <v>Electricity Sector</v>
      </c>
      <c r="G3665" s="39" t="str">
        <f>INDEX('Crosswalk Particulates'!$E:$E,MATCH('2017 EPA Data'!$B3665,'Crosswalk Particulates'!$D:$D,0))</f>
        <v>BC</v>
      </c>
      <c r="H3665" s="50">
        <f t="shared" si="57"/>
        <v>56694829.289661713</v>
      </c>
    </row>
    <row r="3666" spans="1:8" hidden="1" x14ac:dyDescent="0.25">
      <c r="A3666" s="31" t="s">
        <v>2450</v>
      </c>
      <c r="B3666" s="31" t="s">
        <v>2641</v>
      </c>
      <c r="C3666" s="31" t="s">
        <v>2408</v>
      </c>
      <c r="D3666" s="41">
        <v>62.409301839999998</v>
      </c>
      <c r="E3666" s="31" t="s">
        <v>2409</v>
      </c>
      <c r="F3666" s="35" t="str">
        <f>INDEX('Crosswalk Particulates'!$B:$B,MATCH('2017 EPA Data'!A3666,'Crosswalk Particulates'!$A:$A,0))</f>
        <v>process-waste-industry</v>
      </c>
      <c r="G3666" s="39">
        <f>INDEX('Crosswalk Particulates'!$E:$E,MATCH('2017 EPA Data'!$B3666,'Crosswalk Particulates'!$D:$D,0))</f>
        <v>0</v>
      </c>
      <c r="H3666" s="50">
        <f t="shared" si="57"/>
        <v>0</v>
      </c>
    </row>
    <row r="3667" spans="1:8" hidden="1" x14ac:dyDescent="0.25">
      <c r="A3667" s="31" t="s">
        <v>2450</v>
      </c>
      <c r="B3667" s="31" t="s">
        <v>2598</v>
      </c>
      <c r="C3667" s="31" t="s">
        <v>2408</v>
      </c>
      <c r="D3667" s="41">
        <v>62.393259999999998</v>
      </c>
      <c r="E3667" s="31" t="s">
        <v>2409</v>
      </c>
      <c r="F3667" s="35" t="str">
        <f>INDEX('Crosswalk Particulates'!$B:$B,MATCH('2017 EPA Data'!A3667,'Crosswalk Particulates'!$A:$A,0))</f>
        <v>process-waste-industry</v>
      </c>
      <c r="G3667" s="39">
        <f>INDEX('Crosswalk Particulates'!$E:$E,MATCH('2017 EPA Data'!$B3667,'Crosswalk Particulates'!$D:$D,0))</f>
        <v>0</v>
      </c>
      <c r="H3667" s="50">
        <f t="shared" si="57"/>
        <v>0</v>
      </c>
    </row>
    <row r="3668" spans="1:8" hidden="1" x14ac:dyDescent="0.25">
      <c r="A3668" s="31" t="s">
        <v>2442</v>
      </c>
      <c r="B3668" s="31" t="s">
        <v>2674</v>
      </c>
      <c r="C3668" s="31" t="s">
        <v>2408</v>
      </c>
      <c r="D3668" s="41">
        <v>62.334760000000003</v>
      </c>
      <c r="E3668" s="31" t="s">
        <v>2409</v>
      </c>
      <c r="F3668" s="35" t="str">
        <f>INDEX('Crosswalk Particulates'!$B:$B,MATCH('2017 EPA Data'!A3668,'Crosswalk Particulates'!$A:$A,0))</f>
        <v>industry-fuel-natural gas</v>
      </c>
      <c r="G3668" s="39">
        <f>INDEX('Crosswalk Particulates'!$E:$E,MATCH('2017 EPA Data'!$B3668,'Crosswalk Particulates'!$D:$D,0))</f>
        <v>0</v>
      </c>
      <c r="H3668" s="50">
        <f t="shared" si="57"/>
        <v>0</v>
      </c>
    </row>
    <row r="3669" spans="1:8" hidden="1" x14ac:dyDescent="0.25">
      <c r="A3669" s="31" t="s">
        <v>2442</v>
      </c>
      <c r="B3669" s="31" t="s">
        <v>2699</v>
      </c>
      <c r="C3669" s="31" t="s">
        <v>2408</v>
      </c>
      <c r="D3669" s="41">
        <v>62.304000000000002</v>
      </c>
      <c r="E3669" s="31" t="s">
        <v>2409</v>
      </c>
      <c r="F3669" s="35" t="str">
        <f>INDEX('Crosswalk Particulates'!$B:$B,MATCH('2017 EPA Data'!A3669,'Crosswalk Particulates'!$A:$A,0))</f>
        <v>industry-fuel-natural gas</v>
      </c>
      <c r="G3669" s="39">
        <f>INDEX('Crosswalk Particulates'!$E:$E,MATCH('2017 EPA Data'!$B3669,'Crosswalk Particulates'!$D:$D,0))</f>
        <v>0</v>
      </c>
      <c r="H3669" s="50">
        <f t="shared" si="57"/>
        <v>0</v>
      </c>
    </row>
    <row r="3670" spans="1:8" hidden="1" x14ac:dyDescent="0.25">
      <c r="A3670" s="31" t="s">
        <v>2540</v>
      </c>
      <c r="B3670" s="31" t="s">
        <v>2536</v>
      </c>
      <c r="C3670" s="31" t="s">
        <v>2408</v>
      </c>
      <c r="D3670" s="41">
        <v>62.222041599000001</v>
      </c>
      <c r="E3670" s="31" t="s">
        <v>2409</v>
      </c>
      <c r="F3670" s="35" t="str">
        <f>INDEX('Crosswalk Particulates'!$B:$B,MATCH('2017 EPA Data'!A3670,'Crosswalk Particulates'!$A:$A,0))</f>
        <v>Electricity Sector</v>
      </c>
      <c r="G3670" s="39">
        <f>INDEX('Crosswalk Particulates'!$E:$E,MATCH('2017 EPA Data'!$B3670,'Crosswalk Particulates'!$D:$D,0))</f>
        <v>0</v>
      </c>
      <c r="H3670" s="50">
        <f t="shared" si="57"/>
        <v>0</v>
      </c>
    </row>
    <row r="3671" spans="1:8" hidden="1" x14ac:dyDescent="0.25">
      <c r="A3671" s="31" t="s">
        <v>2509</v>
      </c>
      <c r="B3671" s="31" t="s">
        <v>2422</v>
      </c>
      <c r="C3671" s="31" t="s">
        <v>2408</v>
      </c>
      <c r="D3671" s="41">
        <v>62.2</v>
      </c>
      <c r="E3671" s="31" t="s">
        <v>2409</v>
      </c>
      <c r="F3671" s="35" t="str">
        <f>INDEX('Crosswalk Particulates'!$B:$B,MATCH('2017 EPA Data'!A3671,'Crosswalk Particulates'!$A:$A,0))</f>
        <v>Other-EPA</v>
      </c>
      <c r="G3671" s="39">
        <f>INDEX('Crosswalk Particulates'!$E:$E,MATCH('2017 EPA Data'!$B3671,'Crosswalk Particulates'!$D:$D,0))</f>
        <v>0</v>
      </c>
      <c r="H3671" s="50">
        <f t="shared" si="57"/>
        <v>0</v>
      </c>
    </row>
    <row r="3672" spans="1:8" hidden="1" x14ac:dyDescent="0.25">
      <c r="A3672" s="31" t="s">
        <v>2476</v>
      </c>
      <c r="B3672" s="31" t="s">
        <v>2577</v>
      </c>
      <c r="C3672" s="31" t="s">
        <v>2408</v>
      </c>
      <c r="D3672" s="41">
        <v>61.969500911872252</v>
      </c>
      <c r="E3672" s="31" t="s">
        <v>2409</v>
      </c>
      <c r="F3672" s="35" t="str">
        <f>INDEX('Crosswalk Particulates'!$B:$B,MATCH('2017 EPA Data'!A3672,'Crosswalk Particulates'!$A:$A,0))</f>
        <v>process-other-industry</v>
      </c>
      <c r="G3672" s="39">
        <f>INDEX('Crosswalk Particulates'!$E:$E,MATCH('2017 EPA Data'!$B3672,'Crosswalk Particulates'!$D:$D,0))</f>
        <v>0</v>
      </c>
      <c r="H3672" s="50">
        <f t="shared" si="57"/>
        <v>0</v>
      </c>
    </row>
    <row r="3673" spans="1:8" hidden="1" x14ac:dyDescent="0.25">
      <c r="A3673" s="31" t="s">
        <v>2477</v>
      </c>
      <c r="B3673" s="31" t="s">
        <v>2528</v>
      </c>
      <c r="C3673" s="31" t="s">
        <v>2408</v>
      </c>
      <c r="D3673" s="41">
        <v>61.797196347990003</v>
      </c>
      <c r="E3673" s="31" t="s">
        <v>2409</v>
      </c>
      <c r="F3673" s="35" t="str">
        <f>INDEX('Crosswalk Particulates'!$B:$B,MATCH('2017 EPA Data'!A3673,'Crosswalk Particulates'!$A:$A,0))</f>
        <v>process-other-industry</v>
      </c>
      <c r="G3673" s="39">
        <f>INDEX('Crosswalk Particulates'!$E:$E,MATCH('2017 EPA Data'!$B3673,'Crosswalk Particulates'!$D:$D,0))</f>
        <v>0</v>
      </c>
      <c r="H3673" s="50">
        <f t="shared" si="57"/>
        <v>0</v>
      </c>
    </row>
    <row r="3674" spans="1:8" hidden="1" x14ac:dyDescent="0.25">
      <c r="A3674" s="31" t="s">
        <v>2491</v>
      </c>
      <c r="B3674" s="31" t="s">
        <v>2580</v>
      </c>
      <c r="C3674" s="31" t="s">
        <v>2408</v>
      </c>
      <c r="D3674" s="41">
        <v>61.607137999999999</v>
      </c>
      <c r="E3674" s="31" t="s">
        <v>2409</v>
      </c>
      <c r="F3674" s="35" t="str">
        <f>INDEX('Crosswalk Particulates'!$B:$B,MATCH('2017 EPA Data'!A3674,'Crosswalk Particulates'!$A:$A,0))</f>
        <v>industry-fuel-biomass</v>
      </c>
      <c r="G3674" s="39">
        <f>INDEX('Crosswalk Particulates'!$E:$E,MATCH('2017 EPA Data'!$B3674,'Crosswalk Particulates'!$D:$D,0))</f>
        <v>0</v>
      </c>
      <c r="H3674" s="50">
        <f t="shared" si="57"/>
        <v>0</v>
      </c>
    </row>
    <row r="3675" spans="1:8" hidden="1" x14ac:dyDescent="0.25">
      <c r="A3675" s="31" t="s">
        <v>2429</v>
      </c>
      <c r="B3675" s="31" t="s">
        <v>2563</v>
      </c>
      <c r="C3675" s="31" t="s">
        <v>2408</v>
      </c>
      <c r="D3675" s="41">
        <v>61.446107859999998</v>
      </c>
      <c r="E3675" s="31" t="s">
        <v>2409</v>
      </c>
      <c r="F3675" s="35" t="str">
        <f>INDEX('Crosswalk Particulates'!$B:$B,MATCH('2017 EPA Data'!A3675,'Crosswalk Particulates'!$A:$A,0))</f>
        <v>process-other-industry</v>
      </c>
      <c r="G3675" s="39">
        <f>INDEX('Crosswalk Particulates'!$E:$E,MATCH('2017 EPA Data'!$B3675,'Crosswalk Particulates'!$D:$D,0))</f>
        <v>0</v>
      </c>
      <c r="H3675" s="50">
        <f t="shared" si="57"/>
        <v>0</v>
      </c>
    </row>
    <row r="3676" spans="1:8" hidden="1" x14ac:dyDescent="0.25">
      <c r="A3676" s="31" t="s">
        <v>2450</v>
      </c>
      <c r="B3676" s="31" t="s">
        <v>2707</v>
      </c>
      <c r="C3676" s="31" t="s">
        <v>2408</v>
      </c>
      <c r="D3676" s="41">
        <v>61.381999999999998</v>
      </c>
      <c r="E3676" s="31" t="s">
        <v>2409</v>
      </c>
      <c r="F3676" s="35" t="str">
        <f>INDEX('Crosswalk Particulates'!$B:$B,MATCH('2017 EPA Data'!A3676,'Crosswalk Particulates'!$A:$A,0))</f>
        <v>process-waste-industry</v>
      </c>
      <c r="G3676" s="39">
        <f>INDEX('Crosswalk Particulates'!$E:$E,MATCH('2017 EPA Data'!$B3676,'Crosswalk Particulates'!$D:$D,0))</f>
        <v>0</v>
      </c>
      <c r="H3676" s="50">
        <f t="shared" si="57"/>
        <v>0</v>
      </c>
    </row>
    <row r="3677" spans="1:8" hidden="1" x14ac:dyDescent="0.25">
      <c r="A3677" s="31" t="s">
        <v>2442</v>
      </c>
      <c r="B3677" s="31" t="s">
        <v>2610</v>
      </c>
      <c r="C3677" s="31" t="s">
        <v>2408</v>
      </c>
      <c r="D3677" s="41">
        <v>61.308860000000003</v>
      </c>
      <c r="E3677" s="31" t="s">
        <v>2409</v>
      </c>
      <c r="F3677" s="35" t="str">
        <f>INDEX('Crosswalk Particulates'!$B:$B,MATCH('2017 EPA Data'!A3677,'Crosswalk Particulates'!$A:$A,0))</f>
        <v>industry-fuel-natural gas</v>
      </c>
      <c r="G3677" s="39">
        <f>INDEX('Crosswalk Particulates'!$E:$E,MATCH('2017 EPA Data'!$B3677,'Crosswalk Particulates'!$D:$D,0))</f>
        <v>0</v>
      </c>
      <c r="H3677" s="50">
        <f t="shared" si="57"/>
        <v>0</v>
      </c>
    </row>
    <row r="3678" spans="1:8" hidden="1" x14ac:dyDescent="0.25">
      <c r="A3678" s="31" t="s">
        <v>2456</v>
      </c>
      <c r="B3678" s="31" t="s">
        <v>2553</v>
      </c>
      <c r="C3678" s="31" t="s">
        <v>2408</v>
      </c>
      <c r="D3678" s="41">
        <v>61.206428747499999</v>
      </c>
      <c r="E3678" s="31" t="s">
        <v>2409</v>
      </c>
      <c r="F3678" s="35" t="str">
        <f>INDEX('Crosswalk Particulates'!$B:$B,MATCH('2017 EPA Data'!A3678,'Crosswalk Particulates'!$A:$A,0))</f>
        <v>Electricity Sector</v>
      </c>
      <c r="G3678" s="39">
        <f>INDEX('Crosswalk Particulates'!$E:$E,MATCH('2017 EPA Data'!$B3678,'Crosswalk Particulates'!$D:$D,0))</f>
        <v>0</v>
      </c>
      <c r="H3678" s="50">
        <f t="shared" si="57"/>
        <v>0</v>
      </c>
    </row>
    <row r="3679" spans="1:8" hidden="1" x14ac:dyDescent="0.25">
      <c r="A3679" s="31" t="s">
        <v>2475</v>
      </c>
      <c r="B3679" s="31" t="s">
        <v>2577</v>
      </c>
      <c r="C3679" s="31" t="s">
        <v>2408</v>
      </c>
      <c r="D3679" s="41">
        <v>61.129731994099998</v>
      </c>
      <c r="E3679" s="31" t="s">
        <v>2409</v>
      </c>
      <c r="F3679" s="35" t="str">
        <f>INDEX('Crosswalk Particulates'!$B:$B,MATCH('2017 EPA Data'!A3679,'Crosswalk Particulates'!$A:$A,0))</f>
        <v>Electricity Sector</v>
      </c>
      <c r="G3679" s="39">
        <f>INDEX('Crosswalk Particulates'!$E:$E,MATCH('2017 EPA Data'!$B3679,'Crosswalk Particulates'!$D:$D,0))</f>
        <v>0</v>
      </c>
      <c r="H3679" s="50">
        <f t="shared" si="57"/>
        <v>0</v>
      </c>
    </row>
    <row r="3680" spans="1:8" hidden="1" x14ac:dyDescent="0.25">
      <c r="A3680" s="31" t="s">
        <v>2469</v>
      </c>
      <c r="B3680" s="31" t="s">
        <v>2553</v>
      </c>
      <c r="C3680" s="31" t="s">
        <v>2408</v>
      </c>
      <c r="D3680" s="41">
        <v>61.089399284339997</v>
      </c>
      <c r="E3680" s="31" t="s">
        <v>2409</v>
      </c>
      <c r="F3680" s="35" t="str">
        <f>INDEX('Crosswalk Particulates'!$B:$B,MATCH('2017 EPA Data'!A3680,'Crosswalk Particulates'!$A:$A,0))</f>
        <v>process-chemicals-industry</v>
      </c>
      <c r="G3680" s="39">
        <f>INDEX('Crosswalk Particulates'!$E:$E,MATCH('2017 EPA Data'!$B3680,'Crosswalk Particulates'!$D:$D,0))</f>
        <v>0</v>
      </c>
      <c r="H3680" s="50">
        <f t="shared" si="57"/>
        <v>0</v>
      </c>
    </row>
    <row r="3681" spans="1:8" hidden="1" x14ac:dyDescent="0.25">
      <c r="A3681" s="31" t="s">
        <v>2498</v>
      </c>
      <c r="B3681" s="31" t="s">
        <v>2581</v>
      </c>
      <c r="C3681" s="31" t="s">
        <v>2408</v>
      </c>
      <c r="D3681" s="41">
        <v>60.912579999999998</v>
      </c>
      <c r="E3681" s="31" t="s">
        <v>2409</v>
      </c>
      <c r="F3681" s="35" t="str">
        <f>INDEX('Crosswalk Particulates'!$B:$B,MATCH('2017 EPA Data'!A3681,'Crosswalk Particulates'!$A:$A,0))</f>
        <v>process-cement-industry</v>
      </c>
      <c r="G3681" s="39">
        <f>INDEX('Crosswalk Particulates'!$E:$E,MATCH('2017 EPA Data'!$B3681,'Crosswalk Particulates'!$D:$D,0))</f>
        <v>0</v>
      </c>
      <c r="H3681" s="50">
        <f t="shared" si="57"/>
        <v>0</v>
      </c>
    </row>
    <row r="3682" spans="1:8" hidden="1" x14ac:dyDescent="0.25">
      <c r="A3682" s="31" t="s">
        <v>2493</v>
      </c>
      <c r="B3682" s="31" t="s">
        <v>2547</v>
      </c>
      <c r="C3682" s="31" t="s">
        <v>2408</v>
      </c>
      <c r="D3682" s="41">
        <v>60.824601934176002</v>
      </c>
      <c r="E3682" s="31" t="s">
        <v>2409</v>
      </c>
      <c r="F3682" s="35" t="str">
        <f>INDEX('Crosswalk Particulates'!$B:$B,MATCH('2017 EPA Data'!A3682,'Crosswalk Particulates'!$A:$A,0))</f>
        <v>process-other-industry</v>
      </c>
      <c r="G3682" s="39">
        <f>INDEX('Crosswalk Particulates'!$E:$E,MATCH('2017 EPA Data'!$B3682,'Crosswalk Particulates'!$D:$D,0))</f>
        <v>0</v>
      </c>
      <c r="H3682" s="50">
        <f t="shared" si="57"/>
        <v>0</v>
      </c>
    </row>
    <row r="3683" spans="1:8" hidden="1" x14ac:dyDescent="0.25">
      <c r="A3683" s="31" t="s">
        <v>2438</v>
      </c>
      <c r="B3683" s="31" t="s">
        <v>2607</v>
      </c>
      <c r="D3683" s="41">
        <v>60.703494968007561</v>
      </c>
      <c r="E3683" s="31" t="s">
        <v>2413</v>
      </c>
      <c r="F3683" s="35" t="str">
        <f>INDEX('Crosswalk Particulates'!$B:$B,MATCH('2017 EPA Data'!A3683,'Crosswalk Particulates'!$A:$A,0))</f>
        <v>process-other-industry</v>
      </c>
      <c r="G3683" s="39" t="str">
        <f>INDEX('Crosswalk Particulates'!$E:$E,MATCH('2017 EPA Data'!$B3683,'Crosswalk Particulates'!$D:$D,0))</f>
        <v>BC</v>
      </c>
      <c r="H3683" s="50">
        <f t="shared" si="57"/>
        <v>55069349.790900528</v>
      </c>
    </row>
    <row r="3684" spans="1:8" hidden="1" x14ac:dyDescent="0.25">
      <c r="A3684" s="31" t="s">
        <v>2520</v>
      </c>
      <c r="B3684" s="31" t="s">
        <v>2536</v>
      </c>
      <c r="C3684" s="31" t="s">
        <v>2408</v>
      </c>
      <c r="D3684" s="41">
        <v>60.484140800000404</v>
      </c>
      <c r="E3684" s="31" t="s">
        <v>2409</v>
      </c>
      <c r="F3684" s="35" t="str">
        <f>INDEX('Crosswalk Particulates'!$B:$B,MATCH('2017 EPA Data'!A3684,'Crosswalk Particulates'!$A:$A,0))</f>
        <v>industry-fuel-oil</v>
      </c>
      <c r="G3684" s="39">
        <f>INDEX('Crosswalk Particulates'!$E:$E,MATCH('2017 EPA Data'!$B3684,'Crosswalk Particulates'!$D:$D,0))</f>
        <v>0</v>
      </c>
      <c r="H3684" s="50">
        <f t="shared" si="57"/>
        <v>0</v>
      </c>
    </row>
    <row r="3685" spans="1:8" hidden="1" x14ac:dyDescent="0.25">
      <c r="A3685" s="31" t="s">
        <v>2410</v>
      </c>
      <c r="B3685" s="31" t="s">
        <v>2598</v>
      </c>
      <c r="C3685" s="31" t="s">
        <v>2408</v>
      </c>
      <c r="D3685" s="41">
        <v>60.328677990000003</v>
      </c>
      <c r="E3685" s="31" t="s">
        <v>2409</v>
      </c>
      <c r="F3685" s="35" t="str">
        <f>INDEX('Crosswalk Particulates'!$B:$B,MATCH('2017 EPA Data'!A3685,'Crosswalk Particulates'!$A:$A,0))</f>
        <v>process-other-industry</v>
      </c>
      <c r="G3685" s="39">
        <f>INDEX('Crosswalk Particulates'!$E:$E,MATCH('2017 EPA Data'!$B3685,'Crosswalk Particulates'!$D:$D,0))</f>
        <v>0</v>
      </c>
      <c r="H3685" s="50">
        <f t="shared" si="57"/>
        <v>0</v>
      </c>
    </row>
    <row r="3686" spans="1:8" hidden="1" x14ac:dyDescent="0.25">
      <c r="A3686" s="31" t="s">
        <v>2522</v>
      </c>
      <c r="B3686" s="31" t="s">
        <v>2416</v>
      </c>
      <c r="C3686" s="31" t="s">
        <v>2408</v>
      </c>
      <c r="D3686" s="41">
        <v>60.264327954126564</v>
      </c>
      <c r="E3686" s="31" t="s">
        <v>2409</v>
      </c>
      <c r="F3686" s="35" t="str">
        <f>INDEX('Crosswalk Particulates'!$B:$B,MATCH('2017 EPA Data'!A3686,'Crosswalk Particulates'!$A:$A,0))</f>
        <v>Residential Buildings Sector</v>
      </c>
      <c r="G3686" s="39">
        <f>INDEX('Crosswalk Particulates'!$E:$E,MATCH('2017 EPA Data'!$B3686,'Crosswalk Particulates'!$D:$D,0))</f>
        <v>0</v>
      </c>
      <c r="H3686" s="50">
        <f t="shared" si="57"/>
        <v>0</v>
      </c>
    </row>
    <row r="3687" spans="1:8" hidden="1" x14ac:dyDescent="0.25">
      <c r="A3687" s="31" t="s">
        <v>2523</v>
      </c>
      <c r="B3687" s="31" t="s">
        <v>2519</v>
      </c>
      <c r="C3687" s="31" t="s">
        <v>2408</v>
      </c>
      <c r="D3687" s="41">
        <v>60.256475347439817</v>
      </c>
      <c r="E3687" s="31" t="s">
        <v>2409</v>
      </c>
      <c r="F3687" s="35" t="str">
        <f>INDEX('Crosswalk Particulates'!$B:$B,MATCH('2017 EPA Data'!A3687,'Crosswalk Particulates'!$A:$A,0))</f>
        <v>industry-fuel-other</v>
      </c>
      <c r="G3687" s="39">
        <f>INDEX('Crosswalk Particulates'!$E:$E,MATCH('2017 EPA Data'!$B3687,'Crosswalk Particulates'!$D:$D,0))</f>
        <v>0</v>
      </c>
      <c r="H3687" s="50">
        <f t="shared" si="57"/>
        <v>0</v>
      </c>
    </row>
    <row r="3688" spans="1:8" hidden="1" x14ac:dyDescent="0.25">
      <c r="A3688" s="31" t="s">
        <v>2522</v>
      </c>
      <c r="B3688" s="31" t="s">
        <v>2505</v>
      </c>
      <c r="C3688" s="31" t="s">
        <v>2408</v>
      </c>
      <c r="D3688" s="41">
        <v>60.250723934614292</v>
      </c>
      <c r="E3688" s="31" t="s">
        <v>2409</v>
      </c>
      <c r="F3688" s="35" t="str">
        <f>INDEX('Crosswalk Particulates'!$B:$B,MATCH('2017 EPA Data'!A3688,'Crosswalk Particulates'!$A:$A,0))</f>
        <v>Residential Buildings Sector</v>
      </c>
      <c r="G3688" s="39">
        <f>INDEX('Crosswalk Particulates'!$E:$E,MATCH('2017 EPA Data'!$B3688,'Crosswalk Particulates'!$D:$D,0))</f>
        <v>0</v>
      </c>
      <c r="H3688" s="50">
        <f t="shared" si="57"/>
        <v>0</v>
      </c>
    </row>
    <row r="3689" spans="1:8" hidden="1" x14ac:dyDescent="0.25">
      <c r="A3689" s="31" t="s">
        <v>2446</v>
      </c>
      <c r="B3689" s="31" t="s">
        <v>2681</v>
      </c>
      <c r="C3689" s="31" t="s">
        <v>2408</v>
      </c>
      <c r="D3689" s="41">
        <v>60</v>
      </c>
      <c r="E3689" s="31" t="s">
        <v>2409</v>
      </c>
      <c r="F3689" s="35" t="str">
        <f>INDEX('Crosswalk Particulates'!$B:$B,MATCH('2017 EPA Data'!A3689,'Crosswalk Particulates'!$A:$A,0))</f>
        <v>process-other-industry</v>
      </c>
      <c r="G3689" s="39">
        <f>INDEX('Crosswalk Particulates'!$E:$E,MATCH('2017 EPA Data'!$B3689,'Crosswalk Particulates'!$D:$D,0))</f>
        <v>0</v>
      </c>
      <c r="H3689" s="50">
        <f t="shared" si="57"/>
        <v>0</v>
      </c>
    </row>
    <row r="3690" spans="1:8" hidden="1" x14ac:dyDescent="0.25">
      <c r="A3690" s="31" t="s">
        <v>2538</v>
      </c>
      <c r="B3690" s="31" t="s">
        <v>2597</v>
      </c>
      <c r="C3690" s="31" t="s">
        <v>2408</v>
      </c>
      <c r="D3690" s="41">
        <v>59.813310095200002</v>
      </c>
      <c r="E3690" s="31" t="s">
        <v>2409</v>
      </c>
      <c r="F3690" s="35" t="str">
        <f>INDEX('Crosswalk Particulates'!$B:$B,MATCH('2017 EPA Data'!A3690,'Crosswalk Particulates'!$A:$A,0))</f>
        <v>process-mining-industry</v>
      </c>
      <c r="G3690" s="39">
        <f>INDEX('Crosswalk Particulates'!$E:$E,MATCH('2017 EPA Data'!$B3690,'Crosswalk Particulates'!$D:$D,0))</f>
        <v>0</v>
      </c>
      <c r="H3690" s="50">
        <f t="shared" si="57"/>
        <v>0</v>
      </c>
    </row>
    <row r="3691" spans="1:8" hidden="1" x14ac:dyDescent="0.25">
      <c r="A3691" s="31" t="s">
        <v>2493</v>
      </c>
      <c r="B3691" s="31" t="s">
        <v>2632</v>
      </c>
      <c r="C3691" s="31" t="s">
        <v>2408</v>
      </c>
      <c r="D3691" s="41">
        <v>59.8</v>
      </c>
      <c r="E3691" s="31" t="s">
        <v>2409</v>
      </c>
      <c r="F3691" s="35" t="str">
        <f>INDEX('Crosswalk Particulates'!$B:$B,MATCH('2017 EPA Data'!A3691,'Crosswalk Particulates'!$A:$A,0))</f>
        <v>process-other-industry</v>
      </c>
      <c r="G3691" s="39">
        <f>INDEX('Crosswalk Particulates'!$E:$E,MATCH('2017 EPA Data'!$B3691,'Crosswalk Particulates'!$D:$D,0))</f>
        <v>0</v>
      </c>
      <c r="H3691" s="50">
        <f t="shared" si="57"/>
        <v>0</v>
      </c>
    </row>
    <row r="3692" spans="1:8" hidden="1" x14ac:dyDescent="0.25">
      <c r="A3692" s="31" t="s">
        <v>2491</v>
      </c>
      <c r="B3692" s="31" t="s">
        <v>2616</v>
      </c>
      <c r="C3692" s="31" t="s">
        <v>2408</v>
      </c>
      <c r="D3692" s="41">
        <v>59.480062085405997</v>
      </c>
      <c r="E3692" s="31" t="s">
        <v>2409</v>
      </c>
      <c r="F3692" s="35" t="str">
        <f>INDEX('Crosswalk Particulates'!$B:$B,MATCH('2017 EPA Data'!A3692,'Crosswalk Particulates'!$A:$A,0))</f>
        <v>industry-fuel-biomass</v>
      </c>
      <c r="G3692" s="39">
        <f>INDEX('Crosswalk Particulates'!$E:$E,MATCH('2017 EPA Data'!$B3692,'Crosswalk Particulates'!$D:$D,0))</f>
        <v>0</v>
      </c>
      <c r="H3692" s="50">
        <f t="shared" si="57"/>
        <v>0</v>
      </c>
    </row>
    <row r="3693" spans="1:8" hidden="1" x14ac:dyDescent="0.25">
      <c r="A3693" s="31" t="s">
        <v>2556</v>
      </c>
      <c r="B3693" s="31" t="s">
        <v>2621</v>
      </c>
      <c r="C3693" s="31" t="s">
        <v>2408</v>
      </c>
      <c r="D3693" s="41">
        <v>59.001202431999999</v>
      </c>
      <c r="E3693" s="31" t="s">
        <v>2409</v>
      </c>
      <c r="F3693" s="35" t="str">
        <f>INDEX('Crosswalk Particulates'!$B:$B,MATCH('2017 EPA Data'!A3693,'Crosswalk Particulates'!$A:$A,0))</f>
        <v>Commercial Buildings Sector</v>
      </c>
      <c r="G3693" s="39">
        <f>INDEX('Crosswalk Particulates'!$E:$E,MATCH('2017 EPA Data'!$B3693,'Crosswalk Particulates'!$D:$D,0))</f>
        <v>0</v>
      </c>
      <c r="H3693" s="50">
        <f t="shared" si="57"/>
        <v>0</v>
      </c>
    </row>
    <row r="3694" spans="1:8" hidden="1" x14ac:dyDescent="0.25">
      <c r="A3694" s="31" t="s">
        <v>2456</v>
      </c>
      <c r="B3694" s="31" t="s">
        <v>2528</v>
      </c>
      <c r="C3694" s="31" t="s">
        <v>2408</v>
      </c>
      <c r="D3694" s="41">
        <v>58.758684689671</v>
      </c>
      <c r="E3694" s="31" t="s">
        <v>2409</v>
      </c>
      <c r="F3694" s="35" t="str">
        <f>INDEX('Crosswalk Particulates'!$B:$B,MATCH('2017 EPA Data'!A3694,'Crosswalk Particulates'!$A:$A,0))</f>
        <v>Electricity Sector</v>
      </c>
      <c r="G3694" s="39">
        <f>INDEX('Crosswalk Particulates'!$E:$E,MATCH('2017 EPA Data'!$B3694,'Crosswalk Particulates'!$D:$D,0))</f>
        <v>0</v>
      </c>
      <c r="H3694" s="50">
        <f t="shared" si="57"/>
        <v>0</v>
      </c>
    </row>
    <row r="3695" spans="1:8" hidden="1" x14ac:dyDescent="0.25">
      <c r="A3695" s="31" t="s">
        <v>2429</v>
      </c>
      <c r="B3695" s="31" t="s">
        <v>2588</v>
      </c>
      <c r="C3695" s="31" t="s">
        <v>2408</v>
      </c>
      <c r="D3695" s="41">
        <v>58.3787606</v>
      </c>
      <c r="E3695" s="31" t="s">
        <v>2409</v>
      </c>
      <c r="F3695" s="35" t="str">
        <f>INDEX('Crosswalk Particulates'!$B:$B,MATCH('2017 EPA Data'!A3695,'Crosswalk Particulates'!$A:$A,0))</f>
        <v>process-other-industry</v>
      </c>
      <c r="G3695" s="39">
        <f>INDEX('Crosswalk Particulates'!$E:$E,MATCH('2017 EPA Data'!$B3695,'Crosswalk Particulates'!$D:$D,0))</f>
        <v>0</v>
      </c>
      <c r="H3695" s="50">
        <f t="shared" si="57"/>
        <v>0</v>
      </c>
    </row>
    <row r="3696" spans="1:8" hidden="1" x14ac:dyDescent="0.25">
      <c r="A3696" s="31" t="s">
        <v>2520</v>
      </c>
      <c r="B3696" s="31" t="s">
        <v>2541</v>
      </c>
      <c r="C3696" s="31" t="s">
        <v>2408</v>
      </c>
      <c r="D3696" s="41">
        <v>58.032901461999998</v>
      </c>
      <c r="E3696" s="31" t="s">
        <v>2409</v>
      </c>
      <c r="F3696" s="35" t="str">
        <f>INDEX('Crosswalk Particulates'!$B:$B,MATCH('2017 EPA Data'!A3696,'Crosswalk Particulates'!$A:$A,0))</f>
        <v>industry-fuel-oil</v>
      </c>
      <c r="G3696" s="39">
        <f>INDEX('Crosswalk Particulates'!$E:$E,MATCH('2017 EPA Data'!$B3696,'Crosswalk Particulates'!$D:$D,0))</f>
        <v>0</v>
      </c>
      <c r="H3696" s="50">
        <f t="shared" si="57"/>
        <v>0</v>
      </c>
    </row>
    <row r="3697" spans="1:8" hidden="1" x14ac:dyDescent="0.25">
      <c r="A3697" s="31" t="s">
        <v>2546</v>
      </c>
      <c r="B3697" s="31" t="s">
        <v>2563</v>
      </c>
      <c r="C3697" s="31" t="s">
        <v>2408</v>
      </c>
      <c r="D3697" s="41">
        <v>57.990063336884553</v>
      </c>
      <c r="E3697" s="31" t="s">
        <v>2409</v>
      </c>
      <c r="F3697" s="35" t="str">
        <f>INDEX('Crosswalk Particulates'!$B:$B,MATCH('2017 EPA Data'!A3697,'Crosswalk Particulates'!$A:$A,0))</f>
        <v>Commercial Buildings Sector</v>
      </c>
      <c r="G3697" s="39">
        <f>INDEX('Crosswalk Particulates'!$E:$E,MATCH('2017 EPA Data'!$B3697,'Crosswalk Particulates'!$D:$D,0))</f>
        <v>0</v>
      </c>
      <c r="H3697" s="50">
        <f t="shared" si="57"/>
        <v>0</v>
      </c>
    </row>
    <row r="3698" spans="1:8" hidden="1" x14ac:dyDescent="0.25">
      <c r="A3698" s="31" t="s">
        <v>2486</v>
      </c>
      <c r="B3698" s="31" t="s">
        <v>2553</v>
      </c>
      <c r="C3698" s="31" t="s">
        <v>2408</v>
      </c>
      <c r="D3698" s="41">
        <v>57.605768585600003</v>
      </c>
      <c r="E3698" s="31" t="s">
        <v>2409</v>
      </c>
      <c r="F3698" s="35" t="str">
        <f>INDEX('Crosswalk Particulates'!$B:$B,MATCH('2017 EPA Data'!A3698,'Crosswalk Particulates'!$A:$A,0))</f>
        <v>process-other-industry</v>
      </c>
      <c r="G3698" s="39">
        <f>INDEX('Crosswalk Particulates'!$E:$E,MATCH('2017 EPA Data'!$B3698,'Crosswalk Particulates'!$D:$D,0))</f>
        <v>0</v>
      </c>
      <c r="H3698" s="50">
        <f t="shared" si="57"/>
        <v>0</v>
      </c>
    </row>
    <row r="3699" spans="1:8" hidden="1" x14ac:dyDescent="0.25">
      <c r="A3699" s="31" t="s">
        <v>2510</v>
      </c>
      <c r="B3699" s="31" t="s">
        <v>2685</v>
      </c>
      <c r="C3699" s="31" t="s">
        <v>2408</v>
      </c>
      <c r="D3699" s="41">
        <v>57.6</v>
      </c>
      <c r="E3699" s="31" t="s">
        <v>2409</v>
      </c>
      <c r="F3699" s="35" t="str">
        <f>INDEX('Crosswalk Particulates'!$B:$B,MATCH('2017 EPA Data'!A3699,'Crosswalk Particulates'!$A:$A,0))</f>
        <v>process-iron and steel-industry</v>
      </c>
      <c r="G3699" s="39">
        <f>INDEX('Crosswalk Particulates'!$E:$E,MATCH('2017 EPA Data'!$B3699,'Crosswalk Particulates'!$D:$D,0))</f>
        <v>0</v>
      </c>
      <c r="H3699" s="50">
        <f t="shared" si="57"/>
        <v>0</v>
      </c>
    </row>
    <row r="3700" spans="1:8" hidden="1" x14ac:dyDescent="0.25">
      <c r="A3700" s="31" t="s">
        <v>2450</v>
      </c>
      <c r="B3700" s="31" t="s">
        <v>2455</v>
      </c>
      <c r="C3700" s="31" t="s">
        <v>2408</v>
      </c>
      <c r="D3700" s="41">
        <v>57.48</v>
      </c>
      <c r="E3700" s="31" t="s">
        <v>2409</v>
      </c>
      <c r="F3700" s="35" t="str">
        <f>INDEX('Crosswalk Particulates'!$B:$B,MATCH('2017 EPA Data'!A3700,'Crosswalk Particulates'!$A:$A,0))</f>
        <v>process-waste-industry</v>
      </c>
      <c r="G3700" s="39">
        <f>INDEX('Crosswalk Particulates'!$E:$E,MATCH('2017 EPA Data'!$B3700,'Crosswalk Particulates'!$D:$D,0))</f>
        <v>0</v>
      </c>
      <c r="H3700" s="50">
        <f t="shared" si="57"/>
        <v>0</v>
      </c>
    </row>
    <row r="3701" spans="1:8" hidden="1" x14ac:dyDescent="0.25">
      <c r="A3701" s="31" t="s">
        <v>2433</v>
      </c>
      <c r="B3701" s="31" t="s">
        <v>2464</v>
      </c>
      <c r="C3701" s="31" t="s">
        <v>2408</v>
      </c>
      <c r="D3701" s="41">
        <v>57.427956000000002</v>
      </c>
      <c r="E3701" s="31" t="s">
        <v>2409</v>
      </c>
      <c r="F3701" s="35" t="str">
        <f>INDEX('Crosswalk Particulates'!$B:$B,MATCH('2017 EPA Data'!A3701,'Crosswalk Particulates'!$A:$A,0))</f>
        <v>process-ngps-industry</v>
      </c>
      <c r="G3701" s="39">
        <f>INDEX('Crosswalk Particulates'!$E:$E,MATCH('2017 EPA Data'!$B3701,'Crosswalk Particulates'!$D:$D,0))</f>
        <v>0</v>
      </c>
      <c r="H3701" s="50">
        <f t="shared" si="57"/>
        <v>0</v>
      </c>
    </row>
    <row r="3702" spans="1:8" hidden="1" x14ac:dyDescent="0.25">
      <c r="A3702" s="31" t="s">
        <v>2538</v>
      </c>
      <c r="B3702" s="31" t="s">
        <v>2496</v>
      </c>
      <c r="C3702" s="31" t="s">
        <v>2448</v>
      </c>
      <c r="D3702" s="41">
        <v>57.400297020410001</v>
      </c>
      <c r="E3702" s="31" t="s">
        <v>2413</v>
      </c>
      <c r="F3702" s="35" t="str">
        <f>INDEX('Crosswalk Particulates'!$B:$B,MATCH('2017 EPA Data'!A3702,'Crosswalk Particulates'!$A:$A,0))</f>
        <v>process-mining-industry</v>
      </c>
      <c r="G3702" s="39">
        <f>INDEX('Crosswalk Particulates'!$E:$E,MATCH('2017 EPA Data'!$B3702,'Crosswalk Particulates'!$D:$D,0))</f>
        <v>0</v>
      </c>
      <c r="H3702" s="50">
        <f t="shared" si="57"/>
        <v>52072735.455915317</v>
      </c>
    </row>
    <row r="3703" spans="1:8" hidden="1" x14ac:dyDescent="0.25">
      <c r="A3703" s="31" t="s">
        <v>2429</v>
      </c>
      <c r="B3703" s="31" t="s">
        <v>2651</v>
      </c>
      <c r="C3703" s="31" t="s">
        <v>2408</v>
      </c>
      <c r="D3703" s="41">
        <v>57.37068</v>
      </c>
      <c r="E3703" s="31" t="s">
        <v>2409</v>
      </c>
      <c r="F3703" s="35" t="str">
        <f>INDEX('Crosswalk Particulates'!$B:$B,MATCH('2017 EPA Data'!A3703,'Crosswalk Particulates'!$A:$A,0))</f>
        <v>process-other-industry</v>
      </c>
      <c r="G3703" s="39">
        <f>INDEX('Crosswalk Particulates'!$E:$E,MATCH('2017 EPA Data'!$B3703,'Crosswalk Particulates'!$D:$D,0))</f>
        <v>0</v>
      </c>
      <c r="H3703" s="50">
        <f t="shared" si="57"/>
        <v>0</v>
      </c>
    </row>
    <row r="3704" spans="1:8" hidden="1" x14ac:dyDescent="0.25">
      <c r="A3704" s="31" t="s">
        <v>2473</v>
      </c>
      <c r="B3704" s="31" t="s">
        <v>2536</v>
      </c>
      <c r="C3704" s="31" t="s">
        <v>2408</v>
      </c>
      <c r="D3704" s="41">
        <v>57.286387565040002</v>
      </c>
      <c r="E3704" s="31" t="s">
        <v>2409</v>
      </c>
      <c r="F3704" s="35" t="str">
        <f>INDEX('Crosswalk Particulates'!$B:$B,MATCH('2017 EPA Data'!A3704,'Crosswalk Particulates'!$A:$A,0))</f>
        <v>Commercial Buildings Sector</v>
      </c>
      <c r="G3704" s="39">
        <f>INDEX('Crosswalk Particulates'!$E:$E,MATCH('2017 EPA Data'!$B3704,'Crosswalk Particulates'!$D:$D,0))</f>
        <v>0</v>
      </c>
      <c r="H3704" s="50">
        <f t="shared" si="57"/>
        <v>0</v>
      </c>
    </row>
    <row r="3705" spans="1:8" hidden="1" x14ac:dyDescent="0.25">
      <c r="A3705" s="31" t="s">
        <v>2560</v>
      </c>
      <c r="B3705" s="31" t="s">
        <v>2532</v>
      </c>
      <c r="C3705" s="31" t="s">
        <v>2408</v>
      </c>
      <c r="D3705" s="41">
        <v>57.239199999999997</v>
      </c>
      <c r="E3705" s="31" t="s">
        <v>2409</v>
      </c>
      <c r="F3705" s="35" t="str">
        <f>INDEX('Crosswalk Particulates'!$B:$B,MATCH('2017 EPA Data'!A3705,'Crosswalk Particulates'!$A:$A,0))</f>
        <v>Commercial Buildings Sector</v>
      </c>
      <c r="G3705" s="39">
        <f>INDEX('Crosswalk Particulates'!$E:$E,MATCH('2017 EPA Data'!$B3705,'Crosswalk Particulates'!$D:$D,0))</f>
        <v>0</v>
      </c>
      <c r="H3705" s="50">
        <f t="shared" si="57"/>
        <v>0</v>
      </c>
    </row>
    <row r="3706" spans="1:8" hidden="1" x14ac:dyDescent="0.25">
      <c r="A3706" s="31" t="s">
        <v>2560</v>
      </c>
      <c r="B3706" s="31" t="s">
        <v>2644</v>
      </c>
      <c r="D3706" s="41">
        <v>57.148284374601168</v>
      </c>
      <c r="E3706" s="31" t="s">
        <v>2413</v>
      </c>
      <c r="F3706" s="35" t="str">
        <f>INDEX('Crosswalk Particulates'!$B:$B,MATCH('2017 EPA Data'!A3706,'Crosswalk Particulates'!$A:$A,0))</f>
        <v>Commercial Buildings Sector</v>
      </c>
      <c r="G3706" s="39">
        <f>INDEX('Crosswalk Particulates'!$E:$E,MATCH('2017 EPA Data'!$B3706,'Crosswalk Particulates'!$D:$D,0))</f>
        <v>0</v>
      </c>
      <c r="H3706" s="50">
        <f t="shared" si="57"/>
        <v>51844113.157461308</v>
      </c>
    </row>
    <row r="3707" spans="1:8" hidden="1" x14ac:dyDescent="0.25">
      <c r="A3707" s="31" t="s">
        <v>2555</v>
      </c>
      <c r="B3707" s="31" t="s">
        <v>2435</v>
      </c>
      <c r="C3707" s="31" t="s">
        <v>2408</v>
      </c>
      <c r="D3707" s="41">
        <v>57.059357978960001</v>
      </c>
      <c r="E3707" s="31" t="s">
        <v>2409</v>
      </c>
      <c r="F3707" s="35" t="str">
        <f>INDEX('Crosswalk Particulates'!$B:$B,MATCH('2017 EPA Data'!A3707,'Crosswalk Particulates'!$A:$A,0))</f>
        <v>Commercial Buildings Sector</v>
      </c>
      <c r="G3707" s="39">
        <f>INDEX('Crosswalk Particulates'!$E:$E,MATCH('2017 EPA Data'!$B3707,'Crosswalk Particulates'!$D:$D,0))</f>
        <v>0</v>
      </c>
      <c r="H3707" s="50">
        <f t="shared" si="57"/>
        <v>0</v>
      </c>
    </row>
    <row r="3708" spans="1:8" hidden="1" x14ac:dyDescent="0.25">
      <c r="A3708" s="31" t="s">
        <v>2538</v>
      </c>
      <c r="B3708" s="31" t="s">
        <v>2607</v>
      </c>
      <c r="D3708" s="41">
        <v>56.823100845570458</v>
      </c>
      <c r="E3708" s="31" t="s">
        <v>2413</v>
      </c>
      <c r="F3708" s="35" t="str">
        <f>INDEX('Crosswalk Particulates'!$B:$B,MATCH('2017 EPA Data'!A3708,'Crosswalk Particulates'!$A:$A,0))</f>
        <v>process-mining-industry</v>
      </c>
      <c r="G3708" s="39" t="str">
        <f>INDEX('Crosswalk Particulates'!$E:$E,MATCH('2017 EPA Data'!$B3708,'Crosswalk Particulates'!$D:$D,0))</f>
        <v>BC</v>
      </c>
      <c r="H3708" s="50">
        <f t="shared" si="57"/>
        <v>51549111.271394134</v>
      </c>
    </row>
    <row r="3709" spans="1:8" hidden="1" x14ac:dyDescent="0.25">
      <c r="A3709" s="31" t="s">
        <v>2523</v>
      </c>
      <c r="B3709" s="31" t="s">
        <v>2653</v>
      </c>
      <c r="C3709" s="31" t="s">
        <v>2408</v>
      </c>
      <c r="D3709" s="41">
        <v>56.292999999999999</v>
      </c>
      <c r="E3709" s="31" t="s">
        <v>2409</v>
      </c>
      <c r="F3709" s="35" t="str">
        <f>INDEX('Crosswalk Particulates'!$B:$B,MATCH('2017 EPA Data'!A3709,'Crosswalk Particulates'!$A:$A,0))</f>
        <v>industry-fuel-other</v>
      </c>
      <c r="G3709" s="39">
        <f>INDEX('Crosswalk Particulates'!$E:$E,MATCH('2017 EPA Data'!$B3709,'Crosswalk Particulates'!$D:$D,0))</f>
        <v>0</v>
      </c>
      <c r="H3709" s="50">
        <f t="shared" si="57"/>
        <v>0</v>
      </c>
    </row>
    <row r="3710" spans="1:8" hidden="1" x14ac:dyDescent="0.25">
      <c r="A3710" s="31" t="s">
        <v>2498</v>
      </c>
      <c r="B3710" s="31" t="s">
        <v>2588</v>
      </c>
      <c r="C3710" s="31" t="s">
        <v>2408</v>
      </c>
      <c r="D3710" s="41">
        <v>56.286630000000002</v>
      </c>
      <c r="E3710" s="31" t="s">
        <v>2409</v>
      </c>
      <c r="F3710" s="35" t="str">
        <f>INDEX('Crosswalk Particulates'!$B:$B,MATCH('2017 EPA Data'!A3710,'Crosswalk Particulates'!$A:$A,0))</f>
        <v>process-cement-industry</v>
      </c>
      <c r="G3710" s="39">
        <f>INDEX('Crosswalk Particulates'!$E:$E,MATCH('2017 EPA Data'!$B3710,'Crosswalk Particulates'!$D:$D,0))</f>
        <v>0</v>
      </c>
      <c r="H3710" s="50">
        <f t="shared" si="57"/>
        <v>0</v>
      </c>
    </row>
    <row r="3711" spans="1:8" hidden="1" x14ac:dyDescent="0.25">
      <c r="A3711" s="31" t="s">
        <v>2540</v>
      </c>
      <c r="B3711" s="31" t="s">
        <v>2554</v>
      </c>
      <c r="C3711" s="31" t="s">
        <v>2408</v>
      </c>
      <c r="D3711" s="41">
        <v>56.146992232432041</v>
      </c>
      <c r="E3711" s="31" t="s">
        <v>2409</v>
      </c>
      <c r="F3711" s="35" t="str">
        <f>INDEX('Crosswalk Particulates'!$B:$B,MATCH('2017 EPA Data'!A3711,'Crosswalk Particulates'!$A:$A,0))</f>
        <v>Electricity Sector</v>
      </c>
      <c r="G3711" s="39">
        <f>INDEX('Crosswalk Particulates'!$E:$E,MATCH('2017 EPA Data'!$B3711,'Crosswalk Particulates'!$D:$D,0))</f>
        <v>0</v>
      </c>
      <c r="H3711" s="50">
        <f t="shared" si="57"/>
        <v>0</v>
      </c>
    </row>
    <row r="3712" spans="1:8" hidden="1" x14ac:dyDescent="0.25">
      <c r="A3712" s="31" t="s">
        <v>2444</v>
      </c>
      <c r="B3712" s="31" t="s">
        <v>2521</v>
      </c>
      <c r="D3712" s="41">
        <v>56.132765827354078</v>
      </c>
      <c r="E3712" s="31" t="s">
        <v>2413</v>
      </c>
      <c r="F3712" s="35" t="str">
        <f>INDEX('Crosswalk Particulates'!$B:$B,MATCH('2017 EPA Data'!A3712,'Crosswalk Particulates'!$A:$A,0))</f>
        <v>process-other-industry</v>
      </c>
      <c r="G3712" s="39">
        <f>INDEX('Crosswalk Particulates'!$E:$E,MATCH('2017 EPA Data'!$B3712,'Crosswalk Particulates'!$D:$D,0))</f>
        <v>0</v>
      </c>
      <c r="H3712" s="50">
        <f t="shared" si="57"/>
        <v>50922849.132597983</v>
      </c>
    </row>
    <row r="3713" spans="1:8" hidden="1" x14ac:dyDescent="0.25">
      <c r="A3713" s="31" t="s">
        <v>2555</v>
      </c>
      <c r="B3713" s="31" t="s">
        <v>2512</v>
      </c>
      <c r="C3713" s="31" t="s">
        <v>2408</v>
      </c>
      <c r="D3713" s="41">
        <v>56.094085373041729</v>
      </c>
      <c r="E3713" s="31" t="s">
        <v>2409</v>
      </c>
      <c r="F3713" s="35" t="str">
        <f>INDEX('Crosswalk Particulates'!$B:$B,MATCH('2017 EPA Data'!A3713,'Crosswalk Particulates'!$A:$A,0))</f>
        <v>Commercial Buildings Sector</v>
      </c>
      <c r="G3713" s="39">
        <f>INDEX('Crosswalk Particulates'!$E:$E,MATCH('2017 EPA Data'!$B3713,'Crosswalk Particulates'!$D:$D,0))</f>
        <v>0</v>
      </c>
      <c r="H3713" s="50">
        <f t="shared" si="57"/>
        <v>0</v>
      </c>
    </row>
    <row r="3714" spans="1:8" hidden="1" x14ac:dyDescent="0.25">
      <c r="A3714" s="31" t="s">
        <v>2540</v>
      </c>
      <c r="B3714" s="31" t="s">
        <v>2453</v>
      </c>
      <c r="C3714" s="31" t="s">
        <v>2408</v>
      </c>
      <c r="D3714" s="41">
        <v>55.925053423999998</v>
      </c>
      <c r="E3714" s="31" t="s">
        <v>2409</v>
      </c>
      <c r="F3714" s="35" t="str">
        <f>INDEX('Crosswalk Particulates'!$B:$B,MATCH('2017 EPA Data'!A3714,'Crosswalk Particulates'!$A:$A,0))</f>
        <v>Electricity Sector</v>
      </c>
      <c r="G3714" s="39">
        <f>INDEX('Crosswalk Particulates'!$E:$E,MATCH('2017 EPA Data'!$B3714,'Crosswalk Particulates'!$D:$D,0))</f>
        <v>0</v>
      </c>
      <c r="H3714" s="50">
        <f t="shared" si="57"/>
        <v>0</v>
      </c>
    </row>
    <row r="3715" spans="1:8" hidden="1" x14ac:dyDescent="0.25">
      <c r="A3715" s="31" t="s">
        <v>2475</v>
      </c>
      <c r="B3715" s="31" t="s">
        <v>2575</v>
      </c>
      <c r="C3715" s="31" t="s">
        <v>2408</v>
      </c>
      <c r="D3715" s="41">
        <v>55.889677682829998</v>
      </c>
      <c r="E3715" s="31" t="s">
        <v>2409</v>
      </c>
      <c r="F3715" s="35" t="str">
        <f>INDEX('Crosswalk Particulates'!$B:$B,MATCH('2017 EPA Data'!A3715,'Crosswalk Particulates'!$A:$A,0))</f>
        <v>Electricity Sector</v>
      </c>
      <c r="G3715" s="39">
        <f>INDEX('Crosswalk Particulates'!$E:$E,MATCH('2017 EPA Data'!$B3715,'Crosswalk Particulates'!$D:$D,0))</f>
        <v>0</v>
      </c>
      <c r="H3715" s="50">
        <f t="shared" si="57"/>
        <v>0</v>
      </c>
    </row>
    <row r="3716" spans="1:8" hidden="1" x14ac:dyDescent="0.25">
      <c r="A3716" s="31" t="s">
        <v>2523</v>
      </c>
      <c r="B3716" s="31" t="s">
        <v>2566</v>
      </c>
      <c r="C3716" s="31" t="s">
        <v>2408</v>
      </c>
      <c r="D3716" s="41">
        <v>55.65178646141554</v>
      </c>
      <c r="E3716" s="31" t="s">
        <v>2409</v>
      </c>
      <c r="F3716" s="35" t="str">
        <f>INDEX('Crosswalk Particulates'!$B:$B,MATCH('2017 EPA Data'!A3716,'Crosswalk Particulates'!$A:$A,0))</f>
        <v>industry-fuel-other</v>
      </c>
      <c r="G3716" s="39">
        <f>INDEX('Crosswalk Particulates'!$E:$E,MATCH('2017 EPA Data'!$B3716,'Crosswalk Particulates'!$D:$D,0))</f>
        <v>0</v>
      </c>
      <c r="H3716" s="50">
        <f t="shared" ref="H3716:H3779" si="58">IF(E3716="TON",D3716/metricton_to_shortton,0)*10^6</f>
        <v>0</v>
      </c>
    </row>
    <row r="3717" spans="1:8" hidden="1" x14ac:dyDescent="0.25">
      <c r="A3717" s="31" t="s">
        <v>2538</v>
      </c>
      <c r="B3717" s="31" t="s">
        <v>2611</v>
      </c>
      <c r="C3717" s="31" t="s">
        <v>2408</v>
      </c>
      <c r="D3717" s="41">
        <v>55.607655674867999</v>
      </c>
      <c r="E3717" s="31" t="s">
        <v>2409</v>
      </c>
      <c r="F3717" s="35" t="str">
        <f>INDEX('Crosswalk Particulates'!$B:$B,MATCH('2017 EPA Data'!A3717,'Crosswalk Particulates'!$A:$A,0))</f>
        <v>process-mining-industry</v>
      </c>
      <c r="G3717" s="39">
        <f>INDEX('Crosswalk Particulates'!$E:$E,MATCH('2017 EPA Data'!$B3717,'Crosswalk Particulates'!$D:$D,0))</f>
        <v>0</v>
      </c>
      <c r="H3717" s="50">
        <f t="shared" si="58"/>
        <v>0</v>
      </c>
    </row>
    <row r="3718" spans="1:8" hidden="1" x14ac:dyDescent="0.25">
      <c r="A3718" s="31" t="s">
        <v>2433</v>
      </c>
      <c r="B3718" s="31" t="s">
        <v>2559</v>
      </c>
      <c r="C3718" s="31" t="s">
        <v>2408</v>
      </c>
      <c r="D3718" s="41">
        <v>55.482489999999999</v>
      </c>
      <c r="E3718" s="31" t="s">
        <v>2409</v>
      </c>
      <c r="F3718" s="35" t="str">
        <f>INDEX('Crosswalk Particulates'!$B:$B,MATCH('2017 EPA Data'!A3718,'Crosswalk Particulates'!$A:$A,0))</f>
        <v>process-ngps-industry</v>
      </c>
      <c r="G3718" s="39">
        <f>INDEX('Crosswalk Particulates'!$E:$E,MATCH('2017 EPA Data'!$B3718,'Crosswalk Particulates'!$D:$D,0))</f>
        <v>0</v>
      </c>
      <c r="H3718" s="50">
        <f t="shared" si="58"/>
        <v>0</v>
      </c>
    </row>
    <row r="3719" spans="1:8" hidden="1" x14ac:dyDescent="0.25">
      <c r="A3719" s="31" t="s">
        <v>2446</v>
      </c>
      <c r="B3719" s="31" t="s">
        <v>2426</v>
      </c>
      <c r="C3719" s="31" t="s">
        <v>2408</v>
      </c>
      <c r="D3719" s="41">
        <v>55.30645950848178</v>
      </c>
      <c r="E3719" s="31" t="s">
        <v>2409</v>
      </c>
      <c r="F3719" s="35" t="str">
        <f>INDEX('Crosswalk Particulates'!$B:$B,MATCH('2017 EPA Data'!A3719,'Crosswalk Particulates'!$A:$A,0))</f>
        <v>process-other-industry</v>
      </c>
      <c r="G3719" s="39">
        <f>INDEX('Crosswalk Particulates'!$E:$E,MATCH('2017 EPA Data'!$B3719,'Crosswalk Particulates'!$D:$D,0))</f>
        <v>0</v>
      </c>
      <c r="H3719" s="50">
        <f t="shared" si="58"/>
        <v>0</v>
      </c>
    </row>
    <row r="3720" spans="1:8" hidden="1" x14ac:dyDescent="0.25">
      <c r="A3720" s="31" t="s">
        <v>2460</v>
      </c>
      <c r="B3720" s="31" t="s">
        <v>2534</v>
      </c>
      <c r="C3720" s="31" t="s">
        <v>2408</v>
      </c>
      <c r="D3720" s="41">
        <v>55.278941253620246</v>
      </c>
      <c r="E3720" s="31" t="s">
        <v>2409</v>
      </c>
      <c r="F3720" s="35" t="str">
        <f>INDEX('Crosswalk Particulates'!$B:$B,MATCH('2017 EPA Data'!A3720,'Crosswalk Particulates'!$A:$A,0))</f>
        <v>Transportation Sector</v>
      </c>
      <c r="G3720" s="39">
        <f>INDEX('Crosswalk Particulates'!$E:$E,MATCH('2017 EPA Data'!$B3720,'Crosswalk Particulates'!$D:$D,0))</f>
        <v>0</v>
      </c>
      <c r="H3720" s="50">
        <f t="shared" si="58"/>
        <v>0</v>
      </c>
    </row>
    <row r="3721" spans="1:8" hidden="1" x14ac:dyDescent="0.25">
      <c r="A3721" s="31" t="s">
        <v>2493</v>
      </c>
      <c r="B3721" s="31" t="s">
        <v>2574</v>
      </c>
      <c r="C3721" s="31" t="s">
        <v>2408</v>
      </c>
      <c r="D3721" s="41">
        <v>55.101599999999998</v>
      </c>
      <c r="E3721" s="31" t="s">
        <v>2409</v>
      </c>
      <c r="F3721" s="35" t="str">
        <f>INDEX('Crosswalk Particulates'!$B:$B,MATCH('2017 EPA Data'!A3721,'Crosswalk Particulates'!$A:$A,0))</f>
        <v>process-other-industry</v>
      </c>
      <c r="G3721" s="39">
        <f>INDEX('Crosswalk Particulates'!$E:$E,MATCH('2017 EPA Data'!$B3721,'Crosswalk Particulates'!$D:$D,0))</f>
        <v>0</v>
      </c>
      <c r="H3721" s="50">
        <f t="shared" si="58"/>
        <v>0</v>
      </c>
    </row>
    <row r="3722" spans="1:8" hidden="1" x14ac:dyDescent="0.25">
      <c r="A3722" s="31" t="s">
        <v>2450</v>
      </c>
      <c r="B3722" s="31" t="s">
        <v>2708</v>
      </c>
      <c r="C3722" s="31" t="s">
        <v>2408</v>
      </c>
      <c r="D3722" s="41">
        <v>54.607700078000001</v>
      </c>
      <c r="E3722" s="31" t="s">
        <v>2409</v>
      </c>
      <c r="F3722" s="35" t="str">
        <f>INDEX('Crosswalk Particulates'!$B:$B,MATCH('2017 EPA Data'!A3722,'Crosswalk Particulates'!$A:$A,0))</f>
        <v>process-waste-industry</v>
      </c>
      <c r="G3722" s="39">
        <f>INDEX('Crosswalk Particulates'!$E:$E,MATCH('2017 EPA Data'!$B3722,'Crosswalk Particulates'!$D:$D,0))</f>
        <v>0</v>
      </c>
      <c r="H3722" s="50">
        <f t="shared" si="58"/>
        <v>0</v>
      </c>
    </row>
    <row r="3723" spans="1:8" hidden="1" x14ac:dyDescent="0.25">
      <c r="A3723" s="31" t="s">
        <v>2473</v>
      </c>
      <c r="B3723" s="31" t="s">
        <v>2547</v>
      </c>
      <c r="C3723" s="31" t="s">
        <v>2408</v>
      </c>
      <c r="D3723" s="41">
        <v>54.345356749791605</v>
      </c>
      <c r="E3723" s="31" t="s">
        <v>2409</v>
      </c>
      <c r="F3723" s="35" t="str">
        <f>INDEX('Crosswalk Particulates'!$B:$B,MATCH('2017 EPA Data'!A3723,'Crosswalk Particulates'!$A:$A,0))</f>
        <v>Commercial Buildings Sector</v>
      </c>
      <c r="G3723" s="39">
        <f>INDEX('Crosswalk Particulates'!$E:$E,MATCH('2017 EPA Data'!$B3723,'Crosswalk Particulates'!$D:$D,0))</f>
        <v>0</v>
      </c>
      <c r="H3723" s="50">
        <f t="shared" si="58"/>
        <v>0</v>
      </c>
    </row>
    <row r="3724" spans="1:8" hidden="1" x14ac:dyDescent="0.25">
      <c r="A3724" s="31" t="s">
        <v>2446</v>
      </c>
      <c r="B3724" s="31" t="s">
        <v>2504</v>
      </c>
      <c r="C3724" s="31" t="s">
        <v>2408</v>
      </c>
      <c r="D3724" s="41">
        <v>54.081000000000003</v>
      </c>
      <c r="E3724" s="31" t="s">
        <v>2409</v>
      </c>
      <c r="F3724" s="35" t="str">
        <f>INDEX('Crosswalk Particulates'!$B:$B,MATCH('2017 EPA Data'!A3724,'Crosswalk Particulates'!$A:$A,0))</f>
        <v>process-other-industry</v>
      </c>
      <c r="G3724" s="39">
        <f>INDEX('Crosswalk Particulates'!$E:$E,MATCH('2017 EPA Data'!$B3724,'Crosswalk Particulates'!$D:$D,0))</f>
        <v>0</v>
      </c>
      <c r="H3724" s="50">
        <f t="shared" si="58"/>
        <v>0</v>
      </c>
    </row>
    <row r="3725" spans="1:8" hidden="1" x14ac:dyDescent="0.25">
      <c r="A3725" s="31" t="s">
        <v>2546</v>
      </c>
      <c r="B3725" s="31" t="s">
        <v>2625</v>
      </c>
      <c r="C3725" s="31" t="s">
        <v>2408</v>
      </c>
      <c r="D3725" s="41">
        <v>53.850751613569088</v>
      </c>
      <c r="E3725" s="31" t="s">
        <v>2409</v>
      </c>
      <c r="F3725" s="35" t="str">
        <f>INDEX('Crosswalk Particulates'!$B:$B,MATCH('2017 EPA Data'!A3725,'Crosswalk Particulates'!$A:$A,0))</f>
        <v>Commercial Buildings Sector</v>
      </c>
      <c r="G3725" s="39">
        <f>INDEX('Crosswalk Particulates'!$E:$E,MATCH('2017 EPA Data'!$B3725,'Crosswalk Particulates'!$D:$D,0))</f>
        <v>0</v>
      </c>
      <c r="H3725" s="50">
        <f t="shared" si="58"/>
        <v>0</v>
      </c>
    </row>
    <row r="3726" spans="1:8" hidden="1" x14ac:dyDescent="0.25">
      <c r="A3726" s="31" t="s">
        <v>2450</v>
      </c>
      <c r="B3726" s="31" t="s">
        <v>2696</v>
      </c>
      <c r="C3726" s="31" t="s">
        <v>2408</v>
      </c>
      <c r="D3726" s="41">
        <v>53.484000000000002</v>
      </c>
      <c r="E3726" s="31" t="s">
        <v>2409</v>
      </c>
      <c r="F3726" s="35" t="str">
        <f>INDEX('Crosswalk Particulates'!$B:$B,MATCH('2017 EPA Data'!A3726,'Crosswalk Particulates'!$A:$A,0))</f>
        <v>process-waste-industry</v>
      </c>
      <c r="G3726" s="39">
        <f>INDEX('Crosswalk Particulates'!$E:$E,MATCH('2017 EPA Data'!$B3726,'Crosswalk Particulates'!$D:$D,0))</f>
        <v>0</v>
      </c>
      <c r="H3726" s="50">
        <f t="shared" si="58"/>
        <v>0</v>
      </c>
    </row>
    <row r="3727" spans="1:8" hidden="1" x14ac:dyDescent="0.25">
      <c r="A3727" s="31" t="s">
        <v>2487</v>
      </c>
      <c r="B3727" s="31" t="s">
        <v>2604</v>
      </c>
      <c r="C3727" s="31" t="s">
        <v>2408</v>
      </c>
      <c r="D3727" s="41">
        <v>53.467730000000003</v>
      </c>
      <c r="E3727" s="31" t="s">
        <v>2409</v>
      </c>
      <c r="F3727" s="35" t="str">
        <f>INDEX('Crosswalk Particulates'!$B:$B,MATCH('2017 EPA Data'!A3727,'Crosswalk Particulates'!$A:$A,0))</f>
        <v>industry-fuel-coal</v>
      </c>
      <c r="G3727" s="39">
        <f>INDEX('Crosswalk Particulates'!$E:$E,MATCH('2017 EPA Data'!$B3727,'Crosswalk Particulates'!$D:$D,0))</f>
        <v>0</v>
      </c>
      <c r="H3727" s="50">
        <f t="shared" si="58"/>
        <v>0</v>
      </c>
    </row>
    <row r="3728" spans="1:8" hidden="1" x14ac:dyDescent="0.25">
      <c r="A3728" s="31" t="s">
        <v>2438</v>
      </c>
      <c r="B3728" s="31" t="s">
        <v>2569</v>
      </c>
      <c r="C3728" s="31" t="s">
        <v>2408</v>
      </c>
      <c r="D3728" s="41">
        <v>53.436579999999999</v>
      </c>
      <c r="E3728" s="31" t="s">
        <v>2409</v>
      </c>
      <c r="F3728" s="35" t="str">
        <f>INDEX('Crosswalk Particulates'!$B:$B,MATCH('2017 EPA Data'!A3728,'Crosswalk Particulates'!$A:$A,0))</f>
        <v>process-other-industry</v>
      </c>
      <c r="G3728" s="39">
        <f>INDEX('Crosswalk Particulates'!$E:$E,MATCH('2017 EPA Data'!$B3728,'Crosswalk Particulates'!$D:$D,0))</f>
        <v>0</v>
      </c>
      <c r="H3728" s="50">
        <f t="shared" si="58"/>
        <v>0</v>
      </c>
    </row>
    <row r="3729" spans="1:8" hidden="1" x14ac:dyDescent="0.25">
      <c r="A3729" s="31" t="s">
        <v>2473</v>
      </c>
      <c r="B3729" s="31" t="s">
        <v>2512</v>
      </c>
      <c r="C3729" s="31" t="s">
        <v>2408</v>
      </c>
      <c r="D3729" s="41">
        <v>53.418737129872355</v>
      </c>
      <c r="E3729" s="31" t="s">
        <v>2409</v>
      </c>
      <c r="F3729" s="35" t="str">
        <f>INDEX('Crosswalk Particulates'!$B:$B,MATCH('2017 EPA Data'!A3729,'Crosswalk Particulates'!$A:$A,0))</f>
        <v>Commercial Buildings Sector</v>
      </c>
      <c r="G3729" s="39">
        <f>INDEX('Crosswalk Particulates'!$E:$E,MATCH('2017 EPA Data'!$B3729,'Crosswalk Particulates'!$D:$D,0))</f>
        <v>0</v>
      </c>
      <c r="H3729" s="50">
        <f t="shared" si="58"/>
        <v>0</v>
      </c>
    </row>
    <row r="3730" spans="1:8" hidden="1" x14ac:dyDescent="0.25">
      <c r="A3730" s="31" t="s">
        <v>2463</v>
      </c>
      <c r="B3730" s="31" t="s">
        <v>2431</v>
      </c>
      <c r="C3730" s="31" t="s">
        <v>2408</v>
      </c>
      <c r="D3730" s="41">
        <v>53.4</v>
      </c>
      <c r="E3730" s="31" t="s">
        <v>2409</v>
      </c>
      <c r="F3730" s="35" t="str">
        <f>INDEX('Crosswalk Particulates'!$B:$B,MATCH('2017 EPA Data'!A3730,'Crosswalk Particulates'!$A:$A,0))</f>
        <v>process-other-industry</v>
      </c>
      <c r="G3730" s="39">
        <f>INDEX('Crosswalk Particulates'!$E:$E,MATCH('2017 EPA Data'!$B3730,'Crosswalk Particulates'!$D:$D,0))</f>
        <v>0</v>
      </c>
      <c r="H3730" s="50">
        <f t="shared" si="58"/>
        <v>0</v>
      </c>
    </row>
    <row r="3731" spans="1:8" hidden="1" x14ac:dyDescent="0.25">
      <c r="A3731" s="31" t="s">
        <v>2499</v>
      </c>
      <c r="B3731" s="31" t="s">
        <v>2630</v>
      </c>
      <c r="C3731" s="31" t="s">
        <v>2408</v>
      </c>
      <c r="D3731" s="41">
        <v>53.308291820000001</v>
      </c>
      <c r="E3731" s="31" t="s">
        <v>2409</v>
      </c>
      <c r="F3731" s="35" t="str">
        <f>INDEX('Crosswalk Particulates'!$B:$B,MATCH('2017 EPA Data'!A3731,'Crosswalk Particulates'!$A:$A,0))</f>
        <v>Electricity Sector</v>
      </c>
      <c r="G3731" s="39">
        <f>INDEX('Crosswalk Particulates'!$E:$E,MATCH('2017 EPA Data'!$B3731,'Crosswalk Particulates'!$D:$D,0))</f>
        <v>0</v>
      </c>
      <c r="H3731" s="50">
        <f t="shared" si="58"/>
        <v>0</v>
      </c>
    </row>
    <row r="3732" spans="1:8" hidden="1" x14ac:dyDescent="0.25">
      <c r="A3732" s="31" t="s">
        <v>2450</v>
      </c>
      <c r="B3732" s="31" t="s">
        <v>2709</v>
      </c>
      <c r="C3732" s="31" t="s">
        <v>2408</v>
      </c>
      <c r="D3732" s="41">
        <v>53.274000000000001</v>
      </c>
      <c r="E3732" s="31" t="s">
        <v>2409</v>
      </c>
      <c r="F3732" s="35" t="str">
        <f>INDEX('Crosswalk Particulates'!$B:$B,MATCH('2017 EPA Data'!A3732,'Crosswalk Particulates'!$A:$A,0))</f>
        <v>process-waste-industry</v>
      </c>
      <c r="G3732" s="39">
        <f>INDEX('Crosswalk Particulates'!$E:$E,MATCH('2017 EPA Data'!$B3732,'Crosswalk Particulates'!$D:$D,0))</f>
        <v>0</v>
      </c>
      <c r="H3732" s="50">
        <f t="shared" si="58"/>
        <v>0</v>
      </c>
    </row>
    <row r="3733" spans="1:8" hidden="1" x14ac:dyDescent="0.25">
      <c r="A3733" s="31" t="s">
        <v>2493</v>
      </c>
      <c r="B3733" s="31" t="s">
        <v>2543</v>
      </c>
      <c r="C3733" s="31" t="s">
        <v>2408</v>
      </c>
      <c r="D3733" s="41">
        <v>53.2</v>
      </c>
      <c r="E3733" s="31" t="s">
        <v>2409</v>
      </c>
      <c r="F3733" s="35" t="str">
        <f>INDEX('Crosswalk Particulates'!$B:$B,MATCH('2017 EPA Data'!A3733,'Crosswalk Particulates'!$A:$A,0))</f>
        <v>process-other-industry</v>
      </c>
      <c r="G3733" s="39">
        <f>INDEX('Crosswalk Particulates'!$E:$E,MATCH('2017 EPA Data'!$B3733,'Crosswalk Particulates'!$D:$D,0))</f>
        <v>0</v>
      </c>
      <c r="H3733" s="50">
        <f t="shared" si="58"/>
        <v>0</v>
      </c>
    </row>
    <row r="3734" spans="1:8" hidden="1" x14ac:dyDescent="0.25">
      <c r="A3734" s="31" t="s">
        <v>2438</v>
      </c>
      <c r="B3734" s="31" t="s">
        <v>2710</v>
      </c>
      <c r="C3734" s="31" t="s">
        <v>2408</v>
      </c>
      <c r="D3734" s="41">
        <v>53.114995</v>
      </c>
      <c r="E3734" s="31" t="s">
        <v>2409</v>
      </c>
      <c r="F3734" s="35" t="str">
        <f>INDEX('Crosswalk Particulates'!$B:$B,MATCH('2017 EPA Data'!A3734,'Crosswalk Particulates'!$A:$A,0))</f>
        <v>process-other-industry</v>
      </c>
      <c r="G3734" s="39">
        <f>INDEX('Crosswalk Particulates'!$E:$E,MATCH('2017 EPA Data'!$B3734,'Crosswalk Particulates'!$D:$D,0))</f>
        <v>0</v>
      </c>
      <c r="H3734" s="50">
        <f t="shared" si="58"/>
        <v>0</v>
      </c>
    </row>
    <row r="3735" spans="1:8" hidden="1" x14ac:dyDescent="0.25">
      <c r="A3735" s="31" t="s">
        <v>2546</v>
      </c>
      <c r="B3735" s="31" t="s">
        <v>2464</v>
      </c>
      <c r="C3735" s="31" t="s">
        <v>2408</v>
      </c>
      <c r="D3735" s="41">
        <v>53.11301323</v>
      </c>
      <c r="E3735" s="31" t="s">
        <v>2409</v>
      </c>
      <c r="F3735" s="35" t="str">
        <f>INDEX('Crosswalk Particulates'!$B:$B,MATCH('2017 EPA Data'!A3735,'Crosswalk Particulates'!$A:$A,0))</f>
        <v>Commercial Buildings Sector</v>
      </c>
      <c r="G3735" s="39">
        <f>INDEX('Crosswalk Particulates'!$E:$E,MATCH('2017 EPA Data'!$B3735,'Crosswalk Particulates'!$D:$D,0))</f>
        <v>0</v>
      </c>
      <c r="H3735" s="50">
        <f t="shared" si="58"/>
        <v>0</v>
      </c>
    </row>
    <row r="3736" spans="1:8" hidden="1" x14ac:dyDescent="0.25">
      <c r="A3736" s="31" t="s">
        <v>2444</v>
      </c>
      <c r="B3736" s="31" t="s">
        <v>2593</v>
      </c>
      <c r="C3736" s="31" t="s">
        <v>2408</v>
      </c>
      <c r="D3736" s="41">
        <v>53.08</v>
      </c>
      <c r="E3736" s="31" t="s">
        <v>2409</v>
      </c>
      <c r="F3736" s="35" t="str">
        <f>INDEX('Crosswalk Particulates'!$B:$B,MATCH('2017 EPA Data'!A3736,'Crosswalk Particulates'!$A:$A,0))</f>
        <v>process-other-industry</v>
      </c>
      <c r="G3736" s="39">
        <f>INDEX('Crosswalk Particulates'!$E:$E,MATCH('2017 EPA Data'!$B3736,'Crosswalk Particulates'!$D:$D,0))</f>
        <v>0</v>
      </c>
      <c r="H3736" s="50">
        <f t="shared" si="58"/>
        <v>0</v>
      </c>
    </row>
    <row r="3737" spans="1:8" hidden="1" x14ac:dyDescent="0.25">
      <c r="A3737" s="31" t="s">
        <v>2472</v>
      </c>
      <c r="B3737" s="31" t="s">
        <v>2621</v>
      </c>
      <c r="C3737" s="31" t="s">
        <v>2408</v>
      </c>
      <c r="D3737" s="41">
        <v>52.935674265496182</v>
      </c>
      <c r="E3737" s="31" t="s">
        <v>2409</v>
      </c>
      <c r="F3737" s="35" t="str">
        <f>INDEX('Crosswalk Particulates'!$B:$B,MATCH('2017 EPA Data'!A3737,'Crosswalk Particulates'!$A:$A,0))</f>
        <v>Electricity Sector</v>
      </c>
      <c r="G3737" s="39">
        <f>INDEX('Crosswalk Particulates'!$E:$E,MATCH('2017 EPA Data'!$B3737,'Crosswalk Particulates'!$D:$D,0))</f>
        <v>0</v>
      </c>
      <c r="H3737" s="50">
        <f t="shared" si="58"/>
        <v>0</v>
      </c>
    </row>
    <row r="3738" spans="1:8" hidden="1" x14ac:dyDescent="0.25">
      <c r="A3738" s="31" t="s">
        <v>2476</v>
      </c>
      <c r="B3738" s="31" t="s">
        <v>2576</v>
      </c>
      <c r="C3738" s="31" t="s">
        <v>2408</v>
      </c>
      <c r="D3738" s="41">
        <v>52.891345844999172</v>
      </c>
      <c r="E3738" s="31" t="s">
        <v>2409</v>
      </c>
      <c r="F3738" s="35" t="str">
        <f>INDEX('Crosswalk Particulates'!$B:$B,MATCH('2017 EPA Data'!A3738,'Crosswalk Particulates'!$A:$A,0))</f>
        <v>process-other-industry</v>
      </c>
      <c r="G3738" s="39">
        <f>INDEX('Crosswalk Particulates'!$E:$E,MATCH('2017 EPA Data'!$B3738,'Crosswalk Particulates'!$D:$D,0))</f>
        <v>0</v>
      </c>
      <c r="H3738" s="50">
        <f t="shared" si="58"/>
        <v>0</v>
      </c>
    </row>
    <row r="3739" spans="1:8" hidden="1" x14ac:dyDescent="0.25">
      <c r="A3739" s="31" t="s">
        <v>2456</v>
      </c>
      <c r="B3739" s="31" t="s">
        <v>2674</v>
      </c>
      <c r="C3739" s="31" t="s">
        <v>2408</v>
      </c>
      <c r="D3739" s="41">
        <v>52.863520000000001</v>
      </c>
      <c r="E3739" s="31" t="s">
        <v>2409</v>
      </c>
      <c r="F3739" s="35" t="str">
        <f>INDEX('Crosswalk Particulates'!$B:$B,MATCH('2017 EPA Data'!A3739,'Crosswalk Particulates'!$A:$A,0))</f>
        <v>Electricity Sector</v>
      </c>
      <c r="G3739" s="39">
        <f>INDEX('Crosswalk Particulates'!$E:$E,MATCH('2017 EPA Data'!$B3739,'Crosswalk Particulates'!$D:$D,0))</f>
        <v>0</v>
      </c>
      <c r="H3739" s="50">
        <f t="shared" si="58"/>
        <v>0</v>
      </c>
    </row>
    <row r="3740" spans="1:8" hidden="1" x14ac:dyDescent="0.25">
      <c r="A3740" s="31" t="s">
        <v>2556</v>
      </c>
      <c r="B3740" s="31" t="s">
        <v>2631</v>
      </c>
      <c r="C3740" s="31" t="s">
        <v>2408</v>
      </c>
      <c r="D3740" s="41">
        <v>52.82290160975672</v>
      </c>
      <c r="E3740" s="31" t="s">
        <v>2409</v>
      </c>
      <c r="F3740" s="35" t="str">
        <f>INDEX('Crosswalk Particulates'!$B:$B,MATCH('2017 EPA Data'!A3740,'Crosswalk Particulates'!$A:$A,0))</f>
        <v>Commercial Buildings Sector</v>
      </c>
      <c r="G3740" s="39">
        <f>INDEX('Crosswalk Particulates'!$E:$E,MATCH('2017 EPA Data'!$B3740,'Crosswalk Particulates'!$D:$D,0))</f>
        <v>0</v>
      </c>
      <c r="H3740" s="50">
        <f t="shared" si="58"/>
        <v>0</v>
      </c>
    </row>
    <row r="3741" spans="1:8" hidden="1" x14ac:dyDescent="0.25">
      <c r="A3741" s="31" t="s">
        <v>2444</v>
      </c>
      <c r="B3741" s="31" t="s">
        <v>2563</v>
      </c>
      <c r="C3741" s="31" t="s">
        <v>2408</v>
      </c>
      <c r="D3741" s="41">
        <v>52.34375</v>
      </c>
      <c r="E3741" s="31" t="s">
        <v>2409</v>
      </c>
      <c r="F3741" s="35" t="str">
        <f>INDEX('Crosswalk Particulates'!$B:$B,MATCH('2017 EPA Data'!A3741,'Crosswalk Particulates'!$A:$A,0))</f>
        <v>process-other-industry</v>
      </c>
      <c r="G3741" s="39">
        <f>INDEX('Crosswalk Particulates'!$E:$E,MATCH('2017 EPA Data'!$B3741,'Crosswalk Particulates'!$D:$D,0))</f>
        <v>0</v>
      </c>
      <c r="H3741" s="50">
        <f t="shared" si="58"/>
        <v>0</v>
      </c>
    </row>
    <row r="3742" spans="1:8" hidden="1" x14ac:dyDescent="0.25">
      <c r="A3742" s="31" t="s">
        <v>2510</v>
      </c>
      <c r="B3742" s="31" t="s">
        <v>2707</v>
      </c>
      <c r="C3742" s="31" t="s">
        <v>2408</v>
      </c>
      <c r="D3742" s="41">
        <v>52.332000000000001</v>
      </c>
      <c r="E3742" s="31" t="s">
        <v>2409</v>
      </c>
      <c r="F3742" s="35" t="str">
        <f>INDEX('Crosswalk Particulates'!$B:$B,MATCH('2017 EPA Data'!A3742,'Crosswalk Particulates'!$A:$A,0))</f>
        <v>process-iron and steel-industry</v>
      </c>
      <c r="G3742" s="39">
        <f>INDEX('Crosswalk Particulates'!$E:$E,MATCH('2017 EPA Data'!$B3742,'Crosswalk Particulates'!$D:$D,0))</f>
        <v>0</v>
      </c>
      <c r="H3742" s="50">
        <f t="shared" si="58"/>
        <v>0</v>
      </c>
    </row>
    <row r="3743" spans="1:8" hidden="1" x14ac:dyDescent="0.25">
      <c r="A3743" s="31" t="s">
        <v>2483</v>
      </c>
      <c r="B3743" s="31" t="s">
        <v>2593</v>
      </c>
      <c r="C3743" s="31" t="s">
        <v>2408</v>
      </c>
      <c r="D3743" s="41">
        <v>52.144120000000001</v>
      </c>
      <c r="E3743" s="31" t="s">
        <v>2409</v>
      </c>
      <c r="F3743" s="35" t="str">
        <f>INDEX('Crosswalk Particulates'!$B:$B,MATCH('2017 EPA Data'!A3743,'Crosswalk Particulates'!$A:$A,0))</f>
        <v>process-ngps-industry</v>
      </c>
      <c r="G3743" s="39">
        <f>INDEX('Crosswalk Particulates'!$E:$E,MATCH('2017 EPA Data'!$B3743,'Crosswalk Particulates'!$D:$D,0))</f>
        <v>0</v>
      </c>
      <c r="H3743" s="50">
        <f t="shared" si="58"/>
        <v>0</v>
      </c>
    </row>
    <row r="3744" spans="1:8" hidden="1" x14ac:dyDescent="0.25">
      <c r="A3744" s="31" t="s">
        <v>2410</v>
      </c>
      <c r="B3744" s="31" t="s">
        <v>2711</v>
      </c>
      <c r="C3744" s="31" t="s">
        <v>2412</v>
      </c>
      <c r="D3744" s="41">
        <v>51.767645247700003</v>
      </c>
      <c r="E3744" s="31" t="s">
        <v>2413</v>
      </c>
      <c r="F3744" s="35" t="str">
        <f>INDEX('Crosswalk Particulates'!$B:$B,MATCH('2017 EPA Data'!A3744,'Crosswalk Particulates'!$A:$A,0))</f>
        <v>process-other-industry</v>
      </c>
      <c r="G3744" s="39">
        <f>INDEX('Crosswalk Particulates'!$E:$E,MATCH('2017 EPA Data'!$B3744,'Crosswalk Particulates'!$D:$D,0))</f>
        <v>0</v>
      </c>
      <c r="H3744" s="50">
        <f t="shared" si="58"/>
        <v>46962873.645072624</v>
      </c>
    </row>
    <row r="3745" spans="1:8" hidden="1" x14ac:dyDescent="0.25">
      <c r="A3745" s="31" t="s">
        <v>2437</v>
      </c>
      <c r="B3745" s="31" t="s">
        <v>2439</v>
      </c>
      <c r="C3745" s="31" t="s">
        <v>2408</v>
      </c>
      <c r="D3745" s="41">
        <v>51.652105708000001</v>
      </c>
      <c r="E3745" s="31" t="s">
        <v>2409</v>
      </c>
      <c r="F3745" s="35" t="str">
        <f>INDEX('Crosswalk Particulates'!$B:$B,MATCH('2017 EPA Data'!A3745,'Crosswalk Particulates'!$A:$A,0))</f>
        <v>process-other-industry</v>
      </c>
      <c r="G3745" s="39">
        <f>INDEX('Crosswalk Particulates'!$E:$E,MATCH('2017 EPA Data'!$B3745,'Crosswalk Particulates'!$D:$D,0))</f>
        <v>0</v>
      </c>
      <c r="H3745" s="50">
        <f t="shared" si="58"/>
        <v>0</v>
      </c>
    </row>
    <row r="3746" spans="1:8" hidden="1" x14ac:dyDescent="0.25">
      <c r="A3746" s="31" t="s">
        <v>2499</v>
      </c>
      <c r="B3746" s="31" t="s">
        <v>2636</v>
      </c>
      <c r="C3746" s="31" t="s">
        <v>2408</v>
      </c>
      <c r="D3746" s="41">
        <v>51.524708807000003</v>
      </c>
      <c r="E3746" s="31" t="s">
        <v>2409</v>
      </c>
      <c r="F3746" s="35" t="str">
        <f>INDEX('Crosswalk Particulates'!$B:$B,MATCH('2017 EPA Data'!A3746,'Crosswalk Particulates'!$A:$A,0))</f>
        <v>Electricity Sector</v>
      </c>
      <c r="G3746" s="39">
        <f>INDEX('Crosswalk Particulates'!$E:$E,MATCH('2017 EPA Data'!$B3746,'Crosswalk Particulates'!$D:$D,0))</f>
        <v>0</v>
      </c>
      <c r="H3746" s="50">
        <f t="shared" si="58"/>
        <v>0</v>
      </c>
    </row>
    <row r="3747" spans="1:8" hidden="1" x14ac:dyDescent="0.25">
      <c r="A3747" s="31" t="s">
        <v>2487</v>
      </c>
      <c r="B3747" s="31" t="s">
        <v>2554</v>
      </c>
      <c r="C3747" s="31" t="s">
        <v>2408</v>
      </c>
      <c r="D3747" s="41">
        <v>51.433080330000003</v>
      </c>
      <c r="E3747" s="31" t="s">
        <v>2409</v>
      </c>
      <c r="F3747" s="35" t="str">
        <f>INDEX('Crosswalk Particulates'!$B:$B,MATCH('2017 EPA Data'!A3747,'Crosswalk Particulates'!$A:$A,0))</f>
        <v>industry-fuel-coal</v>
      </c>
      <c r="G3747" s="39">
        <f>INDEX('Crosswalk Particulates'!$E:$E,MATCH('2017 EPA Data'!$B3747,'Crosswalk Particulates'!$D:$D,0))</f>
        <v>0</v>
      </c>
      <c r="H3747" s="50">
        <f t="shared" si="58"/>
        <v>0</v>
      </c>
    </row>
    <row r="3748" spans="1:8" hidden="1" x14ac:dyDescent="0.25">
      <c r="A3748" s="31" t="s">
        <v>2538</v>
      </c>
      <c r="B3748" s="31" t="s">
        <v>2619</v>
      </c>
      <c r="C3748" s="31" t="s">
        <v>2408</v>
      </c>
      <c r="D3748" s="41">
        <v>51.23519563861602</v>
      </c>
      <c r="E3748" s="31" t="s">
        <v>2409</v>
      </c>
      <c r="F3748" s="35" t="str">
        <f>INDEX('Crosswalk Particulates'!$B:$B,MATCH('2017 EPA Data'!A3748,'Crosswalk Particulates'!$A:$A,0))</f>
        <v>process-mining-industry</v>
      </c>
      <c r="G3748" s="39">
        <f>INDEX('Crosswalk Particulates'!$E:$E,MATCH('2017 EPA Data'!$B3748,'Crosswalk Particulates'!$D:$D,0))</f>
        <v>0</v>
      </c>
      <c r="H3748" s="50">
        <f t="shared" si="58"/>
        <v>0</v>
      </c>
    </row>
    <row r="3749" spans="1:8" hidden="1" x14ac:dyDescent="0.25">
      <c r="A3749" s="31" t="s">
        <v>2556</v>
      </c>
      <c r="B3749" s="31" t="s">
        <v>2537</v>
      </c>
      <c r="C3749" s="31" t="s">
        <v>2408</v>
      </c>
      <c r="D3749" s="41">
        <v>51.104840000000003</v>
      </c>
      <c r="E3749" s="31" t="s">
        <v>2409</v>
      </c>
      <c r="F3749" s="35" t="str">
        <f>INDEX('Crosswalk Particulates'!$B:$B,MATCH('2017 EPA Data'!A3749,'Crosswalk Particulates'!$A:$A,0))</f>
        <v>Commercial Buildings Sector</v>
      </c>
      <c r="G3749" s="39">
        <f>INDEX('Crosswalk Particulates'!$E:$E,MATCH('2017 EPA Data'!$B3749,'Crosswalk Particulates'!$D:$D,0))</f>
        <v>0</v>
      </c>
      <c r="H3749" s="50">
        <f t="shared" si="58"/>
        <v>0</v>
      </c>
    </row>
    <row r="3750" spans="1:8" hidden="1" x14ac:dyDescent="0.25">
      <c r="A3750" s="31" t="s">
        <v>2477</v>
      </c>
      <c r="B3750" s="31" t="s">
        <v>2505</v>
      </c>
      <c r="C3750" s="31" t="s">
        <v>2408</v>
      </c>
      <c r="D3750" s="41">
        <v>50.561800666992163</v>
      </c>
      <c r="E3750" s="31" t="s">
        <v>2409</v>
      </c>
      <c r="F3750" s="35" t="str">
        <f>INDEX('Crosswalk Particulates'!$B:$B,MATCH('2017 EPA Data'!A3750,'Crosswalk Particulates'!$A:$A,0))</f>
        <v>process-other-industry</v>
      </c>
      <c r="G3750" s="39">
        <f>INDEX('Crosswalk Particulates'!$E:$E,MATCH('2017 EPA Data'!$B3750,'Crosswalk Particulates'!$D:$D,0))</f>
        <v>0</v>
      </c>
      <c r="H3750" s="50">
        <f t="shared" si="58"/>
        <v>0</v>
      </c>
    </row>
    <row r="3751" spans="1:8" hidden="1" x14ac:dyDescent="0.25">
      <c r="A3751" s="31" t="s">
        <v>2486</v>
      </c>
      <c r="B3751" s="31" t="s">
        <v>2481</v>
      </c>
      <c r="C3751" s="31" t="s">
        <v>2448</v>
      </c>
      <c r="D3751" s="41">
        <v>50.252047175000001</v>
      </c>
      <c r="E3751" s="31" t="s">
        <v>2413</v>
      </c>
      <c r="F3751" s="35" t="str">
        <f>INDEX('Crosswalk Particulates'!$B:$B,MATCH('2017 EPA Data'!A3751,'Crosswalk Particulates'!$A:$A,0))</f>
        <v>process-other-industry</v>
      </c>
      <c r="G3751" s="39" t="str">
        <f>INDEX('Crosswalk Particulates'!$E:$E,MATCH('2017 EPA Data'!$B3751,'Crosswalk Particulates'!$D:$D,0))</f>
        <v>PM10</v>
      </c>
      <c r="H3751" s="50">
        <f t="shared" si="58"/>
        <v>45587944.566410542</v>
      </c>
    </row>
    <row r="3752" spans="1:8" hidden="1" x14ac:dyDescent="0.25">
      <c r="A3752" s="31" t="s">
        <v>2498</v>
      </c>
      <c r="B3752" s="31" t="s">
        <v>2712</v>
      </c>
      <c r="C3752" s="31" t="s">
        <v>2408</v>
      </c>
      <c r="D3752" s="41">
        <v>50</v>
      </c>
      <c r="E3752" s="31" t="s">
        <v>2409</v>
      </c>
      <c r="F3752" s="35" t="str">
        <f>INDEX('Crosswalk Particulates'!$B:$B,MATCH('2017 EPA Data'!A3752,'Crosswalk Particulates'!$A:$A,0))</f>
        <v>process-cement-industry</v>
      </c>
      <c r="G3752" s="39">
        <f>INDEX('Crosswalk Particulates'!$E:$E,MATCH('2017 EPA Data'!$B3752,'Crosswalk Particulates'!$D:$D,0))</f>
        <v>0</v>
      </c>
      <c r="H3752" s="50">
        <f t="shared" si="58"/>
        <v>0</v>
      </c>
    </row>
    <row r="3753" spans="1:8" hidden="1" x14ac:dyDescent="0.25">
      <c r="A3753" s="31" t="s">
        <v>2444</v>
      </c>
      <c r="B3753" s="31" t="s">
        <v>2637</v>
      </c>
      <c r="C3753" s="31" t="s">
        <v>2408</v>
      </c>
      <c r="D3753" s="41">
        <v>49.980200000000004</v>
      </c>
      <c r="E3753" s="31" t="s">
        <v>2409</v>
      </c>
      <c r="F3753" s="35" t="str">
        <f>INDEX('Crosswalk Particulates'!$B:$B,MATCH('2017 EPA Data'!A3753,'Crosswalk Particulates'!$A:$A,0))</f>
        <v>process-other-industry</v>
      </c>
      <c r="G3753" s="39">
        <f>INDEX('Crosswalk Particulates'!$E:$E,MATCH('2017 EPA Data'!$B3753,'Crosswalk Particulates'!$D:$D,0))</f>
        <v>0</v>
      </c>
      <c r="H3753" s="50">
        <f t="shared" si="58"/>
        <v>0</v>
      </c>
    </row>
    <row r="3754" spans="1:8" hidden="1" x14ac:dyDescent="0.25">
      <c r="A3754" s="31" t="s">
        <v>2546</v>
      </c>
      <c r="B3754" s="31" t="s">
        <v>2552</v>
      </c>
      <c r="C3754" s="31" t="s">
        <v>2408</v>
      </c>
      <c r="D3754" s="41">
        <v>49.923282620000002</v>
      </c>
      <c r="E3754" s="31" t="s">
        <v>2409</v>
      </c>
      <c r="F3754" s="35" t="str">
        <f>INDEX('Crosswalk Particulates'!$B:$B,MATCH('2017 EPA Data'!A3754,'Crosswalk Particulates'!$A:$A,0))</f>
        <v>Commercial Buildings Sector</v>
      </c>
      <c r="G3754" s="39">
        <f>INDEX('Crosswalk Particulates'!$E:$E,MATCH('2017 EPA Data'!$B3754,'Crosswalk Particulates'!$D:$D,0))</f>
        <v>0</v>
      </c>
      <c r="H3754" s="50">
        <f t="shared" si="58"/>
        <v>0</v>
      </c>
    </row>
    <row r="3755" spans="1:8" hidden="1" x14ac:dyDescent="0.25">
      <c r="A3755" s="31" t="s">
        <v>2499</v>
      </c>
      <c r="B3755" s="31" t="s">
        <v>2623</v>
      </c>
      <c r="D3755" s="41">
        <v>49.919695824259442</v>
      </c>
      <c r="E3755" s="31" t="s">
        <v>2413</v>
      </c>
      <c r="F3755" s="35" t="str">
        <f>INDEX('Crosswalk Particulates'!$B:$B,MATCH('2017 EPA Data'!A3755,'Crosswalk Particulates'!$A:$A,0))</f>
        <v>Electricity Sector</v>
      </c>
      <c r="G3755" s="39">
        <f>INDEX('Crosswalk Particulates'!$E:$E,MATCH('2017 EPA Data'!$B3755,'Crosswalk Particulates'!$D:$D,0))</f>
        <v>0</v>
      </c>
      <c r="H3755" s="50">
        <f t="shared" si="58"/>
        <v>45286440.134135991</v>
      </c>
    </row>
    <row r="3756" spans="1:8" hidden="1" x14ac:dyDescent="0.25">
      <c r="A3756" s="31" t="s">
        <v>2555</v>
      </c>
      <c r="B3756" s="31" t="s">
        <v>2581</v>
      </c>
      <c r="C3756" s="31" t="s">
        <v>2408</v>
      </c>
      <c r="D3756" s="41">
        <v>49.8561729364732</v>
      </c>
      <c r="E3756" s="31" t="s">
        <v>2409</v>
      </c>
      <c r="F3756" s="35" t="str">
        <f>INDEX('Crosswalk Particulates'!$B:$B,MATCH('2017 EPA Data'!A3756,'Crosswalk Particulates'!$A:$A,0))</f>
        <v>Commercial Buildings Sector</v>
      </c>
      <c r="G3756" s="39">
        <f>INDEX('Crosswalk Particulates'!$E:$E,MATCH('2017 EPA Data'!$B3756,'Crosswalk Particulates'!$D:$D,0))</f>
        <v>0</v>
      </c>
      <c r="H3756" s="50">
        <f t="shared" si="58"/>
        <v>0</v>
      </c>
    </row>
    <row r="3757" spans="1:8" hidden="1" x14ac:dyDescent="0.25">
      <c r="A3757" s="31" t="s">
        <v>2442</v>
      </c>
      <c r="B3757" s="31" t="s">
        <v>2636</v>
      </c>
      <c r="C3757" s="31" t="s">
        <v>2408</v>
      </c>
      <c r="D3757" s="41">
        <v>49.603999999999999</v>
      </c>
      <c r="E3757" s="31" t="s">
        <v>2409</v>
      </c>
      <c r="F3757" s="35" t="str">
        <f>INDEX('Crosswalk Particulates'!$B:$B,MATCH('2017 EPA Data'!A3757,'Crosswalk Particulates'!$A:$A,0))</f>
        <v>industry-fuel-natural gas</v>
      </c>
      <c r="G3757" s="39">
        <f>INDEX('Crosswalk Particulates'!$E:$E,MATCH('2017 EPA Data'!$B3757,'Crosswalk Particulates'!$D:$D,0))</f>
        <v>0</v>
      </c>
      <c r="H3757" s="50">
        <f t="shared" si="58"/>
        <v>0</v>
      </c>
    </row>
    <row r="3758" spans="1:8" hidden="1" x14ac:dyDescent="0.25">
      <c r="A3758" s="31" t="s">
        <v>2450</v>
      </c>
      <c r="B3758" s="31" t="s">
        <v>2713</v>
      </c>
      <c r="C3758" s="31" t="s">
        <v>2408</v>
      </c>
      <c r="D3758" s="41">
        <v>49.268999999999998</v>
      </c>
      <c r="E3758" s="31" t="s">
        <v>2409</v>
      </c>
      <c r="F3758" s="35" t="str">
        <f>INDEX('Crosswalk Particulates'!$B:$B,MATCH('2017 EPA Data'!A3758,'Crosswalk Particulates'!$A:$A,0))</f>
        <v>process-waste-industry</v>
      </c>
      <c r="G3758" s="39">
        <f>INDEX('Crosswalk Particulates'!$E:$E,MATCH('2017 EPA Data'!$B3758,'Crosswalk Particulates'!$D:$D,0))</f>
        <v>0</v>
      </c>
      <c r="H3758" s="50">
        <f t="shared" si="58"/>
        <v>0</v>
      </c>
    </row>
    <row r="3759" spans="1:8" hidden="1" x14ac:dyDescent="0.25">
      <c r="A3759" s="31" t="s">
        <v>2483</v>
      </c>
      <c r="B3759" s="31" t="s">
        <v>2671</v>
      </c>
      <c r="C3759" s="31" t="s">
        <v>2408</v>
      </c>
      <c r="D3759" s="41">
        <v>49.216000000000001</v>
      </c>
      <c r="E3759" s="31" t="s">
        <v>2409</v>
      </c>
      <c r="F3759" s="35" t="str">
        <f>INDEX('Crosswalk Particulates'!$B:$B,MATCH('2017 EPA Data'!A3759,'Crosswalk Particulates'!$A:$A,0))</f>
        <v>process-ngps-industry</v>
      </c>
      <c r="G3759" s="39">
        <f>INDEX('Crosswalk Particulates'!$E:$E,MATCH('2017 EPA Data'!$B3759,'Crosswalk Particulates'!$D:$D,0))</f>
        <v>0</v>
      </c>
      <c r="H3759" s="50">
        <f t="shared" si="58"/>
        <v>0</v>
      </c>
    </row>
    <row r="3760" spans="1:8" hidden="1" x14ac:dyDescent="0.25">
      <c r="A3760" s="31" t="s">
        <v>2472</v>
      </c>
      <c r="B3760" s="31" t="s">
        <v>2564</v>
      </c>
      <c r="C3760" s="31" t="s">
        <v>2408</v>
      </c>
      <c r="D3760" s="41">
        <v>49.124809999999997</v>
      </c>
      <c r="E3760" s="31" t="s">
        <v>2409</v>
      </c>
      <c r="F3760" s="35" t="str">
        <f>INDEX('Crosswalk Particulates'!$B:$B,MATCH('2017 EPA Data'!A3760,'Crosswalk Particulates'!$A:$A,0))</f>
        <v>Electricity Sector</v>
      </c>
      <c r="G3760" s="39">
        <f>INDEX('Crosswalk Particulates'!$E:$E,MATCH('2017 EPA Data'!$B3760,'Crosswalk Particulates'!$D:$D,0))</f>
        <v>0</v>
      </c>
      <c r="H3760" s="50">
        <f t="shared" si="58"/>
        <v>0</v>
      </c>
    </row>
    <row r="3761" spans="1:8" hidden="1" x14ac:dyDescent="0.25">
      <c r="A3761" s="31" t="s">
        <v>2473</v>
      </c>
      <c r="B3761" s="31" t="s">
        <v>2577</v>
      </c>
      <c r="C3761" s="31" t="s">
        <v>2408</v>
      </c>
      <c r="D3761" s="41">
        <v>49.000722660020202</v>
      </c>
      <c r="E3761" s="31" t="s">
        <v>2409</v>
      </c>
      <c r="F3761" s="35" t="str">
        <f>INDEX('Crosswalk Particulates'!$B:$B,MATCH('2017 EPA Data'!A3761,'Crosswalk Particulates'!$A:$A,0))</f>
        <v>Commercial Buildings Sector</v>
      </c>
      <c r="G3761" s="39">
        <f>INDEX('Crosswalk Particulates'!$E:$E,MATCH('2017 EPA Data'!$B3761,'Crosswalk Particulates'!$D:$D,0))</f>
        <v>0</v>
      </c>
      <c r="H3761" s="50">
        <f t="shared" si="58"/>
        <v>0</v>
      </c>
    </row>
    <row r="3762" spans="1:8" hidden="1" x14ac:dyDescent="0.25">
      <c r="A3762" s="31" t="s">
        <v>2433</v>
      </c>
      <c r="B3762" s="31" t="s">
        <v>2577</v>
      </c>
      <c r="C3762" s="31" t="s">
        <v>2408</v>
      </c>
      <c r="D3762" s="41">
        <v>48.99990435417476</v>
      </c>
      <c r="E3762" s="31" t="s">
        <v>2409</v>
      </c>
      <c r="F3762" s="35" t="str">
        <f>INDEX('Crosswalk Particulates'!$B:$B,MATCH('2017 EPA Data'!A3762,'Crosswalk Particulates'!$A:$A,0))</f>
        <v>process-ngps-industry</v>
      </c>
      <c r="G3762" s="39">
        <f>INDEX('Crosswalk Particulates'!$E:$E,MATCH('2017 EPA Data'!$B3762,'Crosswalk Particulates'!$D:$D,0))</f>
        <v>0</v>
      </c>
      <c r="H3762" s="50">
        <f t="shared" si="58"/>
        <v>0</v>
      </c>
    </row>
    <row r="3763" spans="1:8" hidden="1" x14ac:dyDescent="0.25">
      <c r="A3763" s="31" t="s">
        <v>2560</v>
      </c>
      <c r="B3763" s="31" t="s">
        <v>2496</v>
      </c>
      <c r="C3763" s="31" t="s">
        <v>2448</v>
      </c>
      <c r="D3763" s="41">
        <v>48.913376630960542</v>
      </c>
      <c r="E3763" s="31" t="s">
        <v>2413</v>
      </c>
      <c r="F3763" s="35" t="str">
        <f>INDEX('Crosswalk Particulates'!$B:$B,MATCH('2017 EPA Data'!A3763,'Crosswalk Particulates'!$A:$A,0))</f>
        <v>Commercial Buildings Sector</v>
      </c>
      <c r="G3763" s="39">
        <f>INDEX('Crosswalk Particulates'!$E:$E,MATCH('2017 EPA Data'!$B3763,'Crosswalk Particulates'!$D:$D,0))</f>
        <v>0</v>
      </c>
      <c r="H3763" s="50">
        <f t="shared" si="58"/>
        <v>44373521.632717244</v>
      </c>
    </row>
    <row r="3764" spans="1:8" hidden="1" x14ac:dyDescent="0.25">
      <c r="A3764" s="31" t="s">
        <v>2460</v>
      </c>
      <c r="B3764" s="31" t="s">
        <v>2644</v>
      </c>
      <c r="D3764" s="41">
        <v>48.77604084871421</v>
      </c>
      <c r="E3764" s="31" t="s">
        <v>2413</v>
      </c>
      <c r="F3764" s="35" t="str">
        <f>INDEX('Crosswalk Particulates'!$B:$B,MATCH('2017 EPA Data'!A3764,'Crosswalk Particulates'!$A:$A,0))</f>
        <v>Transportation Sector</v>
      </c>
      <c r="G3764" s="39">
        <f>INDEX('Crosswalk Particulates'!$E:$E,MATCH('2017 EPA Data'!$B3764,'Crosswalk Particulates'!$D:$D,0))</f>
        <v>0</v>
      </c>
      <c r="H3764" s="50">
        <f t="shared" si="58"/>
        <v>44248932.55863978</v>
      </c>
    </row>
    <row r="3765" spans="1:8" hidden="1" x14ac:dyDescent="0.25">
      <c r="A3765" s="31" t="s">
        <v>2520</v>
      </c>
      <c r="B3765" s="31" t="s">
        <v>2630</v>
      </c>
      <c r="C3765" s="31" t="s">
        <v>2408</v>
      </c>
      <c r="D3765" s="41">
        <v>48.726931700000002</v>
      </c>
      <c r="E3765" s="31" t="s">
        <v>2409</v>
      </c>
      <c r="F3765" s="35" t="str">
        <f>INDEX('Crosswalk Particulates'!$B:$B,MATCH('2017 EPA Data'!A3765,'Crosswalk Particulates'!$A:$A,0))</f>
        <v>industry-fuel-oil</v>
      </c>
      <c r="G3765" s="39">
        <f>INDEX('Crosswalk Particulates'!$E:$E,MATCH('2017 EPA Data'!$B3765,'Crosswalk Particulates'!$D:$D,0))</f>
        <v>0</v>
      </c>
      <c r="H3765" s="50">
        <f t="shared" si="58"/>
        <v>0</v>
      </c>
    </row>
    <row r="3766" spans="1:8" hidden="1" x14ac:dyDescent="0.25">
      <c r="A3766" s="31" t="s">
        <v>2556</v>
      </c>
      <c r="B3766" s="31" t="s">
        <v>2488</v>
      </c>
      <c r="C3766" s="31" t="s">
        <v>2412</v>
      </c>
      <c r="D3766" s="41">
        <v>48.636617999999999</v>
      </c>
      <c r="E3766" s="31" t="s">
        <v>2413</v>
      </c>
      <c r="F3766" s="35" t="str">
        <f>INDEX('Crosswalk Particulates'!$B:$B,MATCH('2017 EPA Data'!A3766,'Crosswalk Particulates'!$A:$A,0))</f>
        <v>Commercial Buildings Sector</v>
      </c>
      <c r="G3766" s="39" t="str">
        <f>INDEX('Crosswalk Particulates'!$E:$E,MATCH('2017 EPA Data'!$B3766,'Crosswalk Particulates'!$D:$D,0))</f>
        <v>CH4</v>
      </c>
      <c r="H3766" s="50">
        <f t="shared" si="58"/>
        <v>44122450.127459608</v>
      </c>
    </row>
    <row r="3767" spans="1:8" hidden="1" x14ac:dyDescent="0.25">
      <c r="A3767" s="31" t="s">
        <v>2546</v>
      </c>
      <c r="B3767" s="31" t="s">
        <v>2422</v>
      </c>
      <c r="C3767" s="31" t="s">
        <v>2408</v>
      </c>
      <c r="D3767" s="41">
        <v>48.609653274500687</v>
      </c>
      <c r="E3767" s="31" t="s">
        <v>2409</v>
      </c>
      <c r="F3767" s="35" t="str">
        <f>INDEX('Crosswalk Particulates'!$B:$B,MATCH('2017 EPA Data'!A3767,'Crosswalk Particulates'!$A:$A,0))</f>
        <v>Commercial Buildings Sector</v>
      </c>
      <c r="G3767" s="39">
        <f>INDEX('Crosswalk Particulates'!$E:$E,MATCH('2017 EPA Data'!$B3767,'Crosswalk Particulates'!$D:$D,0))</f>
        <v>0</v>
      </c>
      <c r="H3767" s="50">
        <f t="shared" si="58"/>
        <v>0</v>
      </c>
    </row>
    <row r="3768" spans="1:8" hidden="1" x14ac:dyDescent="0.25">
      <c r="A3768" s="31" t="s">
        <v>2436</v>
      </c>
      <c r="B3768" s="31" t="s">
        <v>2534</v>
      </c>
      <c r="C3768" s="31" t="s">
        <v>2408</v>
      </c>
      <c r="D3768" s="41">
        <v>48.605921377516673</v>
      </c>
      <c r="E3768" s="31" t="s">
        <v>2409</v>
      </c>
      <c r="F3768" s="35" t="str">
        <f>INDEX('Crosswalk Particulates'!$B:$B,MATCH('2017 EPA Data'!A3768,'Crosswalk Particulates'!$A:$A,0))</f>
        <v>Transportation Sector</v>
      </c>
      <c r="G3768" s="39">
        <f>INDEX('Crosswalk Particulates'!$E:$E,MATCH('2017 EPA Data'!$B3768,'Crosswalk Particulates'!$D:$D,0))</f>
        <v>0</v>
      </c>
      <c r="H3768" s="50">
        <f t="shared" si="58"/>
        <v>0</v>
      </c>
    </row>
    <row r="3769" spans="1:8" hidden="1" x14ac:dyDescent="0.25">
      <c r="A3769" s="31" t="s">
        <v>2469</v>
      </c>
      <c r="B3769" s="31" t="s">
        <v>2527</v>
      </c>
      <c r="C3769" s="31" t="s">
        <v>2408</v>
      </c>
      <c r="D3769" s="41">
        <v>48.515093262434</v>
      </c>
      <c r="E3769" s="31" t="s">
        <v>2409</v>
      </c>
      <c r="F3769" s="35" t="str">
        <f>INDEX('Crosswalk Particulates'!$B:$B,MATCH('2017 EPA Data'!A3769,'Crosswalk Particulates'!$A:$A,0))</f>
        <v>process-chemicals-industry</v>
      </c>
      <c r="G3769" s="39">
        <f>INDEX('Crosswalk Particulates'!$E:$E,MATCH('2017 EPA Data'!$B3769,'Crosswalk Particulates'!$D:$D,0))</f>
        <v>0</v>
      </c>
      <c r="H3769" s="50">
        <f t="shared" si="58"/>
        <v>0</v>
      </c>
    </row>
    <row r="3770" spans="1:8" hidden="1" x14ac:dyDescent="0.25">
      <c r="A3770" s="31" t="s">
        <v>2540</v>
      </c>
      <c r="B3770" s="31" t="s">
        <v>2533</v>
      </c>
      <c r="C3770" s="31" t="s">
        <v>2408</v>
      </c>
      <c r="D3770" s="41">
        <v>48.500348787</v>
      </c>
      <c r="E3770" s="31" t="s">
        <v>2409</v>
      </c>
      <c r="F3770" s="35" t="str">
        <f>INDEX('Crosswalk Particulates'!$B:$B,MATCH('2017 EPA Data'!A3770,'Crosswalk Particulates'!$A:$A,0))</f>
        <v>Electricity Sector</v>
      </c>
      <c r="G3770" s="39">
        <f>INDEX('Crosswalk Particulates'!$E:$E,MATCH('2017 EPA Data'!$B3770,'Crosswalk Particulates'!$D:$D,0))</f>
        <v>0</v>
      </c>
      <c r="H3770" s="50">
        <f t="shared" si="58"/>
        <v>0</v>
      </c>
    </row>
    <row r="3771" spans="1:8" hidden="1" x14ac:dyDescent="0.25">
      <c r="A3771" s="31" t="s">
        <v>2546</v>
      </c>
      <c r="B3771" s="31" t="s">
        <v>2570</v>
      </c>
      <c r="C3771" s="31" t="s">
        <v>2408</v>
      </c>
      <c r="D3771" s="41">
        <v>48.322413887478788</v>
      </c>
      <c r="E3771" s="31" t="s">
        <v>2409</v>
      </c>
      <c r="F3771" s="35" t="str">
        <f>INDEX('Crosswalk Particulates'!$B:$B,MATCH('2017 EPA Data'!A3771,'Crosswalk Particulates'!$A:$A,0))</f>
        <v>Commercial Buildings Sector</v>
      </c>
      <c r="G3771" s="39">
        <f>INDEX('Crosswalk Particulates'!$E:$E,MATCH('2017 EPA Data'!$B3771,'Crosswalk Particulates'!$D:$D,0))</f>
        <v>0</v>
      </c>
      <c r="H3771" s="50">
        <f t="shared" si="58"/>
        <v>0</v>
      </c>
    </row>
    <row r="3772" spans="1:8" hidden="1" x14ac:dyDescent="0.25">
      <c r="A3772" s="31" t="s">
        <v>2450</v>
      </c>
      <c r="B3772" s="31" t="s">
        <v>2691</v>
      </c>
      <c r="C3772" s="31" t="s">
        <v>2408</v>
      </c>
      <c r="D3772" s="41">
        <v>48.278032119999999</v>
      </c>
      <c r="E3772" s="31" t="s">
        <v>2409</v>
      </c>
      <c r="F3772" s="35" t="str">
        <f>INDEX('Crosswalk Particulates'!$B:$B,MATCH('2017 EPA Data'!A3772,'Crosswalk Particulates'!$A:$A,0))</f>
        <v>process-waste-industry</v>
      </c>
      <c r="G3772" s="39">
        <f>INDEX('Crosswalk Particulates'!$E:$E,MATCH('2017 EPA Data'!$B3772,'Crosswalk Particulates'!$D:$D,0))</f>
        <v>0</v>
      </c>
      <c r="H3772" s="50">
        <f t="shared" si="58"/>
        <v>0</v>
      </c>
    </row>
    <row r="3773" spans="1:8" hidden="1" x14ac:dyDescent="0.25">
      <c r="A3773" s="31" t="s">
        <v>2560</v>
      </c>
      <c r="B3773" s="31" t="s">
        <v>2596</v>
      </c>
      <c r="C3773" s="31" t="s">
        <v>2408</v>
      </c>
      <c r="D3773" s="41">
        <v>48.274053819000002</v>
      </c>
      <c r="E3773" s="31" t="s">
        <v>2409</v>
      </c>
      <c r="F3773" s="35" t="str">
        <f>INDEX('Crosswalk Particulates'!$B:$B,MATCH('2017 EPA Data'!A3773,'Crosswalk Particulates'!$A:$A,0))</f>
        <v>Commercial Buildings Sector</v>
      </c>
      <c r="G3773" s="39">
        <f>INDEX('Crosswalk Particulates'!$E:$E,MATCH('2017 EPA Data'!$B3773,'Crosswalk Particulates'!$D:$D,0))</f>
        <v>0</v>
      </c>
      <c r="H3773" s="50">
        <f t="shared" si="58"/>
        <v>0</v>
      </c>
    </row>
    <row r="3774" spans="1:8" hidden="1" x14ac:dyDescent="0.25">
      <c r="A3774" s="31" t="s">
        <v>2450</v>
      </c>
      <c r="B3774" s="31" t="s">
        <v>2706</v>
      </c>
      <c r="C3774" s="31" t="s">
        <v>2408</v>
      </c>
      <c r="D3774" s="41">
        <v>48.27</v>
      </c>
      <c r="E3774" s="31" t="s">
        <v>2409</v>
      </c>
      <c r="F3774" s="35" t="str">
        <f>INDEX('Crosswalk Particulates'!$B:$B,MATCH('2017 EPA Data'!A3774,'Crosswalk Particulates'!$A:$A,0))</f>
        <v>process-waste-industry</v>
      </c>
      <c r="G3774" s="39">
        <f>INDEX('Crosswalk Particulates'!$E:$E,MATCH('2017 EPA Data'!$B3774,'Crosswalk Particulates'!$D:$D,0))</f>
        <v>0</v>
      </c>
      <c r="H3774" s="50">
        <f t="shared" si="58"/>
        <v>0</v>
      </c>
    </row>
    <row r="3775" spans="1:8" hidden="1" x14ac:dyDescent="0.25">
      <c r="A3775" s="31" t="s">
        <v>2450</v>
      </c>
      <c r="B3775" s="31" t="s">
        <v>2705</v>
      </c>
      <c r="C3775" s="31" t="s">
        <v>2408</v>
      </c>
      <c r="D3775" s="41">
        <v>48.268999999999998</v>
      </c>
      <c r="E3775" s="31" t="s">
        <v>2409</v>
      </c>
      <c r="F3775" s="35" t="str">
        <f>INDEX('Crosswalk Particulates'!$B:$B,MATCH('2017 EPA Data'!A3775,'Crosswalk Particulates'!$A:$A,0))</f>
        <v>process-waste-industry</v>
      </c>
      <c r="G3775" s="39">
        <f>INDEX('Crosswalk Particulates'!$E:$E,MATCH('2017 EPA Data'!$B3775,'Crosswalk Particulates'!$D:$D,0))</f>
        <v>0</v>
      </c>
      <c r="H3775" s="50">
        <f t="shared" si="58"/>
        <v>0</v>
      </c>
    </row>
    <row r="3776" spans="1:8" hidden="1" x14ac:dyDescent="0.25">
      <c r="A3776" s="31" t="s">
        <v>2477</v>
      </c>
      <c r="B3776" s="31" t="s">
        <v>2694</v>
      </c>
      <c r="C3776" s="31" t="s">
        <v>2408</v>
      </c>
      <c r="D3776" s="41">
        <v>48.2</v>
      </c>
      <c r="E3776" s="31" t="s">
        <v>2409</v>
      </c>
      <c r="F3776" s="35" t="str">
        <f>INDEX('Crosswalk Particulates'!$B:$B,MATCH('2017 EPA Data'!A3776,'Crosswalk Particulates'!$A:$A,0))</f>
        <v>process-other-industry</v>
      </c>
      <c r="G3776" s="39">
        <f>INDEX('Crosswalk Particulates'!$E:$E,MATCH('2017 EPA Data'!$B3776,'Crosswalk Particulates'!$D:$D,0))</f>
        <v>0</v>
      </c>
      <c r="H3776" s="50">
        <f t="shared" si="58"/>
        <v>0</v>
      </c>
    </row>
    <row r="3777" spans="1:8" hidden="1" x14ac:dyDescent="0.25">
      <c r="A3777" s="31" t="s">
        <v>2450</v>
      </c>
      <c r="B3777" s="31" t="s">
        <v>2686</v>
      </c>
      <c r="C3777" s="31" t="s">
        <v>2408</v>
      </c>
      <c r="D3777" s="41">
        <v>48.097200000000001</v>
      </c>
      <c r="E3777" s="31" t="s">
        <v>2409</v>
      </c>
      <c r="F3777" s="35" t="str">
        <f>INDEX('Crosswalk Particulates'!$B:$B,MATCH('2017 EPA Data'!A3777,'Crosswalk Particulates'!$A:$A,0))</f>
        <v>process-waste-industry</v>
      </c>
      <c r="G3777" s="39">
        <f>INDEX('Crosswalk Particulates'!$E:$E,MATCH('2017 EPA Data'!$B3777,'Crosswalk Particulates'!$D:$D,0))</f>
        <v>0</v>
      </c>
      <c r="H3777" s="50">
        <f t="shared" si="58"/>
        <v>0</v>
      </c>
    </row>
    <row r="3778" spans="1:8" hidden="1" x14ac:dyDescent="0.25">
      <c r="A3778" s="31" t="s">
        <v>2450</v>
      </c>
      <c r="B3778" s="31" t="s">
        <v>2714</v>
      </c>
      <c r="C3778" s="31" t="s">
        <v>2408</v>
      </c>
      <c r="D3778" s="41">
        <v>48.09</v>
      </c>
      <c r="E3778" s="31" t="s">
        <v>2409</v>
      </c>
      <c r="F3778" s="35" t="str">
        <f>INDEX('Crosswalk Particulates'!$B:$B,MATCH('2017 EPA Data'!A3778,'Crosswalk Particulates'!$A:$A,0))</f>
        <v>process-waste-industry</v>
      </c>
      <c r="G3778" s="39">
        <f>INDEX('Crosswalk Particulates'!$E:$E,MATCH('2017 EPA Data'!$B3778,'Crosswalk Particulates'!$D:$D,0))</f>
        <v>0</v>
      </c>
      <c r="H3778" s="50">
        <f t="shared" si="58"/>
        <v>0</v>
      </c>
    </row>
    <row r="3779" spans="1:8" hidden="1" x14ac:dyDescent="0.25">
      <c r="A3779" s="31" t="s">
        <v>2450</v>
      </c>
      <c r="B3779" s="31" t="s">
        <v>2715</v>
      </c>
      <c r="C3779" s="31" t="s">
        <v>2408</v>
      </c>
      <c r="D3779" s="41">
        <v>48.062399999999997</v>
      </c>
      <c r="E3779" s="31" t="s">
        <v>2409</v>
      </c>
      <c r="F3779" s="35" t="str">
        <f>INDEX('Crosswalk Particulates'!$B:$B,MATCH('2017 EPA Data'!A3779,'Crosswalk Particulates'!$A:$A,0))</f>
        <v>process-waste-industry</v>
      </c>
      <c r="G3779" s="39">
        <f>INDEX('Crosswalk Particulates'!$E:$E,MATCH('2017 EPA Data'!$B3779,'Crosswalk Particulates'!$D:$D,0))</f>
        <v>0</v>
      </c>
      <c r="H3779" s="50">
        <f t="shared" si="58"/>
        <v>0</v>
      </c>
    </row>
    <row r="3780" spans="1:8" hidden="1" x14ac:dyDescent="0.25">
      <c r="A3780" s="31" t="s">
        <v>2469</v>
      </c>
      <c r="B3780" s="31" t="s">
        <v>2517</v>
      </c>
      <c r="C3780" s="31" t="s">
        <v>2408</v>
      </c>
      <c r="D3780" s="41">
        <v>48.030261312406601</v>
      </c>
      <c r="E3780" s="31" t="s">
        <v>2409</v>
      </c>
      <c r="F3780" s="35" t="str">
        <f>INDEX('Crosswalk Particulates'!$B:$B,MATCH('2017 EPA Data'!A3780,'Crosswalk Particulates'!$A:$A,0))</f>
        <v>process-chemicals-industry</v>
      </c>
      <c r="G3780" s="39">
        <f>INDEX('Crosswalk Particulates'!$E:$E,MATCH('2017 EPA Data'!$B3780,'Crosswalk Particulates'!$D:$D,0))</f>
        <v>0</v>
      </c>
      <c r="H3780" s="50">
        <f t="shared" ref="H3780:H3843" si="59">IF(E3780="TON",D3780/metricton_to_shortton,0)*10^6</f>
        <v>0</v>
      </c>
    </row>
    <row r="3781" spans="1:8" hidden="1" x14ac:dyDescent="0.25">
      <c r="A3781" s="31" t="s">
        <v>2491</v>
      </c>
      <c r="B3781" s="31" t="s">
        <v>2628</v>
      </c>
      <c r="C3781" s="31" t="s">
        <v>2408</v>
      </c>
      <c r="D3781" s="41">
        <v>48.014788374474534</v>
      </c>
      <c r="E3781" s="31" t="s">
        <v>2409</v>
      </c>
      <c r="F3781" s="35" t="str">
        <f>INDEX('Crosswalk Particulates'!$B:$B,MATCH('2017 EPA Data'!A3781,'Crosswalk Particulates'!$A:$A,0))</f>
        <v>industry-fuel-biomass</v>
      </c>
      <c r="G3781" s="39">
        <f>INDEX('Crosswalk Particulates'!$E:$E,MATCH('2017 EPA Data'!$B3781,'Crosswalk Particulates'!$D:$D,0))</f>
        <v>0</v>
      </c>
      <c r="H3781" s="50">
        <f t="shared" si="59"/>
        <v>0</v>
      </c>
    </row>
    <row r="3782" spans="1:8" hidden="1" x14ac:dyDescent="0.25">
      <c r="A3782" s="31" t="s">
        <v>2450</v>
      </c>
      <c r="B3782" s="31" t="s">
        <v>2716</v>
      </c>
      <c r="C3782" s="31" t="s">
        <v>2408</v>
      </c>
      <c r="D3782" s="41">
        <v>48.014000000000003</v>
      </c>
      <c r="E3782" s="31" t="s">
        <v>2409</v>
      </c>
      <c r="F3782" s="35" t="str">
        <f>INDEX('Crosswalk Particulates'!$B:$B,MATCH('2017 EPA Data'!A3782,'Crosswalk Particulates'!$A:$A,0))</f>
        <v>process-waste-industry</v>
      </c>
      <c r="G3782" s="39">
        <f>INDEX('Crosswalk Particulates'!$E:$E,MATCH('2017 EPA Data'!$B3782,'Crosswalk Particulates'!$D:$D,0))</f>
        <v>0</v>
      </c>
      <c r="H3782" s="50">
        <f t="shared" si="59"/>
        <v>0</v>
      </c>
    </row>
    <row r="3783" spans="1:8" hidden="1" x14ac:dyDescent="0.25">
      <c r="A3783" s="31" t="s">
        <v>2450</v>
      </c>
      <c r="B3783" s="31" t="s">
        <v>2717</v>
      </c>
      <c r="C3783" s="31" t="s">
        <v>2408</v>
      </c>
      <c r="D3783" s="41">
        <v>48.000494000000003</v>
      </c>
      <c r="E3783" s="31" t="s">
        <v>2409</v>
      </c>
      <c r="F3783" s="35" t="str">
        <f>INDEX('Crosswalk Particulates'!$B:$B,MATCH('2017 EPA Data'!A3783,'Crosswalk Particulates'!$A:$A,0))</f>
        <v>process-waste-industry</v>
      </c>
      <c r="G3783" s="39">
        <f>INDEX('Crosswalk Particulates'!$E:$E,MATCH('2017 EPA Data'!$B3783,'Crosswalk Particulates'!$D:$D,0))</f>
        <v>0</v>
      </c>
      <c r="H3783" s="50">
        <f t="shared" si="59"/>
        <v>0</v>
      </c>
    </row>
    <row r="3784" spans="1:8" hidden="1" x14ac:dyDescent="0.25">
      <c r="A3784" s="31" t="s">
        <v>2438</v>
      </c>
      <c r="B3784" s="31" t="s">
        <v>2644</v>
      </c>
      <c r="D3784" s="41">
        <v>47.876200291956195</v>
      </c>
      <c r="E3784" s="31" t="s">
        <v>2413</v>
      </c>
      <c r="F3784" s="35" t="str">
        <f>INDEX('Crosswalk Particulates'!$B:$B,MATCH('2017 EPA Data'!A3784,'Crosswalk Particulates'!$A:$A,0))</f>
        <v>process-other-industry</v>
      </c>
      <c r="G3784" s="39">
        <f>INDEX('Crosswalk Particulates'!$E:$E,MATCH('2017 EPA Data'!$B3784,'Crosswalk Particulates'!$D:$D,0))</f>
        <v>0</v>
      </c>
      <c r="H3784" s="50">
        <f t="shared" si="59"/>
        <v>43432609.966303676</v>
      </c>
    </row>
    <row r="3785" spans="1:8" hidden="1" x14ac:dyDescent="0.25">
      <c r="A3785" s="31" t="s">
        <v>2454</v>
      </c>
      <c r="B3785" s="31" t="s">
        <v>2586</v>
      </c>
      <c r="C3785" s="31" t="s">
        <v>2408</v>
      </c>
      <c r="D3785" s="41">
        <v>47.870341083037033</v>
      </c>
      <c r="E3785" s="31" t="s">
        <v>2409</v>
      </c>
      <c r="F3785" s="35" t="str">
        <f>INDEX('Crosswalk Particulates'!$B:$B,MATCH('2017 EPA Data'!A3785,'Crosswalk Particulates'!$A:$A,0))</f>
        <v>Other-EPA</v>
      </c>
      <c r="G3785" s="39">
        <f>INDEX('Crosswalk Particulates'!$E:$E,MATCH('2017 EPA Data'!$B3785,'Crosswalk Particulates'!$D:$D,0))</f>
        <v>0</v>
      </c>
      <c r="H3785" s="50">
        <f t="shared" si="59"/>
        <v>0</v>
      </c>
    </row>
    <row r="3786" spans="1:8" hidden="1" x14ac:dyDescent="0.25">
      <c r="A3786" s="31" t="s">
        <v>2614</v>
      </c>
      <c r="B3786" s="31" t="s">
        <v>2521</v>
      </c>
      <c r="D3786" s="41">
        <v>47.855138022277636</v>
      </c>
      <c r="E3786" s="31" t="s">
        <v>2413</v>
      </c>
      <c r="F3786" s="35" t="str">
        <f>INDEX('Crosswalk Particulates'!$B:$B,MATCH('2017 EPA Data'!A3786,'Crosswalk Particulates'!$A:$A,0))</f>
        <v>Residential Buildings Sector</v>
      </c>
      <c r="G3786" s="39">
        <f>INDEX('Crosswalk Particulates'!$E:$E,MATCH('2017 EPA Data'!$B3786,'Crosswalk Particulates'!$D:$D,0))</f>
        <v>0</v>
      </c>
      <c r="H3786" s="50">
        <f t="shared" si="59"/>
        <v>43413502.573938042</v>
      </c>
    </row>
    <row r="3787" spans="1:8" hidden="1" x14ac:dyDescent="0.25">
      <c r="A3787" s="31" t="s">
        <v>2469</v>
      </c>
      <c r="B3787" s="31" t="s">
        <v>2516</v>
      </c>
      <c r="C3787" s="31" t="s">
        <v>2408</v>
      </c>
      <c r="D3787" s="41">
        <v>47.832768502860539</v>
      </c>
      <c r="E3787" s="31" t="s">
        <v>2409</v>
      </c>
      <c r="F3787" s="35" t="str">
        <f>INDEX('Crosswalk Particulates'!$B:$B,MATCH('2017 EPA Data'!A3787,'Crosswalk Particulates'!$A:$A,0))</f>
        <v>process-chemicals-industry</v>
      </c>
      <c r="G3787" s="39">
        <f>INDEX('Crosswalk Particulates'!$E:$E,MATCH('2017 EPA Data'!$B3787,'Crosswalk Particulates'!$D:$D,0))</f>
        <v>0</v>
      </c>
      <c r="H3787" s="50">
        <f t="shared" si="59"/>
        <v>0</v>
      </c>
    </row>
    <row r="3788" spans="1:8" hidden="1" x14ac:dyDescent="0.25">
      <c r="A3788" s="31" t="s">
        <v>2442</v>
      </c>
      <c r="B3788" s="31" t="s">
        <v>2530</v>
      </c>
      <c r="C3788" s="31" t="s">
        <v>2408</v>
      </c>
      <c r="D3788" s="41">
        <v>47.781407000000002</v>
      </c>
      <c r="E3788" s="31" t="s">
        <v>2409</v>
      </c>
      <c r="F3788" s="35" t="str">
        <f>INDEX('Crosswalk Particulates'!$B:$B,MATCH('2017 EPA Data'!A3788,'Crosswalk Particulates'!$A:$A,0))</f>
        <v>industry-fuel-natural gas</v>
      </c>
      <c r="G3788" s="39">
        <f>INDEX('Crosswalk Particulates'!$E:$E,MATCH('2017 EPA Data'!$B3788,'Crosswalk Particulates'!$D:$D,0))</f>
        <v>0</v>
      </c>
      <c r="H3788" s="50">
        <f t="shared" si="59"/>
        <v>0</v>
      </c>
    </row>
    <row r="3789" spans="1:8" hidden="1" x14ac:dyDescent="0.25">
      <c r="A3789" s="31" t="s">
        <v>2472</v>
      </c>
      <c r="B3789" s="31" t="s">
        <v>2654</v>
      </c>
      <c r="C3789" s="31" t="s">
        <v>2408</v>
      </c>
      <c r="D3789" s="41">
        <v>47.749017994368401</v>
      </c>
      <c r="E3789" s="31" t="s">
        <v>2409</v>
      </c>
      <c r="F3789" s="35" t="str">
        <f>INDEX('Crosswalk Particulates'!$B:$B,MATCH('2017 EPA Data'!A3789,'Crosswalk Particulates'!$A:$A,0))</f>
        <v>Electricity Sector</v>
      </c>
      <c r="G3789" s="39">
        <f>INDEX('Crosswalk Particulates'!$E:$E,MATCH('2017 EPA Data'!$B3789,'Crosswalk Particulates'!$D:$D,0))</f>
        <v>0</v>
      </c>
      <c r="H3789" s="50">
        <f t="shared" si="59"/>
        <v>0</v>
      </c>
    </row>
    <row r="3790" spans="1:8" hidden="1" x14ac:dyDescent="0.25">
      <c r="A3790" s="31" t="s">
        <v>2520</v>
      </c>
      <c r="B3790" s="31" t="s">
        <v>2561</v>
      </c>
      <c r="C3790" s="31" t="s">
        <v>2408</v>
      </c>
      <c r="D3790" s="41">
        <v>47.617083299999997</v>
      </c>
      <c r="E3790" s="31" t="s">
        <v>2409</v>
      </c>
      <c r="F3790" s="35" t="str">
        <f>INDEX('Crosswalk Particulates'!$B:$B,MATCH('2017 EPA Data'!A3790,'Crosswalk Particulates'!$A:$A,0))</f>
        <v>industry-fuel-oil</v>
      </c>
      <c r="G3790" s="39">
        <f>INDEX('Crosswalk Particulates'!$E:$E,MATCH('2017 EPA Data'!$B3790,'Crosswalk Particulates'!$D:$D,0))</f>
        <v>0</v>
      </c>
      <c r="H3790" s="50">
        <f t="shared" si="59"/>
        <v>0</v>
      </c>
    </row>
    <row r="3791" spans="1:8" hidden="1" x14ac:dyDescent="0.25">
      <c r="A3791" s="31" t="s">
        <v>2498</v>
      </c>
      <c r="B3791" s="31" t="s">
        <v>2557</v>
      </c>
      <c r="C3791" s="31" t="s">
        <v>2408</v>
      </c>
      <c r="D3791" s="41">
        <v>47.58</v>
      </c>
      <c r="E3791" s="31" t="s">
        <v>2409</v>
      </c>
      <c r="F3791" s="35" t="str">
        <f>INDEX('Crosswalk Particulates'!$B:$B,MATCH('2017 EPA Data'!A3791,'Crosswalk Particulates'!$A:$A,0))</f>
        <v>process-cement-industry</v>
      </c>
      <c r="G3791" s="39">
        <f>INDEX('Crosswalk Particulates'!$E:$E,MATCH('2017 EPA Data'!$B3791,'Crosswalk Particulates'!$D:$D,0))</f>
        <v>0</v>
      </c>
      <c r="H3791" s="50">
        <f t="shared" si="59"/>
        <v>0</v>
      </c>
    </row>
    <row r="3792" spans="1:8" hidden="1" x14ac:dyDescent="0.25">
      <c r="A3792" s="31" t="s">
        <v>2438</v>
      </c>
      <c r="B3792" s="31" t="s">
        <v>2617</v>
      </c>
      <c r="C3792" s="31" t="s">
        <v>2408</v>
      </c>
      <c r="D3792" s="41">
        <v>47.411253557400002</v>
      </c>
      <c r="E3792" s="31" t="s">
        <v>2409</v>
      </c>
      <c r="F3792" s="35" t="str">
        <f>INDEX('Crosswalk Particulates'!$B:$B,MATCH('2017 EPA Data'!A3792,'Crosswalk Particulates'!$A:$A,0))</f>
        <v>process-other-industry</v>
      </c>
      <c r="G3792" s="39">
        <f>INDEX('Crosswalk Particulates'!$E:$E,MATCH('2017 EPA Data'!$B3792,'Crosswalk Particulates'!$D:$D,0))</f>
        <v>0</v>
      </c>
      <c r="H3792" s="50">
        <f t="shared" si="59"/>
        <v>0</v>
      </c>
    </row>
    <row r="3793" spans="1:8" hidden="1" x14ac:dyDescent="0.25">
      <c r="A3793" s="31" t="s">
        <v>2469</v>
      </c>
      <c r="B3793" s="31" t="s">
        <v>2620</v>
      </c>
      <c r="C3793" s="31" t="s">
        <v>2408</v>
      </c>
      <c r="D3793" s="41">
        <v>47.226649652301099</v>
      </c>
      <c r="E3793" s="31" t="s">
        <v>2409</v>
      </c>
      <c r="F3793" s="35" t="str">
        <f>INDEX('Crosswalk Particulates'!$B:$B,MATCH('2017 EPA Data'!A3793,'Crosswalk Particulates'!$A:$A,0))</f>
        <v>process-chemicals-industry</v>
      </c>
      <c r="G3793" s="39">
        <f>INDEX('Crosswalk Particulates'!$E:$E,MATCH('2017 EPA Data'!$B3793,'Crosswalk Particulates'!$D:$D,0))</f>
        <v>0</v>
      </c>
      <c r="H3793" s="50">
        <f t="shared" si="59"/>
        <v>0</v>
      </c>
    </row>
    <row r="3794" spans="1:8" hidden="1" x14ac:dyDescent="0.25">
      <c r="A3794" s="31" t="s">
        <v>2473</v>
      </c>
      <c r="B3794" s="31" t="s">
        <v>2587</v>
      </c>
      <c r="C3794" s="31" t="s">
        <v>2408</v>
      </c>
      <c r="D3794" s="41">
        <v>47.085000000000001</v>
      </c>
      <c r="E3794" s="31" t="s">
        <v>2409</v>
      </c>
      <c r="F3794" s="35" t="str">
        <f>INDEX('Crosswalk Particulates'!$B:$B,MATCH('2017 EPA Data'!A3794,'Crosswalk Particulates'!$A:$A,0))</f>
        <v>Commercial Buildings Sector</v>
      </c>
      <c r="G3794" s="39">
        <f>INDEX('Crosswalk Particulates'!$E:$E,MATCH('2017 EPA Data'!$B3794,'Crosswalk Particulates'!$D:$D,0))</f>
        <v>0</v>
      </c>
      <c r="H3794" s="50">
        <f t="shared" si="59"/>
        <v>0</v>
      </c>
    </row>
    <row r="3795" spans="1:8" hidden="1" x14ac:dyDescent="0.25">
      <c r="A3795" s="31" t="s">
        <v>2450</v>
      </c>
      <c r="B3795" s="31" t="s">
        <v>2698</v>
      </c>
      <c r="C3795" s="31" t="s">
        <v>2408</v>
      </c>
      <c r="D3795" s="41">
        <v>47.014000000000003</v>
      </c>
      <c r="E3795" s="31" t="s">
        <v>2409</v>
      </c>
      <c r="F3795" s="35" t="str">
        <f>INDEX('Crosswalk Particulates'!$B:$B,MATCH('2017 EPA Data'!A3795,'Crosswalk Particulates'!$A:$A,0))</f>
        <v>process-waste-industry</v>
      </c>
      <c r="G3795" s="39">
        <f>INDEX('Crosswalk Particulates'!$E:$E,MATCH('2017 EPA Data'!$B3795,'Crosswalk Particulates'!$D:$D,0))</f>
        <v>0</v>
      </c>
      <c r="H3795" s="50">
        <f t="shared" si="59"/>
        <v>0</v>
      </c>
    </row>
    <row r="3796" spans="1:8" hidden="1" x14ac:dyDescent="0.25">
      <c r="A3796" s="31" t="s">
        <v>2477</v>
      </c>
      <c r="B3796" s="31" t="s">
        <v>2593</v>
      </c>
      <c r="C3796" s="31" t="s">
        <v>2408</v>
      </c>
      <c r="D3796" s="41">
        <v>47.003300000000003</v>
      </c>
      <c r="E3796" s="31" t="s">
        <v>2409</v>
      </c>
      <c r="F3796" s="35" t="str">
        <f>INDEX('Crosswalk Particulates'!$B:$B,MATCH('2017 EPA Data'!A3796,'Crosswalk Particulates'!$A:$A,0))</f>
        <v>process-other-industry</v>
      </c>
      <c r="G3796" s="39">
        <f>INDEX('Crosswalk Particulates'!$E:$E,MATCH('2017 EPA Data'!$B3796,'Crosswalk Particulates'!$D:$D,0))</f>
        <v>0</v>
      </c>
      <c r="H3796" s="50">
        <f t="shared" si="59"/>
        <v>0</v>
      </c>
    </row>
    <row r="3797" spans="1:8" hidden="1" x14ac:dyDescent="0.25">
      <c r="A3797" s="31" t="s">
        <v>2463</v>
      </c>
      <c r="B3797" s="31" t="s">
        <v>2430</v>
      </c>
      <c r="C3797" s="31" t="s">
        <v>2408</v>
      </c>
      <c r="D3797" s="41">
        <v>46.65</v>
      </c>
      <c r="E3797" s="31" t="s">
        <v>2409</v>
      </c>
      <c r="F3797" s="35" t="str">
        <f>INDEX('Crosswalk Particulates'!$B:$B,MATCH('2017 EPA Data'!A3797,'Crosswalk Particulates'!$A:$A,0))</f>
        <v>process-other-industry</v>
      </c>
      <c r="G3797" s="39">
        <f>INDEX('Crosswalk Particulates'!$E:$E,MATCH('2017 EPA Data'!$B3797,'Crosswalk Particulates'!$D:$D,0))</f>
        <v>0</v>
      </c>
      <c r="H3797" s="50">
        <f t="shared" si="59"/>
        <v>0</v>
      </c>
    </row>
    <row r="3798" spans="1:8" hidden="1" x14ac:dyDescent="0.25">
      <c r="A3798" s="31" t="s">
        <v>2469</v>
      </c>
      <c r="B3798" s="31" t="s">
        <v>2544</v>
      </c>
      <c r="C3798" s="31" t="s">
        <v>2408</v>
      </c>
      <c r="D3798" s="41">
        <v>46.626839840301102</v>
      </c>
      <c r="E3798" s="31" t="s">
        <v>2409</v>
      </c>
      <c r="F3798" s="35" t="str">
        <f>INDEX('Crosswalk Particulates'!$B:$B,MATCH('2017 EPA Data'!A3798,'Crosswalk Particulates'!$A:$A,0))</f>
        <v>process-chemicals-industry</v>
      </c>
      <c r="G3798" s="39">
        <f>INDEX('Crosswalk Particulates'!$E:$E,MATCH('2017 EPA Data'!$B3798,'Crosswalk Particulates'!$D:$D,0))</f>
        <v>0</v>
      </c>
      <c r="H3798" s="50">
        <f t="shared" si="59"/>
        <v>0</v>
      </c>
    </row>
    <row r="3799" spans="1:8" hidden="1" x14ac:dyDescent="0.25">
      <c r="A3799" s="31" t="s">
        <v>2493</v>
      </c>
      <c r="B3799" s="31" t="s">
        <v>2630</v>
      </c>
      <c r="C3799" s="31" t="s">
        <v>2408</v>
      </c>
      <c r="D3799" s="41">
        <v>46.561999999999998</v>
      </c>
      <c r="E3799" s="31" t="s">
        <v>2409</v>
      </c>
      <c r="F3799" s="35" t="str">
        <f>INDEX('Crosswalk Particulates'!$B:$B,MATCH('2017 EPA Data'!A3799,'Crosswalk Particulates'!$A:$A,0))</f>
        <v>process-other-industry</v>
      </c>
      <c r="G3799" s="39">
        <f>INDEX('Crosswalk Particulates'!$E:$E,MATCH('2017 EPA Data'!$B3799,'Crosswalk Particulates'!$D:$D,0))</f>
        <v>0</v>
      </c>
      <c r="H3799" s="50">
        <f t="shared" si="59"/>
        <v>0</v>
      </c>
    </row>
    <row r="3800" spans="1:8" hidden="1" x14ac:dyDescent="0.25">
      <c r="A3800" s="31" t="s">
        <v>2444</v>
      </c>
      <c r="B3800" s="31" t="s">
        <v>2596</v>
      </c>
      <c r="C3800" s="31" t="s">
        <v>2408</v>
      </c>
      <c r="D3800" s="41">
        <v>46.514560000000003</v>
      </c>
      <c r="E3800" s="31" t="s">
        <v>2409</v>
      </c>
      <c r="F3800" s="35" t="str">
        <f>INDEX('Crosswalk Particulates'!$B:$B,MATCH('2017 EPA Data'!A3800,'Crosswalk Particulates'!$A:$A,0))</f>
        <v>process-other-industry</v>
      </c>
      <c r="G3800" s="39">
        <f>INDEX('Crosswalk Particulates'!$E:$E,MATCH('2017 EPA Data'!$B3800,'Crosswalk Particulates'!$D:$D,0))</f>
        <v>0</v>
      </c>
      <c r="H3800" s="50">
        <f t="shared" si="59"/>
        <v>0</v>
      </c>
    </row>
    <row r="3801" spans="1:8" hidden="1" x14ac:dyDescent="0.25">
      <c r="A3801" s="31" t="s">
        <v>2469</v>
      </c>
      <c r="B3801" s="31" t="s">
        <v>2534</v>
      </c>
      <c r="C3801" s="31" t="s">
        <v>2408</v>
      </c>
      <c r="D3801" s="41">
        <v>46.426767874301099</v>
      </c>
      <c r="E3801" s="31" t="s">
        <v>2409</v>
      </c>
      <c r="F3801" s="35" t="str">
        <f>INDEX('Crosswalk Particulates'!$B:$B,MATCH('2017 EPA Data'!A3801,'Crosswalk Particulates'!$A:$A,0))</f>
        <v>process-chemicals-industry</v>
      </c>
      <c r="G3801" s="39">
        <f>INDEX('Crosswalk Particulates'!$E:$E,MATCH('2017 EPA Data'!$B3801,'Crosswalk Particulates'!$D:$D,0))</f>
        <v>0</v>
      </c>
      <c r="H3801" s="50">
        <f t="shared" si="59"/>
        <v>0</v>
      </c>
    </row>
    <row r="3802" spans="1:8" hidden="1" x14ac:dyDescent="0.25">
      <c r="A3802" s="31" t="s">
        <v>2450</v>
      </c>
      <c r="B3802" s="31" t="s">
        <v>2694</v>
      </c>
      <c r="C3802" s="31" t="s">
        <v>2408</v>
      </c>
      <c r="D3802" s="41">
        <v>46.150000558999999</v>
      </c>
      <c r="E3802" s="31" t="s">
        <v>2409</v>
      </c>
      <c r="F3802" s="35" t="str">
        <f>INDEX('Crosswalk Particulates'!$B:$B,MATCH('2017 EPA Data'!A3802,'Crosswalk Particulates'!$A:$A,0))</f>
        <v>process-waste-industry</v>
      </c>
      <c r="G3802" s="39">
        <f>INDEX('Crosswalk Particulates'!$E:$E,MATCH('2017 EPA Data'!$B3802,'Crosswalk Particulates'!$D:$D,0))</f>
        <v>0</v>
      </c>
      <c r="H3802" s="50">
        <f t="shared" si="59"/>
        <v>0</v>
      </c>
    </row>
    <row r="3803" spans="1:8" hidden="1" x14ac:dyDescent="0.25">
      <c r="A3803" s="31" t="s">
        <v>2477</v>
      </c>
      <c r="B3803" s="31" t="s">
        <v>2707</v>
      </c>
      <c r="C3803" s="31" t="s">
        <v>2408</v>
      </c>
      <c r="D3803" s="41">
        <v>46.023499999999999</v>
      </c>
      <c r="E3803" s="31" t="s">
        <v>2409</v>
      </c>
      <c r="F3803" s="35" t="str">
        <f>INDEX('Crosswalk Particulates'!$B:$B,MATCH('2017 EPA Data'!A3803,'Crosswalk Particulates'!$A:$A,0))</f>
        <v>process-other-industry</v>
      </c>
      <c r="G3803" s="39">
        <f>INDEX('Crosswalk Particulates'!$E:$E,MATCH('2017 EPA Data'!$B3803,'Crosswalk Particulates'!$D:$D,0))</f>
        <v>0</v>
      </c>
      <c r="H3803" s="50">
        <f t="shared" si="59"/>
        <v>0</v>
      </c>
    </row>
    <row r="3804" spans="1:8" hidden="1" x14ac:dyDescent="0.25">
      <c r="A3804" s="31" t="s">
        <v>2442</v>
      </c>
      <c r="B3804" s="31" t="s">
        <v>2528</v>
      </c>
      <c r="C3804" s="31" t="s">
        <v>2408</v>
      </c>
      <c r="D3804" s="41">
        <v>46.022228296323192</v>
      </c>
      <c r="E3804" s="31" t="s">
        <v>2409</v>
      </c>
      <c r="F3804" s="35" t="str">
        <f>INDEX('Crosswalk Particulates'!$B:$B,MATCH('2017 EPA Data'!A3804,'Crosswalk Particulates'!$A:$A,0))</f>
        <v>industry-fuel-natural gas</v>
      </c>
      <c r="G3804" s="39">
        <f>INDEX('Crosswalk Particulates'!$E:$E,MATCH('2017 EPA Data'!$B3804,'Crosswalk Particulates'!$D:$D,0))</f>
        <v>0</v>
      </c>
      <c r="H3804" s="50">
        <f t="shared" si="59"/>
        <v>0</v>
      </c>
    </row>
    <row r="3805" spans="1:8" hidden="1" x14ac:dyDescent="0.25">
      <c r="A3805" s="31" t="s">
        <v>2469</v>
      </c>
      <c r="B3805" s="31" t="s">
        <v>2718</v>
      </c>
      <c r="C3805" s="31" t="s">
        <v>2408</v>
      </c>
      <c r="D3805" s="41">
        <v>46.008226343622397</v>
      </c>
      <c r="E3805" s="31" t="s">
        <v>2409</v>
      </c>
      <c r="F3805" s="35" t="str">
        <f>INDEX('Crosswalk Particulates'!$B:$B,MATCH('2017 EPA Data'!A3805,'Crosswalk Particulates'!$A:$A,0))</f>
        <v>process-chemicals-industry</v>
      </c>
      <c r="G3805" s="39">
        <f>INDEX('Crosswalk Particulates'!$E:$E,MATCH('2017 EPA Data'!$B3805,'Crosswalk Particulates'!$D:$D,0))</f>
        <v>0</v>
      </c>
      <c r="H3805" s="50">
        <f t="shared" si="59"/>
        <v>0</v>
      </c>
    </row>
    <row r="3806" spans="1:8" hidden="1" x14ac:dyDescent="0.25">
      <c r="A3806" s="31" t="s">
        <v>2450</v>
      </c>
      <c r="B3806" s="31" t="s">
        <v>2719</v>
      </c>
      <c r="C3806" s="31" t="s">
        <v>2408</v>
      </c>
      <c r="D3806" s="41">
        <v>46</v>
      </c>
      <c r="E3806" s="31" t="s">
        <v>2409</v>
      </c>
      <c r="F3806" s="35" t="str">
        <f>INDEX('Crosswalk Particulates'!$B:$B,MATCH('2017 EPA Data'!A3806,'Crosswalk Particulates'!$A:$A,0))</f>
        <v>process-waste-industry</v>
      </c>
      <c r="G3806" s="39">
        <f>INDEX('Crosswalk Particulates'!$E:$E,MATCH('2017 EPA Data'!$B3806,'Crosswalk Particulates'!$D:$D,0))</f>
        <v>0</v>
      </c>
      <c r="H3806" s="50">
        <f t="shared" si="59"/>
        <v>0</v>
      </c>
    </row>
    <row r="3807" spans="1:8" hidden="1" x14ac:dyDescent="0.25">
      <c r="A3807" s="31" t="s">
        <v>2450</v>
      </c>
      <c r="B3807" s="31" t="s">
        <v>2610</v>
      </c>
      <c r="C3807" s="31" t="s">
        <v>2408</v>
      </c>
      <c r="D3807" s="41">
        <v>46</v>
      </c>
      <c r="E3807" s="31" t="s">
        <v>2409</v>
      </c>
      <c r="F3807" s="35" t="str">
        <f>INDEX('Crosswalk Particulates'!$B:$B,MATCH('2017 EPA Data'!A3807,'Crosswalk Particulates'!$A:$A,0))</f>
        <v>process-waste-industry</v>
      </c>
      <c r="G3807" s="39">
        <f>INDEX('Crosswalk Particulates'!$E:$E,MATCH('2017 EPA Data'!$B3807,'Crosswalk Particulates'!$D:$D,0))</f>
        <v>0</v>
      </c>
      <c r="H3807" s="50">
        <f t="shared" si="59"/>
        <v>0</v>
      </c>
    </row>
    <row r="3808" spans="1:8" hidden="1" x14ac:dyDescent="0.25">
      <c r="A3808" s="31" t="s">
        <v>2450</v>
      </c>
      <c r="B3808" s="31" t="s">
        <v>2700</v>
      </c>
      <c r="C3808" s="31" t="s">
        <v>2408</v>
      </c>
      <c r="D3808" s="41">
        <v>46</v>
      </c>
      <c r="E3808" s="31" t="s">
        <v>2409</v>
      </c>
      <c r="F3808" s="35" t="str">
        <f>INDEX('Crosswalk Particulates'!$B:$B,MATCH('2017 EPA Data'!A3808,'Crosswalk Particulates'!$A:$A,0))</f>
        <v>process-waste-industry</v>
      </c>
      <c r="G3808" s="39">
        <f>INDEX('Crosswalk Particulates'!$E:$E,MATCH('2017 EPA Data'!$B3808,'Crosswalk Particulates'!$D:$D,0))</f>
        <v>0</v>
      </c>
      <c r="H3808" s="50">
        <f t="shared" si="59"/>
        <v>0</v>
      </c>
    </row>
    <row r="3809" spans="1:8" hidden="1" x14ac:dyDescent="0.25">
      <c r="A3809" s="31" t="s">
        <v>2560</v>
      </c>
      <c r="B3809" s="31" t="s">
        <v>2439</v>
      </c>
      <c r="C3809" s="31" t="s">
        <v>2408</v>
      </c>
      <c r="D3809" s="41">
        <v>45.819359691999999</v>
      </c>
      <c r="E3809" s="31" t="s">
        <v>2409</v>
      </c>
      <c r="F3809" s="35" t="str">
        <f>INDEX('Crosswalk Particulates'!$B:$B,MATCH('2017 EPA Data'!A3809,'Crosswalk Particulates'!$A:$A,0))</f>
        <v>Commercial Buildings Sector</v>
      </c>
      <c r="G3809" s="39">
        <f>INDEX('Crosswalk Particulates'!$E:$E,MATCH('2017 EPA Data'!$B3809,'Crosswalk Particulates'!$D:$D,0))</f>
        <v>0</v>
      </c>
      <c r="H3809" s="50">
        <f t="shared" si="59"/>
        <v>0</v>
      </c>
    </row>
    <row r="3810" spans="1:8" hidden="1" x14ac:dyDescent="0.25">
      <c r="A3810" s="31" t="s">
        <v>2491</v>
      </c>
      <c r="B3810" s="31" t="s">
        <v>2720</v>
      </c>
      <c r="C3810" s="31" t="s">
        <v>2408</v>
      </c>
      <c r="D3810" s="41">
        <v>45.508898918088157</v>
      </c>
      <c r="E3810" s="31" t="s">
        <v>2409</v>
      </c>
      <c r="F3810" s="35" t="str">
        <f>INDEX('Crosswalk Particulates'!$B:$B,MATCH('2017 EPA Data'!A3810,'Crosswalk Particulates'!$A:$A,0))</f>
        <v>industry-fuel-biomass</v>
      </c>
      <c r="G3810" s="39">
        <f>INDEX('Crosswalk Particulates'!$E:$E,MATCH('2017 EPA Data'!$B3810,'Crosswalk Particulates'!$D:$D,0))</f>
        <v>0</v>
      </c>
      <c r="H3810" s="50">
        <f t="shared" si="59"/>
        <v>0</v>
      </c>
    </row>
    <row r="3811" spans="1:8" hidden="1" x14ac:dyDescent="0.25">
      <c r="A3811" s="31" t="s">
        <v>2546</v>
      </c>
      <c r="B3811" s="31" t="s">
        <v>2644</v>
      </c>
      <c r="D3811" s="41">
        <v>45.50037073920118</v>
      </c>
      <c r="E3811" s="31" t="s">
        <v>2413</v>
      </c>
      <c r="F3811" s="35" t="str">
        <f>INDEX('Crosswalk Particulates'!$B:$B,MATCH('2017 EPA Data'!A3811,'Crosswalk Particulates'!$A:$A,0))</f>
        <v>Commercial Buildings Sector</v>
      </c>
      <c r="G3811" s="39">
        <f>INDEX('Crosswalk Particulates'!$E:$E,MATCH('2017 EPA Data'!$B3811,'Crosswalk Particulates'!$D:$D,0))</f>
        <v>0</v>
      </c>
      <c r="H3811" s="50">
        <f t="shared" si="59"/>
        <v>41277291.087989025</v>
      </c>
    </row>
    <row r="3812" spans="1:8" hidden="1" x14ac:dyDescent="0.25">
      <c r="A3812" s="31" t="s">
        <v>2472</v>
      </c>
      <c r="B3812" s="31" t="s">
        <v>2449</v>
      </c>
      <c r="C3812" s="31" t="s">
        <v>2408</v>
      </c>
      <c r="D3812" s="41">
        <v>45.274011251017342</v>
      </c>
      <c r="E3812" s="31" t="s">
        <v>2409</v>
      </c>
      <c r="F3812" s="35" t="str">
        <f>INDEX('Crosswalk Particulates'!$B:$B,MATCH('2017 EPA Data'!A3812,'Crosswalk Particulates'!$A:$A,0))</f>
        <v>Electricity Sector</v>
      </c>
      <c r="G3812" s="39">
        <f>INDEX('Crosswalk Particulates'!$E:$E,MATCH('2017 EPA Data'!$B3812,'Crosswalk Particulates'!$D:$D,0))</f>
        <v>0</v>
      </c>
      <c r="H3812" s="50">
        <f t="shared" si="59"/>
        <v>0</v>
      </c>
    </row>
    <row r="3813" spans="1:8" hidden="1" x14ac:dyDescent="0.25">
      <c r="A3813" s="31" t="s">
        <v>2438</v>
      </c>
      <c r="B3813" s="31" t="s">
        <v>2701</v>
      </c>
      <c r="C3813" s="31" t="s">
        <v>2408</v>
      </c>
      <c r="D3813" s="41">
        <v>45.141256000009413</v>
      </c>
      <c r="E3813" s="31" t="s">
        <v>2409</v>
      </c>
      <c r="F3813" s="35" t="str">
        <f>INDEX('Crosswalk Particulates'!$B:$B,MATCH('2017 EPA Data'!A3813,'Crosswalk Particulates'!$A:$A,0))</f>
        <v>process-other-industry</v>
      </c>
      <c r="G3813" s="39">
        <f>INDEX('Crosswalk Particulates'!$E:$E,MATCH('2017 EPA Data'!$B3813,'Crosswalk Particulates'!$D:$D,0))</f>
        <v>0</v>
      </c>
      <c r="H3813" s="50">
        <f t="shared" si="59"/>
        <v>0</v>
      </c>
    </row>
    <row r="3814" spans="1:8" hidden="1" x14ac:dyDescent="0.25">
      <c r="A3814" s="31" t="s">
        <v>2523</v>
      </c>
      <c r="B3814" s="31" t="s">
        <v>2645</v>
      </c>
      <c r="C3814" s="31" t="s">
        <v>2408</v>
      </c>
      <c r="D3814" s="41">
        <v>45.06</v>
      </c>
      <c r="E3814" s="31" t="s">
        <v>2409</v>
      </c>
      <c r="F3814" s="35" t="str">
        <f>INDEX('Crosswalk Particulates'!$B:$B,MATCH('2017 EPA Data'!A3814,'Crosswalk Particulates'!$A:$A,0))</f>
        <v>industry-fuel-other</v>
      </c>
      <c r="G3814" s="39">
        <f>INDEX('Crosswalk Particulates'!$E:$E,MATCH('2017 EPA Data'!$B3814,'Crosswalk Particulates'!$D:$D,0))</f>
        <v>0</v>
      </c>
      <c r="H3814" s="50">
        <f t="shared" si="59"/>
        <v>0</v>
      </c>
    </row>
    <row r="3815" spans="1:8" hidden="1" x14ac:dyDescent="0.25">
      <c r="A3815" s="31" t="s">
        <v>2456</v>
      </c>
      <c r="B3815" s="31" t="s">
        <v>2505</v>
      </c>
      <c r="C3815" s="31" t="s">
        <v>2408</v>
      </c>
      <c r="D3815" s="41">
        <v>44.938076764900998</v>
      </c>
      <c r="E3815" s="31" t="s">
        <v>2409</v>
      </c>
      <c r="F3815" s="35" t="str">
        <f>INDEX('Crosswalk Particulates'!$B:$B,MATCH('2017 EPA Data'!A3815,'Crosswalk Particulates'!$A:$A,0))</f>
        <v>Electricity Sector</v>
      </c>
      <c r="G3815" s="39">
        <f>INDEX('Crosswalk Particulates'!$E:$E,MATCH('2017 EPA Data'!$B3815,'Crosswalk Particulates'!$D:$D,0))</f>
        <v>0</v>
      </c>
      <c r="H3815" s="50">
        <f t="shared" si="59"/>
        <v>0</v>
      </c>
    </row>
    <row r="3816" spans="1:8" hidden="1" x14ac:dyDescent="0.25">
      <c r="A3816" s="31" t="s">
        <v>2486</v>
      </c>
      <c r="B3816" s="31" t="s">
        <v>2501</v>
      </c>
      <c r="C3816" s="31" t="s">
        <v>2448</v>
      </c>
      <c r="D3816" s="41">
        <v>44.913231332000002</v>
      </c>
      <c r="E3816" s="31" t="s">
        <v>2413</v>
      </c>
      <c r="F3816" s="35" t="str">
        <f>INDEX('Crosswalk Particulates'!$B:$B,MATCH('2017 EPA Data'!A3816,'Crosswalk Particulates'!$A:$A,0))</f>
        <v>process-other-industry</v>
      </c>
      <c r="G3816" s="39" t="str">
        <f>INDEX('Crosswalk Particulates'!$E:$E,MATCH('2017 EPA Data'!$B3816,'Crosswalk Particulates'!$D:$D,0))</f>
        <v>PM25</v>
      </c>
      <c r="H3816" s="50">
        <f t="shared" si="59"/>
        <v>40744646.544075631</v>
      </c>
    </row>
    <row r="3817" spans="1:8" hidden="1" x14ac:dyDescent="0.25">
      <c r="A3817" s="31" t="s">
        <v>2523</v>
      </c>
      <c r="B3817" s="31" t="s">
        <v>2679</v>
      </c>
      <c r="C3817" s="31" t="s">
        <v>2408</v>
      </c>
      <c r="D3817" s="41">
        <v>44.904620000000001</v>
      </c>
      <c r="E3817" s="31" t="s">
        <v>2409</v>
      </c>
      <c r="F3817" s="35" t="str">
        <f>INDEX('Crosswalk Particulates'!$B:$B,MATCH('2017 EPA Data'!A3817,'Crosswalk Particulates'!$A:$A,0))</f>
        <v>industry-fuel-other</v>
      </c>
      <c r="G3817" s="39">
        <f>INDEX('Crosswalk Particulates'!$E:$E,MATCH('2017 EPA Data'!$B3817,'Crosswalk Particulates'!$D:$D,0))</f>
        <v>0</v>
      </c>
      <c r="H3817" s="50">
        <f t="shared" si="59"/>
        <v>0</v>
      </c>
    </row>
    <row r="3818" spans="1:8" hidden="1" x14ac:dyDescent="0.25">
      <c r="A3818" s="31" t="s">
        <v>2442</v>
      </c>
      <c r="B3818" s="31" t="s">
        <v>2654</v>
      </c>
      <c r="C3818" s="31" t="s">
        <v>2408</v>
      </c>
      <c r="D3818" s="41">
        <v>44.89321997606605</v>
      </c>
      <c r="E3818" s="31" t="s">
        <v>2409</v>
      </c>
      <c r="F3818" s="35" t="str">
        <f>INDEX('Crosswalk Particulates'!$B:$B,MATCH('2017 EPA Data'!A3818,'Crosswalk Particulates'!$A:$A,0))</f>
        <v>industry-fuel-natural gas</v>
      </c>
      <c r="G3818" s="39">
        <f>INDEX('Crosswalk Particulates'!$E:$E,MATCH('2017 EPA Data'!$B3818,'Crosswalk Particulates'!$D:$D,0))</f>
        <v>0</v>
      </c>
      <c r="H3818" s="50">
        <f t="shared" si="59"/>
        <v>0</v>
      </c>
    </row>
    <row r="3819" spans="1:8" hidden="1" x14ac:dyDescent="0.25">
      <c r="A3819" s="31" t="s">
        <v>2483</v>
      </c>
      <c r="B3819" s="31" t="s">
        <v>2665</v>
      </c>
      <c r="C3819" s="31" t="s">
        <v>2408</v>
      </c>
      <c r="D3819" s="41">
        <v>44.642000000000003</v>
      </c>
      <c r="E3819" s="31" t="s">
        <v>2409</v>
      </c>
      <c r="F3819" s="35" t="str">
        <f>INDEX('Crosswalk Particulates'!$B:$B,MATCH('2017 EPA Data'!A3819,'Crosswalk Particulates'!$A:$A,0))</f>
        <v>process-ngps-industry</v>
      </c>
      <c r="G3819" s="39">
        <f>INDEX('Crosswalk Particulates'!$E:$E,MATCH('2017 EPA Data'!$B3819,'Crosswalk Particulates'!$D:$D,0))</f>
        <v>0</v>
      </c>
      <c r="H3819" s="50">
        <f t="shared" si="59"/>
        <v>0</v>
      </c>
    </row>
    <row r="3820" spans="1:8" hidden="1" x14ac:dyDescent="0.25">
      <c r="A3820" s="31" t="s">
        <v>2472</v>
      </c>
      <c r="B3820" s="31" t="s">
        <v>2579</v>
      </c>
      <c r="C3820" s="31" t="s">
        <v>2408</v>
      </c>
      <c r="D3820" s="41">
        <v>44.6</v>
      </c>
      <c r="E3820" s="31" t="s">
        <v>2409</v>
      </c>
      <c r="F3820" s="35" t="str">
        <f>INDEX('Crosswalk Particulates'!$B:$B,MATCH('2017 EPA Data'!A3820,'Crosswalk Particulates'!$A:$A,0))</f>
        <v>Electricity Sector</v>
      </c>
      <c r="G3820" s="39">
        <f>INDEX('Crosswalk Particulates'!$E:$E,MATCH('2017 EPA Data'!$B3820,'Crosswalk Particulates'!$D:$D,0))</f>
        <v>0</v>
      </c>
      <c r="H3820" s="50">
        <f t="shared" si="59"/>
        <v>0</v>
      </c>
    </row>
    <row r="3821" spans="1:8" hidden="1" x14ac:dyDescent="0.25">
      <c r="A3821" s="31" t="s">
        <v>2556</v>
      </c>
      <c r="B3821" s="31" t="s">
        <v>2577</v>
      </c>
      <c r="C3821" s="31" t="s">
        <v>2408</v>
      </c>
      <c r="D3821" s="41">
        <v>44.469715839448241</v>
      </c>
      <c r="E3821" s="31" t="s">
        <v>2409</v>
      </c>
      <c r="F3821" s="35" t="str">
        <f>INDEX('Crosswalk Particulates'!$B:$B,MATCH('2017 EPA Data'!A3821,'Crosswalk Particulates'!$A:$A,0))</f>
        <v>Commercial Buildings Sector</v>
      </c>
      <c r="G3821" s="39">
        <f>INDEX('Crosswalk Particulates'!$E:$E,MATCH('2017 EPA Data'!$B3821,'Crosswalk Particulates'!$D:$D,0))</f>
        <v>0</v>
      </c>
      <c r="H3821" s="50">
        <f t="shared" si="59"/>
        <v>0</v>
      </c>
    </row>
    <row r="3822" spans="1:8" hidden="1" x14ac:dyDescent="0.25">
      <c r="A3822" s="31" t="s">
        <v>2438</v>
      </c>
      <c r="B3822" s="31" t="s">
        <v>2618</v>
      </c>
      <c r="C3822" s="31" t="s">
        <v>2408</v>
      </c>
      <c r="D3822" s="41">
        <v>44.450219740000001</v>
      </c>
      <c r="E3822" s="31" t="s">
        <v>2409</v>
      </c>
      <c r="F3822" s="35" t="str">
        <f>INDEX('Crosswalk Particulates'!$B:$B,MATCH('2017 EPA Data'!A3822,'Crosswalk Particulates'!$A:$A,0))</f>
        <v>process-other-industry</v>
      </c>
      <c r="G3822" s="39">
        <f>INDEX('Crosswalk Particulates'!$E:$E,MATCH('2017 EPA Data'!$B3822,'Crosswalk Particulates'!$D:$D,0))</f>
        <v>0</v>
      </c>
      <c r="H3822" s="50">
        <f t="shared" si="59"/>
        <v>0</v>
      </c>
    </row>
    <row r="3823" spans="1:8" hidden="1" x14ac:dyDescent="0.25">
      <c r="A3823" s="31" t="s">
        <v>2473</v>
      </c>
      <c r="B3823" s="31" t="s">
        <v>2619</v>
      </c>
      <c r="C3823" s="31" t="s">
        <v>2408</v>
      </c>
      <c r="D3823" s="41">
        <v>44.339752819718107</v>
      </c>
      <c r="E3823" s="31" t="s">
        <v>2409</v>
      </c>
      <c r="F3823" s="35" t="str">
        <f>INDEX('Crosswalk Particulates'!$B:$B,MATCH('2017 EPA Data'!A3823,'Crosswalk Particulates'!$A:$A,0))</f>
        <v>Commercial Buildings Sector</v>
      </c>
      <c r="G3823" s="39">
        <f>INDEX('Crosswalk Particulates'!$E:$E,MATCH('2017 EPA Data'!$B3823,'Crosswalk Particulates'!$D:$D,0))</f>
        <v>0</v>
      </c>
      <c r="H3823" s="50">
        <f t="shared" si="59"/>
        <v>0</v>
      </c>
    </row>
    <row r="3824" spans="1:8" hidden="1" x14ac:dyDescent="0.25">
      <c r="A3824" s="31" t="s">
        <v>2475</v>
      </c>
      <c r="B3824" s="31" t="s">
        <v>2586</v>
      </c>
      <c r="C3824" s="31" t="s">
        <v>2408</v>
      </c>
      <c r="D3824" s="41">
        <v>44.135584571000003</v>
      </c>
      <c r="E3824" s="31" t="s">
        <v>2409</v>
      </c>
      <c r="F3824" s="35" t="str">
        <f>INDEX('Crosswalk Particulates'!$B:$B,MATCH('2017 EPA Data'!A3824,'Crosswalk Particulates'!$A:$A,0))</f>
        <v>Electricity Sector</v>
      </c>
      <c r="G3824" s="39">
        <f>INDEX('Crosswalk Particulates'!$E:$E,MATCH('2017 EPA Data'!$B3824,'Crosswalk Particulates'!$D:$D,0))</f>
        <v>0</v>
      </c>
      <c r="H3824" s="50">
        <f t="shared" si="59"/>
        <v>0</v>
      </c>
    </row>
    <row r="3825" spans="1:8" hidden="1" x14ac:dyDescent="0.25">
      <c r="A3825" s="31" t="s">
        <v>2433</v>
      </c>
      <c r="B3825" s="31" t="s">
        <v>2597</v>
      </c>
      <c r="C3825" s="31" t="s">
        <v>2408</v>
      </c>
      <c r="D3825" s="41">
        <v>43.855432525566798</v>
      </c>
      <c r="E3825" s="31" t="s">
        <v>2409</v>
      </c>
      <c r="F3825" s="35" t="str">
        <f>INDEX('Crosswalk Particulates'!$B:$B,MATCH('2017 EPA Data'!A3825,'Crosswalk Particulates'!$A:$A,0))</f>
        <v>process-ngps-industry</v>
      </c>
      <c r="G3825" s="39">
        <f>INDEX('Crosswalk Particulates'!$E:$E,MATCH('2017 EPA Data'!$B3825,'Crosswalk Particulates'!$D:$D,0))</f>
        <v>0</v>
      </c>
      <c r="H3825" s="50">
        <f t="shared" si="59"/>
        <v>0</v>
      </c>
    </row>
    <row r="3826" spans="1:8" hidden="1" x14ac:dyDescent="0.25">
      <c r="A3826" s="31" t="s">
        <v>2509</v>
      </c>
      <c r="B3826" s="31" t="s">
        <v>2623</v>
      </c>
      <c r="D3826" s="41">
        <v>43.563622356052115</v>
      </c>
      <c r="E3826" s="31" t="s">
        <v>2413</v>
      </c>
      <c r="F3826" s="35" t="str">
        <f>INDEX('Crosswalk Particulates'!$B:$B,MATCH('2017 EPA Data'!A3826,'Crosswalk Particulates'!$A:$A,0))</f>
        <v>Other-EPA</v>
      </c>
      <c r="G3826" s="39">
        <f>INDEX('Crosswalk Particulates'!$E:$E,MATCH('2017 EPA Data'!$B3826,'Crosswalk Particulates'!$D:$D,0))</f>
        <v>0</v>
      </c>
      <c r="H3826" s="50">
        <f t="shared" si="59"/>
        <v>39520300.420074314</v>
      </c>
    </row>
    <row r="3827" spans="1:8" hidden="1" x14ac:dyDescent="0.25">
      <c r="A3827" s="31" t="s">
        <v>2475</v>
      </c>
      <c r="B3827" s="31" t="s">
        <v>2654</v>
      </c>
      <c r="C3827" s="31" t="s">
        <v>2408</v>
      </c>
      <c r="D3827" s="41">
        <v>43.276880615743998</v>
      </c>
      <c r="E3827" s="31" t="s">
        <v>2409</v>
      </c>
      <c r="F3827" s="35" t="str">
        <f>INDEX('Crosswalk Particulates'!$B:$B,MATCH('2017 EPA Data'!A3827,'Crosswalk Particulates'!$A:$A,0))</f>
        <v>Electricity Sector</v>
      </c>
      <c r="G3827" s="39">
        <f>INDEX('Crosswalk Particulates'!$E:$E,MATCH('2017 EPA Data'!$B3827,'Crosswalk Particulates'!$D:$D,0))</f>
        <v>0</v>
      </c>
      <c r="H3827" s="50">
        <f t="shared" si="59"/>
        <v>0</v>
      </c>
    </row>
    <row r="3828" spans="1:8" hidden="1" x14ac:dyDescent="0.25">
      <c r="A3828" s="31" t="s">
        <v>2443</v>
      </c>
      <c r="B3828" s="31" t="s">
        <v>2501</v>
      </c>
      <c r="C3828" s="31" t="s">
        <v>2448</v>
      </c>
      <c r="D3828" s="41">
        <v>43.042444134999997</v>
      </c>
      <c r="E3828" s="31" t="s">
        <v>2413</v>
      </c>
      <c r="F3828" s="35" t="str">
        <f>INDEX('Crosswalk Particulates'!$B:$B,MATCH('2017 EPA Data'!A3828,'Crosswalk Particulates'!$A:$A,0))</f>
        <v>process-agriculture-industry</v>
      </c>
      <c r="G3828" s="39" t="str">
        <f>INDEX('Crosswalk Particulates'!$E:$E,MATCH('2017 EPA Data'!$B3828,'Crosswalk Particulates'!$D:$D,0))</f>
        <v>PM25</v>
      </c>
      <c r="H3828" s="50">
        <f t="shared" si="59"/>
        <v>39047494.928831272</v>
      </c>
    </row>
    <row r="3829" spans="1:8" hidden="1" x14ac:dyDescent="0.25">
      <c r="A3829" s="31" t="s">
        <v>2555</v>
      </c>
      <c r="B3829" s="31" t="s">
        <v>2462</v>
      </c>
      <c r="C3829" s="31" t="s">
        <v>2408</v>
      </c>
      <c r="D3829" s="41">
        <v>42.96</v>
      </c>
      <c r="E3829" s="31" t="s">
        <v>2409</v>
      </c>
      <c r="F3829" s="35" t="str">
        <f>INDEX('Crosswalk Particulates'!$B:$B,MATCH('2017 EPA Data'!A3829,'Crosswalk Particulates'!$A:$A,0))</f>
        <v>Commercial Buildings Sector</v>
      </c>
      <c r="G3829" s="39">
        <f>INDEX('Crosswalk Particulates'!$E:$E,MATCH('2017 EPA Data'!$B3829,'Crosswalk Particulates'!$D:$D,0))</f>
        <v>0</v>
      </c>
      <c r="H3829" s="50">
        <f t="shared" si="59"/>
        <v>0</v>
      </c>
    </row>
    <row r="3830" spans="1:8" hidden="1" x14ac:dyDescent="0.25">
      <c r="A3830" s="31" t="s">
        <v>2437</v>
      </c>
      <c r="B3830" s="31" t="s">
        <v>2593</v>
      </c>
      <c r="C3830" s="31" t="s">
        <v>2408</v>
      </c>
      <c r="D3830" s="41">
        <v>42.688389999999998</v>
      </c>
      <c r="E3830" s="31" t="s">
        <v>2409</v>
      </c>
      <c r="F3830" s="35" t="str">
        <f>INDEX('Crosswalk Particulates'!$B:$B,MATCH('2017 EPA Data'!A3830,'Crosswalk Particulates'!$A:$A,0))</f>
        <v>process-other-industry</v>
      </c>
      <c r="G3830" s="39">
        <f>INDEX('Crosswalk Particulates'!$E:$E,MATCH('2017 EPA Data'!$B3830,'Crosswalk Particulates'!$D:$D,0))</f>
        <v>0</v>
      </c>
      <c r="H3830" s="50">
        <f t="shared" si="59"/>
        <v>0</v>
      </c>
    </row>
    <row r="3831" spans="1:8" hidden="1" x14ac:dyDescent="0.25">
      <c r="A3831" s="31" t="s">
        <v>2438</v>
      </c>
      <c r="B3831" s="31" t="s">
        <v>2721</v>
      </c>
      <c r="C3831" s="31" t="s">
        <v>2408</v>
      </c>
      <c r="D3831" s="41">
        <v>42.555999999999997</v>
      </c>
      <c r="E3831" s="31" t="s">
        <v>2409</v>
      </c>
      <c r="F3831" s="35" t="str">
        <f>INDEX('Crosswalk Particulates'!$B:$B,MATCH('2017 EPA Data'!A3831,'Crosswalk Particulates'!$A:$A,0))</f>
        <v>process-other-industry</v>
      </c>
      <c r="G3831" s="39">
        <f>INDEX('Crosswalk Particulates'!$E:$E,MATCH('2017 EPA Data'!$B3831,'Crosswalk Particulates'!$D:$D,0))</f>
        <v>0</v>
      </c>
      <c r="H3831" s="50">
        <f t="shared" si="59"/>
        <v>0</v>
      </c>
    </row>
    <row r="3832" spans="1:8" hidden="1" x14ac:dyDescent="0.25">
      <c r="A3832" s="31" t="s">
        <v>2538</v>
      </c>
      <c r="B3832" s="31" t="s">
        <v>2537</v>
      </c>
      <c r="C3832" s="31" t="s">
        <v>2408</v>
      </c>
      <c r="D3832" s="41">
        <v>42.063334920000003</v>
      </c>
      <c r="E3832" s="31" t="s">
        <v>2409</v>
      </c>
      <c r="F3832" s="35" t="str">
        <f>INDEX('Crosswalk Particulates'!$B:$B,MATCH('2017 EPA Data'!A3832,'Crosswalk Particulates'!$A:$A,0))</f>
        <v>process-mining-industry</v>
      </c>
      <c r="G3832" s="39">
        <f>INDEX('Crosswalk Particulates'!$E:$E,MATCH('2017 EPA Data'!$B3832,'Crosswalk Particulates'!$D:$D,0))</f>
        <v>0</v>
      </c>
      <c r="H3832" s="50">
        <f t="shared" si="59"/>
        <v>0</v>
      </c>
    </row>
    <row r="3833" spans="1:8" hidden="1" x14ac:dyDescent="0.25">
      <c r="A3833" s="31" t="s">
        <v>2433</v>
      </c>
      <c r="B3833" s="31" t="s">
        <v>2572</v>
      </c>
      <c r="C3833" s="31" t="s">
        <v>2408</v>
      </c>
      <c r="D3833" s="41">
        <v>42</v>
      </c>
      <c r="E3833" s="31" t="s">
        <v>2409</v>
      </c>
      <c r="F3833" s="35" t="str">
        <f>INDEX('Crosswalk Particulates'!$B:$B,MATCH('2017 EPA Data'!A3833,'Crosswalk Particulates'!$A:$A,0))</f>
        <v>process-ngps-industry</v>
      </c>
      <c r="G3833" s="39">
        <f>INDEX('Crosswalk Particulates'!$E:$E,MATCH('2017 EPA Data'!$B3833,'Crosswalk Particulates'!$D:$D,0))</f>
        <v>0</v>
      </c>
      <c r="H3833" s="50">
        <f t="shared" si="59"/>
        <v>0</v>
      </c>
    </row>
    <row r="3834" spans="1:8" hidden="1" x14ac:dyDescent="0.25">
      <c r="A3834" s="31" t="s">
        <v>2560</v>
      </c>
      <c r="B3834" s="31" t="s">
        <v>2541</v>
      </c>
      <c r="C3834" s="31" t="s">
        <v>2408</v>
      </c>
      <c r="D3834" s="41">
        <v>41.870237553000003</v>
      </c>
      <c r="E3834" s="31" t="s">
        <v>2409</v>
      </c>
      <c r="F3834" s="35" t="str">
        <f>INDEX('Crosswalk Particulates'!$B:$B,MATCH('2017 EPA Data'!A3834,'Crosswalk Particulates'!$A:$A,0))</f>
        <v>Commercial Buildings Sector</v>
      </c>
      <c r="G3834" s="39">
        <f>INDEX('Crosswalk Particulates'!$E:$E,MATCH('2017 EPA Data'!$B3834,'Crosswalk Particulates'!$D:$D,0))</f>
        <v>0</v>
      </c>
      <c r="H3834" s="50">
        <f t="shared" si="59"/>
        <v>0</v>
      </c>
    </row>
    <row r="3835" spans="1:8" hidden="1" x14ac:dyDescent="0.25">
      <c r="A3835" s="31" t="s">
        <v>2498</v>
      </c>
      <c r="B3835" s="31" t="s">
        <v>2505</v>
      </c>
      <c r="C3835" s="31" t="s">
        <v>2408</v>
      </c>
      <c r="D3835" s="41">
        <v>41.798300630999996</v>
      </c>
      <c r="E3835" s="31" t="s">
        <v>2409</v>
      </c>
      <c r="F3835" s="35" t="str">
        <f>INDEX('Crosswalk Particulates'!$B:$B,MATCH('2017 EPA Data'!A3835,'Crosswalk Particulates'!$A:$A,0))</f>
        <v>process-cement-industry</v>
      </c>
      <c r="G3835" s="39">
        <f>INDEX('Crosswalk Particulates'!$E:$E,MATCH('2017 EPA Data'!$B3835,'Crosswalk Particulates'!$D:$D,0))</f>
        <v>0</v>
      </c>
      <c r="H3835" s="50">
        <f t="shared" si="59"/>
        <v>0</v>
      </c>
    </row>
    <row r="3836" spans="1:8" hidden="1" x14ac:dyDescent="0.25">
      <c r="A3836" s="31" t="s">
        <v>2446</v>
      </c>
      <c r="B3836" s="31" t="s">
        <v>2635</v>
      </c>
      <c r="C3836" s="31" t="s">
        <v>2408</v>
      </c>
      <c r="D3836" s="41">
        <v>41.76</v>
      </c>
      <c r="E3836" s="31" t="s">
        <v>2409</v>
      </c>
      <c r="F3836" s="35" t="str">
        <f>INDEX('Crosswalk Particulates'!$B:$B,MATCH('2017 EPA Data'!A3836,'Crosswalk Particulates'!$A:$A,0))</f>
        <v>process-other-industry</v>
      </c>
      <c r="G3836" s="39">
        <f>INDEX('Crosswalk Particulates'!$E:$E,MATCH('2017 EPA Data'!$B3836,'Crosswalk Particulates'!$D:$D,0))</f>
        <v>0</v>
      </c>
      <c r="H3836" s="50">
        <f t="shared" si="59"/>
        <v>0</v>
      </c>
    </row>
    <row r="3837" spans="1:8" hidden="1" x14ac:dyDescent="0.25">
      <c r="A3837" s="31" t="s">
        <v>2472</v>
      </c>
      <c r="B3837" s="31" t="s">
        <v>2552</v>
      </c>
      <c r="C3837" s="31" t="s">
        <v>2408</v>
      </c>
      <c r="D3837" s="41">
        <v>41.630870781017343</v>
      </c>
      <c r="E3837" s="31" t="s">
        <v>2409</v>
      </c>
      <c r="F3837" s="35" t="str">
        <f>INDEX('Crosswalk Particulates'!$B:$B,MATCH('2017 EPA Data'!A3837,'Crosswalk Particulates'!$A:$A,0))</f>
        <v>Electricity Sector</v>
      </c>
      <c r="G3837" s="39">
        <f>INDEX('Crosswalk Particulates'!$E:$E,MATCH('2017 EPA Data'!$B3837,'Crosswalk Particulates'!$D:$D,0))</f>
        <v>0</v>
      </c>
      <c r="H3837" s="50">
        <f t="shared" si="59"/>
        <v>0</v>
      </c>
    </row>
    <row r="3838" spans="1:8" hidden="1" x14ac:dyDescent="0.25">
      <c r="A3838" s="31" t="s">
        <v>2477</v>
      </c>
      <c r="B3838" s="31" t="s">
        <v>2689</v>
      </c>
      <c r="C3838" s="31" t="s">
        <v>2408</v>
      </c>
      <c r="D3838" s="41">
        <v>41.4</v>
      </c>
      <c r="E3838" s="31" t="s">
        <v>2409</v>
      </c>
      <c r="F3838" s="35" t="str">
        <f>INDEX('Crosswalk Particulates'!$B:$B,MATCH('2017 EPA Data'!A3838,'Crosswalk Particulates'!$A:$A,0))</f>
        <v>process-other-industry</v>
      </c>
      <c r="G3838" s="39">
        <f>INDEX('Crosswalk Particulates'!$E:$E,MATCH('2017 EPA Data'!$B3838,'Crosswalk Particulates'!$D:$D,0))</f>
        <v>0</v>
      </c>
      <c r="H3838" s="50">
        <f t="shared" si="59"/>
        <v>0</v>
      </c>
    </row>
    <row r="3839" spans="1:8" hidden="1" x14ac:dyDescent="0.25">
      <c r="A3839" s="31" t="s">
        <v>2520</v>
      </c>
      <c r="B3839" s="31" t="s">
        <v>2516</v>
      </c>
      <c r="C3839" s="31" t="s">
        <v>2408</v>
      </c>
      <c r="D3839" s="41">
        <v>41.390553676950063</v>
      </c>
      <c r="E3839" s="31" t="s">
        <v>2409</v>
      </c>
      <c r="F3839" s="35" t="str">
        <f>INDEX('Crosswalk Particulates'!$B:$B,MATCH('2017 EPA Data'!A3839,'Crosswalk Particulates'!$A:$A,0))</f>
        <v>industry-fuel-oil</v>
      </c>
      <c r="G3839" s="39">
        <f>INDEX('Crosswalk Particulates'!$E:$E,MATCH('2017 EPA Data'!$B3839,'Crosswalk Particulates'!$D:$D,0))</f>
        <v>0</v>
      </c>
      <c r="H3839" s="50">
        <f t="shared" si="59"/>
        <v>0</v>
      </c>
    </row>
    <row r="3840" spans="1:8" hidden="1" x14ac:dyDescent="0.25">
      <c r="A3840" s="31" t="s">
        <v>2437</v>
      </c>
      <c r="B3840" s="31" t="s">
        <v>2467</v>
      </c>
      <c r="C3840" s="31" t="s">
        <v>2408</v>
      </c>
      <c r="D3840" s="41">
        <v>41.318399999999997</v>
      </c>
      <c r="E3840" s="31" t="s">
        <v>2409</v>
      </c>
      <c r="F3840" s="35" t="str">
        <f>INDEX('Crosswalk Particulates'!$B:$B,MATCH('2017 EPA Data'!A3840,'Crosswalk Particulates'!$A:$A,0))</f>
        <v>process-other-industry</v>
      </c>
      <c r="G3840" s="39">
        <f>INDEX('Crosswalk Particulates'!$E:$E,MATCH('2017 EPA Data'!$B3840,'Crosswalk Particulates'!$D:$D,0))</f>
        <v>0</v>
      </c>
      <c r="H3840" s="50">
        <f t="shared" si="59"/>
        <v>0</v>
      </c>
    </row>
    <row r="3841" spans="1:8" hidden="1" x14ac:dyDescent="0.25">
      <c r="A3841" s="31" t="s">
        <v>2483</v>
      </c>
      <c r="B3841" s="31" t="s">
        <v>2547</v>
      </c>
      <c r="C3841" s="31" t="s">
        <v>2408</v>
      </c>
      <c r="D3841" s="41">
        <v>41.295595849992999</v>
      </c>
      <c r="E3841" s="31" t="s">
        <v>2409</v>
      </c>
      <c r="F3841" s="35" t="str">
        <f>INDEX('Crosswalk Particulates'!$B:$B,MATCH('2017 EPA Data'!A3841,'Crosswalk Particulates'!$A:$A,0))</f>
        <v>process-ngps-industry</v>
      </c>
      <c r="G3841" s="39">
        <f>INDEX('Crosswalk Particulates'!$E:$E,MATCH('2017 EPA Data'!$B3841,'Crosswalk Particulates'!$D:$D,0))</f>
        <v>0</v>
      </c>
      <c r="H3841" s="50">
        <f t="shared" si="59"/>
        <v>0</v>
      </c>
    </row>
    <row r="3842" spans="1:8" hidden="1" x14ac:dyDescent="0.25">
      <c r="A3842" s="31" t="s">
        <v>2509</v>
      </c>
      <c r="B3842" s="31" t="s">
        <v>2537</v>
      </c>
      <c r="C3842" s="31" t="s">
        <v>2408</v>
      </c>
      <c r="D3842" s="41">
        <v>41.16</v>
      </c>
      <c r="E3842" s="31" t="s">
        <v>2409</v>
      </c>
      <c r="F3842" s="35" t="str">
        <f>INDEX('Crosswalk Particulates'!$B:$B,MATCH('2017 EPA Data'!A3842,'Crosswalk Particulates'!$A:$A,0))</f>
        <v>Other-EPA</v>
      </c>
      <c r="G3842" s="39">
        <f>INDEX('Crosswalk Particulates'!$E:$E,MATCH('2017 EPA Data'!$B3842,'Crosswalk Particulates'!$D:$D,0))</f>
        <v>0</v>
      </c>
      <c r="H3842" s="50">
        <f t="shared" si="59"/>
        <v>0</v>
      </c>
    </row>
    <row r="3843" spans="1:8" hidden="1" x14ac:dyDescent="0.25">
      <c r="A3843" s="31" t="s">
        <v>2523</v>
      </c>
      <c r="B3843" s="31" t="s">
        <v>2641</v>
      </c>
      <c r="C3843" s="31" t="s">
        <v>2408</v>
      </c>
      <c r="D3843" s="41">
        <v>41.031700399999998</v>
      </c>
      <c r="E3843" s="31" t="s">
        <v>2409</v>
      </c>
      <c r="F3843" s="35" t="str">
        <f>INDEX('Crosswalk Particulates'!$B:$B,MATCH('2017 EPA Data'!A3843,'Crosswalk Particulates'!$A:$A,0))</f>
        <v>industry-fuel-other</v>
      </c>
      <c r="G3843" s="39">
        <f>INDEX('Crosswalk Particulates'!$E:$E,MATCH('2017 EPA Data'!$B3843,'Crosswalk Particulates'!$D:$D,0))</f>
        <v>0</v>
      </c>
      <c r="H3843" s="50">
        <f t="shared" si="59"/>
        <v>0</v>
      </c>
    </row>
    <row r="3844" spans="1:8" hidden="1" x14ac:dyDescent="0.25">
      <c r="A3844" s="31" t="s">
        <v>2523</v>
      </c>
      <c r="B3844" s="31" t="s">
        <v>2616</v>
      </c>
      <c r="C3844" s="31" t="s">
        <v>2408</v>
      </c>
      <c r="D3844" s="41">
        <v>40.910266</v>
      </c>
      <c r="E3844" s="31" t="s">
        <v>2409</v>
      </c>
      <c r="F3844" s="35" t="str">
        <f>INDEX('Crosswalk Particulates'!$B:$B,MATCH('2017 EPA Data'!A3844,'Crosswalk Particulates'!$A:$A,0))</f>
        <v>industry-fuel-other</v>
      </c>
      <c r="G3844" s="39">
        <f>INDEX('Crosswalk Particulates'!$E:$E,MATCH('2017 EPA Data'!$B3844,'Crosswalk Particulates'!$D:$D,0))</f>
        <v>0</v>
      </c>
      <c r="H3844" s="50">
        <f t="shared" ref="H3844:H3907" si="60">IF(E3844="TON",D3844/metricton_to_shortton,0)*10^6</f>
        <v>0</v>
      </c>
    </row>
    <row r="3845" spans="1:8" hidden="1" x14ac:dyDescent="0.25">
      <c r="A3845" s="31" t="s">
        <v>2483</v>
      </c>
      <c r="B3845" s="31" t="s">
        <v>2563</v>
      </c>
      <c r="C3845" s="31" t="s">
        <v>2408</v>
      </c>
      <c r="D3845" s="41">
        <v>40.861414799999999</v>
      </c>
      <c r="E3845" s="31" t="s">
        <v>2409</v>
      </c>
      <c r="F3845" s="35" t="str">
        <f>INDEX('Crosswalk Particulates'!$B:$B,MATCH('2017 EPA Data'!A3845,'Crosswalk Particulates'!$A:$A,0))</f>
        <v>process-ngps-industry</v>
      </c>
      <c r="G3845" s="39">
        <f>INDEX('Crosswalk Particulates'!$E:$E,MATCH('2017 EPA Data'!$B3845,'Crosswalk Particulates'!$D:$D,0))</f>
        <v>0</v>
      </c>
      <c r="H3845" s="50">
        <f t="shared" si="60"/>
        <v>0</v>
      </c>
    </row>
    <row r="3846" spans="1:8" hidden="1" x14ac:dyDescent="0.25">
      <c r="A3846" s="31" t="s">
        <v>2523</v>
      </c>
      <c r="B3846" s="31" t="s">
        <v>2665</v>
      </c>
      <c r="C3846" s="31" t="s">
        <v>2408</v>
      </c>
      <c r="D3846" s="41">
        <v>40.662622599999999</v>
      </c>
      <c r="E3846" s="31" t="s">
        <v>2409</v>
      </c>
      <c r="F3846" s="35" t="str">
        <f>INDEX('Crosswalk Particulates'!$B:$B,MATCH('2017 EPA Data'!A3846,'Crosswalk Particulates'!$A:$A,0))</f>
        <v>industry-fuel-other</v>
      </c>
      <c r="G3846" s="39">
        <f>INDEX('Crosswalk Particulates'!$E:$E,MATCH('2017 EPA Data'!$B3846,'Crosswalk Particulates'!$D:$D,0))</f>
        <v>0</v>
      </c>
      <c r="H3846" s="50">
        <f t="shared" si="60"/>
        <v>0</v>
      </c>
    </row>
    <row r="3847" spans="1:8" hidden="1" x14ac:dyDescent="0.25">
      <c r="A3847" s="31" t="s">
        <v>2523</v>
      </c>
      <c r="B3847" s="31" t="s">
        <v>2638</v>
      </c>
      <c r="C3847" s="31" t="s">
        <v>2408</v>
      </c>
      <c r="D3847" s="41">
        <v>40.6</v>
      </c>
      <c r="E3847" s="31" t="s">
        <v>2409</v>
      </c>
      <c r="F3847" s="35" t="str">
        <f>INDEX('Crosswalk Particulates'!$B:$B,MATCH('2017 EPA Data'!A3847,'Crosswalk Particulates'!$A:$A,0))</f>
        <v>industry-fuel-other</v>
      </c>
      <c r="G3847" s="39">
        <f>INDEX('Crosswalk Particulates'!$E:$E,MATCH('2017 EPA Data'!$B3847,'Crosswalk Particulates'!$D:$D,0))</f>
        <v>0</v>
      </c>
      <c r="H3847" s="50">
        <f t="shared" si="60"/>
        <v>0</v>
      </c>
    </row>
    <row r="3848" spans="1:8" hidden="1" x14ac:dyDescent="0.25">
      <c r="A3848" s="31" t="s">
        <v>2523</v>
      </c>
      <c r="B3848" s="31" t="s">
        <v>2696</v>
      </c>
      <c r="C3848" s="31" t="s">
        <v>2408</v>
      </c>
      <c r="D3848" s="41">
        <v>40.6</v>
      </c>
      <c r="E3848" s="31" t="s">
        <v>2409</v>
      </c>
      <c r="F3848" s="35" t="str">
        <f>INDEX('Crosswalk Particulates'!$B:$B,MATCH('2017 EPA Data'!A3848,'Crosswalk Particulates'!$A:$A,0))</f>
        <v>industry-fuel-other</v>
      </c>
      <c r="G3848" s="39">
        <f>INDEX('Crosswalk Particulates'!$E:$E,MATCH('2017 EPA Data'!$B3848,'Crosswalk Particulates'!$D:$D,0))</f>
        <v>0</v>
      </c>
      <c r="H3848" s="50">
        <f t="shared" si="60"/>
        <v>0</v>
      </c>
    </row>
    <row r="3849" spans="1:8" hidden="1" x14ac:dyDescent="0.25">
      <c r="A3849" s="31" t="s">
        <v>2523</v>
      </c>
      <c r="B3849" s="31" t="s">
        <v>2703</v>
      </c>
      <c r="C3849" s="31" t="s">
        <v>2408</v>
      </c>
      <c r="D3849" s="41">
        <v>40.6</v>
      </c>
      <c r="E3849" s="31" t="s">
        <v>2409</v>
      </c>
      <c r="F3849" s="35" t="str">
        <f>INDEX('Crosswalk Particulates'!$B:$B,MATCH('2017 EPA Data'!A3849,'Crosswalk Particulates'!$A:$A,0))</f>
        <v>industry-fuel-other</v>
      </c>
      <c r="G3849" s="39">
        <f>INDEX('Crosswalk Particulates'!$E:$E,MATCH('2017 EPA Data'!$B3849,'Crosswalk Particulates'!$D:$D,0))</f>
        <v>0</v>
      </c>
      <c r="H3849" s="50">
        <f t="shared" si="60"/>
        <v>0</v>
      </c>
    </row>
    <row r="3850" spans="1:8" hidden="1" x14ac:dyDescent="0.25">
      <c r="A3850" s="31" t="s">
        <v>2487</v>
      </c>
      <c r="B3850" s="31" t="s">
        <v>2485</v>
      </c>
      <c r="C3850" s="31" t="s">
        <v>2408</v>
      </c>
      <c r="D3850" s="41">
        <v>40.584510000000002</v>
      </c>
      <c r="E3850" s="31" t="s">
        <v>2409</v>
      </c>
      <c r="F3850" s="35" t="str">
        <f>INDEX('Crosswalk Particulates'!$B:$B,MATCH('2017 EPA Data'!A3850,'Crosswalk Particulates'!$A:$A,0))</f>
        <v>industry-fuel-coal</v>
      </c>
      <c r="G3850" s="39">
        <f>INDEX('Crosswalk Particulates'!$E:$E,MATCH('2017 EPA Data'!$B3850,'Crosswalk Particulates'!$D:$D,0))</f>
        <v>0</v>
      </c>
      <c r="H3850" s="50">
        <f t="shared" si="60"/>
        <v>0</v>
      </c>
    </row>
    <row r="3851" spans="1:8" hidden="1" x14ac:dyDescent="0.25">
      <c r="A3851" s="31" t="s">
        <v>2499</v>
      </c>
      <c r="B3851" s="31" t="s">
        <v>2590</v>
      </c>
      <c r="C3851" s="31" t="s">
        <v>2408</v>
      </c>
      <c r="D3851" s="41">
        <v>40.5</v>
      </c>
      <c r="E3851" s="31" t="s">
        <v>2409</v>
      </c>
      <c r="F3851" s="35" t="str">
        <f>INDEX('Crosswalk Particulates'!$B:$B,MATCH('2017 EPA Data'!A3851,'Crosswalk Particulates'!$A:$A,0))</f>
        <v>Electricity Sector</v>
      </c>
      <c r="G3851" s="39">
        <f>INDEX('Crosswalk Particulates'!$E:$E,MATCH('2017 EPA Data'!$B3851,'Crosswalk Particulates'!$D:$D,0))</f>
        <v>0</v>
      </c>
      <c r="H3851" s="50">
        <f t="shared" si="60"/>
        <v>0</v>
      </c>
    </row>
    <row r="3852" spans="1:8" hidden="1" x14ac:dyDescent="0.25">
      <c r="A3852" s="31" t="s">
        <v>2469</v>
      </c>
      <c r="B3852" s="31" t="s">
        <v>2672</v>
      </c>
      <c r="C3852" s="31" t="s">
        <v>2408</v>
      </c>
      <c r="D3852" s="41">
        <v>40.082084159475997</v>
      </c>
      <c r="E3852" s="31" t="s">
        <v>2409</v>
      </c>
      <c r="F3852" s="35" t="str">
        <f>INDEX('Crosswalk Particulates'!$B:$B,MATCH('2017 EPA Data'!A3852,'Crosswalk Particulates'!$A:$A,0))</f>
        <v>process-chemicals-industry</v>
      </c>
      <c r="G3852" s="39">
        <f>INDEX('Crosswalk Particulates'!$E:$E,MATCH('2017 EPA Data'!$B3852,'Crosswalk Particulates'!$D:$D,0))</f>
        <v>0</v>
      </c>
      <c r="H3852" s="50">
        <f t="shared" si="60"/>
        <v>0</v>
      </c>
    </row>
    <row r="3853" spans="1:8" hidden="1" x14ac:dyDescent="0.25">
      <c r="A3853" s="31" t="s">
        <v>2446</v>
      </c>
      <c r="B3853" s="31" t="s">
        <v>2459</v>
      </c>
      <c r="C3853" s="31" t="s">
        <v>2408</v>
      </c>
      <c r="D3853" s="41">
        <v>40</v>
      </c>
      <c r="E3853" s="31" t="s">
        <v>2409</v>
      </c>
      <c r="F3853" s="35" t="str">
        <f>INDEX('Crosswalk Particulates'!$B:$B,MATCH('2017 EPA Data'!A3853,'Crosswalk Particulates'!$A:$A,0))</f>
        <v>process-other-industry</v>
      </c>
      <c r="G3853" s="39">
        <f>INDEX('Crosswalk Particulates'!$E:$E,MATCH('2017 EPA Data'!$B3853,'Crosswalk Particulates'!$D:$D,0))</f>
        <v>0</v>
      </c>
      <c r="H3853" s="50">
        <f t="shared" si="60"/>
        <v>0</v>
      </c>
    </row>
    <row r="3854" spans="1:8" hidden="1" x14ac:dyDescent="0.25">
      <c r="A3854" s="31" t="s">
        <v>2446</v>
      </c>
      <c r="B3854" s="31" t="s">
        <v>2569</v>
      </c>
      <c r="C3854" s="31" t="s">
        <v>2408</v>
      </c>
      <c r="D3854" s="41">
        <v>40</v>
      </c>
      <c r="E3854" s="31" t="s">
        <v>2409</v>
      </c>
      <c r="F3854" s="35" t="str">
        <f>INDEX('Crosswalk Particulates'!$B:$B,MATCH('2017 EPA Data'!A3854,'Crosswalk Particulates'!$A:$A,0))</f>
        <v>process-other-industry</v>
      </c>
      <c r="G3854" s="39">
        <f>INDEX('Crosswalk Particulates'!$E:$E,MATCH('2017 EPA Data'!$B3854,'Crosswalk Particulates'!$D:$D,0))</f>
        <v>0</v>
      </c>
      <c r="H3854" s="50">
        <f t="shared" si="60"/>
        <v>0</v>
      </c>
    </row>
    <row r="3855" spans="1:8" hidden="1" x14ac:dyDescent="0.25">
      <c r="A3855" s="31" t="s">
        <v>2509</v>
      </c>
      <c r="B3855" s="31" t="s">
        <v>2415</v>
      </c>
      <c r="C3855" s="31" t="s">
        <v>2408</v>
      </c>
      <c r="D3855" s="41">
        <v>40</v>
      </c>
      <c r="E3855" s="31" t="s">
        <v>2409</v>
      </c>
      <c r="F3855" s="35" t="str">
        <f>INDEX('Crosswalk Particulates'!$B:$B,MATCH('2017 EPA Data'!A3855,'Crosswalk Particulates'!$A:$A,0))</f>
        <v>Other-EPA</v>
      </c>
      <c r="G3855" s="39">
        <f>INDEX('Crosswalk Particulates'!$E:$E,MATCH('2017 EPA Data'!$B3855,'Crosswalk Particulates'!$D:$D,0))</f>
        <v>0</v>
      </c>
      <c r="H3855" s="50">
        <f t="shared" si="60"/>
        <v>0</v>
      </c>
    </row>
    <row r="3856" spans="1:8" hidden="1" x14ac:dyDescent="0.25">
      <c r="A3856" s="31" t="s">
        <v>2538</v>
      </c>
      <c r="B3856" s="31" t="s">
        <v>2623</v>
      </c>
      <c r="D3856" s="41">
        <v>39.925473105121199</v>
      </c>
      <c r="E3856" s="31" t="s">
        <v>2413</v>
      </c>
      <c r="F3856" s="35" t="str">
        <f>INDEX('Crosswalk Particulates'!$B:$B,MATCH('2017 EPA Data'!A3856,'Crosswalk Particulates'!$A:$A,0))</f>
        <v>process-mining-industry</v>
      </c>
      <c r="G3856" s="39">
        <f>INDEX('Crosswalk Particulates'!$E:$E,MATCH('2017 EPA Data'!$B3856,'Crosswalk Particulates'!$D:$D,0))</f>
        <v>0</v>
      </c>
      <c r="H3856" s="50">
        <f t="shared" si="60"/>
        <v>36219823.012692623</v>
      </c>
    </row>
    <row r="3857" spans="1:8" hidden="1" x14ac:dyDescent="0.25">
      <c r="A3857" s="31" t="s">
        <v>2450</v>
      </c>
      <c r="B3857" s="31" t="s">
        <v>2664</v>
      </c>
      <c r="C3857" s="31" t="s">
        <v>2408</v>
      </c>
      <c r="D3857" s="41">
        <v>39.747069160000002</v>
      </c>
      <c r="E3857" s="31" t="s">
        <v>2409</v>
      </c>
      <c r="F3857" s="35" t="str">
        <f>INDEX('Crosswalk Particulates'!$B:$B,MATCH('2017 EPA Data'!A3857,'Crosswalk Particulates'!$A:$A,0))</f>
        <v>process-waste-industry</v>
      </c>
      <c r="G3857" s="39">
        <f>INDEX('Crosswalk Particulates'!$E:$E,MATCH('2017 EPA Data'!$B3857,'Crosswalk Particulates'!$D:$D,0))</f>
        <v>0</v>
      </c>
      <c r="H3857" s="50">
        <f t="shared" si="60"/>
        <v>0</v>
      </c>
    </row>
    <row r="3858" spans="1:8" hidden="1" x14ac:dyDescent="0.25">
      <c r="A3858" s="31" t="s">
        <v>2523</v>
      </c>
      <c r="B3858" s="31" t="s">
        <v>2527</v>
      </c>
      <c r="C3858" s="31" t="s">
        <v>2408</v>
      </c>
      <c r="D3858" s="41">
        <v>39.735978277836743</v>
      </c>
      <c r="E3858" s="31" t="s">
        <v>2409</v>
      </c>
      <c r="F3858" s="35" t="str">
        <f>INDEX('Crosswalk Particulates'!$B:$B,MATCH('2017 EPA Data'!A3858,'Crosswalk Particulates'!$A:$A,0))</f>
        <v>industry-fuel-other</v>
      </c>
      <c r="G3858" s="39">
        <f>INDEX('Crosswalk Particulates'!$E:$E,MATCH('2017 EPA Data'!$B3858,'Crosswalk Particulates'!$D:$D,0))</f>
        <v>0</v>
      </c>
      <c r="H3858" s="50">
        <f t="shared" si="60"/>
        <v>0</v>
      </c>
    </row>
    <row r="3859" spans="1:8" hidden="1" x14ac:dyDescent="0.25">
      <c r="A3859" s="31" t="s">
        <v>2477</v>
      </c>
      <c r="B3859" s="31" t="s">
        <v>2527</v>
      </c>
      <c r="C3859" s="31" t="s">
        <v>2408</v>
      </c>
      <c r="D3859" s="41">
        <v>39.500887746827907</v>
      </c>
      <c r="E3859" s="31" t="s">
        <v>2409</v>
      </c>
      <c r="F3859" s="35" t="str">
        <f>INDEX('Crosswalk Particulates'!$B:$B,MATCH('2017 EPA Data'!A3859,'Crosswalk Particulates'!$A:$A,0))</f>
        <v>process-other-industry</v>
      </c>
      <c r="G3859" s="39">
        <f>INDEX('Crosswalk Particulates'!$E:$E,MATCH('2017 EPA Data'!$B3859,'Crosswalk Particulates'!$D:$D,0))</f>
        <v>0</v>
      </c>
      <c r="H3859" s="50">
        <f t="shared" si="60"/>
        <v>0</v>
      </c>
    </row>
    <row r="3860" spans="1:8" hidden="1" x14ac:dyDescent="0.25">
      <c r="A3860" s="31" t="s">
        <v>2520</v>
      </c>
      <c r="B3860" s="31" t="s">
        <v>2564</v>
      </c>
      <c r="C3860" s="31" t="s">
        <v>2408</v>
      </c>
      <c r="D3860" s="41">
        <v>39.489699999999999</v>
      </c>
      <c r="E3860" s="31" t="s">
        <v>2409</v>
      </c>
      <c r="F3860" s="35" t="str">
        <f>INDEX('Crosswalk Particulates'!$B:$B,MATCH('2017 EPA Data'!A3860,'Crosswalk Particulates'!$A:$A,0))</f>
        <v>industry-fuel-oil</v>
      </c>
      <c r="G3860" s="39">
        <f>INDEX('Crosswalk Particulates'!$E:$E,MATCH('2017 EPA Data'!$B3860,'Crosswalk Particulates'!$D:$D,0))</f>
        <v>0</v>
      </c>
      <c r="H3860" s="50">
        <f t="shared" si="60"/>
        <v>0</v>
      </c>
    </row>
    <row r="3861" spans="1:8" hidden="1" x14ac:dyDescent="0.25">
      <c r="A3861" s="31" t="s">
        <v>2442</v>
      </c>
      <c r="B3861" s="31" t="s">
        <v>2562</v>
      </c>
      <c r="C3861" s="31" t="s">
        <v>2408</v>
      </c>
      <c r="D3861" s="41">
        <v>39.4</v>
      </c>
      <c r="E3861" s="31" t="s">
        <v>2409</v>
      </c>
      <c r="F3861" s="35" t="str">
        <f>INDEX('Crosswalk Particulates'!$B:$B,MATCH('2017 EPA Data'!A3861,'Crosswalk Particulates'!$A:$A,0))</f>
        <v>industry-fuel-natural gas</v>
      </c>
      <c r="G3861" s="39">
        <f>INDEX('Crosswalk Particulates'!$E:$E,MATCH('2017 EPA Data'!$B3861,'Crosswalk Particulates'!$D:$D,0))</f>
        <v>0</v>
      </c>
      <c r="H3861" s="50">
        <f t="shared" si="60"/>
        <v>0</v>
      </c>
    </row>
    <row r="3862" spans="1:8" hidden="1" x14ac:dyDescent="0.25">
      <c r="A3862" s="31" t="s">
        <v>2523</v>
      </c>
      <c r="B3862" s="31" t="s">
        <v>2668</v>
      </c>
      <c r="C3862" s="31" t="s">
        <v>2408</v>
      </c>
      <c r="D3862" s="41">
        <v>38.991999999999997</v>
      </c>
      <c r="E3862" s="31" t="s">
        <v>2409</v>
      </c>
      <c r="F3862" s="35" t="str">
        <f>INDEX('Crosswalk Particulates'!$B:$B,MATCH('2017 EPA Data'!A3862,'Crosswalk Particulates'!$A:$A,0))</f>
        <v>industry-fuel-other</v>
      </c>
      <c r="G3862" s="39">
        <f>INDEX('Crosswalk Particulates'!$E:$E,MATCH('2017 EPA Data'!$B3862,'Crosswalk Particulates'!$D:$D,0))</f>
        <v>0</v>
      </c>
      <c r="H3862" s="50">
        <f t="shared" si="60"/>
        <v>0</v>
      </c>
    </row>
    <row r="3863" spans="1:8" hidden="1" x14ac:dyDescent="0.25">
      <c r="A3863" s="31" t="s">
        <v>2555</v>
      </c>
      <c r="B3863" s="31" t="s">
        <v>2594</v>
      </c>
      <c r="C3863" s="31" t="s">
        <v>2408</v>
      </c>
      <c r="D3863" s="41">
        <v>38.83</v>
      </c>
      <c r="E3863" s="31" t="s">
        <v>2409</v>
      </c>
      <c r="F3863" s="35" t="str">
        <f>INDEX('Crosswalk Particulates'!$B:$B,MATCH('2017 EPA Data'!A3863,'Crosswalk Particulates'!$A:$A,0))</f>
        <v>Commercial Buildings Sector</v>
      </c>
      <c r="G3863" s="39">
        <f>INDEX('Crosswalk Particulates'!$E:$E,MATCH('2017 EPA Data'!$B3863,'Crosswalk Particulates'!$D:$D,0))</f>
        <v>0</v>
      </c>
      <c r="H3863" s="50">
        <f t="shared" si="60"/>
        <v>0</v>
      </c>
    </row>
    <row r="3864" spans="1:8" hidden="1" x14ac:dyDescent="0.25">
      <c r="A3864" s="31" t="s">
        <v>2410</v>
      </c>
      <c r="B3864" s="31" t="s">
        <v>2722</v>
      </c>
      <c r="C3864" s="31" t="s">
        <v>2408</v>
      </c>
      <c r="D3864" s="41">
        <v>38.661963047999997</v>
      </c>
      <c r="E3864" s="31" t="s">
        <v>2409</v>
      </c>
      <c r="F3864" s="35" t="str">
        <f>INDEX('Crosswalk Particulates'!$B:$B,MATCH('2017 EPA Data'!A3864,'Crosswalk Particulates'!$A:$A,0))</f>
        <v>process-other-industry</v>
      </c>
      <c r="G3864" s="39">
        <f>INDEX('Crosswalk Particulates'!$E:$E,MATCH('2017 EPA Data'!$B3864,'Crosswalk Particulates'!$D:$D,0))</f>
        <v>0</v>
      </c>
      <c r="H3864" s="50">
        <f t="shared" si="60"/>
        <v>0</v>
      </c>
    </row>
    <row r="3865" spans="1:8" hidden="1" x14ac:dyDescent="0.25">
      <c r="A3865" s="31" t="s">
        <v>2433</v>
      </c>
      <c r="B3865" s="31" t="s">
        <v>2617</v>
      </c>
      <c r="C3865" s="31" t="s">
        <v>2408</v>
      </c>
      <c r="D3865" s="41">
        <v>38.586795414116779</v>
      </c>
      <c r="E3865" s="31" t="s">
        <v>2409</v>
      </c>
      <c r="F3865" s="35" t="str">
        <f>INDEX('Crosswalk Particulates'!$B:$B,MATCH('2017 EPA Data'!A3865,'Crosswalk Particulates'!$A:$A,0))</f>
        <v>process-ngps-industry</v>
      </c>
      <c r="G3865" s="39">
        <f>INDEX('Crosswalk Particulates'!$E:$E,MATCH('2017 EPA Data'!$B3865,'Crosswalk Particulates'!$D:$D,0))</f>
        <v>0</v>
      </c>
      <c r="H3865" s="50">
        <f t="shared" si="60"/>
        <v>0</v>
      </c>
    </row>
    <row r="3866" spans="1:8" hidden="1" x14ac:dyDescent="0.25">
      <c r="A3866" s="31" t="s">
        <v>2454</v>
      </c>
      <c r="B3866" s="31" t="s">
        <v>2516</v>
      </c>
      <c r="C3866" s="31" t="s">
        <v>2408</v>
      </c>
      <c r="D3866" s="41">
        <v>38.537259508985315</v>
      </c>
      <c r="E3866" s="31" t="s">
        <v>2409</v>
      </c>
      <c r="F3866" s="35" t="str">
        <f>INDEX('Crosswalk Particulates'!$B:$B,MATCH('2017 EPA Data'!A3866,'Crosswalk Particulates'!$A:$A,0))</f>
        <v>Other-EPA</v>
      </c>
      <c r="G3866" s="39">
        <f>INDEX('Crosswalk Particulates'!$E:$E,MATCH('2017 EPA Data'!$B3866,'Crosswalk Particulates'!$D:$D,0))</f>
        <v>0</v>
      </c>
      <c r="H3866" s="50">
        <f t="shared" si="60"/>
        <v>0</v>
      </c>
    </row>
    <row r="3867" spans="1:8" hidden="1" x14ac:dyDescent="0.25">
      <c r="A3867" s="31" t="s">
        <v>2450</v>
      </c>
      <c r="B3867" s="31" t="s">
        <v>2565</v>
      </c>
      <c r="C3867" s="31" t="s">
        <v>2408</v>
      </c>
      <c r="D3867" s="41">
        <v>38.398717400000002</v>
      </c>
      <c r="E3867" s="31" t="s">
        <v>2409</v>
      </c>
      <c r="F3867" s="35" t="str">
        <f>INDEX('Crosswalk Particulates'!$B:$B,MATCH('2017 EPA Data'!A3867,'Crosswalk Particulates'!$A:$A,0))</f>
        <v>process-waste-industry</v>
      </c>
      <c r="G3867" s="39">
        <f>INDEX('Crosswalk Particulates'!$E:$E,MATCH('2017 EPA Data'!$B3867,'Crosswalk Particulates'!$D:$D,0))</f>
        <v>0</v>
      </c>
      <c r="H3867" s="50">
        <f t="shared" si="60"/>
        <v>0</v>
      </c>
    </row>
    <row r="3868" spans="1:8" hidden="1" x14ac:dyDescent="0.25">
      <c r="A3868" s="31" t="s">
        <v>2522</v>
      </c>
      <c r="B3868" s="31" t="s">
        <v>2597</v>
      </c>
      <c r="C3868" s="31" t="s">
        <v>2408</v>
      </c>
      <c r="D3868" s="41">
        <v>38.398169810340001</v>
      </c>
      <c r="E3868" s="31" t="s">
        <v>2409</v>
      </c>
      <c r="F3868" s="35" t="str">
        <f>INDEX('Crosswalk Particulates'!$B:$B,MATCH('2017 EPA Data'!A3868,'Crosswalk Particulates'!$A:$A,0))</f>
        <v>Residential Buildings Sector</v>
      </c>
      <c r="G3868" s="39">
        <f>INDEX('Crosswalk Particulates'!$E:$E,MATCH('2017 EPA Data'!$B3868,'Crosswalk Particulates'!$D:$D,0))</f>
        <v>0</v>
      </c>
      <c r="H3868" s="50">
        <f t="shared" si="60"/>
        <v>0</v>
      </c>
    </row>
    <row r="3869" spans="1:8" hidden="1" x14ac:dyDescent="0.25">
      <c r="A3869" s="31" t="s">
        <v>2472</v>
      </c>
      <c r="B3869" s="31" t="s">
        <v>2553</v>
      </c>
      <c r="C3869" s="31" t="s">
        <v>2408</v>
      </c>
      <c r="D3869" s="41">
        <v>38.361980783862393</v>
      </c>
      <c r="E3869" s="31" t="s">
        <v>2409</v>
      </c>
      <c r="F3869" s="35" t="str">
        <f>INDEX('Crosswalk Particulates'!$B:$B,MATCH('2017 EPA Data'!A3869,'Crosswalk Particulates'!$A:$A,0))</f>
        <v>Electricity Sector</v>
      </c>
      <c r="G3869" s="39">
        <f>INDEX('Crosswalk Particulates'!$E:$E,MATCH('2017 EPA Data'!$B3869,'Crosswalk Particulates'!$D:$D,0))</f>
        <v>0</v>
      </c>
      <c r="H3869" s="50">
        <f t="shared" si="60"/>
        <v>0</v>
      </c>
    </row>
    <row r="3870" spans="1:8" hidden="1" x14ac:dyDescent="0.25">
      <c r="A3870" s="31" t="s">
        <v>2560</v>
      </c>
      <c r="B3870" s="31" t="s">
        <v>2607</v>
      </c>
      <c r="D3870" s="41">
        <v>38.049091299053075</v>
      </c>
      <c r="E3870" s="31" t="s">
        <v>2413</v>
      </c>
      <c r="F3870" s="35" t="str">
        <f>INDEX('Crosswalk Particulates'!$B:$B,MATCH('2017 EPA Data'!A3870,'Crosswalk Particulates'!$A:$A,0))</f>
        <v>Commercial Buildings Sector</v>
      </c>
      <c r="G3870" s="39" t="str">
        <f>INDEX('Crosswalk Particulates'!$E:$E,MATCH('2017 EPA Data'!$B3870,'Crosswalk Particulates'!$D:$D,0))</f>
        <v>BC</v>
      </c>
      <c r="H3870" s="50">
        <f t="shared" si="60"/>
        <v>34517596.047439538</v>
      </c>
    </row>
    <row r="3871" spans="1:8" hidden="1" x14ac:dyDescent="0.25">
      <c r="A3871" s="31" t="s">
        <v>2556</v>
      </c>
      <c r="B3871" s="31" t="s">
        <v>2559</v>
      </c>
      <c r="C3871" s="31" t="s">
        <v>2408</v>
      </c>
      <c r="D3871" s="41">
        <v>38</v>
      </c>
      <c r="E3871" s="31" t="s">
        <v>2409</v>
      </c>
      <c r="F3871" s="35" t="str">
        <f>INDEX('Crosswalk Particulates'!$B:$B,MATCH('2017 EPA Data'!A3871,'Crosswalk Particulates'!$A:$A,0))</f>
        <v>Commercial Buildings Sector</v>
      </c>
      <c r="G3871" s="39">
        <f>INDEX('Crosswalk Particulates'!$E:$E,MATCH('2017 EPA Data'!$B3871,'Crosswalk Particulates'!$D:$D,0))</f>
        <v>0</v>
      </c>
      <c r="H3871" s="50">
        <f t="shared" si="60"/>
        <v>0</v>
      </c>
    </row>
    <row r="3872" spans="1:8" hidden="1" x14ac:dyDescent="0.25">
      <c r="A3872" s="31" t="s">
        <v>2433</v>
      </c>
      <c r="B3872" s="31" t="s">
        <v>2585</v>
      </c>
      <c r="C3872" s="31" t="s">
        <v>2408</v>
      </c>
      <c r="D3872" s="41">
        <v>37.883430506848001</v>
      </c>
      <c r="E3872" s="31" t="s">
        <v>2409</v>
      </c>
      <c r="F3872" s="35" t="str">
        <f>INDEX('Crosswalk Particulates'!$B:$B,MATCH('2017 EPA Data'!A3872,'Crosswalk Particulates'!$A:$A,0))</f>
        <v>process-ngps-industry</v>
      </c>
      <c r="G3872" s="39">
        <f>INDEX('Crosswalk Particulates'!$E:$E,MATCH('2017 EPA Data'!$B3872,'Crosswalk Particulates'!$D:$D,0))</f>
        <v>0</v>
      </c>
      <c r="H3872" s="50">
        <f t="shared" si="60"/>
        <v>0</v>
      </c>
    </row>
    <row r="3873" spans="1:8" hidden="1" x14ac:dyDescent="0.25">
      <c r="A3873" s="31" t="s">
        <v>2555</v>
      </c>
      <c r="B3873" s="31" t="s">
        <v>2505</v>
      </c>
      <c r="C3873" s="31" t="s">
        <v>2408</v>
      </c>
      <c r="D3873" s="41">
        <v>37.457801588039629</v>
      </c>
      <c r="E3873" s="31" t="s">
        <v>2409</v>
      </c>
      <c r="F3873" s="35" t="str">
        <f>INDEX('Crosswalk Particulates'!$B:$B,MATCH('2017 EPA Data'!A3873,'Crosswalk Particulates'!$A:$A,0))</f>
        <v>Commercial Buildings Sector</v>
      </c>
      <c r="G3873" s="39">
        <f>INDEX('Crosswalk Particulates'!$E:$E,MATCH('2017 EPA Data'!$B3873,'Crosswalk Particulates'!$D:$D,0))</f>
        <v>0</v>
      </c>
      <c r="H3873" s="50">
        <f t="shared" si="60"/>
        <v>0</v>
      </c>
    </row>
    <row r="3874" spans="1:8" hidden="1" x14ac:dyDescent="0.25">
      <c r="A3874" s="31" t="s">
        <v>2429</v>
      </c>
      <c r="B3874" s="31" t="s">
        <v>2620</v>
      </c>
      <c r="C3874" s="31" t="s">
        <v>2408</v>
      </c>
      <c r="D3874" s="41">
        <v>37.323124212591942</v>
      </c>
      <c r="E3874" s="31" t="s">
        <v>2409</v>
      </c>
      <c r="F3874" s="35" t="str">
        <f>INDEX('Crosswalk Particulates'!$B:$B,MATCH('2017 EPA Data'!A3874,'Crosswalk Particulates'!$A:$A,0))</f>
        <v>process-other-industry</v>
      </c>
      <c r="G3874" s="39">
        <f>INDEX('Crosswalk Particulates'!$E:$E,MATCH('2017 EPA Data'!$B3874,'Crosswalk Particulates'!$D:$D,0))</f>
        <v>0</v>
      </c>
      <c r="H3874" s="50">
        <f t="shared" si="60"/>
        <v>0</v>
      </c>
    </row>
    <row r="3875" spans="1:8" hidden="1" x14ac:dyDescent="0.25">
      <c r="A3875" s="31" t="s">
        <v>2445</v>
      </c>
      <c r="B3875" s="31" t="s">
        <v>2644</v>
      </c>
      <c r="D3875" s="41">
        <v>37.174654354916527</v>
      </c>
      <c r="E3875" s="31" t="s">
        <v>2413</v>
      </c>
      <c r="F3875" s="35" t="str">
        <f>INDEX('Crosswalk Particulates'!$B:$B,MATCH('2017 EPA Data'!A3875,'Crosswalk Particulates'!$A:$A,0))</f>
        <v>Transportation Sector</v>
      </c>
      <c r="G3875" s="39">
        <f>INDEX('Crosswalk Particulates'!$E:$E,MATCH('2017 EPA Data'!$B3875,'Crosswalk Particulates'!$D:$D,0))</f>
        <v>0</v>
      </c>
      <c r="H3875" s="50">
        <f t="shared" si="60"/>
        <v>33724319.252221726</v>
      </c>
    </row>
    <row r="3876" spans="1:8" hidden="1" x14ac:dyDescent="0.25">
      <c r="A3876" s="31" t="s">
        <v>2523</v>
      </c>
      <c r="B3876" s="31" t="s">
        <v>2586</v>
      </c>
      <c r="C3876" s="31" t="s">
        <v>2408</v>
      </c>
      <c r="D3876" s="41">
        <v>37.116324024779821</v>
      </c>
      <c r="E3876" s="31" t="s">
        <v>2409</v>
      </c>
      <c r="F3876" s="35" t="str">
        <f>INDEX('Crosswalk Particulates'!$B:$B,MATCH('2017 EPA Data'!A3876,'Crosswalk Particulates'!$A:$A,0))</f>
        <v>industry-fuel-other</v>
      </c>
      <c r="G3876" s="39">
        <f>INDEX('Crosswalk Particulates'!$E:$E,MATCH('2017 EPA Data'!$B3876,'Crosswalk Particulates'!$D:$D,0))</f>
        <v>0</v>
      </c>
      <c r="H3876" s="50">
        <f t="shared" si="60"/>
        <v>0</v>
      </c>
    </row>
    <row r="3877" spans="1:8" hidden="1" x14ac:dyDescent="0.25">
      <c r="A3877" s="31" t="s">
        <v>2456</v>
      </c>
      <c r="B3877" s="31" t="s">
        <v>2431</v>
      </c>
      <c r="C3877" s="31" t="s">
        <v>2408</v>
      </c>
      <c r="D3877" s="41">
        <v>37.04</v>
      </c>
      <c r="E3877" s="31" t="s">
        <v>2409</v>
      </c>
      <c r="F3877" s="35" t="str">
        <f>INDEX('Crosswalk Particulates'!$B:$B,MATCH('2017 EPA Data'!A3877,'Crosswalk Particulates'!$A:$A,0))</f>
        <v>Electricity Sector</v>
      </c>
      <c r="G3877" s="39">
        <f>INDEX('Crosswalk Particulates'!$E:$E,MATCH('2017 EPA Data'!$B3877,'Crosswalk Particulates'!$D:$D,0))</f>
        <v>0</v>
      </c>
      <c r="H3877" s="50">
        <f t="shared" si="60"/>
        <v>0</v>
      </c>
    </row>
    <row r="3878" spans="1:8" hidden="1" x14ac:dyDescent="0.25">
      <c r="A3878" s="31" t="s">
        <v>2493</v>
      </c>
      <c r="B3878" s="31" t="s">
        <v>2532</v>
      </c>
      <c r="C3878" s="31" t="s">
        <v>2408</v>
      </c>
      <c r="D3878" s="41">
        <v>37.012095199999997</v>
      </c>
      <c r="E3878" s="31" t="s">
        <v>2409</v>
      </c>
      <c r="F3878" s="35" t="str">
        <f>INDEX('Crosswalk Particulates'!$B:$B,MATCH('2017 EPA Data'!A3878,'Crosswalk Particulates'!$A:$A,0))</f>
        <v>process-other-industry</v>
      </c>
      <c r="G3878" s="39">
        <f>INDEX('Crosswalk Particulates'!$E:$E,MATCH('2017 EPA Data'!$B3878,'Crosswalk Particulates'!$D:$D,0))</f>
        <v>0</v>
      </c>
      <c r="H3878" s="50">
        <f t="shared" si="60"/>
        <v>0</v>
      </c>
    </row>
    <row r="3879" spans="1:8" hidden="1" x14ac:dyDescent="0.25">
      <c r="A3879" s="31" t="s">
        <v>2520</v>
      </c>
      <c r="B3879" s="31" t="s">
        <v>2527</v>
      </c>
      <c r="C3879" s="31" t="s">
        <v>2408</v>
      </c>
      <c r="D3879" s="41">
        <v>36.96696106095898</v>
      </c>
      <c r="E3879" s="31" t="s">
        <v>2409</v>
      </c>
      <c r="F3879" s="35" t="str">
        <f>INDEX('Crosswalk Particulates'!$B:$B,MATCH('2017 EPA Data'!A3879,'Crosswalk Particulates'!$A:$A,0))</f>
        <v>industry-fuel-oil</v>
      </c>
      <c r="G3879" s="39">
        <f>INDEX('Crosswalk Particulates'!$E:$E,MATCH('2017 EPA Data'!$B3879,'Crosswalk Particulates'!$D:$D,0))</f>
        <v>0</v>
      </c>
      <c r="H3879" s="50">
        <f t="shared" si="60"/>
        <v>0</v>
      </c>
    </row>
    <row r="3880" spans="1:8" hidden="1" x14ac:dyDescent="0.25">
      <c r="A3880" s="31" t="s">
        <v>2499</v>
      </c>
      <c r="B3880" s="31" t="s">
        <v>2619</v>
      </c>
      <c r="C3880" s="31" t="s">
        <v>2408</v>
      </c>
      <c r="D3880" s="41">
        <v>36.939324444</v>
      </c>
      <c r="E3880" s="31" t="s">
        <v>2409</v>
      </c>
      <c r="F3880" s="35" t="str">
        <f>INDEX('Crosswalk Particulates'!$B:$B,MATCH('2017 EPA Data'!A3880,'Crosswalk Particulates'!$A:$A,0))</f>
        <v>Electricity Sector</v>
      </c>
      <c r="G3880" s="39">
        <f>INDEX('Crosswalk Particulates'!$E:$E,MATCH('2017 EPA Data'!$B3880,'Crosswalk Particulates'!$D:$D,0))</f>
        <v>0</v>
      </c>
      <c r="H3880" s="50">
        <f t="shared" si="60"/>
        <v>0</v>
      </c>
    </row>
    <row r="3881" spans="1:8" hidden="1" x14ac:dyDescent="0.25">
      <c r="A3881" s="31" t="s">
        <v>2477</v>
      </c>
      <c r="B3881" s="31" t="s">
        <v>2659</v>
      </c>
      <c r="C3881" s="31" t="s">
        <v>2408</v>
      </c>
      <c r="D3881" s="41">
        <v>36.6</v>
      </c>
      <c r="E3881" s="31" t="s">
        <v>2409</v>
      </c>
      <c r="F3881" s="35" t="str">
        <f>INDEX('Crosswalk Particulates'!$B:$B,MATCH('2017 EPA Data'!A3881,'Crosswalk Particulates'!$A:$A,0))</f>
        <v>process-other-industry</v>
      </c>
      <c r="G3881" s="39">
        <f>INDEX('Crosswalk Particulates'!$E:$E,MATCH('2017 EPA Data'!$B3881,'Crosswalk Particulates'!$D:$D,0))</f>
        <v>0</v>
      </c>
      <c r="H3881" s="50">
        <f t="shared" si="60"/>
        <v>0</v>
      </c>
    </row>
    <row r="3882" spans="1:8" hidden="1" x14ac:dyDescent="0.25">
      <c r="A3882" s="31" t="s">
        <v>2556</v>
      </c>
      <c r="B3882" s="31" t="s">
        <v>2642</v>
      </c>
      <c r="C3882" s="31" t="s">
        <v>2408</v>
      </c>
      <c r="D3882" s="41">
        <v>36.553184621038319</v>
      </c>
      <c r="E3882" s="31" t="s">
        <v>2409</v>
      </c>
      <c r="F3882" s="35" t="str">
        <f>INDEX('Crosswalk Particulates'!$B:$B,MATCH('2017 EPA Data'!A3882,'Crosswalk Particulates'!$A:$A,0))</f>
        <v>Commercial Buildings Sector</v>
      </c>
      <c r="G3882" s="39">
        <f>INDEX('Crosswalk Particulates'!$E:$E,MATCH('2017 EPA Data'!$B3882,'Crosswalk Particulates'!$D:$D,0))</f>
        <v>0</v>
      </c>
      <c r="H3882" s="50">
        <f t="shared" si="60"/>
        <v>0</v>
      </c>
    </row>
    <row r="3883" spans="1:8" hidden="1" x14ac:dyDescent="0.25">
      <c r="A3883" s="31" t="s">
        <v>2491</v>
      </c>
      <c r="B3883" s="31" t="s">
        <v>2558</v>
      </c>
      <c r="C3883" s="31" t="s">
        <v>2408</v>
      </c>
      <c r="D3883" s="41">
        <v>36.492479379999999</v>
      </c>
      <c r="E3883" s="31" t="s">
        <v>2409</v>
      </c>
      <c r="F3883" s="35" t="str">
        <f>INDEX('Crosswalk Particulates'!$B:$B,MATCH('2017 EPA Data'!A3883,'Crosswalk Particulates'!$A:$A,0))</f>
        <v>industry-fuel-biomass</v>
      </c>
      <c r="G3883" s="39">
        <f>INDEX('Crosswalk Particulates'!$E:$E,MATCH('2017 EPA Data'!$B3883,'Crosswalk Particulates'!$D:$D,0))</f>
        <v>0</v>
      </c>
      <c r="H3883" s="50">
        <f t="shared" si="60"/>
        <v>0</v>
      </c>
    </row>
    <row r="3884" spans="1:8" hidden="1" x14ac:dyDescent="0.25">
      <c r="A3884" s="31" t="s">
        <v>2473</v>
      </c>
      <c r="B3884" s="31" t="s">
        <v>2588</v>
      </c>
      <c r="C3884" s="31" t="s">
        <v>2408</v>
      </c>
      <c r="D3884" s="41">
        <v>36.385379538000002</v>
      </c>
      <c r="E3884" s="31" t="s">
        <v>2409</v>
      </c>
      <c r="F3884" s="35" t="str">
        <f>INDEX('Crosswalk Particulates'!$B:$B,MATCH('2017 EPA Data'!A3884,'Crosswalk Particulates'!$A:$A,0))</f>
        <v>Commercial Buildings Sector</v>
      </c>
      <c r="G3884" s="39">
        <f>INDEX('Crosswalk Particulates'!$E:$E,MATCH('2017 EPA Data'!$B3884,'Crosswalk Particulates'!$D:$D,0))</f>
        <v>0</v>
      </c>
      <c r="H3884" s="50">
        <f t="shared" si="60"/>
        <v>0</v>
      </c>
    </row>
    <row r="3885" spans="1:8" hidden="1" x14ac:dyDescent="0.25">
      <c r="A3885" s="31" t="s">
        <v>2469</v>
      </c>
      <c r="B3885" s="31" t="s">
        <v>2584</v>
      </c>
      <c r="C3885" s="31" t="s">
        <v>2408</v>
      </c>
      <c r="D3885" s="41">
        <v>36.28904</v>
      </c>
      <c r="E3885" s="31" t="s">
        <v>2409</v>
      </c>
      <c r="F3885" s="35" t="str">
        <f>INDEX('Crosswalk Particulates'!$B:$B,MATCH('2017 EPA Data'!A3885,'Crosswalk Particulates'!$A:$A,0))</f>
        <v>process-chemicals-industry</v>
      </c>
      <c r="G3885" s="39">
        <f>INDEX('Crosswalk Particulates'!$E:$E,MATCH('2017 EPA Data'!$B3885,'Crosswalk Particulates'!$D:$D,0))</f>
        <v>0</v>
      </c>
      <c r="H3885" s="50">
        <f t="shared" si="60"/>
        <v>0</v>
      </c>
    </row>
    <row r="3886" spans="1:8" hidden="1" x14ac:dyDescent="0.25">
      <c r="A3886" s="31" t="s">
        <v>2522</v>
      </c>
      <c r="B3886" s="31" t="s">
        <v>2512</v>
      </c>
      <c r="C3886" s="31" t="s">
        <v>2408</v>
      </c>
      <c r="D3886" s="41">
        <v>36.150434544476056</v>
      </c>
      <c r="E3886" s="31" t="s">
        <v>2409</v>
      </c>
      <c r="F3886" s="35" t="str">
        <f>INDEX('Crosswalk Particulates'!$B:$B,MATCH('2017 EPA Data'!A3886,'Crosswalk Particulates'!$A:$A,0))</f>
        <v>Residential Buildings Sector</v>
      </c>
      <c r="G3886" s="39">
        <f>INDEX('Crosswalk Particulates'!$E:$E,MATCH('2017 EPA Data'!$B3886,'Crosswalk Particulates'!$D:$D,0))</f>
        <v>0</v>
      </c>
      <c r="H3886" s="50">
        <f t="shared" si="60"/>
        <v>0</v>
      </c>
    </row>
    <row r="3887" spans="1:8" hidden="1" x14ac:dyDescent="0.25">
      <c r="A3887" s="31" t="s">
        <v>2499</v>
      </c>
      <c r="B3887" s="31" t="s">
        <v>2578</v>
      </c>
      <c r="C3887" s="31" t="s">
        <v>2408</v>
      </c>
      <c r="D3887" s="41">
        <v>36.065896199999997</v>
      </c>
      <c r="E3887" s="31" t="s">
        <v>2409</v>
      </c>
      <c r="F3887" s="35" t="str">
        <f>INDEX('Crosswalk Particulates'!$B:$B,MATCH('2017 EPA Data'!A3887,'Crosswalk Particulates'!$A:$A,0))</f>
        <v>Electricity Sector</v>
      </c>
      <c r="G3887" s="39">
        <f>INDEX('Crosswalk Particulates'!$E:$E,MATCH('2017 EPA Data'!$B3887,'Crosswalk Particulates'!$D:$D,0))</f>
        <v>0</v>
      </c>
      <c r="H3887" s="50">
        <f t="shared" si="60"/>
        <v>0</v>
      </c>
    </row>
    <row r="3888" spans="1:8" hidden="1" x14ac:dyDescent="0.25">
      <c r="A3888" s="31" t="s">
        <v>2486</v>
      </c>
      <c r="B3888" s="31" t="s">
        <v>2478</v>
      </c>
      <c r="C3888" s="31" t="s">
        <v>2408</v>
      </c>
      <c r="D3888" s="41">
        <v>36</v>
      </c>
      <c r="E3888" s="31" t="s">
        <v>2409</v>
      </c>
      <c r="F3888" s="35" t="str">
        <f>INDEX('Crosswalk Particulates'!$B:$B,MATCH('2017 EPA Data'!A3888,'Crosswalk Particulates'!$A:$A,0))</f>
        <v>process-other-industry</v>
      </c>
      <c r="G3888" s="39">
        <f>INDEX('Crosswalk Particulates'!$E:$E,MATCH('2017 EPA Data'!$B3888,'Crosswalk Particulates'!$D:$D,0))</f>
        <v>0</v>
      </c>
      <c r="H3888" s="50">
        <f t="shared" si="60"/>
        <v>0</v>
      </c>
    </row>
    <row r="3889" spans="1:8" hidden="1" x14ac:dyDescent="0.25">
      <c r="A3889" s="31" t="s">
        <v>2473</v>
      </c>
      <c r="B3889" s="31" t="s">
        <v>2517</v>
      </c>
      <c r="C3889" s="31" t="s">
        <v>2408</v>
      </c>
      <c r="D3889" s="41">
        <v>35.747354259569512</v>
      </c>
      <c r="E3889" s="31" t="s">
        <v>2409</v>
      </c>
      <c r="F3889" s="35" t="str">
        <f>INDEX('Crosswalk Particulates'!$B:$B,MATCH('2017 EPA Data'!A3889,'Crosswalk Particulates'!$A:$A,0))</f>
        <v>Commercial Buildings Sector</v>
      </c>
      <c r="G3889" s="39">
        <f>INDEX('Crosswalk Particulates'!$E:$E,MATCH('2017 EPA Data'!$B3889,'Crosswalk Particulates'!$D:$D,0))</f>
        <v>0</v>
      </c>
      <c r="H3889" s="50">
        <f t="shared" si="60"/>
        <v>0</v>
      </c>
    </row>
    <row r="3890" spans="1:8" hidden="1" x14ac:dyDescent="0.25">
      <c r="A3890" s="31" t="s">
        <v>2438</v>
      </c>
      <c r="B3890" s="31" t="s">
        <v>2712</v>
      </c>
      <c r="C3890" s="31" t="s">
        <v>2408</v>
      </c>
      <c r="D3890" s="41">
        <v>35.71</v>
      </c>
      <c r="E3890" s="31" t="s">
        <v>2409</v>
      </c>
      <c r="F3890" s="35" t="str">
        <f>INDEX('Crosswalk Particulates'!$B:$B,MATCH('2017 EPA Data'!A3890,'Crosswalk Particulates'!$A:$A,0))</f>
        <v>process-other-industry</v>
      </c>
      <c r="G3890" s="39">
        <f>INDEX('Crosswalk Particulates'!$E:$E,MATCH('2017 EPA Data'!$B3890,'Crosswalk Particulates'!$D:$D,0))</f>
        <v>0</v>
      </c>
      <c r="H3890" s="50">
        <f t="shared" si="60"/>
        <v>0</v>
      </c>
    </row>
    <row r="3891" spans="1:8" hidden="1" x14ac:dyDescent="0.25">
      <c r="A3891" s="31" t="s">
        <v>2546</v>
      </c>
      <c r="B3891" s="31" t="s">
        <v>2654</v>
      </c>
      <c r="C3891" s="31" t="s">
        <v>2408</v>
      </c>
      <c r="D3891" s="41">
        <v>35.417043481880391</v>
      </c>
      <c r="E3891" s="31" t="s">
        <v>2409</v>
      </c>
      <c r="F3891" s="35" t="str">
        <f>INDEX('Crosswalk Particulates'!$B:$B,MATCH('2017 EPA Data'!A3891,'Crosswalk Particulates'!$A:$A,0))</f>
        <v>Commercial Buildings Sector</v>
      </c>
      <c r="G3891" s="39">
        <f>INDEX('Crosswalk Particulates'!$E:$E,MATCH('2017 EPA Data'!$B3891,'Crosswalk Particulates'!$D:$D,0))</f>
        <v>0</v>
      </c>
      <c r="H3891" s="50">
        <f t="shared" si="60"/>
        <v>0</v>
      </c>
    </row>
    <row r="3892" spans="1:8" hidden="1" x14ac:dyDescent="0.25">
      <c r="A3892" s="31" t="s">
        <v>2540</v>
      </c>
      <c r="B3892" s="31" t="s">
        <v>2547</v>
      </c>
      <c r="C3892" s="31" t="s">
        <v>2408</v>
      </c>
      <c r="D3892" s="41">
        <v>35.359872530776798</v>
      </c>
      <c r="E3892" s="31" t="s">
        <v>2409</v>
      </c>
      <c r="F3892" s="35" t="str">
        <f>INDEX('Crosswalk Particulates'!$B:$B,MATCH('2017 EPA Data'!A3892,'Crosswalk Particulates'!$A:$A,0))</f>
        <v>Electricity Sector</v>
      </c>
      <c r="G3892" s="39">
        <f>INDEX('Crosswalk Particulates'!$E:$E,MATCH('2017 EPA Data'!$B3892,'Crosswalk Particulates'!$D:$D,0))</f>
        <v>0</v>
      </c>
      <c r="H3892" s="50">
        <f t="shared" si="60"/>
        <v>0</v>
      </c>
    </row>
    <row r="3893" spans="1:8" hidden="1" x14ac:dyDescent="0.25">
      <c r="A3893" s="31" t="s">
        <v>2486</v>
      </c>
      <c r="B3893" s="31" t="s">
        <v>2521</v>
      </c>
      <c r="D3893" s="41">
        <v>35.294392525499603</v>
      </c>
      <c r="E3893" s="31" t="s">
        <v>2413</v>
      </c>
      <c r="F3893" s="35" t="str">
        <f>INDEX('Crosswalk Particulates'!$B:$B,MATCH('2017 EPA Data'!A3893,'Crosswalk Particulates'!$A:$A,0))</f>
        <v>process-other-industry</v>
      </c>
      <c r="G3893" s="39">
        <f>INDEX('Crosswalk Particulates'!$E:$E,MATCH('2017 EPA Data'!$B3893,'Crosswalk Particulates'!$D:$D,0))</f>
        <v>0</v>
      </c>
      <c r="H3893" s="50">
        <f t="shared" si="60"/>
        <v>32018572.384809721</v>
      </c>
    </row>
    <row r="3894" spans="1:8" hidden="1" x14ac:dyDescent="0.25">
      <c r="A3894" s="31" t="s">
        <v>2444</v>
      </c>
      <c r="B3894" s="31" t="s">
        <v>2489</v>
      </c>
      <c r="C3894" s="31" t="s">
        <v>2408</v>
      </c>
      <c r="D3894" s="41">
        <v>35.132930000000002</v>
      </c>
      <c r="E3894" s="31" t="s">
        <v>2409</v>
      </c>
      <c r="F3894" s="35" t="str">
        <f>INDEX('Crosswalk Particulates'!$B:$B,MATCH('2017 EPA Data'!A3894,'Crosswalk Particulates'!$A:$A,0))</f>
        <v>process-other-industry</v>
      </c>
      <c r="G3894" s="39">
        <f>INDEX('Crosswalk Particulates'!$E:$E,MATCH('2017 EPA Data'!$B3894,'Crosswalk Particulates'!$D:$D,0))</f>
        <v>0</v>
      </c>
      <c r="H3894" s="50">
        <f t="shared" si="60"/>
        <v>0</v>
      </c>
    </row>
    <row r="3895" spans="1:8" hidden="1" x14ac:dyDescent="0.25">
      <c r="A3895" s="31" t="s">
        <v>2499</v>
      </c>
      <c r="B3895" s="31" t="s">
        <v>2431</v>
      </c>
      <c r="C3895" s="31" t="s">
        <v>2408</v>
      </c>
      <c r="D3895" s="41">
        <v>35.098896199999999</v>
      </c>
      <c r="E3895" s="31" t="s">
        <v>2409</v>
      </c>
      <c r="F3895" s="35" t="str">
        <f>INDEX('Crosswalk Particulates'!$B:$B,MATCH('2017 EPA Data'!A3895,'Crosswalk Particulates'!$A:$A,0))</f>
        <v>Electricity Sector</v>
      </c>
      <c r="G3895" s="39">
        <f>INDEX('Crosswalk Particulates'!$E:$E,MATCH('2017 EPA Data'!$B3895,'Crosswalk Particulates'!$D:$D,0))</f>
        <v>0</v>
      </c>
      <c r="H3895" s="50">
        <f t="shared" si="60"/>
        <v>0</v>
      </c>
    </row>
    <row r="3896" spans="1:8" hidden="1" x14ac:dyDescent="0.25">
      <c r="A3896" s="31" t="s">
        <v>2475</v>
      </c>
      <c r="B3896" s="31" t="s">
        <v>2530</v>
      </c>
      <c r="C3896" s="31" t="s">
        <v>2408</v>
      </c>
      <c r="D3896" s="41">
        <v>34.85718</v>
      </c>
      <c r="E3896" s="31" t="s">
        <v>2409</v>
      </c>
      <c r="F3896" s="35" t="str">
        <f>INDEX('Crosswalk Particulates'!$B:$B,MATCH('2017 EPA Data'!A3896,'Crosswalk Particulates'!$A:$A,0))</f>
        <v>Electricity Sector</v>
      </c>
      <c r="G3896" s="39">
        <f>INDEX('Crosswalk Particulates'!$E:$E,MATCH('2017 EPA Data'!$B3896,'Crosswalk Particulates'!$D:$D,0))</f>
        <v>0</v>
      </c>
      <c r="H3896" s="50">
        <f t="shared" si="60"/>
        <v>0</v>
      </c>
    </row>
    <row r="3897" spans="1:8" hidden="1" x14ac:dyDescent="0.25">
      <c r="A3897" s="31" t="s">
        <v>2475</v>
      </c>
      <c r="B3897" s="31" t="s">
        <v>2557</v>
      </c>
      <c r="C3897" s="31" t="s">
        <v>2408</v>
      </c>
      <c r="D3897" s="41">
        <v>34.85718</v>
      </c>
      <c r="E3897" s="31" t="s">
        <v>2409</v>
      </c>
      <c r="F3897" s="35" t="str">
        <f>INDEX('Crosswalk Particulates'!$B:$B,MATCH('2017 EPA Data'!A3897,'Crosswalk Particulates'!$A:$A,0))</f>
        <v>Electricity Sector</v>
      </c>
      <c r="G3897" s="39">
        <f>INDEX('Crosswalk Particulates'!$E:$E,MATCH('2017 EPA Data'!$B3897,'Crosswalk Particulates'!$D:$D,0))</f>
        <v>0</v>
      </c>
      <c r="H3897" s="50">
        <f t="shared" si="60"/>
        <v>0</v>
      </c>
    </row>
    <row r="3898" spans="1:8" hidden="1" x14ac:dyDescent="0.25">
      <c r="A3898" s="31" t="s">
        <v>2560</v>
      </c>
      <c r="B3898" s="31" t="s">
        <v>2631</v>
      </c>
      <c r="C3898" s="31" t="s">
        <v>2408</v>
      </c>
      <c r="D3898" s="41">
        <v>34.790182508377399</v>
      </c>
      <c r="E3898" s="31" t="s">
        <v>2409</v>
      </c>
      <c r="F3898" s="35" t="str">
        <f>INDEX('Crosswalk Particulates'!$B:$B,MATCH('2017 EPA Data'!A3898,'Crosswalk Particulates'!$A:$A,0))</f>
        <v>Commercial Buildings Sector</v>
      </c>
      <c r="G3898" s="39">
        <f>INDEX('Crosswalk Particulates'!$E:$E,MATCH('2017 EPA Data'!$B3898,'Crosswalk Particulates'!$D:$D,0))</f>
        <v>0</v>
      </c>
      <c r="H3898" s="50">
        <f t="shared" si="60"/>
        <v>0</v>
      </c>
    </row>
    <row r="3899" spans="1:8" hidden="1" x14ac:dyDescent="0.25">
      <c r="A3899" s="31" t="s">
        <v>2450</v>
      </c>
      <c r="B3899" s="31" t="s">
        <v>2587</v>
      </c>
      <c r="C3899" s="31" t="s">
        <v>2408</v>
      </c>
      <c r="D3899" s="41">
        <v>34.771724800000001</v>
      </c>
      <c r="E3899" s="31" t="s">
        <v>2409</v>
      </c>
      <c r="F3899" s="35" t="str">
        <f>INDEX('Crosswalk Particulates'!$B:$B,MATCH('2017 EPA Data'!A3899,'Crosswalk Particulates'!$A:$A,0))</f>
        <v>process-waste-industry</v>
      </c>
      <c r="G3899" s="39">
        <f>INDEX('Crosswalk Particulates'!$E:$E,MATCH('2017 EPA Data'!$B3899,'Crosswalk Particulates'!$D:$D,0))</f>
        <v>0</v>
      </c>
      <c r="H3899" s="50">
        <f t="shared" si="60"/>
        <v>0</v>
      </c>
    </row>
    <row r="3900" spans="1:8" hidden="1" x14ac:dyDescent="0.25">
      <c r="A3900" s="31" t="s">
        <v>2483</v>
      </c>
      <c r="B3900" s="31" t="s">
        <v>2495</v>
      </c>
      <c r="C3900" s="31" t="s">
        <v>2408</v>
      </c>
      <c r="D3900" s="41">
        <v>34.533999999999999</v>
      </c>
      <c r="E3900" s="31" t="s">
        <v>2409</v>
      </c>
      <c r="F3900" s="35" t="str">
        <f>INDEX('Crosswalk Particulates'!$B:$B,MATCH('2017 EPA Data'!A3900,'Crosswalk Particulates'!$A:$A,0))</f>
        <v>process-ngps-industry</v>
      </c>
      <c r="G3900" s="39">
        <f>INDEX('Crosswalk Particulates'!$E:$E,MATCH('2017 EPA Data'!$B3900,'Crosswalk Particulates'!$D:$D,0))</f>
        <v>0</v>
      </c>
      <c r="H3900" s="50">
        <f t="shared" si="60"/>
        <v>0</v>
      </c>
    </row>
    <row r="3901" spans="1:8" hidden="1" x14ac:dyDescent="0.25">
      <c r="A3901" s="31" t="s">
        <v>2410</v>
      </c>
      <c r="B3901" s="31" t="s">
        <v>2723</v>
      </c>
      <c r="C3901" s="31" t="s">
        <v>2408</v>
      </c>
      <c r="D3901" s="41">
        <v>34.4</v>
      </c>
      <c r="E3901" s="31" t="s">
        <v>2409</v>
      </c>
      <c r="F3901" s="35" t="str">
        <f>INDEX('Crosswalk Particulates'!$B:$B,MATCH('2017 EPA Data'!A3901,'Crosswalk Particulates'!$A:$A,0))</f>
        <v>process-other-industry</v>
      </c>
      <c r="G3901" s="39">
        <f>INDEX('Crosswalk Particulates'!$E:$E,MATCH('2017 EPA Data'!$B3901,'Crosswalk Particulates'!$D:$D,0))</f>
        <v>0</v>
      </c>
      <c r="H3901" s="50">
        <f t="shared" si="60"/>
        <v>0</v>
      </c>
    </row>
    <row r="3902" spans="1:8" hidden="1" x14ac:dyDescent="0.25">
      <c r="A3902" s="31" t="s">
        <v>2555</v>
      </c>
      <c r="B3902" s="31" t="s">
        <v>2561</v>
      </c>
      <c r="C3902" s="31" t="s">
        <v>2408</v>
      </c>
      <c r="D3902" s="41">
        <v>34.33</v>
      </c>
      <c r="E3902" s="31" t="s">
        <v>2409</v>
      </c>
      <c r="F3902" s="35" t="str">
        <f>INDEX('Crosswalk Particulates'!$B:$B,MATCH('2017 EPA Data'!A3902,'Crosswalk Particulates'!$A:$A,0))</f>
        <v>Commercial Buildings Sector</v>
      </c>
      <c r="G3902" s="39">
        <f>INDEX('Crosswalk Particulates'!$E:$E,MATCH('2017 EPA Data'!$B3902,'Crosswalk Particulates'!$D:$D,0))</f>
        <v>0</v>
      </c>
      <c r="H3902" s="50">
        <f t="shared" si="60"/>
        <v>0</v>
      </c>
    </row>
    <row r="3903" spans="1:8" hidden="1" x14ac:dyDescent="0.25">
      <c r="A3903" s="31" t="s">
        <v>2540</v>
      </c>
      <c r="B3903" s="31" t="s">
        <v>2654</v>
      </c>
      <c r="C3903" s="31" t="s">
        <v>2408</v>
      </c>
      <c r="D3903" s="41">
        <v>34.273238151815463</v>
      </c>
      <c r="E3903" s="31" t="s">
        <v>2409</v>
      </c>
      <c r="F3903" s="35" t="str">
        <f>INDEX('Crosswalk Particulates'!$B:$B,MATCH('2017 EPA Data'!A3903,'Crosswalk Particulates'!$A:$A,0))</f>
        <v>Electricity Sector</v>
      </c>
      <c r="G3903" s="39">
        <f>INDEX('Crosswalk Particulates'!$E:$E,MATCH('2017 EPA Data'!$B3903,'Crosswalk Particulates'!$D:$D,0))</f>
        <v>0</v>
      </c>
      <c r="H3903" s="50">
        <f t="shared" si="60"/>
        <v>0</v>
      </c>
    </row>
    <row r="3904" spans="1:8" hidden="1" x14ac:dyDescent="0.25">
      <c r="A3904" s="31" t="s">
        <v>2583</v>
      </c>
      <c r="B3904" s="31" t="s">
        <v>2511</v>
      </c>
      <c r="C3904" s="31" t="s">
        <v>2408</v>
      </c>
      <c r="D3904" s="41">
        <v>34.004024151209883</v>
      </c>
      <c r="E3904" s="31" t="s">
        <v>2409</v>
      </c>
      <c r="F3904" s="35" t="str">
        <f>INDEX('Crosswalk Particulates'!$B:$B,MATCH('2017 EPA Data'!A3904,'Crosswalk Particulates'!$A:$A,0))</f>
        <v>Residential Buildings Sector</v>
      </c>
      <c r="G3904" s="39">
        <f>INDEX('Crosswalk Particulates'!$E:$E,MATCH('2017 EPA Data'!$B3904,'Crosswalk Particulates'!$D:$D,0))</f>
        <v>0</v>
      </c>
      <c r="H3904" s="50">
        <f t="shared" si="60"/>
        <v>0</v>
      </c>
    </row>
    <row r="3905" spans="1:8" hidden="1" x14ac:dyDescent="0.25">
      <c r="A3905" s="31" t="s">
        <v>2473</v>
      </c>
      <c r="B3905" s="31" t="s">
        <v>2558</v>
      </c>
      <c r="C3905" s="31" t="s">
        <v>2408</v>
      </c>
      <c r="D3905" s="41">
        <v>34</v>
      </c>
      <c r="E3905" s="31" t="s">
        <v>2409</v>
      </c>
      <c r="F3905" s="35" t="str">
        <f>INDEX('Crosswalk Particulates'!$B:$B,MATCH('2017 EPA Data'!A3905,'Crosswalk Particulates'!$A:$A,0))</f>
        <v>Commercial Buildings Sector</v>
      </c>
      <c r="G3905" s="39">
        <f>INDEX('Crosswalk Particulates'!$E:$E,MATCH('2017 EPA Data'!$B3905,'Crosswalk Particulates'!$D:$D,0))</f>
        <v>0</v>
      </c>
      <c r="H3905" s="50">
        <f t="shared" si="60"/>
        <v>0</v>
      </c>
    </row>
    <row r="3906" spans="1:8" hidden="1" x14ac:dyDescent="0.25">
      <c r="A3906" s="31" t="s">
        <v>2522</v>
      </c>
      <c r="B3906" s="31" t="s">
        <v>2547</v>
      </c>
      <c r="C3906" s="31" t="s">
        <v>2408</v>
      </c>
      <c r="D3906" s="41">
        <v>33.740404932083159</v>
      </c>
      <c r="E3906" s="31" t="s">
        <v>2409</v>
      </c>
      <c r="F3906" s="35" t="str">
        <f>INDEX('Crosswalk Particulates'!$B:$B,MATCH('2017 EPA Data'!A3906,'Crosswalk Particulates'!$A:$A,0))</f>
        <v>Residential Buildings Sector</v>
      </c>
      <c r="G3906" s="39">
        <f>INDEX('Crosswalk Particulates'!$E:$E,MATCH('2017 EPA Data'!$B3906,'Crosswalk Particulates'!$D:$D,0))</f>
        <v>0</v>
      </c>
      <c r="H3906" s="50">
        <f t="shared" si="60"/>
        <v>0</v>
      </c>
    </row>
    <row r="3907" spans="1:8" hidden="1" x14ac:dyDescent="0.25">
      <c r="A3907" s="31" t="s">
        <v>2499</v>
      </c>
      <c r="B3907" s="31" t="s">
        <v>2608</v>
      </c>
      <c r="C3907" s="31" t="s">
        <v>2408</v>
      </c>
      <c r="D3907" s="41">
        <v>33.716532780000001</v>
      </c>
      <c r="E3907" s="31" t="s">
        <v>2409</v>
      </c>
      <c r="F3907" s="35" t="str">
        <f>INDEX('Crosswalk Particulates'!$B:$B,MATCH('2017 EPA Data'!A3907,'Crosswalk Particulates'!$A:$A,0))</f>
        <v>Electricity Sector</v>
      </c>
      <c r="G3907" s="39">
        <f>INDEX('Crosswalk Particulates'!$E:$E,MATCH('2017 EPA Data'!$B3907,'Crosswalk Particulates'!$D:$D,0))</f>
        <v>0</v>
      </c>
      <c r="H3907" s="50">
        <f t="shared" si="60"/>
        <v>0</v>
      </c>
    </row>
    <row r="3908" spans="1:8" hidden="1" x14ac:dyDescent="0.25">
      <c r="A3908" s="31" t="s">
        <v>2560</v>
      </c>
      <c r="B3908" s="31" t="s">
        <v>2561</v>
      </c>
      <c r="C3908" s="31" t="s">
        <v>2408</v>
      </c>
      <c r="D3908" s="41">
        <v>33.710008981999998</v>
      </c>
      <c r="E3908" s="31" t="s">
        <v>2409</v>
      </c>
      <c r="F3908" s="35" t="str">
        <f>INDEX('Crosswalk Particulates'!$B:$B,MATCH('2017 EPA Data'!A3908,'Crosswalk Particulates'!$A:$A,0))</f>
        <v>Commercial Buildings Sector</v>
      </c>
      <c r="G3908" s="39">
        <f>INDEX('Crosswalk Particulates'!$E:$E,MATCH('2017 EPA Data'!$B3908,'Crosswalk Particulates'!$D:$D,0))</f>
        <v>0</v>
      </c>
      <c r="H3908" s="50">
        <f t="shared" ref="H3908:H3971" si="61">IF(E3908="TON",D3908/metricton_to_shortton,0)*10^6</f>
        <v>0</v>
      </c>
    </row>
    <row r="3909" spans="1:8" hidden="1" x14ac:dyDescent="0.25">
      <c r="A3909" s="31" t="s">
        <v>2540</v>
      </c>
      <c r="B3909" s="31" t="s">
        <v>2511</v>
      </c>
      <c r="C3909" s="31" t="s">
        <v>2408</v>
      </c>
      <c r="D3909" s="41">
        <v>33.617949784852001</v>
      </c>
      <c r="E3909" s="31" t="s">
        <v>2409</v>
      </c>
      <c r="F3909" s="35" t="str">
        <f>INDEX('Crosswalk Particulates'!$B:$B,MATCH('2017 EPA Data'!A3909,'Crosswalk Particulates'!$A:$A,0))</f>
        <v>Electricity Sector</v>
      </c>
      <c r="G3909" s="39">
        <f>INDEX('Crosswalk Particulates'!$E:$E,MATCH('2017 EPA Data'!$B3909,'Crosswalk Particulates'!$D:$D,0))</f>
        <v>0</v>
      </c>
      <c r="H3909" s="50">
        <f t="shared" si="61"/>
        <v>0</v>
      </c>
    </row>
    <row r="3910" spans="1:8" hidden="1" x14ac:dyDescent="0.25">
      <c r="A3910" s="31" t="s">
        <v>2423</v>
      </c>
      <c r="B3910" s="31" t="s">
        <v>2642</v>
      </c>
      <c r="C3910" s="31" t="s">
        <v>2408</v>
      </c>
      <c r="D3910" s="41">
        <v>33.596335945238025</v>
      </c>
      <c r="E3910" s="31" t="s">
        <v>2409</v>
      </c>
      <c r="F3910" s="35" t="str">
        <f>INDEX('Crosswalk Particulates'!$B:$B,MATCH('2017 EPA Data'!A3910,'Crosswalk Particulates'!$A:$A,0))</f>
        <v>Other-EPA</v>
      </c>
      <c r="G3910" s="39">
        <f>INDEX('Crosswalk Particulates'!$E:$E,MATCH('2017 EPA Data'!$B3910,'Crosswalk Particulates'!$D:$D,0))</f>
        <v>0</v>
      </c>
      <c r="H3910" s="50">
        <f t="shared" si="61"/>
        <v>0</v>
      </c>
    </row>
    <row r="3911" spans="1:8" hidden="1" x14ac:dyDescent="0.25">
      <c r="A3911" s="31" t="s">
        <v>2509</v>
      </c>
      <c r="B3911" s="31" t="s">
        <v>2447</v>
      </c>
      <c r="C3911" s="31" t="s">
        <v>2448</v>
      </c>
      <c r="D3911" s="41">
        <v>33.502413750000002</v>
      </c>
      <c r="E3911" s="31" t="s">
        <v>2413</v>
      </c>
      <c r="F3911" s="35" t="str">
        <f>INDEX('Crosswalk Particulates'!$B:$B,MATCH('2017 EPA Data'!A3911,'Crosswalk Particulates'!$A:$A,0))</f>
        <v>Other-EPA</v>
      </c>
      <c r="G3911" s="39" t="str">
        <f>INDEX('Crosswalk Particulates'!$E:$E,MATCH('2017 EPA Data'!$B3911,'Crosswalk Particulates'!$D:$D,0))</f>
        <v>VOC</v>
      </c>
      <c r="H3911" s="50">
        <f t="shared" si="61"/>
        <v>30392914.651958164</v>
      </c>
    </row>
    <row r="3912" spans="1:8" hidden="1" x14ac:dyDescent="0.25">
      <c r="A3912" s="31" t="s">
        <v>2560</v>
      </c>
      <c r="B3912" s="31" t="s">
        <v>2636</v>
      </c>
      <c r="C3912" s="31" t="s">
        <v>2408</v>
      </c>
      <c r="D3912" s="41">
        <v>33.481738671000002</v>
      </c>
      <c r="E3912" s="31" t="s">
        <v>2409</v>
      </c>
      <c r="F3912" s="35" t="str">
        <f>INDEX('Crosswalk Particulates'!$B:$B,MATCH('2017 EPA Data'!A3912,'Crosswalk Particulates'!$A:$A,0))</f>
        <v>Commercial Buildings Sector</v>
      </c>
      <c r="G3912" s="39">
        <f>INDEX('Crosswalk Particulates'!$E:$E,MATCH('2017 EPA Data'!$B3912,'Crosswalk Particulates'!$D:$D,0))</f>
        <v>0</v>
      </c>
      <c r="H3912" s="50">
        <f t="shared" si="61"/>
        <v>0</v>
      </c>
    </row>
    <row r="3913" spans="1:8" hidden="1" x14ac:dyDescent="0.25">
      <c r="A3913" s="31" t="s">
        <v>2469</v>
      </c>
      <c r="B3913" s="31" t="s">
        <v>2566</v>
      </c>
      <c r="C3913" s="31" t="s">
        <v>2408</v>
      </c>
      <c r="D3913" s="41">
        <v>33.468158384282361</v>
      </c>
      <c r="E3913" s="31" t="s">
        <v>2409</v>
      </c>
      <c r="F3913" s="35" t="str">
        <f>INDEX('Crosswalk Particulates'!$B:$B,MATCH('2017 EPA Data'!A3913,'Crosswalk Particulates'!$A:$A,0))</f>
        <v>process-chemicals-industry</v>
      </c>
      <c r="G3913" s="39">
        <f>INDEX('Crosswalk Particulates'!$E:$E,MATCH('2017 EPA Data'!$B3913,'Crosswalk Particulates'!$D:$D,0))</f>
        <v>0</v>
      </c>
      <c r="H3913" s="50">
        <f t="shared" si="61"/>
        <v>0</v>
      </c>
    </row>
    <row r="3914" spans="1:8" hidden="1" x14ac:dyDescent="0.25">
      <c r="A3914" s="31" t="s">
        <v>2442</v>
      </c>
      <c r="B3914" s="31" t="s">
        <v>2579</v>
      </c>
      <c r="C3914" s="31" t="s">
        <v>2408</v>
      </c>
      <c r="D3914" s="41">
        <v>33.302003999999997</v>
      </c>
      <c r="E3914" s="31" t="s">
        <v>2409</v>
      </c>
      <c r="F3914" s="35" t="str">
        <f>INDEX('Crosswalk Particulates'!$B:$B,MATCH('2017 EPA Data'!A3914,'Crosswalk Particulates'!$A:$A,0))</f>
        <v>industry-fuel-natural gas</v>
      </c>
      <c r="G3914" s="39">
        <f>INDEX('Crosswalk Particulates'!$E:$E,MATCH('2017 EPA Data'!$B3914,'Crosswalk Particulates'!$D:$D,0))</f>
        <v>0</v>
      </c>
      <c r="H3914" s="50">
        <f t="shared" si="61"/>
        <v>0</v>
      </c>
    </row>
    <row r="3915" spans="1:8" hidden="1" x14ac:dyDescent="0.25">
      <c r="A3915" s="31" t="s">
        <v>2510</v>
      </c>
      <c r="B3915" s="31" t="s">
        <v>2547</v>
      </c>
      <c r="C3915" s="31" t="s">
        <v>2408</v>
      </c>
      <c r="D3915" s="41">
        <v>33.208942319999998</v>
      </c>
      <c r="E3915" s="31" t="s">
        <v>2409</v>
      </c>
      <c r="F3915" s="35" t="str">
        <f>INDEX('Crosswalk Particulates'!$B:$B,MATCH('2017 EPA Data'!A3915,'Crosswalk Particulates'!$A:$A,0))</f>
        <v>process-iron and steel-industry</v>
      </c>
      <c r="G3915" s="39">
        <f>INDEX('Crosswalk Particulates'!$E:$E,MATCH('2017 EPA Data'!$B3915,'Crosswalk Particulates'!$D:$D,0))</f>
        <v>0</v>
      </c>
      <c r="H3915" s="50">
        <f t="shared" si="61"/>
        <v>0</v>
      </c>
    </row>
    <row r="3916" spans="1:8" hidden="1" x14ac:dyDescent="0.25">
      <c r="A3916" s="31" t="s">
        <v>2523</v>
      </c>
      <c r="B3916" s="31" t="s">
        <v>2578</v>
      </c>
      <c r="C3916" s="31" t="s">
        <v>2408</v>
      </c>
      <c r="D3916" s="41">
        <v>33.055447999999998</v>
      </c>
      <c r="E3916" s="31" t="s">
        <v>2409</v>
      </c>
      <c r="F3916" s="35" t="str">
        <f>INDEX('Crosswalk Particulates'!$B:$B,MATCH('2017 EPA Data'!A3916,'Crosswalk Particulates'!$A:$A,0))</f>
        <v>industry-fuel-other</v>
      </c>
      <c r="G3916" s="39">
        <f>INDEX('Crosswalk Particulates'!$E:$E,MATCH('2017 EPA Data'!$B3916,'Crosswalk Particulates'!$D:$D,0))</f>
        <v>0</v>
      </c>
      <c r="H3916" s="50">
        <f t="shared" si="61"/>
        <v>0</v>
      </c>
    </row>
    <row r="3917" spans="1:8" hidden="1" x14ac:dyDescent="0.25">
      <c r="A3917" s="31" t="s">
        <v>2523</v>
      </c>
      <c r="B3917" s="31" t="s">
        <v>2557</v>
      </c>
      <c r="C3917" s="31" t="s">
        <v>2408</v>
      </c>
      <c r="D3917" s="41">
        <v>32.9528927</v>
      </c>
      <c r="E3917" s="31" t="s">
        <v>2409</v>
      </c>
      <c r="F3917" s="35" t="str">
        <f>INDEX('Crosswalk Particulates'!$B:$B,MATCH('2017 EPA Data'!A3917,'Crosswalk Particulates'!$A:$A,0))</f>
        <v>industry-fuel-other</v>
      </c>
      <c r="G3917" s="39">
        <f>INDEX('Crosswalk Particulates'!$E:$E,MATCH('2017 EPA Data'!$B3917,'Crosswalk Particulates'!$D:$D,0))</f>
        <v>0</v>
      </c>
      <c r="H3917" s="50">
        <f t="shared" si="61"/>
        <v>0</v>
      </c>
    </row>
    <row r="3918" spans="1:8" hidden="1" x14ac:dyDescent="0.25">
      <c r="A3918" s="31" t="s">
        <v>2429</v>
      </c>
      <c r="B3918" s="31" t="s">
        <v>2534</v>
      </c>
      <c r="C3918" s="31" t="s">
        <v>2408</v>
      </c>
      <c r="D3918" s="41">
        <v>32.910656234758839</v>
      </c>
      <c r="E3918" s="31" t="s">
        <v>2409</v>
      </c>
      <c r="F3918" s="35" t="str">
        <f>INDEX('Crosswalk Particulates'!$B:$B,MATCH('2017 EPA Data'!A3918,'Crosswalk Particulates'!$A:$A,0))</f>
        <v>process-other-industry</v>
      </c>
      <c r="G3918" s="39">
        <f>INDEX('Crosswalk Particulates'!$E:$E,MATCH('2017 EPA Data'!$B3918,'Crosswalk Particulates'!$D:$D,0))</f>
        <v>0</v>
      </c>
      <c r="H3918" s="50">
        <f t="shared" si="61"/>
        <v>0</v>
      </c>
    </row>
    <row r="3919" spans="1:8" hidden="1" x14ac:dyDescent="0.25">
      <c r="A3919" s="31" t="s">
        <v>2560</v>
      </c>
      <c r="B3919" s="31" t="s">
        <v>2630</v>
      </c>
      <c r="C3919" s="31" t="s">
        <v>2408</v>
      </c>
      <c r="D3919" s="41">
        <v>32.761103230000003</v>
      </c>
      <c r="E3919" s="31" t="s">
        <v>2409</v>
      </c>
      <c r="F3919" s="35" t="str">
        <f>INDEX('Crosswalk Particulates'!$B:$B,MATCH('2017 EPA Data'!A3919,'Crosswalk Particulates'!$A:$A,0))</f>
        <v>Commercial Buildings Sector</v>
      </c>
      <c r="G3919" s="39">
        <f>INDEX('Crosswalk Particulates'!$E:$E,MATCH('2017 EPA Data'!$B3919,'Crosswalk Particulates'!$D:$D,0))</f>
        <v>0</v>
      </c>
      <c r="H3919" s="50">
        <f t="shared" si="61"/>
        <v>0</v>
      </c>
    </row>
    <row r="3920" spans="1:8" hidden="1" x14ac:dyDescent="0.25">
      <c r="A3920" s="31" t="s">
        <v>2472</v>
      </c>
      <c r="B3920" s="31" t="s">
        <v>2643</v>
      </c>
      <c r="C3920" s="31" t="s">
        <v>2408</v>
      </c>
      <c r="D3920" s="41">
        <v>32.76</v>
      </c>
      <c r="E3920" s="31" t="s">
        <v>2409</v>
      </c>
      <c r="F3920" s="35" t="str">
        <f>INDEX('Crosswalk Particulates'!$B:$B,MATCH('2017 EPA Data'!A3920,'Crosswalk Particulates'!$A:$A,0))</f>
        <v>Electricity Sector</v>
      </c>
      <c r="G3920" s="39">
        <f>INDEX('Crosswalk Particulates'!$E:$E,MATCH('2017 EPA Data'!$B3920,'Crosswalk Particulates'!$D:$D,0))</f>
        <v>0</v>
      </c>
      <c r="H3920" s="50">
        <f t="shared" si="61"/>
        <v>0</v>
      </c>
    </row>
    <row r="3921" spans="1:8" hidden="1" x14ac:dyDescent="0.25">
      <c r="A3921" s="31" t="s">
        <v>2446</v>
      </c>
      <c r="B3921" s="31" t="s">
        <v>2593</v>
      </c>
      <c r="C3921" s="31" t="s">
        <v>2408</v>
      </c>
      <c r="D3921" s="41">
        <v>32.4328</v>
      </c>
      <c r="E3921" s="31" t="s">
        <v>2409</v>
      </c>
      <c r="F3921" s="35" t="str">
        <f>INDEX('Crosswalk Particulates'!$B:$B,MATCH('2017 EPA Data'!A3921,'Crosswalk Particulates'!$A:$A,0))</f>
        <v>process-other-industry</v>
      </c>
      <c r="G3921" s="39">
        <f>INDEX('Crosswalk Particulates'!$E:$E,MATCH('2017 EPA Data'!$B3921,'Crosswalk Particulates'!$D:$D,0))</f>
        <v>0</v>
      </c>
      <c r="H3921" s="50">
        <f t="shared" si="61"/>
        <v>0</v>
      </c>
    </row>
    <row r="3922" spans="1:8" hidden="1" x14ac:dyDescent="0.25">
      <c r="A3922" s="31" t="s">
        <v>2469</v>
      </c>
      <c r="B3922" s="31" t="s">
        <v>2666</v>
      </c>
      <c r="C3922" s="31" t="s">
        <v>2408</v>
      </c>
      <c r="D3922" s="41">
        <v>32.417748710433997</v>
      </c>
      <c r="E3922" s="31" t="s">
        <v>2409</v>
      </c>
      <c r="F3922" s="35" t="str">
        <f>INDEX('Crosswalk Particulates'!$B:$B,MATCH('2017 EPA Data'!A3922,'Crosswalk Particulates'!$A:$A,0))</f>
        <v>process-chemicals-industry</v>
      </c>
      <c r="G3922" s="39">
        <f>INDEX('Crosswalk Particulates'!$E:$E,MATCH('2017 EPA Data'!$B3922,'Crosswalk Particulates'!$D:$D,0))</f>
        <v>0</v>
      </c>
      <c r="H3922" s="50">
        <f t="shared" si="61"/>
        <v>0</v>
      </c>
    </row>
    <row r="3923" spans="1:8" hidden="1" x14ac:dyDescent="0.25">
      <c r="A3923" s="31" t="s">
        <v>2469</v>
      </c>
      <c r="B3923" s="31" t="s">
        <v>2554</v>
      </c>
      <c r="C3923" s="31" t="s">
        <v>2408</v>
      </c>
      <c r="D3923" s="41">
        <v>32.276430667151999</v>
      </c>
      <c r="E3923" s="31" t="s">
        <v>2409</v>
      </c>
      <c r="F3923" s="35" t="str">
        <f>INDEX('Crosswalk Particulates'!$B:$B,MATCH('2017 EPA Data'!A3923,'Crosswalk Particulates'!$A:$A,0))</f>
        <v>process-chemicals-industry</v>
      </c>
      <c r="G3923" s="39">
        <f>INDEX('Crosswalk Particulates'!$E:$E,MATCH('2017 EPA Data'!$B3923,'Crosswalk Particulates'!$D:$D,0))</f>
        <v>0</v>
      </c>
      <c r="H3923" s="50">
        <f t="shared" si="61"/>
        <v>0</v>
      </c>
    </row>
    <row r="3924" spans="1:8" hidden="1" x14ac:dyDescent="0.25">
      <c r="A3924" s="31" t="s">
        <v>2469</v>
      </c>
      <c r="B3924" s="31" t="s">
        <v>2685</v>
      </c>
      <c r="C3924" s="31" t="s">
        <v>2408</v>
      </c>
      <c r="D3924" s="41">
        <v>32.25</v>
      </c>
      <c r="E3924" s="31" t="s">
        <v>2409</v>
      </c>
      <c r="F3924" s="35" t="str">
        <f>INDEX('Crosswalk Particulates'!$B:$B,MATCH('2017 EPA Data'!A3924,'Crosswalk Particulates'!$A:$A,0))</f>
        <v>process-chemicals-industry</v>
      </c>
      <c r="G3924" s="39">
        <f>INDEX('Crosswalk Particulates'!$E:$E,MATCH('2017 EPA Data'!$B3924,'Crosswalk Particulates'!$D:$D,0))</f>
        <v>0</v>
      </c>
      <c r="H3924" s="50">
        <f t="shared" si="61"/>
        <v>0</v>
      </c>
    </row>
    <row r="3925" spans="1:8" hidden="1" x14ac:dyDescent="0.25">
      <c r="A3925" s="31" t="s">
        <v>2538</v>
      </c>
      <c r="B3925" s="31" t="s">
        <v>2424</v>
      </c>
      <c r="C3925" s="31" t="s">
        <v>2408</v>
      </c>
      <c r="D3925" s="41">
        <v>32.241079399999997</v>
      </c>
      <c r="E3925" s="31" t="s">
        <v>2409</v>
      </c>
      <c r="F3925" s="35" t="str">
        <f>INDEX('Crosswalk Particulates'!$B:$B,MATCH('2017 EPA Data'!A3925,'Crosswalk Particulates'!$A:$A,0))</f>
        <v>process-mining-industry</v>
      </c>
      <c r="G3925" s="39">
        <f>INDEX('Crosswalk Particulates'!$E:$E,MATCH('2017 EPA Data'!$B3925,'Crosswalk Particulates'!$D:$D,0))</f>
        <v>0</v>
      </c>
      <c r="H3925" s="50">
        <f t="shared" si="61"/>
        <v>0</v>
      </c>
    </row>
    <row r="3926" spans="1:8" hidden="1" x14ac:dyDescent="0.25">
      <c r="A3926" s="31" t="s">
        <v>2477</v>
      </c>
      <c r="B3926" s="31" t="s">
        <v>2635</v>
      </c>
      <c r="C3926" s="31" t="s">
        <v>2408</v>
      </c>
      <c r="D3926" s="41">
        <v>32.207599999999999</v>
      </c>
      <c r="E3926" s="31" t="s">
        <v>2409</v>
      </c>
      <c r="F3926" s="35" t="str">
        <f>INDEX('Crosswalk Particulates'!$B:$B,MATCH('2017 EPA Data'!A3926,'Crosswalk Particulates'!$A:$A,0))</f>
        <v>process-other-industry</v>
      </c>
      <c r="G3926" s="39">
        <f>INDEX('Crosswalk Particulates'!$E:$E,MATCH('2017 EPA Data'!$B3926,'Crosswalk Particulates'!$D:$D,0))</f>
        <v>0</v>
      </c>
      <c r="H3926" s="50">
        <f t="shared" si="61"/>
        <v>0</v>
      </c>
    </row>
    <row r="3927" spans="1:8" hidden="1" x14ac:dyDescent="0.25">
      <c r="A3927" s="31" t="s">
        <v>2483</v>
      </c>
      <c r="B3927" s="31" t="s">
        <v>2668</v>
      </c>
      <c r="C3927" s="31" t="s">
        <v>2408</v>
      </c>
      <c r="D3927" s="41">
        <v>32.130000000000003</v>
      </c>
      <c r="E3927" s="31" t="s">
        <v>2409</v>
      </c>
      <c r="F3927" s="35" t="str">
        <f>INDEX('Crosswalk Particulates'!$B:$B,MATCH('2017 EPA Data'!A3927,'Crosswalk Particulates'!$A:$A,0))</f>
        <v>process-ngps-industry</v>
      </c>
      <c r="G3927" s="39">
        <f>INDEX('Crosswalk Particulates'!$E:$E,MATCH('2017 EPA Data'!$B3927,'Crosswalk Particulates'!$D:$D,0))</f>
        <v>0</v>
      </c>
      <c r="H3927" s="50">
        <f t="shared" si="61"/>
        <v>0</v>
      </c>
    </row>
    <row r="3928" spans="1:8" hidden="1" x14ac:dyDescent="0.25">
      <c r="A3928" s="31" t="s">
        <v>2498</v>
      </c>
      <c r="B3928" s="31" t="s">
        <v>2427</v>
      </c>
      <c r="C3928" s="31" t="s">
        <v>2408</v>
      </c>
      <c r="D3928" s="41">
        <v>32.099820000000001</v>
      </c>
      <c r="E3928" s="31" t="s">
        <v>2409</v>
      </c>
      <c r="F3928" s="35" t="str">
        <f>INDEX('Crosswalk Particulates'!$B:$B,MATCH('2017 EPA Data'!A3928,'Crosswalk Particulates'!$A:$A,0))</f>
        <v>process-cement-industry</v>
      </c>
      <c r="G3928" s="39">
        <f>INDEX('Crosswalk Particulates'!$E:$E,MATCH('2017 EPA Data'!$B3928,'Crosswalk Particulates'!$D:$D,0))</f>
        <v>0</v>
      </c>
      <c r="H3928" s="50">
        <f t="shared" si="61"/>
        <v>0</v>
      </c>
    </row>
    <row r="3929" spans="1:8" hidden="1" x14ac:dyDescent="0.25">
      <c r="A3929" s="31" t="s">
        <v>2460</v>
      </c>
      <c r="B3929" s="31" t="s">
        <v>2666</v>
      </c>
      <c r="C3929" s="31" t="s">
        <v>2408</v>
      </c>
      <c r="D3929" s="41">
        <v>32.094618685502802</v>
      </c>
      <c r="E3929" s="31" t="s">
        <v>2409</v>
      </c>
      <c r="F3929" s="35" t="str">
        <f>INDEX('Crosswalk Particulates'!$B:$B,MATCH('2017 EPA Data'!A3929,'Crosswalk Particulates'!$A:$A,0))</f>
        <v>Transportation Sector</v>
      </c>
      <c r="G3929" s="39">
        <f>INDEX('Crosswalk Particulates'!$E:$E,MATCH('2017 EPA Data'!$B3929,'Crosswalk Particulates'!$D:$D,0))</f>
        <v>0</v>
      </c>
      <c r="H3929" s="50">
        <f t="shared" si="61"/>
        <v>0</v>
      </c>
    </row>
    <row r="3930" spans="1:8" hidden="1" x14ac:dyDescent="0.25">
      <c r="A3930" s="31" t="s">
        <v>2438</v>
      </c>
      <c r="B3930" s="31" t="s">
        <v>2527</v>
      </c>
      <c r="C3930" s="31" t="s">
        <v>2408</v>
      </c>
      <c r="D3930" s="41">
        <v>32.060920634760002</v>
      </c>
      <c r="E3930" s="31" t="s">
        <v>2409</v>
      </c>
      <c r="F3930" s="35" t="str">
        <f>INDEX('Crosswalk Particulates'!$B:$B,MATCH('2017 EPA Data'!A3930,'Crosswalk Particulates'!$A:$A,0))</f>
        <v>process-other-industry</v>
      </c>
      <c r="G3930" s="39">
        <f>INDEX('Crosswalk Particulates'!$E:$E,MATCH('2017 EPA Data'!$B3930,'Crosswalk Particulates'!$D:$D,0))</f>
        <v>0</v>
      </c>
      <c r="H3930" s="50">
        <f t="shared" si="61"/>
        <v>0</v>
      </c>
    </row>
    <row r="3931" spans="1:8" hidden="1" x14ac:dyDescent="0.25">
      <c r="A3931" s="31" t="s">
        <v>2472</v>
      </c>
      <c r="B3931" s="31" t="s">
        <v>2608</v>
      </c>
      <c r="C3931" s="31" t="s">
        <v>2408</v>
      </c>
      <c r="D3931" s="41">
        <v>32.004276275109078</v>
      </c>
      <c r="E3931" s="31" t="s">
        <v>2409</v>
      </c>
      <c r="F3931" s="35" t="str">
        <f>INDEX('Crosswalk Particulates'!$B:$B,MATCH('2017 EPA Data'!A3931,'Crosswalk Particulates'!$A:$A,0))</f>
        <v>Electricity Sector</v>
      </c>
      <c r="G3931" s="39">
        <f>INDEX('Crosswalk Particulates'!$E:$E,MATCH('2017 EPA Data'!$B3931,'Crosswalk Particulates'!$D:$D,0))</f>
        <v>0</v>
      </c>
      <c r="H3931" s="50">
        <f t="shared" si="61"/>
        <v>0</v>
      </c>
    </row>
    <row r="3932" spans="1:8" hidden="1" x14ac:dyDescent="0.25">
      <c r="A3932" s="31" t="s">
        <v>2429</v>
      </c>
      <c r="B3932" s="31" t="s">
        <v>2589</v>
      </c>
      <c r="C3932" s="31" t="s">
        <v>2412</v>
      </c>
      <c r="D3932" s="41">
        <v>31.974348030000002</v>
      </c>
      <c r="E3932" s="31" t="s">
        <v>2413</v>
      </c>
      <c r="F3932" s="35" t="str">
        <f>INDEX('Crosswalk Particulates'!$B:$B,MATCH('2017 EPA Data'!A3932,'Crosswalk Particulates'!$A:$A,0))</f>
        <v>process-other-industry</v>
      </c>
      <c r="G3932" s="39" t="str">
        <f>INDEX('Crosswalk Particulates'!$E:$E,MATCH('2017 EPA Data'!$B3932,'Crosswalk Particulates'!$D:$D,0))</f>
        <v>N2O</v>
      </c>
      <c r="H3932" s="50">
        <f t="shared" si="61"/>
        <v>29006675.100470833</v>
      </c>
    </row>
    <row r="3933" spans="1:8" hidden="1" x14ac:dyDescent="0.25">
      <c r="A3933" s="31" t="s">
        <v>2523</v>
      </c>
      <c r="B3933" s="31" t="s">
        <v>2580</v>
      </c>
      <c r="C3933" s="31" t="s">
        <v>2408</v>
      </c>
      <c r="D3933" s="41">
        <v>31.953330438999998</v>
      </c>
      <c r="E3933" s="31" t="s">
        <v>2409</v>
      </c>
      <c r="F3933" s="35" t="str">
        <f>INDEX('Crosswalk Particulates'!$B:$B,MATCH('2017 EPA Data'!A3933,'Crosswalk Particulates'!$A:$A,0))</f>
        <v>industry-fuel-other</v>
      </c>
      <c r="G3933" s="39">
        <f>INDEX('Crosswalk Particulates'!$E:$E,MATCH('2017 EPA Data'!$B3933,'Crosswalk Particulates'!$D:$D,0))</f>
        <v>0</v>
      </c>
      <c r="H3933" s="50">
        <f t="shared" si="61"/>
        <v>0</v>
      </c>
    </row>
    <row r="3934" spans="1:8" hidden="1" x14ac:dyDescent="0.25">
      <c r="A3934" s="31" t="s">
        <v>2538</v>
      </c>
      <c r="B3934" s="31" t="s">
        <v>2467</v>
      </c>
      <c r="C3934" s="31" t="s">
        <v>2408</v>
      </c>
      <c r="D3934" s="41">
        <v>31.854607999999999</v>
      </c>
      <c r="E3934" s="31" t="s">
        <v>2409</v>
      </c>
      <c r="F3934" s="35" t="str">
        <f>INDEX('Crosswalk Particulates'!$B:$B,MATCH('2017 EPA Data'!A3934,'Crosswalk Particulates'!$A:$A,0))</f>
        <v>process-mining-industry</v>
      </c>
      <c r="G3934" s="39">
        <f>INDEX('Crosswalk Particulates'!$E:$E,MATCH('2017 EPA Data'!$B3934,'Crosswalk Particulates'!$D:$D,0))</f>
        <v>0</v>
      </c>
      <c r="H3934" s="50">
        <f t="shared" si="61"/>
        <v>0</v>
      </c>
    </row>
    <row r="3935" spans="1:8" hidden="1" x14ac:dyDescent="0.25">
      <c r="A3935" s="31" t="s">
        <v>2498</v>
      </c>
      <c r="B3935" s="31" t="s">
        <v>2439</v>
      </c>
      <c r="C3935" s="31" t="s">
        <v>2408</v>
      </c>
      <c r="D3935" s="41">
        <v>31.823184000000001</v>
      </c>
      <c r="E3935" s="31" t="s">
        <v>2409</v>
      </c>
      <c r="F3935" s="35" t="str">
        <f>INDEX('Crosswalk Particulates'!$B:$B,MATCH('2017 EPA Data'!A3935,'Crosswalk Particulates'!$A:$A,0))</f>
        <v>process-cement-industry</v>
      </c>
      <c r="G3935" s="39">
        <f>INDEX('Crosswalk Particulates'!$E:$E,MATCH('2017 EPA Data'!$B3935,'Crosswalk Particulates'!$D:$D,0))</f>
        <v>0</v>
      </c>
      <c r="H3935" s="50">
        <f t="shared" si="61"/>
        <v>0</v>
      </c>
    </row>
    <row r="3936" spans="1:8" hidden="1" x14ac:dyDescent="0.25">
      <c r="A3936" s="31" t="s">
        <v>2538</v>
      </c>
      <c r="B3936" s="31" t="s">
        <v>2466</v>
      </c>
      <c r="C3936" s="31" t="s">
        <v>2408</v>
      </c>
      <c r="D3936" s="41">
        <v>31.738289999999999</v>
      </c>
      <c r="E3936" s="31" t="s">
        <v>2409</v>
      </c>
      <c r="F3936" s="35" t="str">
        <f>INDEX('Crosswalk Particulates'!$B:$B,MATCH('2017 EPA Data'!A3936,'Crosswalk Particulates'!$A:$A,0))</f>
        <v>process-mining-industry</v>
      </c>
      <c r="G3936" s="39">
        <f>INDEX('Crosswalk Particulates'!$E:$E,MATCH('2017 EPA Data'!$B3936,'Crosswalk Particulates'!$D:$D,0))</f>
        <v>0</v>
      </c>
      <c r="H3936" s="50">
        <f t="shared" si="61"/>
        <v>0</v>
      </c>
    </row>
    <row r="3937" spans="1:8" hidden="1" x14ac:dyDescent="0.25">
      <c r="A3937" s="31" t="s">
        <v>2477</v>
      </c>
      <c r="B3937" s="31" t="s">
        <v>2675</v>
      </c>
      <c r="C3937" s="31" t="s">
        <v>2408</v>
      </c>
      <c r="D3937" s="41">
        <v>31.339099317999999</v>
      </c>
      <c r="E3937" s="31" t="s">
        <v>2409</v>
      </c>
      <c r="F3937" s="35" t="str">
        <f>INDEX('Crosswalk Particulates'!$B:$B,MATCH('2017 EPA Data'!A3937,'Crosswalk Particulates'!$A:$A,0))</f>
        <v>process-other-industry</v>
      </c>
      <c r="G3937" s="39">
        <f>INDEX('Crosswalk Particulates'!$E:$E,MATCH('2017 EPA Data'!$B3937,'Crosswalk Particulates'!$D:$D,0))</f>
        <v>0</v>
      </c>
      <c r="H3937" s="50">
        <f t="shared" si="61"/>
        <v>0</v>
      </c>
    </row>
    <row r="3938" spans="1:8" hidden="1" x14ac:dyDescent="0.25">
      <c r="A3938" s="31" t="s">
        <v>2555</v>
      </c>
      <c r="B3938" s="31" t="s">
        <v>2586</v>
      </c>
      <c r="C3938" s="31" t="s">
        <v>2408</v>
      </c>
      <c r="D3938" s="41">
        <v>31.223272347681817</v>
      </c>
      <c r="E3938" s="31" t="s">
        <v>2409</v>
      </c>
      <c r="F3938" s="35" t="str">
        <f>INDEX('Crosswalk Particulates'!$B:$B,MATCH('2017 EPA Data'!A3938,'Crosswalk Particulates'!$A:$A,0))</f>
        <v>Commercial Buildings Sector</v>
      </c>
      <c r="G3938" s="39">
        <f>INDEX('Crosswalk Particulates'!$E:$E,MATCH('2017 EPA Data'!$B3938,'Crosswalk Particulates'!$D:$D,0))</f>
        <v>0</v>
      </c>
      <c r="H3938" s="50">
        <f t="shared" si="61"/>
        <v>0</v>
      </c>
    </row>
    <row r="3939" spans="1:8" hidden="1" x14ac:dyDescent="0.25">
      <c r="A3939" s="31" t="s">
        <v>2523</v>
      </c>
      <c r="B3939" s="31" t="s">
        <v>2516</v>
      </c>
      <c r="C3939" s="31" t="s">
        <v>2408</v>
      </c>
      <c r="D3939" s="41">
        <v>31.081501898673064</v>
      </c>
      <c r="E3939" s="31" t="s">
        <v>2409</v>
      </c>
      <c r="F3939" s="35" t="str">
        <f>INDEX('Crosswalk Particulates'!$B:$B,MATCH('2017 EPA Data'!A3939,'Crosswalk Particulates'!$A:$A,0))</f>
        <v>industry-fuel-other</v>
      </c>
      <c r="G3939" s="39">
        <f>INDEX('Crosswalk Particulates'!$E:$E,MATCH('2017 EPA Data'!$B3939,'Crosswalk Particulates'!$D:$D,0))</f>
        <v>0</v>
      </c>
      <c r="H3939" s="50">
        <f t="shared" si="61"/>
        <v>0</v>
      </c>
    </row>
    <row r="3940" spans="1:8" hidden="1" x14ac:dyDescent="0.25">
      <c r="A3940" s="31" t="s">
        <v>2555</v>
      </c>
      <c r="B3940" s="31" t="s">
        <v>2519</v>
      </c>
      <c r="C3940" s="31" t="s">
        <v>2408</v>
      </c>
      <c r="D3940" s="41">
        <v>30.860009526121257</v>
      </c>
      <c r="E3940" s="31" t="s">
        <v>2409</v>
      </c>
      <c r="F3940" s="35" t="str">
        <f>INDEX('Crosswalk Particulates'!$B:$B,MATCH('2017 EPA Data'!A3940,'Crosswalk Particulates'!$A:$A,0))</f>
        <v>Commercial Buildings Sector</v>
      </c>
      <c r="G3940" s="39">
        <f>INDEX('Crosswalk Particulates'!$E:$E,MATCH('2017 EPA Data'!$B3940,'Crosswalk Particulates'!$D:$D,0))</f>
        <v>0</v>
      </c>
      <c r="H3940" s="50">
        <f t="shared" si="61"/>
        <v>0</v>
      </c>
    </row>
    <row r="3941" spans="1:8" hidden="1" x14ac:dyDescent="0.25">
      <c r="A3941" s="31" t="s">
        <v>2510</v>
      </c>
      <c r="B3941" s="31" t="s">
        <v>2637</v>
      </c>
      <c r="C3941" s="31" t="s">
        <v>2408</v>
      </c>
      <c r="D3941" s="41">
        <v>30.808</v>
      </c>
      <c r="E3941" s="31" t="s">
        <v>2409</v>
      </c>
      <c r="F3941" s="35" t="str">
        <f>INDEX('Crosswalk Particulates'!$B:$B,MATCH('2017 EPA Data'!A3941,'Crosswalk Particulates'!$A:$A,0))</f>
        <v>process-iron and steel-industry</v>
      </c>
      <c r="G3941" s="39">
        <f>INDEX('Crosswalk Particulates'!$E:$E,MATCH('2017 EPA Data'!$B3941,'Crosswalk Particulates'!$D:$D,0))</f>
        <v>0</v>
      </c>
      <c r="H3941" s="50">
        <f t="shared" si="61"/>
        <v>0</v>
      </c>
    </row>
    <row r="3942" spans="1:8" hidden="1" x14ac:dyDescent="0.25">
      <c r="A3942" s="31" t="s">
        <v>2456</v>
      </c>
      <c r="B3942" s="31" t="s">
        <v>2519</v>
      </c>
      <c r="C3942" s="31" t="s">
        <v>2408</v>
      </c>
      <c r="D3942" s="41">
        <v>30.710340707654002</v>
      </c>
      <c r="E3942" s="31" t="s">
        <v>2409</v>
      </c>
      <c r="F3942" s="35" t="str">
        <f>INDEX('Crosswalk Particulates'!$B:$B,MATCH('2017 EPA Data'!A3942,'Crosswalk Particulates'!$A:$A,0))</f>
        <v>Electricity Sector</v>
      </c>
      <c r="G3942" s="39">
        <f>INDEX('Crosswalk Particulates'!$E:$E,MATCH('2017 EPA Data'!$B3942,'Crosswalk Particulates'!$D:$D,0))</f>
        <v>0</v>
      </c>
      <c r="H3942" s="50">
        <f t="shared" si="61"/>
        <v>0</v>
      </c>
    </row>
    <row r="3943" spans="1:8" hidden="1" x14ac:dyDescent="0.25">
      <c r="A3943" s="31" t="s">
        <v>2477</v>
      </c>
      <c r="B3943" s="31" t="s">
        <v>2516</v>
      </c>
      <c r="C3943" s="31" t="s">
        <v>2408</v>
      </c>
      <c r="D3943" s="41">
        <v>30.514045166341802</v>
      </c>
      <c r="E3943" s="31" t="s">
        <v>2409</v>
      </c>
      <c r="F3943" s="35" t="str">
        <f>INDEX('Crosswalk Particulates'!$B:$B,MATCH('2017 EPA Data'!A3943,'Crosswalk Particulates'!$A:$A,0))</f>
        <v>process-other-industry</v>
      </c>
      <c r="G3943" s="39">
        <f>INDEX('Crosswalk Particulates'!$E:$E,MATCH('2017 EPA Data'!$B3943,'Crosswalk Particulates'!$D:$D,0))</f>
        <v>0</v>
      </c>
      <c r="H3943" s="50">
        <f t="shared" si="61"/>
        <v>0</v>
      </c>
    </row>
    <row r="3944" spans="1:8" hidden="1" x14ac:dyDescent="0.25">
      <c r="A3944" s="31" t="s">
        <v>2438</v>
      </c>
      <c r="B3944" s="31" t="s">
        <v>2724</v>
      </c>
      <c r="C3944" s="31" t="s">
        <v>2408</v>
      </c>
      <c r="D3944" s="41">
        <v>30.430800000000001</v>
      </c>
      <c r="E3944" s="31" t="s">
        <v>2409</v>
      </c>
      <c r="F3944" s="35" t="str">
        <f>INDEX('Crosswalk Particulates'!$B:$B,MATCH('2017 EPA Data'!A3944,'Crosswalk Particulates'!$A:$A,0))</f>
        <v>process-other-industry</v>
      </c>
      <c r="G3944" s="39">
        <f>INDEX('Crosswalk Particulates'!$E:$E,MATCH('2017 EPA Data'!$B3944,'Crosswalk Particulates'!$D:$D,0))</f>
        <v>0</v>
      </c>
      <c r="H3944" s="50">
        <f t="shared" si="61"/>
        <v>0</v>
      </c>
    </row>
    <row r="3945" spans="1:8" hidden="1" x14ac:dyDescent="0.25">
      <c r="A3945" s="31" t="s">
        <v>2523</v>
      </c>
      <c r="B3945" s="31" t="s">
        <v>2682</v>
      </c>
      <c r="C3945" s="31" t="s">
        <v>2408</v>
      </c>
      <c r="D3945" s="41">
        <v>30.299578</v>
      </c>
      <c r="E3945" s="31" t="s">
        <v>2409</v>
      </c>
      <c r="F3945" s="35" t="str">
        <f>INDEX('Crosswalk Particulates'!$B:$B,MATCH('2017 EPA Data'!A3945,'Crosswalk Particulates'!$A:$A,0))</f>
        <v>industry-fuel-other</v>
      </c>
      <c r="G3945" s="39">
        <f>INDEX('Crosswalk Particulates'!$E:$E,MATCH('2017 EPA Data'!$B3945,'Crosswalk Particulates'!$D:$D,0))</f>
        <v>0</v>
      </c>
      <c r="H3945" s="50">
        <f t="shared" si="61"/>
        <v>0</v>
      </c>
    </row>
    <row r="3946" spans="1:8" hidden="1" x14ac:dyDescent="0.25">
      <c r="A3946" s="31" t="s">
        <v>2498</v>
      </c>
      <c r="B3946" s="31" t="s">
        <v>2594</v>
      </c>
      <c r="C3946" s="31" t="s">
        <v>2408</v>
      </c>
      <c r="D3946" s="41">
        <v>30.17</v>
      </c>
      <c r="E3946" s="31" t="s">
        <v>2409</v>
      </c>
      <c r="F3946" s="35" t="str">
        <f>INDEX('Crosswalk Particulates'!$B:$B,MATCH('2017 EPA Data'!A3946,'Crosswalk Particulates'!$A:$A,0))</f>
        <v>process-cement-industry</v>
      </c>
      <c r="G3946" s="39">
        <f>INDEX('Crosswalk Particulates'!$E:$E,MATCH('2017 EPA Data'!$B3946,'Crosswalk Particulates'!$D:$D,0))</f>
        <v>0</v>
      </c>
      <c r="H3946" s="50">
        <f t="shared" si="61"/>
        <v>0</v>
      </c>
    </row>
    <row r="3947" spans="1:8" hidden="1" x14ac:dyDescent="0.25">
      <c r="A3947" s="31" t="s">
        <v>2487</v>
      </c>
      <c r="B3947" s="31" t="s">
        <v>2582</v>
      </c>
      <c r="C3947" s="31" t="s">
        <v>2408</v>
      </c>
      <c r="D3947" s="41">
        <v>30</v>
      </c>
      <c r="E3947" s="31" t="s">
        <v>2409</v>
      </c>
      <c r="F3947" s="35" t="str">
        <f>INDEX('Crosswalk Particulates'!$B:$B,MATCH('2017 EPA Data'!A3947,'Crosswalk Particulates'!$A:$A,0))</f>
        <v>industry-fuel-coal</v>
      </c>
      <c r="G3947" s="39">
        <f>INDEX('Crosswalk Particulates'!$E:$E,MATCH('2017 EPA Data'!$B3947,'Crosswalk Particulates'!$D:$D,0))</f>
        <v>0</v>
      </c>
      <c r="H3947" s="50">
        <f t="shared" si="61"/>
        <v>0</v>
      </c>
    </row>
    <row r="3948" spans="1:8" hidden="1" x14ac:dyDescent="0.25">
      <c r="A3948" s="31" t="s">
        <v>2520</v>
      </c>
      <c r="B3948" s="31" t="s">
        <v>2534</v>
      </c>
      <c r="C3948" s="31" t="s">
        <v>2408</v>
      </c>
      <c r="D3948" s="41">
        <v>29.856258542948606</v>
      </c>
      <c r="E3948" s="31" t="s">
        <v>2409</v>
      </c>
      <c r="F3948" s="35" t="str">
        <f>INDEX('Crosswalk Particulates'!$B:$B,MATCH('2017 EPA Data'!A3948,'Crosswalk Particulates'!$A:$A,0))</f>
        <v>industry-fuel-oil</v>
      </c>
      <c r="G3948" s="39">
        <f>INDEX('Crosswalk Particulates'!$E:$E,MATCH('2017 EPA Data'!$B3948,'Crosswalk Particulates'!$D:$D,0))</f>
        <v>0</v>
      </c>
      <c r="H3948" s="50">
        <f t="shared" si="61"/>
        <v>0</v>
      </c>
    </row>
    <row r="3949" spans="1:8" hidden="1" x14ac:dyDescent="0.25">
      <c r="A3949" s="31" t="s">
        <v>2555</v>
      </c>
      <c r="B3949" s="31" t="s">
        <v>2597</v>
      </c>
      <c r="C3949" s="31" t="s">
        <v>2408</v>
      </c>
      <c r="D3949" s="41">
        <v>29.837093189400001</v>
      </c>
      <c r="E3949" s="31" t="s">
        <v>2409</v>
      </c>
      <c r="F3949" s="35" t="str">
        <f>INDEX('Crosswalk Particulates'!$B:$B,MATCH('2017 EPA Data'!A3949,'Crosswalk Particulates'!$A:$A,0))</f>
        <v>Commercial Buildings Sector</v>
      </c>
      <c r="G3949" s="39">
        <f>INDEX('Crosswalk Particulates'!$E:$E,MATCH('2017 EPA Data'!$B3949,'Crosswalk Particulates'!$D:$D,0))</f>
        <v>0</v>
      </c>
      <c r="H3949" s="50">
        <f t="shared" si="61"/>
        <v>0</v>
      </c>
    </row>
    <row r="3950" spans="1:8" hidden="1" x14ac:dyDescent="0.25">
      <c r="A3950" s="31" t="s">
        <v>2520</v>
      </c>
      <c r="B3950" s="31" t="s">
        <v>2666</v>
      </c>
      <c r="C3950" s="31" t="s">
        <v>2408</v>
      </c>
      <c r="D3950" s="41">
        <v>29.710592258352754</v>
      </c>
      <c r="E3950" s="31" t="s">
        <v>2409</v>
      </c>
      <c r="F3950" s="35" t="str">
        <f>INDEX('Crosswalk Particulates'!$B:$B,MATCH('2017 EPA Data'!A3950,'Crosswalk Particulates'!$A:$A,0))</f>
        <v>industry-fuel-oil</v>
      </c>
      <c r="G3950" s="39">
        <f>INDEX('Crosswalk Particulates'!$E:$E,MATCH('2017 EPA Data'!$B3950,'Crosswalk Particulates'!$D:$D,0))</f>
        <v>0</v>
      </c>
      <c r="H3950" s="50">
        <f t="shared" si="61"/>
        <v>0</v>
      </c>
    </row>
    <row r="3951" spans="1:8" hidden="1" x14ac:dyDescent="0.25">
      <c r="A3951" s="31" t="s">
        <v>2560</v>
      </c>
      <c r="B3951" s="31" t="s">
        <v>2459</v>
      </c>
      <c r="C3951" s="31" t="s">
        <v>2408</v>
      </c>
      <c r="D3951" s="41">
        <v>29.5388232</v>
      </c>
      <c r="E3951" s="31" t="s">
        <v>2409</v>
      </c>
      <c r="F3951" s="35" t="str">
        <f>INDEX('Crosswalk Particulates'!$B:$B,MATCH('2017 EPA Data'!A3951,'Crosswalk Particulates'!$A:$A,0))</f>
        <v>Commercial Buildings Sector</v>
      </c>
      <c r="G3951" s="39">
        <f>INDEX('Crosswalk Particulates'!$E:$E,MATCH('2017 EPA Data'!$B3951,'Crosswalk Particulates'!$D:$D,0))</f>
        <v>0</v>
      </c>
      <c r="H3951" s="50">
        <f t="shared" si="61"/>
        <v>0</v>
      </c>
    </row>
    <row r="3952" spans="1:8" hidden="1" x14ac:dyDescent="0.25">
      <c r="A3952" s="31" t="s">
        <v>2472</v>
      </c>
      <c r="B3952" s="31" t="s">
        <v>2563</v>
      </c>
      <c r="C3952" s="31" t="s">
        <v>2408</v>
      </c>
      <c r="D3952" s="41">
        <v>29.393403648576921</v>
      </c>
      <c r="E3952" s="31" t="s">
        <v>2409</v>
      </c>
      <c r="F3952" s="35" t="str">
        <f>INDEX('Crosswalk Particulates'!$B:$B,MATCH('2017 EPA Data'!A3952,'Crosswalk Particulates'!$A:$A,0))</f>
        <v>Electricity Sector</v>
      </c>
      <c r="G3952" s="39">
        <f>INDEX('Crosswalk Particulates'!$E:$E,MATCH('2017 EPA Data'!$B3952,'Crosswalk Particulates'!$D:$D,0))</f>
        <v>0</v>
      </c>
      <c r="H3952" s="50">
        <f t="shared" si="61"/>
        <v>0</v>
      </c>
    </row>
    <row r="3953" spans="1:8" hidden="1" x14ac:dyDescent="0.25">
      <c r="A3953" s="31" t="s">
        <v>2483</v>
      </c>
      <c r="B3953" s="31" t="s">
        <v>2616</v>
      </c>
      <c r="C3953" s="31" t="s">
        <v>2408</v>
      </c>
      <c r="D3953" s="41">
        <v>29.37</v>
      </c>
      <c r="E3953" s="31" t="s">
        <v>2409</v>
      </c>
      <c r="F3953" s="35" t="str">
        <f>INDEX('Crosswalk Particulates'!$B:$B,MATCH('2017 EPA Data'!A3953,'Crosswalk Particulates'!$A:$A,0))</f>
        <v>process-ngps-industry</v>
      </c>
      <c r="G3953" s="39">
        <f>INDEX('Crosswalk Particulates'!$E:$E,MATCH('2017 EPA Data'!$B3953,'Crosswalk Particulates'!$D:$D,0))</f>
        <v>0</v>
      </c>
      <c r="H3953" s="50">
        <f t="shared" si="61"/>
        <v>0</v>
      </c>
    </row>
    <row r="3954" spans="1:8" hidden="1" x14ac:dyDescent="0.25">
      <c r="A3954" s="31" t="s">
        <v>2437</v>
      </c>
      <c r="B3954" s="31" t="s">
        <v>2451</v>
      </c>
      <c r="C3954" s="31" t="s">
        <v>2448</v>
      </c>
      <c r="D3954" s="41">
        <v>29.306650999999999</v>
      </c>
      <c r="E3954" s="31" t="s">
        <v>2413</v>
      </c>
      <c r="F3954" s="35" t="str">
        <f>INDEX('Crosswalk Particulates'!$B:$B,MATCH('2017 EPA Data'!A3954,'Crosswalk Particulates'!$A:$A,0))</f>
        <v>process-other-industry</v>
      </c>
      <c r="G3954" s="39" t="str">
        <f>INDEX('Crosswalk Particulates'!$E:$E,MATCH('2017 EPA Data'!$B3954,'Crosswalk Particulates'!$D:$D,0))</f>
        <v>CO</v>
      </c>
      <c r="H3954" s="50">
        <f t="shared" si="61"/>
        <v>26586578.185809799</v>
      </c>
    </row>
    <row r="3955" spans="1:8" hidden="1" x14ac:dyDescent="0.25">
      <c r="A3955" s="31" t="s">
        <v>2472</v>
      </c>
      <c r="B3955" s="31" t="s">
        <v>2464</v>
      </c>
      <c r="C3955" s="31" t="s">
        <v>2408</v>
      </c>
      <c r="D3955" s="41">
        <v>29.050365504632481</v>
      </c>
      <c r="E3955" s="31" t="s">
        <v>2409</v>
      </c>
      <c r="F3955" s="35" t="str">
        <f>INDEX('Crosswalk Particulates'!$B:$B,MATCH('2017 EPA Data'!A3955,'Crosswalk Particulates'!$A:$A,0))</f>
        <v>Electricity Sector</v>
      </c>
      <c r="G3955" s="39">
        <f>INDEX('Crosswalk Particulates'!$E:$E,MATCH('2017 EPA Data'!$B3955,'Crosswalk Particulates'!$D:$D,0))</f>
        <v>0</v>
      </c>
      <c r="H3955" s="50">
        <f t="shared" si="61"/>
        <v>0</v>
      </c>
    </row>
    <row r="3956" spans="1:8" hidden="1" x14ac:dyDescent="0.25">
      <c r="A3956" s="31" t="s">
        <v>2450</v>
      </c>
      <c r="B3956" s="31" t="s">
        <v>2633</v>
      </c>
      <c r="C3956" s="31" t="s">
        <v>2408</v>
      </c>
      <c r="D3956" s="41">
        <v>28.76</v>
      </c>
      <c r="E3956" s="31" t="s">
        <v>2409</v>
      </c>
      <c r="F3956" s="35" t="str">
        <f>INDEX('Crosswalk Particulates'!$B:$B,MATCH('2017 EPA Data'!A3956,'Crosswalk Particulates'!$A:$A,0))</f>
        <v>process-waste-industry</v>
      </c>
      <c r="G3956" s="39">
        <f>INDEX('Crosswalk Particulates'!$E:$E,MATCH('2017 EPA Data'!$B3956,'Crosswalk Particulates'!$D:$D,0))</f>
        <v>0</v>
      </c>
      <c r="H3956" s="50">
        <f t="shared" si="61"/>
        <v>0</v>
      </c>
    </row>
    <row r="3957" spans="1:8" hidden="1" x14ac:dyDescent="0.25">
      <c r="A3957" s="31" t="s">
        <v>2463</v>
      </c>
      <c r="B3957" s="31" t="s">
        <v>2435</v>
      </c>
      <c r="C3957" s="31" t="s">
        <v>2408</v>
      </c>
      <c r="D3957" s="41">
        <v>28.693842944</v>
      </c>
      <c r="E3957" s="31" t="s">
        <v>2409</v>
      </c>
      <c r="F3957" s="35" t="str">
        <f>INDEX('Crosswalk Particulates'!$B:$B,MATCH('2017 EPA Data'!A3957,'Crosswalk Particulates'!$A:$A,0))</f>
        <v>process-other-industry</v>
      </c>
      <c r="G3957" s="39">
        <f>INDEX('Crosswalk Particulates'!$E:$E,MATCH('2017 EPA Data'!$B3957,'Crosswalk Particulates'!$D:$D,0))</f>
        <v>0</v>
      </c>
      <c r="H3957" s="50">
        <f t="shared" si="61"/>
        <v>0</v>
      </c>
    </row>
    <row r="3958" spans="1:8" hidden="1" x14ac:dyDescent="0.25">
      <c r="A3958" s="31" t="s">
        <v>2446</v>
      </c>
      <c r="B3958" s="31" t="s">
        <v>2611</v>
      </c>
      <c r="C3958" s="31" t="s">
        <v>2408</v>
      </c>
      <c r="D3958" s="41">
        <v>28.63</v>
      </c>
      <c r="E3958" s="31" t="s">
        <v>2409</v>
      </c>
      <c r="F3958" s="35" t="str">
        <f>INDEX('Crosswalk Particulates'!$B:$B,MATCH('2017 EPA Data'!A3958,'Crosswalk Particulates'!$A:$A,0))</f>
        <v>process-other-industry</v>
      </c>
      <c r="G3958" s="39">
        <f>INDEX('Crosswalk Particulates'!$E:$E,MATCH('2017 EPA Data'!$B3958,'Crosswalk Particulates'!$D:$D,0))</f>
        <v>0</v>
      </c>
      <c r="H3958" s="50">
        <f t="shared" si="61"/>
        <v>0</v>
      </c>
    </row>
    <row r="3959" spans="1:8" hidden="1" x14ac:dyDescent="0.25">
      <c r="A3959" s="31" t="s">
        <v>2450</v>
      </c>
      <c r="B3959" s="31" t="s">
        <v>2657</v>
      </c>
      <c r="C3959" s="31" t="s">
        <v>2408</v>
      </c>
      <c r="D3959" s="41">
        <v>28.440012324000001</v>
      </c>
      <c r="E3959" s="31" t="s">
        <v>2409</v>
      </c>
      <c r="F3959" s="35" t="str">
        <f>INDEX('Crosswalk Particulates'!$B:$B,MATCH('2017 EPA Data'!A3959,'Crosswalk Particulates'!$A:$A,0))</f>
        <v>process-waste-industry</v>
      </c>
      <c r="G3959" s="39">
        <f>INDEX('Crosswalk Particulates'!$E:$E,MATCH('2017 EPA Data'!$B3959,'Crosswalk Particulates'!$D:$D,0))</f>
        <v>0</v>
      </c>
      <c r="H3959" s="50">
        <f t="shared" si="61"/>
        <v>0</v>
      </c>
    </row>
    <row r="3960" spans="1:8" hidden="1" x14ac:dyDescent="0.25">
      <c r="A3960" s="31" t="s">
        <v>2523</v>
      </c>
      <c r="B3960" s="31" t="s">
        <v>2569</v>
      </c>
      <c r="C3960" s="31" t="s">
        <v>2408</v>
      </c>
      <c r="D3960" s="41">
        <v>28.38335</v>
      </c>
      <c r="E3960" s="31" t="s">
        <v>2409</v>
      </c>
      <c r="F3960" s="35" t="str">
        <f>INDEX('Crosswalk Particulates'!$B:$B,MATCH('2017 EPA Data'!A3960,'Crosswalk Particulates'!$A:$A,0))</f>
        <v>industry-fuel-other</v>
      </c>
      <c r="G3960" s="39">
        <f>INDEX('Crosswalk Particulates'!$E:$E,MATCH('2017 EPA Data'!$B3960,'Crosswalk Particulates'!$D:$D,0))</f>
        <v>0</v>
      </c>
      <c r="H3960" s="50">
        <f t="shared" si="61"/>
        <v>0</v>
      </c>
    </row>
    <row r="3961" spans="1:8" hidden="1" x14ac:dyDescent="0.25">
      <c r="A3961" s="31" t="s">
        <v>2444</v>
      </c>
      <c r="B3961" s="31" t="s">
        <v>2451</v>
      </c>
      <c r="C3961" s="31" t="s">
        <v>2448</v>
      </c>
      <c r="D3961" s="41">
        <v>28.2187135</v>
      </c>
      <c r="E3961" s="31" t="s">
        <v>2413</v>
      </c>
      <c r="F3961" s="35" t="str">
        <f>INDEX('Crosswalk Particulates'!$B:$B,MATCH('2017 EPA Data'!A3961,'Crosswalk Particulates'!$A:$A,0))</f>
        <v>process-other-industry</v>
      </c>
      <c r="G3961" s="39" t="str">
        <f>INDEX('Crosswalk Particulates'!$E:$E,MATCH('2017 EPA Data'!$B3961,'Crosswalk Particulates'!$D:$D,0))</f>
        <v>CO</v>
      </c>
      <c r="H3961" s="50">
        <f t="shared" si="61"/>
        <v>25599616.71399153</v>
      </c>
    </row>
    <row r="3962" spans="1:8" hidden="1" x14ac:dyDescent="0.25">
      <c r="A3962" s="31" t="s">
        <v>2473</v>
      </c>
      <c r="B3962" s="31" t="s">
        <v>2594</v>
      </c>
      <c r="C3962" s="31" t="s">
        <v>2408</v>
      </c>
      <c r="D3962" s="41">
        <v>28.0366</v>
      </c>
      <c r="E3962" s="31" t="s">
        <v>2409</v>
      </c>
      <c r="F3962" s="35" t="str">
        <f>INDEX('Crosswalk Particulates'!$B:$B,MATCH('2017 EPA Data'!A3962,'Crosswalk Particulates'!$A:$A,0))</f>
        <v>Commercial Buildings Sector</v>
      </c>
      <c r="G3962" s="39">
        <f>INDEX('Crosswalk Particulates'!$E:$E,MATCH('2017 EPA Data'!$B3962,'Crosswalk Particulates'!$D:$D,0))</f>
        <v>0</v>
      </c>
      <c r="H3962" s="50">
        <f t="shared" si="61"/>
        <v>0</v>
      </c>
    </row>
    <row r="3963" spans="1:8" hidden="1" x14ac:dyDescent="0.25">
      <c r="A3963" s="31" t="s">
        <v>2523</v>
      </c>
      <c r="B3963" s="31" t="s">
        <v>2670</v>
      </c>
      <c r="C3963" s="31" t="s">
        <v>2408</v>
      </c>
      <c r="D3963" s="41">
        <v>28.023</v>
      </c>
      <c r="E3963" s="31" t="s">
        <v>2409</v>
      </c>
      <c r="F3963" s="35" t="str">
        <f>INDEX('Crosswalk Particulates'!$B:$B,MATCH('2017 EPA Data'!A3963,'Crosswalk Particulates'!$A:$A,0))</f>
        <v>industry-fuel-other</v>
      </c>
      <c r="G3963" s="39">
        <f>INDEX('Crosswalk Particulates'!$E:$E,MATCH('2017 EPA Data'!$B3963,'Crosswalk Particulates'!$D:$D,0))</f>
        <v>0</v>
      </c>
      <c r="H3963" s="50">
        <f t="shared" si="61"/>
        <v>0</v>
      </c>
    </row>
    <row r="3964" spans="1:8" hidden="1" x14ac:dyDescent="0.25">
      <c r="A3964" s="31" t="s">
        <v>2555</v>
      </c>
      <c r="B3964" s="31" t="s">
        <v>2591</v>
      </c>
      <c r="C3964" s="31" t="s">
        <v>2408</v>
      </c>
      <c r="D3964" s="41">
        <v>27.95</v>
      </c>
      <c r="E3964" s="31" t="s">
        <v>2409</v>
      </c>
      <c r="F3964" s="35" t="str">
        <f>INDEX('Crosswalk Particulates'!$B:$B,MATCH('2017 EPA Data'!A3964,'Crosswalk Particulates'!$A:$A,0))</f>
        <v>Commercial Buildings Sector</v>
      </c>
      <c r="G3964" s="39">
        <f>INDEX('Crosswalk Particulates'!$E:$E,MATCH('2017 EPA Data'!$B3964,'Crosswalk Particulates'!$D:$D,0))</f>
        <v>0</v>
      </c>
      <c r="H3964" s="50">
        <f t="shared" si="61"/>
        <v>0</v>
      </c>
    </row>
    <row r="3965" spans="1:8" hidden="1" x14ac:dyDescent="0.25">
      <c r="A3965" s="31" t="s">
        <v>2421</v>
      </c>
      <c r="B3965" s="31" t="s">
        <v>2725</v>
      </c>
      <c r="C3965" s="31" t="s">
        <v>2408</v>
      </c>
      <c r="D3965" s="41">
        <v>27.855486414578934</v>
      </c>
      <c r="E3965" s="31" t="s">
        <v>2409</v>
      </c>
      <c r="F3965" s="35" t="str">
        <f>INDEX('Crosswalk Particulates'!$B:$B,MATCH('2017 EPA Data'!A3965,'Crosswalk Particulates'!$A:$A,0))</f>
        <v>process-other-industry</v>
      </c>
      <c r="G3965" s="39">
        <f>INDEX('Crosswalk Particulates'!$E:$E,MATCH('2017 EPA Data'!$B3965,'Crosswalk Particulates'!$D:$D,0))</f>
        <v>0</v>
      </c>
      <c r="H3965" s="50">
        <f t="shared" si="61"/>
        <v>0</v>
      </c>
    </row>
    <row r="3966" spans="1:8" hidden="1" x14ac:dyDescent="0.25">
      <c r="A3966" s="31" t="s">
        <v>2469</v>
      </c>
      <c r="B3966" s="31" t="s">
        <v>2699</v>
      </c>
      <c r="C3966" s="31" t="s">
        <v>2408</v>
      </c>
      <c r="D3966" s="41">
        <v>27.833100000000002</v>
      </c>
      <c r="E3966" s="31" t="s">
        <v>2409</v>
      </c>
      <c r="F3966" s="35" t="str">
        <f>INDEX('Crosswalk Particulates'!$B:$B,MATCH('2017 EPA Data'!A3966,'Crosswalk Particulates'!$A:$A,0))</f>
        <v>process-chemicals-industry</v>
      </c>
      <c r="G3966" s="39">
        <f>INDEX('Crosswalk Particulates'!$E:$E,MATCH('2017 EPA Data'!$B3966,'Crosswalk Particulates'!$D:$D,0))</f>
        <v>0</v>
      </c>
      <c r="H3966" s="50">
        <f t="shared" si="61"/>
        <v>0</v>
      </c>
    </row>
    <row r="3967" spans="1:8" hidden="1" x14ac:dyDescent="0.25">
      <c r="A3967" s="31" t="s">
        <v>2546</v>
      </c>
      <c r="B3967" s="31" t="s">
        <v>2541</v>
      </c>
      <c r="C3967" s="31" t="s">
        <v>2408</v>
      </c>
      <c r="D3967" s="41">
        <v>27.71659476</v>
      </c>
      <c r="E3967" s="31" t="s">
        <v>2409</v>
      </c>
      <c r="F3967" s="35" t="str">
        <f>INDEX('Crosswalk Particulates'!$B:$B,MATCH('2017 EPA Data'!A3967,'Crosswalk Particulates'!$A:$A,0))</f>
        <v>Commercial Buildings Sector</v>
      </c>
      <c r="G3967" s="39">
        <f>INDEX('Crosswalk Particulates'!$E:$E,MATCH('2017 EPA Data'!$B3967,'Crosswalk Particulates'!$D:$D,0))</f>
        <v>0</v>
      </c>
      <c r="H3967" s="50">
        <f t="shared" si="61"/>
        <v>0</v>
      </c>
    </row>
    <row r="3968" spans="1:8" hidden="1" x14ac:dyDescent="0.25">
      <c r="A3968" s="31" t="s">
        <v>2523</v>
      </c>
      <c r="B3968" s="31" t="s">
        <v>2598</v>
      </c>
      <c r="C3968" s="31" t="s">
        <v>2408</v>
      </c>
      <c r="D3968" s="41">
        <v>27.670002570000001</v>
      </c>
      <c r="E3968" s="31" t="s">
        <v>2409</v>
      </c>
      <c r="F3968" s="35" t="str">
        <f>INDEX('Crosswalk Particulates'!$B:$B,MATCH('2017 EPA Data'!A3968,'Crosswalk Particulates'!$A:$A,0))</f>
        <v>industry-fuel-other</v>
      </c>
      <c r="G3968" s="39">
        <f>INDEX('Crosswalk Particulates'!$E:$E,MATCH('2017 EPA Data'!$B3968,'Crosswalk Particulates'!$D:$D,0))</f>
        <v>0</v>
      </c>
      <c r="H3968" s="50">
        <f t="shared" si="61"/>
        <v>0</v>
      </c>
    </row>
    <row r="3969" spans="1:8" hidden="1" x14ac:dyDescent="0.25">
      <c r="A3969" s="31" t="s">
        <v>2475</v>
      </c>
      <c r="B3969" s="31" t="s">
        <v>2431</v>
      </c>
      <c r="C3969" s="31" t="s">
        <v>2408</v>
      </c>
      <c r="D3969" s="41">
        <v>27.531300000000002</v>
      </c>
      <c r="E3969" s="31" t="s">
        <v>2409</v>
      </c>
      <c r="F3969" s="35" t="str">
        <f>INDEX('Crosswalk Particulates'!$B:$B,MATCH('2017 EPA Data'!A3969,'Crosswalk Particulates'!$A:$A,0))</f>
        <v>Electricity Sector</v>
      </c>
      <c r="G3969" s="39">
        <f>INDEX('Crosswalk Particulates'!$E:$E,MATCH('2017 EPA Data'!$B3969,'Crosswalk Particulates'!$D:$D,0))</f>
        <v>0</v>
      </c>
      <c r="H3969" s="50">
        <f t="shared" si="61"/>
        <v>0</v>
      </c>
    </row>
    <row r="3970" spans="1:8" hidden="1" x14ac:dyDescent="0.25">
      <c r="A3970" s="31" t="s">
        <v>2560</v>
      </c>
      <c r="B3970" s="31" t="s">
        <v>2585</v>
      </c>
      <c r="C3970" s="31" t="s">
        <v>2408</v>
      </c>
      <c r="D3970" s="41">
        <v>27.3980917618711</v>
      </c>
      <c r="E3970" s="31" t="s">
        <v>2409</v>
      </c>
      <c r="F3970" s="35" t="str">
        <f>INDEX('Crosswalk Particulates'!$B:$B,MATCH('2017 EPA Data'!A3970,'Crosswalk Particulates'!$A:$A,0))</f>
        <v>Commercial Buildings Sector</v>
      </c>
      <c r="G3970" s="39">
        <f>INDEX('Crosswalk Particulates'!$E:$E,MATCH('2017 EPA Data'!$B3970,'Crosswalk Particulates'!$D:$D,0))</f>
        <v>0</v>
      </c>
      <c r="H3970" s="50">
        <f t="shared" si="61"/>
        <v>0</v>
      </c>
    </row>
    <row r="3971" spans="1:8" hidden="1" x14ac:dyDescent="0.25">
      <c r="A3971" s="31" t="s">
        <v>2491</v>
      </c>
      <c r="B3971" s="31" t="s">
        <v>2665</v>
      </c>
      <c r="C3971" s="31" t="s">
        <v>2408</v>
      </c>
      <c r="D3971" s="41">
        <v>27.362928001741999</v>
      </c>
      <c r="E3971" s="31" t="s">
        <v>2409</v>
      </c>
      <c r="F3971" s="35" t="str">
        <f>INDEX('Crosswalk Particulates'!$B:$B,MATCH('2017 EPA Data'!A3971,'Crosswalk Particulates'!$A:$A,0))</f>
        <v>industry-fuel-biomass</v>
      </c>
      <c r="G3971" s="39">
        <f>INDEX('Crosswalk Particulates'!$E:$E,MATCH('2017 EPA Data'!$B3971,'Crosswalk Particulates'!$D:$D,0))</f>
        <v>0</v>
      </c>
      <c r="H3971" s="50">
        <f t="shared" si="61"/>
        <v>0</v>
      </c>
    </row>
    <row r="3972" spans="1:8" hidden="1" x14ac:dyDescent="0.25">
      <c r="A3972" s="31" t="s">
        <v>2438</v>
      </c>
      <c r="B3972" s="31" t="s">
        <v>2621</v>
      </c>
      <c r="C3972" s="31" t="s">
        <v>2408</v>
      </c>
      <c r="D3972" s="41">
        <v>27.3461304</v>
      </c>
      <c r="E3972" s="31" t="s">
        <v>2409</v>
      </c>
      <c r="F3972" s="35" t="str">
        <f>INDEX('Crosswalk Particulates'!$B:$B,MATCH('2017 EPA Data'!A3972,'Crosswalk Particulates'!$A:$A,0))</f>
        <v>process-other-industry</v>
      </c>
      <c r="G3972" s="39">
        <f>INDEX('Crosswalk Particulates'!$E:$E,MATCH('2017 EPA Data'!$B3972,'Crosswalk Particulates'!$D:$D,0))</f>
        <v>0</v>
      </c>
      <c r="H3972" s="50">
        <f t="shared" ref="H3972:H4035" si="62">IF(E3972="TON",D3972/metricton_to_shortton,0)*10^6</f>
        <v>0</v>
      </c>
    </row>
    <row r="3973" spans="1:8" hidden="1" x14ac:dyDescent="0.25">
      <c r="A3973" s="31" t="s">
        <v>2433</v>
      </c>
      <c r="B3973" s="31" t="s">
        <v>2581</v>
      </c>
      <c r="C3973" s="31" t="s">
        <v>2408</v>
      </c>
      <c r="D3973" s="41">
        <v>27.345454660000001</v>
      </c>
      <c r="E3973" s="31" t="s">
        <v>2409</v>
      </c>
      <c r="F3973" s="35" t="str">
        <f>INDEX('Crosswalk Particulates'!$B:$B,MATCH('2017 EPA Data'!A3973,'Crosswalk Particulates'!$A:$A,0))</f>
        <v>process-ngps-industry</v>
      </c>
      <c r="G3973" s="39">
        <f>INDEX('Crosswalk Particulates'!$E:$E,MATCH('2017 EPA Data'!$B3973,'Crosswalk Particulates'!$D:$D,0))</f>
        <v>0</v>
      </c>
      <c r="H3973" s="50">
        <f t="shared" si="62"/>
        <v>0</v>
      </c>
    </row>
    <row r="3974" spans="1:8" hidden="1" x14ac:dyDescent="0.25">
      <c r="A3974" s="31" t="s">
        <v>2546</v>
      </c>
      <c r="B3974" s="31" t="s">
        <v>2504</v>
      </c>
      <c r="C3974" s="31" t="s">
        <v>2408</v>
      </c>
      <c r="D3974" s="41">
        <v>27.265452136607827</v>
      </c>
      <c r="E3974" s="31" t="s">
        <v>2409</v>
      </c>
      <c r="F3974" s="35" t="str">
        <f>INDEX('Crosswalk Particulates'!$B:$B,MATCH('2017 EPA Data'!A3974,'Crosswalk Particulates'!$A:$A,0))</f>
        <v>Commercial Buildings Sector</v>
      </c>
      <c r="G3974" s="39">
        <f>INDEX('Crosswalk Particulates'!$E:$E,MATCH('2017 EPA Data'!$B3974,'Crosswalk Particulates'!$D:$D,0))</f>
        <v>0</v>
      </c>
      <c r="H3974" s="50">
        <f t="shared" si="62"/>
        <v>0</v>
      </c>
    </row>
    <row r="3975" spans="1:8" hidden="1" x14ac:dyDescent="0.25">
      <c r="A3975" s="31" t="s">
        <v>2486</v>
      </c>
      <c r="B3975" s="31" t="s">
        <v>2651</v>
      </c>
      <c r="C3975" s="31" t="s">
        <v>2408</v>
      </c>
      <c r="D3975" s="41">
        <v>27.2</v>
      </c>
      <c r="E3975" s="31" t="s">
        <v>2409</v>
      </c>
      <c r="F3975" s="35" t="str">
        <f>INDEX('Crosswalk Particulates'!$B:$B,MATCH('2017 EPA Data'!A3975,'Crosswalk Particulates'!$A:$A,0))</f>
        <v>process-other-industry</v>
      </c>
      <c r="G3975" s="39">
        <f>INDEX('Crosswalk Particulates'!$E:$E,MATCH('2017 EPA Data'!$B3975,'Crosswalk Particulates'!$D:$D,0))</f>
        <v>0</v>
      </c>
      <c r="H3975" s="50">
        <f t="shared" si="62"/>
        <v>0</v>
      </c>
    </row>
    <row r="3976" spans="1:8" hidden="1" x14ac:dyDescent="0.25">
      <c r="A3976" s="31" t="s">
        <v>2491</v>
      </c>
      <c r="B3976" s="31" t="s">
        <v>2564</v>
      </c>
      <c r="C3976" s="31" t="s">
        <v>2408</v>
      </c>
      <c r="D3976" s="41">
        <v>27.17630003695</v>
      </c>
      <c r="E3976" s="31" t="s">
        <v>2409</v>
      </c>
      <c r="F3976" s="35" t="str">
        <f>INDEX('Crosswalk Particulates'!$B:$B,MATCH('2017 EPA Data'!A3976,'Crosswalk Particulates'!$A:$A,0))</f>
        <v>industry-fuel-biomass</v>
      </c>
      <c r="G3976" s="39">
        <f>INDEX('Crosswalk Particulates'!$E:$E,MATCH('2017 EPA Data'!$B3976,'Crosswalk Particulates'!$D:$D,0))</f>
        <v>0</v>
      </c>
      <c r="H3976" s="50">
        <f t="shared" si="62"/>
        <v>0</v>
      </c>
    </row>
    <row r="3977" spans="1:8" hidden="1" x14ac:dyDescent="0.25">
      <c r="A3977" s="31" t="s">
        <v>2494</v>
      </c>
      <c r="B3977" s="31" t="s">
        <v>2652</v>
      </c>
      <c r="C3977" s="31" t="s">
        <v>2408</v>
      </c>
      <c r="D3977" s="41">
        <v>27.147780930790059</v>
      </c>
      <c r="E3977" s="31" t="s">
        <v>2409</v>
      </c>
      <c r="F3977" s="35" t="str">
        <f>INDEX('Crosswalk Particulates'!$B:$B,MATCH('2017 EPA Data'!A3977,'Crosswalk Particulates'!$A:$A,0))</f>
        <v>Transportation Sector</v>
      </c>
      <c r="G3977" s="39">
        <f>INDEX('Crosswalk Particulates'!$E:$E,MATCH('2017 EPA Data'!$B3977,'Crosswalk Particulates'!$D:$D,0))</f>
        <v>0</v>
      </c>
      <c r="H3977" s="50">
        <f t="shared" si="62"/>
        <v>0</v>
      </c>
    </row>
    <row r="3978" spans="1:8" hidden="1" x14ac:dyDescent="0.25">
      <c r="A3978" s="31" t="s">
        <v>2429</v>
      </c>
      <c r="B3978" s="31" t="s">
        <v>2584</v>
      </c>
      <c r="C3978" s="31" t="s">
        <v>2408</v>
      </c>
      <c r="D3978" s="41">
        <v>27</v>
      </c>
      <c r="E3978" s="31" t="s">
        <v>2409</v>
      </c>
      <c r="F3978" s="35" t="str">
        <f>INDEX('Crosswalk Particulates'!$B:$B,MATCH('2017 EPA Data'!A3978,'Crosswalk Particulates'!$A:$A,0))</f>
        <v>process-other-industry</v>
      </c>
      <c r="G3978" s="39">
        <f>INDEX('Crosswalk Particulates'!$E:$E,MATCH('2017 EPA Data'!$B3978,'Crosswalk Particulates'!$D:$D,0))</f>
        <v>0</v>
      </c>
      <c r="H3978" s="50">
        <f t="shared" si="62"/>
        <v>0</v>
      </c>
    </row>
    <row r="3979" spans="1:8" hidden="1" x14ac:dyDescent="0.25">
      <c r="A3979" s="31" t="s">
        <v>2475</v>
      </c>
      <c r="B3979" s="31" t="s">
        <v>2549</v>
      </c>
      <c r="C3979" s="31" t="s">
        <v>2408</v>
      </c>
      <c r="D3979" s="41">
        <v>26.937785999999999</v>
      </c>
      <c r="E3979" s="31" t="s">
        <v>2409</v>
      </c>
      <c r="F3979" s="35" t="str">
        <f>INDEX('Crosswalk Particulates'!$B:$B,MATCH('2017 EPA Data'!A3979,'Crosswalk Particulates'!$A:$A,0))</f>
        <v>Electricity Sector</v>
      </c>
      <c r="G3979" s="39">
        <f>INDEX('Crosswalk Particulates'!$E:$E,MATCH('2017 EPA Data'!$B3979,'Crosswalk Particulates'!$D:$D,0))</f>
        <v>0</v>
      </c>
      <c r="H3979" s="50">
        <f t="shared" si="62"/>
        <v>0</v>
      </c>
    </row>
    <row r="3980" spans="1:8" hidden="1" x14ac:dyDescent="0.25">
      <c r="A3980" s="31" t="s">
        <v>2472</v>
      </c>
      <c r="B3980" s="31" t="s">
        <v>2543</v>
      </c>
      <c r="C3980" s="31" t="s">
        <v>2408</v>
      </c>
      <c r="D3980" s="41">
        <v>26.865879451731661</v>
      </c>
      <c r="E3980" s="31" t="s">
        <v>2409</v>
      </c>
      <c r="F3980" s="35" t="str">
        <f>INDEX('Crosswalk Particulates'!$B:$B,MATCH('2017 EPA Data'!A3980,'Crosswalk Particulates'!$A:$A,0))</f>
        <v>Electricity Sector</v>
      </c>
      <c r="G3980" s="39">
        <f>INDEX('Crosswalk Particulates'!$E:$E,MATCH('2017 EPA Data'!$B3980,'Crosswalk Particulates'!$D:$D,0))</f>
        <v>0</v>
      </c>
      <c r="H3980" s="50">
        <f t="shared" si="62"/>
        <v>0</v>
      </c>
    </row>
    <row r="3981" spans="1:8" hidden="1" x14ac:dyDescent="0.25">
      <c r="A3981" s="31" t="s">
        <v>2493</v>
      </c>
      <c r="B3981" s="31" t="s">
        <v>2453</v>
      </c>
      <c r="C3981" s="31" t="s">
        <v>2408</v>
      </c>
      <c r="D3981" s="41">
        <v>26.754827980000002</v>
      </c>
      <c r="E3981" s="31" t="s">
        <v>2409</v>
      </c>
      <c r="F3981" s="35" t="str">
        <f>INDEX('Crosswalk Particulates'!$B:$B,MATCH('2017 EPA Data'!A3981,'Crosswalk Particulates'!$A:$A,0))</f>
        <v>process-other-industry</v>
      </c>
      <c r="G3981" s="39">
        <f>INDEX('Crosswalk Particulates'!$E:$E,MATCH('2017 EPA Data'!$B3981,'Crosswalk Particulates'!$D:$D,0))</f>
        <v>0</v>
      </c>
      <c r="H3981" s="50">
        <f t="shared" si="62"/>
        <v>0</v>
      </c>
    </row>
    <row r="3982" spans="1:8" hidden="1" x14ac:dyDescent="0.25">
      <c r="A3982" s="31" t="s">
        <v>2436</v>
      </c>
      <c r="B3982" s="31" t="s">
        <v>2544</v>
      </c>
      <c r="C3982" s="31" t="s">
        <v>2408</v>
      </c>
      <c r="D3982" s="41">
        <v>26.538989991042197</v>
      </c>
      <c r="E3982" s="31" t="s">
        <v>2409</v>
      </c>
      <c r="F3982" s="35" t="str">
        <f>INDEX('Crosswalk Particulates'!$B:$B,MATCH('2017 EPA Data'!A3982,'Crosswalk Particulates'!$A:$A,0))</f>
        <v>Transportation Sector</v>
      </c>
      <c r="G3982" s="39">
        <f>INDEX('Crosswalk Particulates'!$E:$E,MATCH('2017 EPA Data'!$B3982,'Crosswalk Particulates'!$D:$D,0))</f>
        <v>0</v>
      </c>
      <c r="H3982" s="50">
        <f t="shared" si="62"/>
        <v>0</v>
      </c>
    </row>
    <row r="3983" spans="1:8" hidden="1" x14ac:dyDescent="0.25">
      <c r="A3983" s="31" t="s">
        <v>2472</v>
      </c>
      <c r="B3983" s="31" t="s">
        <v>2625</v>
      </c>
      <c r="C3983" s="31" t="s">
        <v>2408</v>
      </c>
      <c r="D3983" s="41">
        <v>26.521920000000001</v>
      </c>
      <c r="E3983" s="31" t="s">
        <v>2409</v>
      </c>
      <c r="F3983" s="35" t="str">
        <f>INDEX('Crosswalk Particulates'!$B:$B,MATCH('2017 EPA Data'!A3983,'Crosswalk Particulates'!$A:$A,0))</f>
        <v>Electricity Sector</v>
      </c>
      <c r="G3983" s="39">
        <f>INDEX('Crosswalk Particulates'!$E:$E,MATCH('2017 EPA Data'!$B3983,'Crosswalk Particulates'!$D:$D,0))</f>
        <v>0</v>
      </c>
      <c r="H3983" s="50">
        <f t="shared" si="62"/>
        <v>0</v>
      </c>
    </row>
    <row r="3984" spans="1:8" hidden="1" x14ac:dyDescent="0.25">
      <c r="A3984" s="31" t="s">
        <v>2450</v>
      </c>
      <c r="B3984" s="31" t="s">
        <v>2685</v>
      </c>
      <c r="C3984" s="31" t="s">
        <v>2408</v>
      </c>
      <c r="D3984" s="41">
        <v>26.378941999999999</v>
      </c>
      <c r="E3984" s="31" t="s">
        <v>2409</v>
      </c>
      <c r="F3984" s="35" t="str">
        <f>INDEX('Crosswalk Particulates'!$B:$B,MATCH('2017 EPA Data'!A3984,'Crosswalk Particulates'!$A:$A,0))</f>
        <v>process-waste-industry</v>
      </c>
      <c r="G3984" s="39">
        <f>INDEX('Crosswalk Particulates'!$E:$E,MATCH('2017 EPA Data'!$B3984,'Crosswalk Particulates'!$D:$D,0))</f>
        <v>0</v>
      </c>
      <c r="H3984" s="50">
        <f t="shared" si="62"/>
        <v>0</v>
      </c>
    </row>
    <row r="3985" spans="1:8" hidden="1" x14ac:dyDescent="0.25">
      <c r="A3985" s="31" t="s">
        <v>2436</v>
      </c>
      <c r="B3985" s="31" t="s">
        <v>2666</v>
      </c>
      <c r="C3985" s="31" t="s">
        <v>2408</v>
      </c>
      <c r="D3985" s="41">
        <v>26.369104517653248</v>
      </c>
      <c r="E3985" s="31" t="s">
        <v>2409</v>
      </c>
      <c r="F3985" s="35" t="str">
        <f>INDEX('Crosswalk Particulates'!$B:$B,MATCH('2017 EPA Data'!A3985,'Crosswalk Particulates'!$A:$A,0))</f>
        <v>Transportation Sector</v>
      </c>
      <c r="G3985" s="39">
        <f>INDEX('Crosswalk Particulates'!$E:$E,MATCH('2017 EPA Data'!$B3985,'Crosswalk Particulates'!$D:$D,0))</f>
        <v>0</v>
      </c>
      <c r="H3985" s="50">
        <f t="shared" si="62"/>
        <v>0</v>
      </c>
    </row>
    <row r="3986" spans="1:8" hidden="1" x14ac:dyDescent="0.25">
      <c r="A3986" s="31" t="s">
        <v>2491</v>
      </c>
      <c r="B3986" s="31" t="s">
        <v>2549</v>
      </c>
      <c r="C3986" s="31" t="s">
        <v>2408</v>
      </c>
      <c r="D3986" s="41">
        <v>26.360384917800001</v>
      </c>
      <c r="E3986" s="31" t="s">
        <v>2409</v>
      </c>
      <c r="F3986" s="35" t="str">
        <f>INDEX('Crosswalk Particulates'!$B:$B,MATCH('2017 EPA Data'!A3986,'Crosswalk Particulates'!$A:$A,0))</f>
        <v>industry-fuel-biomass</v>
      </c>
      <c r="G3986" s="39">
        <f>INDEX('Crosswalk Particulates'!$E:$E,MATCH('2017 EPA Data'!$B3986,'Crosswalk Particulates'!$D:$D,0))</f>
        <v>0</v>
      </c>
      <c r="H3986" s="50">
        <f t="shared" si="62"/>
        <v>0</v>
      </c>
    </row>
    <row r="3987" spans="1:8" hidden="1" x14ac:dyDescent="0.25">
      <c r="A3987" s="31" t="s">
        <v>2540</v>
      </c>
      <c r="B3987" s="31" t="s">
        <v>2467</v>
      </c>
      <c r="C3987" s="31" t="s">
        <v>2408</v>
      </c>
      <c r="D3987" s="41">
        <v>26.359610114999999</v>
      </c>
      <c r="E3987" s="31" t="s">
        <v>2409</v>
      </c>
      <c r="F3987" s="35" t="str">
        <f>INDEX('Crosswalk Particulates'!$B:$B,MATCH('2017 EPA Data'!A3987,'Crosswalk Particulates'!$A:$A,0))</f>
        <v>Electricity Sector</v>
      </c>
      <c r="G3987" s="39">
        <f>INDEX('Crosswalk Particulates'!$E:$E,MATCH('2017 EPA Data'!$B3987,'Crosswalk Particulates'!$D:$D,0))</f>
        <v>0</v>
      </c>
      <c r="H3987" s="50">
        <f t="shared" si="62"/>
        <v>0</v>
      </c>
    </row>
    <row r="3988" spans="1:8" hidden="1" x14ac:dyDescent="0.25">
      <c r="A3988" s="31" t="s">
        <v>2442</v>
      </c>
      <c r="B3988" s="31" t="s">
        <v>2564</v>
      </c>
      <c r="C3988" s="31" t="s">
        <v>2408</v>
      </c>
      <c r="D3988" s="41">
        <v>26.325710000000001</v>
      </c>
      <c r="E3988" s="31" t="s">
        <v>2409</v>
      </c>
      <c r="F3988" s="35" t="str">
        <f>INDEX('Crosswalk Particulates'!$B:$B,MATCH('2017 EPA Data'!A3988,'Crosswalk Particulates'!$A:$A,0))</f>
        <v>industry-fuel-natural gas</v>
      </c>
      <c r="G3988" s="39">
        <f>INDEX('Crosswalk Particulates'!$E:$E,MATCH('2017 EPA Data'!$B3988,'Crosswalk Particulates'!$D:$D,0))</f>
        <v>0</v>
      </c>
      <c r="H3988" s="50">
        <f t="shared" si="62"/>
        <v>0</v>
      </c>
    </row>
    <row r="3989" spans="1:8" hidden="1" x14ac:dyDescent="0.25">
      <c r="A3989" s="31" t="s">
        <v>2450</v>
      </c>
      <c r="B3989" s="31" t="s">
        <v>2710</v>
      </c>
      <c r="C3989" s="31" t="s">
        <v>2408</v>
      </c>
      <c r="D3989" s="41">
        <v>26.29158</v>
      </c>
      <c r="E3989" s="31" t="s">
        <v>2409</v>
      </c>
      <c r="F3989" s="35" t="str">
        <f>INDEX('Crosswalk Particulates'!$B:$B,MATCH('2017 EPA Data'!A3989,'Crosswalk Particulates'!$A:$A,0))</f>
        <v>process-waste-industry</v>
      </c>
      <c r="G3989" s="39">
        <f>INDEX('Crosswalk Particulates'!$E:$E,MATCH('2017 EPA Data'!$B3989,'Crosswalk Particulates'!$D:$D,0))</f>
        <v>0</v>
      </c>
      <c r="H3989" s="50">
        <f t="shared" si="62"/>
        <v>0</v>
      </c>
    </row>
    <row r="3990" spans="1:8" hidden="1" x14ac:dyDescent="0.25">
      <c r="A3990" s="31" t="s">
        <v>2491</v>
      </c>
      <c r="B3990" s="31" t="s">
        <v>2592</v>
      </c>
      <c r="C3990" s="31" t="s">
        <v>2408</v>
      </c>
      <c r="D3990" s="41">
        <v>26.250434720000001</v>
      </c>
      <c r="E3990" s="31" t="s">
        <v>2409</v>
      </c>
      <c r="F3990" s="35" t="str">
        <f>INDEX('Crosswalk Particulates'!$B:$B,MATCH('2017 EPA Data'!A3990,'Crosswalk Particulates'!$A:$A,0))</f>
        <v>industry-fuel-biomass</v>
      </c>
      <c r="G3990" s="39">
        <f>INDEX('Crosswalk Particulates'!$E:$E,MATCH('2017 EPA Data'!$B3990,'Crosswalk Particulates'!$D:$D,0))</f>
        <v>0</v>
      </c>
      <c r="H3990" s="50">
        <f t="shared" si="62"/>
        <v>0</v>
      </c>
    </row>
    <row r="3991" spans="1:8" hidden="1" x14ac:dyDescent="0.25">
      <c r="A3991" s="31" t="s">
        <v>2477</v>
      </c>
      <c r="B3991" s="31" t="s">
        <v>2650</v>
      </c>
      <c r="C3991" s="31" t="s">
        <v>2408</v>
      </c>
      <c r="D3991" s="41">
        <v>26.2</v>
      </c>
      <c r="E3991" s="31" t="s">
        <v>2409</v>
      </c>
      <c r="F3991" s="35" t="str">
        <f>INDEX('Crosswalk Particulates'!$B:$B,MATCH('2017 EPA Data'!A3991,'Crosswalk Particulates'!$A:$A,0))</f>
        <v>process-other-industry</v>
      </c>
      <c r="G3991" s="39">
        <f>INDEX('Crosswalk Particulates'!$E:$E,MATCH('2017 EPA Data'!$B3991,'Crosswalk Particulates'!$D:$D,0))</f>
        <v>0</v>
      </c>
      <c r="H3991" s="50">
        <f t="shared" si="62"/>
        <v>0</v>
      </c>
    </row>
    <row r="3992" spans="1:8" hidden="1" x14ac:dyDescent="0.25">
      <c r="A3992" s="31" t="s">
        <v>2556</v>
      </c>
      <c r="B3992" s="31" t="s">
        <v>2566</v>
      </c>
      <c r="C3992" s="31" t="s">
        <v>2408</v>
      </c>
      <c r="D3992" s="41">
        <v>26.152978242152798</v>
      </c>
      <c r="E3992" s="31" t="s">
        <v>2409</v>
      </c>
      <c r="F3992" s="35" t="str">
        <f>INDEX('Crosswalk Particulates'!$B:$B,MATCH('2017 EPA Data'!A3992,'Crosswalk Particulates'!$A:$A,0))</f>
        <v>Commercial Buildings Sector</v>
      </c>
      <c r="G3992" s="39">
        <f>INDEX('Crosswalk Particulates'!$E:$E,MATCH('2017 EPA Data'!$B3992,'Crosswalk Particulates'!$D:$D,0))</f>
        <v>0</v>
      </c>
      <c r="H3992" s="50">
        <f t="shared" si="62"/>
        <v>0</v>
      </c>
    </row>
    <row r="3993" spans="1:8" hidden="1" x14ac:dyDescent="0.25">
      <c r="A3993" s="31" t="s">
        <v>2423</v>
      </c>
      <c r="B3993" s="31" t="s">
        <v>2623</v>
      </c>
      <c r="D3993" s="41">
        <v>25.700008530651804</v>
      </c>
      <c r="E3993" s="31" t="s">
        <v>2413</v>
      </c>
      <c r="F3993" s="35" t="str">
        <f>INDEX('Crosswalk Particulates'!$B:$B,MATCH('2017 EPA Data'!A3993,'Crosswalk Particulates'!$A:$A,0))</f>
        <v>Other-EPA</v>
      </c>
      <c r="G3993" s="39">
        <f>INDEX('Crosswalk Particulates'!$E:$E,MATCH('2017 EPA Data'!$B3993,'Crosswalk Particulates'!$D:$D,0))</f>
        <v>0</v>
      </c>
      <c r="H3993" s="50">
        <f t="shared" si="62"/>
        <v>23314683.283878226</v>
      </c>
    </row>
    <row r="3994" spans="1:8" hidden="1" x14ac:dyDescent="0.25">
      <c r="A3994" s="31" t="s">
        <v>2493</v>
      </c>
      <c r="B3994" s="31" t="s">
        <v>2671</v>
      </c>
      <c r="C3994" s="31" t="s">
        <v>2408</v>
      </c>
      <c r="D3994" s="41">
        <v>25.600110000000001</v>
      </c>
      <c r="E3994" s="31" t="s">
        <v>2409</v>
      </c>
      <c r="F3994" s="35" t="str">
        <f>INDEX('Crosswalk Particulates'!$B:$B,MATCH('2017 EPA Data'!A3994,'Crosswalk Particulates'!$A:$A,0))</f>
        <v>process-other-industry</v>
      </c>
      <c r="G3994" s="39">
        <f>INDEX('Crosswalk Particulates'!$E:$E,MATCH('2017 EPA Data'!$B3994,'Crosswalk Particulates'!$D:$D,0))</f>
        <v>0</v>
      </c>
      <c r="H3994" s="50">
        <f t="shared" si="62"/>
        <v>0</v>
      </c>
    </row>
    <row r="3995" spans="1:8" hidden="1" x14ac:dyDescent="0.25">
      <c r="A3995" s="31" t="s">
        <v>2522</v>
      </c>
      <c r="B3995" s="31" t="s">
        <v>2619</v>
      </c>
      <c r="C3995" s="31" t="s">
        <v>2408</v>
      </c>
      <c r="D3995" s="41">
        <v>25.599087618932</v>
      </c>
      <c r="E3995" s="31" t="s">
        <v>2409</v>
      </c>
      <c r="F3995" s="35" t="str">
        <f>INDEX('Crosswalk Particulates'!$B:$B,MATCH('2017 EPA Data'!A3995,'Crosswalk Particulates'!$A:$A,0))</f>
        <v>Residential Buildings Sector</v>
      </c>
      <c r="G3995" s="39">
        <f>INDEX('Crosswalk Particulates'!$E:$E,MATCH('2017 EPA Data'!$B3995,'Crosswalk Particulates'!$D:$D,0))</f>
        <v>0</v>
      </c>
      <c r="H3995" s="50">
        <f t="shared" si="62"/>
        <v>0</v>
      </c>
    </row>
    <row r="3996" spans="1:8" hidden="1" x14ac:dyDescent="0.25">
      <c r="A3996" s="31" t="s">
        <v>2438</v>
      </c>
      <c r="B3996" s="31" t="s">
        <v>2630</v>
      </c>
      <c r="C3996" s="31" t="s">
        <v>2408</v>
      </c>
      <c r="D3996" s="41">
        <v>25.484214000000001</v>
      </c>
      <c r="E3996" s="31" t="s">
        <v>2409</v>
      </c>
      <c r="F3996" s="35" t="str">
        <f>INDEX('Crosswalk Particulates'!$B:$B,MATCH('2017 EPA Data'!A3996,'Crosswalk Particulates'!$A:$A,0))</f>
        <v>process-other-industry</v>
      </c>
      <c r="G3996" s="39">
        <f>INDEX('Crosswalk Particulates'!$E:$E,MATCH('2017 EPA Data'!$B3996,'Crosswalk Particulates'!$D:$D,0))</f>
        <v>0</v>
      </c>
      <c r="H3996" s="50">
        <f t="shared" si="62"/>
        <v>0</v>
      </c>
    </row>
    <row r="3997" spans="1:8" hidden="1" x14ac:dyDescent="0.25">
      <c r="A3997" s="31" t="s">
        <v>2444</v>
      </c>
      <c r="B3997" s="31" t="s">
        <v>2470</v>
      </c>
      <c r="C3997" s="31" t="s">
        <v>2408</v>
      </c>
      <c r="D3997" s="41">
        <v>25.48123</v>
      </c>
      <c r="E3997" s="31" t="s">
        <v>2409</v>
      </c>
      <c r="F3997" s="35" t="str">
        <f>INDEX('Crosswalk Particulates'!$B:$B,MATCH('2017 EPA Data'!A3997,'Crosswalk Particulates'!$A:$A,0))</f>
        <v>process-other-industry</v>
      </c>
      <c r="G3997" s="39">
        <f>INDEX('Crosswalk Particulates'!$E:$E,MATCH('2017 EPA Data'!$B3997,'Crosswalk Particulates'!$D:$D,0))</f>
        <v>0</v>
      </c>
      <c r="H3997" s="50">
        <f t="shared" si="62"/>
        <v>0</v>
      </c>
    </row>
    <row r="3998" spans="1:8" hidden="1" x14ac:dyDescent="0.25">
      <c r="A3998" s="31" t="s">
        <v>2483</v>
      </c>
      <c r="B3998" s="31" t="s">
        <v>2569</v>
      </c>
      <c r="C3998" s="31" t="s">
        <v>2408</v>
      </c>
      <c r="D3998" s="41">
        <v>25.418199999999999</v>
      </c>
      <c r="E3998" s="31" t="s">
        <v>2409</v>
      </c>
      <c r="F3998" s="35" t="str">
        <f>INDEX('Crosswalk Particulates'!$B:$B,MATCH('2017 EPA Data'!A3998,'Crosswalk Particulates'!$A:$A,0))</f>
        <v>process-ngps-industry</v>
      </c>
      <c r="G3998" s="39">
        <f>INDEX('Crosswalk Particulates'!$E:$E,MATCH('2017 EPA Data'!$B3998,'Crosswalk Particulates'!$D:$D,0))</f>
        <v>0</v>
      </c>
      <c r="H3998" s="50">
        <f t="shared" si="62"/>
        <v>0</v>
      </c>
    </row>
    <row r="3999" spans="1:8" hidden="1" x14ac:dyDescent="0.25">
      <c r="A3999" s="31" t="s">
        <v>2493</v>
      </c>
      <c r="B3999" s="31" t="s">
        <v>2595</v>
      </c>
      <c r="C3999" s="31" t="s">
        <v>2408</v>
      </c>
      <c r="D3999" s="41">
        <v>25.4</v>
      </c>
      <c r="E3999" s="31" t="s">
        <v>2409</v>
      </c>
      <c r="F3999" s="35" t="str">
        <f>INDEX('Crosswalk Particulates'!$B:$B,MATCH('2017 EPA Data'!A3999,'Crosswalk Particulates'!$A:$A,0))</f>
        <v>process-other-industry</v>
      </c>
      <c r="G3999" s="39">
        <f>INDEX('Crosswalk Particulates'!$E:$E,MATCH('2017 EPA Data'!$B3999,'Crosswalk Particulates'!$D:$D,0))</f>
        <v>0</v>
      </c>
      <c r="H3999" s="50">
        <f t="shared" si="62"/>
        <v>0</v>
      </c>
    </row>
    <row r="4000" spans="1:8" hidden="1" x14ac:dyDescent="0.25">
      <c r="A4000" s="31" t="s">
        <v>2510</v>
      </c>
      <c r="B4000" s="31" t="s">
        <v>2552</v>
      </c>
      <c r="C4000" s="31" t="s">
        <v>2408</v>
      </c>
      <c r="D4000" s="41">
        <v>25.232780000000002</v>
      </c>
      <c r="E4000" s="31" t="s">
        <v>2409</v>
      </c>
      <c r="F4000" s="35" t="str">
        <f>INDEX('Crosswalk Particulates'!$B:$B,MATCH('2017 EPA Data'!A4000,'Crosswalk Particulates'!$A:$A,0))</f>
        <v>process-iron and steel-industry</v>
      </c>
      <c r="G4000" s="39">
        <f>INDEX('Crosswalk Particulates'!$E:$E,MATCH('2017 EPA Data'!$B4000,'Crosswalk Particulates'!$D:$D,0))</f>
        <v>0</v>
      </c>
      <c r="H4000" s="50">
        <f t="shared" si="62"/>
        <v>0</v>
      </c>
    </row>
    <row r="4001" spans="1:8" hidden="1" x14ac:dyDescent="0.25">
      <c r="A4001" s="31" t="s">
        <v>2438</v>
      </c>
      <c r="B4001" s="31" t="s">
        <v>2643</v>
      </c>
      <c r="C4001" s="31" t="s">
        <v>2408</v>
      </c>
      <c r="D4001" s="41">
        <v>25.218</v>
      </c>
      <c r="E4001" s="31" t="s">
        <v>2409</v>
      </c>
      <c r="F4001" s="35" t="str">
        <f>INDEX('Crosswalk Particulates'!$B:$B,MATCH('2017 EPA Data'!A4001,'Crosswalk Particulates'!$A:$A,0))</f>
        <v>process-other-industry</v>
      </c>
      <c r="G4001" s="39">
        <f>INDEX('Crosswalk Particulates'!$E:$E,MATCH('2017 EPA Data'!$B4001,'Crosswalk Particulates'!$D:$D,0))</f>
        <v>0</v>
      </c>
      <c r="H4001" s="50">
        <f t="shared" si="62"/>
        <v>0</v>
      </c>
    </row>
    <row r="4002" spans="1:8" hidden="1" x14ac:dyDescent="0.25">
      <c r="A4002" s="31" t="s">
        <v>2444</v>
      </c>
      <c r="B4002" s="31" t="s">
        <v>2598</v>
      </c>
      <c r="C4002" s="31" t="s">
        <v>2408</v>
      </c>
      <c r="D4002" s="41">
        <v>25.2</v>
      </c>
      <c r="E4002" s="31" t="s">
        <v>2409</v>
      </c>
      <c r="F4002" s="35" t="str">
        <f>INDEX('Crosswalk Particulates'!$B:$B,MATCH('2017 EPA Data'!A4002,'Crosswalk Particulates'!$A:$A,0))</f>
        <v>process-other-industry</v>
      </c>
      <c r="G4002" s="39">
        <f>INDEX('Crosswalk Particulates'!$E:$E,MATCH('2017 EPA Data'!$B4002,'Crosswalk Particulates'!$D:$D,0))</f>
        <v>0</v>
      </c>
      <c r="H4002" s="50">
        <f t="shared" si="62"/>
        <v>0</v>
      </c>
    </row>
    <row r="4003" spans="1:8" hidden="1" x14ac:dyDescent="0.25">
      <c r="A4003" s="31" t="s">
        <v>2437</v>
      </c>
      <c r="B4003" s="31" t="s">
        <v>2484</v>
      </c>
      <c r="C4003" s="31" t="s">
        <v>2408</v>
      </c>
      <c r="D4003" s="41">
        <v>25</v>
      </c>
      <c r="E4003" s="31" t="s">
        <v>2409</v>
      </c>
      <c r="F4003" s="35" t="str">
        <f>INDEX('Crosswalk Particulates'!$B:$B,MATCH('2017 EPA Data'!A4003,'Crosswalk Particulates'!$A:$A,0))</f>
        <v>process-other-industry</v>
      </c>
      <c r="G4003" s="39">
        <f>INDEX('Crosswalk Particulates'!$E:$E,MATCH('2017 EPA Data'!$B4003,'Crosswalk Particulates'!$D:$D,0))</f>
        <v>0</v>
      </c>
      <c r="H4003" s="50">
        <f t="shared" si="62"/>
        <v>0</v>
      </c>
    </row>
    <row r="4004" spans="1:8" hidden="1" x14ac:dyDescent="0.25">
      <c r="A4004" s="31" t="s">
        <v>2444</v>
      </c>
      <c r="B4004" s="31" t="s">
        <v>2496</v>
      </c>
      <c r="C4004" s="31" t="s">
        <v>2448</v>
      </c>
      <c r="D4004" s="41">
        <v>24.928525</v>
      </c>
      <c r="E4004" s="31" t="s">
        <v>2413</v>
      </c>
      <c r="F4004" s="35" t="str">
        <f>INDEX('Crosswalk Particulates'!$B:$B,MATCH('2017 EPA Data'!A4004,'Crosswalk Particulates'!$A:$A,0))</f>
        <v>process-other-industry</v>
      </c>
      <c r="G4004" s="39">
        <f>INDEX('Crosswalk Particulates'!$E:$E,MATCH('2017 EPA Data'!$B4004,'Crosswalk Particulates'!$D:$D,0))</f>
        <v>0</v>
      </c>
      <c r="H4004" s="50">
        <f t="shared" si="62"/>
        <v>22614804.365378164</v>
      </c>
    </row>
    <row r="4005" spans="1:8" hidden="1" x14ac:dyDescent="0.25">
      <c r="A4005" s="31" t="s">
        <v>2441</v>
      </c>
      <c r="B4005" s="31" t="s">
        <v>2496</v>
      </c>
      <c r="C4005" s="31" t="s">
        <v>2448</v>
      </c>
      <c r="D4005" s="41">
        <v>24.921458777000002</v>
      </c>
      <c r="E4005" s="31" t="s">
        <v>2413</v>
      </c>
      <c r="F4005" s="35" t="str">
        <f>INDEX('Crosswalk Particulates'!$B:$B,MATCH('2017 EPA Data'!A4005,'Crosswalk Particulates'!$A:$A,0))</f>
        <v>process-other-industry</v>
      </c>
      <c r="G4005" s="39">
        <f>INDEX('Crosswalk Particulates'!$E:$E,MATCH('2017 EPA Data'!$B4005,'Crosswalk Particulates'!$D:$D,0))</f>
        <v>0</v>
      </c>
      <c r="H4005" s="50">
        <f t="shared" si="62"/>
        <v>22608393.988079581</v>
      </c>
    </row>
    <row r="4006" spans="1:8" hidden="1" x14ac:dyDescent="0.25">
      <c r="A4006" s="31" t="s">
        <v>2510</v>
      </c>
      <c r="B4006" s="31" t="s">
        <v>2516</v>
      </c>
      <c r="C4006" s="31" t="s">
        <v>2408</v>
      </c>
      <c r="D4006" s="41">
        <v>24.877816344999999</v>
      </c>
      <c r="E4006" s="31" t="s">
        <v>2409</v>
      </c>
      <c r="F4006" s="35" t="str">
        <f>INDEX('Crosswalk Particulates'!$B:$B,MATCH('2017 EPA Data'!A4006,'Crosswalk Particulates'!$A:$A,0))</f>
        <v>process-iron and steel-industry</v>
      </c>
      <c r="G4006" s="39">
        <f>INDEX('Crosswalk Particulates'!$E:$E,MATCH('2017 EPA Data'!$B4006,'Crosswalk Particulates'!$D:$D,0))</f>
        <v>0</v>
      </c>
      <c r="H4006" s="50">
        <f t="shared" si="62"/>
        <v>0</v>
      </c>
    </row>
    <row r="4007" spans="1:8" hidden="1" x14ac:dyDescent="0.25">
      <c r="A4007" s="31" t="s">
        <v>2499</v>
      </c>
      <c r="B4007" s="31" t="s">
        <v>2468</v>
      </c>
      <c r="C4007" s="31" t="s">
        <v>2408</v>
      </c>
      <c r="D4007" s="41">
        <v>24.6</v>
      </c>
      <c r="E4007" s="31" t="s">
        <v>2409</v>
      </c>
      <c r="F4007" s="35" t="str">
        <f>INDEX('Crosswalk Particulates'!$B:$B,MATCH('2017 EPA Data'!A4007,'Crosswalk Particulates'!$A:$A,0))</f>
        <v>Electricity Sector</v>
      </c>
      <c r="G4007" s="39">
        <f>INDEX('Crosswalk Particulates'!$E:$E,MATCH('2017 EPA Data'!$B4007,'Crosswalk Particulates'!$D:$D,0))</f>
        <v>0</v>
      </c>
      <c r="H4007" s="50">
        <f t="shared" si="62"/>
        <v>0</v>
      </c>
    </row>
    <row r="4008" spans="1:8" hidden="1" x14ac:dyDescent="0.25">
      <c r="A4008" s="31" t="s">
        <v>2560</v>
      </c>
      <c r="B4008" s="31" t="s">
        <v>2617</v>
      </c>
      <c r="C4008" s="31" t="s">
        <v>2408</v>
      </c>
      <c r="D4008" s="41">
        <v>24.497763378222299</v>
      </c>
      <c r="E4008" s="31" t="s">
        <v>2409</v>
      </c>
      <c r="F4008" s="35" t="str">
        <f>INDEX('Crosswalk Particulates'!$B:$B,MATCH('2017 EPA Data'!A4008,'Crosswalk Particulates'!$A:$A,0))</f>
        <v>Commercial Buildings Sector</v>
      </c>
      <c r="G4008" s="39">
        <f>INDEX('Crosswalk Particulates'!$E:$E,MATCH('2017 EPA Data'!$B4008,'Crosswalk Particulates'!$D:$D,0))</f>
        <v>0</v>
      </c>
      <c r="H4008" s="50">
        <f t="shared" si="62"/>
        <v>0</v>
      </c>
    </row>
    <row r="4009" spans="1:8" hidden="1" x14ac:dyDescent="0.25">
      <c r="A4009" s="31" t="s">
        <v>2546</v>
      </c>
      <c r="B4009" s="31" t="s">
        <v>2517</v>
      </c>
      <c r="C4009" s="31" t="s">
        <v>2408</v>
      </c>
      <c r="D4009" s="41">
        <v>24.48809591422582</v>
      </c>
      <c r="E4009" s="31" t="s">
        <v>2409</v>
      </c>
      <c r="F4009" s="35" t="str">
        <f>INDEX('Crosswalk Particulates'!$B:$B,MATCH('2017 EPA Data'!A4009,'Crosswalk Particulates'!$A:$A,0))</f>
        <v>Commercial Buildings Sector</v>
      </c>
      <c r="G4009" s="39">
        <f>INDEX('Crosswalk Particulates'!$E:$E,MATCH('2017 EPA Data'!$B4009,'Crosswalk Particulates'!$D:$D,0))</f>
        <v>0</v>
      </c>
      <c r="H4009" s="50">
        <f t="shared" si="62"/>
        <v>0</v>
      </c>
    </row>
    <row r="4010" spans="1:8" hidden="1" x14ac:dyDescent="0.25">
      <c r="A4010" s="31" t="s">
        <v>2540</v>
      </c>
      <c r="B4010" s="31" t="s">
        <v>2685</v>
      </c>
      <c r="C4010" s="31" t="s">
        <v>2408</v>
      </c>
      <c r="D4010" s="41">
        <v>24.48</v>
      </c>
      <c r="E4010" s="31" t="s">
        <v>2409</v>
      </c>
      <c r="F4010" s="35" t="str">
        <f>INDEX('Crosswalk Particulates'!$B:$B,MATCH('2017 EPA Data'!A4010,'Crosswalk Particulates'!$A:$A,0))</f>
        <v>Electricity Sector</v>
      </c>
      <c r="G4010" s="39">
        <f>INDEX('Crosswalk Particulates'!$E:$E,MATCH('2017 EPA Data'!$B4010,'Crosswalk Particulates'!$D:$D,0))</f>
        <v>0</v>
      </c>
      <c r="H4010" s="50">
        <f t="shared" si="62"/>
        <v>0</v>
      </c>
    </row>
    <row r="4011" spans="1:8" hidden="1" x14ac:dyDescent="0.25">
      <c r="A4011" s="31" t="s">
        <v>2560</v>
      </c>
      <c r="B4011" s="31" t="s">
        <v>2570</v>
      </c>
      <c r="C4011" s="31" t="s">
        <v>2408</v>
      </c>
      <c r="D4011" s="41">
        <v>24.406364199999999</v>
      </c>
      <c r="E4011" s="31" t="s">
        <v>2409</v>
      </c>
      <c r="F4011" s="35" t="str">
        <f>INDEX('Crosswalk Particulates'!$B:$B,MATCH('2017 EPA Data'!A4011,'Crosswalk Particulates'!$A:$A,0))</f>
        <v>Commercial Buildings Sector</v>
      </c>
      <c r="G4011" s="39">
        <f>INDEX('Crosswalk Particulates'!$E:$E,MATCH('2017 EPA Data'!$B4011,'Crosswalk Particulates'!$D:$D,0))</f>
        <v>0</v>
      </c>
      <c r="H4011" s="50">
        <f t="shared" si="62"/>
        <v>0</v>
      </c>
    </row>
    <row r="4012" spans="1:8" hidden="1" x14ac:dyDescent="0.25">
      <c r="A4012" s="31" t="s">
        <v>2540</v>
      </c>
      <c r="B4012" s="31" t="s">
        <v>2505</v>
      </c>
      <c r="C4012" s="31" t="s">
        <v>2408</v>
      </c>
      <c r="D4012" s="41">
        <v>24.290850095178801</v>
      </c>
      <c r="E4012" s="31" t="s">
        <v>2409</v>
      </c>
      <c r="F4012" s="35" t="str">
        <f>INDEX('Crosswalk Particulates'!$B:$B,MATCH('2017 EPA Data'!A4012,'Crosswalk Particulates'!$A:$A,0))</f>
        <v>Electricity Sector</v>
      </c>
      <c r="G4012" s="39">
        <f>INDEX('Crosswalk Particulates'!$E:$E,MATCH('2017 EPA Data'!$B4012,'Crosswalk Particulates'!$D:$D,0))</f>
        <v>0</v>
      </c>
      <c r="H4012" s="50">
        <f t="shared" si="62"/>
        <v>0</v>
      </c>
    </row>
    <row r="4013" spans="1:8" hidden="1" x14ac:dyDescent="0.25">
      <c r="A4013" s="31" t="s">
        <v>2473</v>
      </c>
      <c r="B4013" s="31" t="s">
        <v>2519</v>
      </c>
      <c r="C4013" s="31" t="s">
        <v>2408</v>
      </c>
      <c r="D4013" s="41">
        <v>24.196981756326089</v>
      </c>
      <c r="E4013" s="31" t="s">
        <v>2409</v>
      </c>
      <c r="F4013" s="35" t="str">
        <f>INDEX('Crosswalk Particulates'!$B:$B,MATCH('2017 EPA Data'!A4013,'Crosswalk Particulates'!$A:$A,0))</f>
        <v>Commercial Buildings Sector</v>
      </c>
      <c r="G4013" s="39">
        <f>INDEX('Crosswalk Particulates'!$E:$E,MATCH('2017 EPA Data'!$B4013,'Crosswalk Particulates'!$D:$D,0))</f>
        <v>0</v>
      </c>
      <c r="H4013" s="50">
        <f t="shared" si="62"/>
        <v>0</v>
      </c>
    </row>
    <row r="4014" spans="1:8" hidden="1" x14ac:dyDescent="0.25">
      <c r="A4014" s="31" t="s">
        <v>2491</v>
      </c>
      <c r="B4014" s="31" t="s">
        <v>2674</v>
      </c>
      <c r="C4014" s="31" t="s">
        <v>2408</v>
      </c>
      <c r="D4014" s="41">
        <v>24.155239999999999</v>
      </c>
      <c r="E4014" s="31" t="s">
        <v>2409</v>
      </c>
      <c r="F4014" s="35" t="str">
        <f>INDEX('Crosswalk Particulates'!$B:$B,MATCH('2017 EPA Data'!A4014,'Crosswalk Particulates'!$A:$A,0))</f>
        <v>industry-fuel-biomass</v>
      </c>
      <c r="G4014" s="39">
        <f>INDEX('Crosswalk Particulates'!$E:$E,MATCH('2017 EPA Data'!$B4014,'Crosswalk Particulates'!$D:$D,0))</f>
        <v>0</v>
      </c>
      <c r="H4014" s="50">
        <f t="shared" si="62"/>
        <v>0</v>
      </c>
    </row>
    <row r="4015" spans="1:8" hidden="1" x14ac:dyDescent="0.25">
      <c r="A4015" s="31" t="s">
        <v>2469</v>
      </c>
      <c r="B4015" s="31" t="s">
        <v>2700</v>
      </c>
      <c r="C4015" s="31" t="s">
        <v>2408</v>
      </c>
      <c r="D4015" s="41">
        <v>24</v>
      </c>
      <c r="E4015" s="31" t="s">
        <v>2409</v>
      </c>
      <c r="F4015" s="35" t="str">
        <f>INDEX('Crosswalk Particulates'!$B:$B,MATCH('2017 EPA Data'!A4015,'Crosswalk Particulates'!$A:$A,0))</f>
        <v>process-chemicals-industry</v>
      </c>
      <c r="G4015" s="39">
        <f>INDEX('Crosswalk Particulates'!$E:$E,MATCH('2017 EPA Data'!$B4015,'Crosswalk Particulates'!$D:$D,0))</f>
        <v>0</v>
      </c>
      <c r="H4015" s="50">
        <f t="shared" si="62"/>
        <v>0</v>
      </c>
    </row>
    <row r="4016" spans="1:8" hidden="1" x14ac:dyDescent="0.25">
      <c r="A4016" s="31" t="s">
        <v>2540</v>
      </c>
      <c r="B4016" s="31" t="s">
        <v>2665</v>
      </c>
      <c r="C4016" s="31" t="s">
        <v>2408</v>
      </c>
      <c r="D4016" s="41">
        <v>24</v>
      </c>
      <c r="E4016" s="31" t="s">
        <v>2409</v>
      </c>
      <c r="F4016" s="35" t="str">
        <f>INDEX('Crosswalk Particulates'!$B:$B,MATCH('2017 EPA Data'!A4016,'Crosswalk Particulates'!$A:$A,0))</f>
        <v>Electricity Sector</v>
      </c>
      <c r="G4016" s="39">
        <f>INDEX('Crosswalk Particulates'!$E:$E,MATCH('2017 EPA Data'!$B4016,'Crosswalk Particulates'!$D:$D,0))</f>
        <v>0</v>
      </c>
      <c r="H4016" s="50">
        <f t="shared" si="62"/>
        <v>0</v>
      </c>
    </row>
    <row r="4017" spans="1:8" hidden="1" x14ac:dyDescent="0.25">
      <c r="A4017" s="31" t="s">
        <v>2472</v>
      </c>
      <c r="B4017" s="31" t="s">
        <v>2570</v>
      </c>
      <c r="C4017" s="31" t="s">
        <v>2408</v>
      </c>
      <c r="D4017" s="41">
        <v>23.9877</v>
      </c>
      <c r="E4017" s="31" t="s">
        <v>2409</v>
      </c>
      <c r="F4017" s="35" t="str">
        <f>INDEX('Crosswalk Particulates'!$B:$B,MATCH('2017 EPA Data'!A4017,'Crosswalk Particulates'!$A:$A,0))</f>
        <v>Electricity Sector</v>
      </c>
      <c r="G4017" s="39">
        <f>INDEX('Crosswalk Particulates'!$E:$E,MATCH('2017 EPA Data'!$B4017,'Crosswalk Particulates'!$D:$D,0))</f>
        <v>0</v>
      </c>
      <c r="H4017" s="50">
        <f t="shared" si="62"/>
        <v>0</v>
      </c>
    </row>
    <row r="4018" spans="1:8" hidden="1" x14ac:dyDescent="0.25">
      <c r="A4018" s="31" t="s">
        <v>2444</v>
      </c>
      <c r="B4018" s="31" t="s">
        <v>2570</v>
      </c>
      <c r="C4018" s="31" t="s">
        <v>2408</v>
      </c>
      <c r="D4018" s="41">
        <v>23.63401</v>
      </c>
      <c r="E4018" s="31" t="s">
        <v>2409</v>
      </c>
      <c r="F4018" s="35" t="str">
        <f>INDEX('Crosswalk Particulates'!$B:$B,MATCH('2017 EPA Data'!A4018,'Crosswalk Particulates'!$A:$A,0))</f>
        <v>process-other-industry</v>
      </c>
      <c r="G4018" s="39">
        <f>INDEX('Crosswalk Particulates'!$E:$E,MATCH('2017 EPA Data'!$B4018,'Crosswalk Particulates'!$D:$D,0))</f>
        <v>0</v>
      </c>
      <c r="H4018" s="50">
        <f t="shared" si="62"/>
        <v>0</v>
      </c>
    </row>
    <row r="4019" spans="1:8" hidden="1" x14ac:dyDescent="0.25">
      <c r="A4019" s="31" t="s">
        <v>2477</v>
      </c>
      <c r="B4019" s="31" t="s">
        <v>2654</v>
      </c>
      <c r="C4019" s="31" t="s">
        <v>2408</v>
      </c>
      <c r="D4019" s="41">
        <v>23.565352096654124</v>
      </c>
      <c r="E4019" s="31" t="s">
        <v>2409</v>
      </c>
      <c r="F4019" s="35" t="str">
        <f>INDEX('Crosswalk Particulates'!$B:$B,MATCH('2017 EPA Data'!A4019,'Crosswalk Particulates'!$A:$A,0))</f>
        <v>process-other-industry</v>
      </c>
      <c r="G4019" s="39">
        <f>INDEX('Crosswalk Particulates'!$E:$E,MATCH('2017 EPA Data'!$B4019,'Crosswalk Particulates'!$D:$D,0))</f>
        <v>0</v>
      </c>
      <c r="H4019" s="50">
        <f t="shared" si="62"/>
        <v>0</v>
      </c>
    </row>
    <row r="4020" spans="1:8" hidden="1" x14ac:dyDescent="0.25">
      <c r="A4020" s="31" t="s">
        <v>2410</v>
      </c>
      <c r="B4020" s="31" t="s">
        <v>2665</v>
      </c>
      <c r="C4020" s="31" t="s">
        <v>2408</v>
      </c>
      <c r="D4020" s="41">
        <v>23.52172736224</v>
      </c>
      <c r="E4020" s="31" t="s">
        <v>2409</v>
      </c>
      <c r="F4020" s="35" t="str">
        <f>INDEX('Crosswalk Particulates'!$B:$B,MATCH('2017 EPA Data'!A4020,'Crosswalk Particulates'!$A:$A,0))</f>
        <v>process-other-industry</v>
      </c>
      <c r="G4020" s="39">
        <f>INDEX('Crosswalk Particulates'!$E:$E,MATCH('2017 EPA Data'!$B4020,'Crosswalk Particulates'!$D:$D,0))</f>
        <v>0</v>
      </c>
      <c r="H4020" s="50">
        <f t="shared" si="62"/>
        <v>0</v>
      </c>
    </row>
    <row r="4021" spans="1:8" hidden="1" x14ac:dyDescent="0.25">
      <c r="A4021" s="31" t="s">
        <v>2445</v>
      </c>
      <c r="B4021" s="31" t="s">
        <v>2666</v>
      </c>
      <c r="C4021" s="31" t="s">
        <v>2408</v>
      </c>
      <c r="D4021" s="41">
        <v>23.43078604037655</v>
      </c>
      <c r="E4021" s="31" t="s">
        <v>2409</v>
      </c>
      <c r="F4021" s="35" t="str">
        <f>INDEX('Crosswalk Particulates'!$B:$B,MATCH('2017 EPA Data'!A4021,'Crosswalk Particulates'!$A:$A,0))</f>
        <v>Transportation Sector</v>
      </c>
      <c r="G4021" s="39">
        <f>INDEX('Crosswalk Particulates'!$E:$E,MATCH('2017 EPA Data'!$B4021,'Crosswalk Particulates'!$D:$D,0))</f>
        <v>0</v>
      </c>
      <c r="H4021" s="50">
        <f t="shared" si="62"/>
        <v>0</v>
      </c>
    </row>
    <row r="4022" spans="1:8" hidden="1" x14ac:dyDescent="0.25">
      <c r="A4022" s="31" t="s">
        <v>2546</v>
      </c>
      <c r="B4022" s="31" t="s">
        <v>2453</v>
      </c>
      <c r="C4022" s="31" t="s">
        <v>2408</v>
      </c>
      <c r="D4022" s="41">
        <v>23.393078462737222</v>
      </c>
      <c r="E4022" s="31" t="s">
        <v>2409</v>
      </c>
      <c r="F4022" s="35" t="str">
        <f>INDEX('Crosswalk Particulates'!$B:$B,MATCH('2017 EPA Data'!A4022,'Crosswalk Particulates'!$A:$A,0))</f>
        <v>Commercial Buildings Sector</v>
      </c>
      <c r="G4022" s="39">
        <f>INDEX('Crosswalk Particulates'!$E:$E,MATCH('2017 EPA Data'!$B4022,'Crosswalk Particulates'!$D:$D,0))</f>
        <v>0</v>
      </c>
      <c r="H4022" s="50">
        <f t="shared" si="62"/>
        <v>0</v>
      </c>
    </row>
    <row r="4023" spans="1:8" hidden="1" x14ac:dyDescent="0.25">
      <c r="A4023" s="31" t="s">
        <v>2523</v>
      </c>
      <c r="B4023" s="31" t="s">
        <v>2504</v>
      </c>
      <c r="C4023" s="31" t="s">
        <v>2408</v>
      </c>
      <c r="D4023" s="41">
        <v>23.246939999999999</v>
      </c>
      <c r="E4023" s="31" t="s">
        <v>2409</v>
      </c>
      <c r="F4023" s="35" t="str">
        <f>INDEX('Crosswalk Particulates'!$B:$B,MATCH('2017 EPA Data'!A4023,'Crosswalk Particulates'!$A:$A,0))</f>
        <v>industry-fuel-other</v>
      </c>
      <c r="G4023" s="39">
        <f>INDEX('Crosswalk Particulates'!$E:$E,MATCH('2017 EPA Data'!$B4023,'Crosswalk Particulates'!$D:$D,0))</f>
        <v>0</v>
      </c>
      <c r="H4023" s="50">
        <f t="shared" si="62"/>
        <v>0</v>
      </c>
    </row>
    <row r="4024" spans="1:8" hidden="1" x14ac:dyDescent="0.25">
      <c r="A4024" s="31" t="s">
        <v>2446</v>
      </c>
      <c r="B4024" s="31" t="s">
        <v>2579</v>
      </c>
      <c r="C4024" s="31" t="s">
        <v>2408</v>
      </c>
      <c r="D4024" s="41">
        <v>22.714228599999998</v>
      </c>
      <c r="E4024" s="31" t="s">
        <v>2409</v>
      </c>
      <c r="F4024" s="35" t="str">
        <f>INDEX('Crosswalk Particulates'!$B:$B,MATCH('2017 EPA Data'!A4024,'Crosswalk Particulates'!$A:$A,0))</f>
        <v>process-other-industry</v>
      </c>
      <c r="G4024" s="39">
        <f>INDEX('Crosswalk Particulates'!$E:$E,MATCH('2017 EPA Data'!$B4024,'Crosswalk Particulates'!$D:$D,0))</f>
        <v>0</v>
      </c>
      <c r="H4024" s="50">
        <f t="shared" si="62"/>
        <v>0</v>
      </c>
    </row>
    <row r="4025" spans="1:8" hidden="1" x14ac:dyDescent="0.25">
      <c r="A4025" s="31" t="s">
        <v>2473</v>
      </c>
      <c r="B4025" s="31" t="s">
        <v>2581</v>
      </c>
      <c r="C4025" s="31" t="s">
        <v>2408</v>
      </c>
      <c r="D4025" s="41">
        <v>22.679023192999999</v>
      </c>
      <c r="E4025" s="31" t="s">
        <v>2409</v>
      </c>
      <c r="F4025" s="35" t="str">
        <f>INDEX('Crosswalk Particulates'!$B:$B,MATCH('2017 EPA Data'!A4025,'Crosswalk Particulates'!$A:$A,0))</f>
        <v>Commercial Buildings Sector</v>
      </c>
      <c r="G4025" s="39">
        <f>INDEX('Crosswalk Particulates'!$E:$E,MATCH('2017 EPA Data'!$B4025,'Crosswalk Particulates'!$D:$D,0))</f>
        <v>0</v>
      </c>
      <c r="H4025" s="50">
        <f t="shared" si="62"/>
        <v>0</v>
      </c>
    </row>
    <row r="4026" spans="1:8" hidden="1" x14ac:dyDescent="0.25">
      <c r="A4026" s="31" t="s">
        <v>2473</v>
      </c>
      <c r="B4026" s="31" t="s">
        <v>2528</v>
      </c>
      <c r="C4026" s="31" t="s">
        <v>2408</v>
      </c>
      <c r="D4026" s="41">
        <v>22.63811418568946</v>
      </c>
      <c r="E4026" s="31" t="s">
        <v>2409</v>
      </c>
      <c r="F4026" s="35" t="str">
        <f>INDEX('Crosswalk Particulates'!$B:$B,MATCH('2017 EPA Data'!A4026,'Crosswalk Particulates'!$A:$A,0))</f>
        <v>Commercial Buildings Sector</v>
      </c>
      <c r="G4026" s="39">
        <f>INDEX('Crosswalk Particulates'!$E:$E,MATCH('2017 EPA Data'!$B4026,'Crosswalk Particulates'!$D:$D,0))</f>
        <v>0</v>
      </c>
      <c r="H4026" s="50">
        <f t="shared" si="62"/>
        <v>0</v>
      </c>
    </row>
    <row r="4027" spans="1:8" hidden="1" x14ac:dyDescent="0.25">
      <c r="A4027" s="31" t="s">
        <v>2498</v>
      </c>
      <c r="B4027" s="31" t="s">
        <v>2590</v>
      </c>
      <c r="C4027" s="31" t="s">
        <v>2408</v>
      </c>
      <c r="D4027" s="41">
        <v>22.405421</v>
      </c>
      <c r="E4027" s="31" t="s">
        <v>2409</v>
      </c>
      <c r="F4027" s="35" t="str">
        <f>INDEX('Crosswalk Particulates'!$B:$B,MATCH('2017 EPA Data'!A4027,'Crosswalk Particulates'!$A:$A,0))</f>
        <v>process-cement-industry</v>
      </c>
      <c r="G4027" s="39">
        <f>INDEX('Crosswalk Particulates'!$E:$E,MATCH('2017 EPA Data'!$B4027,'Crosswalk Particulates'!$D:$D,0))</f>
        <v>0</v>
      </c>
      <c r="H4027" s="50">
        <f t="shared" si="62"/>
        <v>0</v>
      </c>
    </row>
    <row r="4028" spans="1:8" hidden="1" x14ac:dyDescent="0.25">
      <c r="A4028" s="31" t="s">
        <v>2443</v>
      </c>
      <c r="B4028" s="31" t="s">
        <v>2521</v>
      </c>
      <c r="D4028" s="41">
        <v>22.289909105521499</v>
      </c>
      <c r="E4028" s="31" t="s">
        <v>2413</v>
      </c>
      <c r="F4028" s="35" t="str">
        <f>INDEX('Crosswalk Particulates'!$B:$B,MATCH('2017 EPA Data'!A4028,'Crosswalk Particulates'!$A:$A,0))</f>
        <v>process-agriculture-industry</v>
      </c>
      <c r="G4028" s="39">
        <f>INDEX('Crosswalk Particulates'!$E:$E,MATCH('2017 EPA Data'!$B4028,'Crosswalk Particulates'!$D:$D,0))</f>
        <v>0</v>
      </c>
      <c r="H4028" s="50">
        <f t="shared" si="62"/>
        <v>20221089.444458913</v>
      </c>
    </row>
    <row r="4029" spans="1:8" hidden="1" x14ac:dyDescent="0.25">
      <c r="A4029" s="31" t="s">
        <v>2483</v>
      </c>
      <c r="B4029" s="31" t="s">
        <v>2580</v>
      </c>
      <c r="C4029" s="31" t="s">
        <v>2408</v>
      </c>
      <c r="D4029" s="41">
        <v>22.273199999999999</v>
      </c>
      <c r="E4029" s="31" t="s">
        <v>2409</v>
      </c>
      <c r="F4029" s="35" t="str">
        <f>INDEX('Crosswalk Particulates'!$B:$B,MATCH('2017 EPA Data'!A4029,'Crosswalk Particulates'!$A:$A,0))</f>
        <v>process-ngps-industry</v>
      </c>
      <c r="G4029" s="39">
        <f>INDEX('Crosswalk Particulates'!$E:$E,MATCH('2017 EPA Data'!$B4029,'Crosswalk Particulates'!$D:$D,0))</f>
        <v>0</v>
      </c>
      <c r="H4029" s="50">
        <f t="shared" si="62"/>
        <v>0</v>
      </c>
    </row>
    <row r="4030" spans="1:8" hidden="1" x14ac:dyDescent="0.25">
      <c r="A4030" s="31" t="s">
        <v>2456</v>
      </c>
      <c r="B4030" s="31" t="s">
        <v>2527</v>
      </c>
      <c r="C4030" s="31" t="s">
        <v>2408</v>
      </c>
      <c r="D4030" s="41">
        <v>22.2680845793491</v>
      </c>
      <c r="E4030" s="31" t="s">
        <v>2409</v>
      </c>
      <c r="F4030" s="35" t="str">
        <f>INDEX('Crosswalk Particulates'!$B:$B,MATCH('2017 EPA Data'!A4030,'Crosswalk Particulates'!$A:$A,0))</f>
        <v>Electricity Sector</v>
      </c>
      <c r="G4030" s="39">
        <f>INDEX('Crosswalk Particulates'!$E:$E,MATCH('2017 EPA Data'!$B4030,'Crosswalk Particulates'!$D:$D,0))</f>
        <v>0</v>
      </c>
      <c r="H4030" s="50">
        <f t="shared" si="62"/>
        <v>0</v>
      </c>
    </row>
    <row r="4031" spans="1:8" hidden="1" x14ac:dyDescent="0.25">
      <c r="A4031" s="31" t="s">
        <v>2473</v>
      </c>
      <c r="B4031" s="31" t="s">
        <v>2566</v>
      </c>
      <c r="C4031" s="31" t="s">
        <v>2408</v>
      </c>
      <c r="D4031" s="41">
        <v>22.21833797646531</v>
      </c>
      <c r="E4031" s="31" t="s">
        <v>2409</v>
      </c>
      <c r="F4031" s="35" t="str">
        <f>INDEX('Crosswalk Particulates'!$B:$B,MATCH('2017 EPA Data'!A4031,'Crosswalk Particulates'!$A:$A,0))</f>
        <v>Commercial Buildings Sector</v>
      </c>
      <c r="G4031" s="39">
        <f>INDEX('Crosswalk Particulates'!$E:$E,MATCH('2017 EPA Data'!$B4031,'Crosswalk Particulates'!$D:$D,0))</f>
        <v>0</v>
      </c>
      <c r="H4031" s="50">
        <f t="shared" si="62"/>
        <v>0</v>
      </c>
    </row>
    <row r="4032" spans="1:8" hidden="1" x14ac:dyDescent="0.25">
      <c r="A4032" s="31" t="s">
        <v>2437</v>
      </c>
      <c r="B4032" s="31" t="s">
        <v>2621</v>
      </c>
      <c r="C4032" s="31" t="s">
        <v>2408</v>
      </c>
      <c r="D4032" s="41">
        <v>22.207405718290001</v>
      </c>
      <c r="E4032" s="31" t="s">
        <v>2409</v>
      </c>
      <c r="F4032" s="35" t="str">
        <f>INDEX('Crosswalk Particulates'!$B:$B,MATCH('2017 EPA Data'!A4032,'Crosswalk Particulates'!$A:$A,0))</f>
        <v>process-other-industry</v>
      </c>
      <c r="G4032" s="39">
        <f>INDEX('Crosswalk Particulates'!$E:$E,MATCH('2017 EPA Data'!$B4032,'Crosswalk Particulates'!$D:$D,0))</f>
        <v>0</v>
      </c>
      <c r="H4032" s="50">
        <f t="shared" si="62"/>
        <v>0</v>
      </c>
    </row>
    <row r="4033" spans="1:8" hidden="1" x14ac:dyDescent="0.25">
      <c r="A4033" s="31" t="s">
        <v>2454</v>
      </c>
      <c r="B4033" s="31" t="s">
        <v>2528</v>
      </c>
      <c r="C4033" s="31" t="s">
        <v>2408</v>
      </c>
      <c r="D4033" s="41">
        <v>21.864658614734296</v>
      </c>
      <c r="E4033" s="31" t="s">
        <v>2409</v>
      </c>
      <c r="F4033" s="35" t="str">
        <f>INDEX('Crosswalk Particulates'!$B:$B,MATCH('2017 EPA Data'!A4033,'Crosswalk Particulates'!$A:$A,0))</f>
        <v>Other-EPA</v>
      </c>
      <c r="G4033" s="39">
        <f>INDEX('Crosswalk Particulates'!$E:$E,MATCH('2017 EPA Data'!$B4033,'Crosswalk Particulates'!$D:$D,0))</f>
        <v>0</v>
      </c>
      <c r="H4033" s="50">
        <f t="shared" si="62"/>
        <v>0</v>
      </c>
    </row>
    <row r="4034" spans="1:8" hidden="1" x14ac:dyDescent="0.25">
      <c r="A4034" s="31" t="s">
        <v>2469</v>
      </c>
      <c r="B4034" s="31" t="s">
        <v>2676</v>
      </c>
      <c r="C4034" s="31" t="s">
        <v>2408</v>
      </c>
      <c r="D4034" s="41">
        <v>21.853919999999999</v>
      </c>
      <c r="E4034" s="31" t="s">
        <v>2409</v>
      </c>
      <c r="F4034" s="35" t="str">
        <f>INDEX('Crosswalk Particulates'!$B:$B,MATCH('2017 EPA Data'!A4034,'Crosswalk Particulates'!$A:$A,0))</f>
        <v>process-chemicals-industry</v>
      </c>
      <c r="G4034" s="39">
        <f>INDEX('Crosswalk Particulates'!$E:$E,MATCH('2017 EPA Data'!$B4034,'Crosswalk Particulates'!$D:$D,0))</f>
        <v>0</v>
      </c>
      <c r="H4034" s="50">
        <f t="shared" si="62"/>
        <v>0</v>
      </c>
    </row>
    <row r="4035" spans="1:8" hidden="1" x14ac:dyDescent="0.25">
      <c r="A4035" s="31" t="s">
        <v>2498</v>
      </c>
      <c r="B4035" s="31" t="s">
        <v>2650</v>
      </c>
      <c r="C4035" s="31" t="s">
        <v>2408</v>
      </c>
      <c r="D4035" s="41">
        <v>21.8</v>
      </c>
      <c r="E4035" s="31" t="s">
        <v>2409</v>
      </c>
      <c r="F4035" s="35" t="str">
        <f>INDEX('Crosswalk Particulates'!$B:$B,MATCH('2017 EPA Data'!A4035,'Crosswalk Particulates'!$A:$A,0))</f>
        <v>process-cement-industry</v>
      </c>
      <c r="G4035" s="39">
        <f>INDEX('Crosswalk Particulates'!$E:$E,MATCH('2017 EPA Data'!$B4035,'Crosswalk Particulates'!$D:$D,0))</f>
        <v>0</v>
      </c>
      <c r="H4035" s="50">
        <f t="shared" si="62"/>
        <v>0</v>
      </c>
    </row>
    <row r="4036" spans="1:8" hidden="1" x14ac:dyDescent="0.25">
      <c r="A4036" s="31" t="s">
        <v>2410</v>
      </c>
      <c r="B4036" s="31" t="s">
        <v>2726</v>
      </c>
      <c r="C4036" s="31" t="s">
        <v>2408</v>
      </c>
      <c r="D4036" s="41">
        <v>21.64</v>
      </c>
      <c r="E4036" s="31" t="s">
        <v>2409</v>
      </c>
      <c r="F4036" s="35" t="str">
        <f>INDEX('Crosswalk Particulates'!$B:$B,MATCH('2017 EPA Data'!A4036,'Crosswalk Particulates'!$A:$A,0))</f>
        <v>process-other-industry</v>
      </c>
      <c r="G4036" s="39">
        <f>INDEX('Crosswalk Particulates'!$E:$E,MATCH('2017 EPA Data'!$B4036,'Crosswalk Particulates'!$D:$D,0))</f>
        <v>0</v>
      </c>
      <c r="H4036" s="50">
        <f t="shared" ref="H4036:H4099" si="63">IF(E4036="TON",D4036/metricton_to_shortton,0)*10^6</f>
        <v>0</v>
      </c>
    </row>
    <row r="4037" spans="1:8" hidden="1" x14ac:dyDescent="0.25">
      <c r="A4037" s="31" t="s">
        <v>2469</v>
      </c>
      <c r="B4037" s="31" t="s">
        <v>2589</v>
      </c>
      <c r="C4037" s="31" t="s">
        <v>2412</v>
      </c>
      <c r="D4037" s="41">
        <v>21.625236910049999</v>
      </c>
      <c r="E4037" s="31" t="s">
        <v>2413</v>
      </c>
      <c r="F4037" s="35" t="str">
        <f>INDEX('Crosswalk Particulates'!$B:$B,MATCH('2017 EPA Data'!A4037,'Crosswalk Particulates'!$A:$A,0))</f>
        <v>process-chemicals-industry</v>
      </c>
      <c r="G4037" s="39" t="str">
        <f>INDEX('Crosswalk Particulates'!$E:$E,MATCH('2017 EPA Data'!$B4037,'Crosswalk Particulates'!$D:$D,0))</f>
        <v>N2O</v>
      </c>
      <c r="H4037" s="50">
        <f t="shared" si="63"/>
        <v>19618108.254529126</v>
      </c>
    </row>
    <row r="4038" spans="1:8" hidden="1" x14ac:dyDescent="0.25">
      <c r="A4038" s="31" t="s">
        <v>2483</v>
      </c>
      <c r="B4038" s="31" t="s">
        <v>2647</v>
      </c>
      <c r="C4038" s="31" t="s">
        <v>2408</v>
      </c>
      <c r="D4038" s="41">
        <v>21.596</v>
      </c>
      <c r="E4038" s="31" t="s">
        <v>2409</v>
      </c>
      <c r="F4038" s="35" t="str">
        <f>INDEX('Crosswalk Particulates'!$B:$B,MATCH('2017 EPA Data'!A4038,'Crosswalk Particulates'!$A:$A,0))</f>
        <v>process-ngps-industry</v>
      </c>
      <c r="G4038" s="39">
        <f>INDEX('Crosswalk Particulates'!$E:$E,MATCH('2017 EPA Data'!$B4038,'Crosswalk Particulates'!$D:$D,0))</f>
        <v>0</v>
      </c>
      <c r="H4038" s="50">
        <f t="shared" si="63"/>
        <v>0</v>
      </c>
    </row>
    <row r="4039" spans="1:8" hidden="1" x14ac:dyDescent="0.25">
      <c r="A4039" s="31" t="s">
        <v>2483</v>
      </c>
      <c r="B4039" s="31" t="s">
        <v>2622</v>
      </c>
      <c r="C4039" s="31" t="s">
        <v>2408</v>
      </c>
      <c r="D4039" s="41">
        <v>21.478000000000002</v>
      </c>
      <c r="E4039" s="31" t="s">
        <v>2409</v>
      </c>
      <c r="F4039" s="35" t="str">
        <f>INDEX('Crosswalk Particulates'!$B:$B,MATCH('2017 EPA Data'!A4039,'Crosswalk Particulates'!$A:$A,0))</f>
        <v>process-ngps-industry</v>
      </c>
      <c r="G4039" s="39">
        <f>INDEX('Crosswalk Particulates'!$E:$E,MATCH('2017 EPA Data'!$B4039,'Crosswalk Particulates'!$D:$D,0))</f>
        <v>0</v>
      </c>
      <c r="H4039" s="50">
        <f t="shared" si="63"/>
        <v>0</v>
      </c>
    </row>
    <row r="4040" spans="1:8" hidden="1" x14ac:dyDescent="0.25">
      <c r="A4040" s="31" t="s">
        <v>2463</v>
      </c>
      <c r="B4040" s="31" t="s">
        <v>2481</v>
      </c>
      <c r="C4040" s="31" t="s">
        <v>2448</v>
      </c>
      <c r="D4040" s="41">
        <v>21.467068999999999</v>
      </c>
      <c r="E4040" s="31" t="s">
        <v>2413</v>
      </c>
      <c r="F4040" s="35" t="str">
        <f>INDEX('Crosswalk Particulates'!$B:$B,MATCH('2017 EPA Data'!A4040,'Crosswalk Particulates'!$A:$A,0))</f>
        <v>process-other-industry</v>
      </c>
      <c r="G4040" s="39" t="str">
        <f>INDEX('Crosswalk Particulates'!$E:$E,MATCH('2017 EPA Data'!$B4040,'Crosswalk Particulates'!$D:$D,0))</f>
        <v>PM10</v>
      </c>
      <c r="H4040" s="50">
        <f t="shared" si="63"/>
        <v>19474620.569531258</v>
      </c>
    </row>
    <row r="4041" spans="1:8" hidden="1" x14ac:dyDescent="0.25">
      <c r="A4041" s="31" t="s">
        <v>2540</v>
      </c>
      <c r="B4041" s="31" t="s">
        <v>2616</v>
      </c>
      <c r="C4041" s="31" t="s">
        <v>2408</v>
      </c>
      <c r="D4041" s="41">
        <v>21.44</v>
      </c>
      <c r="E4041" s="31" t="s">
        <v>2409</v>
      </c>
      <c r="F4041" s="35" t="str">
        <f>INDEX('Crosswalk Particulates'!$B:$B,MATCH('2017 EPA Data'!A4041,'Crosswalk Particulates'!$A:$A,0))</f>
        <v>Electricity Sector</v>
      </c>
      <c r="G4041" s="39">
        <f>INDEX('Crosswalk Particulates'!$E:$E,MATCH('2017 EPA Data'!$B4041,'Crosswalk Particulates'!$D:$D,0))</f>
        <v>0</v>
      </c>
      <c r="H4041" s="50">
        <f t="shared" si="63"/>
        <v>0</v>
      </c>
    </row>
    <row r="4042" spans="1:8" hidden="1" x14ac:dyDescent="0.25">
      <c r="A4042" s="31" t="s">
        <v>2463</v>
      </c>
      <c r="B4042" s="31" t="s">
        <v>2501</v>
      </c>
      <c r="C4042" s="31" t="s">
        <v>2448</v>
      </c>
      <c r="D4042" s="41">
        <v>21.382128000000002</v>
      </c>
      <c r="E4042" s="31" t="s">
        <v>2413</v>
      </c>
      <c r="F4042" s="35" t="str">
        <f>INDEX('Crosswalk Particulates'!$B:$B,MATCH('2017 EPA Data'!A4042,'Crosswalk Particulates'!$A:$A,0))</f>
        <v>process-other-industry</v>
      </c>
      <c r="G4042" s="39" t="str">
        <f>INDEX('Crosswalk Particulates'!$E:$E,MATCH('2017 EPA Data'!$B4042,'Crosswalk Particulates'!$D:$D,0))</f>
        <v>PM25</v>
      </c>
      <c r="H4042" s="50">
        <f t="shared" si="63"/>
        <v>19397563.298890512</v>
      </c>
    </row>
    <row r="4043" spans="1:8" hidden="1" x14ac:dyDescent="0.25">
      <c r="A4043" s="31" t="s">
        <v>2476</v>
      </c>
      <c r="B4043" s="31" t="s">
        <v>2623</v>
      </c>
      <c r="D4043" s="41">
        <v>21.340002045671952</v>
      </c>
      <c r="E4043" s="31" t="s">
        <v>2413</v>
      </c>
      <c r="F4043" s="35" t="str">
        <f>INDEX('Crosswalk Particulates'!$B:$B,MATCH('2017 EPA Data'!A4043,'Crosswalk Particulates'!$A:$A,0))</f>
        <v>process-other-industry</v>
      </c>
      <c r="G4043" s="39">
        <f>INDEX('Crosswalk Particulates'!$E:$E,MATCH('2017 EPA Data'!$B4043,'Crosswalk Particulates'!$D:$D,0))</f>
        <v>0</v>
      </c>
      <c r="H4043" s="50">
        <f t="shared" si="63"/>
        <v>19359347.230517689</v>
      </c>
    </row>
    <row r="4044" spans="1:8" hidden="1" x14ac:dyDescent="0.25">
      <c r="A4044" s="31" t="s">
        <v>2463</v>
      </c>
      <c r="B4044" s="31" t="s">
        <v>2552</v>
      </c>
      <c r="C4044" s="31" t="s">
        <v>2408</v>
      </c>
      <c r="D4044" s="41">
        <v>21.22</v>
      </c>
      <c r="E4044" s="31" t="s">
        <v>2409</v>
      </c>
      <c r="F4044" s="35" t="str">
        <f>INDEX('Crosswalk Particulates'!$B:$B,MATCH('2017 EPA Data'!A4044,'Crosswalk Particulates'!$A:$A,0))</f>
        <v>process-other-industry</v>
      </c>
      <c r="G4044" s="39">
        <f>INDEX('Crosswalk Particulates'!$E:$E,MATCH('2017 EPA Data'!$B4044,'Crosswalk Particulates'!$D:$D,0))</f>
        <v>0</v>
      </c>
      <c r="H4044" s="50">
        <f t="shared" si="63"/>
        <v>0</v>
      </c>
    </row>
    <row r="4045" spans="1:8" hidden="1" x14ac:dyDescent="0.25">
      <c r="A4045" s="31" t="s">
        <v>2410</v>
      </c>
      <c r="B4045" s="31" t="s">
        <v>2535</v>
      </c>
      <c r="C4045" s="31" t="s">
        <v>2408</v>
      </c>
      <c r="D4045" s="41">
        <v>21.2</v>
      </c>
      <c r="E4045" s="31" t="s">
        <v>2409</v>
      </c>
      <c r="F4045" s="35" t="str">
        <f>INDEX('Crosswalk Particulates'!$B:$B,MATCH('2017 EPA Data'!A4045,'Crosswalk Particulates'!$A:$A,0))</f>
        <v>process-other-industry</v>
      </c>
      <c r="G4045" s="39">
        <f>INDEX('Crosswalk Particulates'!$E:$E,MATCH('2017 EPA Data'!$B4045,'Crosswalk Particulates'!$D:$D,0))</f>
        <v>0</v>
      </c>
      <c r="H4045" s="50">
        <f t="shared" si="63"/>
        <v>0</v>
      </c>
    </row>
    <row r="4046" spans="1:8" hidden="1" x14ac:dyDescent="0.25">
      <c r="A4046" s="31" t="s">
        <v>2421</v>
      </c>
      <c r="B4046" s="31" t="s">
        <v>2451</v>
      </c>
      <c r="C4046" s="31" t="s">
        <v>2448</v>
      </c>
      <c r="D4046" s="41">
        <v>21.191845964999999</v>
      </c>
      <c r="E4046" s="31" t="s">
        <v>2413</v>
      </c>
      <c r="F4046" s="35" t="str">
        <f>INDEX('Crosswalk Particulates'!$B:$B,MATCH('2017 EPA Data'!A4046,'Crosswalk Particulates'!$A:$A,0))</f>
        <v>process-other-industry</v>
      </c>
      <c r="G4046" s="39" t="str">
        <f>INDEX('Crosswalk Particulates'!$E:$E,MATCH('2017 EPA Data'!$B4046,'Crosswalk Particulates'!$D:$D,0))</f>
        <v>CO</v>
      </c>
      <c r="H4046" s="50">
        <f t="shared" si="63"/>
        <v>19224942.135152545</v>
      </c>
    </row>
    <row r="4047" spans="1:8" hidden="1" x14ac:dyDescent="0.25">
      <c r="A4047" s="31" t="s">
        <v>2614</v>
      </c>
      <c r="B4047" s="31" t="s">
        <v>2644</v>
      </c>
      <c r="D4047" s="41">
        <v>21.166312009682699</v>
      </c>
      <c r="E4047" s="31" t="s">
        <v>2413</v>
      </c>
      <c r="F4047" s="35" t="str">
        <f>INDEX('Crosswalk Particulates'!$B:$B,MATCH('2017 EPA Data'!A4047,'Crosswalk Particulates'!$A:$A,0))</f>
        <v>Residential Buildings Sector</v>
      </c>
      <c r="G4047" s="39">
        <f>INDEX('Crosswalk Particulates'!$E:$E,MATCH('2017 EPA Data'!$B4047,'Crosswalk Particulates'!$D:$D,0))</f>
        <v>0</v>
      </c>
      <c r="H4047" s="50">
        <f t="shared" si="63"/>
        <v>19201778.092988994</v>
      </c>
    </row>
    <row r="4048" spans="1:8" hidden="1" x14ac:dyDescent="0.25">
      <c r="A4048" s="31" t="s">
        <v>2433</v>
      </c>
      <c r="B4048" s="31" t="s">
        <v>2465</v>
      </c>
      <c r="C4048" s="31" t="s">
        <v>2408</v>
      </c>
      <c r="D4048" s="41">
        <v>21.032794500000001</v>
      </c>
      <c r="E4048" s="31" t="s">
        <v>2409</v>
      </c>
      <c r="F4048" s="35" t="str">
        <f>INDEX('Crosswalk Particulates'!$B:$B,MATCH('2017 EPA Data'!A4048,'Crosswalk Particulates'!$A:$A,0))</f>
        <v>process-ngps-industry</v>
      </c>
      <c r="G4048" s="39">
        <f>INDEX('Crosswalk Particulates'!$E:$E,MATCH('2017 EPA Data'!$B4048,'Crosswalk Particulates'!$D:$D,0))</f>
        <v>0</v>
      </c>
      <c r="H4048" s="50">
        <f t="shared" si="63"/>
        <v>0</v>
      </c>
    </row>
    <row r="4049" spans="1:8" hidden="1" x14ac:dyDescent="0.25">
      <c r="A4049" s="31" t="s">
        <v>2433</v>
      </c>
      <c r="B4049" s="31" t="s">
        <v>2642</v>
      </c>
      <c r="C4049" s="31" t="s">
        <v>2408</v>
      </c>
      <c r="D4049" s="41">
        <v>21.001673595025672</v>
      </c>
      <c r="E4049" s="31" t="s">
        <v>2409</v>
      </c>
      <c r="F4049" s="35" t="str">
        <f>INDEX('Crosswalk Particulates'!$B:$B,MATCH('2017 EPA Data'!A4049,'Crosswalk Particulates'!$A:$A,0))</f>
        <v>process-ngps-industry</v>
      </c>
      <c r="G4049" s="39">
        <f>INDEX('Crosswalk Particulates'!$E:$E,MATCH('2017 EPA Data'!$B4049,'Crosswalk Particulates'!$D:$D,0))</f>
        <v>0</v>
      </c>
      <c r="H4049" s="50">
        <f t="shared" si="63"/>
        <v>0</v>
      </c>
    </row>
    <row r="4050" spans="1:8" hidden="1" x14ac:dyDescent="0.25">
      <c r="A4050" s="31" t="s">
        <v>2475</v>
      </c>
      <c r="B4050" s="31" t="s">
        <v>2641</v>
      </c>
      <c r="C4050" s="31" t="s">
        <v>2408</v>
      </c>
      <c r="D4050" s="41">
        <v>20.912712014749999</v>
      </c>
      <c r="E4050" s="31" t="s">
        <v>2409</v>
      </c>
      <c r="F4050" s="35" t="str">
        <f>INDEX('Crosswalk Particulates'!$B:$B,MATCH('2017 EPA Data'!A4050,'Crosswalk Particulates'!$A:$A,0))</f>
        <v>Electricity Sector</v>
      </c>
      <c r="G4050" s="39">
        <f>INDEX('Crosswalk Particulates'!$E:$E,MATCH('2017 EPA Data'!$B4050,'Crosswalk Particulates'!$D:$D,0))</f>
        <v>0</v>
      </c>
      <c r="H4050" s="50">
        <f t="shared" si="63"/>
        <v>0</v>
      </c>
    </row>
    <row r="4051" spans="1:8" hidden="1" x14ac:dyDescent="0.25">
      <c r="A4051" s="31" t="s">
        <v>2475</v>
      </c>
      <c r="B4051" s="31" t="s">
        <v>2674</v>
      </c>
      <c r="C4051" s="31" t="s">
        <v>2408</v>
      </c>
      <c r="D4051" s="41">
        <v>20.845790000000001</v>
      </c>
      <c r="E4051" s="31" t="s">
        <v>2409</v>
      </c>
      <c r="F4051" s="35" t="str">
        <f>INDEX('Crosswalk Particulates'!$B:$B,MATCH('2017 EPA Data'!A4051,'Crosswalk Particulates'!$A:$A,0))</f>
        <v>Electricity Sector</v>
      </c>
      <c r="G4051" s="39">
        <f>INDEX('Crosswalk Particulates'!$E:$E,MATCH('2017 EPA Data'!$B4051,'Crosswalk Particulates'!$D:$D,0))</f>
        <v>0</v>
      </c>
      <c r="H4051" s="50">
        <f t="shared" si="63"/>
        <v>0</v>
      </c>
    </row>
    <row r="4052" spans="1:8" hidden="1" x14ac:dyDescent="0.25">
      <c r="A4052" s="31" t="s">
        <v>2520</v>
      </c>
      <c r="B4052" s="31" t="s">
        <v>2553</v>
      </c>
      <c r="C4052" s="31" t="s">
        <v>2408</v>
      </c>
      <c r="D4052" s="41">
        <v>20.623886628000001</v>
      </c>
      <c r="E4052" s="31" t="s">
        <v>2409</v>
      </c>
      <c r="F4052" s="35" t="str">
        <f>INDEX('Crosswalk Particulates'!$B:$B,MATCH('2017 EPA Data'!A4052,'Crosswalk Particulates'!$A:$A,0))</f>
        <v>industry-fuel-oil</v>
      </c>
      <c r="G4052" s="39">
        <f>INDEX('Crosswalk Particulates'!$E:$E,MATCH('2017 EPA Data'!$B4052,'Crosswalk Particulates'!$D:$D,0))</f>
        <v>0</v>
      </c>
      <c r="H4052" s="50">
        <f t="shared" si="63"/>
        <v>0</v>
      </c>
    </row>
    <row r="4053" spans="1:8" hidden="1" x14ac:dyDescent="0.25">
      <c r="A4053" s="31" t="s">
        <v>2560</v>
      </c>
      <c r="B4053" s="31" t="s">
        <v>2586</v>
      </c>
      <c r="C4053" s="31" t="s">
        <v>2408</v>
      </c>
      <c r="D4053" s="41">
        <v>20.60882254877</v>
      </c>
      <c r="E4053" s="31" t="s">
        <v>2409</v>
      </c>
      <c r="F4053" s="35" t="str">
        <f>INDEX('Crosswalk Particulates'!$B:$B,MATCH('2017 EPA Data'!A4053,'Crosswalk Particulates'!$A:$A,0))</f>
        <v>Commercial Buildings Sector</v>
      </c>
      <c r="G4053" s="39">
        <f>INDEX('Crosswalk Particulates'!$E:$E,MATCH('2017 EPA Data'!$B4053,'Crosswalk Particulates'!$D:$D,0))</f>
        <v>0</v>
      </c>
      <c r="H4053" s="50">
        <f t="shared" si="63"/>
        <v>0</v>
      </c>
    </row>
    <row r="4054" spans="1:8" hidden="1" x14ac:dyDescent="0.25">
      <c r="A4054" s="31" t="s">
        <v>2493</v>
      </c>
      <c r="B4054" s="31" t="s">
        <v>2663</v>
      </c>
      <c r="C4054" s="31" t="s">
        <v>2408</v>
      </c>
      <c r="D4054" s="41">
        <v>20.6</v>
      </c>
      <c r="E4054" s="31" t="s">
        <v>2409</v>
      </c>
      <c r="F4054" s="35" t="str">
        <f>INDEX('Crosswalk Particulates'!$B:$B,MATCH('2017 EPA Data'!A4054,'Crosswalk Particulates'!$A:$A,0))</f>
        <v>process-other-industry</v>
      </c>
      <c r="G4054" s="39">
        <f>INDEX('Crosswalk Particulates'!$E:$E,MATCH('2017 EPA Data'!$B4054,'Crosswalk Particulates'!$D:$D,0))</f>
        <v>0</v>
      </c>
      <c r="H4054" s="50">
        <f t="shared" si="63"/>
        <v>0</v>
      </c>
    </row>
    <row r="4055" spans="1:8" hidden="1" x14ac:dyDescent="0.25">
      <c r="A4055" s="31" t="s">
        <v>2483</v>
      </c>
      <c r="B4055" s="31" t="s">
        <v>2596</v>
      </c>
      <c r="C4055" s="31" t="s">
        <v>2408</v>
      </c>
      <c r="D4055" s="41">
        <v>20.519302</v>
      </c>
      <c r="E4055" s="31" t="s">
        <v>2409</v>
      </c>
      <c r="F4055" s="35" t="str">
        <f>INDEX('Crosswalk Particulates'!$B:$B,MATCH('2017 EPA Data'!A4055,'Crosswalk Particulates'!$A:$A,0))</f>
        <v>process-ngps-industry</v>
      </c>
      <c r="G4055" s="39">
        <f>INDEX('Crosswalk Particulates'!$E:$E,MATCH('2017 EPA Data'!$B4055,'Crosswalk Particulates'!$D:$D,0))</f>
        <v>0</v>
      </c>
      <c r="H4055" s="50">
        <f t="shared" si="63"/>
        <v>0</v>
      </c>
    </row>
    <row r="4056" spans="1:8" hidden="1" x14ac:dyDescent="0.25">
      <c r="A4056" s="31" t="s">
        <v>2463</v>
      </c>
      <c r="B4056" s="31" t="s">
        <v>2468</v>
      </c>
      <c r="C4056" s="31" t="s">
        <v>2408</v>
      </c>
      <c r="D4056" s="41">
        <v>20.399999999999999</v>
      </c>
      <c r="E4056" s="31" t="s">
        <v>2409</v>
      </c>
      <c r="F4056" s="35" t="str">
        <f>INDEX('Crosswalk Particulates'!$B:$B,MATCH('2017 EPA Data'!A4056,'Crosswalk Particulates'!$A:$A,0))</f>
        <v>process-other-industry</v>
      </c>
      <c r="G4056" s="39">
        <f>INDEX('Crosswalk Particulates'!$E:$E,MATCH('2017 EPA Data'!$B4056,'Crosswalk Particulates'!$D:$D,0))</f>
        <v>0</v>
      </c>
      <c r="H4056" s="50">
        <f t="shared" si="63"/>
        <v>0</v>
      </c>
    </row>
    <row r="4057" spans="1:8" hidden="1" x14ac:dyDescent="0.25">
      <c r="A4057" s="31" t="s">
        <v>2520</v>
      </c>
      <c r="B4057" s="31" t="s">
        <v>2459</v>
      </c>
      <c r="C4057" s="31" t="s">
        <v>2408</v>
      </c>
      <c r="D4057" s="41">
        <v>20.348911841189999</v>
      </c>
      <c r="E4057" s="31" t="s">
        <v>2409</v>
      </c>
      <c r="F4057" s="35" t="str">
        <f>INDEX('Crosswalk Particulates'!$B:$B,MATCH('2017 EPA Data'!A4057,'Crosswalk Particulates'!$A:$A,0))</f>
        <v>industry-fuel-oil</v>
      </c>
      <c r="G4057" s="39">
        <f>INDEX('Crosswalk Particulates'!$E:$E,MATCH('2017 EPA Data'!$B4057,'Crosswalk Particulates'!$D:$D,0))</f>
        <v>0</v>
      </c>
      <c r="H4057" s="50">
        <f t="shared" si="63"/>
        <v>0</v>
      </c>
    </row>
    <row r="4058" spans="1:8" hidden="1" x14ac:dyDescent="0.25">
      <c r="A4058" s="31" t="s">
        <v>2438</v>
      </c>
      <c r="B4058" s="31" t="s">
        <v>2553</v>
      </c>
      <c r="C4058" s="31" t="s">
        <v>2408</v>
      </c>
      <c r="D4058" s="41">
        <v>20.344048898764001</v>
      </c>
      <c r="E4058" s="31" t="s">
        <v>2409</v>
      </c>
      <c r="F4058" s="35" t="str">
        <f>INDEX('Crosswalk Particulates'!$B:$B,MATCH('2017 EPA Data'!A4058,'Crosswalk Particulates'!$A:$A,0))</f>
        <v>process-other-industry</v>
      </c>
      <c r="G4058" s="39">
        <f>INDEX('Crosswalk Particulates'!$E:$E,MATCH('2017 EPA Data'!$B4058,'Crosswalk Particulates'!$D:$D,0))</f>
        <v>0</v>
      </c>
      <c r="H4058" s="50">
        <f t="shared" si="63"/>
        <v>0</v>
      </c>
    </row>
    <row r="4059" spans="1:8" hidden="1" x14ac:dyDescent="0.25">
      <c r="A4059" s="31" t="s">
        <v>2560</v>
      </c>
      <c r="B4059" s="31" t="s">
        <v>2577</v>
      </c>
      <c r="C4059" s="31" t="s">
        <v>2408</v>
      </c>
      <c r="D4059" s="41">
        <v>20.32509179632244</v>
      </c>
      <c r="E4059" s="31" t="s">
        <v>2409</v>
      </c>
      <c r="F4059" s="35" t="str">
        <f>INDEX('Crosswalk Particulates'!$B:$B,MATCH('2017 EPA Data'!A4059,'Crosswalk Particulates'!$A:$A,0))</f>
        <v>Commercial Buildings Sector</v>
      </c>
      <c r="G4059" s="39">
        <f>INDEX('Crosswalk Particulates'!$E:$E,MATCH('2017 EPA Data'!$B4059,'Crosswalk Particulates'!$D:$D,0))</f>
        <v>0</v>
      </c>
      <c r="H4059" s="50">
        <f t="shared" si="63"/>
        <v>0</v>
      </c>
    </row>
    <row r="4060" spans="1:8" hidden="1" x14ac:dyDescent="0.25">
      <c r="A4060" s="31" t="s">
        <v>2520</v>
      </c>
      <c r="B4060" s="31" t="s">
        <v>2592</v>
      </c>
      <c r="C4060" s="31" t="s">
        <v>2408</v>
      </c>
      <c r="D4060" s="41">
        <v>20.30504504</v>
      </c>
      <c r="E4060" s="31" t="s">
        <v>2409</v>
      </c>
      <c r="F4060" s="35" t="str">
        <f>INDEX('Crosswalk Particulates'!$B:$B,MATCH('2017 EPA Data'!A4060,'Crosswalk Particulates'!$A:$A,0))</f>
        <v>industry-fuel-oil</v>
      </c>
      <c r="G4060" s="39">
        <f>INDEX('Crosswalk Particulates'!$E:$E,MATCH('2017 EPA Data'!$B4060,'Crosswalk Particulates'!$D:$D,0))</f>
        <v>0</v>
      </c>
      <c r="H4060" s="50">
        <f t="shared" si="63"/>
        <v>0</v>
      </c>
    </row>
    <row r="4061" spans="1:8" hidden="1" x14ac:dyDescent="0.25">
      <c r="A4061" s="31" t="s">
        <v>2555</v>
      </c>
      <c r="B4061" s="31" t="s">
        <v>2453</v>
      </c>
      <c r="C4061" s="31" t="s">
        <v>2408</v>
      </c>
      <c r="D4061" s="41">
        <v>20.023695417599999</v>
      </c>
      <c r="E4061" s="31" t="s">
        <v>2409</v>
      </c>
      <c r="F4061" s="35" t="str">
        <f>INDEX('Crosswalk Particulates'!$B:$B,MATCH('2017 EPA Data'!A4061,'Crosswalk Particulates'!$A:$A,0))</f>
        <v>Commercial Buildings Sector</v>
      </c>
      <c r="G4061" s="39">
        <f>INDEX('Crosswalk Particulates'!$E:$E,MATCH('2017 EPA Data'!$B4061,'Crosswalk Particulates'!$D:$D,0))</f>
        <v>0</v>
      </c>
      <c r="H4061" s="50">
        <f t="shared" si="63"/>
        <v>0</v>
      </c>
    </row>
    <row r="4062" spans="1:8" hidden="1" x14ac:dyDescent="0.25">
      <c r="A4062" s="31" t="s">
        <v>2438</v>
      </c>
      <c r="B4062" s="31" t="s">
        <v>2723</v>
      </c>
      <c r="C4062" s="31" t="s">
        <v>2408</v>
      </c>
      <c r="D4062" s="41">
        <v>20</v>
      </c>
      <c r="E4062" s="31" t="s">
        <v>2409</v>
      </c>
      <c r="F4062" s="35" t="str">
        <f>INDEX('Crosswalk Particulates'!$B:$B,MATCH('2017 EPA Data'!A4062,'Crosswalk Particulates'!$A:$A,0))</f>
        <v>process-other-industry</v>
      </c>
      <c r="G4062" s="39">
        <f>INDEX('Crosswalk Particulates'!$E:$E,MATCH('2017 EPA Data'!$B4062,'Crosswalk Particulates'!$D:$D,0))</f>
        <v>0</v>
      </c>
      <c r="H4062" s="50">
        <f t="shared" si="63"/>
        <v>0</v>
      </c>
    </row>
    <row r="4063" spans="1:8" hidden="1" x14ac:dyDescent="0.25">
      <c r="A4063" s="31" t="s">
        <v>2487</v>
      </c>
      <c r="B4063" s="31" t="s">
        <v>2668</v>
      </c>
      <c r="C4063" s="31" t="s">
        <v>2408</v>
      </c>
      <c r="D4063" s="41">
        <v>20</v>
      </c>
      <c r="E4063" s="31" t="s">
        <v>2409</v>
      </c>
      <c r="F4063" s="35" t="str">
        <f>INDEX('Crosswalk Particulates'!$B:$B,MATCH('2017 EPA Data'!A4063,'Crosswalk Particulates'!$A:$A,0))</f>
        <v>industry-fuel-coal</v>
      </c>
      <c r="G4063" s="39">
        <f>INDEX('Crosswalk Particulates'!$E:$E,MATCH('2017 EPA Data'!$B4063,'Crosswalk Particulates'!$D:$D,0))</f>
        <v>0</v>
      </c>
      <c r="H4063" s="50">
        <f t="shared" si="63"/>
        <v>0</v>
      </c>
    </row>
    <row r="4064" spans="1:8" hidden="1" x14ac:dyDescent="0.25">
      <c r="A4064" s="31" t="s">
        <v>2429</v>
      </c>
      <c r="B4064" s="31" t="s">
        <v>2578</v>
      </c>
      <c r="C4064" s="31" t="s">
        <v>2408</v>
      </c>
      <c r="D4064" s="41">
        <v>20</v>
      </c>
      <c r="E4064" s="31" t="s">
        <v>2409</v>
      </c>
      <c r="F4064" s="35" t="str">
        <f>INDEX('Crosswalk Particulates'!$B:$B,MATCH('2017 EPA Data'!A4064,'Crosswalk Particulates'!$A:$A,0))</f>
        <v>process-other-industry</v>
      </c>
      <c r="G4064" s="39">
        <f>INDEX('Crosswalk Particulates'!$E:$E,MATCH('2017 EPA Data'!$B4064,'Crosswalk Particulates'!$D:$D,0))</f>
        <v>0</v>
      </c>
      <c r="H4064" s="50">
        <f t="shared" si="63"/>
        <v>0</v>
      </c>
    </row>
    <row r="4065" spans="1:8" hidden="1" x14ac:dyDescent="0.25">
      <c r="A4065" s="31" t="s">
        <v>2477</v>
      </c>
      <c r="B4065" s="31" t="s">
        <v>2657</v>
      </c>
      <c r="C4065" s="31" t="s">
        <v>2408</v>
      </c>
      <c r="D4065" s="41">
        <v>20</v>
      </c>
      <c r="E4065" s="31" t="s">
        <v>2409</v>
      </c>
      <c r="F4065" s="35" t="str">
        <f>INDEX('Crosswalk Particulates'!$B:$B,MATCH('2017 EPA Data'!A4065,'Crosswalk Particulates'!$A:$A,0))</f>
        <v>process-other-industry</v>
      </c>
      <c r="G4065" s="39">
        <f>INDEX('Crosswalk Particulates'!$E:$E,MATCH('2017 EPA Data'!$B4065,'Crosswalk Particulates'!$D:$D,0))</f>
        <v>0</v>
      </c>
      <c r="H4065" s="50">
        <f t="shared" si="63"/>
        <v>0</v>
      </c>
    </row>
    <row r="4066" spans="1:8" hidden="1" x14ac:dyDescent="0.25">
      <c r="A4066" s="31" t="s">
        <v>2438</v>
      </c>
      <c r="B4066" s="31" t="s">
        <v>2625</v>
      </c>
      <c r="C4066" s="31" t="s">
        <v>2408</v>
      </c>
      <c r="D4066" s="41">
        <v>20</v>
      </c>
      <c r="E4066" s="31" t="s">
        <v>2409</v>
      </c>
      <c r="F4066" s="35" t="str">
        <f>INDEX('Crosswalk Particulates'!$B:$B,MATCH('2017 EPA Data'!A4066,'Crosswalk Particulates'!$A:$A,0))</f>
        <v>process-other-industry</v>
      </c>
      <c r="G4066" s="39">
        <f>INDEX('Crosswalk Particulates'!$E:$E,MATCH('2017 EPA Data'!$B4066,'Crosswalk Particulates'!$D:$D,0))</f>
        <v>0</v>
      </c>
      <c r="H4066" s="50">
        <f t="shared" si="63"/>
        <v>0</v>
      </c>
    </row>
    <row r="4067" spans="1:8" hidden="1" x14ac:dyDescent="0.25">
      <c r="A4067" s="31" t="s">
        <v>2444</v>
      </c>
      <c r="B4067" s="31" t="s">
        <v>2500</v>
      </c>
      <c r="C4067" s="31" t="s">
        <v>2448</v>
      </c>
      <c r="D4067" s="41">
        <v>19.918360499999999</v>
      </c>
      <c r="E4067" s="31" t="s">
        <v>2413</v>
      </c>
      <c r="F4067" s="35" t="str">
        <f>INDEX('Crosswalk Particulates'!$B:$B,MATCH('2017 EPA Data'!A4067,'Crosswalk Particulates'!$A:$A,0))</f>
        <v>process-other-industry</v>
      </c>
      <c r="G4067" s="39" t="str">
        <f>INDEX('Crosswalk Particulates'!$E:$E,MATCH('2017 EPA Data'!$B4067,'Crosswalk Particulates'!$D:$D,0))</f>
        <v>NOX</v>
      </c>
      <c r="H4067" s="50">
        <f t="shared" si="63"/>
        <v>18069654.180765845</v>
      </c>
    </row>
    <row r="4068" spans="1:8" hidden="1" x14ac:dyDescent="0.25">
      <c r="A4068" s="31" t="s">
        <v>2510</v>
      </c>
      <c r="B4068" s="31" t="s">
        <v>2559</v>
      </c>
      <c r="C4068" s="31" t="s">
        <v>2408</v>
      </c>
      <c r="D4068" s="41">
        <v>19.915040000000001</v>
      </c>
      <c r="E4068" s="31" t="s">
        <v>2409</v>
      </c>
      <c r="F4068" s="35" t="str">
        <f>INDEX('Crosswalk Particulates'!$B:$B,MATCH('2017 EPA Data'!A4068,'Crosswalk Particulates'!$A:$A,0))</f>
        <v>process-iron and steel-industry</v>
      </c>
      <c r="G4068" s="39">
        <f>INDEX('Crosswalk Particulates'!$E:$E,MATCH('2017 EPA Data'!$B4068,'Crosswalk Particulates'!$D:$D,0))</f>
        <v>0</v>
      </c>
      <c r="H4068" s="50">
        <f t="shared" si="63"/>
        <v>0</v>
      </c>
    </row>
    <row r="4069" spans="1:8" hidden="1" x14ac:dyDescent="0.25">
      <c r="A4069" s="31" t="s">
        <v>2483</v>
      </c>
      <c r="B4069" s="31" t="s">
        <v>2672</v>
      </c>
      <c r="C4069" s="31" t="s">
        <v>2408</v>
      </c>
      <c r="D4069" s="41">
        <v>19.887151179380002</v>
      </c>
      <c r="E4069" s="31" t="s">
        <v>2409</v>
      </c>
      <c r="F4069" s="35" t="str">
        <f>INDEX('Crosswalk Particulates'!$B:$B,MATCH('2017 EPA Data'!A4069,'Crosswalk Particulates'!$A:$A,0))</f>
        <v>process-ngps-industry</v>
      </c>
      <c r="G4069" s="39">
        <f>INDEX('Crosswalk Particulates'!$E:$E,MATCH('2017 EPA Data'!$B4069,'Crosswalk Particulates'!$D:$D,0))</f>
        <v>0</v>
      </c>
      <c r="H4069" s="50">
        <f t="shared" si="63"/>
        <v>0</v>
      </c>
    </row>
    <row r="4070" spans="1:8" hidden="1" x14ac:dyDescent="0.25">
      <c r="A4070" s="31" t="s">
        <v>2499</v>
      </c>
      <c r="B4070" s="31" t="s">
        <v>2597</v>
      </c>
      <c r="C4070" s="31" t="s">
        <v>2408</v>
      </c>
      <c r="D4070" s="41">
        <v>19.669033606799999</v>
      </c>
      <c r="E4070" s="31" t="s">
        <v>2409</v>
      </c>
      <c r="F4070" s="35" t="str">
        <f>INDEX('Crosswalk Particulates'!$B:$B,MATCH('2017 EPA Data'!A4070,'Crosswalk Particulates'!$A:$A,0))</f>
        <v>Electricity Sector</v>
      </c>
      <c r="G4070" s="39">
        <f>INDEX('Crosswalk Particulates'!$E:$E,MATCH('2017 EPA Data'!$B4070,'Crosswalk Particulates'!$D:$D,0))</f>
        <v>0</v>
      </c>
      <c r="H4070" s="50">
        <f t="shared" si="63"/>
        <v>0</v>
      </c>
    </row>
    <row r="4071" spans="1:8" hidden="1" x14ac:dyDescent="0.25">
      <c r="A4071" s="31" t="s">
        <v>2493</v>
      </c>
      <c r="B4071" s="31" t="s">
        <v>2557</v>
      </c>
      <c r="C4071" s="31" t="s">
        <v>2408</v>
      </c>
      <c r="D4071" s="41">
        <v>19.6088296</v>
      </c>
      <c r="E4071" s="31" t="s">
        <v>2409</v>
      </c>
      <c r="F4071" s="35" t="str">
        <f>INDEX('Crosswalk Particulates'!$B:$B,MATCH('2017 EPA Data'!A4071,'Crosswalk Particulates'!$A:$A,0))</f>
        <v>process-other-industry</v>
      </c>
      <c r="G4071" s="39">
        <f>INDEX('Crosswalk Particulates'!$E:$E,MATCH('2017 EPA Data'!$B4071,'Crosswalk Particulates'!$D:$D,0))</f>
        <v>0</v>
      </c>
      <c r="H4071" s="50">
        <f t="shared" si="63"/>
        <v>0</v>
      </c>
    </row>
    <row r="4072" spans="1:8" hidden="1" x14ac:dyDescent="0.25">
      <c r="A4072" s="31" t="s">
        <v>2421</v>
      </c>
      <c r="B4072" s="31" t="s">
        <v>2481</v>
      </c>
      <c r="C4072" s="31" t="s">
        <v>2448</v>
      </c>
      <c r="D4072" s="41">
        <v>19.605096039999999</v>
      </c>
      <c r="E4072" s="31" t="s">
        <v>2413</v>
      </c>
      <c r="F4072" s="35" t="str">
        <f>INDEX('Crosswalk Particulates'!$B:$B,MATCH('2017 EPA Data'!A4072,'Crosswalk Particulates'!$A:$A,0))</f>
        <v>process-other-industry</v>
      </c>
      <c r="G4072" s="39" t="str">
        <f>INDEX('Crosswalk Particulates'!$E:$E,MATCH('2017 EPA Data'!$B4072,'Crosswalk Particulates'!$D:$D,0))</f>
        <v>PM10</v>
      </c>
      <c r="H4072" s="50">
        <f t="shared" si="63"/>
        <v>17785465.10509748</v>
      </c>
    </row>
    <row r="4073" spans="1:8" hidden="1" x14ac:dyDescent="0.25">
      <c r="A4073" s="31" t="s">
        <v>2472</v>
      </c>
      <c r="B4073" s="31" t="s">
        <v>2596</v>
      </c>
      <c r="C4073" s="31" t="s">
        <v>2408</v>
      </c>
      <c r="D4073" s="41">
        <v>19.602314723199999</v>
      </c>
      <c r="E4073" s="31" t="s">
        <v>2409</v>
      </c>
      <c r="F4073" s="35" t="str">
        <f>INDEX('Crosswalk Particulates'!$B:$B,MATCH('2017 EPA Data'!A4073,'Crosswalk Particulates'!$A:$A,0))</f>
        <v>Electricity Sector</v>
      </c>
      <c r="G4073" s="39">
        <f>INDEX('Crosswalk Particulates'!$E:$E,MATCH('2017 EPA Data'!$B4073,'Crosswalk Particulates'!$D:$D,0))</f>
        <v>0</v>
      </c>
      <c r="H4073" s="50">
        <f t="shared" si="63"/>
        <v>0</v>
      </c>
    </row>
    <row r="4074" spans="1:8" hidden="1" x14ac:dyDescent="0.25">
      <c r="A4074" s="31" t="s">
        <v>2546</v>
      </c>
      <c r="B4074" s="31" t="s">
        <v>2564</v>
      </c>
      <c r="C4074" s="31" t="s">
        <v>2408</v>
      </c>
      <c r="D4074" s="41">
        <v>19.453290169999999</v>
      </c>
      <c r="E4074" s="31" t="s">
        <v>2409</v>
      </c>
      <c r="F4074" s="35" t="str">
        <f>INDEX('Crosswalk Particulates'!$B:$B,MATCH('2017 EPA Data'!A4074,'Crosswalk Particulates'!$A:$A,0))</f>
        <v>Commercial Buildings Sector</v>
      </c>
      <c r="G4074" s="39">
        <f>INDEX('Crosswalk Particulates'!$E:$E,MATCH('2017 EPA Data'!$B4074,'Crosswalk Particulates'!$D:$D,0))</f>
        <v>0</v>
      </c>
      <c r="H4074" s="50">
        <f t="shared" si="63"/>
        <v>0</v>
      </c>
    </row>
    <row r="4075" spans="1:8" hidden="1" x14ac:dyDescent="0.25">
      <c r="A4075" s="31" t="s">
        <v>2483</v>
      </c>
      <c r="B4075" s="31" t="s">
        <v>2601</v>
      </c>
      <c r="C4075" s="31" t="s">
        <v>2408</v>
      </c>
      <c r="D4075" s="41">
        <v>19.430000336999999</v>
      </c>
      <c r="E4075" s="31" t="s">
        <v>2409</v>
      </c>
      <c r="F4075" s="35" t="str">
        <f>INDEX('Crosswalk Particulates'!$B:$B,MATCH('2017 EPA Data'!A4075,'Crosswalk Particulates'!$A:$A,0))</f>
        <v>process-ngps-industry</v>
      </c>
      <c r="G4075" s="39">
        <f>INDEX('Crosswalk Particulates'!$E:$E,MATCH('2017 EPA Data'!$B4075,'Crosswalk Particulates'!$D:$D,0))</f>
        <v>0</v>
      </c>
      <c r="H4075" s="50">
        <f t="shared" si="63"/>
        <v>0</v>
      </c>
    </row>
    <row r="4076" spans="1:8" hidden="1" x14ac:dyDescent="0.25">
      <c r="A4076" s="31" t="s">
        <v>2487</v>
      </c>
      <c r="B4076" s="31" t="s">
        <v>2641</v>
      </c>
      <c r="C4076" s="31" t="s">
        <v>2408</v>
      </c>
      <c r="D4076" s="41">
        <v>19.203399999999998</v>
      </c>
      <c r="E4076" s="31" t="s">
        <v>2409</v>
      </c>
      <c r="F4076" s="35" t="str">
        <f>INDEX('Crosswalk Particulates'!$B:$B,MATCH('2017 EPA Data'!A4076,'Crosswalk Particulates'!$A:$A,0))</f>
        <v>industry-fuel-coal</v>
      </c>
      <c r="G4076" s="39">
        <f>INDEX('Crosswalk Particulates'!$E:$E,MATCH('2017 EPA Data'!$B4076,'Crosswalk Particulates'!$D:$D,0))</f>
        <v>0</v>
      </c>
      <c r="H4076" s="50">
        <f t="shared" si="63"/>
        <v>0</v>
      </c>
    </row>
    <row r="4077" spans="1:8" hidden="1" x14ac:dyDescent="0.25">
      <c r="A4077" s="31" t="s">
        <v>2438</v>
      </c>
      <c r="B4077" s="31" t="s">
        <v>2681</v>
      </c>
      <c r="C4077" s="31" t="s">
        <v>2408</v>
      </c>
      <c r="D4077" s="41">
        <v>19.173099243799999</v>
      </c>
      <c r="E4077" s="31" t="s">
        <v>2409</v>
      </c>
      <c r="F4077" s="35" t="str">
        <f>INDEX('Crosswalk Particulates'!$B:$B,MATCH('2017 EPA Data'!A4077,'Crosswalk Particulates'!$A:$A,0))</f>
        <v>process-other-industry</v>
      </c>
      <c r="G4077" s="39">
        <f>INDEX('Crosswalk Particulates'!$E:$E,MATCH('2017 EPA Data'!$B4077,'Crosswalk Particulates'!$D:$D,0))</f>
        <v>0</v>
      </c>
      <c r="H4077" s="50">
        <f t="shared" si="63"/>
        <v>0</v>
      </c>
    </row>
    <row r="4078" spans="1:8" hidden="1" x14ac:dyDescent="0.25">
      <c r="A4078" s="31" t="s">
        <v>2446</v>
      </c>
      <c r="B4078" s="31" t="s">
        <v>2576</v>
      </c>
      <c r="C4078" s="31" t="s">
        <v>2408</v>
      </c>
      <c r="D4078" s="41">
        <v>19.160803359999999</v>
      </c>
      <c r="E4078" s="31" t="s">
        <v>2409</v>
      </c>
      <c r="F4078" s="35" t="str">
        <f>INDEX('Crosswalk Particulates'!$B:$B,MATCH('2017 EPA Data'!A4078,'Crosswalk Particulates'!$A:$A,0))</f>
        <v>process-other-industry</v>
      </c>
      <c r="G4078" s="39">
        <f>INDEX('Crosswalk Particulates'!$E:$E,MATCH('2017 EPA Data'!$B4078,'Crosswalk Particulates'!$D:$D,0))</f>
        <v>0</v>
      </c>
      <c r="H4078" s="50">
        <f t="shared" si="63"/>
        <v>0</v>
      </c>
    </row>
    <row r="4079" spans="1:8" hidden="1" x14ac:dyDescent="0.25">
      <c r="A4079" s="31" t="s">
        <v>2546</v>
      </c>
      <c r="B4079" s="31" t="s">
        <v>2607</v>
      </c>
      <c r="D4079" s="41">
        <v>19.148630554129035</v>
      </c>
      <c r="E4079" s="31" t="s">
        <v>2413</v>
      </c>
      <c r="F4079" s="35" t="str">
        <f>INDEX('Crosswalk Particulates'!$B:$B,MATCH('2017 EPA Data'!A4079,'Crosswalk Particulates'!$A:$A,0))</f>
        <v>Commercial Buildings Sector</v>
      </c>
      <c r="G4079" s="39" t="str">
        <f>INDEX('Crosswalk Particulates'!$E:$E,MATCH('2017 EPA Data'!$B4079,'Crosswalk Particulates'!$D:$D,0))</f>
        <v>BC</v>
      </c>
      <c r="H4079" s="50">
        <f t="shared" si="63"/>
        <v>17371366.089511152</v>
      </c>
    </row>
    <row r="4080" spans="1:8" hidden="1" x14ac:dyDescent="0.25">
      <c r="A4080" s="31" t="s">
        <v>2454</v>
      </c>
      <c r="B4080" s="31" t="s">
        <v>2517</v>
      </c>
      <c r="C4080" s="31" t="s">
        <v>2408</v>
      </c>
      <c r="D4080" s="41">
        <v>19.131398099449168</v>
      </c>
      <c r="E4080" s="31" t="s">
        <v>2409</v>
      </c>
      <c r="F4080" s="35" t="str">
        <f>INDEX('Crosswalk Particulates'!$B:$B,MATCH('2017 EPA Data'!A4080,'Crosswalk Particulates'!$A:$A,0))</f>
        <v>Other-EPA</v>
      </c>
      <c r="G4080" s="39">
        <f>INDEX('Crosswalk Particulates'!$E:$E,MATCH('2017 EPA Data'!$B4080,'Crosswalk Particulates'!$D:$D,0))</f>
        <v>0</v>
      </c>
      <c r="H4080" s="50">
        <f t="shared" si="63"/>
        <v>0</v>
      </c>
    </row>
    <row r="4081" spans="1:8" hidden="1" x14ac:dyDescent="0.25">
      <c r="A4081" s="31" t="s">
        <v>2421</v>
      </c>
      <c r="B4081" s="31" t="s">
        <v>2501</v>
      </c>
      <c r="C4081" s="31" t="s">
        <v>2448</v>
      </c>
      <c r="D4081" s="41">
        <v>19.122112439999999</v>
      </c>
      <c r="E4081" s="31" t="s">
        <v>2413</v>
      </c>
      <c r="F4081" s="35" t="str">
        <f>INDEX('Crosswalk Particulates'!$B:$B,MATCH('2017 EPA Data'!A4081,'Crosswalk Particulates'!$A:$A,0))</f>
        <v>process-other-industry</v>
      </c>
      <c r="G4081" s="39" t="str">
        <f>INDEX('Crosswalk Particulates'!$E:$E,MATCH('2017 EPA Data'!$B4081,'Crosswalk Particulates'!$D:$D,0))</f>
        <v>PM25</v>
      </c>
      <c r="H4081" s="50">
        <f t="shared" si="63"/>
        <v>17347309.232430078</v>
      </c>
    </row>
    <row r="4082" spans="1:8" hidden="1" x14ac:dyDescent="0.25">
      <c r="A4082" s="31" t="s">
        <v>2555</v>
      </c>
      <c r="B4082" s="31" t="s">
        <v>2590</v>
      </c>
      <c r="C4082" s="31" t="s">
        <v>2408</v>
      </c>
      <c r="D4082" s="41">
        <v>18.920000000000002</v>
      </c>
      <c r="E4082" s="31" t="s">
        <v>2409</v>
      </c>
      <c r="F4082" s="35" t="str">
        <f>INDEX('Crosswalk Particulates'!$B:$B,MATCH('2017 EPA Data'!A4082,'Crosswalk Particulates'!$A:$A,0))</f>
        <v>Commercial Buildings Sector</v>
      </c>
      <c r="G4082" s="39">
        <f>INDEX('Crosswalk Particulates'!$E:$E,MATCH('2017 EPA Data'!$B4082,'Crosswalk Particulates'!$D:$D,0))</f>
        <v>0</v>
      </c>
      <c r="H4082" s="50">
        <f t="shared" si="63"/>
        <v>0</v>
      </c>
    </row>
    <row r="4083" spans="1:8" hidden="1" x14ac:dyDescent="0.25">
      <c r="A4083" s="31" t="s">
        <v>2546</v>
      </c>
      <c r="B4083" s="31" t="s">
        <v>2575</v>
      </c>
      <c r="C4083" s="31" t="s">
        <v>2408</v>
      </c>
      <c r="D4083" s="41">
        <v>18.897335999999999</v>
      </c>
      <c r="E4083" s="31" t="s">
        <v>2409</v>
      </c>
      <c r="F4083" s="35" t="str">
        <f>INDEX('Crosswalk Particulates'!$B:$B,MATCH('2017 EPA Data'!A4083,'Crosswalk Particulates'!$A:$A,0))</f>
        <v>Commercial Buildings Sector</v>
      </c>
      <c r="G4083" s="39">
        <f>INDEX('Crosswalk Particulates'!$E:$E,MATCH('2017 EPA Data'!$B4083,'Crosswalk Particulates'!$D:$D,0))</f>
        <v>0</v>
      </c>
      <c r="H4083" s="50">
        <f t="shared" si="63"/>
        <v>0</v>
      </c>
    </row>
    <row r="4084" spans="1:8" hidden="1" x14ac:dyDescent="0.25">
      <c r="A4084" s="31" t="s">
        <v>2446</v>
      </c>
      <c r="B4084" s="31" t="s">
        <v>2553</v>
      </c>
      <c r="C4084" s="31" t="s">
        <v>2408</v>
      </c>
      <c r="D4084" s="41">
        <v>18.88114912</v>
      </c>
      <c r="E4084" s="31" t="s">
        <v>2409</v>
      </c>
      <c r="F4084" s="35" t="str">
        <f>INDEX('Crosswalk Particulates'!$B:$B,MATCH('2017 EPA Data'!A4084,'Crosswalk Particulates'!$A:$A,0))</f>
        <v>process-other-industry</v>
      </c>
      <c r="G4084" s="39">
        <f>INDEX('Crosswalk Particulates'!$E:$E,MATCH('2017 EPA Data'!$B4084,'Crosswalk Particulates'!$D:$D,0))</f>
        <v>0</v>
      </c>
      <c r="H4084" s="50">
        <f t="shared" si="63"/>
        <v>0</v>
      </c>
    </row>
    <row r="4085" spans="1:8" hidden="1" x14ac:dyDescent="0.25">
      <c r="A4085" s="31" t="s">
        <v>2460</v>
      </c>
      <c r="B4085" s="31" t="s">
        <v>2623</v>
      </c>
      <c r="D4085" s="41">
        <v>18.865580545214545</v>
      </c>
      <c r="E4085" s="31" t="s">
        <v>2413</v>
      </c>
      <c r="F4085" s="35" t="str">
        <f>INDEX('Crosswalk Particulates'!$B:$B,MATCH('2017 EPA Data'!A4085,'Crosswalk Particulates'!$A:$A,0))</f>
        <v>Transportation Sector</v>
      </c>
      <c r="G4085" s="39">
        <f>INDEX('Crosswalk Particulates'!$E:$E,MATCH('2017 EPA Data'!$B4085,'Crosswalk Particulates'!$D:$D,0))</f>
        <v>0</v>
      </c>
      <c r="H4085" s="50">
        <f t="shared" si="63"/>
        <v>17114587.135392535</v>
      </c>
    </row>
    <row r="4086" spans="1:8" hidden="1" x14ac:dyDescent="0.25">
      <c r="A4086" s="31" t="s">
        <v>2498</v>
      </c>
      <c r="B4086" s="31" t="s">
        <v>2580</v>
      </c>
      <c r="C4086" s="31" t="s">
        <v>2408</v>
      </c>
      <c r="D4086" s="41">
        <v>18.7</v>
      </c>
      <c r="E4086" s="31" t="s">
        <v>2409</v>
      </c>
      <c r="F4086" s="35" t="str">
        <f>INDEX('Crosswalk Particulates'!$B:$B,MATCH('2017 EPA Data'!A4086,'Crosswalk Particulates'!$A:$A,0))</f>
        <v>process-cement-industry</v>
      </c>
      <c r="G4086" s="39">
        <f>INDEX('Crosswalk Particulates'!$E:$E,MATCH('2017 EPA Data'!$B4086,'Crosswalk Particulates'!$D:$D,0))</f>
        <v>0</v>
      </c>
      <c r="H4086" s="50">
        <f t="shared" si="63"/>
        <v>0</v>
      </c>
    </row>
    <row r="4087" spans="1:8" hidden="1" x14ac:dyDescent="0.25">
      <c r="A4087" s="31" t="s">
        <v>2473</v>
      </c>
      <c r="B4087" s="31" t="s">
        <v>2541</v>
      </c>
      <c r="C4087" s="31" t="s">
        <v>2408</v>
      </c>
      <c r="D4087" s="41">
        <v>18.552836498000001</v>
      </c>
      <c r="E4087" s="31" t="s">
        <v>2409</v>
      </c>
      <c r="F4087" s="35" t="str">
        <f>INDEX('Crosswalk Particulates'!$B:$B,MATCH('2017 EPA Data'!A4087,'Crosswalk Particulates'!$A:$A,0))</f>
        <v>Commercial Buildings Sector</v>
      </c>
      <c r="G4087" s="39">
        <f>INDEX('Crosswalk Particulates'!$E:$E,MATCH('2017 EPA Data'!$B4087,'Crosswalk Particulates'!$D:$D,0))</f>
        <v>0</v>
      </c>
      <c r="H4087" s="50">
        <f t="shared" si="63"/>
        <v>0</v>
      </c>
    </row>
    <row r="4088" spans="1:8" hidden="1" x14ac:dyDescent="0.25">
      <c r="A4088" s="31" t="s">
        <v>2498</v>
      </c>
      <c r="B4088" s="31" t="s">
        <v>2586</v>
      </c>
      <c r="C4088" s="31" t="s">
        <v>2408</v>
      </c>
      <c r="D4088" s="41">
        <v>18.515986829999999</v>
      </c>
      <c r="E4088" s="31" t="s">
        <v>2409</v>
      </c>
      <c r="F4088" s="35" t="str">
        <f>INDEX('Crosswalk Particulates'!$B:$B,MATCH('2017 EPA Data'!A4088,'Crosswalk Particulates'!$A:$A,0))</f>
        <v>process-cement-industry</v>
      </c>
      <c r="G4088" s="39">
        <f>INDEX('Crosswalk Particulates'!$E:$E,MATCH('2017 EPA Data'!$B4088,'Crosswalk Particulates'!$D:$D,0))</f>
        <v>0</v>
      </c>
      <c r="H4088" s="50">
        <f t="shared" si="63"/>
        <v>0</v>
      </c>
    </row>
    <row r="4089" spans="1:8" hidden="1" x14ac:dyDescent="0.25">
      <c r="A4089" s="31" t="s">
        <v>2476</v>
      </c>
      <c r="B4089" s="31" t="s">
        <v>2554</v>
      </c>
      <c r="C4089" s="31" t="s">
        <v>2408</v>
      </c>
      <c r="D4089" s="41">
        <v>18.496880000000001</v>
      </c>
      <c r="E4089" s="31" t="s">
        <v>2409</v>
      </c>
      <c r="F4089" s="35" t="str">
        <f>INDEX('Crosswalk Particulates'!$B:$B,MATCH('2017 EPA Data'!A4089,'Crosswalk Particulates'!$A:$A,0))</f>
        <v>process-other-industry</v>
      </c>
      <c r="G4089" s="39">
        <f>INDEX('Crosswalk Particulates'!$E:$E,MATCH('2017 EPA Data'!$B4089,'Crosswalk Particulates'!$D:$D,0))</f>
        <v>0</v>
      </c>
      <c r="H4089" s="50">
        <f t="shared" si="63"/>
        <v>0</v>
      </c>
    </row>
    <row r="4090" spans="1:8" hidden="1" x14ac:dyDescent="0.25">
      <c r="A4090" s="31" t="s">
        <v>2498</v>
      </c>
      <c r="B4090" s="31" t="s">
        <v>2528</v>
      </c>
      <c r="C4090" s="31" t="s">
        <v>2408</v>
      </c>
      <c r="D4090" s="41">
        <v>18.446436330000001</v>
      </c>
      <c r="E4090" s="31" t="s">
        <v>2409</v>
      </c>
      <c r="F4090" s="35" t="str">
        <f>INDEX('Crosswalk Particulates'!$B:$B,MATCH('2017 EPA Data'!A4090,'Crosswalk Particulates'!$A:$A,0))</f>
        <v>process-cement-industry</v>
      </c>
      <c r="G4090" s="39">
        <f>INDEX('Crosswalk Particulates'!$E:$E,MATCH('2017 EPA Data'!$B4090,'Crosswalk Particulates'!$D:$D,0))</f>
        <v>0</v>
      </c>
      <c r="H4090" s="50">
        <f t="shared" si="63"/>
        <v>0</v>
      </c>
    </row>
    <row r="4091" spans="1:8" hidden="1" x14ac:dyDescent="0.25">
      <c r="A4091" s="31" t="s">
        <v>2423</v>
      </c>
      <c r="B4091" s="31" t="s">
        <v>2644</v>
      </c>
      <c r="D4091" s="41">
        <v>18.357148965072909</v>
      </c>
      <c r="E4091" s="31" t="s">
        <v>2413</v>
      </c>
      <c r="F4091" s="35" t="str">
        <f>INDEX('Crosswalk Particulates'!$B:$B,MATCH('2017 EPA Data'!A4091,'Crosswalk Particulates'!$A:$A,0))</f>
        <v>Other-EPA</v>
      </c>
      <c r="G4091" s="39">
        <f>INDEX('Crosswalk Particulates'!$E:$E,MATCH('2017 EPA Data'!$B4091,'Crosswalk Particulates'!$D:$D,0))</f>
        <v>0</v>
      </c>
      <c r="H4091" s="50">
        <f t="shared" si="63"/>
        <v>16653345.216021726</v>
      </c>
    </row>
    <row r="4092" spans="1:8" hidden="1" x14ac:dyDescent="0.25">
      <c r="A4092" s="31" t="s">
        <v>2510</v>
      </c>
      <c r="B4092" s="31" t="s">
        <v>2582</v>
      </c>
      <c r="C4092" s="31" t="s">
        <v>2408</v>
      </c>
      <c r="D4092" s="41">
        <v>18.242999999999999</v>
      </c>
      <c r="E4092" s="31" t="s">
        <v>2409</v>
      </c>
      <c r="F4092" s="35" t="str">
        <f>INDEX('Crosswalk Particulates'!$B:$B,MATCH('2017 EPA Data'!A4092,'Crosswalk Particulates'!$A:$A,0))</f>
        <v>process-iron and steel-industry</v>
      </c>
      <c r="G4092" s="39">
        <f>INDEX('Crosswalk Particulates'!$E:$E,MATCH('2017 EPA Data'!$B4092,'Crosswalk Particulates'!$D:$D,0))</f>
        <v>0</v>
      </c>
      <c r="H4092" s="50">
        <f t="shared" si="63"/>
        <v>0</v>
      </c>
    </row>
    <row r="4093" spans="1:8" hidden="1" x14ac:dyDescent="0.25">
      <c r="A4093" s="31" t="s">
        <v>2491</v>
      </c>
      <c r="B4093" s="31" t="s">
        <v>2671</v>
      </c>
      <c r="C4093" s="31" t="s">
        <v>2408</v>
      </c>
      <c r="D4093" s="41">
        <v>18.210747736081998</v>
      </c>
      <c r="E4093" s="31" t="s">
        <v>2409</v>
      </c>
      <c r="F4093" s="35" t="str">
        <f>INDEX('Crosswalk Particulates'!$B:$B,MATCH('2017 EPA Data'!A4093,'Crosswalk Particulates'!$A:$A,0))</f>
        <v>industry-fuel-biomass</v>
      </c>
      <c r="G4093" s="39">
        <f>INDEX('Crosswalk Particulates'!$E:$E,MATCH('2017 EPA Data'!$B4093,'Crosswalk Particulates'!$D:$D,0))</f>
        <v>0</v>
      </c>
      <c r="H4093" s="50">
        <f t="shared" si="63"/>
        <v>0</v>
      </c>
    </row>
    <row r="4094" spans="1:8" hidden="1" x14ac:dyDescent="0.25">
      <c r="A4094" s="31" t="s">
        <v>2483</v>
      </c>
      <c r="B4094" s="31" t="s">
        <v>2682</v>
      </c>
      <c r="C4094" s="31" t="s">
        <v>2408</v>
      </c>
      <c r="D4094" s="41">
        <v>18.091999999999999</v>
      </c>
      <c r="E4094" s="31" t="s">
        <v>2409</v>
      </c>
      <c r="F4094" s="35" t="str">
        <f>INDEX('Crosswalk Particulates'!$B:$B,MATCH('2017 EPA Data'!A4094,'Crosswalk Particulates'!$A:$A,0))</f>
        <v>process-ngps-industry</v>
      </c>
      <c r="G4094" s="39">
        <f>INDEX('Crosswalk Particulates'!$E:$E,MATCH('2017 EPA Data'!$B4094,'Crosswalk Particulates'!$D:$D,0))</f>
        <v>0</v>
      </c>
      <c r="H4094" s="50">
        <f t="shared" si="63"/>
        <v>0</v>
      </c>
    </row>
    <row r="4095" spans="1:8" hidden="1" x14ac:dyDescent="0.25">
      <c r="A4095" s="31" t="s">
        <v>2509</v>
      </c>
      <c r="B4095" s="31" t="s">
        <v>2461</v>
      </c>
      <c r="C4095" s="31" t="s">
        <v>2408</v>
      </c>
      <c r="D4095" s="41">
        <v>18</v>
      </c>
      <c r="E4095" s="31" t="s">
        <v>2409</v>
      </c>
      <c r="F4095" s="35" t="str">
        <f>INDEX('Crosswalk Particulates'!$B:$B,MATCH('2017 EPA Data'!A4095,'Crosswalk Particulates'!$A:$A,0))</f>
        <v>Other-EPA</v>
      </c>
      <c r="G4095" s="39">
        <f>INDEX('Crosswalk Particulates'!$E:$E,MATCH('2017 EPA Data'!$B4095,'Crosswalk Particulates'!$D:$D,0))</f>
        <v>0</v>
      </c>
      <c r="H4095" s="50">
        <f t="shared" si="63"/>
        <v>0</v>
      </c>
    </row>
    <row r="4096" spans="1:8" hidden="1" x14ac:dyDescent="0.25">
      <c r="A4096" s="31" t="s">
        <v>2477</v>
      </c>
      <c r="B4096" s="31" t="s">
        <v>2512</v>
      </c>
      <c r="C4096" s="31" t="s">
        <v>2408</v>
      </c>
      <c r="D4096" s="41">
        <v>17.785739028941119</v>
      </c>
      <c r="E4096" s="31" t="s">
        <v>2409</v>
      </c>
      <c r="F4096" s="35" t="str">
        <f>INDEX('Crosswalk Particulates'!$B:$B,MATCH('2017 EPA Data'!A4096,'Crosswalk Particulates'!$A:$A,0))</f>
        <v>process-other-industry</v>
      </c>
      <c r="G4096" s="39">
        <f>INDEX('Crosswalk Particulates'!$E:$E,MATCH('2017 EPA Data'!$B4096,'Crosswalk Particulates'!$D:$D,0))</f>
        <v>0</v>
      </c>
      <c r="H4096" s="50">
        <f t="shared" si="63"/>
        <v>0</v>
      </c>
    </row>
    <row r="4097" spans="1:8" hidden="1" x14ac:dyDescent="0.25">
      <c r="A4097" s="31" t="s">
        <v>2486</v>
      </c>
      <c r="B4097" s="31" t="s">
        <v>2599</v>
      </c>
      <c r="C4097" s="31" t="s">
        <v>2408</v>
      </c>
      <c r="D4097" s="41">
        <v>17.654095730000002</v>
      </c>
      <c r="E4097" s="31" t="s">
        <v>2409</v>
      </c>
      <c r="F4097" s="35" t="str">
        <f>INDEX('Crosswalk Particulates'!$B:$B,MATCH('2017 EPA Data'!A4097,'Crosswalk Particulates'!$A:$A,0))</f>
        <v>process-other-industry</v>
      </c>
      <c r="G4097" s="39">
        <f>INDEX('Crosswalk Particulates'!$E:$E,MATCH('2017 EPA Data'!$B4097,'Crosswalk Particulates'!$D:$D,0))</f>
        <v>0</v>
      </c>
      <c r="H4097" s="50">
        <f t="shared" si="63"/>
        <v>0</v>
      </c>
    </row>
    <row r="4098" spans="1:8" hidden="1" x14ac:dyDescent="0.25">
      <c r="A4098" s="31" t="s">
        <v>2437</v>
      </c>
      <c r="B4098" s="31" t="s">
        <v>2500</v>
      </c>
      <c r="C4098" s="31" t="s">
        <v>2448</v>
      </c>
      <c r="D4098" s="41">
        <v>17.650165000000001</v>
      </c>
      <c r="E4098" s="31" t="s">
        <v>2413</v>
      </c>
      <c r="F4098" s="35" t="str">
        <f>INDEX('Crosswalk Particulates'!$B:$B,MATCH('2017 EPA Data'!A4098,'Crosswalk Particulates'!$A:$A,0))</f>
        <v>process-other-industry</v>
      </c>
      <c r="G4098" s="39" t="str">
        <f>INDEX('Crosswalk Particulates'!$E:$E,MATCH('2017 EPA Data'!$B4098,'Crosswalk Particulates'!$D:$D,0))</f>
        <v>NOX</v>
      </c>
      <c r="H4098" s="50">
        <f t="shared" si="63"/>
        <v>16011979.388738198</v>
      </c>
    </row>
    <row r="4099" spans="1:8" hidden="1" x14ac:dyDescent="0.25">
      <c r="A4099" s="31" t="s">
        <v>2429</v>
      </c>
      <c r="B4099" s="31" t="s">
        <v>2566</v>
      </c>
      <c r="C4099" s="31" t="s">
        <v>2408</v>
      </c>
      <c r="D4099" s="41">
        <v>17.642407003433</v>
      </c>
      <c r="E4099" s="31" t="s">
        <v>2409</v>
      </c>
      <c r="F4099" s="35" t="str">
        <f>INDEX('Crosswalk Particulates'!$B:$B,MATCH('2017 EPA Data'!A4099,'Crosswalk Particulates'!$A:$A,0))</f>
        <v>process-other-industry</v>
      </c>
      <c r="G4099" s="39">
        <f>INDEX('Crosswalk Particulates'!$E:$E,MATCH('2017 EPA Data'!$B4099,'Crosswalk Particulates'!$D:$D,0))</f>
        <v>0</v>
      </c>
      <c r="H4099" s="50">
        <f t="shared" si="63"/>
        <v>0</v>
      </c>
    </row>
    <row r="4100" spans="1:8" hidden="1" x14ac:dyDescent="0.25">
      <c r="A4100" s="31" t="s">
        <v>2486</v>
      </c>
      <c r="B4100" s="31" t="s">
        <v>2587</v>
      </c>
      <c r="C4100" s="31" t="s">
        <v>2408</v>
      </c>
      <c r="D4100" s="41">
        <v>17.5</v>
      </c>
      <c r="E4100" s="31" t="s">
        <v>2409</v>
      </c>
      <c r="F4100" s="35" t="str">
        <f>INDEX('Crosswalk Particulates'!$B:$B,MATCH('2017 EPA Data'!A4100,'Crosswalk Particulates'!$A:$A,0))</f>
        <v>process-other-industry</v>
      </c>
      <c r="G4100" s="39">
        <f>INDEX('Crosswalk Particulates'!$E:$E,MATCH('2017 EPA Data'!$B4100,'Crosswalk Particulates'!$D:$D,0))</f>
        <v>0</v>
      </c>
      <c r="H4100" s="50">
        <f t="shared" ref="H4100:H4163" si="64">IF(E4100="TON",D4100/metricton_to_shortton,0)*10^6</f>
        <v>0</v>
      </c>
    </row>
    <row r="4101" spans="1:8" hidden="1" x14ac:dyDescent="0.25">
      <c r="A4101" s="31" t="s">
        <v>2473</v>
      </c>
      <c r="B4101" s="31" t="s">
        <v>2516</v>
      </c>
      <c r="C4101" s="31" t="s">
        <v>2408</v>
      </c>
      <c r="D4101" s="41">
        <v>17.454276098209512</v>
      </c>
      <c r="E4101" s="31" t="s">
        <v>2409</v>
      </c>
      <c r="F4101" s="35" t="str">
        <f>INDEX('Crosswalk Particulates'!$B:$B,MATCH('2017 EPA Data'!A4101,'Crosswalk Particulates'!$A:$A,0))</f>
        <v>Commercial Buildings Sector</v>
      </c>
      <c r="G4101" s="39">
        <f>INDEX('Crosswalk Particulates'!$E:$E,MATCH('2017 EPA Data'!$B4101,'Crosswalk Particulates'!$D:$D,0))</f>
        <v>0</v>
      </c>
      <c r="H4101" s="50">
        <f t="shared" si="64"/>
        <v>0</v>
      </c>
    </row>
    <row r="4102" spans="1:8" hidden="1" x14ac:dyDescent="0.25">
      <c r="A4102" s="31" t="s">
        <v>2472</v>
      </c>
      <c r="B4102" s="31" t="s">
        <v>2536</v>
      </c>
      <c r="C4102" s="31" t="s">
        <v>2408</v>
      </c>
      <c r="D4102" s="41">
        <v>17.418201080799779</v>
      </c>
      <c r="E4102" s="31" t="s">
        <v>2409</v>
      </c>
      <c r="F4102" s="35" t="str">
        <f>INDEX('Crosswalk Particulates'!$B:$B,MATCH('2017 EPA Data'!A4102,'Crosswalk Particulates'!$A:$A,0))</f>
        <v>Electricity Sector</v>
      </c>
      <c r="G4102" s="39">
        <f>INDEX('Crosswalk Particulates'!$E:$E,MATCH('2017 EPA Data'!$B4102,'Crosswalk Particulates'!$D:$D,0))</f>
        <v>0</v>
      </c>
      <c r="H4102" s="50">
        <f t="shared" si="64"/>
        <v>0</v>
      </c>
    </row>
    <row r="4103" spans="1:8" hidden="1" x14ac:dyDescent="0.25">
      <c r="A4103" s="31" t="s">
        <v>2446</v>
      </c>
      <c r="B4103" s="31" t="s">
        <v>2525</v>
      </c>
      <c r="D4103" s="41">
        <v>17.417208958353324</v>
      </c>
      <c r="E4103" s="31" t="s">
        <v>2413</v>
      </c>
      <c r="F4103" s="35" t="str">
        <f>INDEX('Crosswalk Particulates'!$B:$B,MATCH('2017 EPA Data'!A4103,'Crosswalk Particulates'!$A:$A,0))</f>
        <v>process-other-industry</v>
      </c>
      <c r="G4103" s="39" t="str">
        <f>INDEX('Crosswalk Particulates'!$E:$E,MATCH('2017 EPA Data'!$B4103,'Crosswalk Particulates'!$D:$D,0))</f>
        <v>OC</v>
      </c>
      <c r="H4103" s="50">
        <f t="shared" si="64"/>
        <v>15800644.971335946</v>
      </c>
    </row>
    <row r="4104" spans="1:8" hidden="1" x14ac:dyDescent="0.25">
      <c r="A4104" s="31" t="s">
        <v>2473</v>
      </c>
      <c r="B4104" s="31" t="s">
        <v>2579</v>
      </c>
      <c r="C4104" s="31" t="s">
        <v>2408</v>
      </c>
      <c r="D4104" s="41">
        <v>17.399999999999999</v>
      </c>
      <c r="E4104" s="31" t="s">
        <v>2409</v>
      </c>
      <c r="F4104" s="35" t="str">
        <f>INDEX('Crosswalk Particulates'!$B:$B,MATCH('2017 EPA Data'!A4104,'Crosswalk Particulates'!$A:$A,0))</f>
        <v>Commercial Buildings Sector</v>
      </c>
      <c r="G4104" s="39">
        <f>INDEX('Crosswalk Particulates'!$E:$E,MATCH('2017 EPA Data'!$B4104,'Crosswalk Particulates'!$D:$D,0))</f>
        <v>0</v>
      </c>
      <c r="H4104" s="50">
        <f t="shared" si="64"/>
        <v>0</v>
      </c>
    </row>
    <row r="4105" spans="1:8" hidden="1" x14ac:dyDescent="0.25">
      <c r="A4105" s="31" t="s">
        <v>2442</v>
      </c>
      <c r="B4105" s="31" t="s">
        <v>2643</v>
      </c>
      <c r="C4105" s="31" t="s">
        <v>2408</v>
      </c>
      <c r="D4105" s="41">
        <v>17.31889</v>
      </c>
      <c r="E4105" s="31" t="s">
        <v>2409</v>
      </c>
      <c r="F4105" s="35" t="str">
        <f>INDEX('Crosswalk Particulates'!$B:$B,MATCH('2017 EPA Data'!A4105,'Crosswalk Particulates'!$A:$A,0))</f>
        <v>industry-fuel-natural gas</v>
      </c>
      <c r="G4105" s="39">
        <f>INDEX('Crosswalk Particulates'!$E:$E,MATCH('2017 EPA Data'!$B4105,'Crosswalk Particulates'!$D:$D,0))</f>
        <v>0</v>
      </c>
      <c r="H4105" s="50">
        <f t="shared" si="64"/>
        <v>0</v>
      </c>
    </row>
    <row r="4106" spans="1:8" hidden="1" x14ac:dyDescent="0.25">
      <c r="A4106" s="31" t="s">
        <v>2472</v>
      </c>
      <c r="B4106" s="31" t="s">
        <v>2589</v>
      </c>
      <c r="C4106" s="31" t="s">
        <v>2412</v>
      </c>
      <c r="D4106" s="41">
        <v>17.107372052628047</v>
      </c>
      <c r="E4106" s="31" t="s">
        <v>2413</v>
      </c>
      <c r="F4106" s="35" t="str">
        <f>INDEX('Crosswalk Particulates'!$B:$B,MATCH('2017 EPA Data'!A4106,'Crosswalk Particulates'!$A:$A,0))</f>
        <v>Electricity Sector</v>
      </c>
      <c r="G4106" s="39" t="str">
        <f>INDEX('Crosswalk Particulates'!$E:$E,MATCH('2017 EPA Data'!$B4106,'Crosswalk Particulates'!$D:$D,0))</f>
        <v>N2O</v>
      </c>
      <c r="H4106" s="50">
        <f t="shared" si="64"/>
        <v>15519565.324299017</v>
      </c>
    </row>
    <row r="4107" spans="1:8" hidden="1" x14ac:dyDescent="0.25">
      <c r="A4107" s="31" t="s">
        <v>2472</v>
      </c>
      <c r="B4107" s="31" t="s">
        <v>2519</v>
      </c>
      <c r="C4107" s="31" t="s">
        <v>2408</v>
      </c>
      <c r="D4107" s="41">
        <v>17.029178736375084</v>
      </c>
      <c r="E4107" s="31" t="s">
        <v>2409</v>
      </c>
      <c r="F4107" s="35" t="str">
        <f>INDEX('Crosswalk Particulates'!$B:$B,MATCH('2017 EPA Data'!A4107,'Crosswalk Particulates'!$A:$A,0))</f>
        <v>Electricity Sector</v>
      </c>
      <c r="G4107" s="39">
        <f>INDEX('Crosswalk Particulates'!$E:$E,MATCH('2017 EPA Data'!$B4107,'Crosswalk Particulates'!$D:$D,0))</f>
        <v>0</v>
      </c>
      <c r="H4107" s="50">
        <f t="shared" si="64"/>
        <v>0</v>
      </c>
    </row>
    <row r="4108" spans="1:8" hidden="1" x14ac:dyDescent="0.25">
      <c r="A4108" s="31" t="s">
        <v>2410</v>
      </c>
      <c r="B4108" s="31" t="s">
        <v>2710</v>
      </c>
      <c r="C4108" s="31" t="s">
        <v>2408</v>
      </c>
      <c r="D4108" s="41">
        <v>17</v>
      </c>
      <c r="E4108" s="31" t="s">
        <v>2409</v>
      </c>
      <c r="F4108" s="35" t="str">
        <f>INDEX('Crosswalk Particulates'!$B:$B,MATCH('2017 EPA Data'!A4108,'Crosswalk Particulates'!$A:$A,0))</f>
        <v>process-other-industry</v>
      </c>
      <c r="G4108" s="39">
        <f>INDEX('Crosswalk Particulates'!$E:$E,MATCH('2017 EPA Data'!$B4108,'Crosswalk Particulates'!$D:$D,0))</f>
        <v>0</v>
      </c>
      <c r="H4108" s="50">
        <f t="shared" si="64"/>
        <v>0</v>
      </c>
    </row>
    <row r="4109" spans="1:8" hidden="1" x14ac:dyDescent="0.25">
      <c r="A4109" s="31" t="s">
        <v>2442</v>
      </c>
      <c r="B4109" s="31" t="s">
        <v>2455</v>
      </c>
      <c r="C4109" s="31" t="s">
        <v>2408</v>
      </c>
      <c r="D4109" s="41">
        <v>17</v>
      </c>
      <c r="E4109" s="31" t="s">
        <v>2409</v>
      </c>
      <c r="F4109" s="35" t="str">
        <f>INDEX('Crosswalk Particulates'!$B:$B,MATCH('2017 EPA Data'!A4109,'Crosswalk Particulates'!$A:$A,0))</f>
        <v>industry-fuel-natural gas</v>
      </c>
      <c r="G4109" s="39">
        <f>INDEX('Crosswalk Particulates'!$E:$E,MATCH('2017 EPA Data'!$B4109,'Crosswalk Particulates'!$D:$D,0))</f>
        <v>0</v>
      </c>
      <c r="H4109" s="50">
        <f t="shared" si="64"/>
        <v>0</v>
      </c>
    </row>
    <row r="4110" spans="1:8" hidden="1" x14ac:dyDescent="0.25">
      <c r="A4110" s="31" t="s">
        <v>2560</v>
      </c>
      <c r="B4110" s="31" t="s">
        <v>2452</v>
      </c>
      <c r="C4110" s="31" t="s">
        <v>2408</v>
      </c>
      <c r="D4110" s="41">
        <v>16.951669200000001</v>
      </c>
      <c r="E4110" s="31" t="s">
        <v>2409</v>
      </c>
      <c r="F4110" s="35" t="str">
        <f>INDEX('Crosswalk Particulates'!$B:$B,MATCH('2017 EPA Data'!A4110,'Crosswalk Particulates'!$A:$A,0))</f>
        <v>Commercial Buildings Sector</v>
      </c>
      <c r="G4110" s="39">
        <f>INDEX('Crosswalk Particulates'!$E:$E,MATCH('2017 EPA Data'!$B4110,'Crosswalk Particulates'!$D:$D,0))</f>
        <v>0</v>
      </c>
      <c r="H4110" s="50">
        <f t="shared" si="64"/>
        <v>0</v>
      </c>
    </row>
    <row r="4111" spans="1:8" hidden="1" x14ac:dyDescent="0.25">
      <c r="A4111" s="31" t="s">
        <v>2444</v>
      </c>
      <c r="B4111" s="31" t="s">
        <v>2575</v>
      </c>
      <c r="C4111" s="31" t="s">
        <v>2408</v>
      </c>
      <c r="D4111" s="41">
        <v>16.945830000000001</v>
      </c>
      <c r="E4111" s="31" t="s">
        <v>2409</v>
      </c>
      <c r="F4111" s="35" t="str">
        <f>INDEX('Crosswalk Particulates'!$B:$B,MATCH('2017 EPA Data'!A4111,'Crosswalk Particulates'!$A:$A,0))</f>
        <v>process-other-industry</v>
      </c>
      <c r="G4111" s="39">
        <f>INDEX('Crosswalk Particulates'!$E:$E,MATCH('2017 EPA Data'!$B4111,'Crosswalk Particulates'!$D:$D,0))</f>
        <v>0</v>
      </c>
      <c r="H4111" s="50">
        <f t="shared" si="64"/>
        <v>0</v>
      </c>
    </row>
    <row r="4112" spans="1:8" hidden="1" x14ac:dyDescent="0.25">
      <c r="A4112" s="31" t="s">
        <v>2463</v>
      </c>
      <c r="B4112" s="31" t="s">
        <v>2521</v>
      </c>
      <c r="D4112" s="41">
        <v>16.863274722</v>
      </c>
      <c r="E4112" s="31" t="s">
        <v>2413</v>
      </c>
      <c r="F4112" s="35" t="str">
        <f>INDEX('Crosswalk Particulates'!$B:$B,MATCH('2017 EPA Data'!A4112,'Crosswalk Particulates'!$A:$A,0))</f>
        <v>process-other-industry</v>
      </c>
      <c r="G4112" s="39">
        <f>INDEX('Crosswalk Particulates'!$E:$E,MATCH('2017 EPA Data'!$B4112,'Crosswalk Particulates'!$D:$D,0))</f>
        <v>0</v>
      </c>
      <c r="H4112" s="50">
        <f t="shared" si="64"/>
        <v>15298123.687528918</v>
      </c>
    </row>
    <row r="4113" spans="1:8" hidden="1" x14ac:dyDescent="0.25">
      <c r="A4113" s="31" t="s">
        <v>2472</v>
      </c>
      <c r="B4113" s="31" t="s">
        <v>2505</v>
      </c>
      <c r="C4113" s="31" t="s">
        <v>2408</v>
      </c>
      <c r="D4113" s="41">
        <v>16.636515040770028</v>
      </c>
      <c r="E4113" s="31" t="s">
        <v>2409</v>
      </c>
      <c r="F4113" s="35" t="str">
        <f>INDEX('Crosswalk Particulates'!$B:$B,MATCH('2017 EPA Data'!A4113,'Crosswalk Particulates'!$A:$A,0))</f>
        <v>Electricity Sector</v>
      </c>
      <c r="G4113" s="39">
        <f>INDEX('Crosswalk Particulates'!$E:$E,MATCH('2017 EPA Data'!$B4113,'Crosswalk Particulates'!$D:$D,0))</f>
        <v>0</v>
      </c>
      <c r="H4113" s="50">
        <f t="shared" si="64"/>
        <v>0</v>
      </c>
    </row>
    <row r="4114" spans="1:8" hidden="1" x14ac:dyDescent="0.25">
      <c r="A4114" s="31" t="s">
        <v>2473</v>
      </c>
      <c r="B4114" s="31" t="s">
        <v>2620</v>
      </c>
      <c r="C4114" s="31" t="s">
        <v>2408</v>
      </c>
      <c r="D4114" s="41">
        <v>16.605447440229511</v>
      </c>
      <c r="E4114" s="31" t="s">
        <v>2409</v>
      </c>
      <c r="F4114" s="35" t="str">
        <f>INDEX('Crosswalk Particulates'!$B:$B,MATCH('2017 EPA Data'!A4114,'Crosswalk Particulates'!$A:$A,0))</f>
        <v>Commercial Buildings Sector</v>
      </c>
      <c r="G4114" s="39">
        <f>INDEX('Crosswalk Particulates'!$E:$E,MATCH('2017 EPA Data'!$B4114,'Crosswalk Particulates'!$D:$D,0))</f>
        <v>0</v>
      </c>
      <c r="H4114" s="50">
        <f t="shared" si="64"/>
        <v>0</v>
      </c>
    </row>
    <row r="4115" spans="1:8" hidden="1" x14ac:dyDescent="0.25">
      <c r="A4115" s="31" t="s">
        <v>2475</v>
      </c>
      <c r="B4115" s="31" t="s">
        <v>2512</v>
      </c>
      <c r="C4115" s="31" t="s">
        <v>2408</v>
      </c>
      <c r="D4115" s="41">
        <v>16.601377278619999</v>
      </c>
      <c r="E4115" s="31" t="s">
        <v>2409</v>
      </c>
      <c r="F4115" s="35" t="str">
        <f>INDEX('Crosswalk Particulates'!$B:$B,MATCH('2017 EPA Data'!A4115,'Crosswalk Particulates'!$A:$A,0))</f>
        <v>Electricity Sector</v>
      </c>
      <c r="G4115" s="39">
        <f>INDEX('Crosswalk Particulates'!$E:$E,MATCH('2017 EPA Data'!$B4115,'Crosswalk Particulates'!$D:$D,0))</f>
        <v>0</v>
      </c>
      <c r="H4115" s="50">
        <f t="shared" si="64"/>
        <v>0</v>
      </c>
    </row>
    <row r="4116" spans="1:8" hidden="1" x14ac:dyDescent="0.25">
      <c r="A4116" s="31" t="s">
        <v>2555</v>
      </c>
      <c r="B4116" s="31" t="s">
        <v>2517</v>
      </c>
      <c r="C4116" s="31" t="s">
        <v>2408</v>
      </c>
      <c r="D4116" s="41">
        <v>16.504095711941655</v>
      </c>
      <c r="E4116" s="31" t="s">
        <v>2409</v>
      </c>
      <c r="F4116" s="35" t="str">
        <f>INDEX('Crosswalk Particulates'!$B:$B,MATCH('2017 EPA Data'!A4116,'Crosswalk Particulates'!$A:$A,0))</f>
        <v>Commercial Buildings Sector</v>
      </c>
      <c r="G4116" s="39">
        <f>INDEX('Crosswalk Particulates'!$E:$E,MATCH('2017 EPA Data'!$B4116,'Crosswalk Particulates'!$D:$D,0))</f>
        <v>0</v>
      </c>
      <c r="H4116" s="50">
        <f t="shared" si="64"/>
        <v>0</v>
      </c>
    </row>
    <row r="4117" spans="1:8" hidden="1" x14ac:dyDescent="0.25">
      <c r="A4117" s="31" t="s">
        <v>2523</v>
      </c>
      <c r="B4117" s="31" t="s">
        <v>2589</v>
      </c>
      <c r="C4117" s="31" t="s">
        <v>2412</v>
      </c>
      <c r="D4117" s="41">
        <v>16.502798640161899</v>
      </c>
      <c r="E4117" s="31" t="s">
        <v>2413</v>
      </c>
      <c r="F4117" s="35" t="str">
        <f>INDEX('Crosswalk Particulates'!$B:$B,MATCH('2017 EPA Data'!A4117,'Crosswalk Particulates'!$A:$A,0))</f>
        <v>industry-fuel-other</v>
      </c>
      <c r="G4117" s="39" t="str">
        <f>INDEX('Crosswalk Particulates'!$E:$E,MATCH('2017 EPA Data'!$B4117,'Crosswalk Particulates'!$D:$D,0))</f>
        <v>N2O</v>
      </c>
      <c r="H4117" s="50">
        <f t="shared" si="64"/>
        <v>14971104.898043111</v>
      </c>
    </row>
    <row r="4118" spans="1:8" hidden="1" x14ac:dyDescent="0.25">
      <c r="A4118" s="31" t="s">
        <v>2472</v>
      </c>
      <c r="B4118" s="31" t="s">
        <v>2547</v>
      </c>
      <c r="C4118" s="31" t="s">
        <v>2408</v>
      </c>
      <c r="D4118" s="41">
        <v>16.501952825403347</v>
      </c>
      <c r="E4118" s="31" t="s">
        <v>2409</v>
      </c>
      <c r="F4118" s="35" t="str">
        <f>INDEX('Crosswalk Particulates'!$B:$B,MATCH('2017 EPA Data'!A4118,'Crosswalk Particulates'!$A:$A,0))</f>
        <v>Electricity Sector</v>
      </c>
      <c r="G4118" s="39">
        <f>INDEX('Crosswalk Particulates'!$E:$E,MATCH('2017 EPA Data'!$B4118,'Crosswalk Particulates'!$D:$D,0))</f>
        <v>0</v>
      </c>
      <c r="H4118" s="50">
        <f t="shared" si="64"/>
        <v>0</v>
      </c>
    </row>
    <row r="4119" spans="1:8" hidden="1" x14ac:dyDescent="0.25">
      <c r="A4119" s="31" t="s">
        <v>2493</v>
      </c>
      <c r="B4119" s="31" t="s">
        <v>2665</v>
      </c>
      <c r="C4119" s="31" t="s">
        <v>2408</v>
      </c>
      <c r="D4119" s="41">
        <v>16.500250000000001</v>
      </c>
      <c r="E4119" s="31" t="s">
        <v>2409</v>
      </c>
      <c r="F4119" s="35" t="str">
        <f>INDEX('Crosswalk Particulates'!$B:$B,MATCH('2017 EPA Data'!A4119,'Crosswalk Particulates'!$A:$A,0))</f>
        <v>process-other-industry</v>
      </c>
      <c r="G4119" s="39">
        <f>INDEX('Crosswalk Particulates'!$E:$E,MATCH('2017 EPA Data'!$B4119,'Crosswalk Particulates'!$D:$D,0))</f>
        <v>0</v>
      </c>
      <c r="H4119" s="50">
        <f t="shared" si="64"/>
        <v>0</v>
      </c>
    </row>
    <row r="4120" spans="1:8" hidden="1" x14ac:dyDescent="0.25">
      <c r="A4120" s="31" t="s">
        <v>2444</v>
      </c>
      <c r="B4120" s="31" t="s">
        <v>2605</v>
      </c>
      <c r="C4120" s="31" t="s">
        <v>2408</v>
      </c>
      <c r="D4120" s="41">
        <v>16.48</v>
      </c>
      <c r="E4120" s="31" t="s">
        <v>2409</v>
      </c>
      <c r="F4120" s="35" t="str">
        <f>INDEX('Crosswalk Particulates'!$B:$B,MATCH('2017 EPA Data'!A4120,'Crosswalk Particulates'!$A:$A,0))</f>
        <v>process-other-industry</v>
      </c>
      <c r="G4120" s="39">
        <f>INDEX('Crosswalk Particulates'!$E:$E,MATCH('2017 EPA Data'!$B4120,'Crosswalk Particulates'!$D:$D,0))</f>
        <v>0</v>
      </c>
      <c r="H4120" s="50">
        <f t="shared" si="64"/>
        <v>0</v>
      </c>
    </row>
    <row r="4121" spans="1:8" hidden="1" x14ac:dyDescent="0.25">
      <c r="A4121" s="31" t="s">
        <v>2499</v>
      </c>
      <c r="B4121" s="31" t="s">
        <v>2527</v>
      </c>
      <c r="C4121" s="31" t="s">
        <v>2408</v>
      </c>
      <c r="D4121" s="41">
        <v>16.456721182599999</v>
      </c>
      <c r="E4121" s="31" t="s">
        <v>2409</v>
      </c>
      <c r="F4121" s="35" t="str">
        <f>INDEX('Crosswalk Particulates'!$B:$B,MATCH('2017 EPA Data'!A4121,'Crosswalk Particulates'!$A:$A,0))</f>
        <v>Electricity Sector</v>
      </c>
      <c r="G4121" s="39">
        <f>INDEX('Crosswalk Particulates'!$E:$E,MATCH('2017 EPA Data'!$B4121,'Crosswalk Particulates'!$D:$D,0))</f>
        <v>0</v>
      </c>
      <c r="H4121" s="50">
        <f t="shared" si="64"/>
        <v>0</v>
      </c>
    </row>
    <row r="4122" spans="1:8" hidden="1" x14ac:dyDescent="0.25">
      <c r="A4122" s="31" t="s">
        <v>2473</v>
      </c>
      <c r="B4122" s="31" t="s">
        <v>2534</v>
      </c>
      <c r="C4122" s="31" t="s">
        <v>2408</v>
      </c>
      <c r="D4122" s="41">
        <v>16.434501577749511</v>
      </c>
      <c r="E4122" s="31" t="s">
        <v>2409</v>
      </c>
      <c r="F4122" s="35" t="str">
        <f>INDEX('Crosswalk Particulates'!$B:$B,MATCH('2017 EPA Data'!A4122,'Crosswalk Particulates'!$A:$A,0))</f>
        <v>Commercial Buildings Sector</v>
      </c>
      <c r="G4122" s="39">
        <f>INDEX('Crosswalk Particulates'!$E:$E,MATCH('2017 EPA Data'!$B4122,'Crosswalk Particulates'!$D:$D,0))</f>
        <v>0</v>
      </c>
      <c r="H4122" s="50">
        <f t="shared" si="64"/>
        <v>0</v>
      </c>
    </row>
    <row r="4123" spans="1:8" hidden="1" x14ac:dyDescent="0.25">
      <c r="A4123" s="31" t="s">
        <v>2546</v>
      </c>
      <c r="B4123" s="31" t="s">
        <v>2449</v>
      </c>
      <c r="C4123" s="31" t="s">
        <v>2408</v>
      </c>
      <c r="D4123" s="41">
        <v>16.380957160000001</v>
      </c>
      <c r="E4123" s="31" t="s">
        <v>2409</v>
      </c>
      <c r="F4123" s="35" t="str">
        <f>INDEX('Crosswalk Particulates'!$B:$B,MATCH('2017 EPA Data'!A4123,'Crosswalk Particulates'!$A:$A,0))</f>
        <v>Commercial Buildings Sector</v>
      </c>
      <c r="G4123" s="39">
        <f>INDEX('Crosswalk Particulates'!$E:$E,MATCH('2017 EPA Data'!$B4123,'Crosswalk Particulates'!$D:$D,0))</f>
        <v>0</v>
      </c>
      <c r="H4123" s="50">
        <f t="shared" si="64"/>
        <v>0</v>
      </c>
    </row>
    <row r="4124" spans="1:8" hidden="1" x14ac:dyDescent="0.25">
      <c r="A4124" s="31" t="s">
        <v>2410</v>
      </c>
      <c r="B4124" s="31" t="s">
        <v>2699</v>
      </c>
      <c r="C4124" s="31" t="s">
        <v>2408</v>
      </c>
      <c r="D4124" s="41">
        <v>16.373007279999999</v>
      </c>
      <c r="E4124" s="31" t="s">
        <v>2409</v>
      </c>
      <c r="F4124" s="35" t="str">
        <f>INDEX('Crosswalk Particulates'!$B:$B,MATCH('2017 EPA Data'!A4124,'Crosswalk Particulates'!$A:$A,0))</f>
        <v>process-other-industry</v>
      </c>
      <c r="G4124" s="39">
        <f>INDEX('Crosswalk Particulates'!$E:$E,MATCH('2017 EPA Data'!$B4124,'Crosswalk Particulates'!$D:$D,0))</f>
        <v>0</v>
      </c>
      <c r="H4124" s="50">
        <f t="shared" si="64"/>
        <v>0</v>
      </c>
    </row>
    <row r="4125" spans="1:8" hidden="1" x14ac:dyDescent="0.25">
      <c r="A4125" s="31" t="s">
        <v>2473</v>
      </c>
      <c r="B4125" s="31" t="s">
        <v>2718</v>
      </c>
      <c r="C4125" s="31" t="s">
        <v>2408</v>
      </c>
      <c r="D4125" s="41">
        <v>16.250689799369511</v>
      </c>
      <c r="E4125" s="31" t="s">
        <v>2409</v>
      </c>
      <c r="F4125" s="35" t="str">
        <f>INDEX('Crosswalk Particulates'!$B:$B,MATCH('2017 EPA Data'!A4125,'Crosswalk Particulates'!$A:$A,0))</f>
        <v>Commercial Buildings Sector</v>
      </c>
      <c r="G4125" s="39">
        <f>INDEX('Crosswalk Particulates'!$E:$E,MATCH('2017 EPA Data'!$B4125,'Crosswalk Particulates'!$D:$D,0))</f>
        <v>0</v>
      </c>
      <c r="H4125" s="50">
        <f t="shared" si="64"/>
        <v>0</v>
      </c>
    </row>
    <row r="4126" spans="1:8" hidden="1" x14ac:dyDescent="0.25">
      <c r="A4126" s="31" t="s">
        <v>2429</v>
      </c>
      <c r="B4126" s="31" t="s">
        <v>2679</v>
      </c>
      <c r="C4126" s="31" t="s">
        <v>2408</v>
      </c>
      <c r="D4126" s="41">
        <v>16.246594724000001</v>
      </c>
      <c r="E4126" s="31" t="s">
        <v>2409</v>
      </c>
      <c r="F4126" s="35" t="str">
        <f>INDEX('Crosswalk Particulates'!$B:$B,MATCH('2017 EPA Data'!A4126,'Crosswalk Particulates'!$A:$A,0))</f>
        <v>process-other-industry</v>
      </c>
      <c r="G4126" s="39">
        <f>INDEX('Crosswalk Particulates'!$E:$E,MATCH('2017 EPA Data'!$B4126,'Crosswalk Particulates'!$D:$D,0))</f>
        <v>0</v>
      </c>
      <c r="H4126" s="50">
        <f t="shared" si="64"/>
        <v>0</v>
      </c>
    </row>
    <row r="4127" spans="1:8" hidden="1" x14ac:dyDescent="0.25">
      <c r="A4127" s="31" t="s">
        <v>2473</v>
      </c>
      <c r="B4127" s="31" t="s">
        <v>2544</v>
      </c>
      <c r="C4127" s="31" t="s">
        <v>2408</v>
      </c>
      <c r="D4127" s="41">
        <v>16.187105541445909</v>
      </c>
      <c r="E4127" s="31" t="s">
        <v>2409</v>
      </c>
      <c r="F4127" s="35" t="str">
        <f>INDEX('Crosswalk Particulates'!$B:$B,MATCH('2017 EPA Data'!A4127,'Crosswalk Particulates'!$A:$A,0))</f>
        <v>Commercial Buildings Sector</v>
      </c>
      <c r="G4127" s="39">
        <f>INDEX('Crosswalk Particulates'!$E:$E,MATCH('2017 EPA Data'!$B4127,'Crosswalk Particulates'!$D:$D,0))</f>
        <v>0</v>
      </c>
      <c r="H4127" s="50">
        <f t="shared" si="64"/>
        <v>0</v>
      </c>
    </row>
    <row r="4128" spans="1:8" hidden="1" x14ac:dyDescent="0.25">
      <c r="A4128" s="31" t="s">
        <v>2498</v>
      </c>
      <c r="B4128" s="31" t="s">
        <v>2604</v>
      </c>
      <c r="C4128" s="31" t="s">
        <v>2408</v>
      </c>
      <c r="D4128" s="41">
        <v>16.146008738568401</v>
      </c>
      <c r="E4128" s="31" t="s">
        <v>2409</v>
      </c>
      <c r="F4128" s="35" t="str">
        <f>INDEX('Crosswalk Particulates'!$B:$B,MATCH('2017 EPA Data'!A4128,'Crosswalk Particulates'!$A:$A,0))</f>
        <v>process-cement-industry</v>
      </c>
      <c r="G4128" s="39">
        <f>INDEX('Crosswalk Particulates'!$E:$E,MATCH('2017 EPA Data'!$B4128,'Crosswalk Particulates'!$D:$D,0))</f>
        <v>0</v>
      </c>
      <c r="H4128" s="50">
        <f t="shared" si="64"/>
        <v>0</v>
      </c>
    </row>
    <row r="4129" spans="1:8" hidden="1" x14ac:dyDescent="0.25">
      <c r="A4129" s="31" t="s">
        <v>2499</v>
      </c>
      <c r="B4129" s="31" t="s">
        <v>2621</v>
      </c>
      <c r="C4129" s="31" t="s">
        <v>2408</v>
      </c>
      <c r="D4129" s="41">
        <v>16.070934520000002</v>
      </c>
      <c r="E4129" s="31" t="s">
        <v>2409</v>
      </c>
      <c r="F4129" s="35" t="str">
        <f>INDEX('Crosswalk Particulates'!$B:$B,MATCH('2017 EPA Data'!A4129,'Crosswalk Particulates'!$A:$A,0))</f>
        <v>Electricity Sector</v>
      </c>
      <c r="G4129" s="39">
        <f>INDEX('Crosswalk Particulates'!$E:$E,MATCH('2017 EPA Data'!$B4129,'Crosswalk Particulates'!$D:$D,0))</f>
        <v>0</v>
      </c>
      <c r="H4129" s="50">
        <f t="shared" si="64"/>
        <v>0</v>
      </c>
    </row>
    <row r="4130" spans="1:8" hidden="1" x14ac:dyDescent="0.25">
      <c r="A4130" s="31" t="s">
        <v>2486</v>
      </c>
      <c r="B4130" s="31" t="s">
        <v>2484</v>
      </c>
      <c r="C4130" s="31" t="s">
        <v>2408</v>
      </c>
      <c r="D4130" s="41">
        <v>16.052</v>
      </c>
      <c r="E4130" s="31" t="s">
        <v>2409</v>
      </c>
      <c r="F4130" s="35" t="str">
        <f>INDEX('Crosswalk Particulates'!$B:$B,MATCH('2017 EPA Data'!A4130,'Crosswalk Particulates'!$A:$A,0))</f>
        <v>process-other-industry</v>
      </c>
      <c r="G4130" s="39">
        <f>INDEX('Crosswalk Particulates'!$E:$E,MATCH('2017 EPA Data'!$B4130,'Crosswalk Particulates'!$D:$D,0))</f>
        <v>0</v>
      </c>
      <c r="H4130" s="50">
        <f t="shared" si="64"/>
        <v>0</v>
      </c>
    </row>
    <row r="4131" spans="1:8" hidden="1" x14ac:dyDescent="0.25">
      <c r="A4131" s="31" t="s">
        <v>2560</v>
      </c>
      <c r="B4131" s="31" t="s">
        <v>2470</v>
      </c>
      <c r="C4131" s="31" t="s">
        <v>2408</v>
      </c>
      <c r="D4131" s="41">
        <v>16.05</v>
      </c>
      <c r="E4131" s="31" t="s">
        <v>2409</v>
      </c>
      <c r="F4131" s="35" t="str">
        <f>INDEX('Crosswalk Particulates'!$B:$B,MATCH('2017 EPA Data'!A4131,'Crosswalk Particulates'!$A:$A,0))</f>
        <v>Commercial Buildings Sector</v>
      </c>
      <c r="G4131" s="39">
        <f>INDEX('Crosswalk Particulates'!$E:$E,MATCH('2017 EPA Data'!$B4131,'Crosswalk Particulates'!$D:$D,0))</f>
        <v>0</v>
      </c>
      <c r="H4131" s="50">
        <f t="shared" si="64"/>
        <v>0</v>
      </c>
    </row>
    <row r="4132" spans="1:8" hidden="1" x14ac:dyDescent="0.25">
      <c r="A4132" s="31" t="s">
        <v>2429</v>
      </c>
      <c r="B4132" s="31" t="s">
        <v>2544</v>
      </c>
      <c r="C4132" s="31" t="s">
        <v>2408</v>
      </c>
      <c r="D4132" s="41">
        <v>16.04776596570656</v>
      </c>
      <c r="E4132" s="31" t="s">
        <v>2409</v>
      </c>
      <c r="F4132" s="35" t="str">
        <f>INDEX('Crosswalk Particulates'!$B:$B,MATCH('2017 EPA Data'!A4132,'Crosswalk Particulates'!$A:$A,0))</f>
        <v>process-other-industry</v>
      </c>
      <c r="G4132" s="39">
        <f>INDEX('Crosswalk Particulates'!$E:$E,MATCH('2017 EPA Data'!$B4132,'Crosswalk Particulates'!$D:$D,0))</f>
        <v>0</v>
      </c>
      <c r="H4132" s="50">
        <f t="shared" si="64"/>
        <v>0</v>
      </c>
    </row>
    <row r="4133" spans="1:8" hidden="1" x14ac:dyDescent="0.25">
      <c r="A4133" s="31" t="s">
        <v>2560</v>
      </c>
      <c r="B4133" s="31" t="s">
        <v>2573</v>
      </c>
      <c r="C4133" s="31" t="s">
        <v>2408</v>
      </c>
      <c r="D4133" s="41">
        <v>16.012</v>
      </c>
      <c r="E4133" s="31" t="s">
        <v>2409</v>
      </c>
      <c r="F4133" s="35" t="str">
        <f>INDEX('Crosswalk Particulates'!$B:$B,MATCH('2017 EPA Data'!A4133,'Crosswalk Particulates'!$A:$A,0))</f>
        <v>Commercial Buildings Sector</v>
      </c>
      <c r="G4133" s="39">
        <f>INDEX('Crosswalk Particulates'!$E:$E,MATCH('2017 EPA Data'!$B4133,'Crosswalk Particulates'!$D:$D,0))</f>
        <v>0</v>
      </c>
      <c r="H4133" s="50">
        <f t="shared" si="64"/>
        <v>0</v>
      </c>
    </row>
    <row r="4134" spans="1:8" hidden="1" x14ac:dyDescent="0.25">
      <c r="A4134" s="31" t="s">
        <v>2438</v>
      </c>
      <c r="B4134" s="31" t="s">
        <v>2660</v>
      </c>
      <c r="C4134" s="31" t="s">
        <v>2408</v>
      </c>
      <c r="D4134" s="41">
        <v>15.964</v>
      </c>
      <c r="E4134" s="31" t="s">
        <v>2409</v>
      </c>
      <c r="F4134" s="35" t="str">
        <f>INDEX('Crosswalk Particulates'!$B:$B,MATCH('2017 EPA Data'!A4134,'Crosswalk Particulates'!$A:$A,0))</f>
        <v>process-other-industry</v>
      </c>
      <c r="G4134" s="39">
        <f>INDEX('Crosswalk Particulates'!$E:$E,MATCH('2017 EPA Data'!$B4134,'Crosswalk Particulates'!$D:$D,0))</f>
        <v>0</v>
      </c>
      <c r="H4134" s="50">
        <f t="shared" si="64"/>
        <v>0</v>
      </c>
    </row>
    <row r="4135" spans="1:8" hidden="1" x14ac:dyDescent="0.25">
      <c r="A4135" s="31" t="s">
        <v>2555</v>
      </c>
      <c r="B4135" s="31" t="s">
        <v>2606</v>
      </c>
      <c r="C4135" s="31" t="s">
        <v>2408</v>
      </c>
      <c r="D4135" s="41">
        <v>15.954582458000001</v>
      </c>
      <c r="E4135" s="31" t="s">
        <v>2409</v>
      </c>
      <c r="F4135" s="35" t="str">
        <f>INDEX('Crosswalk Particulates'!$B:$B,MATCH('2017 EPA Data'!A4135,'Crosswalk Particulates'!$A:$A,0))</f>
        <v>Commercial Buildings Sector</v>
      </c>
      <c r="G4135" s="39">
        <f>INDEX('Crosswalk Particulates'!$E:$E,MATCH('2017 EPA Data'!$B4135,'Crosswalk Particulates'!$D:$D,0))</f>
        <v>0</v>
      </c>
      <c r="H4135" s="50">
        <f t="shared" si="64"/>
        <v>0</v>
      </c>
    </row>
    <row r="4136" spans="1:8" hidden="1" x14ac:dyDescent="0.25">
      <c r="A4136" s="31" t="s">
        <v>2438</v>
      </c>
      <c r="B4136" s="31" t="s">
        <v>2691</v>
      </c>
      <c r="C4136" s="31" t="s">
        <v>2408</v>
      </c>
      <c r="D4136" s="41">
        <v>15.79</v>
      </c>
      <c r="E4136" s="31" t="s">
        <v>2409</v>
      </c>
      <c r="F4136" s="35" t="str">
        <f>INDEX('Crosswalk Particulates'!$B:$B,MATCH('2017 EPA Data'!A4136,'Crosswalk Particulates'!$A:$A,0))</f>
        <v>process-other-industry</v>
      </c>
      <c r="G4136" s="39">
        <f>INDEX('Crosswalk Particulates'!$E:$E,MATCH('2017 EPA Data'!$B4136,'Crosswalk Particulates'!$D:$D,0))</f>
        <v>0</v>
      </c>
      <c r="H4136" s="50">
        <f t="shared" si="64"/>
        <v>0</v>
      </c>
    </row>
    <row r="4137" spans="1:8" hidden="1" x14ac:dyDescent="0.25">
      <c r="A4137" s="31" t="s">
        <v>2583</v>
      </c>
      <c r="B4137" s="31" t="s">
        <v>2512</v>
      </c>
      <c r="C4137" s="31" t="s">
        <v>2408</v>
      </c>
      <c r="D4137" s="41">
        <v>15.734477304386525</v>
      </c>
      <c r="E4137" s="31" t="s">
        <v>2409</v>
      </c>
      <c r="F4137" s="35" t="str">
        <f>INDEX('Crosswalk Particulates'!$B:$B,MATCH('2017 EPA Data'!A4137,'Crosswalk Particulates'!$A:$A,0))</f>
        <v>Residential Buildings Sector</v>
      </c>
      <c r="G4137" s="39">
        <f>INDEX('Crosswalk Particulates'!$E:$E,MATCH('2017 EPA Data'!$B4137,'Crosswalk Particulates'!$D:$D,0))</f>
        <v>0</v>
      </c>
      <c r="H4137" s="50">
        <f t="shared" si="64"/>
        <v>0</v>
      </c>
    </row>
    <row r="4138" spans="1:8" hidden="1" x14ac:dyDescent="0.25">
      <c r="A4138" s="31" t="s">
        <v>2520</v>
      </c>
      <c r="B4138" s="31" t="s">
        <v>2465</v>
      </c>
      <c r="C4138" s="31" t="s">
        <v>2408</v>
      </c>
      <c r="D4138" s="41">
        <v>15.688212399999999</v>
      </c>
      <c r="E4138" s="31" t="s">
        <v>2409</v>
      </c>
      <c r="F4138" s="35" t="str">
        <f>INDEX('Crosswalk Particulates'!$B:$B,MATCH('2017 EPA Data'!A4138,'Crosswalk Particulates'!$A:$A,0))</f>
        <v>industry-fuel-oil</v>
      </c>
      <c r="G4138" s="39">
        <f>INDEX('Crosswalk Particulates'!$E:$E,MATCH('2017 EPA Data'!$B4138,'Crosswalk Particulates'!$D:$D,0))</f>
        <v>0</v>
      </c>
      <c r="H4138" s="50">
        <f t="shared" si="64"/>
        <v>0</v>
      </c>
    </row>
    <row r="4139" spans="1:8" hidden="1" x14ac:dyDescent="0.25">
      <c r="A4139" s="31" t="s">
        <v>2540</v>
      </c>
      <c r="B4139" s="31" t="s">
        <v>2670</v>
      </c>
      <c r="C4139" s="31" t="s">
        <v>2408</v>
      </c>
      <c r="D4139" s="41">
        <v>15.68</v>
      </c>
      <c r="E4139" s="31" t="s">
        <v>2409</v>
      </c>
      <c r="F4139" s="35" t="str">
        <f>INDEX('Crosswalk Particulates'!$B:$B,MATCH('2017 EPA Data'!A4139,'Crosswalk Particulates'!$A:$A,0))</f>
        <v>Electricity Sector</v>
      </c>
      <c r="G4139" s="39">
        <f>INDEX('Crosswalk Particulates'!$E:$E,MATCH('2017 EPA Data'!$B4139,'Crosswalk Particulates'!$D:$D,0))</f>
        <v>0</v>
      </c>
      <c r="H4139" s="50">
        <f t="shared" si="64"/>
        <v>0</v>
      </c>
    </row>
    <row r="4140" spans="1:8" hidden="1" x14ac:dyDescent="0.25">
      <c r="A4140" s="31" t="s">
        <v>2421</v>
      </c>
      <c r="B4140" s="31" t="s">
        <v>2521</v>
      </c>
      <c r="D4140" s="41">
        <v>15.51759424506</v>
      </c>
      <c r="E4140" s="31" t="s">
        <v>2413</v>
      </c>
      <c r="F4140" s="35" t="str">
        <f>INDEX('Crosswalk Particulates'!$B:$B,MATCH('2017 EPA Data'!A4140,'Crosswalk Particulates'!$A:$A,0))</f>
        <v>process-other-industry</v>
      </c>
      <c r="G4140" s="39">
        <f>INDEX('Crosswalk Particulates'!$E:$E,MATCH('2017 EPA Data'!$B4140,'Crosswalk Particulates'!$D:$D,0))</f>
        <v>0</v>
      </c>
      <c r="H4140" s="50">
        <f t="shared" si="64"/>
        <v>14077341.442117009</v>
      </c>
    </row>
    <row r="4141" spans="1:8" hidden="1" x14ac:dyDescent="0.25">
      <c r="A4141" s="31" t="s">
        <v>2463</v>
      </c>
      <c r="B4141" s="31" t="s">
        <v>2428</v>
      </c>
      <c r="C4141" s="31" t="s">
        <v>2408</v>
      </c>
      <c r="D4141" s="41">
        <v>15.449708943999999</v>
      </c>
      <c r="E4141" s="31" t="s">
        <v>2409</v>
      </c>
      <c r="F4141" s="35" t="str">
        <f>INDEX('Crosswalk Particulates'!$B:$B,MATCH('2017 EPA Data'!A4141,'Crosswalk Particulates'!$A:$A,0))</f>
        <v>process-other-industry</v>
      </c>
      <c r="G4141" s="39">
        <f>INDEX('Crosswalk Particulates'!$E:$E,MATCH('2017 EPA Data'!$B4141,'Crosswalk Particulates'!$D:$D,0))</f>
        <v>0</v>
      </c>
      <c r="H4141" s="50">
        <f t="shared" si="64"/>
        <v>0</v>
      </c>
    </row>
    <row r="4142" spans="1:8" hidden="1" x14ac:dyDescent="0.25">
      <c r="A4142" s="31" t="s">
        <v>2483</v>
      </c>
      <c r="B4142" s="31" t="s">
        <v>2574</v>
      </c>
      <c r="C4142" s="31" t="s">
        <v>2408</v>
      </c>
      <c r="D4142" s="41">
        <v>15.38</v>
      </c>
      <c r="E4142" s="31" t="s">
        <v>2409</v>
      </c>
      <c r="F4142" s="35" t="str">
        <f>INDEX('Crosswalk Particulates'!$B:$B,MATCH('2017 EPA Data'!A4142,'Crosswalk Particulates'!$A:$A,0))</f>
        <v>process-ngps-industry</v>
      </c>
      <c r="G4142" s="39">
        <f>INDEX('Crosswalk Particulates'!$E:$E,MATCH('2017 EPA Data'!$B4142,'Crosswalk Particulates'!$D:$D,0))</f>
        <v>0</v>
      </c>
      <c r="H4142" s="50">
        <f t="shared" si="64"/>
        <v>0</v>
      </c>
    </row>
    <row r="4143" spans="1:8" hidden="1" x14ac:dyDescent="0.25">
      <c r="A4143" s="31" t="s">
        <v>2483</v>
      </c>
      <c r="B4143" s="31" t="s">
        <v>2685</v>
      </c>
      <c r="C4143" s="31" t="s">
        <v>2408</v>
      </c>
      <c r="D4143" s="41">
        <v>15.38</v>
      </c>
      <c r="E4143" s="31" t="s">
        <v>2409</v>
      </c>
      <c r="F4143" s="35" t="str">
        <f>INDEX('Crosswalk Particulates'!$B:$B,MATCH('2017 EPA Data'!A4143,'Crosswalk Particulates'!$A:$A,0))</f>
        <v>process-ngps-industry</v>
      </c>
      <c r="G4143" s="39">
        <f>INDEX('Crosswalk Particulates'!$E:$E,MATCH('2017 EPA Data'!$B4143,'Crosswalk Particulates'!$D:$D,0))</f>
        <v>0</v>
      </c>
      <c r="H4143" s="50">
        <f t="shared" si="64"/>
        <v>0</v>
      </c>
    </row>
    <row r="4144" spans="1:8" hidden="1" x14ac:dyDescent="0.25">
      <c r="A4144" s="31" t="s">
        <v>2483</v>
      </c>
      <c r="B4144" s="31" t="s">
        <v>2696</v>
      </c>
      <c r="C4144" s="31" t="s">
        <v>2408</v>
      </c>
      <c r="D4144" s="41">
        <v>15.38</v>
      </c>
      <c r="E4144" s="31" t="s">
        <v>2409</v>
      </c>
      <c r="F4144" s="35" t="str">
        <f>INDEX('Crosswalk Particulates'!$B:$B,MATCH('2017 EPA Data'!A4144,'Crosswalk Particulates'!$A:$A,0))</f>
        <v>process-ngps-industry</v>
      </c>
      <c r="G4144" s="39">
        <f>INDEX('Crosswalk Particulates'!$E:$E,MATCH('2017 EPA Data'!$B4144,'Crosswalk Particulates'!$D:$D,0))</f>
        <v>0</v>
      </c>
      <c r="H4144" s="50">
        <f t="shared" si="64"/>
        <v>0</v>
      </c>
    </row>
    <row r="4145" spans="1:8" hidden="1" x14ac:dyDescent="0.25">
      <c r="A4145" s="31" t="s">
        <v>2483</v>
      </c>
      <c r="B4145" s="31" t="s">
        <v>2670</v>
      </c>
      <c r="C4145" s="31" t="s">
        <v>2408</v>
      </c>
      <c r="D4145" s="41">
        <v>15.38</v>
      </c>
      <c r="E4145" s="31" t="s">
        <v>2409</v>
      </c>
      <c r="F4145" s="35" t="str">
        <f>INDEX('Crosswalk Particulates'!$B:$B,MATCH('2017 EPA Data'!A4145,'Crosswalk Particulates'!$A:$A,0))</f>
        <v>process-ngps-industry</v>
      </c>
      <c r="G4145" s="39">
        <f>INDEX('Crosswalk Particulates'!$E:$E,MATCH('2017 EPA Data'!$B4145,'Crosswalk Particulates'!$D:$D,0))</f>
        <v>0</v>
      </c>
      <c r="H4145" s="50">
        <f t="shared" si="64"/>
        <v>0</v>
      </c>
    </row>
    <row r="4146" spans="1:8" hidden="1" x14ac:dyDescent="0.25">
      <c r="A4146" s="31" t="s">
        <v>2483</v>
      </c>
      <c r="B4146" s="31" t="s">
        <v>2638</v>
      </c>
      <c r="C4146" s="31" t="s">
        <v>2408</v>
      </c>
      <c r="D4146" s="41">
        <v>15.38</v>
      </c>
      <c r="E4146" s="31" t="s">
        <v>2409</v>
      </c>
      <c r="F4146" s="35" t="str">
        <f>INDEX('Crosswalk Particulates'!$B:$B,MATCH('2017 EPA Data'!A4146,'Crosswalk Particulates'!$A:$A,0))</f>
        <v>process-ngps-industry</v>
      </c>
      <c r="G4146" s="39">
        <f>INDEX('Crosswalk Particulates'!$E:$E,MATCH('2017 EPA Data'!$B4146,'Crosswalk Particulates'!$D:$D,0))</f>
        <v>0</v>
      </c>
      <c r="H4146" s="50">
        <f t="shared" si="64"/>
        <v>0</v>
      </c>
    </row>
    <row r="4147" spans="1:8" hidden="1" x14ac:dyDescent="0.25">
      <c r="A4147" s="31" t="s">
        <v>2483</v>
      </c>
      <c r="B4147" s="31" t="s">
        <v>2699</v>
      </c>
      <c r="C4147" s="31" t="s">
        <v>2408</v>
      </c>
      <c r="D4147" s="41">
        <v>15.38</v>
      </c>
      <c r="E4147" s="31" t="s">
        <v>2409</v>
      </c>
      <c r="F4147" s="35" t="str">
        <f>INDEX('Crosswalk Particulates'!$B:$B,MATCH('2017 EPA Data'!A4147,'Crosswalk Particulates'!$A:$A,0))</f>
        <v>process-ngps-industry</v>
      </c>
      <c r="G4147" s="39">
        <f>INDEX('Crosswalk Particulates'!$E:$E,MATCH('2017 EPA Data'!$B4147,'Crosswalk Particulates'!$D:$D,0))</f>
        <v>0</v>
      </c>
      <c r="H4147" s="50">
        <f t="shared" si="64"/>
        <v>0</v>
      </c>
    </row>
    <row r="4148" spans="1:8" hidden="1" x14ac:dyDescent="0.25">
      <c r="A4148" s="31" t="s">
        <v>2444</v>
      </c>
      <c r="B4148" s="31" t="s">
        <v>2602</v>
      </c>
      <c r="C4148" s="31" t="s">
        <v>2408</v>
      </c>
      <c r="D4148" s="41">
        <v>15.342790000000001</v>
      </c>
      <c r="E4148" s="31" t="s">
        <v>2409</v>
      </c>
      <c r="F4148" s="35" t="str">
        <f>INDEX('Crosswalk Particulates'!$B:$B,MATCH('2017 EPA Data'!A4148,'Crosswalk Particulates'!$A:$A,0))</f>
        <v>process-other-industry</v>
      </c>
      <c r="G4148" s="39">
        <f>INDEX('Crosswalk Particulates'!$E:$E,MATCH('2017 EPA Data'!$B4148,'Crosswalk Particulates'!$D:$D,0))</f>
        <v>0</v>
      </c>
      <c r="H4148" s="50">
        <f t="shared" si="64"/>
        <v>0</v>
      </c>
    </row>
    <row r="4149" spans="1:8" hidden="1" x14ac:dyDescent="0.25">
      <c r="A4149" s="31" t="s">
        <v>2450</v>
      </c>
      <c r="B4149" s="31" t="s">
        <v>2727</v>
      </c>
      <c r="C4149" s="31" t="s">
        <v>2408</v>
      </c>
      <c r="D4149" s="41">
        <v>15.33212</v>
      </c>
      <c r="E4149" s="31" t="s">
        <v>2409</v>
      </c>
      <c r="F4149" s="35" t="str">
        <f>INDEX('Crosswalk Particulates'!$B:$B,MATCH('2017 EPA Data'!A4149,'Crosswalk Particulates'!$A:$A,0))</f>
        <v>process-waste-industry</v>
      </c>
      <c r="G4149" s="39">
        <f>INDEX('Crosswalk Particulates'!$E:$E,MATCH('2017 EPA Data'!$B4149,'Crosswalk Particulates'!$D:$D,0))</f>
        <v>0</v>
      </c>
      <c r="H4149" s="50">
        <f t="shared" si="64"/>
        <v>0</v>
      </c>
    </row>
    <row r="4150" spans="1:8" hidden="1" x14ac:dyDescent="0.25">
      <c r="A4150" s="31" t="s">
        <v>2429</v>
      </c>
      <c r="B4150" s="31" t="s">
        <v>2618</v>
      </c>
      <c r="C4150" s="31" t="s">
        <v>2408</v>
      </c>
      <c r="D4150" s="41">
        <v>15.324350000000001</v>
      </c>
      <c r="E4150" s="31" t="s">
        <v>2409</v>
      </c>
      <c r="F4150" s="35" t="str">
        <f>INDEX('Crosswalk Particulates'!$B:$B,MATCH('2017 EPA Data'!A4150,'Crosswalk Particulates'!$A:$A,0))</f>
        <v>process-other-industry</v>
      </c>
      <c r="G4150" s="39">
        <f>INDEX('Crosswalk Particulates'!$E:$E,MATCH('2017 EPA Data'!$B4150,'Crosswalk Particulates'!$D:$D,0))</f>
        <v>0</v>
      </c>
      <c r="H4150" s="50">
        <f t="shared" si="64"/>
        <v>0</v>
      </c>
    </row>
    <row r="4151" spans="1:8" hidden="1" x14ac:dyDescent="0.25">
      <c r="A4151" s="31" t="s">
        <v>2444</v>
      </c>
      <c r="B4151" s="31" t="s">
        <v>2439</v>
      </c>
      <c r="C4151" s="31" t="s">
        <v>2408</v>
      </c>
      <c r="D4151" s="41">
        <v>15.2826567</v>
      </c>
      <c r="E4151" s="31" t="s">
        <v>2409</v>
      </c>
      <c r="F4151" s="35" t="str">
        <f>INDEX('Crosswalk Particulates'!$B:$B,MATCH('2017 EPA Data'!A4151,'Crosswalk Particulates'!$A:$A,0))</f>
        <v>process-other-industry</v>
      </c>
      <c r="G4151" s="39">
        <f>INDEX('Crosswalk Particulates'!$E:$E,MATCH('2017 EPA Data'!$B4151,'Crosswalk Particulates'!$D:$D,0))</f>
        <v>0</v>
      </c>
      <c r="H4151" s="50">
        <f t="shared" si="64"/>
        <v>0</v>
      </c>
    </row>
    <row r="4152" spans="1:8" hidden="1" x14ac:dyDescent="0.25">
      <c r="A4152" s="31" t="s">
        <v>2499</v>
      </c>
      <c r="B4152" s="31" t="s">
        <v>2604</v>
      </c>
      <c r="C4152" s="31" t="s">
        <v>2408</v>
      </c>
      <c r="D4152" s="41">
        <v>15.231999999999999</v>
      </c>
      <c r="E4152" s="31" t="s">
        <v>2409</v>
      </c>
      <c r="F4152" s="35" t="str">
        <f>INDEX('Crosswalk Particulates'!$B:$B,MATCH('2017 EPA Data'!A4152,'Crosswalk Particulates'!$A:$A,0))</f>
        <v>Electricity Sector</v>
      </c>
      <c r="G4152" s="39">
        <f>INDEX('Crosswalk Particulates'!$E:$E,MATCH('2017 EPA Data'!$B4152,'Crosswalk Particulates'!$D:$D,0))</f>
        <v>0</v>
      </c>
      <c r="H4152" s="50">
        <f t="shared" si="64"/>
        <v>0</v>
      </c>
    </row>
    <row r="4153" spans="1:8" hidden="1" x14ac:dyDescent="0.25">
      <c r="A4153" s="31" t="s">
        <v>2546</v>
      </c>
      <c r="B4153" s="31" t="s">
        <v>2712</v>
      </c>
      <c r="C4153" s="31" t="s">
        <v>2408</v>
      </c>
      <c r="D4153" s="41">
        <v>15.11734</v>
      </c>
      <c r="E4153" s="31" t="s">
        <v>2409</v>
      </c>
      <c r="F4153" s="35" t="str">
        <f>INDEX('Crosswalk Particulates'!$B:$B,MATCH('2017 EPA Data'!A4153,'Crosswalk Particulates'!$A:$A,0))</f>
        <v>Commercial Buildings Sector</v>
      </c>
      <c r="G4153" s="39">
        <f>INDEX('Crosswalk Particulates'!$E:$E,MATCH('2017 EPA Data'!$B4153,'Crosswalk Particulates'!$D:$D,0))</f>
        <v>0</v>
      </c>
      <c r="H4153" s="50">
        <f t="shared" si="64"/>
        <v>0</v>
      </c>
    </row>
    <row r="4154" spans="1:8" hidden="1" x14ac:dyDescent="0.25">
      <c r="A4154" s="31" t="s">
        <v>2473</v>
      </c>
      <c r="B4154" s="31" t="s">
        <v>2672</v>
      </c>
      <c r="C4154" s="31" t="s">
        <v>2408</v>
      </c>
      <c r="D4154" s="41">
        <v>15.083794912076399</v>
      </c>
      <c r="E4154" s="31" t="s">
        <v>2409</v>
      </c>
      <c r="F4154" s="35" t="str">
        <f>INDEX('Crosswalk Particulates'!$B:$B,MATCH('2017 EPA Data'!A4154,'Crosswalk Particulates'!$A:$A,0))</f>
        <v>Commercial Buildings Sector</v>
      </c>
      <c r="G4154" s="39">
        <f>INDEX('Crosswalk Particulates'!$E:$E,MATCH('2017 EPA Data'!$B4154,'Crosswalk Particulates'!$D:$D,0))</f>
        <v>0</v>
      </c>
      <c r="H4154" s="50">
        <f t="shared" si="64"/>
        <v>0</v>
      </c>
    </row>
    <row r="4155" spans="1:8" hidden="1" x14ac:dyDescent="0.25">
      <c r="A4155" s="31" t="s">
        <v>2540</v>
      </c>
      <c r="B4155" s="31" t="s">
        <v>2517</v>
      </c>
      <c r="C4155" s="31" t="s">
        <v>2408</v>
      </c>
      <c r="D4155" s="41">
        <v>15.007422778409564</v>
      </c>
      <c r="E4155" s="31" t="s">
        <v>2409</v>
      </c>
      <c r="F4155" s="35" t="str">
        <f>INDEX('Crosswalk Particulates'!$B:$B,MATCH('2017 EPA Data'!A4155,'Crosswalk Particulates'!$A:$A,0))</f>
        <v>Electricity Sector</v>
      </c>
      <c r="G4155" s="39">
        <f>INDEX('Crosswalk Particulates'!$E:$E,MATCH('2017 EPA Data'!$B4155,'Crosswalk Particulates'!$D:$D,0))</f>
        <v>0</v>
      </c>
      <c r="H4155" s="50">
        <f t="shared" si="64"/>
        <v>0</v>
      </c>
    </row>
    <row r="4156" spans="1:8" hidden="1" x14ac:dyDescent="0.25">
      <c r="A4156" s="31" t="s">
        <v>2410</v>
      </c>
      <c r="B4156" s="31" t="s">
        <v>2701</v>
      </c>
      <c r="C4156" s="31" t="s">
        <v>2408</v>
      </c>
      <c r="D4156" s="41">
        <v>15.001519999999999</v>
      </c>
      <c r="E4156" s="31" t="s">
        <v>2409</v>
      </c>
      <c r="F4156" s="35" t="str">
        <f>INDEX('Crosswalk Particulates'!$B:$B,MATCH('2017 EPA Data'!A4156,'Crosswalk Particulates'!$A:$A,0))</f>
        <v>process-other-industry</v>
      </c>
      <c r="G4156" s="39">
        <f>INDEX('Crosswalk Particulates'!$E:$E,MATCH('2017 EPA Data'!$B4156,'Crosswalk Particulates'!$D:$D,0))</f>
        <v>0</v>
      </c>
      <c r="H4156" s="50">
        <f t="shared" si="64"/>
        <v>0</v>
      </c>
    </row>
    <row r="4157" spans="1:8" hidden="1" x14ac:dyDescent="0.25">
      <c r="A4157" s="31" t="s">
        <v>2410</v>
      </c>
      <c r="B4157" s="31" t="s">
        <v>2712</v>
      </c>
      <c r="C4157" s="31" t="s">
        <v>2408</v>
      </c>
      <c r="D4157" s="41">
        <v>15</v>
      </c>
      <c r="E4157" s="31" t="s">
        <v>2409</v>
      </c>
      <c r="F4157" s="35" t="str">
        <f>INDEX('Crosswalk Particulates'!$B:$B,MATCH('2017 EPA Data'!A4157,'Crosswalk Particulates'!$A:$A,0))</f>
        <v>process-other-industry</v>
      </c>
      <c r="G4157" s="39">
        <f>INDEX('Crosswalk Particulates'!$E:$E,MATCH('2017 EPA Data'!$B4157,'Crosswalk Particulates'!$D:$D,0))</f>
        <v>0</v>
      </c>
      <c r="H4157" s="50">
        <f t="shared" si="64"/>
        <v>0</v>
      </c>
    </row>
    <row r="4158" spans="1:8" hidden="1" x14ac:dyDescent="0.25">
      <c r="A4158" s="31" t="s">
        <v>2421</v>
      </c>
      <c r="B4158" s="31" t="s">
        <v>2575</v>
      </c>
      <c r="C4158" s="31" t="s">
        <v>2408</v>
      </c>
      <c r="D4158" s="41">
        <v>14.904463711342</v>
      </c>
      <c r="E4158" s="31" t="s">
        <v>2409</v>
      </c>
      <c r="F4158" s="35" t="str">
        <f>INDEX('Crosswalk Particulates'!$B:$B,MATCH('2017 EPA Data'!A4158,'Crosswalk Particulates'!$A:$A,0))</f>
        <v>process-other-industry</v>
      </c>
      <c r="G4158" s="39">
        <f>INDEX('Crosswalk Particulates'!$E:$E,MATCH('2017 EPA Data'!$B4158,'Crosswalk Particulates'!$D:$D,0))</f>
        <v>0</v>
      </c>
      <c r="H4158" s="50">
        <f t="shared" si="64"/>
        <v>0</v>
      </c>
    </row>
    <row r="4159" spans="1:8" hidden="1" x14ac:dyDescent="0.25">
      <c r="A4159" s="31" t="s">
        <v>2444</v>
      </c>
      <c r="B4159" s="31" t="s">
        <v>2525</v>
      </c>
      <c r="D4159" s="41">
        <v>14.837359975962826</v>
      </c>
      <c r="E4159" s="31" t="s">
        <v>2413</v>
      </c>
      <c r="F4159" s="35" t="str">
        <f>INDEX('Crosswalk Particulates'!$B:$B,MATCH('2017 EPA Data'!A4159,'Crosswalk Particulates'!$A:$A,0))</f>
        <v>process-other-industry</v>
      </c>
      <c r="G4159" s="39" t="str">
        <f>INDEX('Crosswalk Particulates'!$E:$E,MATCH('2017 EPA Data'!$B4159,'Crosswalk Particulates'!$D:$D,0))</f>
        <v>OC</v>
      </c>
      <c r="H4159" s="50">
        <f t="shared" si="64"/>
        <v>13460242.559681784</v>
      </c>
    </row>
    <row r="4160" spans="1:8" hidden="1" x14ac:dyDescent="0.25">
      <c r="A4160" s="31" t="s">
        <v>2450</v>
      </c>
      <c r="B4160" s="31" t="s">
        <v>2590</v>
      </c>
      <c r="C4160" s="31" t="s">
        <v>2408</v>
      </c>
      <c r="D4160" s="41">
        <v>14.622</v>
      </c>
      <c r="E4160" s="31" t="s">
        <v>2409</v>
      </c>
      <c r="F4160" s="35" t="str">
        <f>INDEX('Crosswalk Particulates'!$B:$B,MATCH('2017 EPA Data'!A4160,'Crosswalk Particulates'!$A:$A,0))</f>
        <v>process-waste-industry</v>
      </c>
      <c r="G4160" s="39">
        <f>INDEX('Crosswalk Particulates'!$E:$E,MATCH('2017 EPA Data'!$B4160,'Crosswalk Particulates'!$D:$D,0))</f>
        <v>0</v>
      </c>
      <c r="H4160" s="50">
        <f t="shared" si="64"/>
        <v>0</v>
      </c>
    </row>
    <row r="4161" spans="1:8" hidden="1" x14ac:dyDescent="0.25">
      <c r="A4161" s="31" t="s">
        <v>2446</v>
      </c>
      <c r="B4161" s="31" t="s">
        <v>2427</v>
      </c>
      <c r="C4161" s="31" t="s">
        <v>2408</v>
      </c>
      <c r="D4161" s="41">
        <v>14.56653723</v>
      </c>
      <c r="E4161" s="31" t="s">
        <v>2409</v>
      </c>
      <c r="F4161" s="35" t="str">
        <f>INDEX('Crosswalk Particulates'!$B:$B,MATCH('2017 EPA Data'!A4161,'Crosswalk Particulates'!$A:$A,0))</f>
        <v>process-other-industry</v>
      </c>
      <c r="G4161" s="39">
        <f>INDEX('Crosswalk Particulates'!$E:$E,MATCH('2017 EPA Data'!$B4161,'Crosswalk Particulates'!$D:$D,0))</f>
        <v>0</v>
      </c>
      <c r="H4161" s="50">
        <f t="shared" si="64"/>
        <v>0</v>
      </c>
    </row>
    <row r="4162" spans="1:8" hidden="1" x14ac:dyDescent="0.25">
      <c r="A4162" s="31" t="s">
        <v>2583</v>
      </c>
      <c r="B4162" s="31" t="s">
        <v>2547</v>
      </c>
      <c r="C4162" s="31" t="s">
        <v>2408</v>
      </c>
      <c r="D4162" s="41">
        <v>14.485732021731886</v>
      </c>
      <c r="E4162" s="31" t="s">
        <v>2409</v>
      </c>
      <c r="F4162" s="35" t="str">
        <f>INDEX('Crosswalk Particulates'!$B:$B,MATCH('2017 EPA Data'!A4162,'Crosswalk Particulates'!$A:$A,0))</f>
        <v>Residential Buildings Sector</v>
      </c>
      <c r="G4162" s="39">
        <f>INDEX('Crosswalk Particulates'!$E:$E,MATCH('2017 EPA Data'!$B4162,'Crosswalk Particulates'!$D:$D,0))</f>
        <v>0</v>
      </c>
      <c r="H4162" s="50">
        <f t="shared" si="64"/>
        <v>0</v>
      </c>
    </row>
    <row r="4163" spans="1:8" hidden="1" x14ac:dyDescent="0.25">
      <c r="A4163" s="31" t="s">
        <v>2556</v>
      </c>
      <c r="B4163" s="31" t="s">
        <v>2569</v>
      </c>
      <c r="C4163" s="31" t="s">
        <v>2408</v>
      </c>
      <c r="D4163" s="41">
        <v>14.452622</v>
      </c>
      <c r="E4163" s="31" t="s">
        <v>2409</v>
      </c>
      <c r="F4163" s="35" t="str">
        <f>INDEX('Crosswalk Particulates'!$B:$B,MATCH('2017 EPA Data'!A4163,'Crosswalk Particulates'!$A:$A,0))</f>
        <v>Commercial Buildings Sector</v>
      </c>
      <c r="G4163" s="39">
        <f>INDEX('Crosswalk Particulates'!$E:$E,MATCH('2017 EPA Data'!$B4163,'Crosswalk Particulates'!$D:$D,0))</f>
        <v>0</v>
      </c>
      <c r="H4163" s="50">
        <f t="shared" si="64"/>
        <v>0</v>
      </c>
    </row>
    <row r="4164" spans="1:8" hidden="1" x14ac:dyDescent="0.25">
      <c r="A4164" s="31" t="s">
        <v>2546</v>
      </c>
      <c r="B4164" s="31" t="s">
        <v>2611</v>
      </c>
      <c r="C4164" s="31" t="s">
        <v>2408</v>
      </c>
      <c r="D4164" s="41">
        <v>14.368897624000001</v>
      </c>
      <c r="E4164" s="31" t="s">
        <v>2409</v>
      </c>
      <c r="F4164" s="35" t="str">
        <f>INDEX('Crosswalk Particulates'!$B:$B,MATCH('2017 EPA Data'!A4164,'Crosswalk Particulates'!$A:$A,0))</f>
        <v>Commercial Buildings Sector</v>
      </c>
      <c r="G4164" s="39">
        <f>INDEX('Crosswalk Particulates'!$E:$E,MATCH('2017 EPA Data'!$B4164,'Crosswalk Particulates'!$D:$D,0))</f>
        <v>0</v>
      </c>
      <c r="H4164" s="50">
        <f t="shared" ref="H4164:H4227" si="65">IF(E4164="TON",D4164/metricton_to_shortton,0)*10^6</f>
        <v>0</v>
      </c>
    </row>
    <row r="4165" spans="1:8" hidden="1" x14ac:dyDescent="0.25">
      <c r="A4165" s="31" t="s">
        <v>2450</v>
      </c>
      <c r="B4165" s="31" t="s">
        <v>2728</v>
      </c>
      <c r="C4165" s="31" t="s">
        <v>2408</v>
      </c>
      <c r="D4165" s="41">
        <v>14.284000000000001</v>
      </c>
      <c r="E4165" s="31" t="s">
        <v>2409</v>
      </c>
      <c r="F4165" s="35" t="str">
        <f>INDEX('Crosswalk Particulates'!$B:$B,MATCH('2017 EPA Data'!A4165,'Crosswalk Particulates'!$A:$A,0))</f>
        <v>process-waste-industry</v>
      </c>
      <c r="G4165" s="39">
        <f>INDEX('Crosswalk Particulates'!$E:$E,MATCH('2017 EPA Data'!$B4165,'Crosswalk Particulates'!$D:$D,0))</f>
        <v>0</v>
      </c>
      <c r="H4165" s="50">
        <f t="shared" si="65"/>
        <v>0</v>
      </c>
    </row>
    <row r="4166" spans="1:8" hidden="1" x14ac:dyDescent="0.25">
      <c r="A4166" s="31" t="s">
        <v>2421</v>
      </c>
      <c r="B4166" s="31" t="s">
        <v>2604</v>
      </c>
      <c r="C4166" s="31" t="s">
        <v>2408</v>
      </c>
      <c r="D4166" s="41">
        <v>14.279236256920001</v>
      </c>
      <c r="E4166" s="31" t="s">
        <v>2409</v>
      </c>
      <c r="F4166" s="35" t="str">
        <f>INDEX('Crosswalk Particulates'!$B:$B,MATCH('2017 EPA Data'!A4166,'Crosswalk Particulates'!$A:$A,0))</f>
        <v>process-other-industry</v>
      </c>
      <c r="G4166" s="39">
        <f>INDEX('Crosswalk Particulates'!$E:$E,MATCH('2017 EPA Data'!$B4166,'Crosswalk Particulates'!$D:$D,0))</f>
        <v>0</v>
      </c>
      <c r="H4166" s="50">
        <f t="shared" si="65"/>
        <v>0</v>
      </c>
    </row>
    <row r="4167" spans="1:8" hidden="1" x14ac:dyDescent="0.25">
      <c r="A4167" s="31" t="s">
        <v>2433</v>
      </c>
      <c r="B4167" s="31" t="s">
        <v>2589</v>
      </c>
      <c r="C4167" s="31" t="s">
        <v>2412</v>
      </c>
      <c r="D4167" s="41">
        <v>14.267288428500001</v>
      </c>
      <c r="E4167" s="31" t="s">
        <v>2413</v>
      </c>
      <c r="F4167" s="35" t="str">
        <f>INDEX('Crosswalk Particulates'!$B:$B,MATCH('2017 EPA Data'!A4167,'Crosswalk Particulates'!$A:$A,0))</f>
        <v>process-ngps-industry</v>
      </c>
      <c r="G4167" s="39" t="str">
        <f>INDEX('Crosswalk Particulates'!$E:$E,MATCH('2017 EPA Data'!$B4167,'Crosswalk Particulates'!$D:$D,0))</f>
        <v>N2O</v>
      </c>
      <c r="H4167" s="50">
        <f t="shared" si="65"/>
        <v>12943081.736081503</v>
      </c>
    </row>
    <row r="4168" spans="1:8" hidden="1" x14ac:dyDescent="0.25">
      <c r="A4168" s="31" t="s">
        <v>2456</v>
      </c>
      <c r="B4168" s="31" t="s">
        <v>2653</v>
      </c>
      <c r="C4168" s="31" t="s">
        <v>2408</v>
      </c>
      <c r="D4168" s="41">
        <v>14.2326704</v>
      </c>
      <c r="E4168" s="31" t="s">
        <v>2409</v>
      </c>
      <c r="F4168" s="35" t="str">
        <f>INDEX('Crosswalk Particulates'!$B:$B,MATCH('2017 EPA Data'!A4168,'Crosswalk Particulates'!$A:$A,0))</f>
        <v>Electricity Sector</v>
      </c>
      <c r="G4168" s="39">
        <f>INDEX('Crosswalk Particulates'!$E:$E,MATCH('2017 EPA Data'!$B4168,'Crosswalk Particulates'!$D:$D,0))</f>
        <v>0</v>
      </c>
      <c r="H4168" s="50">
        <f t="shared" si="65"/>
        <v>0</v>
      </c>
    </row>
    <row r="4169" spans="1:8" hidden="1" x14ac:dyDescent="0.25">
      <c r="A4169" s="31" t="s">
        <v>2442</v>
      </c>
      <c r="B4169" s="31" t="s">
        <v>2568</v>
      </c>
      <c r="C4169" s="31" t="s">
        <v>2408</v>
      </c>
      <c r="D4169" s="41">
        <v>14.204000000000001</v>
      </c>
      <c r="E4169" s="31" t="s">
        <v>2409</v>
      </c>
      <c r="F4169" s="35" t="str">
        <f>INDEX('Crosswalk Particulates'!$B:$B,MATCH('2017 EPA Data'!A4169,'Crosswalk Particulates'!$A:$A,0))</f>
        <v>industry-fuel-natural gas</v>
      </c>
      <c r="G4169" s="39">
        <f>INDEX('Crosswalk Particulates'!$E:$E,MATCH('2017 EPA Data'!$B4169,'Crosswalk Particulates'!$D:$D,0))</f>
        <v>0</v>
      </c>
      <c r="H4169" s="50">
        <f t="shared" si="65"/>
        <v>0</v>
      </c>
    </row>
    <row r="4170" spans="1:8" hidden="1" x14ac:dyDescent="0.25">
      <c r="A4170" s="31" t="s">
        <v>2493</v>
      </c>
      <c r="B4170" s="31" t="s">
        <v>2559</v>
      </c>
      <c r="C4170" s="31" t="s">
        <v>2408</v>
      </c>
      <c r="D4170" s="41">
        <v>14.156362101999999</v>
      </c>
      <c r="E4170" s="31" t="s">
        <v>2409</v>
      </c>
      <c r="F4170" s="35" t="str">
        <f>INDEX('Crosswalk Particulates'!$B:$B,MATCH('2017 EPA Data'!A4170,'Crosswalk Particulates'!$A:$A,0))</f>
        <v>process-other-industry</v>
      </c>
      <c r="G4170" s="39">
        <f>INDEX('Crosswalk Particulates'!$E:$E,MATCH('2017 EPA Data'!$B4170,'Crosswalk Particulates'!$D:$D,0))</f>
        <v>0</v>
      </c>
      <c r="H4170" s="50">
        <f t="shared" si="65"/>
        <v>0</v>
      </c>
    </row>
    <row r="4171" spans="1:8" hidden="1" x14ac:dyDescent="0.25">
      <c r="A4171" s="31" t="s">
        <v>2546</v>
      </c>
      <c r="B4171" s="31" t="s">
        <v>2525</v>
      </c>
      <c r="D4171" s="41">
        <v>14.137795509837092</v>
      </c>
      <c r="E4171" s="31" t="s">
        <v>2413</v>
      </c>
      <c r="F4171" s="35" t="str">
        <f>INDEX('Crosswalk Particulates'!$B:$B,MATCH('2017 EPA Data'!A4171,'Crosswalk Particulates'!$A:$A,0))</f>
        <v>Commercial Buildings Sector</v>
      </c>
      <c r="G4171" s="39" t="str">
        <f>INDEX('Crosswalk Particulates'!$E:$E,MATCH('2017 EPA Data'!$B4171,'Crosswalk Particulates'!$D:$D,0))</f>
        <v>OC</v>
      </c>
      <c r="H4171" s="50">
        <f t="shared" si="65"/>
        <v>12825607.596626261</v>
      </c>
    </row>
    <row r="4172" spans="1:8" hidden="1" x14ac:dyDescent="0.25">
      <c r="A4172" s="31" t="s">
        <v>2540</v>
      </c>
      <c r="B4172" s="31" t="s">
        <v>2495</v>
      </c>
      <c r="C4172" s="31" t="s">
        <v>2408</v>
      </c>
      <c r="D4172" s="41">
        <v>14.119740999999999</v>
      </c>
      <c r="E4172" s="31" t="s">
        <v>2409</v>
      </c>
      <c r="F4172" s="35" t="str">
        <f>INDEX('Crosswalk Particulates'!$B:$B,MATCH('2017 EPA Data'!A4172,'Crosswalk Particulates'!$A:$A,0))</f>
        <v>Electricity Sector</v>
      </c>
      <c r="G4172" s="39">
        <f>INDEX('Crosswalk Particulates'!$E:$E,MATCH('2017 EPA Data'!$B4172,'Crosswalk Particulates'!$D:$D,0))</f>
        <v>0</v>
      </c>
      <c r="H4172" s="50">
        <f t="shared" si="65"/>
        <v>0</v>
      </c>
    </row>
    <row r="4173" spans="1:8" hidden="1" x14ac:dyDescent="0.25">
      <c r="A4173" s="31" t="s">
        <v>2442</v>
      </c>
      <c r="B4173" s="31" t="s">
        <v>2625</v>
      </c>
      <c r="C4173" s="31" t="s">
        <v>2408</v>
      </c>
      <c r="D4173" s="41">
        <v>14.114890000000001</v>
      </c>
      <c r="E4173" s="31" t="s">
        <v>2409</v>
      </c>
      <c r="F4173" s="35" t="str">
        <f>INDEX('Crosswalk Particulates'!$B:$B,MATCH('2017 EPA Data'!A4173,'Crosswalk Particulates'!$A:$A,0))</f>
        <v>industry-fuel-natural gas</v>
      </c>
      <c r="G4173" s="39">
        <f>INDEX('Crosswalk Particulates'!$E:$E,MATCH('2017 EPA Data'!$B4173,'Crosswalk Particulates'!$D:$D,0))</f>
        <v>0</v>
      </c>
      <c r="H4173" s="50">
        <f t="shared" si="65"/>
        <v>0</v>
      </c>
    </row>
    <row r="4174" spans="1:8" hidden="1" x14ac:dyDescent="0.25">
      <c r="A4174" s="31" t="s">
        <v>2469</v>
      </c>
      <c r="B4174" s="31" t="s">
        <v>2478</v>
      </c>
      <c r="C4174" s="31" t="s">
        <v>2408</v>
      </c>
      <c r="D4174" s="41">
        <v>14.080640000000001</v>
      </c>
      <c r="E4174" s="31" t="s">
        <v>2409</v>
      </c>
      <c r="F4174" s="35" t="str">
        <f>INDEX('Crosswalk Particulates'!$B:$B,MATCH('2017 EPA Data'!A4174,'Crosswalk Particulates'!$A:$A,0))</f>
        <v>process-chemicals-industry</v>
      </c>
      <c r="G4174" s="39">
        <f>INDEX('Crosswalk Particulates'!$E:$E,MATCH('2017 EPA Data'!$B4174,'Crosswalk Particulates'!$D:$D,0))</f>
        <v>0</v>
      </c>
      <c r="H4174" s="50">
        <f t="shared" si="65"/>
        <v>0</v>
      </c>
    </row>
    <row r="4175" spans="1:8" hidden="1" x14ac:dyDescent="0.25">
      <c r="A4175" s="31" t="s">
        <v>2540</v>
      </c>
      <c r="B4175" s="31" t="s">
        <v>2586</v>
      </c>
      <c r="C4175" s="31" t="s">
        <v>2408</v>
      </c>
      <c r="D4175" s="41">
        <v>14.0732800808312</v>
      </c>
      <c r="E4175" s="31" t="s">
        <v>2409</v>
      </c>
      <c r="F4175" s="35" t="str">
        <f>INDEX('Crosswalk Particulates'!$B:$B,MATCH('2017 EPA Data'!A4175,'Crosswalk Particulates'!$A:$A,0))</f>
        <v>Electricity Sector</v>
      </c>
      <c r="G4175" s="39">
        <f>INDEX('Crosswalk Particulates'!$E:$E,MATCH('2017 EPA Data'!$B4175,'Crosswalk Particulates'!$D:$D,0))</f>
        <v>0</v>
      </c>
      <c r="H4175" s="50">
        <f t="shared" si="65"/>
        <v>0</v>
      </c>
    </row>
    <row r="4176" spans="1:8" hidden="1" x14ac:dyDescent="0.25">
      <c r="A4176" s="31" t="s">
        <v>2444</v>
      </c>
      <c r="B4176" s="31" t="s">
        <v>2468</v>
      </c>
      <c r="C4176" s="31" t="s">
        <v>2408</v>
      </c>
      <c r="D4176" s="41">
        <v>14.013999999999999</v>
      </c>
      <c r="E4176" s="31" t="s">
        <v>2409</v>
      </c>
      <c r="F4176" s="35" t="str">
        <f>INDEX('Crosswalk Particulates'!$B:$B,MATCH('2017 EPA Data'!A4176,'Crosswalk Particulates'!$A:$A,0))</f>
        <v>process-other-industry</v>
      </c>
      <c r="G4176" s="39">
        <f>INDEX('Crosswalk Particulates'!$E:$E,MATCH('2017 EPA Data'!$B4176,'Crosswalk Particulates'!$D:$D,0))</f>
        <v>0</v>
      </c>
      <c r="H4176" s="50">
        <f t="shared" si="65"/>
        <v>0</v>
      </c>
    </row>
    <row r="4177" spans="1:8" hidden="1" x14ac:dyDescent="0.25">
      <c r="A4177" s="31" t="s">
        <v>2437</v>
      </c>
      <c r="B4177" s="31" t="s">
        <v>2559</v>
      </c>
      <c r="C4177" s="31" t="s">
        <v>2408</v>
      </c>
      <c r="D4177" s="41">
        <v>14</v>
      </c>
      <c r="E4177" s="31" t="s">
        <v>2409</v>
      </c>
      <c r="F4177" s="35" t="str">
        <f>INDEX('Crosswalk Particulates'!$B:$B,MATCH('2017 EPA Data'!A4177,'Crosswalk Particulates'!$A:$A,0))</f>
        <v>process-other-industry</v>
      </c>
      <c r="G4177" s="39">
        <f>INDEX('Crosswalk Particulates'!$E:$E,MATCH('2017 EPA Data'!$B4177,'Crosswalk Particulates'!$D:$D,0))</f>
        <v>0</v>
      </c>
      <c r="H4177" s="50">
        <f t="shared" si="65"/>
        <v>0</v>
      </c>
    </row>
    <row r="4178" spans="1:8" hidden="1" x14ac:dyDescent="0.25">
      <c r="A4178" s="31" t="s">
        <v>2498</v>
      </c>
      <c r="B4178" s="31" t="s">
        <v>2458</v>
      </c>
      <c r="C4178" s="31" t="s">
        <v>2408</v>
      </c>
      <c r="D4178" s="41">
        <v>14</v>
      </c>
      <c r="E4178" s="31" t="s">
        <v>2409</v>
      </c>
      <c r="F4178" s="35" t="str">
        <f>INDEX('Crosswalk Particulates'!$B:$B,MATCH('2017 EPA Data'!A4178,'Crosswalk Particulates'!$A:$A,0))</f>
        <v>process-cement-industry</v>
      </c>
      <c r="G4178" s="39">
        <f>INDEX('Crosswalk Particulates'!$E:$E,MATCH('2017 EPA Data'!$B4178,'Crosswalk Particulates'!$D:$D,0))</f>
        <v>0</v>
      </c>
      <c r="H4178" s="50">
        <f t="shared" si="65"/>
        <v>0</v>
      </c>
    </row>
    <row r="4179" spans="1:8" hidden="1" x14ac:dyDescent="0.25">
      <c r="A4179" s="31" t="s">
        <v>2614</v>
      </c>
      <c r="B4179" s="31" t="s">
        <v>2511</v>
      </c>
      <c r="C4179" s="31" t="s">
        <v>2408</v>
      </c>
      <c r="D4179" s="41">
        <v>13.926729941596541</v>
      </c>
      <c r="E4179" s="31" t="s">
        <v>2409</v>
      </c>
      <c r="F4179" s="35" t="str">
        <f>INDEX('Crosswalk Particulates'!$B:$B,MATCH('2017 EPA Data'!A4179,'Crosswalk Particulates'!$A:$A,0))</f>
        <v>Residential Buildings Sector</v>
      </c>
      <c r="G4179" s="39">
        <f>INDEX('Crosswalk Particulates'!$E:$E,MATCH('2017 EPA Data'!$B4179,'Crosswalk Particulates'!$D:$D,0))</f>
        <v>0</v>
      </c>
      <c r="H4179" s="50">
        <f t="shared" si="65"/>
        <v>0</v>
      </c>
    </row>
    <row r="4180" spans="1:8" hidden="1" x14ac:dyDescent="0.25">
      <c r="A4180" s="31" t="s">
        <v>2486</v>
      </c>
      <c r="B4180" s="31" t="s">
        <v>2573</v>
      </c>
      <c r="C4180" s="31" t="s">
        <v>2408</v>
      </c>
      <c r="D4180" s="41">
        <v>13.9</v>
      </c>
      <c r="E4180" s="31" t="s">
        <v>2409</v>
      </c>
      <c r="F4180" s="35" t="str">
        <f>INDEX('Crosswalk Particulates'!$B:$B,MATCH('2017 EPA Data'!A4180,'Crosswalk Particulates'!$A:$A,0))</f>
        <v>process-other-industry</v>
      </c>
      <c r="G4180" s="39">
        <f>INDEX('Crosswalk Particulates'!$E:$E,MATCH('2017 EPA Data'!$B4180,'Crosswalk Particulates'!$D:$D,0))</f>
        <v>0</v>
      </c>
      <c r="H4180" s="50">
        <f t="shared" si="65"/>
        <v>0</v>
      </c>
    </row>
    <row r="4181" spans="1:8" hidden="1" x14ac:dyDescent="0.25">
      <c r="A4181" s="31" t="s">
        <v>2499</v>
      </c>
      <c r="B4181" s="31" t="s">
        <v>2611</v>
      </c>
      <c r="C4181" s="31" t="s">
        <v>2408</v>
      </c>
      <c r="D4181" s="41">
        <v>13.872807981999999</v>
      </c>
      <c r="E4181" s="31" t="s">
        <v>2409</v>
      </c>
      <c r="F4181" s="35" t="str">
        <f>INDEX('Crosswalk Particulates'!$B:$B,MATCH('2017 EPA Data'!A4181,'Crosswalk Particulates'!$A:$A,0))</f>
        <v>Electricity Sector</v>
      </c>
      <c r="G4181" s="39">
        <f>INDEX('Crosswalk Particulates'!$E:$E,MATCH('2017 EPA Data'!$B4181,'Crosswalk Particulates'!$D:$D,0))</f>
        <v>0</v>
      </c>
      <c r="H4181" s="50">
        <f t="shared" si="65"/>
        <v>0</v>
      </c>
    </row>
    <row r="4182" spans="1:8" hidden="1" x14ac:dyDescent="0.25">
      <c r="A4182" s="31" t="s">
        <v>2444</v>
      </c>
      <c r="B4182" s="31" t="s">
        <v>2561</v>
      </c>
      <c r="C4182" s="31" t="s">
        <v>2408</v>
      </c>
      <c r="D4182" s="41">
        <v>13.86614</v>
      </c>
      <c r="E4182" s="31" t="s">
        <v>2409</v>
      </c>
      <c r="F4182" s="35" t="str">
        <f>INDEX('Crosswalk Particulates'!$B:$B,MATCH('2017 EPA Data'!A4182,'Crosswalk Particulates'!$A:$A,0))</f>
        <v>process-other-industry</v>
      </c>
      <c r="G4182" s="39">
        <f>INDEX('Crosswalk Particulates'!$E:$E,MATCH('2017 EPA Data'!$B4182,'Crosswalk Particulates'!$D:$D,0))</f>
        <v>0</v>
      </c>
      <c r="H4182" s="50">
        <f t="shared" si="65"/>
        <v>0</v>
      </c>
    </row>
    <row r="4183" spans="1:8" hidden="1" x14ac:dyDescent="0.25">
      <c r="A4183" s="31" t="s">
        <v>2429</v>
      </c>
      <c r="B4183" s="31" t="s">
        <v>2718</v>
      </c>
      <c r="C4183" s="31" t="s">
        <v>2408</v>
      </c>
      <c r="D4183" s="41">
        <v>13.831048585646</v>
      </c>
      <c r="E4183" s="31" t="s">
        <v>2409</v>
      </c>
      <c r="F4183" s="35" t="str">
        <f>INDEX('Crosswalk Particulates'!$B:$B,MATCH('2017 EPA Data'!A4183,'Crosswalk Particulates'!$A:$A,0))</f>
        <v>process-other-industry</v>
      </c>
      <c r="G4183" s="39">
        <f>INDEX('Crosswalk Particulates'!$E:$E,MATCH('2017 EPA Data'!$B4183,'Crosswalk Particulates'!$D:$D,0))</f>
        <v>0</v>
      </c>
      <c r="H4183" s="50">
        <f t="shared" si="65"/>
        <v>0</v>
      </c>
    </row>
    <row r="4184" spans="1:8" hidden="1" x14ac:dyDescent="0.25">
      <c r="A4184" s="31" t="s">
        <v>2583</v>
      </c>
      <c r="B4184" s="31" t="s">
        <v>2505</v>
      </c>
      <c r="C4184" s="31" t="s">
        <v>2408</v>
      </c>
      <c r="D4184" s="41">
        <v>13.713107919375801</v>
      </c>
      <c r="E4184" s="31" t="s">
        <v>2409</v>
      </c>
      <c r="F4184" s="35" t="str">
        <f>INDEX('Crosswalk Particulates'!$B:$B,MATCH('2017 EPA Data'!A4184,'Crosswalk Particulates'!$A:$A,0))</f>
        <v>Residential Buildings Sector</v>
      </c>
      <c r="G4184" s="39">
        <f>INDEX('Crosswalk Particulates'!$E:$E,MATCH('2017 EPA Data'!$B4184,'Crosswalk Particulates'!$D:$D,0))</f>
        <v>0</v>
      </c>
      <c r="H4184" s="50">
        <f t="shared" si="65"/>
        <v>0</v>
      </c>
    </row>
    <row r="4185" spans="1:8" hidden="1" x14ac:dyDescent="0.25">
      <c r="A4185" s="31" t="s">
        <v>2555</v>
      </c>
      <c r="B4185" s="31" t="s">
        <v>2528</v>
      </c>
      <c r="C4185" s="31" t="s">
        <v>2408</v>
      </c>
      <c r="D4185" s="41">
        <v>13.687288697330709</v>
      </c>
      <c r="E4185" s="31" t="s">
        <v>2409</v>
      </c>
      <c r="F4185" s="35" t="str">
        <f>INDEX('Crosswalk Particulates'!$B:$B,MATCH('2017 EPA Data'!A4185,'Crosswalk Particulates'!$A:$A,0))</f>
        <v>Commercial Buildings Sector</v>
      </c>
      <c r="G4185" s="39">
        <f>INDEX('Crosswalk Particulates'!$E:$E,MATCH('2017 EPA Data'!$B4185,'Crosswalk Particulates'!$D:$D,0))</f>
        <v>0</v>
      </c>
      <c r="H4185" s="50">
        <f t="shared" si="65"/>
        <v>0</v>
      </c>
    </row>
    <row r="4186" spans="1:8" hidden="1" x14ac:dyDescent="0.25">
      <c r="A4186" s="31" t="s">
        <v>2556</v>
      </c>
      <c r="B4186" s="31" t="s">
        <v>2589</v>
      </c>
      <c r="C4186" s="31" t="s">
        <v>2412</v>
      </c>
      <c r="D4186" s="41">
        <v>13.6752337</v>
      </c>
      <c r="E4186" s="31" t="s">
        <v>2413</v>
      </c>
      <c r="F4186" s="35" t="str">
        <f>INDEX('Crosswalk Particulates'!$B:$B,MATCH('2017 EPA Data'!A4186,'Crosswalk Particulates'!$A:$A,0))</f>
        <v>Commercial Buildings Sector</v>
      </c>
      <c r="G4186" s="39" t="str">
        <f>INDEX('Crosswalk Particulates'!$E:$E,MATCH('2017 EPA Data'!$B4186,'Crosswalk Particulates'!$D:$D,0))</f>
        <v>N2O</v>
      </c>
      <c r="H4186" s="50">
        <f t="shared" si="65"/>
        <v>12405978.082390616</v>
      </c>
    </row>
    <row r="4187" spans="1:8" hidden="1" x14ac:dyDescent="0.25">
      <c r="A4187" s="31" t="s">
        <v>2472</v>
      </c>
      <c r="B4187" s="31" t="s">
        <v>2504</v>
      </c>
      <c r="C4187" s="31" t="s">
        <v>2408</v>
      </c>
      <c r="D4187" s="41">
        <v>13.650840000000001</v>
      </c>
      <c r="E4187" s="31" t="s">
        <v>2409</v>
      </c>
      <c r="F4187" s="35" t="str">
        <f>INDEX('Crosswalk Particulates'!$B:$B,MATCH('2017 EPA Data'!A4187,'Crosswalk Particulates'!$A:$A,0))</f>
        <v>Electricity Sector</v>
      </c>
      <c r="G4187" s="39">
        <f>INDEX('Crosswalk Particulates'!$E:$E,MATCH('2017 EPA Data'!$B4187,'Crosswalk Particulates'!$D:$D,0))</f>
        <v>0</v>
      </c>
      <c r="H4187" s="50">
        <f t="shared" si="65"/>
        <v>0</v>
      </c>
    </row>
    <row r="4188" spans="1:8" hidden="1" x14ac:dyDescent="0.25">
      <c r="A4188" s="31" t="s">
        <v>2442</v>
      </c>
      <c r="B4188" s="31" t="s">
        <v>2690</v>
      </c>
      <c r="C4188" s="31" t="s">
        <v>2408</v>
      </c>
      <c r="D4188" s="41">
        <v>13.6068</v>
      </c>
      <c r="E4188" s="31" t="s">
        <v>2409</v>
      </c>
      <c r="F4188" s="35" t="str">
        <f>INDEX('Crosswalk Particulates'!$B:$B,MATCH('2017 EPA Data'!A4188,'Crosswalk Particulates'!$A:$A,0))</f>
        <v>industry-fuel-natural gas</v>
      </c>
      <c r="G4188" s="39">
        <f>INDEX('Crosswalk Particulates'!$E:$E,MATCH('2017 EPA Data'!$B4188,'Crosswalk Particulates'!$D:$D,0))</f>
        <v>0</v>
      </c>
      <c r="H4188" s="50">
        <f t="shared" si="65"/>
        <v>0</v>
      </c>
    </row>
    <row r="4189" spans="1:8" hidden="1" x14ac:dyDescent="0.25">
      <c r="A4189" s="31" t="s">
        <v>2540</v>
      </c>
      <c r="B4189" s="31" t="s">
        <v>2465</v>
      </c>
      <c r="C4189" s="31" t="s">
        <v>2408</v>
      </c>
      <c r="D4189" s="41">
        <v>13.56854502</v>
      </c>
      <c r="E4189" s="31" t="s">
        <v>2409</v>
      </c>
      <c r="F4189" s="35" t="str">
        <f>INDEX('Crosswalk Particulates'!$B:$B,MATCH('2017 EPA Data'!A4189,'Crosswalk Particulates'!$A:$A,0))</f>
        <v>Electricity Sector</v>
      </c>
      <c r="G4189" s="39">
        <f>INDEX('Crosswalk Particulates'!$E:$E,MATCH('2017 EPA Data'!$B4189,'Crosswalk Particulates'!$D:$D,0))</f>
        <v>0</v>
      </c>
      <c r="H4189" s="50">
        <f t="shared" si="65"/>
        <v>0</v>
      </c>
    </row>
    <row r="4190" spans="1:8" hidden="1" x14ac:dyDescent="0.25">
      <c r="A4190" s="31" t="s">
        <v>2477</v>
      </c>
      <c r="B4190" s="31" t="s">
        <v>2674</v>
      </c>
      <c r="C4190" s="31" t="s">
        <v>2408</v>
      </c>
      <c r="D4190" s="41">
        <v>13.5244</v>
      </c>
      <c r="E4190" s="31" t="s">
        <v>2409</v>
      </c>
      <c r="F4190" s="35" t="str">
        <f>INDEX('Crosswalk Particulates'!$B:$B,MATCH('2017 EPA Data'!A4190,'Crosswalk Particulates'!$A:$A,0))</f>
        <v>process-other-industry</v>
      </c>
      <c r="G4190" s="39">
        <f>INDEX('Crosswalk Particulates'!$E:$E,MATCH('2017 EPA Data'!$B4190,'Crosswalk Particulates'!$D:$D,0))</f>
        <v>0</v>
      </c>
      <c r="H4190" s="50">
        <f t="shared" si="65"/>
        <v>0</v>
      </c>
    </row>
    <row r="4191" spans="1:8" hidden="1" x14ac:dyDescent="0.25">
      <c r="A4191" s="31" t="s">
        <v>2446</v>
      </c>
      <c r="B4191" s="31" t="s">
        <v>2619</v>
      </c>
      <c r="C4191" s="31" t="s">
        <v>2408</v>
      </c>
      <c r="D4191" s="41">
        <v>13.5115704</v>
      </c>
      <c r="E4191" s="31" t="s">
        <v>2409</v>
      </c>
      <c r="F4191" s="35" t="str">
        <f>INDEX('Crosswalk Particulates'!$B:$B,MATCH('2017 EPA Data'!A4191,'Crosswalk Particulates'!$A:$A,0))</f>
        <v>process-other-industry</v>
      </c>
      <c r="G4191" s="39">
        <f>INDEX('Crosswalk Particulates'!$E:$E,MATCH('2017 EPA Data'!$B4191,'Crosswalk Particulates'!$D:$D,0))</f>
        <v>0</v>
      </c>
      <c r="H4191" s="50">
        <f t="shared" si="65"/>
        <v>0</v>
      </c>
    </row>
    <row r="4192" spans="1:8" hidden="1" x14ac:dyDescent="0.25">
      <c r="A4192" s="31" t="s">
        <v>2493</v>
      </c>
      <c r="B4192" s="31" t="s">
        <v>2589</v>
      </c>
      <c r="C4192" s="31" t="s">
        <v>2412</v>
      </c>
      <c r="D4192" s="41">
        <v>13.47373266</v>
      </c>
      <c r="E4192" s="31" t="s">
        <v>2413</v>
      </c>
      <c r="F4192" s="35" t="str">
        <f>INDEX('Crosswalk Particulates'!$B:$B,MATCH('2017 EPA Data'!A4192,'Crosswalk Particulates'!$A:$A,0))</f>
        <v>process-other-industry</v>
      </c>
      <c r="G4192" s="39" t="str">
        <f>INDEX('Crosswalk Particulates'!$E:$E,MATCH('2017 EPA Data'!$B4192,'Crosswalk Particulates'!$D:$D,0))</f>
        <v>N2O</v>
      </c>
      <c r="H4192" s="50">
        <f t="shared" si="65"/>
        <v>12223179.196414802</v>
      </c>
    </row>
    <row r="4193" spans="1:8" hidden="1" x14ac:dyDescent="0.25">
      <c r="A4193" s="31" t="s">
        <v>2510</v>
      </c>
      <c r="B4193" s="31" t="s">
        <v>2530</v>
      </c>
      <c r="C4193" s="31" t="s">
        <v>2408</v>
      </c>
      <c r="D4193" s="41">
        <v>13.47322</v>
      </c>
      <c r="E4193" s="31" t="s">
        <v>2409</v>
      </c>
      <c r="F4193" s="35" t="str">
        <f>INDEX('Crosswalk Particulates'!$B:$B,MATCH('2017 EPA Data'!A4193,'Crosswalk Particulates'!$A:$A,0))</f>
        <v>process-iron and steel-industry</v>
      </c>
      <c r="G4193" s="39">
        <f>INDEX('Crosswalk Particulates'!$E:$E,MATCH('2017 EPA Data'!$B4193,'Crosswalk Particulates'!$D:$D,0))</f>
        <v>0</v>
      </c>
      <c r="H4193" s="50">
        <f t="shared" si="65"/>
        <v>0</v>
      </c>
    </row>
    <row r="4194" spans="1:8" hidden="1" x14ac:dyDescent="0.25">
      <c r="A4194" s="31" t="s">
        <v>2560</v>
      </c>
      <c r="B4194" s="31" t="s">
        <v>2623</v>
      </c>
      <c r="D4194" s="41">
        <v>13.466919363268651</v>
      </c>
      <c r="E4194" s="31" t="s">
        <v>2413</v>
      </c>
      <c r="F4194" s="35" t="str">
        <f>INDEX('Crosswalk Particulates'!$B:$B,MATCH('2017 EPA Data'!A4194,'Crosswalk Particulates'!$A:$A,0))</f>
        <v>Commercial Buildings Sector</v>
      </c>
      <c r="G4194" s="39">
        <f>INDEX('Crosswalk Particulates'!$E:$E,MATCH('2017 EPA Data'!$B4194,'Crosswalk Particulates'!$D:$D,0))</f>
        <v>0</v>
      </c>
      <c r="H4194" s="50">
        <f t="shared" si="65"/>
        <v>12216998.270240363</v>
      </c>
    </row>
    <row r="4195" spans="1:8" hidden="1" x14ac:dyDescent="0.25">
      <c r="A4195" s="31" t="s">
        <v>2450</v>
      </c>
      <c r="B4195" s="31" t="s">
        <v>2637</v>
      </c>
      <c r="C4195" s="31" t="s">
        <v>2408</v>
      </c>
      <c r="D4195" s="41">
        <v>13.439068000000001</v>
      </c>
      <c r="E4195" s="31" t="s">
        <v>2409</v>
      </c>
      <c r="F4195" s="35" t="str">
        <f>INDEX('Crosswalk Particulates'!$B:$B,MATCH('2017 EPA Data'!A4195,'Crosswalk Particulates'!$A:$A,0))</f>
        <v>process-waste-industry</v>
      </c>
      <c r="G4195" s="39">
        <f>INDEX('Crosswalk Particulates'!$E:$E,MATCH('2017 EPA Data'!$B4195,'Crosswalk Particulates'!$D:$D,0))</f>
        <v>0</v>
      </c>
      <c r="H4195" s="50">
        <f t="shared" si="65"/>
        <v>0</v>
      </c>
    </row>
    <row r="4196" spans="1:8" hidden="1" x14ac:dyDescent="0.25">
      <c r="A4196" s="31" t="s">
        <v>2487</v>
      </c>
      <c r="B4196" s="31" t="s">
        <v>2589</v>
      </c>
      <c r="C4196" s="31" t="s">
        <v>2412</v>
      </c>
      <c r="D4196" s="41">
        <v>13.415340711000001</v>
      </c>
      <c r="E4196" s="31" t="s">
        <v>2413</v>
      </c>
      <c r="F4196" s="35" t="str">
        <f>INDEX('Crosswalk Particulates'!$B:$B,MATCH('2017 EPA Data'!A4196,'Crosswalk Particulates'!$A:$A,0))</f>
        <v>industry-fuel-coal</v>
      </c>
      <c r="G4196" s="39" t="str">
        <f>INDEX('Crosswalk Particulates'!$E:$E,MATCH('2017 EPA Data'!$B4196,'Crosswalk Particulates'!$D:$D,0))</f>
        <v>N2O</v>
      </c>
      <c r="H4196" s="50">
        <f t="shared" si="65"/>
        <v>12170206.848345747</v>
      </c>
    </row>
    <row r="4197" spans="1:8" hidden="1" x14ac:dyDescent="0.25">
      <c r="A4197" s="31" t="s">
        <v>2477</v>
      </c>
      <c r="B4197" s="31" t="s">
        <v>2664</v>
      </c>
      <c r="C4197" s="31" t="s">
        <v>2408</v>
      </c>
      <c r="D4197" s="41">
        <v>13.41</v>
      </c>
      <c r="E4197" s="31" t="s">
        <v>2409</v>
      </c>
      <c r="F4197" s="35" t="str">
        <f>INDEX('Crosswalk Particulates'!$B:$B,MATCH('2017 EPA Data'!A4197,'Crosswalk Particulates'!$A:$A,0))</f>
        <v>process-other-industry</v>
      </c>
      <c r="G4197" s="39">
        <f>INDEX('Crosswalk Particulates'!$E:$E,MATCH('2017 EPA Data'!$B4197,'Crosswalk Particulates'!$D:$D,0))</f>
        <v>0</v>
      </c>
      <c r="H4197" s="50">
        <f t="shared" si="65"/>
        <v>0</v>
      </c>
    </row>
    <row r="4198" spans="1:8" hidden="1" x14ac:dyDescent="0.25">
      <c r="A4198" s="31" t="s">
        <v>2540</v>
      </c>
      <c r="B4198" s="31" t="s">
        <v>2452</v>
      </c>
      <c r="C4198" s="31" t="s">
        <v>2408</v>
      </c>
      <c r="D4198" s="41">
        <v>13.4</v>
      </c>
      <c r="E4198" s="31" t="s">
        <v>2409</v>
      </c>
      <c r="F4198" s="35" t="str">
        <f>INDEX('Crosswalk Particulates'!$B:$B,MATCH('2017 EPA Data'!A4198,'Crosswalk Particulates'!$A:$A,0))</f>
        <v>Electricity Sector</v>
      </c>
      <c r="G4198" s="39">
        <f>INDEX('Crosswalk Particulates'!$E:$E,MATCH('2017 EPA Data'!$B4198,'Crosswalk Particulates'!$D:$D,0))</f>
        <v>0</v>
      </c>
      <c r="H4198" s="50">
        <f t="shared" si="65"/>
        <v>0</v>
      </c>
    </row>
    <row r="4199" spans="1:8" hidden="1" x14ac:dyDescent="0.25">
      <c r="A4199" s="31" t="s">
        <v>2499</v>
      </c>
      <c r="B4199" s="31" t="s">
        <v>2589</v>
      </c>
      <c r="C4199" s="31" t="s">
        <v>2412</v>
      </c>
      <c r="D4199" s="41">
        <v>13.364025700399999</v>
      </c>
      <c r="E4199" s="31" t="s">
        <v>2413</v>
      </c>
      <c r="F4199" s="35" t="str">
        <f>INDEX('Crosswalk Particulates'!$B:$B,MATCH('2017 EPA Data'!A4199,'Crosswalk Particulates'!$A:$A,0))</f>
        <v>Electricity Sector</v>
      </c>
      <c r="G4199" s="39" t="str">
        <f>INDEX('Crosswalk Particulates'!$E:$E,MATCH('2017 EPA Data'!$B4199,'Crosswalk Particulates'!$D:$D,0))</f>
        <v>N2O</v>
      </c>
      <c r="H4199" s="50">
        <f t="shared" si="65"/>
        <v>12123654.598434199</v>
      </c>
    </row>
    <row r="4200" spans="1:8" hidden="1" x14ac:dyDescent="0.25">
      <c r="A4200" s="31" t="s">
        <v>2436</v>
      </c>
      <c r="B4200" s="31" t="s">
        <v>2623</v>
      </c>
      <c r="D4200" s="41">
        <v>13.270230656008392</v>
      </c>
      <c r="E4200" s="31" t="s">
        <v>2413</v>
      </c>
      <c r="F4200" s="35" t="str">
        <f>INDEX('Crosswalk Particulates'!$B:$B,MATCH('2017 EPA Data'!A4200,'Crosswalk Particulates'!$A:$A,0))</f>
        <v>Transportation Sector</v>
      </c>
      <c r="G4200" s="39">
        <f>INDEX('Crosswalk Particulates'!$E:$E,MATCH('2017 EPA Data'!$B4200,'Crosswalk Particulates'!$D:$D,0))</f>
        <v>0</v>
      </c>
      <c r="H4200" s="50">
        <f t="shared" si="65"/>
        <v>12038565.06428173</v>
      </c>
    </row>
    <row r="4201" spans="1:8" hidden="1" x14ac:dyDescent="0.25">
      <c r="A4201" s="31" t="s">
        <v>2509</v>
      </c>
      <c r="B4201" s="31" t="s">
        <v>2676</v>
      </c>
      <c r="C4201" s="31" t="s">
        <v>2408</v>
      </c>
      <c r="D4201" s="41">
        <v>13.22142097</v>
      </c>
      <c r="E4201" s="31" t="s">
        <v>2409</v>
      </c>
      <c r="F4201" s="35" t="str">
        <f>INDEX('Crosswalk Particulates'!$B:$B,MATCH('2017 EPA Data'!A4201,'Crosswalk Particulates'!$A:$A,0))</f>
        <v>Other-EPA</v>
      </c>
      <c r="G4201" s="39">
        <f>INDEX('Crosswalk Particulates'!$E:$E,MATCH('2017 EPA Data'!$B4201,'Crosswalk Particulates'!$D:$D,0))</f>
        <v>0</v>
      </c>
      <c r="H4201" s="50">
        <f t="shared" si="65"/>
        <v>0</v>
      </c>
    </row>
    <row r="4202" spans="1:8" hidden="1" x14ac:dyDescent="0.25">
      <c r="A4202" s="31" t="s">
        <v>2510</v>
      </c>
      <c r="B4202" s="31" t="s">
        <v>2609</v>
      </c>
      <c r="C4202" s="31" t="s">
        <v>2408</v>
      </c>
      <c r="D4202" s="41">
        <v>13.185</v>
      </c>
      <c r="E4202" s="31" t="s">
        <v>2409</v>
      </c>
      <c r="F4202" s="35" t="str">
        <f>INDEX('Crosswalk Particulates'!$B:$B,MATCH('2017 EPA Data'!A4202,'Crosswalk Particulates'!$A:$A,0))</f>
        <v>process-iron and steel-industry</v>
      </c>
      <c r="G4202" s="39">
        <f>INDEX('Crosswalk Particulates'!$E:$E,MATCH('2017 EPA Data'!$B4202,'Crosswalk Particulates'!$D:$D,0))</f>
        <v>0</v>
      </c>
      <c r="H4202" s="50">
        <f t="shared" si="65"/>
        <v>0</v>
      </c>
    </row>
    <row r="4203" spans="1:8" hidden="1" x14ac:dyDescent="0.25">
      <c r="A4203" s="31" t="s">
        <v>2493</v>
      </c>
      <c r="B4203" s="31" t="s">
        <v>2424</v>
      </c>
      <c r="C4203" s="31" t="s">
        <v>2408</v>
      </c>
      <c r="D4203" s="41">
        <v>13.18</v>
      </c>
      <c r="E4203" s="31" t="s">
        <v>2409</v>
      </c>
      <c r="F4203" s="35" t="str">
        <f>INDEX('Crosswalk Particulates'!$B:$B,MATCH('2017 EPA Data'!A4203,'Crosswalk Particulates'!$A:$A,0))</f>
        <v>process-other-industry</v>
      </c>
      <c r="G4203" s="39">
        <f>INDEX('Crosswalk Particulates'!$E:$E,MATCH('2017 EPA Data'!$B4203,'Crosswalk Particulates'!$D:$D,0))</f>
        <v>0</v>
      </c>
      <c r="H4203" s="50">
        <f t="shared" si="65"/>
        <v>0</v>
      </c>
    </row>
    <row r="4204" spans="1:8" hidden="1" x14ac:dyDescent="0.25">
      <c r="A4204" s="31" t="s">
        <v>2469</v>
      </c>
      <c r="B4204" s="31" t="s">
        <v>2650</v>
      </c>
      <c r="C4204" s="31" t="s">
        <v>2408</v>
      </c>
      <c r="D4204" s="41">
        <v>13.14042564</v>
      </c>
      <c r="E4204" s="31" t="s">
        <v>2409</v>
      </c>
      <c r="F4204" s="35" t="str">
        <f>INDEX('Crosswalk Particulates'!$B:$B,MATCH('2017 EPA Data'!A4204,'Crosswalk Particulates'!$A:$A,0))</f>
        <v>process-chemicals-industry</v>
      </c>
      <c r="G4204" s="39">
        <f>INDEX('Crosswalk Particulates'!$E:$E,MATCH('2017 EPA Data'!$B4204,'Crosswalk Particulates'!$D:$D,0))</f>
        <v>0</v>
      </c>
      <c r="H4204" s="50">
        <f t="shared" si="65"/>
        <v>0</v>
      </c>
    </row>
    <row r="4205" spans="1:8" hidden="1" x14ac:dyDescent="0.25">
      <c r="A4205" s="31" t="s">
        <v>2493</v>
      </c>
      <c r="B4205" s="31" t="s">
        <v>2646</v>
      </c>
      <c r="C4205" s="31" t="s">
        <v>2408</v>
      </c>
      <c r="D4205" s="41">
        <v>13.14</v>
      </c>
      <c r="E4205" s="31" t="s">
        <v>2409</v>
      </c>
      <c r="F4205" s="35" t="str">
        <f>INDEX('Crosswalk Particulates'!$B:$B,MATCH('2017 EPA Data'!A4205,'Crosswalk Particulates'!$A:$A,0))</f>
        <v>process-other-industry</v>
      </c>
      <c r="G4205" s="39">
        <f>INDEX('Crosswalk Particulates'!$E:$E,MATCH('2017 EPA Data'!$B4205,'Crosswalk Particulates'!$D:$D,0))</f>
        <v>0</v>
      </c>
      <c r="H4205" s="50">
        <f t="shared" si="65"/>
        <v>0</v>
      </c>
    </row>
    <row r="4206" spans="1:8" hidden="1" x14ac:dyDescent="0.25">
      <c r="A4206" s="31" t="s">
        <v>2494</v>
      </c>
      <c r="B4206" s="31" t="s">
        <v>2623</v>
      </c>
      <c r="D4206" s="41">
        <v>13.126935308952419</v>
      </c>
      <c r="E4206" s="31" t="s">
        <v>2413</v>
      </c>
      <c r="F4206" s="35" t="str">
        <f>INDEX('Crosswalk Particulates'!$B:$B,MATCH('2017 EPA Data'!A4206,'Crosswalk Particulates'!$A:$A,0))</f>
        <v>Transportation Sector</v>
      </c>
      <c r="G4206" s="39">
        <f>INDEX('Crosswalk Particulates'!$E:$E,MATCH('2017 EPA Data'!$B4206,'Crosswalk Particulates'!$D:$D,0))</f>
        <v>0</v>
      </c>
      <c r="H4206" s="50">
        <f t="shared" si="65"/>
        <v>11908569.557522312</v>
      </c>
    </row>
    <row r="4207" spans="1:8" hidden="1" x14ac:dyDescent="0.25">
      <c r="A4207" s="31" t="s">
        <v>2473</v>
      </c>
      <c r="B4207" s="31" t="s">
        <v>2559</v>
      </c>
      <c r="C4207" s="31" t="s">
        <v>2408</v>
      </c>
      <c r="D4207" s="41">
        <v>13.112400341998001</v>
      </c>
      <c r="E4207" s="31" t="s">
        <v>2409</v>
      </c>
      <c r="F4207" s="35" t="str">
        <f>INDEX('Crosswalk Particulates'!$B:$B,MATCH('2017 EPA Data'!A4207,'Crosswalk Particulates'!$A:$A,0))</f>
        <v>Commercial Buildings Sector</v>
      </c>
      <c r="G4207" s="39">
        <f>INDEX('Crosswalk Particulates'!$E:$E,MATCH('2017 EPA Data'!$B4207,'Crosswalk Particulates'!$D:$D,0))</f>
        <v>0</v>
      </c>
      <c r="H4207" s="50">
        <f t="shared" si="65"/>
        <v>0</v>
      </c>
    </row>
    <row r="4208" spans="1:8" hidden="1" x14ac:dyDescent="0.25">
      <c r="A4208" s="31" t="s">
        <v>2583</v>
      </c>
      <c r="B4208" s="31" t="s">
        <v>2517</v>
      </c>
      <c r="C4208" s="31" t="s">
        <v>2408</v>
      </c>
      <c r="D4208" s="41">
        <v>13.037055725074124</v>
      </c>
      <c r="E4208" s="31" t="s">
        <v>2409</v>
      </c>
      <c r="F4208" s="35" t="str">
        <f>INDEX('Crosswalk Particulates'!$B:$B,MATCH('2017 EPA Data'!A4208,'Crosswalk Particulates'!$A:$A,0))</f>
        <v>Residential Buildings Sector</v>
      </c>
      <c r="G4208" s="39">
        <f>INDEX('Crosswalk Particulates'!$E:$E,MATCH('2017 EPA Data'!$B4208,'Crosswalk Particulates'!$D:$D,0))</f>
        <v>0</v>
      </c>
      <c r="H4208" s="50">
        <f t="shared" si="65"/>
        <v>0</v>
      </c>
    </row>
    <row r="4209" spans="1:8" hidden="1" x14ac:dyDescent="0.25">
      <c r="A4209" s="31" t="s">
        <v>2487</v>
      </c>
      <c r="B4209" s="31" t="s">
        <v>2621</v>
      </c>
      <c r="C4209" s="31" t="s">
        <v>2408</v>
      </c>
      <c r="D4209" s="41">
        <v>13.0022157816879</v>
      </c>
      <c r="E4209" s="31" t="s">
        <v>2409</v>
      </c>
      <c r="F4209" s="35" t="str">
        <f>INDEX('Crosswalk Particulates'!$B:$B,MATCH('2017 EPA Data'!A4209,'Crosswalk Particulates'!$A:$A,0))</f>
        <v>industry-fuel-coal</v>
      </c>
      <c r="G4209" s="39">
        <f>INDEX('Crosswalk Particulates'!$E:$E,MATCH('2017 EPA Data'!$B4209,'Crosswalk Particulates'!$D:$D,0))</f>
        <v>0</v>
      </c>
      <c r="H4209" s="50">
        <f t="shared" si="65"/>
        <v>0</v>
      </c>
    </row>
    <row r="4210" spans="1:8" hidden="1" x14ac:dyDescent="0.25">
      <c r="A4210" s="31" t="s">
        <v>2498</v>
      </c>
      <c r="B4210" s="31" t="s">
        <v>2548</v>
      </c>
      <c r="D4210" s="41">
        <v>13</v>
      </c>
      <c r="E4210" s="31" t="s">
        <v>2409</v>
      </c>
      <c r="F4210" s="35" t="str">
        <f>INDEX('Crosswalk Particulates'!$B:$B,MATCH('2017 EPA Data'!A4210,'Crosswalk Particulates'!$A:$A,0))</f>
        <v>process-cement-industry</v>
      </c>
      <c r="G4210" s="39">
        <f>INDEX('Crosswalk Particulates'!$E:$E,MATCH('2017 EPA Data'!$B4210,'Crosswalk Particulates'!$D:$D,0))</f>
        <v>0</v>
      </c>
      <c r="H4210" s="50">
        <f t="shared" si="65"/>
        <v>0</v>
      </c>
    </row>
    <row r="4211" spans="1:8" hidden="1" x14ac:dyDescent="0.25">
      <c r="A4211" s="31" t="s">
        <v>2473</v>
      </c>
      <c r="B4211" s="31" t="s">
        <v>2602</v>
      </c>
      <c r="C4211" s="31" t="s">
        <v>2408</v>
      </c>
      <c r="D4211" s="41">
        <v>12.999000000000001</v>
      </c>
      <c r="E4211" s="31" t="s">
        <v>2409</v>
      </c>
      <c r="F4211" s="35" t="str">
        <f>INDEX('Crosswalk Particulates'!$B:$B,MATCH('2017 EPA Data'!A4211,'Crosswalk Particulates'!$A:$A,0))</f>
        <v>Commercial Buildings Sector</v>
      </c>
      <c r="G4211" s="39">
        <f>INDEX('Crosswalk Particulates'!$E:$E,MATCH('2017 EPA Data'!$B4211,'Crosswalk Particulates'!$D:$D,0))</f>
        <v>0</v>
      </c>
      <c r="H4211" s="50">
        <f t="shared" si="65"/>
        <v>0</v>
      </c>
    </row>
    <row r="4212" spans="1:8" hidden="1" x14ac:dyDescent="0.25">
      <c r="A4212" s="31" t="s">
        <v>2443</v>
      </c>
      <c r="B4212" s="31" t="s">
        <v>2525</v>
      </c>
      <c r="D4212" s="41">
        <v>12.9228490671905</v>
      </c>
      <c r="E4212" s="31" t="s">
        <v>2413</v>
      </c>
      <c r="F4212" s="35" t="str">
        <f>INDEX('Crosswalk Particulates'!$B:$B,MATCH('2017 EPA Data'!A4212,'Crosswalk Particulates'!$A:$A,0))</f>
        <v>process-agriculture-industry</v>
      </c>
      <c r="G4212" s="39" t="str">
        <f>INDEX('Crosswalk Particulates'!$E:$E,MATCH('2017 EPA Data'!$B4212,'Crosswalk Particulates'!$D:$D,0))</f>
        <v>OC</v>
      </c>
      <c r="H4212" s="50">
        <f t="shared" si="65"/>
        <v>11723425.413169164</v>
      </c>
    </row>
    <row r="4213" spans="1:8" hidden="1" x14ac:dyDescent="0.25">
      <c r="A4213" s="31" t="s">
        <v>2410</v>
      </c>
      <c r="B4213" s="31" t="s">
        <v>2666</v>
      </c>
      <c r="C4213" s="31" t="s">
        <v>2408</v>
      </c>
      <c r="D4213" s="41">
        <v>12.877046348407521</v>
      </c>
      <c r="E4213" s="31" t="s">
        <v>2409</v>
      </c>
      <c r="F4213" s="35" t="str">
        <f>INDEX('Crosswalk Particulates'!$B:$B,MATCH('2017 EPA Data'!A4213,'Crosswalk Particulates'!$A:$A,0))</f>
        <v>process-other-industry</v>
      </c>
      <c r="G4213" s="39">
        <f>INDEX('Crosswalk Particulates'!$E:$E,MATCH('2017 EPA Data'!$B4213,'Crosswalk Particulates'!$D:$D,0))</f>
        <v>0</v>
      </c>
      <c r="H4213" s="50">
        <f t="shared" si="65"/>
        <v>0</v>
      </c>
    </row>
    <row r="4214" spans="1:8" hidden="1" x14ac:dyDescent="0.25">
      <c r="A4214" s="31" t="s">
        <v>2491</v>
      </c>
      <c r="B4214" s="31" t="s">
        <v>2527</v>
      </c>
      <c r="C4214" s="31" t="s">
        <v>2408</v>
      </c>
      <c r="D4214" s="41">
        <v>12.871343501314801</v>
      </c>
      <c r="E4214" s="31" t="s">
        <v>2409</v>
      </c>
      <c r="F4214" s="35" t="str">
        <f>INDEX('Crosswalk Particulates'!$B:$B,MATCH('2017 EPA Data'!A4214,'Crosswalk Particulates'!$A:$A,0))</f>
        <v>industry-fuel-biomass</v>
      </c>
      <c r="G4214" s="39">
        <f>INDEX('Crosswalk Particulates'!$E:$E,MATCH('2017 EPA Data'!$B4214,'Crosswalk Particulates'!$D:$D,0))</f>
        <v>0</v>
      </c>
      <c r="H4214" s="50">
        <f t="shared" si="65"/>
        <v>0</v>
      </c>
    </row>
    <row r="4215" spans="1:8" hidden="1" x14ac:dyDescent="0.25">
      <c r="A4215" s="31" t="s">
        <v>2433</v>
      </c>
      <c r="B4215" s="31" t="s">
        <v>2516</v>
      </c>
      <c r="C4215" s="31" t="s">
        <v>2408</v>
      </c>
      <c r="D4215" s="41">
        <v>12.750979375858204</v>
      </c>
      <c r="E4215" s="31" t="s">
        <v>2409</v>
      </c>
      <c r="F4215" s="35" t="str">
        <f>INDEX('Crosswalk Particulates'!$B:$B,MATCH('2017 EPA Data'!A4215,'Crosswalk Particulates'!$A:$A,0))</f>
        <v>process-ngps-industry</v>
      </c>
      <c r="G4215" s="39">
        <f>INDEX('Crosswalk Particulates'!$E:$E,MATCH('2017 EPA Data'!$B4215,'Crosswalk Particulates'!$D:$D,0))</f>
        <v>0</v>
      </c>
      <c r="H4215" s="50">
        <f t="shared" si="65"/>
        <v>0</v>
      </c>
    </row>
    <row r="4216" spans="1:8" hidden="1" x14ac:dyDescent="0.25">
      <c r="A4216" s="31" t="s">
        <v>2429</v>
      </c>
      <c r="B4216" s="31" t="s">
        <v>2666</v>
      </c>
      <c r="C4216" s="31" t="s">
        <v>2408</v>
      </c>
      <c r="D4216" s="41">
        <v>12.745662292621098</v>
      </c>
      <c r="E4216" s="31" t="s">
        <v>2409</v>
      </c>
      <c r="F4216" s="35" t="str">
        <f>INDEX('Crosswalk Particulates'!$B:$B,MATCH('2017 EPA Data'!A4216,'Crosswalk Particulates'!$A:$A,0))</f>
        <v>process-other-industry</v>
      </c>
      <c r="G4216" s="39">
        <f>INDEX('Crosswalk Particulates'!$E:$E,MATCH('2017 EPA Data'!$B4216,'Crosswalk Particulates'!$D:$D,0))</f>
        <v>0</v>
      </c>
      <c r="H4216" s="50">
        <f t="shared" si="65"/>
        <v>0</v>
      </c>
    </row>
    <row r="4217" spans="1:8" hidden="1" x14ac:dyDescent="0.25">
      <c r="A4217" s="31" t="s">
        <v>2556</v>
      </c>
      <c r="B4217" s="31" t="s">
        <v>2654</v>
      </c>
      <c r="C4217" s="31" t="s">
        <v>2408</v>
      </c>
      <c r="D4217" s="41">
        <v>12.559012691580961</v>
      </c>
      <c r="E4217" s="31" t="s">
        <v>2409</v>
      </c>
      <c r="F4217" s="35" t="str">
        <f>INDEX('Crosswalk Particulates'!$B:$B,MATCH('2017 EPA Data'!A4217,'Crosswalk Particulates'!$A:$A,0))</f>
        <v>Commercial Buildings Sector</v>
      </c>
      <c r="G4217" s="39">
        <f>INDEX('Crosswalk Particulates'!$E:$E,MATCH('2017 EPA Data'!$B4217,'Crosswalk Particulates'!$D:$D,0))</f>
        <v>0</v>
      </c>
      <c r="H4217" s="50">
        <f t="shared" si="65"/>
        <v>0</v>
      </c>
    </row>
    <row r="4218" spans="1:8" hidden="1" x14ac:dyDescent="0.25">
      <c r="A4218" s="31" t="s">
        <v>2472</v>
      </c>
      <c r="B4218" s="31" t="s">
        <v>2630</v>
      </c>
      <c r="C4218" s="31" t="s">
        <v>2408</v>
      </c>
      <c r="D4218" s="41">
        <v>12.467742719860279</v>
      </c>
      <c r="E4218" s="31" t="s">
        <v>2409</v>
      </c>
      <c r="F4218" s="35" t="str">
        <f>INDEX('Crosswalk Particulates'!$B:$B,MATCH('2017 EPA Data'!A4218,'Crosswalk Particulates'!$A:$A,0))</f>
        <v>Electricity Sector</v>
      </c>
      <c r="G4218" s="39">
        <f>INDEX('Crosswalk Particulates'!$E:$E,MATCH('2017 EPA Data'!$B4218,'Crosswalk Particulates'!$D:$D,0))</f>
        <v>0</v>
      </c>
      <c r="H4218" s="50">
        <f t="shared" si="65"/>
        <v>0</v>
      </c>
    </row>
    <row r="4219" spans="1:8" hidden="1" x14ac:dyDescent="0.25">
      <c r="A4219" s="31" t="s">
        <v>2410</v>
      </c>
      <c r="B4219" s="31" t="s">
        <v>2678</v>
      </c>
      <c r="C4219" s="31" t="s">
        <v>2408</v>
      </c>
      <c r="D4219" s="41">
        <v>12.4275194758</v>
      </c>
      <c r="E4219" s="31" t="s">
        <v>2409</v>
      </c>
      <c r="F4219" s="35" t="str">
        <f>INDEX('Crosswalk Particulates'!$B:$B,MATCH('2017 EPA Data'!A4219,'Crosswalk Particulates'!$A:$A,0))</f>
        <v>process-other-industry</v>
      </c>
      <c r="G4219" s="39">
        <f>INDEX('Crosswalk Particulates'!$E:$E,MATCH('2017 EPA Data'!$B4219,'Crosswalk Particulates'!$D:$D,0))</f>
        <v>0</v>
      </c>
      <c r="H4219" s="50">
        <f t="shared" si="65"/>
        <v>0</v>
      </c>
    </row>
    <row r="4220" spans="1:8" hidden="1" x14ac:dyDescent="0.25">
      <c r="A4220" s="31" t="s">
        <v>2450</v>
      </c>
      <c r="B4220" s="31" t="s">
        <v>2661</v>
      </c>
      <c r="C4220" s="31" t="s">
        <v>2408</v>
      </c>
      <c r="D4220" s="41">
        <v>12.420719999999999</v>
      </c>
      <c r="E4220" s="31" t="s">
        <v>2409</v>
      </c>
      <c r="F4220" s="35" t="str">
        <f>INDEX('Crosswalk Particulates'!$B:$B,MATCH('2017 EPA Data'!A4220,'Crosswalk Particulates'!$A:$A,0))</f>
        <v>process-waste-industry</v>
      </c>
      <c r="G4220" s="39">
        <f>INDEX('Crosswalk Particulates'!$E:$E,MATCH('2017 EPA Data'!$B4220,'Crosswalk Particulates'!$D:$D,0))</f>
        <v>0</v>
      </c>
      <c r="H4220" s="50">
        <f t="shared" si="65"/>
        <v>0</v>
      </c>
    </row>
    <row r="4221" spans="1:8" hidden="1" x14ac:dyDescent="0.25">
      <c r="A4221" s="31" t="s">
        <v>2446</v>
      </c>
      <c r="B4221" s="31" t="s">
        <v>2541</v>
      </c>
      <c r="C4221" s="31" t="s">
        <v>2408</v>
      </c>
      <c r="D4221" s="41">
        <v>12.31</v>
      </c>
      <c r="E4221" s="31" t="s">
        <v>2409</v>
      </c>
      <c r="F4221" s="35" t="str">
        <f>INDEX('Crosswalk Particulates'!$B:$B,MATCH('2017 EPA Data'!A4221,'Crosswalk Particulates'!$A:$A,0))</f>
        <v>process-other-industry</v>
      </c>
      <c r="G4221" s="39">
        <f>INDEX('Crosswalk Particulates'!$E:$E,MATCH('2017 EPA Data'!$B4221,'Crosswalk Particulates'!$D:$D,0))</f>
        <v>0</v>
      </c>
      <c r="H4221" s="50">
        <f t="shared" si="65"/>
        <v>0</v>
      </c>
    </row>
    <row r="4222" spans="1:8" hidden="1" x14ac:dyDescent="0.25">
      <c r="A4222" s="31" t="s">
        <v>2523</v>
      </c>
      <c r="B4222" s="31" t="s">
        <v>2588</v>
      </c>
      <c r="C4222" s="31" t="s">
        <v>2408</v>
      </c>
      <c r="D4222" s="41">
        <v>12.29077065848</v>
      </c>
      <c r="E4222" s="31" t="s">
        <v>2409</v>
      </c>
      <c r="F4222" s="35" t="str">
        <f>INDEX('Crosswalk Particulates'!$B:$B,MATCH('2017 EPA Data'!A4222,'Crosswalk Particulates'!$A:$A,0))</f>
        <v>industry-fuel-other</v>
      </c>
      <c r="G4222" s="39">
        <f>INDEX('Crosswalk Particulates'!$E:$E,MATCH('2017 EPA Data'!$B4222,'Crosswalk Particulates'!$D:$D,0))</f>
        <v>0</v>
      </c>
      <c r="H4222" s="50">
        <f t="shared" si="65"/>
        <v>0</v>
      </c>
    </row>
    <row r="4223" spans="1:8" hidden="1" x14ac:dyDescent="0.25">
      <c r="A4223" s="31" t="s">
        <v>2520</v>
      </c>
      <c r="B4223" s="31" t="s">
        <v>2621</v>
      </c>
      <c r="C4223" s="31" t="s">
        <v>2408</v>
      </c>
      <c r="D4223" s="41">
        <v>12.2561865</v>
      </c>
      <c r="E4223" s="31" t="s">
        <v>2409</v>
      </c>
      <c r="F4223" s="35" t="str">
        <f>INDEX('Crosswalk Particulates'!$B:$B,MATCH('2017 EPA Data'!A4223,'Crosswalk Particulates'!$A:$A,0))</f>
        <v>industry-fuel-oil</v>
      </c>
      <c r="G4223" s="39">
        <f>INDEX('Crosswalk Particulates'!$E:$E,MATCH('2017 EPA Data'!$B4223,'Crosswalk Particulates'!$D:$D,0))</f>
        <v>0</v>
      </c>
      <c r="H4223" s="50">
        <f t="shared" si="65"/>
        <v>0</v>
      </c>
    </row>
    <row r="4224" spans="1:8" hidden="1" x14ac:dyDescent="0.25">
      <c r="A4224" s="31" t="s">
        <v>2438</v>
      </c>
      <c r="B4224" s="31" t="s">
        <v>2517</v>
      </c>
      <c r="C4224" s="31" t="s">
        <v>2408</v>
      </c>
      <c r="D4224" s="41">
        <v>12.2543106201</v>
      </c>
      <c r="E4224" s="31" t="s">
        <v>2409</v>
      </c>
      <c r="F4224" s="35" t="str">
        <f>INDEX('Crosswalk Particulates'!$B:$B,MATCH('2017 EPA Data'!A4224,'Crosswalk Particulates'!$A:$A,0))</f>
        <v>process-other-industry</v>
      </c>
      <c r="G4224" s="39">
        <f>INDEX('Crosswalk Particulates'!$E:$E,MATCH('2017 EPA Data'!$B4224,'Crosswalk Particulates'!$D:$D,0))</f>
        <v>0</v>
      </c>
      <c r="H4224" s="50">
        <f t="shared" si="65"/>
        <v>0</v>
      </c>
    </row>
    <row r="4225" spans="1:8" hidden="1" x14ac:dyDescent="0.25">
      <c r="A4225" s="31" t="s">
        <v>2475</v>
      </c>
      <c r="B4225" s="31" t="s">
        <v>2616</v>
      </c>
      <c r="C4225" s="31" t="s">
        <v>2408</v>
      </c>
      <c r="D4225" s="41">
        <v>12.14984593184</v>
      </c>
      <c r="E4225" s="31" t="s">
        <v>2409</v>
      </c>
      <c r="F4225" s="35" t="str">
        <f>INDEX('Crosswalk Particulates'!$B:$B,MATCH('2017 EPA Data'!A4225,'Crosswalk Particulates'!$A:$A,0))</f>
        <v>Electricity Sector</v>
      </c>
      <c r="G4225" s="39">
        <f>INDEX('Crosswalk Particulates'!$E:$E,MATCH('2017 EPA Data'!$B4225,'Crosswalk Particulates'!$D:$D,0))</f>
        <v>0</v>
      </c>
      <c r="H4225" s="50">
        <f t="shared" si="65"/>
        <v>0</v>
      </c>
    </row>
    <row r="4226" spans="1:8" hidden="1" x14ac:dyDescent="0.25">
      <c r="A4226" s="31" t="s">
        <v>2433</v>
      </c>
      <c r="B4226" s="31" t="s">
        <v>2517</v>
      </c>
      <c r="C4226" s="31" t="s">
        <v>2408</v>
      </c>
      <c r="D4226" s="41">
        <v>12.096431502009484</v>
      </c>
      <c r="E4226" s="31" t="s">
        <v>2409</v>
      </c>
      <c r="F4226" s="35" t="str">
        <f>INDEX('Crosswalk Particulates'!$B:$B,MATCH('2017 EPA Data'!A4226,'Crosswalk Particulates'!$A:$A,0))</f>
        <v>process-ngps-industry</v>
      </c>
      <c r="G4226" s="39">
        <f>INDEX('Crosswalk Particulates'!$E:$E,MATCH('2017 EPA Data'!$B4226,'Crosswalk Particulates'!$D:$D,0))</f>
        <v>0</v>
      </c>
      <c r="H4226" s="50">
        <f t="shared" si="65"/>
        <v>0</v>
      </c>
    </row>
    <row r="4227" spans="1:8" hidden="1" x14ac:dyDescent="0.25">
      <c r="A4227" s="31" t="s">
        <v>2450</v>
      </c>
      <c r="B4227" s="31" t="s">
        <v>2479</v>
      </c>
      <c r="C4227" s="31" t="s">
        <v>2408</v>
      </c>
      <c r="D4227" s="41">
        <v>12.0702</v>
      </c>
      <c r="E4227" s="31" t="s">
        <v>2409</v>
      </c>
      <c r="F4227" s="35" t="str">
        <f>INDEX('Crosswalk Particulates'!$B:$B,MATCH('2017 EPA Data'!A4227,'Crosswalk Particulates'!$A:$A,0))</f>
        <v>process-waste-industry</v>
      </c>
      <c r="G4227" s="39">
        <f>INDEX('Crosswalk Particulates'!$E:$E,MATCH('2017 EPA Data'!$B4227,'Crosswalk Particulates'!$D:$D,0))</f>
        <v>0</v>
      </c>
      <c r="H4227" s="50">
        <f t="shared" si="65"/>
        <v>0</v>
      </c>
    </row>
    <row r="4228" spans="1:8" hidden="1" x14ac:dyDescent="0.25">
      <c r="A4228" s="31" t="s">
        <v>2493</v>
      </c>
      <c r="B4228" s="31" t="s">
        <v>2570</v>
      </c>
      <c r="C4228" s="31" t="s">
        <v>2408</v>
      </c>
      <c r="D4228" s="41">
        <v>12.0456</v>
      </c>
      <c r="E4228" s="31" t="s">
        <v>2409</v>
      </c>
      <c r="F4228" s="35" t="str">
        <f>INDEX('Crosswalk Particulates'!$B:$B,MATCH('2017 EPA Data'!A4228,'Crosswalk Particulates'!$A:$A,0))</f>
        <v>process-other-industry</v>
      </c>
      <c r="G4228" s="39">
        <f>INDEX('Crosswalk Particulates'!$E:$E,MATCH('2017 EPA Data'!$B4228,'Crosswalk Particulates'!$D:$D,0))</f>
        <v>0</v>
      </c>
      <c r="H4228" s="50">
        <f t="shared" ref="H4228:H4291" si="66">IF(E4228="TON",D4228/metricton_to_shortton,0)*10^6</f>
        <v>0</v>
      </c>
    </row>
    <row r="4229" spans="1:8" hidden="1" x14ac:dyDescent="0.25">
      <c r="A4229" s="31" t="s">
        <v>2463</v>
      </c>
      <c r="B4229" s="31" t="s">
        <v>2449</v>
      </c>
      <c r="C4229" s="31" t="s">
        <v>2408</v>
      </c>
      <c r="D4229" s="41">
        <v>12</v>
      </c>
      <c r="E4229" s="31" t="s">
        <v>2409</v>
      </c>
      <c r="F4229" s="35" t="str">
        <f>INDEX('Crosswalk Particulates'!$B:$B,MATCH('2017 EPA Data'!A4229,'Crosswalk Particulates'!$A:$A,0))</f>
        <v>process-other-industry</v>
      </c>
      <c r="G4229" s="39">
        <f>INDEX('Crosswalk Particulates'!$E:$E,MATCH('2017 EPA Data'!$B4229,'Crosswalk Particulates'!$D:$D,0))</f>
        <v>0</v>
      </c>
      <c r="H4229" s="50">
        <f t="shared" si="66"/>
        <v>0</v>
      </c>
    </row>
    <row r="4230" spans="1:8" hidden="1" x14ac:dyDescent="0.25">
      <c r="A4230" s="31" t="s">
        <v>2499</v>
      </c>
      <c r="B4230" s="31" t="s">
        <v>2543</v>
      </c>
      <c r="C4230" s="31" t="s">
        <v>2408</v>
      </c>
      <c r="D4230" s="41">
        <v>11.95741477</v>
      </c>
      <c r="E4230" s="31" t="s">
        <v>2409</v>
      </c>
      <c r="F4230" s="35" t="str">
        <f>INDEX('Crosswalk Particulates'!$B:$B,MATCH('2017 EPA Data'!A4230,'Crosswalk Particulates'!$A:$A,0))</f>
        <v>Electricity Sector</v>
      </c>
      <c r="G4230" s="39">
        <f>INDEX('Crosswalk Particulates'!$E:$E,MATCH('2017 EPA Data'!$B4230,'Crosswalk Particulates'!$D:$D,0))</f>
        <v>0</v>
      </c>
      <c r="H4230" s="50">
        <f t="shared" si="66"/>
        <v>0</v>
      </c>
    </row>
    <row r="4231" spans="1:8" hidden="1" x14ac:dyDescent="0.25">
      <c r="A4231" s="31" t="s">
        <v>2540</v>
      </c>
      <c r="B4231" s="31" t="s">
        <v>2464</v>
      </c>
      <c r="C4231" s="31" t="s">
        <v>2408</v>
      </c>
      <c r="D4231" s="41">
        <v>11.953224843999999</v>
      </c>
      <c r="E4231" s="31" t="s">
        <v>2409</v>
      </c>
      <c r="F4231" s="35" t="str">
        <f>INDEX('Crosswalk Particulates'!$B:$B,MATCH('2017 EPA Data'!A4231,'Crosswalk Particulates'!$A:$A,0))</f>
        <v>Electricity Sector</v>
      </c>
      <c r="G4231" s="39">
        <f>INDEX('Crosswalk Particulates'!$E:$E,MATCH('2017 EPA Data'!$B4231,'Crosswalk Particulates'!$D:$D,0))</f>
        <v>0</v>
      </c>
      <c r="H4231" s="50">
        <f t="shared" si="66"/>
        <v>0</v>
      </c>
    </row>
    <row r="4232" spans="1:8" hidden="1" x14ac:dyDescent="0.25">
      <c r="A4232" s="31" t="s">
        <v>2510</v>
      </c>
      <c r="B4232" s="31" t="s">
        <v>2610</v>
      </c>
      <c r="C4232" s="31" t="s">
        <v>2408</v>
      </c>
      <c r="D4232" s="41">
        <v>11.90676</v>
      </c>
      <c r="E4232" s="31" t="s">
        <v>2409</v>
      </c>
      <c r="F4232" s="35" t="str">
        <f>INDEX('Crosswalk Particulates'!$B:$B,MATCH('2017 EPA Data'!A4232,'Crosswalk Particulates'!$A:$A,0))</f>
        <v>process-iron and steel-industry</v>
      </c>
      <c r="G4232" s="39">
        <f>INDEX('Crosswalk Particulates'!$E:$E,MATCH('2017 EPA Data'!$B4232,'Crosswalk Particulates'!$D:$D,0))</f>
        <v>0</v>
      </c>
      <c r="H4232" s="50">
        <f t="shared" si="66"/>
        <v>0</v>
      </c>
    </row>
    <row r="4233" spans="1:8" hidden="1" x14ac:dyDescent="0.25">
      <c r="A4233" s="31" t="s">
        <v>2523</v>
      </c>
      <c r="B4233" s="31" t="s">
        <v>2596</v>
      </c>
      <c r="C4233" s="31" t="s">
        <v>2408</v>
      </c>
      <c r="D4233" s="41">
        <v>11.87824176122</v>
      </c>
      <c r="E4233" s="31" t="s">
        <v>2409</v>
      </c>
      <c r="F4233" s="35" t="str">
        <f>INDEX('Crosswalk Particulates'!$B:$B,MATCH('2017 EPA Data'!A4233,'Crosswalk Particulates'!$A:$A,0))</f>
        <v>industry-fuel-other</v>
      </c>
      <c r="G4233" s="39">
        <f>INDEX('Crosswalk Particulates'!$E:$E,MATCH('2017 EPA Data'!$B4233,'Crosswalk Particulates'!$D:$D,0))</f>
        <v>0</v>
      </c>
      <c r="H4233" s="50">
        <f t="shared" si="66"/>
        <v>0</v>
      </c>
    </row>
    <row r="4234" spans="1:8" hidden="1" x14ac:dyDescent="0.25">
      <c r="A4234" s="31" t="s">
        <v>2444</v>
      </c>
      <c r="B4234" s="31" t="s">
        <v>2601</v>
      </c>
      <c r="C4234" s="31" t="s">
        <v>2408</v>
      </c>
      <c r="D4234" s="41">
        <v>11.833425999999999</v>
      </c>
      <c r="E4234" s="31" t="s">
        <v>2409</v>
      </c>
      <c r="F4234" s="35" t="str">
        <f>INDEX('Crosswalk Particulates'!$B:$B,MATCH('2017 EPA Data'!A4234,'Crosswalk Particulates'!$A:$A,0))</f>
        <v>process-other-industry</v>
      </c>
      <c r="G4234" s="39">
        <f>INDEX('Crosswalk Particulates'!$E:$E,MATCH('2017 EPA Data'!$B4234,'Crosswalk Particulates'!$D:$D,0))</f>
        <v>0</v>
      </c>
      <c r="H4234" s="50">
        <f t="shared" si="66"/>
        <v>0</v>
      </c>
    </row>
    <row r="4235" spans="1:8" hidden="1" x14ac:dyDescent="0.25">
      <c r="A4235" s="31" t="s">
        <v>2510</v>
      </c>
      <c r="B4235" s="31" t="s">
        <v>2566</v>
      </c>
      <c r="C4235" s="31" t="s">
        <v>2408</v>
      </c>
      <c r="D4235" s="41">
        <v>11.818955623400001</v>
      </c>
      <c r="E4235" s="31" t="s">
        <v>2409</v>
      </c>
      <c r="F4235" s="35" t="str">
        <f>INDEX('Crosswalk Particulates'!$B:$B,MATCH('2017 EPA Data'!A4235,'Crosswalk Particulates'!$A:$A,0))</f>
        <v>process-iron and steel-industry</v>
      </c>
      <c r="G4235" s="39">
        <f>INDEX('Crosswalk Particulates'!$E:$E,MATCH('2017 EPA Data'!$B4235,'Crosswalk Particulates'!$D:$D,0))</f>
        <v>0</v>
      </c>
      <c r="H4235" s="50">
        <f t="shared" si="66"/>
        <v>0</v>
      </c>
    </row>
    <row r="4236" spans="1:8" hidden="1" x14ac:dyDescent="0.25">
      <c r="A4236" s="31" t="s">
        <v>2510</v>
      </c>
      <c r="B4236" s="31" t="s">
        <v>2542</v>
      </c>
      <c r="C4236" s="31" t="s">
        <v>2408</v>
      </c>
      <c r="D4236" s="41">
        <v>11.8</v>
      </c>
      <c r="E4236" s="31" t="s">
        <v>2409</v>
      </c>
      <c r="F4236" s="35" t="str">
        <f>INDEX('Crosswalk Particulates'!$B:$B,MATCH('2017 EPA Data'!A4236,'Crosswalk Particulates'!$A:$A,0))</f>
        <v>process-iron and steel-industry</v>
      </c>
      <c r="G4236" s="39">
        <f>INDEX('Crosswalk Particulates'!$E:$E,MATCH('2017 EPA Data'!$B4236,'Crosswalk Particulates'!$D:$D,0))</f>
        <v>0</v>
      </c>
      <c r="H4236" s="50">
        <f t="shared" si="66"/>
        <v>0</v>
      </c>
    </row>
    <row r="4237" spans="1:8" hidden="1" x14ac:dyDescent="0.25">
      <c r="A4237" s="31" t="s">
        <v>2477</v>
      </c>
      <c r="B4237" s="31" t="s">
        <v>2726</v>
      </c>
      <c r="C4237" s="31" t="s">
        <v>2408</v>
      </c>
      <c r="D4237" s="41">
        <v>11.79</v>
      </c>
      <c r="E4237" s="31" t="s">
        <v>2409</v>
      </c>
      <c r="F4237" s="35" t="str">
        <f>INDEX('Crosswalk Particulates'!$B:$B,MATCH('2017 EPA Data'!A4237,'Crosswalk Particulates'!$A:$A,0))</f>
        <v>process-other-industry</v>
      </c>
      <c r="G4237" s="39">
        <f>INDEX('Crosswalk Particulates'!$E:$E,MATCH('2017 EPA Data'!$B4237,'Crosswalk Particulates'!$D:$D,0))</f>
        <v>0</v>
      </c>
      <c r="H4237" s="50">
        <f t="shared" si="66"/>
        <v>0</v>
      </c>
    </row>
    <row r="4238" spans="1:8" hidden="1" x14ac:dyDescent="0.25">
      <c r="A4238" s="31" t="s">
        <v>2473</v>
      </c>
      <c r="B4238" s="31" t="s">
        <v>2654</v>
      </c>
      <c r="C4238" s="31" t="s">
        <v>2408</v>
      </c>
      <c r="D4238" s="41">
        <v>11.7537222020181</v>
      </c>
      <c r="E4238" s="31" t="s">
        <v>2409</v>
      </c>
      <c r="F4238" s="35" t="str">
        <f>INDEX('Crosswalk Particulates'!$B:$B,MATCH('2017 EPA Data'!A4238,'Crosswalk Particulates'!$A:$A,0))</f>
        <v>Commercial Buildings Sector</v>
      </c>
      <c r="G4238" s="39">
        <f>INDEX('Crosswalk Particulates'!$E:$E,MATCH('2017 EPA Data'!$B4238,'Crosswalk Particulates'!$D:$D,0))</f>
        <v>0</v>
      </c>
      <c r="H4238" s="50">
        <f t="shared" si="66"/>
        <v>0</v>
      </c>
    </row>
    <row r="4239" spans="1:8" hidden="1" x14ac:dyDescent="0.25">
      <c r="A4239" s="31" t="s">
        <v>2510</v>
      </c>
      <c r="B4239" s="31" t="s">
        <v>2643</v>
      </c>
      <c r="C4239" s="31" t="s">
        <v>2408</v>
      </c>
      <c r="D4239" s="41">
        <v>11.70396</v>
      </c>
      <c r="E4239" s="31" t="s">
        <v>2409</v>
      </c>
      <c r="F4239" s="35" t="str">
        <f>INDEX('Crosswalk Particulates'!$B:$B,MATCH('2017 EPA Data'!A4239,'Crosswalk Particulates'!$A:$A,0))</f>
        <v>process-iron and steel-industry</v>
      </c>
      <c r="G4239" s="39">
        <f>INDEX('Crosswalk Particulates'!$E:$E,MATCH('2017 EPA Data'!$B4239,'Crosswalk Particulates'!$D:$D,0))</f>
        <v>0</v>
      </c>
      <c r="H4239" s="50">
        <f t="shared" si="66"/>
        <v>0</v>
      </c>
    </row>
    <row r="4240" spans="1:8" hidden="1" x14ac:dyDescent="0.25">
      <c r="A4240" s="31" t="s">
        <v>2469</v>
      </c>
      <c r="B4240" s="31" t="s">
        <v>2729</v>
      </c>
      <c r="C4240" s="31" t="s">
        <v>2408</v>
      </c>
      <c r="D4240" s="41">
        <v>11.651</v>
      </c>
      <c r="E4240" s="31" t="s">
        <v>2409</v>
      </c>
      <c r="F4240" s="35" t="str">
        <f>INDEX('Crosswalk Particulates'!$B:$B,MATCH('2017 EPA Data'!A4240,'Crosswalk Particulates'!$A:$A,0))</f>
        <v>process-chemicals-industry</v>
      </c>
      <c r="G4240" s="39">
        <f>INDEX('Crosswalk Particulates'!$E:$E,MATCH('2017 EPA Data'!$B4240,'Crosswalk Particulates'!$D:$D,0))</f>
        <v>0</v>
      </c>
      <c r="H4240" s="50">
        <f t="shared" si="66"/>
        <v>0</v>
      </c>
    </row>
    <row r="4241" spans="1:8" hidden="1" x14ac:dyDescent="0.25">
      <c r="A4241" s="31" t="s">
        <v>2614</v>
      </c>
      <c r="B4241" s="31" t="s">
        <v>2607</v>
      </c>
      <c r="D4241" s="41">
        <v>11.57838374073115</v>
      </c>
      <c r="E4241" s="31" t="s">
        <v>2413</v>
      </c>
      <c r="F4241" s="35" t="str">
        <f>INDEX('Crosswalk Particulates'!$B:$B,MATCH('2017 EPA Data'!A4241,'Crosswalk Particulates'!$A:$A,0))</f>
        <v>Residential Buildings Sector</v>
      </c>
      <c r="G4241" s="39" t="str">
        <f>INDEX('Crosswalk Particulates'!$E:$E,MATCH('2017 EPA Data'!$B4241,'Crosswalk Particulates'!$D:$D,0))</f>
        <v>BC</v>
      </c>
      <c r="H4241" s="50">
        <f t="shared" si="66"/>
        <v>10503745.535041096</v>
      </c>
    </row>
    <row r="4242" spans="1:8" hidden="1" x14ac:dyDescent="0.25">
      <c r="A4242" s="31" t="s">
        <v>2469</v>
      </c>
      <c r="B4242" s="31" t="s">
        <v>2701</v>
      </c>
      <c r="C4242" s="31" t="s">
        <v>2408</v>
      </c>
      <c r="D4242" s="41">
        <v>11.5</v>
      </c>
      <c r="E4242" s="31" t="s">
        <v>2409</v>
      </c>
      <c r="F4242" s="35" t="str">
        <f>INDEX('Crosswalk Particulates'!$B:$B,MATCH('2017 EPA Data'!A4242,'Crosswalk Particulates'!$A:$A,0))</f>
        <v>process-chemicals-industry</v>
      </c>
      <c r="G4242" s="39">
        <f>INDEX('Crosswalk Particulates'!$E:$E,MATCH('2017 EPA Data'!$B4242,'Crosswalk Particulates'!$D:$D,0))</f>
        <v>0</v>
      </c>
      <c r="H4242" s="50">
        <f t="shared" si="66"/>
        <v>0</v>
      </c>
    </row>
    <row r="4243" spans="1:8" hidden="1" x14ac:dyDescent="0.25">
      <c r="A4243" s="31" t="s">
        <v>2560</v>
      </c>
      <c r="B4243" s="31" t="s">
        <v>2502</v>
      </c>
      <c r="C4243" s="31" t="s">
        <v>2408</v>
      </c>
      <c r="D4243" s="41">
        <v>11.490159999999999</v>
      </c>
      <c r="E4243" s="31" t="s">
        <v>2409</v>
      </c>
      <c r="F4243" s="35" t="str">
        <f>INDEX('Crosswalk Particulates'!$B:$B,MATCH('2017 EPA Data'!A4243,'Crosswalk Particulates'!$A:$A,0))</f>
        <v>Commercial Buildings Sector</v>
      </c>
      <c r="G4243" s="39">
        <f>INDEX('Crosswalk Particulates'!$E:$E,MATCH('2017 EPA Data'!$B4243,'Crosswalk Particulates'!$D:$D,0))</f>
        <v>0</v>
      </c>
      <c r="H4243" s="50">
        <f t="shared" si="66"/>
        <v>0</v>
      </c>
    </row>
    <row r="4244" spans="1:8" hidden="1" x14ac:dyDescent="0.25">
      <c r="A4244" s="31" t="s">
        <v>2463</v>
      </c>
      <c r="B4244" s="31" t="s">
        <v>2591</v>
      </c>
      <c r="C4244" s="31" t="s">
        <v>2408</v>
      </c>
      <c r="D4244" s="41">
        <v>11.4</v>
      </c>
      <c r="E4244" s="31" t="s">
        <v>2409</v>
      </c>
      <c r="F4244" s="35" t="str">
        <f>INDEX('Crosswalk Particulates'!$B:$B,MATCH('2017 EPA Data'!A4244,'Crosswalk Particulates'!$A:$A,0))</f>
        <v>process-other-industry</v>
      </c>
      <c r="G4244" s="39">
        <f>INDEX('Crosswalk Particulates'!$E:$E,MATCH('2017 EPA Data'!$B4244,'Crosswalk Particulates'!$D:$D,0))</f>
        <v>0</v>
      </c>
      <c r="H4244" s="50">
        <f t="shared" si="66"/>
        <v>0</v>
      </c>
    </row>
    <row r="4245" spans="1:8" hidden="1" x14ac:dyDescent="0.25">
      <c r="A4245" s="31" t="s">
        <v>2555</v>
      </c>
      <c r="B4245" s="31" t="s">
        <v>2541</v>
      </c>
      <c r="C4245" s="31" t="s">
        <v>2408</v>
      </c>
      <c r="D4245" s="41">
        <v>11.245313317200001</v>
      </c>
      <c r="E4245" s="31" t="s">
        <v>2409</v>
      </c>
      <c r="F4245" s="35" t="str">
        <f>INDEX('Crosswalk Particulates'!$B:$B,MATCH('2017 EPA Data'!A4245,'Crosswalk Particulates'!$A:$A,0))</f>
        <v>Commercial Buildings Sector</v>
      </c>
      <c r="G4245" s="39">
        <f>INDEX('Crosswalk Particulates'!$E:$E,MATCH('2017 EPA Data'!$B4245,'Crosswalk Particulates'!$D:$D,0))</f>
        <v>0</v>
      </c>
      <c r="H4245" s="50">
        <f t="shared" si="66"/>
        <v>0</v>
      </c>
    </row>
    <row r="4246" spans="1:8" hidden="1" x14ac:dyDescent="0.25">
      <c r="A4246" s="31" t="s">
        <v>2520</v>
      </c>
      <c r="B4246" s="31" t="s">
        <v>2596</v>
      </c>
      <c r="C4246" s="31" t="s">
        <v>2408</v>
      </c>
      <c r="D4246" s="41">
        <v>11.2286822</v>
      </c>
      <c r="E4246" s="31" t="s">
        <v>2409</v>
      </c>
      <c r="F4246" s="35" t="str">
        <f>INDEX('Crosswalk Particulates'!$B:$B,MATCH('2017 EPA Data'!A4246,'Crosswalk Particulates'!$A:$A,0))</f>
        <v>industry-fuel-oil</v>
      </c>
      <c r="G4246" s="39">
        <f>INDEX('Crosswalk Particulates'!$E:$E,MATCH('2017 EPA Data'!$B4246,'Crosswalk Particulates'!$D:$D,0))</f>
        <v>0</v>
      </c>
      <c r="H4246" s="50">
        <f t="shared" si="66"/>
        <v>0</v>
      </c>
    </row>
    <row r="4247" spans="1:8" hidden="1" x14ac:dyDescent="0.25">
      <c r="A4247" s="31" t="s">
        <v>2410</v>
      </c>
      <c r="B4247" s="31" t="s">
        <v>2703</v>
      </c>
      <c r="C4247" s="31" t="s">
        <v>2408</v>
      </c>
      <c r="D4247" s="41">
        <v>11.21</v>
      </c>
      <c r="E4247" s="31" t="s">
        <v>2409</v>
      </c>
      <c r="F4247" s="35" t="str">
        <f>INDEX('Crosswalk Particulates'!$B:$B,MATCH('2017 EPA Data'!A4247,'Crosswalk Particulates'!$A:$A,0))</f>
        <v>process-other-industry</v>
      </c>
      <c r="G4247" s="39">
        <f>INDEX('Crosswalk Particulates'!$E:$E,MATCH('2017 EPA Data'!$B4247,'Crosswalk Particulates'!$D:$D,0))</f>
        <v>0</v>
      </c>
      <c r="H4247" s="50">
        <f t="shared" si="66"/>
        <v>0</v>
      </c>
    </row>
    <row r="4248" spans="1:8" hidden="1" x14ac:dyDescent="0.25">
      <c r="A4248" s="31" t="s">
        <v>2410</v>
      </c>
      <c r="B4248" s="31" t="s">
        <v>2618</v>
      </c>
      <c r="C4248" s="31" t="s">
        <v>2408</v>
      </c>
      <c r="D4248" s="41">
        <v>11.0781201</v>
      </c>
      <c r="E4248" s="31" t="s">
        <v>2409</v>
      </c>
      <c r="F4248" s="35" t="str">
        <f>INDEX('Crosswalk Particulates'!$B:$B,MATCH('2017 EPA Data'!A4248,'Crosswalk Particulates'!$A:$A,0))</f>
        <v>process-other-industry</v>
      </c>
      <c r="G4248" s="39">
        <f>INDEX('Crosswalk Particulates'!$E:$E,MATCH('2017 EPA Data'!$B4248,'Crosswalk Particulates'!$D:$D,0))</f>
        <v>0</v>
      </c>
      <c r="H4248" s="50">
        <f t="shared" si="66"/>
        <v>0</v>
      </c>
    </row>
    <row r="4249" spans="1:8" hidden="1" x14ac:dyDescent="0.25">
      <c r="A4249" s="31" t="s">
        <v>2476</v>
      </c>
      <c r="B4249" s="31" t="s">
        <v>2597</v>
      </c>
      <c r="C4249" s="31" t="s">
        <v>2408</v>
      </c>
      <c r="D4249" s="41">
        <v>11.055030531488235</v>
      </c>
      <c r="E4249" s="31" t="s">
        <v>2409</v>
      </c>
      <c r="F4249" s="35" t="str">
        <f>INDEX('Crosswalk Particulates'!$B:$B,MATCH('2017 EPA Data'!A4249,'Crosswalk Particulates'!$A:$A,0))</f>
        <v>process-other-industry</v>
      </c>
      <c r="G4249" s="39">
        <f>INDEX('Crosswalk Particulates'!$E:$E,MATCH('2017 EPA Data'!$B4249,'Crosswalk Particulates'!$D:$D,0))</f>
        <v>0</v>
      </c>
      <c r="H4249" s="50">
        <f t="shared" si="66"/>
        <v>0</v>
      </c>
    </row>
    <row r="4250" spans="1:8" hidden="1" x14ac:dyDescent="0.25">
      <c r="A4250" s="31" t="s">
        <v>2472</v>
      </c>
      <c r="B4250" s="31" t="s">
        <v>2528</v>
      </c>
      <c r="C4250" s="31" t="s">
        <v>2408</v>
      </c>
      <c r="D4250" s="41">
        <v>11.004369968635</v>
      </c>
      <c r="E4250" s="31" t="s">
        <v>2409</v>
      </c>
      <c r="F4250" s="35" t="str">
        <f>INDEX('Crosswalk Particulates'!$B:$B,MATCH('2017 EPA Data'!A4250,'Crosswalk Particulates'!$A:$A,0))</f>
        <v>Electricity Sector</v>
      </c>
      <c r="G4250" s="39">
        <f>INDEX('Crosswalk Particulates'!$E:$E,MATCH('2017 EPA Data'!$B4250,'Crosswalk Particulates'!$D:$D,0))</f>
        <v>0</v>
      </c>
      <c r="H4250" s="50">
        <f t="shared" si="66"/>
        <v>0</v>
      </c>
    </row>
    <row r="4251" spans="1:8" hidden="1" x14ac:dyDescent="0.25">
      <c r="A4251" s="31" t="s">
        <v>2498</v>
      </c>
      <c r="B4251" s="31" t="s">
        <v>2551</v>
      </c>
      <c r="C4251" s="31" t="s">
        <v>2408</v>
      </c>
      <c r="D4251" s="41">
        <v>11</v>
      </c>
      <c r="E4251" s="31" t="s">
        <v>2409</v>
      </c>
      <c r="F4251" s="35" t="str">
        <f>INDEX('Crosswalk Particulates'!$B:$B,MATCH('2017 EPA Data'!A4251,'Crosswalk Particulates'!$A:$A,0))</f>
        <v>process-cement-industry</v>
      </c>
      <c r="G4251" s="39">
        <f>INDEX('Crosswalk Particulates'!$E:$E,MATCH('2017 EPA Data'!$B4251,'Crosswalk Particulates'!$D:$D,0))</f>
        <v>0</v>
      </c>
      <c r="H4251" s="50">
        <f t="shared" si="66"/>
        <v>0</v>
      </c>
    </row>
    <row r="4252" spans="1:8" hidden="1" x14ac:dyDescent="0.25">
      <c r="A4252" s="31" t="s">
        <v>2522</v>
      </c>
      <c r="B4252" s="31" t="s">
        <v>2577</v>
      </c>
      <c r="C4252" s="31" t="s">
        <v>2408</v>
      </c>
      <c r="D4252" s="41">
        <v>10.97090663575</v>
      </c>
      <c r="E4252" s="31" t="s">
        <v>2409</v>
      </c>
      <c r="F4252" s="35" t="str">
        <f>INDEX('Crosswalk Particulates'!$B:$B,MATCH('2017 EPA Data'!A4252,'Crosswalk Particulates'!$A:$A,0))</f>
        <v>Residential Buildings Sector</v>
      </c>
      <c r="G4252" s="39">
        <f>INDEX('Crosswalk Particulates'!$E:$E,MATCH('2017 EPA Data'!$B4252,'Crosswalk Particulates'!$D:$D,0))</f>
        <v>0</v>
      </c>
      <c r="H4252" s="50">
        <f t="shared" si="66"/>
        <v>0</v>
      </c>
    </row>
    <row r="4253" spans="1:8" hidden="1" x14ac:dyDescent="0.25">
      <c r="A4253" s="31" t="s">
        <v>2487</v>
      </c>
      <c r="B4253" s="31" t="s">
        <v>2505</v>
      </c>
      <c r="C4253" s="31" t="s">
        <v>2408</v>
      </c>
      <c r="D4253" s="41">
        <v>10.9611712285985</v>
      </c>
      <c r="E4253" s="31" t="s">
        <v>2409</v>
      </c>
      <c r="F4253" s="35" t="str">
        <f>INDEX('Crosswalk Particulates'!$B:$B,MATCH('2017 EPA Data'!A4253,'Crosswalk Particulates'!$A:$A,0))</f>
        <v>industry-fuel-coal</v>
      </c>
      <c r="G4253" s="39">
        <f>INDEX('Crosswalk Particulates'!$E:$E,MATCH('2017 EPA Data'!$B4253,'Crosswalk Particulates'!$D:$D,0))</f>
        <v>0</v>
      </c>
      <c r="H4253" s="50">
        <f t="shared" si="66"/>
        <v>0</v>
      </c>
    </row>
    <row r="4254" spans="1:8" hidden="1" x14ac:dyDescent="0.25">
      <c r="A4254" s="31" t="s">
        <v>2454</v>
      </c>
      <c r="B4254" s="31" t="s">
        <v>2496</v>
      </c>
      <c r="C4254" s="31" t="s">
        <v>2448</v>
      </c>
      <c r="D4254" s="41">
        <v>10.913500000000001</v>
      </c>
      <c r="E4254" s="31" t="s">
        <v>2413</v>
      </c>
      <c r="F4254" s="35" t="str">
        <f>INDEX('Crosswalk Particulates'!$B:$B,MATCH('2017 EPA Data'!A4254,'Crosswalk Particulates'!$A:$A,0))</f>
        <v>Other-EPA</v>
      </c>
      <c r="G4254" s="39">
        <f>INDEX('Crosswalk Particulates'!$E:$E,MATCH('2017 EPA Data'!$B4254,'Crosswalk Particulates'!$D:$D,0))</f>
        <v>0</v>
      </c>
      <c r="H4254" s="50">
        <f t="shared" si="66"/>
        <v>9900572.4342517089</v>
      </c>
    </row>
    <row r="4255" spans="1:8" hidden="1" x14ac:dyDescent="0.25">
      <c r="A4255" s="31" t="s">
        <v>2491</v>
      </c>
      <c r="B4255" s="31" t="s">
        <v>2516</v>
      </c>
      <c r="C4255" s="31" t="s">
        <v>2408</v>
      </c>
      <c r="D4255" s="41">
        <v>10.904328612811399</v>
      </c>
      <c r="E4255" s="31" t="s">
        <v>2409</v>
      </c>
      <c r="F4255" s="35" t="str">
        <f>INDEX('Crosswalk Particulates'!$B:$B,MATCH('2017 EPA Data'!A4255,'Crosswalk Particulates'!$A:$A,0))</f>
        <v>industry-fuel-biomass</v>
      </c>
      <c r="G4255" s="39">
        <f>INDEX('Crosswalk Particulates'!$E:$E,MATCH('2017 EPA Data'!$B4255,'Crosswalk Particulates'!$D:$D,0))</f>
        <v>0</v>
      </c>
      <c r="H4255" s="50">
        <f t="shared" si="66"/>
        <v>0</v>
      </c>
    </row>
    <row r="4256" spans="1:8" hidden="1" x14ac:dyDescent="0.25">
      <c r="A4256" s="31" t="s">
        <v>2473</v>
      </c>
      <c r="B4256" s="31" t="s">
        <v>2527</v>
      </c>
      <c r="C4256" s="31" t="s">
        <v>2408</v>
      </c>
      <c r="D4256" s="41">
        <v>10.843588961473809</v>
      </c>
      <c r="E4256" s="31" t="s">
        <v>2409</v>
      </c>
      <c r="F4256" s="35" t="str">
        <f>INDEX('Crosswalk Particulates'!$B:$B,MATCH('2017 EPA Data'!A4256,'Crosswalk Particulates'!$A:$A,0))</f>
        <v>Commercial Buildings Sector</v>
      </c>
      <c r="G4256" s="39">
        <f>INDEX('Crosswalk Particulates'!$E:$E,MATCH('2017 EPA Data'!$B4256,'Crosswalk Particulates'!$D:$D,0))</f>
        <v>0</v>
      </c>
      <c r="H4256" s="50">
        <f t="shared" si="66"/>
        <v>0</v>
      </c>
    </row>
    <row r="4257" spans="1:8" hidden="1" x14ac:dyDescent="0.25">
      <c r="A4257" s="31" t="s">
        <v>2473</v>
      </c>
      <c r="B4257" s="31" t="s">
        <v>2504</v>
      </c>
      <c r="C4257" s="31" t="s">
        <v>2408</v>
      </c>
      <c r="D4257" s="41">
        <v>10.807</v>
      </c>
      <c r="E4257" s="31" t="s">
        <v>2409</v>
      </c>
      <c r="F4257" s="35" t="str">
        <f>INDEX('Crosswalk Particulates'!$B:$B,MATCH('2017 EPA Data'!A4257,'Crosswalk Particulates'!$A:$A,0))</f>
        <v>Commercial Buildings Sector</v>
      </c>
      <c r="G4257" s="39">
        <f>INDEX('Crosswalk Particulates'!$E:$E,MATCH('2017 EPA Data'!$B4257,'Crosswalk Particulates'!$D:$D,0))</f>
        <v>0</v>
      </c>
      <c r="H4257" s="50">
        <f t="shared" si="66"/>
        <v>0</v>
      </c>
    </row>
    <row r="4258" spans="1:8" hidden="1" x14ac:dyDescent="0.25">
      <c r="A4258" s="31" t="s">
        <v>2463</v>
      </c>
      <c r="B4258" s="31" t="s">
        <v>2619</v>
      </c>
      <c r="C4258" s="31" t="s">
        <v>2408</v>
      </c>
      <c r="D4258" s="41">
        <v>10.8</v>
      </c>
      <c r="E4258" s="31" t="s">
        <v>2409</v>
      </c>
      <c r="F4258" s="35" t="str">
        <f>INDEX('Crosswalk Particulates'!$B:$B,MATCH('2017 EPA Data'!A4258,'Crosswalk Particulates'!$A:$A,0))</f>
        <v>process-other-industry</v>
      </c>
      <c r="G4258" s="39">
        <f>INDEX('Crosswalk Particulates'!$E:$E,MATCH('2017 EPA Data'!$B4258,'Crosswalk Particulates'!$D:$D,0))</f>
        <v>0</v>
      </c>
      <c r="H4258" s="50">
        <f t="shared" si="66"/>
        <v>0</v>
      </c>
    </row>
    <row r="4259" spans="1:8" hidden="1" x14ac:dyDescent="0.25">
      <c r="A4259" s="31" t="s">
        <v>2510</v>
      </c>
      <c r="B4259" s="31" t="s">
        <v>2458</v>
      </c>
      <c r="C4259" s="31" t="s">
        <v>2408</v>
      </c>
      <c r="D4259" s="41">
        <v>10.682</v>
      </c>
      <c r="E4259" s="31" t="s">
        <v>2409</v>
      </c>
      <c r="F4259" s="35" t="str">
        <f>INDEX('Crosswalk Particulates'!$B:$B,MATCH('2017 EPA Data'!A4259,'Crosswalk Particulates'!$A:$A,0))</f>
        <v>process-iron and steel-industry</v>
      </c>
      <c r="G4259" s="39">
        <f>INDEX('Crosswalk Particulates'!$E:$E,MATCH('2017 EPA Data'!$B4259,'Crosswalk Particulates'!$D:$D,0))</f>
        <v>0</v>
      </c>
      <c r="H4259" s="50">
        <f t="shared" si="66"/>
        <v>0</v>
      </c>
    </row>
    <row r="4260" spans="1:8" hidden="1" x14ac:dyDescent="0.25">
      <c r="A4260" s="31" t="s">
        <v>2510</v>
      </c>
      <c r="B4260" s="31" t="s">
        <v>2565</v>
      </c>
      <c r="C4260" s="31" t="s">
        <v>2408</v>
      </c>
      <c r="D4260" s="41">
        <v>10.666</v>
      </c>
      <c r="E4260" s="31" t="s">
        <v>2409</v>
      </c>
      <c r="F4260" s="35" t="str">
        <f>INDEX('Crosswalk Particulates'!$B:$B,MATCH('2017 EPA Data'!A4260,'Crosswalk Particulates'!$A:$A,0))</f>
        <v>process-iron and steel-industry</v>
      </c>
      <c r="G4260" s="39">
        <f>INDEX('Crosswalk Particulates'!$E:$E,MATCH('2017 EPA Data'!$B4260,'Crosswalk Particulates'!$D:$D,0))</f>
        <v>0</v>
      </c>
      <c r="H4260" s="50">
        <f t="shared" si="66"/>
        <v>0</v>
      </c>
    </row>
    <row r="4261" spans="1:8" hidden="1" x14ac:dyDescent="0.25">
      <c r="A4261" s="31" t="s">
        <v>2450</v>
      </c>
      <c r="B4261" s="31" t="s">
        <v>2675</v>
      </c>
      <c r="C4261" s="31" t="s">
        <v>2408</v>
      </c>
      <c r="D4261" s="41">
        <v>10.620100000000001</v>
      </c>
      <c r="E4261" s="31" t="s">
        <v>2409</v>
      </c>
      <c r="F4261" s="35" t="str">
        <f>INDEX('Crosswalk Particulates'!$B:$B,MATCH('2017 EPA Data'!A4261,'Crosswalk Particulates'!$A:$A,0))</f>
        <v>process-waste-industry</v>
      </c>
      <c r="G4261" s="39">
        <f>INDEX('Crosswalk Particulates'!$E:$E,MATCH('2017 EPA Data'!$B4261,'Crosswalk Particulates'!$D:$D,0))</f>
        <v>0</v>
      </c>
      <c r="H4261" s="50">
        <f t="shared" si="66"/>
        <v>0</v>
      </c>
    </row>
    <row r="4262" spans="1:8" hidden="1" x14ac:dyDescent="0.25">
      <c r="A4262" s="31" t="s">
        <v>2463</v>
      </c>
      <c r="B4262" s="31" t="s">
        <v>2582</v>
      </c>
      <c r="C4262" s="31" t="s">
        <v>2408</v>
      </c>
      <c r="D4262" s="41">
        <v>10.6</v>
      </c>
      <c r="E4262" s="31" t="s">
        <v>2409</v>
      </c>
      <c r="F4262" s="35" t="str">
        <f>INDEX('Crosswalk Particulates'!$B:$B,MATCH('2017 EPA Data'!A4262,'Crosswalk Particulates'!$A:$A,0))</f>
        <v>process-other-industry</v>
      </c>
      <c r="G4262" s="39">
        <f>INDEX('Crosswalk Particulates'!$E:$E,MATCH('2017 EPA Data'!$B4262,'Crosswalk Particulates'!$D:$D,0))</f>
        <v>0</v>
      </c>
      <c r="H4262" s="50">
        <f t="shared" si="66"/>
        <v>0</v>
      </c>
    </row>
    <row r="4263" spans="1:8" hidden="1" x14ac:dyDescent="0.25">
      <c r="A4263" s="31" t="s">
        <v>2438</v>
      </c>
      <c r="B4263" s="31" t="s">
        <v>2695</v>
      </c>
      <c r="C4263" s="31" t="s">
        <v>2408</v>
      </c>
      <c r="D4263" s="41">
        <v>10.59</v>
      </c>
      <c r="E4263" s="31" t="s">
        <v>2409</v>
      </c>
      <c r="F4263" s="35" t="str">
        <f>INDEX('Crosswalk Particulates'!$B:$B,MATCH('2017 EPA Data'!A4263,'Crosswalk Particulates'!$A:$A,0))</f>
        <v>process-other-industry</v>
      </c>
      <c r="G4263" s="39">
        <f>INDEX('Crosswalk Particulates'!$E:$E,MATCH('2017 EPA Data'!$B4263,'Crosswalk Particulates'!$D:$D,0))</f>
        <v>0</v>
      </c>
      <c r="H4263" s="50">
        <f t="shared" si="66"/>
        <v>0</v>
      </c>
    </row>
    <row r="4264" spans="1:8" hidden="1" x14ac:dyDescent="0.25">
      <c r="A4264" s="31" t="s">
        <v>2493</v>
      </c>
      <c r="B4264" s="31" t="s">
        <v>2504</v>
      </c>
      <c r="C4264" s="31" t="s">
        <v>2408</v>
      </c>
      <c r="D4264" s="41">
        <v>10.583959999999999</v>
      </c>
      <c r="E4264" s="31" t="s">
        <v>2409</v>
      </c>
      <c r="F4264" s="35" t="str">
        <f>INDEX('Crosswalk Particulates'!$B:$B,MATCH('2017 EPA Data'!A4264,'Crosswalk Particulates'!$A:$A,0))</f>
        <v>process-other-industry</v>
      </c>
      <c r="G4264" s="39">
        <f>INDEX('Crosswalk Particulates'!$E:$E,MATCH('2017 EPA Data'!$B4264,'Crosswalk Particulates'!$D:$D,0))</f>
        <v>0</v>
      </c>
      <c r="H4264" s="50">
        <f t="shared" si="66"/>
        <v>0</v>
      </c>
    </row>
    <row r="4265" spans="1:8" hidden="1" x14ac:dyDescent="0.25">
      <c r="A4265" s="31" t="s">
        <v>2442</v>
      </c>
      <c r="B4265" s="31" t="s">
        <v>2640</v>
      </c>
      <c r="C4265" s="31" t="s">
        <v>2408</v>
      </c>
      <c r="D4265" s="41">
        <v>10.5</v>
      </c>
      <c r="E4265" s="31" t="s">
        <v>2409</v>
      </c>
      <c r="F4265" s="35" t="str">
        <f>INDEX('Crosswalk Particulates'!$B:$B,MATCH('2017 EPA Data'!A4265,'Crosswalk Particulates'!$A:$A,0))</f>
        <v>industry-fuel-natural gas</v>
      </c>
      <c r="G4265" s="39">
        <f>INDEX('Crosswalk Particulates'!$E:$E,MATCH('2017 EPA Data'!$B4265,'Crosswalk Particulates'!$D:$D,0))</f>
        <v>0</v>
      </c>
      <c r="H4265" s="50">
        <f t="shared" si="66"/>
        <v>0</v>
      </c>
    </row>
    <row r="4266" spans="1:8" hidden="1" x14ac:dyDescent="0.25">
      <c r="A4266" s="31" t="s">
        <v>2450</v>
      </c>
      <c r="B4266" s="31" t="s">
        <v>2638</v>
      </c>
      <c r="C4266" s="31" t="s">
        <v>2408</v>
      </c>
      <c r="D4266" s="41">
        <v>10.48547216657974</v>
      </c>
      <c r="E4266" s="31" t="s">
        <v>2409</v>
      </c>
      <c r="F4266" s="35" t="str">
        <f>INDEX('Crosswalk Particulates'!$B:$B,MATCH('2017 EPA Data'!A4266,'Crosswalk Particulates'!$A:$A,0))</f>
        <v>process-waste-industry</v>
      </c>
      <c r="G4266" s="39">
        <f>INDEX('Crosswalk Particulates'!$E:$E,MATCH('2017 EPA Data'!$B4266,'Crosswalk Particulates'!$D:$D,0))</f>
        <v>0</v>
      </c>
      <c r="H4266" s="50">
        <f t="shared" si="66"/>
        <v>0</v>
      </c>
    </row>
    <row r="4267" spans="1:8" hidden="1" x14ac:dyDescent="0.25">
      <c r="A4267" s="31" t="s">
        <v>2510</v>
      </c>
      <c r="B4267" s="31" t="s">
        <v>2528</v>
      </c>
      <c r="C4267" s="31" t="s">
        <v>2408</v>
      </c>
      <c r="D4267" s="41">
        <v>10.40512496</v>
      </c>
      <c r="E4267" s="31" t="s">
        <v>2409</v>
      </c>
      <c r="F4267" s="35" t="str">
        <f>INDEX('Crosswalk Particulates'!$B:$B,MATCH('2017 EPA Data'!A4267,'Crosswalk Particulates'!$A:$A,0))</f>
        <v>process-iron and steel-industry</v>
      </c>
      <c r="G4267" s="39">
        <f>INDEX('Crosswalk Particulates'!$E:$E,MATCH('2017 EPA Data'!$B4267,'Crosswalk Particulates'!$D:$D,0))</f>
        <v>0</v>
      </c>
      <c r="H4267" s="50">
        <f t="shared" si="66"/>
        <v>0</v>
      </c>
    </row>
    <row r="4268" spans="1:8" hidden="1" x14ac:dyDescent="0.25">
      <c r="A4268" s="31" t="s">
        <v>2520</v>
      </c>
      <c r="B4268" s="31" t="s">
        <v>2608</v>
      </c>
      <c r="C4268" s="31" t="s">
        <v>2408</v>
      </c>
      <c r="D4268" s="41">
        <v>10.40282182</v>
      </c>
      <c r="E4268" s="31" t="s">
        <v>2409</v>
      </c>
      <c r="F4268" s="35" t="str">
        <f>INDEX('Crosswalk Particulates'!$B:$B,MATCH('2017 EPA Data'!A4268,'Crosswalk Particulates'!$A:$A,0))</f>
        <v>industry-fuel-oil</v>
      </c>
      <c r="G4268" s="39">
        <f>INDEX('Crosswalk Particulates'!$E:$E,MATCH('2017 EPA Data'!$B4268,'Crosswalk Particulates'!$D:$D,0))</f>
        <v>0</v>
      </c>
      <c r="H4268" s="50">
        <f t="shared" si="66"/>
        <v>0</v>
      </c>
    </row>
    <row r="4269" spans="1:8" hidden="1" x14ac:dyDescent="0.25">
      <c r="A4269" s="31" t="s">
        <v>2546</v>
      </c>
      <c r="B4269" s="31" t="s">
        <v>2488</v>
      </c>
      <c r="C4269" s="31" t="s">
        <v>2412</v>
      </c>
      <c r="D4269" s="41">
        <v>10.384635386399999</v>
      </c>
      <c r="E4269" s="31" t="s">
        <v>2413</v>
      </c>
      <c r="F4269" s="35" t="str">
        <f>INDEX('Crosswalk Particulates'!$B:$B,MATCH('2017 EPA Data'!A4269,'Crosswalk Particulates'!$A:$A,0))</f>
        <v>Commercial Buildings Sector</v>
      </c>
      <c r="G4269" s="39" t="str">
        <f>INDEX('Crosswalk Particulates'!$E:$E,MATCH('2017 EPA Data'!$B4269,'Crosswalk Particulates'!$D:$D,0))</f>
        <v>CH4</v>
      </c>
      <c r="H4269" s="50">
        <f t="shared" si="66"/>
        <v>9420793.9566909485</v>
      </c>
    </row>
    <row r="4270" spans="1:8" hidden="1" x14ac:dyDescent="0.25">
      <c r="A4270" s="31" t="s">
        <v>2546</v>
      </c>
      <c r="B4270" s="31" t="s">
        <v>2530</v>
      </c>
      <c r="C4270" s="31" t="s">
        <v>2408</v>
      </c>
      <c r="D4270" s="41">
        <v>10.360402530227153</v>
      </c>
      <c r="E4270" s="31" t="s">
        <v>2409</v>
      </c>
      <c r="F4270" s="35" t="str">
        <f>INDEX('Crosswalk Particulates'!$B:$B,MATCH('2017 EPA Data'!A4270,'Crosswalk Particulates'!$A:$A,0))</f>
        <v>Commercial Buildings Sector</v>
      </c>
      <c r="G4270" s="39">
        <f>INDEX('Crosswalk Particulates'!$E:$E,MATCH('2017 EPA Data'!$B4270,'Crosswalk Particulates'!$D:$D,0))</f>
        <v>0</v>
      </c>
      <c r="H4270" s="50">
        <f t="shared" si="66"/>
        <v>0</v>
      </c>
    </row>
    <row r="4271" spans="1:8" hidden="1" x14ac:dyDescent="0.25">
      <c r="A4271" s="31" t="s">
        <v>2499</v>
      </c>
      <c r="B4271" s="31" t="s">
        <v>2502</v>
      </c>
      <c r="C4271" s="31" t="s">
        <v>2408</v>
      </c>
      <c r="D4271" s="41">
        <v>10.356358</v>
      </c>
      <c r="E4271" s="31" t="s">
        <v>2409</v>
      </c>
      <c r="F4271" s="35" t="str">
        <f>INDEX('Crosswalk Particulates'!$B:$B,MATCH('2017 EPA Data'!A4271,'Crosswalk Particulates'!$A:$A,0))</f>
        <v>Electricity Sector</v>
      </c>
      <c r="G4271" s="39">
        <f>INDEX('Crosswalk Particulates'!$E:$E,MATCH('2017 EPA Data'!$B4271,'Crosswalk Particulates'!$D:$D,0))</f>
        <v>0</v>
      </c>
      <c r="H4271" s="50">
        <f t="shared" si="66"/>
        <v>0</v>
      </c>
    </row>
    <row r="4272" spans="1:8" hidden="1" x14ac:dyDescent="0.25">
      <c r="A4272" s="31" t="s">
        <v>2486</v>
      </c>
      <c r="B4272" s="31" t="s">
        <v>2511</v>
      </c>
      <c r="C4272" s="31" t="s">
        <v>2408</v>
      </c>
      <c r="D4272" s="41">
        <v>10.325958344</v>
      </c>
      <c r="E4272" s="31" t="s">
        <v>2409</v>
      </c>
      <c r="F4272" s="35" t="str">
        <f>INDEX('Crosswalk Particulates'!$B:$B,MATCH('2017 EPA Data'!A4272,'Crosswalk Particulates'!$A:$A,0))</f>
        <v>process-other-industry</v>
      </c>
      <c r="G4272" s="39">
        <f>INDEX('Crosswalk Particulates'!$E:$E,MATCH('2017 EPA Data'!$B4272,'Crosswalk Particulates'!$D:$D,0))</f>
        <v>0</v>
      </c>
      <c r="H4272" s="50">
        <f t="shared" si="66"/>
        <v>0</v>
      </c>
    </row>
    <row r="4273" spans="1:8" hidden="1" x14ac:dyDescent="0.25">
      <c r="A4273" s="31" t="s">
        <v>2472</v>
      </c>
      <c r="B4273" s="31" t="s">
        <v>2575</v>
      </c>
      <c r="C4273" s="31" t="s">
        <v>2408</v>
      </c>
      <c r="D4273" s="41">
        <v>10.278382000000001</v>
      </c>
      <c r="E4273" s="31" t="s">
        <v>2409</v>
      </c>
      <c r="F4273" s="35" t="str">
        <f>INDEX('Crosswalk Particulates'!$B:$B,MATCH('2017 EPA Data'!A4273,'Crosswalk Particulates'!$A:$A,0))</f>
        <v>Electricity Sector</v>
      </c>
      <c r="G4273" s="39">
        <f>INDEX('Crosswalk Particulates'!$E:$E,MATCH('2017 EPA Data'!$B4273,'Crosswalk Particulates'!$D:$D,0))</f>
        <v>0</v>
      </c>
      <c r="H4273" s="50">
        <f t="shared" si="66"/>
        <v>0</v>
      </c>
    </row>
    <row r="4274" spans="1:8" hidden="1" x14ac:dyDescent="0.25">
      <c r="A4274" s="31" t="s">
        <v>2473</v>
      </c>
      <c r="B4274" s="31" t="s">
        <v>2666</v>
      </c>
      <c r="C4274" s="31" t="s">
        <v>2408</v>
      </c>
      <c r="D4274" s="41">
        <v>10.277225890218411</v>
      </c>
      <c r="E4274" s="31" t="s">
        <v>2409</v>
      </c>
      <c r="F4274" s="35" t="str">
        <f>INDEX('Crosswalk Particulates'!$B:$B,MATCH('2017 EPA Data'!A4274,'Crosswalk Particulates'!$A:$A,0))</f>
        <v>Commercial Buildings Sector</v>
      </c>
      <c r="G4274" s="39">
        <f>INDEX('Crosswalk Particulates'!$E:$E,MATCH('2017 EPA Data'!$B4274,'Crosswalk Particulates'!$D:$D,0))</f>
        <v>0</v>
      </c>
      <c r="H4274" s="50">
        <f t="shared" si="66"/>
        <v>0</v>
      </c>
    </row>
    <row r="4275" spans="1:8" hidden="1" x14ac:dyDescent="0.25">
      <c r="A4275" s="31" t="s">
        <v>2509</v>
      </c>
      <c r="B4275" s="31" t="s">
        <v>2453</v>
      </c>
      <c r="C4275" s="31" t="s">
        <v>2408</v>
      </c>
      <c r="D4275" s="41">
        <v>10.199999999999999</v>
      </c>
      <c r="E4275" s="31" t="s">
        <v>2409</v>
      </c>
      <c r="F4275" s="35" t="str">
        <f>INDEX('Crosswalk Particulates'!$B:$B,MATCH('2017 EPA Data'!A4275,'Crosswalk Particulates'!$A:$A,0))</f>
        <v>Other-EPA</v>
      </c>
      <c r="G4275" s="39">
        <f>INDEX('Crosswalk Particulates'!$E:$E,MATCH('2017 EPA Data'!$B4275,'Crosswalk Particulates'!$D:$D,0))</f>
        <v>0</v>
      </c>
      <c r="H4275" s="50">
        <f t="shared" si="66"/>
        <v>0</v>
      </c>
    </row>
    <row r="4276" spans="1:8" hidden="1" x14ac:dyDescent="0.25">
      <c r="A4276" s="31" t="s">
        <v>2556</v>
      </c>
      <c r="B4276" s="31" t="s">
        <v>2557</v>
      </c>
      <c r="C4276" s="31" t="s">
        <v>2408</v>
      </c>
      <c r="D4276" s="41">
        <v>10.199999999999999</v>
      </c>
      <c r="E4276" s="31" t="s">
        <v>2409</v>
      </c>
      <c r="F4276" s="35" t="str">
        <f>INDEX('Crosswalk Particulates'!$B:$B,MATCH('2017 EPA Data'!A4276,'Crosswalk Particulates'!$A:$A,0))</f>
        <v>Commercial Buildings Sector</v>
      </c>
      <c r="G4276" s="39">
        <f>INDEX('Crosswalk Particulates'!$E:$E,MATCH('2017 EPA Data'!$B4276,'Crosswalk Particulates'!$D:$D,0))</f>
        <v>0</v>
      </c>
      <c r="H4276" s="50">
        <f t="shared" si="66"/>
        <v>0</v>
      </c>
    </row>
    <row r="4277" spans="1:8" hidden="1" x14ac:dyDescent="0.25">
      <c r="A4277" s="31" t="s">
        <v>2477</v>
      </c>
      <c r="B4277" s="31" t="s">
        <v>2519</v>
      </c>
      <c r="C4277" s="31" t="s">
        <v>2408</v>
      </c>
      <c r="D4277" s="41">
        <v>10.164918330863999</v>
      </c>
      <c r="E4277" s="31" t="s">
        <v>2409</v>
      </c>
      <c r="F4277" s="35" t="str">
        <f>INDEX('Crosswalk Particulates'!$B:$B,MATCH('2017 EPA Data'!A4277,'Crosswalk Particulates'!$A:$A,0))</f>
        <v>process-other-industry</v>
      </c>
      <c r="G4277" s="39">
        <f>INDEX('Crosswalk Particulates'!$E:$E,MATCH('2017 EPA Data'!$B4277,'Crosswalk Particulates'!$D:$D,0))</f>
        <v>0</v>
      </c>
      <c r="H4277" s="50">
        <f t="shared" si="66"/>
        <v>0</v>
      </c>
    </row>
    <row r="4278" spans="1:8" hidden="1" x14ac:dyDescent="0.25">
      <c r="A4278" s="31" t="s">
        <v>2486</v>
      </c>
      <c r="B4278" s="31" t="s">
        <v>2589</v>
      </c>
      <c r="C4278" s="31" t="s">
        <v>2412</v>
      </c>
      <c r="D4278" s="41">
        <v>10.1331019</v>
      </c>
      <c r="E4278" s="31" t="s">
        <v>2413</v>
      </c>
      <c r="F4278" s="35" t="str">
        <f>INDEX('Crosswalk Particulates'!$B:$B,MATCH('2017 EPA Data'!A4278,'Crosswalk Particulates'!$A:$A,0))</f>
        <v>process-other-industry</v>
      </c>
      <c r="G4278" s="39" t="str">
        <f>INDEX('Crosswalk Particulates'!$E:$E,MATCH('2017 EPA Data'!$B4278,'Crosswalk Particulates'!$D:$D,0))</f>
        <v>N2O</v>
      </c>
      <c r="H4278" s="50">
        <f t="shared" si="66"/>
        <v>9192606.3448576182</v>
      </c>
    </row>
    <row r="4279" spans="1:8" hidden="1" x14ac:dyDescent="0.25">
      <c r="A4279" s="31" t="s">
        <v>2560</v>
      </c>
      <c r="B4279" s="31" t="s">
        <v>2578</v>
      </c>
      <c r="C4279" s="31" t="s">
        <v>2408</v>
      </c>
      <c r="D4279" s="41">
        <v>10.096564000000001</v>
      </c>
      <c r="E4279" s="31" t="s">
        <v>2409</v>
      </c>
      <c r="F4279" s="35" t="str">
        <f>INDEX('Crosswalk Particulates'!$B:$B,MATCH('2017 EPA Data'!A4279,'Crosswalk Particulates'!$A:$A,0))</f>
        <v>Commercial Buildings Sector</v>
      </c>
      <c r="G4279" s="39">
        <f>INDEX('Crosswalk Particulates'!$E:$E,MATCH('2017 EPA Data'!$B4279,'Crosswalk Particulates'!$D:$D,0))</f>
        <v>0</v>
      </c>
      <c r="H4279" s="50">
        <f t="shared" si="66"/>
        <v>0</v>
      </c>
    </row>
    <row r="4280" spans="1:8" hidden="1" x14ac:dyDescent="0.25">
      <c r="A4280" s="31" t="s">
        <v>2540</v>
      </c>
      <c r="B4280" s="31" t="s">
        <v>2559</v>
      </c>
      <c r="C4280" s="31" t="s">
        <v>2408</v>
      </c>
      <c r="D4280" s="41">
        <v>10.074586</v>
      </c>
      <c r="E4280" s="31" t="s">
        <v>2409</v>
      </c>
      <c r="F4280" s="35" t="str">
        <f>INDEX('Crosswalk Particulates'!$B:$B,MATCH('2017 EPA Data'!A4280,'Crosswalk Particulates'!$A:$A,0))</f>
        <v>Electricity Sector</v>
      </c>
      <c r="G4280" s="39">
        <f>INDEX('Crosswalk Particulates'!$E:$E,MATCH('2017 EPA Data'!$B4280,'Crosswalk Particulates'!$D:$D,0))</f>
        <v>0</v>
      </c>
      <c r="H4280" s="50">
        <f t="shared" si="66"/>
        <v>0</v>
      </c>
    </row>
    <row r="4281" spans="1:8" hidden="1" x14ac:dyDescent="0.25">
      <c r="A4281" s="31" t="s">
        <v>2446</v>
      </c>
      <c r="B4281" s="31" t="s">
        <v>2637</v>
      </c>
      <c r="C4281" s="31" t="s">
        <v>2408</v>
      </c>
      <c r="D4281" s="41">
        <v>10.055999999999999</v>
      </c>
      <c r="E4281" s="31" t="s">
        <v>2409</v>
      </c>
      <c r="F4281" s="35" t="str">
        <f>INDEX('Crosswalk Particulates'!$B:$B,MATCH('2017 EPA Data'!A4281,'Crosswalk Particulates'!$A:$A,0))</f>
        <v>process-other-industry</v>
      </c>
      <c r="G4281" s="39">
        <f>INDEX('Crosswalk Particulates'!$E:$E,MATCH('2017 EPA Data'!$B4281,'Crosswalk Particulates'!$D:$D,0))</f>
        <v>0</v>
      </c>
      <c r="H4281" s="50">
        <f t="shared" si="66"/>
        <v>0</v>
      </c>
    </row>
    <row r="4282" spans="1:8" hidden="1" x14ac:dyDescent="0.25">
      <c r="A4282" s="31" t="s">
        <v>2472</v>
      </c>
      <c r="B4282" s="31" t="s">
        <v>2588</v>
      </c>
      <c r="C4282" s="31" t="s">
        <v>2408</v>
      </c>
      <c r="D4282" s="41">
        <v>10.05321345201734</v>
      </c>
      <c r="E4282" s="31" t="s">
        <v>2409</v>
      </c>
      <c r="F4282" s="35" t="str">
        <f>INDEX('Crosswalk Particulates'!$B:$B,MATCH('2017 EPA Data'!A4282,'Crosswalk Particulates'!$A:$A,0))</f>
        <v>Electricity Sector</v>
      </c>
      <c r="G4282" s="39">
        <f>INDEX('Crosswalk Particulates'!$E:$E,MATCH('2017 EPA Data'!$B4282,'Crosswalk Particulates'!$D:$D,0))</f>
        <v>0</v>
      </c>
      <c r="H4282" s="50">
        <f t="shared" si="66"/>
        <v>0</v>
      </c>
    </row>
    <row r="4283" spans="1:8" hidden="1" x14ac:dyDescent="0.25">
      <c r="A4283" s="31" t="s">
        <v>2450</v>
      </c>
      <c r="B4283" s="31" t="s">
        <v>2591</v>
      </c>
      <c r="C4283" s="31" t="s">
        <v>2408</v>
      </c>
      <c r="D4283" s="41">
        <v>10.044079999999999</v>
      </c>
      <c r="E4283" s="31" t="s">
        <v>2409</v>
      </c>
      <c r="F4283" s="35" t="str">
        <f>INDEX('Crosswalk Particulates'!$B:$B,MATCH('2017 EPA Data'!A4283,'Crosswalk Particulates'!$A:$A,0))</f>
        <v>process-waste-industry</v>
      </c>
      <c r="G4283" s="39">
        <f>INDEX('Crosswalk Particulates'!$E:$E,MATCH('2017 EPA Data'!$B4283,'Crosswalk Particulates'!$D:$D,0))</f>
        <v>0</v>
      </c>
      <c r="H4283" s="50">
        <f t="shared" si="66"/>
        <v>0</v>
      </c>
    </row>
    <row r="4284" spans="1:8" hidden="1" x14ac:dyDescent="0.25">
      <c r="A4284" s="31" t="s">
        <v>2473</v>
      </c>
      <c r="B4284" s="31" t="s">
        <v>2606</v>
      </c>
      <c r="C4284" s="31" t="s">
        <v>2408</v>
      </c>
      <c r="D4284" s="41">
        <v>10.019380112</v>
      </c>
      <c r="E4284" s="31" t="s">
        <v>2409</v>
      </c>
      <c r="F4284" s="35" t="str">
        <f>INDEX('Crosswalk Particulates'!$B:$B,MATCH('2017 EPA Data'!A4284,'Crosswalk Particulates'!$A:$A,0))</f>
        <v>Commercial Buildings Sector</v>
      </c>
      <c r="G4284" s="39">
        <f>INDEX('Crosswalk Particulates'!$E:$E,MATCH('2017 EPA Data'!$B4284,'Crosswalk Particulates'!$D:$D,0))</f>
        <v>0</v>
      </c>
      <c r="H4284" s="50">
        <f t="shared" si="66"/>
        <v>0</v>
      </c>
    </row>
    <row r="4285" spans="1:8" hidden="1" x14ac:dyDescent="0.25">
      <c r="A4285" s="31" t="s">
        <v>2540</v>
      </c>
      <c r="B4285" s="31" t="s">
        <v>2459</v>
      </c>
      <c r="C4285" s="31" t="s">
        <v>2408</v>
      </c>
      <c r="D4285" s="41">
        <v>10.016970856</v>
      </c>
      <c r="E4285" s="31" t="s">
        <v>2409</v>
      </c>
      <c r="F4285" s="35" t="str">
        <f>INDEX('Crosswalk Particulates'!$B:$B,MATCH('2017 EPA Data'!A4285,'Crosswalk Particulates'!$A:$A,0))</f>
        <v>Electricity Sector</v>
      </c>
      <c r="G4285" s="39">
        <f>INDEX('Crosswalk Particulates'!$E:$E,MATCH('2017 EPA Data'!$B4285,'Crosswalk Particulates'!$D:$D,0))</f>
        <v>0</v>
      </c>
      <c r="H4285" s="50">
        <f t="shared" si="66"/>
        <v>0</v>
      </c>
    </row>
    <row r="4286" spans="1:8" hidden="1" x14ac:dyDescent="0.25">
      <c r="A4286" s="31" t="s">
        <v>2540</v>
      </c>
      <c r="B4286" s="31" t="s">
        <v>2541</v>
      </c>
      <c r="C4286" s="31" t="s">
        <v>2408</v>
      </c>
      <c r="D4286" s="41">
        <v>9.8983082800000002</v>
      </c>
      <c r="E4286" s="31" t="s">
        <v>2409</v>
      </c>
      <c r="F4286" s="35" t="str">
        <f>INDEX('Crosswalk Particulates'!$B:$B,MATCH('2017 EPA Data'!A4286,'Crosswalk Particulates'!$A:$A,0))</f>
        <v>Electricity Sector</v>
      </c>
      <c r="G4286" s="39">
        <f>INDEX('Crosswalk Particulates'!$E:$E,MATCH('2017 EPA Data'!$B4286,'Crosswalk Particulates'!$D:$D,0))</f>
        <v>0</v>
      </c>
      <c r="H4286" s="50">
        <f t="shared" si="66"/>
        <v>0</v>
      </c>
    </row>
    <row r="4287" spans="1:8" hidden="1" x14ac:dyDescent="0.25">
      <c r="A4287" s="31" t="s">
        <v>2499</v>
      </c>
      <c r="B4287" s="31" t="s">
        <v>2613</v>
      </c>
      <c r="C4287" s="31" t="s">
        <v>2408</v>
      </c>
      <c r="D4287" s="41">
        <v>9.8511399999999991</v>
      </c>
      <c r="E4287" s="31" t="s">
        <v>2409</v>
      </c>
      <c r="F4287" s="35" t="str">
        <f>INDEX('Crosswalk Particulates'!$B:$B,MATCH('2017 EPA Data'!A4287,'Crosswalk Particulates'!$A:$A,0))</f>
        <v>Electricity Sector</v>
      </c>
      <c r="G4287" s="39">
        <f>INDEX('Crosswalk Particulates'!$E:$E,MATCH('2017 EPA Data'!$B4287,'Crosswalk Particulates'!$D:$D,0))</f>
        <v>0</v>
      </c>
      <c r="H4287" s="50">
        <f t="shared" si="66"/>
        <v>0</v>
      </c>
    </row>
    <row r="4288" spans="1:8" hidden="1" x14ac:dyDescent="0.25">
      <c r="A4288" s="31" t="s">
        <v>2509</v>
      </c>
      <c r="B4288" s="31" t="s">
        <v>2435</v>
      </c>
      <c r="C4288" s="31" t="s">
        <v>2408</v>
      </c>
      <c r="D4288" s="41">
        <v>9.8000000000000007</v>
      </c>
      <c r="E4288" s="31" t="s">
        <v>2409</v>
      </c>
      <c r="F4288" s="35" t="str">
        <f>INDEX('Crosswalk Particulates'!$B:$B,MATCH('2017 EPA Data'!A4288,'Crosswalk Particulates'!$A:$A,0))</f>
        <v>Other-EPA</v>
      </c>
      <c r="G4288" s="39">
        <f>INDEX('Crosswalk Particulates'!$E:$E,MATCH('2017 EPA Data'!$B4288,'Crosswalk Particulates'!$D:$D,0))</f>
        <v>0</v>
      </c>
      <c r="H4288" s="50">
        <f t="shared" si="66"/>
        <v>0</v>
      </c>
    </row>
    <row r="4289" spans="1:8" hidden="1" x14ac:dyDescent="0.25">
      <c r="A4289" s="31" t="s">
        <v>2429</v>
      </c>
      <c r="B4289" s="31" t="s">
        <v>2596</v>
      </c>
      <c r="C4289" s="31" t="s">
        <v>2408</v>
      </c>
      <c r="D4289" s="41">
        <v>9.7690800000000007</v>
      </c>
      <c r="E4289" s="31" t="s">
        <v>2409</v>
      </c>
      <c r="F4289" s="35" t="str">
        <f>INDEX('Crosswalk Particulates'!$B:$B,MATCH('2017 EPA Data'!A4289,'Crosswalk Particulates'!$A:$A,0))</f>
        <v>process-other-industry</v>
      </c>
      <c r="G4289" s="39">
        <f>INDEX('Crosswalk Particulates'!$E:$E,MATCH('2017 EPA Data'!$B4289,'Crosswalk Particulates'!$D:$D,0))</f>
        <v>0</v>
      </c>
      <c r="H4289" s="50">
        <f t="shared" si="66"/>
        <v>0</v>
      </c>
    </row>
    <row r="4290" spans="1:8" hidden="1" x14ac:dyDescent="0.25">
      <c r="A4290" s="31" t="s">
        <v>2540</v>
      </c>
      <c r="B4290" s="31" t="s">
        <v>2636</v>
      </c>
      <c r="C4290" s="31" t="s">
        <v>2408</v>
      </c>
      <c r="D4290" s="41">
        <v>9.7367010000000001</v>
      </c>
      <c r="E4290" s="31" t="s">
        <v>2409</v>
      </c>
      <c r="F4290" s="35" t="str">
        <f>INDEX('Crosswalk Particulates'!$B:$B,MATCH('2017 EPA Data'!A4290,'Crosswalk Particulates'!$A:$A,0))</f>
        <v>Electricity Sector</v>
      </c>
      <c r="G4290" s="39">
        <f>INDEX('Crosswalk Particulates'!$E:$E,MATCH('2017 EPA Data'!$B4290,'Crosswalk Particulates'!$D:$D,0))</f>
        <v>0</v>
      </c>
      <c r="H4290" s="50">
        <f t="shared" si="66"/>
        <v>0</v>
      </c>
    </row>
    <row r="4291" spans="1:8" hidden="1" x14ac:dyDescent="0.25">
      <c r="A4291" s="31" t="s">
        <v>2438</v>
      </c>
      <c r="B4291" s="31" t="s">
        <v>2651</v>
      </c>
      <c r="C4291" s="31" t="s">
        <v>2408</v>
      </c>
      <c r="D4291" s="41">
        <v>9.7360000000000007</v>
      </c>
      <c r="E4291" s="31" t="s">
        <v>2409</v>
      </c>
      <c r="F4291" s="35" t="str">
        <f>INDEX('Crosswalk Particulates'!$B:$B,MATCH('2017 EPA Data'!A4291,'Crosswalk Particulates'!$A:$A,0))</f>
        <v>process-other-industry</v>
      </c>
      <c r="G4291" s="39">
        <f>INDEX('Crosswalk Particulates'!$E:$E,MATCH('2017 EPA Data'!$B4291,'Crosswalk Particulates'!$D:$D,0))</f>
        <v>0</v>
      </c>
      <c r="H4291" s="50">
        <f t="shared" si="66"/>
        <v>0</v>
      </c>
    </row>
    <row r="4292" spans="1:8" hidden="1" x14ac:dyDescent="0.25">
      <c r="A4292" s="31" t="s">
        <v>2520</v>
      </c>
      <c r="B4292" s="31" t="s">
        <v>2589</v>
      </c>
      <c r="C4292" s="31" t="s">
        <v>2412</v>
      </c>
      <c r="D4292" s="41">
        <v>9.7330457855650003</v>
      </c>
      <c r="E4292" s="31" t="s">
        <v>2413</v>
      </c>
      <c r="F4292" s="35" t="str">
        <f>INDEX('Crosswalk Particulates'!$B:$B,MATCH('2017 EPA Data'!A4292,'Crosswalk Particulates'!$A:$A,0))</f>
        <v>industry-fuel-oil</v>
      </c>
      <c r="G4292" s="39" t="str">
        <f>INDEX('Crosswalk Particulates'!$E:$E,MATCH('2017 EPA Data'!$B4292,'Crosswalk Particulates'!$D:$D,0))</f>
        <v>N2O</v>
      </c>
      <c r="H4292" s="50">
        <f t="shared" ref="H4292:H4355" si="67">IF(E4292="TON",D4292/metricton_to_shortton,0)*10^6</f>
        <v>8829681.1110894401</v>
      </c>
    </row>
    <row r="4293" spans="1:8" hidden="1" x14ac:dyDescent="0.25">
      <c r="A4293" s="31" t="s">
        <v>2540</v>
      </c>
      <c r="B4293" s="31" t="s">
        <v>2561</v>
      </c>
      <c r="C4293" s="31" t="s">
        <v>2408</v>
      </c>
      <c r="D4293" s="41">
        <v>9.6806800989999999</v>
      </c>
      <c r="E4293" s="31" t="s">
        <v>2409</v>
      </c>
      <c r="F4293" s="35" t="str">
        <f>INDEX('Crosswalk Particulates'!$B:$B,MATCH('2017 EPA Data'!A4293,'Crosswalk Particulates'!$A:$A,0))</f>
        <v>Electricity Sector</v>
      </c>
      <c r="G4293" s="39">
        <f>INDEX('Crosswalk Particulates'!$E:$E,MATCH('2017 EPA Data'!$B4293,'Crosswalk Particulates'!$D:$D,0))</f>
        <v>0</v>
      </c>
      <c r="H4293" s="50">
        <f t="shared" si="67"/>
        <v>0</v>
      </c>
    </row>
    <row r="4294" spans="1:8" hidden="1" x14ac:dyDescent="0.25">
      <c r="A4294" s="31" t="s">
        <v>2472</v>
      </c>
      <c r="B4294" s="31" t="s">
        <v>2609</v>
      </c>
      <c r="C4294" s="31" t="s">
        <v>2408</v>
      </c>
      <c r="D4294" s="41">
        <v>9.6</v>
      </c>
      <c r="E4294" s="31" t="s">
        <v>2409</v>
      </c>
      <c r="F4294" s="35" t="str">
        <f>INDEX('Crosswalk Particulates'!$B:$B,MATCH('2017 EPA Data'!A4294,'Crosswalk Particulates'!$A:$A,0))</f>
        <v>Electricity Sector</v>
      </c>
      <c r="G4294" s="39">
        <f>INDEX('Crosswalk Particulates'!$E:$E,MATCH('2017 EPA Data'!$B4294,'Crosswalk Particulates'!$D:$D,0))</f>
        <v>0</v>
      </c>
      <c r="H4294" s="50">
        <f t="shared" si="67"/>
        <v>0</v>
      </c>
    </row>
    <row r="4295" spans="1:8" hidden="1" x14ac:dyDescent="0.25">
      <c r="A4295" s="31" t="s">
        <v>2442</v>
      </c>
      <c r="B4295" s="31" t="s">
        <v>2635</v>
      </c>
      <c r="C4295" s="31" t="s">
        <v>2408</v>
      </c>
      <c r="D4295" s="41">
        <v>9.6</v>
      </c>
      <c r="E4295" s="31" t="s">
        <v>2409</v>
      </c>
      <c r="F4295" s="35" t="str">
        <f>INDEX('Crosswalk Particulates'!$B:$B,MATCH('2017 EPA Data'!A4295,'Crosswalk Particulates'!$A:$A,0))</f>
        <v>industry-fuel-natural gas</v>
      </c>
      <c r="G4295" s="39">
        <f>INDEX('Crosswalk Particulates'!$E:$E,MATCH('2017 EPA Data'!$B4295,'Crosswalk Particulates'!$D:$D,0))</f>
        <v>0</v>
      </c>
      <c r="H4295" s="50">
        <f t="shared" si="67"/>
        <v>0</v>
      </c>
    </row>
    <row r="4296" spans="1:8" hidden="1" x14ac:dyDescent="0.25">
      <c r="A4296" s="31" t="s">
        <v>2540</v>
      </c>
      <c r="B4296" s="31" t="s">
        <v>2641</v>
      </c>
      <c r="C4296" s="31" t="s">
        <v>2408</v>
      </c>
      <c r="D4296" s="41">
        <v>9.6</v>
      </c>
      <c r="E4296" s="31" t="s">
        <v>2409</v>
      </c>
      <c r="F4296" s="35" t="str">
        <f>INDEX('Crosswalk Particulates'!$B:$B,MATCH('2017 EPA Data'!A4296,'Crosswalk Particulates'!$A:$A,0))</f>
        <v>Electricity Sector</v>
      </c>
      <c r="G4296" s="39">
        <f>INDEX('Crosswalk Particulates'!$E:$E,MATCH('2017 EPA Data'!$B4296,'Crosswalk Particulates'!$D:$D,0))</f>
        <v>0</v>
      </c>
      <c r="H4296" s="50">
        <f t="shared" si="67"/>
        <v>0</v>
      </c>
    </row>
    <row r="4297" spans="1:8" hidden="1" x14ac:dyDescent="0.25">
      <c r="A4297" s="31" t="s">
        <v>2499</v>
      </c>
      <c r="B4297" s="31" t="s">
        <v>2434</v>
      </c>
      <c r="C4297" s="31" t="s">
        <v>2408</v>
      </c>
      <c r="D4297" s="41">
        <v>9.6</v>
      </c>
      <c r="E4297" s="31" t="s">
        <v>2409</v>
      </c>
      <c r="F4297" s="35" t="str">
        <f>INDEX('Crosswalk Particulates'!$B:$B,MATCH('2017 EPA Data'!A4297,'Crosswalk Particulates'!$A:$A,0))</f>
        <v>Electricity Sector</v>
      </c>
      <c r="G4297" s="39">
        <f>INDEX('Crosswalk Particulates'!$E:$E,MATCH('2017 EPA Data'!$B4297,'Crosswalk Particulates'!$D:$D,0))</f>
        <v>0</v>
      </c>
      <c r="H4297" s="50">
        <f t="shared" si="67"/>
        <v>0</v>
      </c>
    </row>
    <row r="4298" spans="1:8" hidden="1" x14ac:dyDescent="0.25">
      <c r="A4298" s="31" t="s">
        <v>2469</v>
      </c>
      <c r="B4298" s="31" t="s">
        <v>2712</v>
      </c>
      <c r="C4298" s="31" t="s">
        <v>2408</v>
      </c>
      <c r="D4298" s="41">
        <v>9.5350000000000001</v>
      </c>
      <c r="E4298" s="31" t="s">
        <v>2409</v>
      </c>
      <c r="F4298" s="35" t="str">
        <f>INDEX('Crosswalk Particulates'!$B:$B,MATCH('2017 EPA Data'!A4298,'Crosswalk Particulates'!$A:$A,0))</f>
        <v>process-chemicals-industry</v>
      </c>
      <c r="G4298" s="39">
        <f>INDEX('Crosswalk Particulates'!$E:$E,MATCH('2017 EPA Data'!$B4298,'Crosswalk Particulates'!$D:$D,0))</f>
        <v>0</v>
      </c>
      <c r="H4298" s="50">
        <f t="shared" si="67"/>
        <v>0</v>
      </c>
    </row>
    <row r="4299" spans="1:8" hidden="1" x14ac:dyDescent="0.25">
      <c r="A4299" s="31" t="s">
        <v>2477</v>
      </c>
      <c r="B4299" s="31" t="s">
        <v>2517</v>
      </c>
      <c r="C4299" s="31" t="s">
        <v>2408</v>
      </c>
      <c r="D4299" s="41">
        <v>9.4840314238645895</v>
      </c>
      <c r="E4299" s="31" t="s">
        <v>2409</v>
      </c>
      <c r="F4299" s="35" t="str">
        <f>INDEX('Crosswalk Particulates'!$B:$B,MATCH('2017 EPA Data'!A4299,'Crosswalk Particulates'!$A:$A,0))</f>
        <v>process-other-industry</v>
      </c>
      <c r="G4299" s="39">
        <f>INDEX('Crosswalk Particulates'!$E:$E,MATCH('2017 EPA Data'!$B4299,'Crosswalk Particulates'!$D:$D,0))</f>
        <v>0</v>
      </c>
      <c r="H4299" s="50">
        <f t="shared" si="67"/>
        <v>0</v>
      </c>
    </row>
    <row r="4300" spans="1:8" hidden="1" x14ac:dyDescent="0.25">
      <c r="A4300" s="31" t="s">
        <v>2438</v>
      </c>
      <c r="B4300" s="31" t="s">
        <v>2589</v>
      </c>
      <c r="C4300" s="31" t="s">
        <v>2412</v>
      </c>
      <c r="D4300" s="41">
        <v>9.4326460125999994</v>
      </c>
      <c r="E4300" s="31" t="s">
        <v>2413</v>
      </c>
      <c r="F4300" s="35" t="str">
        <f>INDEX('Crosswalk Particulates'!$B:$B,MATCH('2017 EPA Data'!A4300,'Crosswalk Particulates'!$A:$A,0))</f>
        <v>process-other-industry</v>
      </c>
      <c r="G4300" s="39" t="str">
        <f>INDEX('Crosswalk Particulates'!$E:$E,MATCH('2017 EPA Data'!$B4300,'Crosswalk Particulates'!$D:$D,0))</f>
        <v>N2O</v>
      </c>
      <c r="H4300" s="50">
        <f t="shared" si="67"/>
        <v>8557162.6970634405</v>
      </c>
    </row>
    <row r="4301" spans="1:8" hidden="1" x14ac:dyDescent="0.25">
      <c r="A4301" s="31" t="s">
        <v>2510</v>
      </c>
      <c r="B4301" s="31" t="s">
        <v>2557</v>
      </c>
      <c r="C4301" s="31" t="s">
        <v>2408</v>
      </c>
      <c r="D4301" s="41">
        <v>9.4190000000000005</v>
      </c>
      <c r="E4301" s="31" t="s">
        <v>2409</v>
      </c>
      <c r="F4301" s="35" t="str">
        <f>INDEX('Crosswalk Particulates'!$B:$B,MATCH('2017 EPA Data'!A4301,'Crosswalk Particulates'!$A:$A,0))</f>
        <v>process-iron and steel-industry</v>
      </c>
      <c r="G4301" s="39">
        <f>INDEX('Crosswalk Particulates'!$E:$E,MATCH('2017 EPA Data'!$B4301,'Crosswalk Particulates'!$D:$D,0))</f>
        <v>0</v>
      </c>
      <c r="H4301" s="50">
        <f t="shared" si="67"/>
        <v>0</v>
      </c>
    </row>
    <row r="4302" spans="1:8" hidden="1" x14ac:dyDescent="0.25">
      <c r="A4302" s="31" t="s">
        <v>2477</v>
      </c>
      <c r="B4302" s="31" t="s">
        <v>2589</v>
      </c>
      <c r="C4302" s="31" t="s">
        <v>2412</v>
      </c>
      <c r="D4302" s="41">
        <v>9.4168368900000008</v>
      </c>
      <c r="E4302" s="31" t="s">
        <v>2413</v>
      </c>
      <c r="F4302" s="35" t="str">
        <f>INDEX('Crosswalk Particulates'!$B:$B,MATCH('2017 EPA Data'!A4302,'Crosswalk Particulates'!$A:$A,0))</f>
        <v>process-other-industry</v>
      </c>
      <c r="G4302" s="39" t="str">
        <f>INDEX('Crosswalk Particulates'!$E:$E,MATCH('2017 EPA Data'!$B4302,'Crosswalk Particulates'!$D:$D,0))</f>
        <v>N2O</v>
      </c>
      <c r="H4302" s="50">
        <f t="shared" si="67"/>
        <v>8542820.8852319233</v>
      </c>
    </row>
    <row r="4303" spans="1:8" hidden="1" x14ac:dyDescent="0.25">
      <c r="A4303" s="31" t="s">
        <v>2491</v>
      </c>
      <c r="B4303" s="31" t="s">
        <v>2507</v>
      </c>
      <c r="C4303" s="31" t="s">
        <v>2408</v>
      </c>
      <c r="D4303" s="41">
        <v>9.2790643261400003</v>
      </c>
      <c r="E4303" s="31" t="s">
        <v>2409</v>
      </c>
      <c r="F4303" s="35" t="str">
        <f>INDEX('Crosswalk Particulates'!$B:$B,MATCH('2017 EPA Data'!A4303,'Crosswalk Particulates'!$A:$A,0))</f>
        <v>industry-fuel-biomass</v>
      </c>
      <c r="G4303" s="39">
        <f>INDEX('Crosswalk Particulates'!$E:$E,MATCH('2017 EPA Data'!$B4303,'Crosswalk Particulates'!$D:$D,0))</f>
        <v>0</v>
      </c>
      <c r="H4303" s="50">
        <f t="shared" si="67"/>
        <v>0</v>
      </c>
    </row>
    <row r="4304" spans="1:8" hidden="1" x14ac:dyDescent="0.25">
      <c r="A4304" s="31" t="s">
        <v>2438</v>
      </c>
      <c r="B4304" s="31" t="s">
        <v>2664</v>
      </c>
      <c r="C4304" s="31" t="s">
        <v>2408</v>
      </c>
      <c r="D4304" s="41">
        <v>9.2782800000000005</v>
      </c>
      <c r="E4304" s="31" t="s">
        <v>2409</v>
      </c>
      <c r="F4304" s="35" t="str">
        <f>INDEX('Crosswalk Particulates'!$B:$B,MATCH('2017 EPA Data'!A4304,'Crosswalk Particulates'!$A:$A,0))</f>
        <v>process-other-industry</v>
      </c>
      <c r="G4304" s="39">
        <f>INDEX('Crosswalk Particulates'!$E:$E,MATCH('2017 EPA Data'!$B4304,'Crosswalk Particulates'!$D:$D,0))</f>
        <v>0</v>
      </c>
      <c r="H4304" s="50">
        <f t="shared" si="67"/>
        <v>0</v>
      </c>
    </row>
    <row r="4305" spans="1:8" hidden="1" x14ac:dyDescent="0.25">
      <c r="A4305" s="31" t="s">
        <v>2538</v>
      </c>
      <c r="B4305" s="31" t="s">
        <v>2452</v>
      </c>
      <c r="C4305" s="31" t="s">
        <v>2408</v>
      </c>
      <c r="D4305" s="41">
        <v>9.26</v>
      </c>
      <c r="E4305" s="31" t="s">
        <v>2409</v>
      </c>
      <c r="F4305" s="35" t="str">
        <f>INDEX('Crosswalk Particulates'!$B:$B,MATCH('2017 EPA Data'!A4305,'Crosswalk Particulates'!$A:$A,0))</f>
        <v>process-mining-industry</v>
      </c>
      <c r="G4305" s="39">
        <f>INDEX('Crosswalk Particulates'!$E:$E,MATCH('2017 EPA Data'!$B4305,'Crosswalk Particulates'!$D:$D,0))</f>
        <v>0</v>
      </c>
      <c r="H4305" s="50">
        <f t="shared" si="67"/>
        <v>0</v>
      </c>
    </row>
    <row r="4306" spans="1:8" hidden="1" x14ac:dyDescent="0.25">
      <c r="A4306" s="31" t="s">
        <v>2486</v>
      </c>
      <c r="B4306" s="31" t="s">
        <v>2525</v>
      </c>
      <c r="D4306" s="41">
        <v>9.2140085015631996</v>
      </c>
      <c r="E4306" s="31" t="s">
        <v>2413</v>
      </c>
      <c r="F4306" s="35" t="str">
        <f>INDEX('Crosswalk Particulates'!$B:$B,MATCH('2017 EPA Data'!A4306,'Crosswalk Particulates'!$A:$A,0))</f>
        <v>process-other-industry</v>
      </c>
      <c r="G4306" s="39" t="str">
        <f>INDEX('Crosswalk Particulates'!$E:$E,MATCH('2017 EPA Data'!$B4306,'Crosswalk Particulates'!$D:$D,0))</f>
        <v>OC</v>
      </c>
      <c r="H4306" s="50">
        <f t="shared" si="67"/>
        <v>8358817.847577543</v>
      </c>
    </row>
    <row r="4307" spans="1:8" hidden="1" x14ac:dyDescent="0.25">
      <c r="A4307" s="31" t="s">
        <v>2493</v>
      </c>
      <c r="B4307" s="31" t="s">
        <v>2588</v>
      </c>
      <c r="C4307" s="31" t="s">
        <v>2408</v>
      </c>
      <c r="D4307" s="41">
        <v>9.1869350000000001</v>
      </c>
      <c r="E4307" s="31" t="s">
        <v>2409</v>
      </c>
      <c r="F4307" s="35" t="str">
        <f>INDEX('Crosswalk Particulates'!$B:$B,MATCH('2017 EPA Data'!A4307,'Crosswalk Particulates'!$A:$A,0))</f>
        <v>process-other-industry</v>
      </c>
      <c r="G4307" s="39">
        <f>INDEX('Crosswalk Particulates'!$E:$E,MATCH('2017 EPA Data'!$B4307,'Crosswalk Particulates'!$D:$D,0))</f>
        <v>0</v>
      </c>
      <c r="H4307" s="50">
        <f t="shared" si="67"/>
        <v>0</v>
      </c>
    </row>
    <row r="4308" spans="1:8" hidden="1" x14ac:dyDescent="0.25">
      <c r="A4308" s="31" t="s">
        <v>2540</v>
      </c>
      <c r="B4308" s="31" t="s">
        <v>2552</v>
      </c>
      <c r="C4308" s="31" t="s">
        <v>2408</v>
      </c>
      <c r="D4308" s="41">
        <v>9.1569216719999993</v>
      </c>
      <c r="E4308" s="31" t="s">
        <v>2409</v>
      </c>
      <c r="F4308" s="35" t="str">
        <f>INDEX('Crosswalk Particulates'!$B:$B,MATCH('2017 EPA Data'!A4308,'Crosswalk Particulates'!$A:$A,0))</f>
        <v>Electricity Sector</v>
      </c>
      <c r="G4308" s="39">
        <f>INDEX('Crosswalk Particulates'!$E:$E,MATCH('2017 EPA Data'!$B4308,'Crosswalk Particulates'!$D:$D,0))</f>
        <v>0</v>
      </c>
      <c r="H4308" s="50">
        <f t="shared" si="67"/>
        <v>0</v>
      </c>
    </row>
    <row r="4309" spans="1:8" hidden="1" x14ac:dyDescent="0.25">
      <c r="A4309" s="31" t="s">
        <v>2444</v>
      </c>
      <c r="B4309" s="31" t="s">
        <v>2636</v>
      </c>
      <c r="C4309" s="31" t="s">
        <v>2408</v>
      </c>
      <c r="D4309" s="41">
        <v>9.1359600000000007</v>
      </c>
      <c r="E4309" s="31" t="s">
        <v>2409</v>
      </c>
      <c r="F4309" s="35" t="str">
        <f>INDEX('Crosswalk Particulates'!$B:$B,MATCH('2017 EPA Data'!A4309,'Crosswalk Particulates'!$A:$A,0))</f>
        <v>process-other-industry</v>
      </c>
      <c r="G4309" s="39">
        <f>INDEX('Crosswalk Particulates'!$E:$E,MATCH('2017 EPA Data'!$B4309,'Crosswalk Particulates'!$D:$D,0))</f>
        <v>0</v>
      </c>
      <c r="H4309" s="50">
        <f t="shared" si="67"/>
        <v>0</v>
      </c>
    </row>
    <row r="4310" spans="1:8" hidden="1" x14ac:dyDescent="0.25">
      <c r="A4310" s="31" t="s">
        <v>2486</v>
      </c>
      <c r="B4310" s="31" t="s">
        <v>2506</v>
      </c>
      <c r="C4310" s="31" t="s">
        <v>2448</v>
      </c>
      <c r="D4310" s="41">
        <v>9.0518865799999997</v>
      </c>
      <c r="E4310" s="31" t="s">
        <v>2413</v>
      </c>
      <c r="F4310" s="35" t="str">
        <f>INDEX('Crosswalk Particulates'!$B:$B,MATCH('2017 EPA Data'!A4310,'Crosswalk Particulates'!$A:$A,0))</f>
        <v>process-other-industry</v>
      </c>
      <c r="G4310" s="39" t="str">
        <f>INDEX('Crosswalk Particulates'!$E:$E,MATCH('2017 EPA Data'!$B4310,'Crosswalk Particulates'!$D:$D,0))</f>
        <v>SOx</v>
      </c>
      <c r="H4310" s="50">
        <f t="shared" si="67"/>
        <v>8211743.1394072454</v>
      </c>
    </row>
    <row r="4311" spans="1:8" hidden="1" x14ac:dyDescent="0.25">
      <c r="A4311" s="31" t="s">
        <v>2469</v>
      </c>
      <c r="B4311" s="31" t="s">
        <v>2610</v>
      </c>
      <c r="C4311" s="31" t="s">
        <v>2408</v>
      </c>
      <c r="D4311" s="41">
        <v>9.0297000000000001</v>
      </c>
      <c r="E4311" s="31" t="s">
        <v>2409</v>
      </c>
      <c r="F4311" s="35" t="str">
        <f>INDEX('Crosswalk Particulates'!$B:$B,MATCH('2017 EPA Data'!A4311,'Crosswalk Particulates'!$A:$A,0))</f>
        <v>process-chemicals-industry</v>
      </c>
      <c r="G4311" s="39">
        <f>INDEX('Crosswalk Particulates'!$E:$E,MATCH('2017 EPA Data'!$B4311,'Crosswalk Particulates'!$D:$D,0))</f>
        <v>0</v>
      </c>
      <c r="H4311" s="50">
        <f t="shared" si="67"/>
        <v>0</v>
      </c>
    </row>
    <row r="4312" spans="1:8" hidden="1" x14ac:dyDescent="0.25">
      <c r="A4312" s="31" t="s">
        <v>2463</v>
      </c>
      <c r="B4312" s="31" t="s">
        <v>2459</v>
      </c>
      <c r="C4312" s="31" t="s">
        <v>2408</v>
      </c>
      <c r="D4312" s="41">
        <v>8.8786029360000001</v>
      </c>
      <c r="E4312" s="31" t="s">
        <v>2409</v>
      </c>
      <c r="F4312" s="35" t="str">
        <f>INDEX('Crosswalk Particulates'!$B:$B,MATCH('2017 EPA Data'!A4312,'Crosswalk Particulates'!$A:$A,0))</f>
        <v>process-other-industry</v>
      </c>
      <c r="G4312" s="39">
        <f>INDEX('Crosswalk Particulates'!$E:$E,MATCH('2017 EPA Data'!$B4312,'Crosswalk Particulates'!$D:$D,0))</f>
        <v>0</v>
      </c>
      <c r="H4312" s="50">
        <f t="shared" si="67"/>
        <v>0</v>
      </c>
    </row>
    <row r="4313" spans="1:8" hidden="1" x14ac:dyDescent="0.25">
      <c r="A4313" s="31" t="s">
        <v>2523</v>
      </c>
      <c r="B4313" s="31" t="s">
        <v>2629</v>
      </c>
      <c r="C4313" s="31" t="s">
        <v>2408</v>
      </c>
      <c r="D4313" s="41">
        <v>8.8680193000000003</v>
      </c>
      <c r="E4313" s="31" t="s">
        <v>2409</v>
      </c>
      <c r="F4313" s="35" t="str">
        <f>INDEX('Crosswalk Particulates'!$B:$B,MATCH('2017 EPA Data'!A4313,'Crosswalk Particulates'!$A:$A,0))</f>
        <v>industry-fuel-other</v>
      </c>
      <c r="G4313" s="39">
        <f>INDEX('Crosswalk Particulates'!$E:$E,MATCH('2017 EPA Data'!$B4313,'Crosswalk Particulates'!$D:$D,0))</f>
        <v>0</v>
      </c>
      <c r="H4313" s="50">
        <f t="shared" si="67"/>
        <v>0</v>
      </c>
    </row>
    <row r="4314" spans="1:8" hidden="1" x14ac:dyDescent="0.25">
      <c r="A4314" s="31" t="s">
        <v>2560</v>
      </c>
      <c r="B4314" s="31" t="s">
        <v>2619</v>
      </c>
      <c r="C4314" s="31" t="s">
        <v>2408</v>
      </c>
      <c r="D4314" s="41">
        <v>8.8385098732894001</v>
      </c>
      <c r="E4314" s="31" t="s">
        <v>2409</v>
      </c>
      <c r="F4314" s="35" t="str">
        <f>INDEX('Crosswalk Particulates'!$B:$B,MATCH('2017 EPA Data'!A4314,'Crosswalk Particulates'!$A:$A,0))</f>
        <v>Commercial Buildings Sector</v>
      </c>
      <c r="G4314" s="39">
        <f>INDEX('Crosswalk Particulates'!$E:$E,MATCH('2017 EPA Data'!$B4314,'Crosswalk Particulates'!$D:$D,0))</f>
        <v>0</v>
      </c>
      <c r="H4314" s="50">
        <f t="shared" si="67"/>
        <v>0</v>
      </c>
    </row>
    <row r="4315" spans="1:8" hidden="1" x14ac:dyDescent="0.25">
      <c r="A4315" s="31" t="s">
        <v>2444</v>
      </c>
      <c r="B4315" s="31" t="s">
        <v>2650</v>
      </c>
      <c r="C4315" s="31" t="s">
        <v>2408</v>
      </c>
      <c r="D4315" s="41">
        <v>8.8000000000000007</v>
      </c>
      <c r="E4315" s="31" t="s">
        <v>2409</v>
      </c>
      <c r="F4315" s="35" t="str">
        <f>INDEX('Crosswalk Particulates'!$B:$B,MATCH('2017 EPA Data'!A4315,'Crosswalk Particulates'!$A:$A,0))</f>
        <v>process-other-industry</v>
      </c>
      <c r="G4315" s="39">
        <f>INDEX('Crosswalk Particulates'!$E:$E,MATCH('2017 EPA Data'!$B4315,'Crosswalk Particulates'!$D:$D,0))</f>
        <v>0</v>
      </c>
      <c r="H4315" s="50">
        <f t="shared" si="67"/>
        <v>0</v>
      </c>
    </row>
    <row r="4316" spans="1:8" hidden="1" x14ac:dyDescent="0.25">
      <c r="A4316" s="31" t="s">
        <v>2555</v>
      </c>
      <c r="B4316" s="31" t="s">
        <v>2464</v>
      </c>
      <c r="C4316" s="31" t="s">
        <v>2408</v>
      </c>
      <c r="D4316" s="41">
        <v>8.7075630000000004</v>
      </c>
      <c r="E4316" s="31" t="s">
        <v>2409</v>
      </c>
      <c r="F4316" s="35" t="str">
        <f>INDEX('Crosswalk Particulates'!$B:$B,MATCH('2017 EPA Data'!A4316,'Crosswalk Particulates'!$A:$A,0))</f>
        <v>Commercial Buildings Sector</v>
      </c>
      <c r="G4316" s="39">
        <f>INDEX('Crosswalk Particulates'!$E:$E,MATCH('2017 EPA Data'!$B4316,'Crosswalk Particulates'!$D:$D,0))</f>
        <v>0</v>
      </c>
      <c r="H4316" s="50">
        <f t="shared" si="67"/>
        <v>0</v>
      </c>
    </row>
    <row r="4317" spans="1:8" hidden="1" x14ac:dyDescent="0.25">
      <c r="A4317" s="31" t="s">
        <v>2498</v>
      </c>
      <c r="B4317" s="31" t="s">
        <v>2575</v>
      </c>
      <c r="C4317" s="31" t="s">
        <v>2408</v>
      </c>
      <c r="D4317" s="41">
        <v>8.66</v>
      </c>
      <c r="E4317" s="31" t="s">
        <v>2409</v>
      </c>
      <c r="F4317" s="35" t="str">
        <f>INDEX('Crosswalk Particulates'!$B:$B,MATCH('2017 EPA Data'!A4317,'Crosswalk Particulates'!$A:$A,0))</f>
        <v>process-cement-industry</v>
      </c>
      <c r="G4317" s="39">
        <f>INDEX('Crosswalk Particulates'!$E:$E,MATCH('2017 EPA Data'!$B4317,'Crosswalk Particulates'!$D:$D,0))</f>
        <v>0</v>
      </c>
      <c r="H4317" s="50">
        <f t="shared" si="67"/>
        <v>0</v>
      </c>
    </row>
    <row r="4318" spans="1:8" hidden="1" x14ac:dyDescent="0.25">
      <c r="A4318" s="31" t="s">
        <v>2450</v>
      </c>
      <c r="B4318" s="31" t="s">
        <v>2699</v>
      </c>
      <c r="C4318" s="31" t="s">
        <v>2408</v>
      </c>
      <c r="D4318" s="41">
        <v>8.6565804419999992</v>
      </c>
      <c r="E4318" s="31" t="s">
        <v>2409</v>
      </c>
      <c r="F4318" s="35" t="str">
        <f>INDEX('Crosswalk Particulates'!$B:$B,MATCH('2017 EPA Data'!A4318,'Crosswalk Particulates'!$A:$A,0))</f>
        <v>process-waste-industry</v>
      </c>
      <c r="G4318" s="39">
        <f>INDEX('Crosswalk Particulates'!$E:$E,MATCH('2017 EPA Data'!$B4318,'Crosswalk Particulates'!$D:$D,0))</f>
        <v>0</v>
      </c>
      <c r="H4318" s="50">
        <f t="shared" si="67"/>
        <v>0</v>
      </c>
    </row>
    <row r="4319" spans="1:8" hidden="1" x14ac:dyDescent="0.25">
      <c r="A4319" s="31" t="s">
        <v>2483</v>
      </c>
      <c r="B4319" s="31" t="s">
        <v>2630</v>
      </c>
      <c r="C4319" s="31" t="s">
        <v>2408</v>
      </c>
      <c r="D4319" s="41">
        <v>8.6034161999999998</v>
      </c>
      <c r="E4319" s="31" t="s">
        <v>2409</v>
      </c>
      <c r="F4319" s="35" t="str">
        <f>INDEX('Crosswalk Particulates'!$B:$B,MATCH('2017 EPA Data'!A4319,'Crosswalk Particulates'!$A:$A,0))</f>
        <v>process-ngps-industry</v>
      </c>
      <c r="G4319" s="39">
        <f>INDEX('Crosswalk Particulates'!$E:$E,MATCH('2017 EPA Data'!$B4319,'Crosswalk Particulates'!$D:$D,0))</f>
        <v>0</v>
      </c>
      <c r="H4319" s="50">
        <f t="shared" si="67"/>
        <v>0</v>
      </c>
    </row>
    <row r="4320" spans="1:8" hidden="1" x14ac:dyDescent="0.25">
      <c r="A4320" s="31" t="s">
        <v>2454</v>
      </c>
      <c r="B4320" s="31" t="s">
        <v>2527</v>
      </c>
      <c r="C4320" s="31" t="s">
        <v>2408</v>
      </c>
      <c r="D4320" s="41">
        <v>8.4701355118884756</v>
      </c>
      <c r="E4320" s="31" t="s">
        <v>2409</v>
      </c>
      <c r="F4320" s="35" t="str">
        <f>INDEX('Crosswalk Particulates'!$B:$B,MATCH('2017 EPA Data'!A4320,'Crosswalk Particulates'!$A:$A,0))</f>
        <v>Other-EPA</v>
      </c>
      <c r="G4320" s="39">
        <f>INDEX('Crosswalk Particulates'!$E:$E,MATCH('2017 EPA Data'!$B4320,'Crosswalk Particulates'!$D:$D,0))</f>
        <v>0</v>
      </c>
      <c r="H4320" s="50">
        <f t="shared" si="67"/>
        <v>0</v>
      </c>
    </row>
    <row r="4321" spans="1:8" hidden="1" x14ac:dyDescent="0.25">
      <c r="A4321" s="31" t="s">
        <v>2477</v>
      </c>
      <c r="B4321" s="31" t="s">
        <v>2580</v>
      </c>
      <c r="C4321" s="31" t="s">
        <v>2408</v>
      </c>
      <c r="D4321" s="41">
        <v>8.4700000000000006</v>
      </c>
      <c r="E4321" s="31" t="s">
        <v>2409</v>
      </c>
      <c r="F4321" s="35" t="str">
        <f>INDEX('Crosswalk Particulates'!$B:$B,MATCH('2017 EPA Data'!A4321,'Crosswalk Particulates'!$A:$A,0))</f>
        <v>process-other-industry</v>
      </c>
      <c r="G4321" s="39">
        <f>INDEX('Crosswalk Particulates'!$E:$E,MATCH('2017 EPA Data'!$B4321,'Crosswalk Particulates'!$D:$D,0))</f>
        <v>0</v>
      </c>
      <c r="H4321" s="50">
        <f t="shared" si="67"/>
        <v>0</v>
      </c>
    </row>
    <row r="4322" spans="1:8" hidden="1" x14ac:dyDescent="0.25">
      <c r="A4322" s="31" t="s">
        <v>2510</v>
      </c>
      <c r="B4322" s="31" t="s">
        <v>2587</v>
      </c>
      <c r="C4322" s="31" t="s">
        <v>2408</v>
      </c>
      <c r="D4322" s="41">
        <v>8.4600000000000009</v>
      </c>
      <c r="E4322" s="31" t="s">
        <v>2409</v>
      </c>
      <c r="F4322" s="35" t="str">
        <f>INDEX('Crosswalk Particulates'!$B:$B,MATCH('2017 EPA Data'!A4322,'Crosswalk Particulates'!$A:$A,0))</f>
        <v>process-iron and steel-industry</v>
      </c>
      <c r="G4322" s="39">
        <f>INDEX('Crosswalk Particulates'!$E:$E,MATCH('2017 EPA Data'!$B4322,'Crosswalk Particulates'!$D:$D,0))</f>
        <v>0</v>
      </c>
      <c r="H4322" s="50">
        <f t="shared" si="67"/>
        <v>0</v>
      </c>
    </row>
    <row r="4323" spans="1:8" hidden="1" x14ac:dyDescent="0.25">
      <c r="A4323" s="31" t="s">
        <v>2499</v>
      </c>
      <c r="B4323" s="31" t="s">
        <v>2537</v>
      </c>
      <c r="C4323" s="31" t="s">
        <v>2408</v>
      </c>
      <c r="D4323" s="41">
        <v>8.4298000000000002</v>
      </c>
      <c r="E4323" s="31" t="s">
        <v>2409</v>
      </c>
      <c r="F4323" s="35" t="str">
        <f>INDEX('Crosswalk Particulates'!$B:$B,MATCH('2017 EPA Data'!A4323,'Crosswalk Particulates'!$A:$A,0))</f>
        <v>Electricity Sector</v>
      </c>
      <c r="G4323" s="39">
        <f>INDEX('Crosswalk Particulates'!$E:$E,MATCH('2017 EPA Data'!$B4323,'Crosswalk Particulates'!$D:$D,0))</f>
        <v>0</v>
      </c>
      <c r="H4323" s="50">
        <f t="shared" si="67"/>
        <v>0</v>
      </c>
    </row>
    <row r="4324" spans="1:8" hidden="1" x14ac:dyDescent="0.25">
      <c r="A4324" s="31" t="s">
        <v>2483</v>
      </c>
      <c r="B4324" s="31" t="s">
        <v>2636</v>
      </c>
      <c r="C4324" s="31" t="s">
        <v>2408</v>
      </c>
      <c r="D4324" s="41">
        <v>8.3860989000000004</v>
      </c>
      <c r="E4324" s="31" t="s">
        <v>2409</v>
      </c>
      <c r="F4324" s="35" t="str">
        <f>INDEX('Crosswalk Particulates'!$B:$B,MATCH('2017 EPA Data'!A4324,'Crosswalk Particulates'!$A:$A,0))</f>
        <v>process-ngps-industry</v>
      </c>
      <c r="G4324" s="39">
        <f>INDEX('Crosswalk Particulates'!$E:$E,MATCH('2017 EPA Data'!$B4324,'Crosswalk Particulates'!$D:$D,0))</f>
        <v>0</v>
      </c>
      <c r="H4324" s="50">
        <f t="shared" si="67"/>
        <v>0</v>
      </c>
    </row>
    <row r="4325" spans="1:8" hidden="1" x14ac:dyDescent="0.25">
      <c r="A4325" s="31" t="s">
        <v>2523</v>
      </c>
      <c r="B4325" s="31" t="s">
        <v>2528</v>
      </c>
      <c r="C4325" s="31" t="s">
        <v>2408</v>
      </c>
      <c r="D4325" s="41">
        <v>8.3524136756459004</v>
      </c>
      <c r="E4325" s="31" t="s">
        <v>2409</v>
      </c>
      <c r="F4325" s="35" t="str">
        <f>INDEX('Crosswalk Particulates'!$B:$B,MATCH('2017 EPA Data'!A4325,'Crosswalk Particulates'!$A:$A,0))</f>
        <v>industry-fuel-other</v>
      </c>
      <c r="G4325" s="39">
        <f>INDEX('Crosswalk Particulates'!$E:$E,MATCH('2017 EPA Data'!$B4325,'Crosswalk Particulates'!$D:$D,0))</f>
        <v>0</v>
      </c>
      <c r="H4325" s="50">
        <f t="shared" si="67"/>
        <v>0</v>
      </c>
    </row>
    <row r="4326" spans="1:8" hidden="1" x14ac:dyDescent="0.25">
      <c r="A4326" s="31" t="s">
        <v>2438</v>
      </c>
      <c r="B4326" s="31" t="s">
        <v>2730</v>
      </c>
      <c r="C4326" s="31" t="s">
        <v>2408</v>
      </c>
      <c r="D4326" s="41">
        <v>8.3285999999999998</v>
      </c>
      <c r="E4326" s="31" t="s">
        <v>2409</v>
      </c>
      <c r="F4326" s="35" t="str">
        <f>INDEX('Crosswalk Particulates'!$B:$B,MATCH('2017 EPA Data'!A4326,'Crosswalk Particulates'!$A:$A,0))</f>
        <v>process-other-industry</v>
      </c>
      <c r="G4326" s="39">
        <f>INDEX('Crosswalk Particulates'!$E:$E,MATCH('2017 EPA Data'!$B4326,'Crosswalk Particulates'!$D:$D,0))</f>
        <v>0</v>
      </c>
      <c r="H4326" s="50">
        <f t="shared" si="67"/>
        <v>0</v>
      </c>
    </row>
    <row r="4327" spans="1:8" hidden="1" x14ac:dyDescent="0.25">
      <c r="A4327" s="31" t="s">
        <v>2523</v>
      </c>
      <c r="B4327" s="31" t="s">
        <v>2579</v>
      </c>
      <c r="C4327" s="31" t="s">
        <v>2408</v>
      </c>
      <c r="D4327" s="41">
        <v>8.3179999999999996</v>
      </c>
      <c r="E4327" s="31" t="s">
        <v>2409</v>
      </c>
      <c r="F4327" s="35" t="str">
        <f>INDEX('Crosswalk Particulates'!$B:$B,MATCH('2017 EPA Data'!A4327,'Crosswalk Particulates'!$A:$A,0))</f>
        <v>industry-fuel-other</v>
      </c>
      <c r="G4327" s="39">
        <f>INDEX('Crosswalk Particulates'!$E:$E,MATCH('2017 EPA Data'!$B4327,'Crosswalk Particulates'!$D:$D,0))</f>
        <v>0</v>
      </c>
      <c r="H4327" s="50">
        <f t="shared" si="67"/>
        <v>0</v>
      </c>
    </row>
    <row r="4328" spans="1:8" hidden="1" x14ac:dyDescent="0.25">
      <c r="A4328" s="31" t="s">
        <v>2520</v>
      </c>
      <c r="B4328" s="31" t="s">
        <v>2543</v>
      </c>
      <c r="C4328" s="31" t="s">
        <v>2408</v>
      </c>
      <c r="D4328" s="41">
        <v>8.2220060999999998</v>
      </c>
      <c r="E4328" s="31" t="s">
        <v>2409</v>
      </c>
      <c r="F4328" s="35" t="str">
        <f>INDEX('Crosswalk Particulates'!$B:$B,MATCH('2017 EPA Data'!A4328,'Crosswalk Particulates'!$A:$A,0))</f>
        <v>industry-fuel-oil</v>
      </c>
      <c r="G4328" s="39">
        <f>INDEX('Crosswalk Particulates'!$E:$E,MATCH('2017 EPA Data'!$B4328,'Crosswalk Particulates'!$D:$D,0))</f>
        <v>0</v>
      </c>
      <c r="H4328" s="50">
        <f t="shared" si="67"/>
        <v>0</v>
      </c>
    </row>
    <row r="4329" spans="1:8" hidden="1" x14ac:dyDescent="0.25">
      <c r="A4329" s="31" t="s">
        <v>2493</v>
      </c>
      <c r="B4329" s="31" t="s">
        <v>2488</v>
      </c>
      <c r="C4329" s="31" t="s">
        <v>2412</v>
      </c>
      <c r="D4329" s="41">
        <v>8.199728275</v>
      </c>
      <c r="E4329" s="31" t="s">
        <v>2413</v>
      </c>
      <c r="F4329" s="35" t="str">
        <f>INDEX('Crosswalk Particulates'!$B:$B,MATCH('2017 EPA Data'!A4329,'Crosswalk Particulates'!$A:$A,0))</f>
        <v>process-other-industry</v>
      </c>
      <c r="G4329" s="39" t="str">
        <f>INDEX('Crosswalk Particulates'!$E:$E,MATCH('2017 EPA Data'!$B4329,'Crosswalk Particulates'!$D:$D,0))</f>
        <v>CH4</v>
      </c>
      <c r="H4329" s="50">
        <f t="shared" si="67"/>
        <v>7438677.2096778592</v>
      </c>
    </row>
    <row r="4330" spans="1:8" hidden="1" x14ac:dyDescent="0.25">
      <c r="A4330" s="31" t="s">
        <v>2446</v>
      </c>
      <c r="B4330" s="31" t="s">
        <v>2506</v>
      </c>
      <c r="C4330" s="31" t="s">
        <v>2448</v>
      </c>
      <c r="D4330" s="41">
        <v>8.1804846219999998</v>
      </c>
      <c r="E4330" s="31" t="s">
        <v>2413</v>
      </c>
      <c r="F4330" s="35" t="str">
        <f>INDEX('Crosswalk Particulates'!$B:$B,MATCH('2017 EPA Data'!A4330,'Crosswalk Particulates'!$A:$A,0))</f>
        <v>process-other-industry</v>
      </c>
      <c r="G4330" s="39" t="str">
        <f>INDEX('Crosswalk Particulates'!$E:$E,MATCH('2017 EPA Data'!$B4330,'Crosswalk Particulates'!$D:$D,0))</f>
        <v>SOx</v>
      </c>
      <c r="H4330" s="50">
        <f t="shared" si="67"/>
        <v>7421219.6405729791</v>
      </c>
    </row>
    <row r="4331" spans="1:8" hidden="1" x14ac:dyDescent="0.25">
      <c r="A4331" s="31" t="s">
        <v>2469</v>
      </c>
      <c r="B4331" s="31" t="s">
        <v>2648</v>
      </c>
      <c r="C4331" s="31" t="s">
        <v>2408</v>
      </c>
      <c r="D4331" s="41">
        <v>8.11</v>
      </c>
      <c r="E4331" s="31" t="s">
        <v>2409</v>
      </c>
      <c r="F4331" s="35" t="str">
        <f>INDEX('Crosswalk Particulates'!$B:$B,MATCH('2017 EPA Data'!A4331,'Crosswalk Particulates'!$A:$A,0))</f>
        <v>process-chemicals-industry</v>
      </c>
      <c r="G4331" s="39">
        <f>INDEX('Crosswalk Particulates'!$E:$E,MATCH('2017 EPA Data'!$B4331,'Crosswalk Particulates'!$D:$D,0))</f>
        <v>0</v>
      </c>
      <c r="H4331" s="50">
        <f t="shared" si="67"/>
        <v>0</v>
      </c>
    </row>
    <row r="4332" spans="1:8" hidden="1" x14ac:dyDescent="0.25">
      <c r="A4332" s="31" t="s">
        <v>2437</v>
      </c>
      <c r="B4332" s="31" t="s">
        <v>2415</v>
      </c>
      <c r="C4332" s="31" t="s">
        <v>2408</v>
      </c>
      <c r="D4332" s="41">
        <v>8.0992146999999992</v>
      </c>
      <c r="E4332" s="31" t="s">
        <v>2409</v>
      </c>
      <c r="F4332" s="35" t="str">
        <f>INDEX('Crosswalk Particulates'!$B:$B,MATCH('2017 EPA Data'!A4332,'Crosswalk Particulates'!$A:$A,0))</f>
        <v>process-other-industry</v>
      </c>
      <c r="G4332" s="39">
        <f>INDEX('Crosswalk Particulates'!$E:$E,MATCH('2017 EPA Data'!$B4332,'Crosswalk Particulates'!$D:$D,0))</f>
        <v>0</v>
      </c>
      <c r="H4332" s="50">
        <f t="shared" si="67"/>
        <v>0</v>
      </c>
    </row>
    <row r="4333" spans="1:8" hidden="1" x14ac:dyDescent="0.25">
      <c r="A4333" s="31" t="s">
        <v>2463</v>
      </c>
      <c r="B4333" s="31" t="s">
        <v>2537</v>
      </c>
      <c r="C4333" s="31" t="s">
        <v>2408</v>
      </c>
      <c r="D4333" s="41">
        <v>8.0497089440000007</v>
      </c>
      <c r="E4333" s="31" t="s">
        <v>2409</v>
      </c>
      <c r="F4333" s="35" t="str">
        <f>INDEX('Crosswalk Particulates'!$B:$B,MATCH('2017 EPA Data'!A4333,'Crosswalk Particulates'!$A:$A,0))</f>
        <v>process-other-industry</v>
      </c>
      <c r="G4333" s="39">
        <f>INDEX('Crosswalk Particulates'!$E:$E,MATCH('2017 EPA Data'!$B4333,'Crosswalk Particulates'!$D:$D,0))</f>
        <v>0</v>
      </c>
      <c r="H4333" s="50">
        <f t="shared" si="67"/>
        <v>0</v>
      </c>
    </row>
    <row r="4334" spans="1:8" hidden="1" x14ac:dyDescent="0.25">
      <c r="A4334" s="31" t="s">
        <v>2429</v>
      </c>
      <c r="B4334" s="31" t="s">
        <v>2645</v>
      </c>
      <c r="C4334" s="31" t="s">
        <v>2408</v>
      </c>
      <c r="D4334" s="41">
        <v>8.0458295999999994</v>
      </c>
      <c r="E4334" s="31" t="s">
        <v>2409</v>
      </c>
      <c r="F4334" s="35" t="str">
        <f>INDEX('Crosswalk Particulates'!$B:$B,MATCH('2017 EPA Data'!A4334,'Crosswalk Particulates'!$A:$A,0))</f>
        <v>process-other-industry</v>
      </c>
      <c r="G4334" s="39">
        <f>INDEX('Crosswalk Particulates'!$E:$E,MATCH('2017 EPA Data'!$B4334,'Crosswalk Particulates'!$D:$D,0))</f>
        <v>0</v>
      </c>
      <c r="H4334" s="50">
        <f t="shared" si="67"/>
        <v>0</v>
      </c>
    </row>
    <row r="4335" spans="1:8" hidden="1" x14ac:dyDescent="0.25">
      <c r="A4335" s="31" t="s">
        <v>2444</v>
      </c>
      <c r="B4335" s="31" t="s">
        <v>2630</v>
      </c>
      <c r="C4335" s="31" t="s">
        <v>2408</v>
      </c>
      <c r="D4335" s="41">
        <v>8.0421399999999998</v>
      </c>
      <c r="E4335" s="31" t="s">
        <v>2409</v>
      </c>
      <c r="F4335" s="35" t="str">
        <f>INDEX('Crosswalk Particulates'!$B:$B,MATCH('2017 EPA Data'!A4335,'Crosswalk Particulates'!$A:$A,0))</f>
        <v>process-other-industry</v>
      </c>
      <c r="G4335" s="39">
        <f>INDEX('Crosswalk Particulates'!$E:$E,MATCH('2017 EPA Data'!$B4335,'Crosswalk Particulates'!$D:$D,0))</f>
        <v>0</v>
      </c>
      <c r="H4335" s="50">
        <f t="shared" si="67"/>
        <v>0</v>
      </c>
    </row>
    <row r="4336" spans="1:8" hidden="1" x14ac:dyDescent="0.25">
      <c r="A4336" s="31" t="s">
        <v>2538</v>
      </c>
      <c r="B4336" s="31" t="s">
        <v>2427</v>
      </c>
      <c r="C4336" s="31" t="s">
        <v>2408</v>
      </c>
      <c r="D4336" s="41">
        <v>8.0340189800000008</v>
      </c>
      <c r="E4336" s="31" t="s">
        <v>2409</v>
      </c>
      <c r="F4336" s="35" t="str">
        <f>INDEX('Crosswalk Particulates'!$B:$B,MATCH('2017 EPA Data'!A4336,'Crosswalk Particulates'!$A:$A,0))</f>
        <v>process-mining-industry</v>
      </c>
      <c r="G4336" s="39">
        <f>INDEX('Crosswalk Particulates'!$E:$E,MATCH('2017 EPA Data'!$B4336,'Crosswalk Particulates'!$D:$D,0))</f>
        <v>0</v>
      </c>
      <c r="H4336" s="50">
        <f t="shared" si="67"/>
        <v>0</v>
      </c>
    </row>
    <row r="4337" spans="1:8" hidden="1" x14ac:dyDescent="0.25">
      <c r="A4337" s="31" t="s">
        <v>2523</v>
      </c>
      <c r="B4337" s="31" t="s">
        <v>2610</v>
      </c>
      <c r="C4337" s="31" t="s">
        <v>2408</v>
      </c>
      <c r="D4337" s="41">
        <v>8.0112000000000005</v>
      </c>
      <c r="E4337" s="31" t="s">
        <v>2409</v>
      </c>
      <c r="F4337" s="35" t="str">
        <f>INDEX('Crosswalk Particulates'!$B:$B,MATCH('2017 EPA Data'!A4337,'Crosswalk Particulates'!$A:$A,0))</f>
        <v>industry-fuel-other</v>
      </c>
      <c r="G4337" s="39">
        <f>INDEX('Crosswalk Particulates'!$E:$E,MATCH('2017 EPA Data'!$B4337,'Crosswalk Particulates'!$D:$D,0))</f>
        <v>0</v>
      </c>
      <c r="H4337" s="50">
        <f t="shared" si="67"/>
        <v>0</v>
      </c>
    </row>
    <row r="4338" spans="1:8" hidden="1" x14ac:dyDescent="0.25">
      <c r="A4338" s="31" t="s">
        <v>2446</v>
      </c>
      <c r="B4338" s="31" t="s">
        <v>2564</v>
      </c>
      <c r="C4338" s="31" t="s">
        <v>2408</v>
      </c>
      <c r="D4338" s="41">
        <v>8</v>
      </c>
      <c r="E4338" s="31" t="s">
        <v>2409</v>
      </c>
      <c r="F4338" s="35" t="str">
        <f>INDEX('Crosswalk Particulates'!$B:$B,MATCH('2017 EPA Data'!A4338,'Crosswalk Particulates'!$A:$A,0))</f>
        <v>process-other-industry</v>
      </c>
      <c r="G4338" s="39">
        <f>INDEX('Crosswalk Particulates'!$E:$E,MATCH('2017 EPA Data'!$B4338,'Crosswalk Particulates'!$D:$D,0))</f>
        <v>0</v>
      </c>
      <c r="H4338" s="50">
        <f t="shared" si="67"/>
        <v>0</v>
      </c>
    </row>
    <row r="4339" spans="1:8" hidden="1" x14ac:dyDescent="0.25">
      <c r="A4339" s="31" t="s">
        <v>2560</v>
      </c>
      <c r="B4339" s="31" t="s">
        <v>2591</v>
      </c>
      <c r="C4339" s="31" t="s">
        <v>2408</v>
      </c>
      <c r="D4339" s="41">
        <v>8</v>
      </c>
      <c r="E4339" s="31" t="s">
        <v>2409</v>
      </c>
      <c r="F4339" s="35" t="str">
        <f>INDEX('Crosswalk Particulates'!$B:$B,MATCH('2017 EPA Data'!A4339,'Crosswalk Particulates'!$A:$A,0))</f>
        <v>Commercial Buildings Sector</v>
      </c>
      <c r="G4339" s="39">
        <f>INDEX('Crosswalk Particulates'!$E:$E,MATCH('2017 EPA Data'!$B4339,'Crosswalk Particulates'!$D:$D,0))</f>
        <v>0</v>
      </c>
      <c r="H4339" s="50">
        <f t="shared" si="67"/>
        <v>0</v>
      </c>
    </row>
    <row r="4340" spans="1:8" hidden="1" x14ac:dyDescent="0.25">
      <c r="A4340" s="31" t="s">
        <v>2421</v>
      </c>
      <c r="B4340" s="31" t="s">
        <v>2529</v>
      </c>
      <c r="C4340" s="31" t="s">
        <v>2408</v>
      </c>
      <c r="D4340" s="41">
        <v>7.9433466945599998</v>
      </c>
      <c r="E4340" s="31" t="s">
        <v>2409</v>
      </c>
      <c r="F4340" s="35" t="str">
        <f>INDEX('Crosswalk Particulates'!$B:$B,MATCH('2017 EPA Data'!A4340,'Crosswalk Particulates'!$A:$A,0))</f>
        <v>process-other-industry</v>
      </c>
      <c r="G4340" s="39">
        <f>INDEX('Crosswalk Particulates'!$E:$E,MATCH('2017 EPA Data'!$B4340,'Crosswalk Particulates'!$D:$D,0))</f>
        <v>0</v>
      </c>
      <c r="H4340" s="50">
        <f t="shared" si="67"/>
        <v>0</v>
      </c>
    </row>
    <row r="4341" spans="1:8" hidden="1" x14ac:dyDescent="0.25">
      <c r="A4341" s="31" t="s">
        <v>2444</v>
      </c>
      <c r="B4341" s="31" t="s">
        <v>2621</v>
      </c>
      <c r="C4341" s="31" t="s">
        <v>2408</v>
      </c>
      <c r="D4341" s="41">
        <v>7.93614</v>
      </c>
      <c r="E4341" s="31" t="s">
        <v>2409</v>
      </c>
      <c r="F4341" s="35" t="str">
        <f>INDEX('Crosswalk Particulates'!$B:$B,MATCH('2017 EPA Data'!A4341,'Crosswalk Particulates'!$A:$A,0))</f>
        <v>process-other-industry</v>
      </c>
      <c r="G4341" s="39">
        <f>INDEX('Crosswalk Particulates'!$E:$E,MATCH('2017 EPA Data'!$B4341,'Crosswalk Particulates'!$D:$D,0))</f>
        <v>0</v>
      </c>
      <c r="H4341" s="50">
        <f t="shared" si="67"/>
        <v>0</v>
      </c>
    </row>
    <row r="4342" spans="1:8" hidden="1" x14ac:dyDescent="0.25">
      <c r="A4342" s="31" t="s">
        <v>2555</v>
      </c>
      <c r="B4342" s="31" t="s">
        <v>2488</v>
      </c>
      <c r="C4342" s="31" t="s">
        <v>2412</v>
      </c>
      <c r="D4342" s="41">
        <v>7.8963396494199998</v>
      </c>
      <c r="E4342" s="31" t="s">
        <v>2413</v>
      </c>
      <c r="F4342" s="35" t="str">
        <f>INDEX('Crosswalk Particulates'!$B:$B,MATCH('2017 EPA Data'!A4342,'Crosswalk Particulates'!$A:$A,0))</f>
        <v>Commercial Buildings Sector</v>
      </c>
      <c r="G4342" s="39" t="str">
        <f>INDEX('Crosswalk Particulates'!$E:$E,MATCH('2017 EPA Data'!$B4342,'Crosswalk Particulates'!$D:$D,0))</f>
        <v>CH4</v>
      </c>
      <c r="H4342" s="50">
        <f t="shared" si="67"/>
        <v>7163447.3509448348</v>
      </c>
    </row>
    <row r="4343" spans="1:8" hidden="1" x14ac:dyDescent="0.25">
      <c r="A4343" s="31" t="s">
        <v>2583</v>
      </c>
      <c r="B4343" s="31" t="s">
        <v>2516</v>
      </c>
      <c r="C4343" s="31" t="s">
        <v>2408</v>
      </c>
      <c r="D4343" s="41">
        <v>7.7199685995487011</v>
      </c>
      <c r="E4343" s="31" t="s">
        <v>2409</v>
      </c>
      <c r="F4343" s="35" t="str">
        <f>INDEX('Crosswalk Particulates'!$B:$B,MATCH('2017 EPA Data'!A4343,'Crosswalk Particulates'!$A:$A,0))</f>
        <v>Residential Buildings Sector</v>
      </c>
      <c r="G4343" s="39">
        <f>INDEX('Crosswalk Particulates'!$E:$E,MATCH('2017 EPA Data'!$B4343,'Crosswalk Particulates'!$D:$D,0))</f>
        <v>0</v>
      </c>
      <c r="H4343" s="50">
        <f t="shared" si="67"/>
        <v>0</v>
      </c>
    </row>
    <row r="4344" spans="1:8" hidden="1" x14ac:dyDescent="0.25">
      <c r="A4344" s="31" t="s">
        <v>2475</v>
      </c>
      <c r="B4344" s="31" t="s">
        <v>2553</v>
      </c>
      <c r="C4344" s="31" t="s">
        <v>2408</v>
      </c>
      <c r="D4344" s="41">
        <v>7.7156331053800002</v>
      </c>
      <c r="E4344" s="31" t="s">
        <v>2409</v>
      </c>
      <c r="F4344" s="35" t="str">
        <f>INDEX('Crosswalk Particulates'!$B:$B,MATCH('2017 EPA Data'!A4344,'Crosswalk Particulates'!$A:$A,0))</f>
        <v>Electricity Sector</v>
      </c>
      <c r="G4344" s="39">
        <f>INDEX('Crosswalk Particulates'!$E:$E,MATCH('2017 EPA Data'!$B4344,'Crosswalk Particulates'!$D:$D,0))</f>
        <v>0</v>
      </c>
      <c r="H4344" s="50">
        <f t="shared" si="67"/>
        <v>0</v>
      </c>
    </row>
    <row r="4345" spans="1:8" hidden="1" x14ac:dyDescent="0.25">
      <c r="A4345" s="31" t="s">
        <v>2499</v>
      </c>
      <c r="B4345" s="31" t="s">
        <v>2633</v>
      </c>
      <c r="C4345" s="31" t="s">
        <v>2408</v>
      </c>
      <c r="D4345" s="41">
        <v>7.6490799999999997</v>
      </c>
      <c r="E4345" s="31" t="s">
        <v>2409</v>
      </c>
      <c r="F4345" s="35" t="str">
        <f>INDEX('Crosswalk Particulates'!$B:$B,MATCH('2017 EPA Data'!A4345,'Crosswalk Particulates'!$A:$A,0))</f>
        <v>Electricity Sector</v>
      </c>
      <c r="G4345" s="39">
        <f>INDEX('Crosswalk Particulates'!$E:$E,MATCH('2017 EPA Data'!$B4345,'Crosswalk Particulates'!$D:$D,0))</f>
        <v>0</v>
      </c>
      <c r="H4345" s="50">
        <f t="shared" si="67"/>
        <v>0</v>
      </c>
    </row>
    <row r="4346" spans="1:8" hidden="1" x14ac:dyDescent="0.25">
      <c r="A4346" s="31" t="s">
        <v>2473</v>
      </c>
      <c r="B4346" s="31" t="s">
        <v>2503</v>
      </c>
      <c r="C4346" s="31" t="s">
        <v>2408</v>
      </c>
      <c r="D4346" s="41">
        <v>7.6450180049999998</v>
      </c>
      <c r="E4346" s="31" t="s">
        <v>2409</v>
      </c>
      <c r="F4346" s="35" t="str">
        <f>INDEX('Crosswalk Particulates'!$B:$B,MATCH('2017 EPA Data'!A4346,'Crosswalk Particulates'!$A:$A,0))</f>
        <v>Commercial Buildings Sector</v>
      </c>
      <c r="G4346" s="39">
        <f>INDEX('Crosswalk Particulates'!$E:$E,MATCH('2017 EPA Data'!$B4346,'Crosswalk Particulates'!$D:$D,0))</f>
        <v>0</v>
      </c>
      <c r="H4346" s="50">
        <f t="shared" si="67"/>
        <v>0</v>
      </c>
    </row>
    <row r="4347" spans="1:8" hidden="1" x14ac:dyDescent="0.25">
      <c r="A4347" s="31" t="s">
        <v>2444</v>
      </c>
      <c r="B4347" s="31" t="s">
        <v>2674</v>
      </c>
      <c r="C4347" s="31" t="s">
        <v>2408</v>
      </c>
      <c r="D4347" s="41">
        <v>7.6109999999999998</v>
      </c>
      <c r="E4347" s="31" t="s">
        <v>2409</v>
      </c>
      <c r="F4347" s="35" t="str">
        <f>INDEX('Crosswalk Particulates'!$B:$B,MATCH('2017 EPA Data'!A4347,'Crosswalk Particulates'!$A:$A,0))</f>
        <v>process-other-industry</v>
      </c>
      <c r="G4347" s="39">
        <f>INDEX('Crosswalk Particulates'!$E:$E,MATCH('2017 EPA Data'!$B4347,'Crosswalk Particulates'!$D:$D,0))</f>
        <v>0</v>
      </c>
      <c r="H4347" s="50">
        <f t="shared" si="67"/>
        <v>0</v>
      </c>
    </row>
    <row r="4348" spans="1:8" hidden="1" x14ac:dyDescent="0.25">
      <c r="A4348" s="31" t="s">
        <v>2463</v>
      </c>
      <c r="B4348" s="31" t="s">
        <v>2674</v>
      </c>
      <c r="C4348" s="31" t="s">
        <v>2408</v>
      </c>
      <c r="D4348" s="41">
        <v>7.6</v>
      </c>
      <c r="E4348" s="31" t="s">
        <v>2409</v>
      </c>
      <c r="F4348" s="35" t="str">
        <f>INDEX('Crosswalk Particulates'!$B:$B,MATCH('2017 EPA Data'!A4348,'Crosswalk Particulates'!$A:$A,0))</f>
        <v>process-other-industry</v>
      </c>
      <c r="G4348" s="39">
        <f>INDEX('Crosswalk Particulates'!$E:$E,MATCH('2017 EPA Data'!$B4348,'Crosswalk Particulates'!$D:$D,0))</f>
        <v>0</v>
      </c>
      <c r="H4348" s="50">
        <f t="shared" si="67"/>
        <v>0</v>
      </c>
    </row>
    <row r="4349" spans="1:8" hidden="1" x14ac:dyDescent="0.25">
      <c r="A4349" s="31" t="s">
        <v>2540</v>
      </c>
      <c r="B4349" s="31" t="s">
        <v>2527</v>
      </c>
      <c r="C4349" s="31" t="s">
        <v>2408</v>
      </c>
      <c r="D4349" s="41">
        <v>7.5476763962984004</v>
      </c>
      <c r="E4349" s="31" t="s">
        <v>2409</v>
      </c>
      <c r="F4349" s="35" t="str">
        <f>INDEX('Crosswalk Particulates'!$B:$B,MATCH('2017 EPA Data'!A4349,'Crosswalk Particulates'!$A:$A,0))</f>
        <v>Electricity Sector</v>
      </c>
      <c r="G4349" s="39">
        <f>INDEX('Crosswalk Particulates'!$E:$E,MATCH('2017 EPA Data'!$B4349,'Crosswalk Particulates'!$D:$D,0))</f>
        <v>0</v>
      </c>
      <c r="H4349" s="50">
        <f t="shared" si="67"/>
        <v>0</v>
      </c>
    </row>
    <row r="4350" spans="1:8" hidden="1" x14ac:dyDescent="0.25">
      <c r="A4350" s="31" t="s">
        <v>2509</v>
      </c>
      <c r="B4350" s="31" t="s">
        <v>2506</v>
      </c>
      <c r="C4350" s="31" t="s">
        <v>2448</v>
      </c>
      <c r="D4350" s="41">
        <v>7.5168521500000001</v>
      </c>
      <c r="E4350" s="31" t="s">
        <v>2413</v>
      </c>
      <c r="F4350" s="35" t="str">
        <f>INDEX('Crosswalk Particulates'!$B:$B,MATCH('2017 EPA Data'!A4350,'Crosswalk Particulates'!$A:$A,0))</f>
        <v>Other-EPA</v>
      </c>
      <c r="G4350" s="39" t="str">
        <f>INDEX('Crosswalk Particulates'!$E:$E,MATCH('2017 EPA Data'!$B4350,'Crosswalk Particulates'!$D:$D,0))</f>
        <v>SOx</v>
      </c>
      <c r="H4350" s="50">
        <f t="shared" si="67"/>
        <v>6819181.6730320882</v>
      </c>
    </row>
    <row r="4351" spans="1:8" hidden="1" x14ac:dyDescent="0.25">
      <c r="A4351" s="31" t="s">
        <v>2450</v>
      </c>
      <c r="B4351" s="31" t="s">
        <v>2615</v>
      </c>
      <c r="C4351" s="31" t="s">
        <v>2408</v>
      </c>
      <c r="D4351" s="41">
        <v>7.5150700800000001</v>
      </c>
      <c r="E4351" s="31" t="s">
        <v>2409</v>
      </c>
      <c r="F4351" s="35" t="str">
        <f>INDEX('Crosswalk Particulates'!$B:$B,MATCH('2017 EPA Data'!A4351,'Crosswalk Particulates'!$A:$A,0))</f>
        <v>process-waste-industry</v>
      </c>
      <c r="G4351" s="39">
        <f>INDEX('Crosswalk Particulates'!$E:$E,MATCH('2017 EPA Data'!$B4351,'Crosswalk Particulates'!$D:$D,0))</f>
        <v>0</v>
      </c>
      <c r="H4351" s="50">
        <f t="shared" si="67"/>
        <v>0</v>
      </c>
    </row>
    <row r="4352" spans="1:8" hidden="1" x14ac:dyDescent="0.25">
      <c r="A4352" s="31" t="s">
        <v>2487</v>
      </c>
      <c r="B4352" s="31" t="s">
        <v>2547</v>
      </c>
      <c r="C4352" s="31" t="s">
        <v>2408</v>
      </c>
      <c r="D4352" s="41">
        <v>7.5015071714937998</v>
      </c>
      <c r="E4352" s="31" t="s">
        <v>2409</v>
      </c>
      <c r="F4352" s="35" t="str">
        <f>INDEX('Crosswalk Particulates'!$B:$B,MATCH('2017 EPA Data'!A4352,'Crosswalk Particulates'!$A:$A,0))</f>
        <v>industry-fuel-coal</v>
      </c>
      <c r="G4352" s="39">
        <f>INDEX('Crosswalk Particulates'!$E:$E,MATCH('2017 EPA Data'!$B4352,'Crosswalk Particulates'!$D:$D,0))</f>
        <v>0</v>
      </c>
      <c r="H4352" s="50">
        <f t="shared" si="67"/>
        <v>0</v>
      </c>
    </row>
    <row r="4353" spans="1:8" hidden="1" x14ac:dyDescent="0.25">
      <c r="A4353" s="31" t="s">
        <v>2583</v>
      </c>
      <c r="B4353" s="31" t="s">
        <v>2527</v>
      </c>
      <c r="C4353" s="31" t="s">
        <v>2408</v>
      </c>
      <c r="D4353" s="41">
        <v>7.2984382241178309</v>
      </c>
      <c r="E4353" s="31" t="s">
        <v>2409</v>
      </c>
      <c r="F4353" s="35" t="str">
        <f>INDEX('Crosswalk Particulates'!$B:$B,MATCH('2017 EPA Data'!A4353,'Crosswalk Particulates'!$A:$A,0))</f>
        <v>Residential Buildings Sector</v>
      </c>
      <c r="G4353" s="39">
        <f>INDEX('Crosswalk Particulates'!$E:$E,MATCH('2017 EPA Data'!$B4353,'Crosswalk Particulates'!$D:$D,0))</f>
        <v>0</v>
      </c>
      <c r="H4353" s="50">
        <f t="shared" si="67"/>
        <v>0</v>
      </c>
    </row>
    <row r="4354" spans="1:8" hidden="1" x14ac:dyDescent="0.25">
      <c r="A4354" s="31" t="s">
        <v>2454</v>
      </c>
      <c r="B4354" s="31" t="s">
        <v>2642</v>
      </c>
      <c r="C4354" s="31" t="s">
        <v>2408</v>
      </c>
      <c r="D4354" s="41">
        <v>7.1666580836390485</v>
      </c>
      <c r="E4354" s="31" t="s">
        <v>2409</v>
      </c>
      <c r="F4354" s="35" t="str">
        <f>INDEX('Crosswalk Particulates'!$B:$B,MATCH('2017 EPA Data'!A4354,'Crosswalk Particulates'!$A:$A,0))</f>
        <v>Other-EPA</v>
      </c>
      <c r="G4354" s="39">
        <f>INDEX('Crosswalk Particulates'!$E:$E,MATCH('2017 EPA Data'!$B4354,'Crosswalk Particulates'!$D:$D,0))</f>
        <v>0</v>
      </c>
      <c r="H4354" s="50">
        <f t="shared" si="67"/>
        <v>0</v>
      </c>
    </row>
    <row r="4355" spans="1:8" hidden="1" x14ac:dyDescent="0.25">
      <c r="A4355" s="31" t="s">
        <v>2438</v>
      </c>
      <c r="B4355" s="31" t="s">
        <v>2632</v>
      </c>
      <c r="C4355" s="31" t="s">
        <v>2408</v>
      </c>
      <c r="D4355" s="41">
        <v>7.1639999999999997</v>
      </c>
      <c r="E4355" s="31" t="s">
        <v>2409</v>
      </c>
      <c r="F4355" s="35" t="str">
        <f>INDEX('Crosswalk Particulates'!$B:$B,MATCH('2017 EPA Data'!A4355,'Crosswalk Particulates'!$A:$A,0))</f>
        <v>process-other-industry</v>
      </c>
      <c r="G4355" s="39">
        <f>INDEX('Crosswalk Particulates'!$E:$E,MATCH('2017 EPA Data'!$B4355,'Crosswalk Particulates'!$D:$D,0))</f>
        <v>0</v>
      </c>
      <c r="H4355" s="50">
        <f t="shared" si="67"/>
        <v>0</v>
      </c>
    </row>
    <row r="4356" spans="1:8" hidden="1" x14ac:dyDescent="0.25">
      <c r="A4356" s="31" t="s">
        <v>2540</v>
      </c>
      <c r="B4356" s="31" t="s">
        <v>2466</v>
      </c>
      <c r="C4356" s="31" t="s">
        <v>2408</v>
      </c>
      <c r="D4356" s="41">
        <v>7.1083090000000002</v>
      </c>
      <c r="E4356" s="31" t="s">
        <v>2409</v>
      </c>
      <c r="F4356" s="35" t="str">
        <f>INDEX('Crosswalk Particulates'!$B:$B,MATCH('2017 EPA Data'!A4356,'Crosswalk Particulates'!$A:$A,0))</f>
        <v>Electricity Sector</v>
      </c>
      <c r="G4356" s="39">
        <f>INDEX('Crosswalk Particulates'!$E:$E,MATCH('2017 EPA Data'!$B4356,'Crosswalk Particulates'!$D:$D,0))</f>
        <v>0</v>
      </c>
      <c r="H4356" s="50">
        <f t="shared" ref="H4356:H4419" si="68">IF(E4356="TON",D4356/metricton_to_shortton,0)*10^6</f>
        <v>0</v>
      </c>
    </row>
    <row r="4357" spans="1:8" hidden="1" x14ac:dyDescent="0.25">
      <c r="A4357" s="31" t="s">
        <v>2498</v>
      </c>
      <c r="B4357" s="31" t="s">
        <v>2567</v>
      </c>
      <c r="C4357" s="31" t="s">
        <v>2408</v>
      </c>
      <c r="D4357" s="41">
        <v>7.09</v>
      </c>
      <c r="E4357" s="31" t="s">
        <v>2409</v>
      </c>
      <c r="F4357" s="35" t="str">
        <f>INDEX('Crosswalk Particulates'!$B:$B,MATCH('2017 EPA Data'!A4357,'Crosswalk Particulates'!$A:$A,0))</f>
        <v>process-cement-industry</v>
      </c>
      <c r="G4357" s="39">
        <f>INDEX('Crosswalk Particulates'!$E:$E,MATCH('2017 EPA Data'!$B4357,'Crosswalk Particulates'!$D:$D,0))</f>
        <v>0</v>
      </c>
      <c r="H4357" s="50">
        <f t="shared" si="68"/>
        <v>0</v>
      </c>
    </row>
    <row r="4358" spans="1:8" hidden="1" x14ac:dyDescent="0.25">
      <c r="A4358" s="31" t="s">
        <v>2493</v>
      </c>
      <c r="B4358" s="31" t="s">
        <v>2608</v>
      </c>
      <c r="C4358" s="31" t="s">
        <v>2408</v>
      </c>
      <c r="D4358" s="41">
        <v>7.0780000000000003</v>
      </c>
      <c r="E4358" s="31" t="s">
        <v>2409</v>
      </c>
      <c r="F4358" s="35" t="str">
        <f>INDEX('Crosswalk Particulates'!$B:$B,MATCH('2017 EPA Data'!A4358,'Crosswalk Particulates'!$A:$A,0))</f>
        <v>process-other-industry</v>
      </c>
      <c r="G4358" s="39">
        <f>INDEX('Crosswalk Particulates'!$E:$E,MATCH('2017 EPA Data'!$B4358,'Crosswalk Particulates'!$D:$D,0))</f>
        <v>0</v>
      </c>
      <c r="H4358" s="50">
        <f t="shared" si="68"/>
        <v>0</v>
      </c>
    </row>
    <row r="4359" spans="1:8" hidden="1" x14ac:dyDescent="0.25">
      <c r="A4359" s="31" t="s">
        <v>2546</v>
      </c>
      <c r="B4359" s="31" t="s">
        <v>2537</v>
      </c>
      <c r="C4359" s="31" t="s">
        <v>2408</v>
      </c>
      <c r="D4359" s="41">
        <v>7.0663025404076913</v>
      </c>
      <c r="E4359" s="31" t="s">
        <v>2409</v>
      </c>
      <c r="F4359" s="35" t="str">
        <f>INDEX('Crosswalk Particulates'!$B:$B,MATCH('2017 EPA Data'!A4359,'Crosswalk Particulates'!$A:$A,0))</f>
        <v>Commercial Buildings Sector</v>
      </c>
      <c r="G4359" s="39">
        <f>INDEX('Crosswalk Particulates'!$E:$E,MATCH('2017 EPA Data'!$B4359,'Crosswalk Particulates'!$D:$D,0))</f>
        <v>0</v>
      </c>
      <c r="H4359" s="50">
        <f t="shared" si="68"/>
        <v>0</v>
      </c>
    </row>
    <row r="4360" spans="1:8" hidden="1" x14ac:dyDescent="0.25">
      <c r="A4360" s="31" t="s">
        <v>2510</v>
      </c>
      <c r="B4360" s="31" t="s">
        <v>2666</v>
      </c>
      <c r="C4360" s="31" t="s">
        <v>2408</v>
      </c>
      <c r="D4360" s="41">
        <v>7.00195904</v>
      </c>
      <c r="E4360" s="31" t="s">
        <v>2409</v>
      </c>
      <c r="F4360" s="35" t="str">
        <f>INDEX('Crosswalk Particulates'!$B:$B,MATCH('2017 EPA Data'!A4360,'Crosswalk Particulates'!$A:$A,0))</f>
        <v>process-iron and steel-industry</v>
      </c>
      <c r="G4360" s="39">
        <f>INDEX('Crosswalk Particulates'!$E:$E,MATCH('2017 EPA Data'!$B4360,'Crosswalk Particulates'!$D:$D,0))</f>
        <v>0</v>
      </c>
      <c r="H4360" s="50">
        <f t="shared" si="68"/>
        <v>0</v>
      </c>
    </row>
    <row r="4361" spans="1:8" hidden="1" x14ac:dyDescent="0.25">
      <c r="A4361" s="31" t="s">
        <v>2438</v>
      </c>
      <c r="B4361" s="31" t="s">
        <v>2731</v>
      </c>
      <c r="C4361" s="31" t="s">
        <v>2408</v>
      </c>
      <c r="D4361" s="41">
        <v>7</v>
      </c>
      <c r="E4361" s="31" t="s">
        <v>2409</v>
      </c>
      <c r="F4361" s="35" t="str">
        <f>INDEX('Crosswalk Particulates'!$B:$B,MATCH('2017 EPA Data'!A4361,'Crosswalk Particulates'!$A:$A,0))</f>
        <v>process-other-industry</v>
      </c>
      <c r="G4361" s="39">
        <f>INDEX('Crosswalk Particulates'!$E:$E,MATCH('2017 EPA Data'!$B4361,'Crosswalk Particulates'!$D:$D,0))</f>
        <v>0</v>
      </c>
      <c r="H4361" s="50">
        <f t="shared" si="68"/>
        <v>0</v>
      </c>
    </row>
    <row r="4362" spans="1:8" hidden="1" x14ac:dyDescent="0.25">
      <c r="A4362" s="31" t="s">
        <v>2520</v>
      </c>
      <c r="B4362" s="31" t="s">
        <v>2591</v>
      </c>
      <c r="C4362" s="31" t="s">
        <v>2408</v>
      </c>
      <c r="D4362" s="41">
        <v>7</v>
      </c>
      <c r="E4362" s="31" t="s">
        <v>2409</v>
      </c>
      <c r="F4362" s="35" t="str">
        <f>INDEX('Crosswalk Particulates'!$B:$B,MATCH('2017 EPA Data'!A4362,'Crosswalk Particulates'!$A:$A,0))</f>
        <v>industry-fuel-oil</v>
      </c>
      <c r="G4362" s="39">
        <f>INDEX('Crosswalk Particulates'!$E:$E,MATCH('2017 EPA Data'!$B4362,'Crosswalk Particulates'!$D:$D,0))</f>
        <v>0</v>
      </c>
      <c r="H4362" s="50">
        <f t="shared" si="68"/>
        <v>0</v>
      </c>
    </row>
    <row r="4363" spans="1:8" hidden="1" x14ac:dyDescent="0.25">
      <c r="A4363" s="31" t="s">
        <v>2520</v>
      </c>
      <c r="B4363" s="31" t="s">
        <v>2620</v>
      </c>
      <c r="C4363" s="31" t="s">
        <v>2408</v>
      </c>
      <c r="D4363" s="41">
        <v>6.8995362739198427</v>
      </c>
      <c r="E4363" s="31" t="s">
        <v>2409</v>
      </c>
      <c r="F4363" s="35" t="str">
        <f>INDEX('Crosswalk Particulates'!$B:$B,MATCH('2017 EPA Data'!A4363,'Crosswalk Particulates'!$A:$A,0))</f>
        <v>industry-fuel-oil</v>
      </c>
      <c r="G4363" s="39">
        <f>INDEX('Crosswalk Particulates'!$E:$E,MATCH('2017 EPA Data'!$B4363,'Crosswalk Particulates'!$D:$D,0))</f>
        <v>0</v>
      </c>
      <c r="H4363" s="50">
        <f t="shared" si="68"/>
        <v>0</v>
      </c>
    </row>
    <row r="4364" spans="1:8" hidden="1" x14ac:dyDescent="0.25">
      <c r="A4364" s="31" t="s">
        <v>2491</v>
      </c>
      <c r="B4364" s="31" t="s">
        <v>2620</v>
      </c>
      <c r="C4364" s="31" t="s">
        <v>2408</v>
      </c>
      <c r="D4364" s="41">
        <v>6.8916440512008004</v>
      </c>
      <c r="E4364" s="31" t="s">
        <v>2409</v>
      </c>
      <c r="F4364" s="35" t="str">
        <f>INDEX('Crosswalk Particulates'!$B:$B,MATCH('2017 EPA Data'!A4364,'Crosswalk Particulates'!$A:$A,0))</f>
        <v>industry-fuel-biomass</v>
      </c>
      <c r="G4364" s="39">
        <f>INDEX('Crosswalk Particulates'!$E:$E,MATCH('2017 EPA Data'!$B4364,'Crosswalk Particulates'!$D:$D,0))</f>
        <v>0</v>
      </c>
      <c r="H4364" s="50">
        <f t="shared" si="68"/>
        <v>0</v>
      </c>
    </row>
    <row r="4365" spans="1:8" hidden="1" x14ac:dyDescent="0.25">
      <c r="A4365" s="31" t="s">
        <v>2583</v>
      </c>
      <c r="B4365" s="31" t="s">
        <v>2534</v>
      </c>
      <c r="C4365" s="31" t="s">
        <v>2408</v>
      </c>
      <c r="D4365" s="41">
        <v>6.8896273936641146</v>
      </c>
      <c r="E4365" s="31" t="s">
        <v>2409</v>
      </c>
      <c r="F4365" s="35" t="str">
        <f>INDEX('Crosswalk Particulates'!$B:$B,MATCH('2017 EPA Data'!A4365,'Crosswalk Particulates'!$A:$A,0))</f>
        <v>Residential Buildings Sector</v>
      </c>
      <c r="G4365" s="39">
        <f>INDEX('Crosswalk Particulates'!$E:$E,MATCH('2017 EPA Data'!$B4365,'Crosswalk Particulates'!$D:$D,0))</f>
        <v>0</v>
      </c>
      <c r="H4365" s="50">
        <f t="shared" si="68"/>
        <v>0</v>
      </c>
    </row>
    <row r="4366" spans="1:8" hidden="1" x14ac:dyDescent="0.25">
      <c r="A4366" s="31" t="s">
        <v>2555</v>
      </c>
      <c r="B4366" s="31" t="s">
        <v>2613</v>
      </c>
      <c r="C4366" s="31" t="s">
        <v>2408</v>
      </c>
      <c r="D4366" s="41">
        <v>6.85</v>
      </c>
      <c r="E4366" s="31" t="s">
        <v>2409</v>
      </c>
      <c r="F4366" s="35" t="str">
        <f>INDEX('Crosswalk Particulates'!$B:$B,MATCH('2017 EPA Data'!A4366,'Crosswalk Particulates'!$A:$A,0))</f>
        <v>Commercial Buildings Sector</v>
      </c>
      <c r="G4366" s="39">
        <f>INDEX('Crosswalk Particulates'!$E:$E,MATCH('2017 EPA Data'!$B4366,'Crosswalk Particulates'!$D:$D,0))</f>
        <v>0</v>
      </c>
      <c r="H4366" s="50">
        <f t="shared" si="68"/>
        <v>0</v>
      </c>
    </row>
    <row r="4367" spans="1:8" hidden="1" x14ac:dyDescent="0.25">
      <c r="A4367" s="31" t="s">
        <v>2463</v>
      </c>
      <c r="B4367" s="31" t="s">
        <v>2415</v>
      </c>
      <c r="C4367" s="31" t="s">
        <v>2408</v>
      </c>
      <c r="D4367" s="41">
        <v>6.8</v>
      </c>
      <c r="E4367" s="31" t="s">
        <v>2409</v>
      </c>
      <c r="F4367" s="35" t="str">
        <f>INDEX('Crosswalk Particulates'!$B:$B,MATCH('2017 EPA Data'!A4367,'Crosswalk Particulates'!$A:$A,0))</f>
        <v>process-other-industry</v>
      </c>
      <c r="G4367" s="39">
        <f>INDEX('Crosswalk Particulates'!$E:$E,MATCH('2017 EPA Data'!$B4367,'Crosswalk Particulates'!$D:$D,0))</f>
        <v>0</v>
      </c>
      <c r="H4367" s="50">
        <f t="shared" si="68"/>
        <v>0</v>
      </c>
    </row>
    <row r="4368" spans="1:8" hidden="1" x14ac:dyDescent="0.25">
      <c r="A4368" s="31" t="s">
        <v>2483</v>
      </c>
      <c r="B4368" s="31" t="s">
        <v>2717</v>
      </c>
      <c r="C4368" s="31" t="s">
        <v>2408</v>
      </c>
      <c r="D4368" s="41">
        <v>6.8</v>
      </c>
      <c r="E4368" s="31" t="s">
        <v>2409</v>
      </c>
      <c r="F4368" s="35" t="str">
        <f>INDEX('Crosswalk Particulates'!$B:$B,MATCH('2017 EPA Data'!A4368,'Crosswalk Particulates'!$A:$A,0))</f>
        <v>process-ngps-industry</v>
      </c>
      <c r="G4368" s="39">
        <f>INDEX('Crosswalk Particulates'!$E:$E,MATCH('2017 EPA Data'!$B4368,'Crosswalk Particulates'!$D:$D,0))</f>
        <v>0</v>
      </c>
      <c r="H4368" s="50">
        <f t="shared" si="68"/>
        <v>0</v>
      </c>
    </row>
    <row r="4369" spans="1:8" hidden="1" x14ac:dyDescent="0.25">
      <c r="A4369" s="31" t="s">
        <v>2433</v>
      </c>
      <c r="B4369" s="31" t="s">
        <v>2527</v>
      </c>
      <c r="C4369" s="31" t="s">
        <v>2408</v>
      </c>
      <c r="D4369" s="41">
        <v>6.7796320849134437</v>
      </c>
      <c r="E4369" s="31" t="s">
        <v>2409</v>
      </c>
      <c r="F4369" s="35" t="str">
        <f>INDEX('Crosswalk Particulates'!$B:$B,MATCH('2017 EPA Data'!A4369,'Crosswalk Particulates'!$A:$A,0))</f>
        <v>process-ngps-industry</v>
      </c>
      <c r="G4369" s="39">
        <f>INDEX('Crosswalk Particulates'!$E:$E,MATCH('2017 EPA Data'!$B4369,'Crosswalk Particulates'!$D:$D,0))</f>
        <v>0</v>
      </c>
      <c r="H4369" s="50">
        <f t="shared" si="68"/>
        <v>0</v>
      </c>
    </row>
    <row r="4370" spans="1:8" hidden="1" x14ac:dyDescent="0.25">
      <c r="A4370" s="31" t="s">
        <v>2540</v>
      </c>
      <c r="B4370" s="31" t="s">
        <v>2519</v>
      </c>
      <c r="C4370" s="31" t="s">
        <v>2408</v>
      </c>
      <c r="D4370" s="41">
        <v>6.7416892373520003</v>
      </c>
      <c r="E4370" s="31" t="s">
        <v>2409</v>
      </c>
      <c r="F4370" s="35" t="str">
        <f>INDEX('Crosswalk Particulates'!$B:$B,MATCH('2017 EPA Data'!A4370,'Crosswalk Particulates'!$A:$A,0))</f>
        <v>Electricity Sector</v>
      </c>
      <c r="G4370" s="39">
        <f>INDEX('Crosswalk Particulates'!$E:$E,MATCH('2017 EPA Data'!$B4370,'Crosswalk Particulates'!$D:$D,0))</f>
        <v>0</v>
      </c>
      <c r="H4370" s="50">
        <f t="shared" si="68"/>
        <v>0</v>
      </c>
    </row>
    <row r="4371" spans="1:8" hidden="1" x14ac:dyDescent="0.25">
      <c r="A4371" s="31" t="s">
        <v>2442</v>
      </c>
      <c r="B4371" s="31" t="s">
        <v>2598</v>
      </c>
      <c r="C4371" s="31" t="s">
        <v>2408</v>
      </c>
      <c r="D4371" s="41">
        <v>6.7290000000000001</v>
      </c>
      <c r="E4371" s="31" t="s">
        <v>2409</v>
      </c>
      <c r="F4371" s="35" t="str">
        <f>INDEX('Crosswalk Particulates'!$B:$B,MATCH('2017 EPA Data'!A4371,'Crosswalk Particulates'!$A:$A,0))</f>
        <v>industry-fuel-natural gas</v>
      </c>
      <c r="G4371" s="39">
        <f>INDEX('Crosswalk Particulates'!$E:$E,MATCH('2017 EPA Data'!$B4371,'Crosswalk Particulates'!$D:$D,0))</f>
        <v>0</v>
      </c>
      <c r="H4371" s="50">
        <f t="shared" si="68"/>
        <v>0</v>
      </c>
    </row>
    <row r="4372" spans="1:8" hidden="1" x14ac:dyDescent="0.25">
      <c r="A4372" s="31" t="s">
        <v>2445</v>
      </c>
      <c r="B4372" s="31" t="s">
        <v>2642</v>
      </c>
      <c r="C4372" s="31" t="s">
        <v>2408</v>
      </c>
      <c r="D4372" s="41">
        <v>6.7109958328669164</v>
      </c>
      <c r="E4372" s="31" t="s">
        <v>2409</v>
      </c>
      <c r="F4372" s="35" t="str">
        <f>INDEX('Crosswalk Particulates'!$B:$B,MATCH('2017 EPA Data'!A4372,'Crosswalk Particulates'!$A:$A,0))</f>
        <v>Transportation Sector</v>
      </c>
      <c r="G4372" s="39">
        <f>INDEX('Crosswalk Particulates'!$E:$E,MATCH('2017 EPA Data'!$B4372,'Crosswalk Particulates'!$D:$D,0))</f>
        <v>0</v>
      </c>
      <c r="H4372" s="50">
        <f t="shared" si="68"/>
        <v>0</v>
      </c>
    </row>
    <row r="4373" spans="1:8" hidden="1" x14ac:dyDescent="0.25">
      <c r="A4373" s="31" t="s">
        <v>2487</v>
      </c>
      <c r="B4373" s="31" t="s">
        <v>2623</v>
      </c>
      <c r="D4373" s="41">
        <v>6.6673164211872962</v>
      </c>
      <c r="E4373" s="31" t="s">
        <v>2413</v>
      </c>
      <c r="F4373" s="35" t="str">
        <f>INDEX('Crosswalk Particulates'!$B:$B,MATCH('2017 EPA Data'!A4373,'Crosswalk Particulates'!$A:$A,0))</f>
        <v>industry-fuel-coal</v>
      </c>
      <c r="G4373" s="39">
        <f>INDEX('Crosswalk Particulates'!$E:$E,MATCH('2017 EPA Data'!$B4373,'Crosswalk Particulates'!$D:$D,0))</f>
        <v>0</v>
      </c>
      <c r="H4373" s="50">
        <f t="shared" si="68"/>
        <v>6048494.907228726</v>
      </c>
    </row>
    <row r="4374" spans="1:8" hidden="1" x14ac:dyDescent="0.25">
      <c r="A4374" s="31" t="s">
        <v>2560</v>
      </c>
      <c r="B4374" s="31" t="s">
        <v>2431</v>
      </c>
      <c r="C4374" s="31" t="s">
        <v>2408</v>
      </c>
      <c r="D4374" s="41">
        <v>6.6261999999999999</v>
      </c>
      <c r="E4374" s="31" t="s">
        <v>2409</v>
      </c>
      <c r="F4374" s="35" t="str">
        <f>INDEX('Crosswalk Particulates'!$B:$B,MATCH('2017 EPA Data'!A4374,'Crosswalk Particulates'!$A:$A,0))</f>
        <v>Commercial Buildings Sector</v>
      </c>
      <c r="G4374" s="39">
        <f>INDEX('Crosswalk Particulates'!$E:$E,MATCH('2017 EPA Data'!$B4374,'Crosswalk Particulates'!$D:$D,0))</f>
        <v>0</v>
      </c>
      <c r="H4374" s="50">
        <f t="shared" si="68"/>
        <v>0</v>
      </c>
    </row>
    <row r="4375" spans="1:8" hidden="1" x14ac:dyDescent="0.25">
      <c r="A4375" s="31" t="s">
        <v>2472</v>
      </c>
      <c r="B4375" s="31" t="s">
        <v>2672</v>
      </c>
      <c r="C4375" s="31" t="s">
        <v>2408</v>
      </c>
      <c r="D4375" s="41">
        <v>6.6092443050999998</v>
      </c>
      <c r="E4375" s="31" t="s">
        <v>2409</v>
      </c>
      <c r="F4375" s="35" t="str">
        <f>INDEX('Crosswalk Particulates'!$B:$B,MATCH('2017 EPA Data'!A4375,'Crosswalk Particulates'!$A:$A,0))</f>
        <v>Electricity Sector</v>
      </c>
      <c r="G4375" s="39">
        <f>INDEX('Crosswalk Particulates'!$E:$E,MATCH('2017 EPA Data'!$B4375,'Crosswalk Particulates'!$D:$D,0))</f>
        <v>0</v>
      </c>
      <c r="H4375" s="50">
        <f t="shared" si="68"/>
        <v>0</v>
      </c>
    </row>
    <row r="4376" spans="1:8" hidden="1" x14ac:dyDescent="0.25">
      <c r="A4376" s="31" t="s">
        <v>2540</v>
      </c>
      <c r="B4376" s="31" t="s">
        <v>2696</v>
      </c>
      <c r="C4376" s="31" t="s">
        <v>2408</v>
      </c>
      <c r="D4376" s="41">
        <v>6.56</v>
      </c>
      <c r="E4376" s="31" t="s">
        <v>2409</v>
      </c>
      <c r="F4376" s="35" t="str">
        <f>INDEX('Crosswalk Particulates'!$B:$B,MATCH('2017 EPA Data'!A4376,'Crosswalk Particulates'!$A:$A,0))</f>
        <v>Electricity Sector</v>
      </c>
      <c r="G4376" s="39">
        <f>INDEX('Crosswalk Particulates'!$E:$E,MATCH('2017 EPA Data'!$B4376,'Crosswalk Particulates'!$D:$D,0))</f>
        <v>0</v>
      </c>
      <c r="H4376" s="50">
        <f t="shared" si="68"/>
        <v>0</v>
      </c>
    </row>
    <row r="4377" spans="1:8" hidden="1" x14ac:dyDescent="0.25">
      <c r="A4377" s="31" t="s">
        <v>2556</v>
      </c>
      <c r="B4377" s="31" t="s">
        <v>2720</v>
      </c>
      <c r="C4377" s="31" t="s">
        <v>2408</v>
      </c>
      <c r="D4377" s="41">
        <v>6.5387278650748613</v>
      </c>
      <c r="E4377" s="31" t="s">
        <v>2409</v>
      </c>
      <c r="F4377" s="35" t="str">
        <f>INDEX('Crosswalk Particulates'!$B:$B,MATCH('2017 EPA Data'!A4377,'Crosswalk Particulates'!$A:$A,0))</f>
        <v>Commercial Buildings Sector</v>
      </c>
      <c r="G4377" s="39">
        <f>INDEX('Crosswalk Particulates'!$E:$E,MATCH('2017 EPA Data'!$B4377,'Crosswalk Particulates'!$D:$D,0))</f>
        <v>0</v>
      </c>
      <c r="H4377" s="50">
        <f t="shared" si="68"/>
        <v>0</v>
      </c>
    </row>
    <row r="4378" spans="1:8" hidden="1" x14ac:dyDescent="0.25">
      <c r="A4378" s="31" t="s">
        <v>2523</v>
      </c>
      <c r="B4378" s="31" t="s">
        <v>2647</v>
      </c>
      <c r="C4378" s="31" t="s">
        <v>2408</v>
      </c>
      <c r="D4378" s="41">
        <v>6.5097699999999996</v>
      </c>
      <c r="E4378" s="31" t="s">
        <v>2409</v>
      </c>
      <c r="F4378" s="35" t="str">
        <f>INDEX('Crosswalk Particulates'!$B:$B,MATCH('2017 EPA Data'!A4378,'Crosswalk Particulates'!$A:$A,0))</f>
        <v>industry-fuel-other</v>
      </c>
      <c r="G4378" s="39">
        <f>INDEX('Crosswalk Particulates'!$E:$E,MATCH('2017 EPA Data'!$B4378,'Crosswalk Particulates'!$D:$D,0))</f>
        <v>0</v>
      </c>
      <c r="H4378" s="50">
        <f t="shared" si="68"/>
        <v>0</v>
      </c>
    </row>
    <row r="4379" spans="1:8" hidden="1" x14ac:dyDescent="0.25">
      <c r="A4379" s="31" t="s">
        <v>2418</v>
      </c>
      <c r="B4379" s="31" t="s">
        <v>2642</v>
      </c>
      <c r="C4379" s="31" t="s">
        <v>2408</v>
      </c>
      <c r="D4379" s="41">
        <v>6.5017472670865608</v>
      </c>
      <c r="E4379" s="31" t="s">
        <v>2409</v>
      </c>
      <c r="F4379" s="35" t="str">
        <f>INDEX('Crosswalk Particulates'!$B:$B,MATCH('2017 EPA Data'!A4379,'Crosswalk Particulates'!$A:$A,0))</f>
        <v>Transportation Sector</v>
      </c>
      <c r="G4379" s="39">
        <f>INDEX('Crosswalk Particulates'!$E:$E,MATCH('2017 EPA Data'!$B4379,'Crosswalk Particulates'!$D:$D,0))</f>
        <v>0</v>
      </c>
      <c r="H4379" s="50">
        <f t="shared" si="68"/>
        <v>0</v>
      </c>
    </row>
    <row r="4380" spans="1:8" hidden="1" x14ac:dyDescent="0.25">
      <c r="A4380" s="31" t="s">
        <v>2410</v>
      </c>
      <c r="B4380" s="31" t="s">
        <v>2732</v>
      </c>
      <c r="C4380" s="31" t="s">
        <v>2408</v>
      </c>
      <c r="D4380" s="41">
        <v>6.5</v>
      </c>
      <c r="E4380" s="31" t="s">
        <v>2409</v>
      </c>
      <c r="F4380" s="35" t="str">
        <f>INDEX('Crosswalk Particulates'!$B:$B,MATCH('2017 EPA Data'!A4380,'Crosswalk Particulates'!$A:$A,0))</f>
        <v>process-other-industry</v>
      </c>
      <c r="G4380" s="39">
        <f>INDEX('Crosswalk Particulates'!$E:$E,MATCH('2017 EPA Data'!$B4380,'Crosswalk Particulates'!$D:$D,0))</f>
        <v>0</v>
      </c>
      <c r="H4380" s="50">
        <f t="shared" si="68"/>
        <v>0</v>
      </c>
    </row>
    <row r="4381" spans="1:8" hidden="1" x14ac:dyDescent="0.25">
      <c r="A4381" s="31" t="s">
        <v>2487</v>
      </c>
      <c r="B4381" s="31" t="s">
        <v>2647</v>
      </c>
      <c r="C4381" s="31" t="s">
        <v>2408</v>
      </c>
      <c r="D4381" s="41">
        <v>6.4917435477768004</v>
      </c>
      <c r="E4381" s="31" t="s">
        <v>2409</v>
      </c>
      <c r="F4381" s="35" t="str">
        <f>INDEX('Crosswalk Particulates'!$B:$B,MATCH('2017 EPA Data'!A4381,'Crosswalk Particulates'!$A:$A,0))</f>
        <v>industry-fuel-coal</v>
      </c>
      <c r="G4381" s="39">
        <f>INDEX('Crosswalk Particulates'!$E:$E,MATCH('2017 EPA Data'!$B4381,'Crosswalk Particulates'!$D:$D,0))</f>
        <v>0</v>
      </c>
      <c r="H4381" s="50">
        <f t="shared" si="68"/>
        <v>0</v>
      </c>
    </row>
    <row r="4382" spans="1:8" hidden="1" x14ac:dyDescent="0.25">
      <c r="A4382" s="31" t="s">
        <v>2560</v>
      </c>
      <c r="B4382" s="31" t="s">
        <v>2511</v>
      </c>
      <c r="C4382" s="31" t="s">
        <v>2408</v>
      </c>
      <c r="D4382" s="41">
        <v>6.4757179132816871</v>
      </c>
      <c r="E4382" s="31" t="s">
        <v>2409</v>
      </c>
      <c r="F4382" s="35" t="str">
        <f>INDEX('Crosswalk Particulates'!$B:$B,MATCH('2017 EPA Data'!A4382,'Crosswalk Particulates'!$A:$A,0))</f>
        <v>Commercial Buildings Sector</v>
      </c>
      <c r="G4382" s="39">
        <f>INDEX('Crosswalk Particulates'!$E:$E,MATCH('2017 EPA Data'!$B4382,'Crosswalk Particulates'!$D:$D,0))</f>
        <v>0</v>
      </c>
      <c r="H4382" s="50">
        <f t="shared" si="68"/>
        <v>0</v>
      </c>
    </row>
    <row r="4383" spans="1:8" hidden="1" x14ac:dyDescent="0.25">
      <c r="A4383" s="31" t="s">
        <v>2520</v>
      </c>
      <c r="B4383" s="31" t="s">
        <v>2566</v>
      </c>
      <c r="C4383" s="31" t="s">
        <v>2408</v>
      </c>
      <c r="D4383" s="41">
        <v>6.4519349422105998</v>
      </c>
      <c r="E4383" s="31" t="s">
        <v>2409</v>
      </c>
      <c r="F4383" s="35" t="str">
        <f>INDEX('Crosswalk Particulates'!$B:$B,MATCH('2017 EPA Data'!A4383,'Crosswalk Particulates'!$A:$A,0))</f>
        <v>industry-fuel-oil</v>
      </c>
      <c r="G4383" s="39">
        <f>INDEX('Crosswalk Particulates'!$E:$E,MATCH('2017 EPA Data'!$B4383,'Crosswalk Particulates'!$D:$D,0))</f>
        <v>0</v>
      </c>
      <c r="H4383" s="50">
        <f t="shared" si="68"/>
        <v>0</v>
      </c>
    </row>
    <row r="4384" spans="1:8" hidden="1" x14ac:dyDescent="0.25">
      <c r="A4384" s="31" t="s">
        <v>2498</v>
      </c>
      <c r="B4384" s="31" t="s">
        <v>2666</v>
      </c>
      <c r="C4384" s="31" t="s">
        <v>2408</v>
      </c>
      <c r="D4384" s="41">
        <v>6.3892039273999996</v>
      </c>
      <c r="E4384" s="31" t="s">
        <v>2409</v>
      </c>
      <c r="F4384" s="35" t="str">
        <f>INDEX('Crosswalk Particulates'!$B:$B,MATCH('2017 EPA Data'!A4384,'Crosswalk Particulates'!$A:$A,0))</f>
        <v>process-cement-industry</v>
      </c>
      <c r="G4384" s="39">
        <f>INDEX('Crosswalk Particulates'!$E:$E,MATCH('2017 EPA Data'!$B4384,'Crosswalk Particulates'!$D:$D,0))</f>
        <v>0</v>
      </c>
      <c r="H4384" s="50">
        <f t="shared" si="68"/>
        <v>0</v>
      </c>
    </row>
    <row r="4385" spans="1:8" hidden="1" x14ac:dyDescent="0.25">
      <c r="A4385" s="31" t="s">
        <v>2421</v>
      </c>
      <c r="B4385" s="31" t="s">
        <v>2500</v>
      </c>
      <c r="C4385" s="31" t="s">
        <v>2448</v>
      </c>
      <c r="D4385" s="41">
        <v>6.3575537400000002</v>
      </c>
      <c r="E4385" s="31" t="s">
        <v>2413</v>
      </c>
      <c r="F4385" s="35" t="str">
        <f>INDEX('Crosswalk Particulates'!$B:$B,MATCH('2017 EPA Data'!A4385,'Crosswalk Particulates'!$A:$A,0))</f>
        <v>process-other-industry</v>
      </c>
      <c r="G4385" s="39" t="str">
        <f>INDEX('Crosswalk Particulates'!$E:$E,MATCH('2017 EPA Data'!$B4385,'Crosswalk Particulates'!$D:$D,0))</f>
        <v>NOX</v>
      </c>
      <c r="H4385" s="50">
        <f t="shared" si="68"/>
        <v>5767482.5956400651</v>
      </c>
    </row>
    <row r="4386" spans="1:8" hidden="1" x14ac:dyDescent="0.25">
      <c r="A4386" s="31" t="s">
        <v>2410</v>
      </c>
      <c r="B4386" s="31" t="s">
        <v>2542</v>
      </c>
      <c r="C4386" s="31" t="s">
        <v>2408</v>
      </c>
      <c r="D4386" s="41">
        <v>6.3159263788600004</v>
      </c>
      <c r="E4386" s="31" t="s">
        <v>2409</v>
      </c>
      <c r="F4386" s="35" t="str">
        <f>INDEX('Crosswalk Particulates'!$B:$B,MATCH('2017 EPA Data'!A4386,'Crosswalk Particulates'!$A:$A,0))</f>
        <v>process-other-industry</v>
      </c>
      <c r="G4386" s="39">
        <f>INDEX('Crosswalk Particulates'!$E:$E,MATCH('2017 EPA Data'!$B4386,'Crosswalk Particulates'!$D:$D,0))</f>
        <v>0</v>
      </c>
      <c r="H4386" s="50">
        <f t="shared" si="68"/>
        <v>0</v>
      </c>
    </row>
    <row r="4387" spans="1:8" hidden="1" x14ac:dyDescent="0.25">
      <c r="A4387" s="31" t="s">
        <v>2486</v>
      </c>
      <c r="B4387" s="31" t="s">
        <v>2554</v>
      </c>
      <c r="C4387" s="31" t="s">
        <v>2408</v>
      </c>
      <c r="D4387" s="41">
        <v>6.3143272000000001</v>
      </c>
      <c r="E4387" s="31" t="s">
        <v>2409</v>
      </c>
      <c r="F4387" s="35" t="str">
        <f>INDEX('Crosswalk Particulates'!$B:$B,MATCH('2017 EPA Data'!A4387,'Crosswalk Particulates'!$A:$A,0))</f>
        <v>process-other-industry</v>
      </c>
      <c r="G4387" s="39">
        <f>INDEX('Crosswalk Particulates'!$E:$E,MATCH('2017 EPA Data'!$B4387,'Crosswalk Particulates'!$D:$D,0))</f>
        <v>0</v>
      </c>
      <c r="H4387" s="50">
        <f t="shared" si="68"/>
        <v>0</v>
      </c>
    </row>
    <row r="4388" spans="1:8" hidden="1" x14ac:dyDescent="0.25">
      <c r="A4388" s="31" t="s">
        <v>2614</v>
      </c>
      <c r="B4388" s="31" t="s">
        <v>2416</v>
      </c>
      <c r="C4388" s="31" t="s">
        <v>2408</v>
      </c>
      <c r="D4388" s="41">
        <v>6.293321138440624</v>
      </c>
      <c r="E4388" s="31" t="s">
        <v>2409</v>
      </c>
      <c r="F4388" s="35" t="str">
        <f>INDEX('Crosswalk Particulates'!$B:$B,MATCH('2017 EPA Data'!A4388,'Crosswalk Particulates'!$A:$A,0))</f>
        <v>Residential Buildings Sector</v>
      </c>
      <c r="G4388" s="39">
        <f>INDEX('Crosswalk Particulates'!$E:$E,MATCH('2017 EPA Data'!$B4388,'Crosswalk Particulates'!$D:$D,0))</f>
        <v>0</v>
      </c>
      <c r="H4388" s="50">
        <f t="shared" si="68"/>
        <v>0</v>
      </c>
    </row>
    <row r="4389" spans="1:8" hidden="1" x14ac:dyDescent="0.25">
      <c r="A4389" s="31" t="s">
        <v>2510</v>
      </c>
      <c r="B4389" s="31" t="s">
        <v>2608</v>
      </c>
      <c r="C4389" s="31" t="s">
        <v>2408</v>
      </c>
      <c r="D4389" s="41">
        <v>6.2480000000000002</v>
      </c>
      <c r="E4389" s="31" t="s">
        <v>2409</v>
      </c>
      <c r="F4389" s="35" t="str">
        <f>INDEX('Crosswalk Particulates'!$B:$B,MATCH('2017 EPA Data'!A4389,'Crosswalk Particulates'!$A:$A,0))</f>
        <v>process-iron and steel-industry</v>
      </c>
      <c r="G4389" s="39">
        <f>INDEX('Crosswalk Particulates'!$E:$E,MATCH('2017 EPA Data'!$B4389,'Crosswalk Particulates'!$D:$D,0))</f>
        <v>0</v>
      </c>
      <c r="H4389" s="50">
        <f t="shared" si="68"/>
        <v>0</v>
      </c>
    </row>
    <row r="4390" spans="1:8" hidden="1" x14ac:dyDescent="0.25">
      <c r="A4390" s="31" t="s">
        <v>2493</v>
      </c>
      <c r="B4390" s="31" t="s">
        <v>2552</v>
      </c>
      <c r="C4390" s="31" t="s">
        <v>2408</v>
      </c>
      <c r="D4390" s="41">
        <v>6.2317615200000001</v>
      </c>
      <c r="E4390" s="31" t="s">
        <v>2409</v>
      </c>
      <c r="F4390" s="35" t="str">
        <f>INDEX('Crosswalk Particulates'!$B:$B,MATCH('2017 EPA Data'!A4390,'Crosswalk Particulates'!$A:$A,0))</f>
        <v>process-other-industry</v>
      </c>
      <c r="G4390" s="39">
        <f>INDEX('Crosswalk Particulates'!$E:$E,MATCH('2017 EPA Data'!$B4390,'Crosswalk Particulates'!$D:$D,0))</f>
        <v>0</v>
      </c>
      <c r="H4390" s="50">
        <f t="shared" si="68"/>
        <v>0</v>
      </c>
    </row>
    <row r="4391" spans="1:8" hidden="1" x14ac:dyDescent="0.25">
      <c r="A4391" s="31" t="s">
        <v>2425</v>
      </c>
      <c r="B4391" s="31" t="s">
        <v>2642</v>
      </c>
      <c r="C4391" s="31" t="s">
        <v>2408</v>
      </c>
      <c r="D4391" s="41">
        <v>6.1720648875438204</v>
      </c>
      <c r="E4391" s="31" t="s">
        <v>2409</v>
      </c>
      <c r="F4391" s="35" t="str">
        <f>INDEX('Crosswalk Particulates'!$B:$B,MATCH('2017 EPA Data'!A4391,'Crosswalk Particulates'!$A:$A,0))</f>
        <v>Other-EPA</v>
      </c>
      <c r="G4391" s="39">
        <f>INDEX('Crosswalk Particulates'!$E:$E,MATCH('2017 EPA Data'!$B4391,'Crosswalk Particulates'!$D:$D,0))</f>
        <v>0</v>
      </c>
      <c r="H4391" s="50">
        <f t="shared" si="68"/>
        <v>0</v>
      </c>
    </row>
    <row r="4392" spans="1:8" hidden="1" x14ac:dyDescent="0.25">
      <c r="A4392" s="31" t="s">
        <v>2493</v>
      </c>
      <c r="B4392" s="31" t="s">
        <v>2530</v>
      </c>
      <c r="C4392" s="31" t="s">
        <v>2408</v>
      </c>
      <c r="D4392" s="41">
        <v>6.1614800000000001</v>
      </c>
      <c r="E4392" s="31" t="s">
        <v>2409</v>
      </c>
      <c r="F4392" s="35" t="str">
        <f>INDEX('Crosswalk Particulates'!$B:$B,MATCH('2017 EPA Data'!A4392,'Crosswalk Particulates'!$A:$A,0))</f>
        <v>process-other-industry</v>
      </c>
      <c r="G4392" s="39">
        <f>INDEX('Crosswalk Particulates'!$E:$E,MATCH('2017 EPA Data'!$B4392,'Crosswalk Particulates'!$D:$D,0))</f>
        <v>0</v>
      </c>
      <c r="H4392" s="50">
        <f t="shared" si="68"/>
        <v>0</v>
      </c>
    </row>
    <row r="4393" spans="1:8" hidden="1" x14ac:dyDescent="0.25">
      <c r="A4393" s="31" t="s">
        <v>2510</v>
      </c>
      <c r="B4393" s="31" t="s">
        <v>2640</v>
      </c>
      <c r="C4393" s="31" t="s">
        <v>2408</v>
      </c>
      <c r="D4393" s="41">
        <v>6.101</v>
      </c>
      <c r="E4393" s="31" t="s">
        <v>2409</v>
      </c>
      <c r="F4393" s="35" t="str">
        <f>INDEX('Crosswalk Particulates'!$B:$B,MATCH('2017 EPA Data'!A4393,'Crosswalk Particulates'!$A:$A,0))</f>
        <v>process-iron and steel-industry</v>
      </c>
      <c r="G4393" s="39">
        <f>INDEX('Crosswalk Particulates'!$E:$E,MATCH('2017 EPA Data'!$B4393,'Crosswalk Particulates'!$D:$D,0))</f>
        <v>0</v>
      </c>
      <c r="H4393" s="50">
        <f t="shared" si="68"/>
        <v>0</v>
      </c>
    </row>
    <row r="4394" spans="1:8" hidden="1" x14ac:dyDescent="0.25">
      <c r="A4394" s="31" t="s">
        <v>2487</v>
      </c>
      <c r="B4394" s="31" t="s">
        <v>2527</v>
      </c>
      <c r="C4394" s="31" t="s">
        <v>2408</v>
      </c>
      <c r="D4394" s="41">
        <v>6.0150169906777498</v>
      </c>
      <c r="E4394" s="31" t="s">
        <v>2409</v>
      </c>
      <c r="F4394" s="35" t="str">
        <f>INDEX('Crosswalk Particulates'!$B:$B,MATCH('2017 EPA Data'!A4394,'Crosswalk Particulates'!$A:$A,0))</f>
        <v>industry-fuel-coal</v>
      </c>
      <c r="G4394" s="39">
        <f>INDEX('Crosswalk Particulates'!$E:$E,MATCH('2017 EPA Data'!$B4394,'Crosswalk Particulates'!$D:$D,0))</f>
        <v>0</v>
      </c>
      <c r="H4394" s="50">
        <f t="shared" si="68"/>
        <v>0</v>
      </c>
    </row>
    <row r="4395" spans="1:8" hidden="1" x14ac:dyDescent="0.25">
      <c r="A4395" s="31" t="s">
        <v>2469</v>
      </c>
      <c r="B4395" s="31" t="s">
        <v>2717</v>
      </c>
      <c r="C4395" s="31" t="s">
        <v>2408</v>
      </c>
      <c r="D4395" s="41">
        <v>6</v>
      </c>
      <c r="E4395" s="31" t="s">
        <v>2409</v>
      </c>
      <c r="F4395" s="35" t="str">
        <f>INDEX('Crosswalk Particulates'!$B:$B,MATCH('2017 EPA Data'!A4395,'Crosswalk Particulates'!$A:$A,0))</f>
        <v>process-chemicals-industry</v>
      </c>
      <c r="G4395" s="39">
        <f>INDEX('Crosswalk Particulates'!$E:$E,MATCH('2017 EPA Data'!$B4395,'Crosswalk Particulates'!$D:$D,0))</f>
        <v>0</v>
      </c>
      <c r="H4395" s="50">
        <f t="shared" si="68"/>
        <v>0</v>
      </c>
    </row>
    <row r="4396" spans="1:8" hidden="1" x14ac:dyDescent="0.25">
      <c r="A4396" s="31" t="s">
        <v>2498</v>
      </c>
      <c r="B4396" s="31" t="s">
        <v>2503</v>
      </c>
      <c r="C4396" s="31" t="s">
        <v>2408</v>
      </c>
      <c r="D4396" s="41">
        <v>6</v>
      </c>
      <c r="E4396" s="31" t="s">
        <v>2409</v>
      </c>
      <c r="F4396" s="35" t="str">
        <f>INDEX('Crosswalk Particulates'!$B:$B,MATCH('2017 EPA Data'!A4396,'Crosswalk Particulates'!$A:$A,0))</f>
        <v>process-cement-industry</v>
      </c>
      <c r="G4396" s="39">
        <f>INDEX('Crosswalk Particulates'!$E:$E,MATCH('2017 EPA Data'!$B4396,'Crosswalk Particulates'!$D:$D,0))</f>
        <v>0</v>
      </c>
      <c r="H4396" s="50">
        <f t="shared" si="68"/>
        <v>0</v>
      </c>
    </row>
    <row r="4397" spans="1:8" hidden="1" x14ac:dyDescent="0.25">
      <c r="A4397" s="31" t="s">
        <v>2546</v>
      </c>
      <c r="B4397" s="31" t="s">
        <v>2496</v>
      </c>
      <c r="C4397" s="31" t="s">
        <v>2448</v>
      </c>
      <c r="D4397" s="41">
        <v>5.9906734771504997</v>
      </c>
      <c r="E4397" s="31" t="s">
        <v>2413</v>
      </c>
      <c r="F4397" s="35" t="str">
        <f>INDEX('Crosswalk Particulates'!$B:$B,MATCH('2017 EPA Data'!A4397,'Crosswalk Particulates'!$A:$A,0))</f>
        <v>Commercial Buildings Sector</v>
      </c>
      <c r="G4397" s="39">
        <f>INDEX('Crosswalk Particulates'!$E:$E,MATCH('2017 EPA Data'!$B4397,'Crosswalk Particulates'!$D:$D,0))</f>
        <v>0</v>
      </c>
      <c r="H4397" s="50">
        <f t="shared" si="68"/>
        <v>5434654.0239592316</v>
      </c>
    </row>
    <row r="4398" spans="1:8" hidden="1" x14ac:dyDescent="0.25">
      <c r="A4398" s="31" t="s">
        <v>2491</v>
      </c>
      <c r="B4398" s="31" t="s">
        <v>2588</v>
      </c>
      <c r="C4398" s="31" t="s">
        <v>2408</v>
      </c>
      <c r="D4398" s="41">
        <v>5.9889999999999999</v>
      </c>
      <c r="E4398" s="31" t="s">
        <v>2409</v>
      </c>
      <c r="F4398" s="35" t="str">
        <f>INDEX('Crosswalk Particulates'!$B:$B,MATCH('2017 EPA Data'!A4398,'Crosswalk Particulates'!$A:$A,0))</f>
        <v>industry-fuel-biomass</v>
      </c>
      <c r="G4398" s="39">
        <f>INDEX('Crosswalk Particulates'!$E:$E,MATCH('2017 EPA Data'!$B4398,'Crosswalk Particulates'!$D:$D,0))</f>
        <v>0</v>
      </c>
      <c r="H4398" s="50">
        <f t="shared" si="68"/>
        <v>0</v>
      </c>
    </row>
    <row r="4399" spans="1:8" hidden="1" x14ac:dyDescent="0.25">
      <c r="A4399" s="31" t="s">
        <v>2438</v>
      </c>
      <c r="B4399" s="31" t="s">
        <v>2708</v>
      </c>
      <c r="C4399" s="31" t="s">
        <v>2408</v>
      </c>
      <c r="D4399" s="41">
        <v>5.9194599999999999</v>
      </c>
      <c r="E4399" s="31" t="s">
        <v>2409</v>
      </c>
      <c r="F4399" s="35" t="str">
        <f>INDEX('Crosswalk Particulates'!$B:$B,MATCH('2017 EPA Data'!A4399,'Crosswalk Particulates'!$A:$A,0))</f>
        <v>process-other-industry</v>
      </c>
      <c r="G4399" s="39">
        <f>INDEX('Crosswalk Particulates'!$E:$E,MATCH('2017 EPA Data'!$B4399,'Crosswalk Particulates'!$D:$D,0))</f>
        <v>0</v>
      </c>
      <c r="H4399" s="50">
        <f t="shared" si="68"/>
        <v>0</v>
      </c>
    </row>
    <row r="4400" spans="1:8" hidden="1" x14ac:dyDescent="0.25">
      <c r="A4400" s="31" t="s">
        <v>2438</v>
      </c>
      <c r="B4400" s="31" t="s">
        <v>2566</v>
      </c>
      <c r="C4400" s="31" t="s">
        <v>2408</v>
      </c>
      <c r="D4400" s="41">
        <v>5.9105883283789318</v>
      </c>
      <c r="E4400" s="31" t="s">
        <v>2409</v>
      </c>
      <c r="F4400" s="35" t="str">
        <f>INDEX('Crosswalk Particulates'!$B:$B,MATCH('2017 EPA Data'!A4400,'Crosswalk Particulates'!$A:$A,0))</f>
        <v>process-other-industry</v>
      </c>
      <c r="G4400" s="39">
        <f>INDEX('Crosswalk Particulates'!$E:$E,MATCH('2017 EPA Data'!$B4400,'Crosswalk Particulates'!$D:$D,0))</f>
        <v>0</v>
      </c>
      <c r="H4400" s="50">
        <f t="shared" si="68"/>
        <v>0</v>
      </c>
    </row>
    <row r="4401" spans="1:8" hidden="1" x14ac:dyDescent="0.25">
      <c r="A4401" s="31" t="s">
        <v>2429</v>
      </c>
      <c r="B4401" s="31" t="s">
        <v>2647</v>
      </c>
      <c r="C4401" s="31" t="s">
        <v>2408</v>
      </c>
      <c r="D4401" s="41">
        <v>5.8768158479999997</v>
      </c>
      <c r="E4401" s="31" t="s">
        <v>2409</v>
      </c>
      <c r="F4401" s="35" t="str">
        <f>INDEX('Crosswalk Particulates'!$B:$B,MATCH('2017 EPA Data'!A4401,'Crosswalk Particulates'!$A:$A,0))</f>
        <v>process-other-industry</v>
      </c>
      <c r="G4401" s="39">
        <f>INDEX('Crosswalk Particulates'!$E:$E,MATCH('2017 EPA Data'!$B4401,'Crosswalk Particulates'!$D:$D,0))</f>
        <v>0</v>
      </c>
      <c r="H4401" s="50">
        <f t="shared" si="68"/>
        <v>0</v>
      </c>
    </row>
    <row r="4402" spans="1:8" hidden="1" x14ac:dyDescent="0.25">
      <c r="A4402" s="31" t="s">
        <v>2450</v>
      </c>
      <c r="B4402" s="31" t="s">
        <v>2653</v>
      </c>
      <c r="C4402" s="31" t="s">
        <v>2408</v>
      </c>
      <c r="D4402" s="41">
        <v>5.8581603800000002</v>
      </c>
      <c r="E4402" s="31" t="s">
        <v>2409</v>
      </c>
      <c r="F4402" s="35" t="str">
        <f>INDEX('Crosswalk Particulates'!$B:$B,MATCH('2017 EPA Data'!A4402,'Crosswalk Particulates'!$A:$A,0))</f>
        <v>process-waste-industry</v>
      </c>
      <c r="G4402" s="39">
        <f>INDEX('Crosswalk Particulates'!$E:$E,MATCH('2017 EPA Data'!$B4402,'Crosswalk Particulates'!$D:$D,0))</f>
        <v>0</v>
      </c>
      <c r="H4402" s="50">
        <f t="shared" si="68"/>
        <v>0</v>
      </c>
    </row>
    <row r="4403" spans="1:8" hidden="1" x14ac:dyDescent="0.25">
      <c r="A4403" s="31" t="s">
        <v>2555</v>
      </c>
      <c r="B4403" s="31" t="s">
        <v>2557</v>
      </c>
      <c r="C4403" s="31" t="s">
        <v>2408</v>
      </c>
      <c r="D4403" s="41">
        <v>5.83</v>
      </c>
      <c r="E4403" s="31" t="s">
        <v>2409</v>
      </c>
      <c r="F4403" s="35" t="str">
        <f>INDEX('Crosswalk Particulates'!$B:$B,MATCH('2017 EPA Data'!A4403,'Crosswalk Particulates'!$A:$A,0))</f>
        <v>Commercial Buildings Sector</v>
      </c>
      <c r="G4403" s="39">
        <f>INDEX('Crosswalk Particulates'!$E:$E,MATCH('2017 EPA Data'!$B4403,'Crosswalk Particulates'!$D:$D,0))</f>
        <v>0</v>
      </c>
      <c r="H4403" s="50">
        <f t="shared" si="68"/>
        <v>0</v>
      </c>
    </row>
    <row r="4404" spans="1:8" hidden="1" x14ac:dyDescent="0.25">
      <c r="A4404" s="31" t="s">
        <v>2475</v>
      </c>
      <c r="B4404" s="31" t="s">
        <v>2665</v>
      </c>
      <c r="C4404" s="31" t="s">
        <v>2408</v>
      </c>
      <c r="D4404" s="41">
        <v>5.8110497525999998</v>
      </c>
      <c r="E4404" s="31" t="s">
        <v>2409</v>
      </c>
      <c r="F4404" s="35" t="str">
        <f>INDEX('Crosswalk Particulates'!$B:$B,MATCH('2017 EPA Data'!A4404,'Crosswalk Particulates'!$A:$A,0))</f>
        <v>Electricity Sector</v>
      </c>
      <c r="G4404" s="39">
        <f>INDEX('Crosswalk Particulates'!$E:$E,MATCH('2017 EPA Data'!$B4404,'Crosswalk Particulates'!$D:$D,0))</f>
        <v>0</v>
      </c>
      <c r="H4404" s="50">
        <f t="shared" si="68"/>
        <v>0</v>
      </c>
    </row>
    <row r="4405" spans="1:8" hidden="1" x14ac:dyDescent="0.25">
      <c r="A4405" s="31" t="s">
        <v>2477</v>
      </c>
      <c r="B4405" s="31" t="s">
        <v>2661</v>
      </c>
      <c r="C4405" s="31" t="s">
        <v>2408</v>
      </c>
      <c r="D4405" s="41">
        <v>5.7703392930000001</v>
      </c>
      <c r="E4405" s="31" t="s">
        <v>2409</v>
      </c>
      <c r="F4405" s="35" t="str">
        <f>INDEX('Crosswalk Particulates'!$B:$B,MATCH('2017 EPA Data'!A4405,'Crosswalk Particulates'!$A:$A,0))</f>
        <v>process-other-industry</v>
      </c>
      <c r="G4405" s="39">
        <f>INDEX('Crosswalk Particulates'!$E:$E,MATCH('2017 EPA Data'!$B4405,'Crosswalk Particulates'!$D:$D,0))</f>
        <v>0</v>
      </c>
      <c r="H4405" s="50">
        <f t="shared" si="68"/>
        <v>0</v>
      </c>
    </row>
    <row r="4406" spans="1:8" hidden="1" x14ac:dyDescent="0.25">
      <c r="A4406" s="31" t="s">
        <v>2438</v>
      </c>
      <c r="B4406" s="31" t="s">
        <v>2659</v>
      </c>
      <c r="C4406" s="31" t="s">
        <v>2408</v>
      </c>
      <c r="D4406" s="41">
        <v>5.74</v>
      </c>
      <c r="E4406" s="31" t="s">
        <v>2409</v>
      </c>
      <c r="F4406" s="35" t="str">
        <f>INDEX('Crosswalk Particulates'!$B:$B,MATCH('2017 EPA Data'!A4406,'Crosswalk Particulates'!$A:$A,0))</f>
        <v>process-other-industry</v>
      </c>
      <c r="G4406" s="39">
        <f>INDEX('Crosswalk Particulates'!$E:$E,MATCH('2017 EPA Data'!$B4406,'Crosswalk Particulates'!$D:$D,0))</f>
        <v>0</v>
      </c>
      <c r="H4406" s="50">
        <f t="shared" si="68"/>
        <v>0</v>
      </c>
    </row>
    <row r="4407" spans="1:8" hidden="1" x14ac:dyDescent="0.25">
      <c r="A4407" s="31" t="s">
        <v>2491</v>
      </c>
      <c r="B4407" s="31" t="s">
        <v>2534</v>
      </c>
      <c r="C4407" s="31" t="s">
        <v>2408</v>
      </c>
      <c r="D4407" s="41">
        <v>5.7247424312868</v>
      </c>
      <c r="E4407" s="31" t="s">
        <v>2409</v>
      </c>
      <c r="F4407" s="35" t="str">
        <f>INDEX('Crosswalk Particulates'!$B:$B,MATCH('2017 EPA Data'!A4407,'Crosswalk Particulates'!$A:$A,0))</f>
        <v>industry-fuel-biomass</v>
      </c>
      <c r="G4407" s="39">
        <f>INDEX('Crosswalk Particulates'!$E:$E,MATCH('2017 EPA Data'!$B4407,'Crosswalk Particulates'!$D:$D,0))</f>
        <v>0</v>
      </c>
      <c r="H4407" s="50">
        <f t="shared" si="68"/>
        <v>0</v>
      </c>
    </row>
    <row r="4408" spans="1:8" hidden="1" x14ac:dyDescent="0.25">
      <c r="A4408" s="31" t="s">
        <v>2614</v>
      </c>
      <c r="B4408" s="31" t="s">
        <v>2623</v>
      </c>
      <c r="D4408" s="41">
        <v>5.7198357299011251</v>
      </c>
      <c r="E4408" s="31" t="s">
        <v>2413</v>
      </c>
      <c r="F4408" s="35" t="str">
        <f>INDEX('Crosswalk Particulates'!$B:$B,MATCH('2017 EPA Data'!A4408,'Crosswalk Particulates'!$A:$A,0))</f>
        <v>Residential Buildings Sector</v>
      </c>
      <c r="G4408" s="39">
        <f>INDEX('Crosswalk Particulates'!$E:$E,MATCH('2017 EPA Data'!$B4408,'Crosswalk Particulates'!$D:$D,0))</f>
        <v>0</v>
      </c>
      <c r="H4408" s="50">
        <f t="shared" si="68"/>
        <v>5188953.8604395548</v>
      </c>
    </row>
    <row r="4409" spans="1:8" hidden="1" x14ac:dyDescent="0.25">
      <c r="A4409" s="31" t="s">
        <v>2523</v>
      </c>
      <c r="B4409" s="31" t="s">
        <v>2505</v>
      </c>
      <c r="C4409" s="31" t="s">
        <v>2408</v>
      </c>
      <c r="D4409" s="41">
        <v>5.7102324869266958</v>
      </c>
      <c r="E4409" s="31" t="s">
        <v>2409</v>
      </c>
      <c r="F4409" s="35" t="str">
        <f>INDEX('Crosswalk Particulates'!$B:$B,MATCH('2017 EPA Data'!A4409,'Crosswalk Particulates'!$A:$A,0))</f>
        <v>industry-fuel-other</v>
      </c>
      <c r="G4409" s="39">
        <f>INDEX('Crosswalk Particulates'!$E:$E,MATCH('2017 EPA Data'!$B4409,'Crosswalk Particulates'!$D:$D,0))</f>
        <v>0</v>
      </c>
      <c r="H4409" s="50">
        <f t="shared" si="68"/>
        <v>0</v>
      </c>
    </row>
    <row r="4410" spans="1:8" hidden="1" x14ac:dyDescent="0.25">
      <c r="A4410" s="31" t="s">
        <v>2446</v>
      </c>
      <c r="B4410" s="31" t="s">
        <v>2536</v>
      </c>
      <c r="C4410" s="31" t="s">
        <v>2408</v>
      </c>
      <c r="D4410" s="41">
        <v>5.67</v>
      </c>
      <c r="E4410" s="31" t="s">
        <v>2409</v>
      </c>
      <c r="F4410" s="35" t="str">
        <f>INDEX('Crosswalk Particulates'!$B:$B,MATCH('2017 EPA Data'!A4410,'Crosswalk Particulates'!$A:$A,0))</f>
        <v>process-other-industry</v>
      </c>
      <c r="G4410" s="39">
        <f>INDEX('Crosswalk Particulates'!$E:$E,MATCH('2017 EPA Data'!$B4410,'Crosswalk Particulates'!$D:$D,0))</f>
        <v>0</v>
      </c>
      <c r="H4410" s="50">
        <f t="shared" si="68"/>
        <v>0</v>
      </c>
    </row>
    <row r="4411" spans="1:8" hidden="1" x14ac:dyDescent="0.25">
      <c r="A4411" s="31" t="s">
        <v>2555</v>
      </c>
      <c r="B4411" s="31" t="s">
        <v>2504</v>
      </c>
      <c r="C4411" s="31" t="s">
        <v>2408</v>
      </c>
      <c r="D4411" s="41">
        <v>5.6689999999999996</v>
      </c>
      <c r="E4411" s="31" t="s">
        <v>2409</v>
      </c>
      <c r="F4411" s="35" t="str">
        <f>INDEX('Crosswalk Particulates'!$B:$B,MATCH('2017 EPA Data'!A4411,'Crosswalk Particulates'!$A:$A,0))</f>
        <v>Commercial Buildings Sector</v>
      </c>
      <c r="G4411" s="39">
        <f>INDEX('Crosswalk Particulates'!$E:$E,MATCH('2017 EPA Data'!$B4411,'Crosswalk Particulates'!$D:$D,0))</f>
        <v>0</v>
      </c>
      <c r="H4411" s="50">
        <f t="shared" si="68"/>
        <v>0</v>
      </c>
    </row>
    <row r="4412" spans="1:8" hidden="1" x14ac:dyDescent="0.25">
      <c r="A4412" s="31" t="s">
        <v>2483</v>
      </c>
      <c r="B4412" s="31" t="s">
        <v>2679</v>
      </c>
      <c r="C4412" s="31" t="s">
        <v>2408</v>
      </c>
      <c r="D4412" s="41">
        <v>5.6285990000000004</v>
      </c>
      <c r="E4412" s="31" t="s">
        <v>2409</v>
      </c>
      <c r="F4412" s="35" t="str">
        <f>INDEX('Crosswalk Particulates'!$B:$B,MATCH('2017 EPA Data'!A4412,'Crosswalk Particulates'!$A:$A,0))</f>
        <v>process-ngps-industry</v>
      </c>
      <c r="G4412" s="39">
        <f>INDEX('Crosswalk Particulates'!$E:$E,MATCH('2017 EPA Data'!$B4412,'Crosswalk Particulates'!$D:$D,0))</f>
        <v>0</v>
      </c>
      <c r="H4412" s="50">
        <f t="shared" si="68"/>
        <v>0</v>
      </c>
    </row>
    <row r="4413" spans="1:8" hidden="1" x14ac:dyDescent="0.25">
      <c r="A4413" s="31" t="s">
        <v>2442</v>
      </c>
      <c r="B4413" s="31" t="s">
        <v>2575</v>
      </c>
      <c r="C4413" s="31" t="s">
        <v>2408</v>
      </c>
      <c r="D4413" s="41">
        <v>5.612152</v>
      </c>
      <c r="E4413" s="31" t="s">
        <v>2409</v>
      </c>
      <c r="F4413" s="35" t="str">
        <f>INDEX('Crosswalk Particulates'!$B:$B,MATCH('2017 EPA Data'!A4413,'Crosswalk Particulates'!$A:$A,0))</f>
        <v>industry-fuel-natural gas</v>
      </c>
      <c r="G4413" s="39">
        <f>INDEX('Crosswalk Particulates'!$E:$E,MATCH('2017 EPA Data'!$B4413,'Crosswalk Particulates'!$D:$D,0))</f>
        <v>0</v>
      </c>
      <c r="H4413" s="50">
        <f t="shared" si="68"/>
        <v>0</v>
      </c>
    </row>
    <row r="4414" spans="1:8" hidden="1" x14ac:dyDescent="0.25">
      <c r="A4414" s="31" t="s">
        <v>2555</v>
      </c>
      <c r="B4414" s="31" t="s">
        <v>2424</v>
      </c>
      <c r="C4414" s="31" t="s">
        <v>2408</v>
      </c>
      <c r="D4414" s="41">
        <v>5.5579999999999998</v>
      </c>
      <c r="E4414" s="31" t="s">
        <v>2409</v>
      </c>
      <c r="F4414" s="35" t="str">
        <f>INDEX('Crosswalk Particulates'!$B:$B,MATCH('2017 EPA Data'!A4414,'Crosswalk Particulates'!$A:$A,0))</f>
        <v>Commercial Buildings Sector</v>
      </c>
      <c r="G4414" s="39">
        <f>INDEX('Crosswalk Particulates'!$E:$E,MATCH('2017 EPA Data'!$B4414,'Crosswalk Particulates'!$D:$D,0))</f>
        <v>0</v>
      </c>
      <c r="H4414" s="50">
        <f t="shared" si="68"/>
        <v>0</v>
      </c>
    </row>
    <row r="4415" spans="1:8" hidden="1" x14ac:dyDescent="0.25">
      <c r="A4415" s="31" t="s">
        <v>2438</v>
      </c>
      <c r="B4415" s="31" t="s">
        <v>2511</v>
      </c>
      <c r="C4415" s="31" t="s">
        <v>2408</v>
      </c>
      <c r="D4415" s="41">
        <v>5.5192382484899998</v>
      </c>
      <c r="E4415" s="31" t="s">
        <v>2409</v>
      </c>
      <c r="F4415" s="35" t="str">
        <f>INDEX('Crosswalk Particulates'!$B:$B,MATCH('2017 EPA Data'!A4415,'Crosswalk Particulates'!$A:$A,0))</f>
        <v>process-other-industry</v>
      </c>
      <c r="G4415" s="39">
        <f>INDEX('Crosswalk Particulates'!$E:$E,MATCH('2017 EPA Data'!$B4415,'Crosswalk Particulates'!$D:$D,0))</f>
        <v>0</v>
      </c>
      <c r="H4415" s="50">
        <f t="shared" si="68"/>
        <v>0</v>
      </c>
    </row>
    <row r="4416" spans="1:8" hidden="1" x14ac:dyDescent="0.25">
      <c r="A4416" s="31" t="s">
        <v>2446</v>
      </c>
      <c r="B4416" s="31" t="s">
        <v>2513</v>
      </c>
      <c r="C4416" s="31" t="s">
        <v>2514</v>
      </c>
      <c r="D4416" s="41">
        <v>5.4876538400000001</v>
      </c>
      <c r="E4416" s="31" t="s">
        <v>2409</v>
      </c>
      <c r="F4416" s="35" t="str">
        <f>INDEX('Crosswalk Particulates'!$B:$B,MATCH('2017 EPA Data'!A4416,'Crosswalk Particulates'!$A:$A,0))</f>
        <v>process-other-industry</v>
      </c>
      <c r="G4416" s="39">
        <f>INDEX('Crosswalk Particulates'!$E:$E,MATCH('2017 EPA Data'!$B4416,'Crosswalk Particulates'!$D:$D,0))</f>
        <v>0</v>
      </c>
      <c r="H4416" s="50">
        <f t="shared" si="68"/>
        <v>0</v>
      </c>
    </row>
    <row r="4417" spans="1:8" hidden="1" x14ac:dyDescent="0.25">
      <c r="A4417" s="31" t="s">
        <v>2510</v>
      </c>
      <c r="B4417" s="31" t="s">
        <v>2645</v>
      </c>
      <c r="C4417" s="31" t="s">
        <v>2408</v>
      </c>
      <c r="D4417" s="41">
        <v>5.4859099999999996</v>
      </c>
      <c r="E4417" s="31" t="s">
        <v>2409</v>
      </c>
      <c r="F4417" s="35" t="str">
        <f>INDEX('Crosswalk Particulates'!$B:$B,MATCH('2017 EPA Data'!A4417,'Crosswalk Particulates'!$A:$A,0))</f>
        <v>process-iron and steel-industry</v>
      </c>
      <c r="G4417" s="39">
        <f>INDEX('Crosswalk Particulates'!$E:$E,MATCH('2017 EPA Data'!$B4417,'Crosswalk Particulates'!$D:$D,0))</f>
        <v>0</v>
      </c>
      <c r="H4417" s="50">
        <f t="shared" si="68"/>
        <v>0</v>
      </c>
    </row>
    <row r="4418" spans="1:8" hidden="1" x14ac:dyDescent="0.25">
      <c r="A4418" s="31" t="s">
        <v>2522</v>
      </c>
      <c r="B4418" s="31" t="s">
        <v>2654</v>
      </c>
      <c r="C4418" s="31" t="s">
        <v>2408</v>
      </c>
      <c r="D4418" s="41">
        <v>5.485452997866</v>
      </c>
      <c r="E4418" s="31" t="s">
        <v>2409</v>
      </c>
      <c r="F4418" s="35" t="str">
        <f>INDEX('Crosswalk Particulates'!$B:$B,MATCH('2017 EPA Data'!A4418,'Crosswalk Particulates'!$A:$A,0))</f>
        <v>Residential Buildings Sector</v>
      </c>
      <c r="G4418" s="39">
        <f>INDEX('Crosswalk Particulates'!$E:$E,MATCH('2017 EPA Data'!$B4418,'Crosswalk Particulates'!$D:$D,0))</f>
        <v>0</v>
      </c>
      <c r="H4418" s="50">
        <f t="shared" si="68"/>
        <v>0</v>
      </c>
    </row>
    <row r="4419" spans="1:8" hidden="1" x14ac:dyDescent="0.25">
      <c r="A4419" s="31" t="s">
        <v>2456</v>
      </c>
      <c r="B4419" s="31" t="s">
        <v>2439</v>
      </c>
      <c r="C4419" s="31" t="s">
        <v>2408</v>
      </c>
      <c r="D4419" s="41">
        <v>5.4751859999999999</v>
      </c>
      <c r="E4419" s="31" t="s">
        <v>2409</v>
      </c>
      <c r="F4419" s="35" t="str">
        <f>INDEX('Crosswalk Particulates'!$B:$B,MATCH('2017 EPA Data'!A4419,'Crosswalk Particulates'!$A:$A,0))</f>
        <v>Electricity Sector</v>
      </c>
      <c r="G4419" s="39">
        <f>INDEX('Crosswalk Particulates'!$E:$E,MATCH('2017 EPA Data'!$B4419,'Crosswalk Particulates'!$D:$D,0))</f>
        <v>0</v>
      </c>
      <c r="H4419" s="50">
        <f t="shared" si="68"/>
        <v>0</v>
      </c>
    </row>
    <row r="4420" spans="1:8" hidden="1" x14ac:dyDescent="0.25">
      <c r="A4420" s="31" t="s">
        <v>2555</v>
      </c>
      <c r="B4420" s="31" t="s">
        <v>2527</v>
      </c>
      <c r="C4420" s="31" t="s">
        <v>2408</v>
      </c>
      <c r="D4420" s="41">
        <v>5.4651682504433214</v>
      </c>
      <c r="E4420" s="31" t="s">
        <v>2409</v>
      </c>
      <c r="F4420" s="35" t="str">
        <f>INDEX('Crosswalk Particulates'!$B:$B,MATCH('2017 EPA Data'!A4420,'Crosswalk Particulates'!$A:$A,0))</f>
        <v>Commercial Buildings Sector</v>
      </c>
      <c r="G4420" s="39">
        <f>INDEX('Crosswalk Particulates'!$E:$E,MATCH('2017 EPA Data'!$B4420,'Crosswalk Particulates'!$D:$D,0))</f>
        <v>0</v>
      </c>
      <c r="H4420" s="50">
        <f t="shared" ref="H4420:H4483" si="69">IF(E4420="TON",D4420/metricton_to_shortton,0)*10^6</f>
        <v>0</v>
      </c>
    </row>
    <row r="4421" spans="1:8" hidden="1" x14ac:dyDescent="0.25">
      <c r="A4421" s="31" t="s">
        <v>2555</v>
      </c>
      <c r="B4421" s="31" t="s">
        <v>2552</v>
      </c>
      <c r="C4421" s="31" t="s">
        <v>2408</v>
      </c>
      <c r="D4421" s="41">
        <v>5.46</v>
      </c>
      <c r="E4421" s="31" t="s">
        <v>2409</v>
      </c>
      <c r="F4421" s="35" t="str">
        <f>INDEX('Crosswalk Particulates'!$B:$B,MATCH('2017 EPA Data'!A4421,'Crosswalk Particulates'!$A:$A,0))</f>
        <v>Commercial Buildings Sector</v>
      </c>
      <c r="G4421" s="39">
        <f>INDEX('Crosswalk Particulates'!$E:$E,MATCH('2017 EPA Data'!$B4421,'Crosswalk Particulates'!$D:$D,0))</f>
        <v>0</v>
      </c>
      <c r="H4421" s="50">
        <f t="shared" si="69"/>
        <v>0</v>
      </c>
    </row>
    <row r="4422" spans="1:8" hidden="1" x14ac:dyDescent="0.25">
      <c r="A4422" s="31" t="s">
        <v>2473</v>
      </c>
      <c r="B4422" s="31" t="s">
        <v>2530</v>
      </c>
      <c r="C4422" s="31" t="s">
        <v>2408</v>
      </c>
      <c r="D4422" s="41">
        <v>5.46</v>
      </c>
      <c r="E4422" s="31" t="s">
        <v>2409</v>
      </c>
      <c r="F4422" s="35" t="str">
        <f>INDEX('Crosswalk Particulates'!$B:$B,MATCH('2017 EPA Data'!A4422,'Crosswalk Particulates'!$A:$A,0))</f>
        <v>Commercial Buildings Sector</v>
      </c>
      <c r="G4422" s="39">
        <f>INDEX('Crosswalk Particulates'!$E:$E,MATCH('2017 EPA Data'!$B4422,'Crosswalk Particulates'!$D:$D,0))</f>
        <v>0</v>
      </c>
      <c r="H4422" s="50">
        <f t="shared" si="69"/>
        <v>0</v>
      </c>
    </row>
    <row r="4423" spans="1:8" hidden="1" x14ac:dyDescent="0.25">
      <c r="A4423" s="31" t="s">
        <v>2510</v>
      </c>
      <c r="B4423" s="31" t="s">
        <v>2455</v>
      </c>
      <c r="C4423" s="31" t="s">
        <v>2408</v>
      </c>
      <c r="D4423" s="41">
        <v>5.4219999999999997</v>
      </c>
      <c r="E4423" s="31" t="s">
        <v>2409</v>
      </c>
      <c r="F4423" s="35" t="str">
        <f>INDEX('Crosswalk Particulates'!$B:$B,MATCH('2017 EPA Data'!A4423,'Crosswalk Particulates'!$A:$A,0))</f>
        <v>process-iron and steel-industry</v>
      </c>
      <c r="G4423" s="39">
        <f>INDEX('Crosswalk Particulates'!$E:$E,MATCH('2017 EPA Data'!$B4423,'Crosswalk Particulates'!$D:$D,0))</f>
        <v>0</v>
      </c>
      <c r="H4423" s="50">
        <f t="shared" si="69"/>
        <v>0</v>
      </c>
    </row>
    <row r="4424" spans="1:8" hidden="1" x14ac:dyDescent="0.25">
      <c r="A4424" s="31" t="s">
        <v>2583</v>
      </c>
      <c r="B4424" s="31" t="s">
        <v>2666</v>
      </c>
      <c r="C4424" s="31" t="s">
        <v>2408</v>
      </c>
      <c r="D4424" s="41">
        <v>5.418317795495331</v>
      </c>
      <c r="E4424" s="31" t="s">
        <v>2409</v>
      </c>
      <c r="F4424" s="35" t="str">
        <f>INDEX('Crosswalk Particulates'!$B:$B,MATCH('2017 EPA Data'!A4424,'Crosswalk Particulates'!$A:$A,0))</f>
        <v>Residential Buildings Sector</v>
      </c>
      <c r="G4424" s="39">
        <f>INDEX('Crosswalk Particulates'!$E:$E,MATCH('2017 EPA Data'!$B4424,'Crosswalk Particulates'!$D:$D,0))</f>
        <v>0</v>
      </c>
      <c r="H4424" s="50">
        <f t="shared" si="69"/>
        <v>0</v>
      </c>
    </row>
    <row r="4425" spans="1:8" hidden="1" x14ac:dyDescent="0.25">
      <c r="A4425" s="31" t="s">
        <v>2418</v>
      </c>
      <c r="B4425" s="31" t="s">
        <v>2619</v>
      </c>
      <c r="C4425" s="31" t="s">
        <v>2408</v>
      </c>
      <c r="D4425" s="41">
        <v>5.4000008739307379</v>
      </c>
      <c r="E4425" s="31" t="s">
        <v>2409</v>
      </c>
      <c r="F4425" s="35" t="str">
        <f>INDEX('Crosswalk Particulates'!$B:$B,MATCH('2017 EPA Data'!A4425,'Crosswalk Particulates'!$A:$A,0))</f>
        <v>Transportation Sector</v>
      </c>
      <c r="G4425" s="39">
        <f>INDEX('Crosswalk Particulates'!$E:$E,MATCH('2017 EPA Data'!$B4425,'Crosswalk Particulates'!$D:$D,0))</f>
        <v>0</v>
      </c>
      <c r="H4425" s="50">
        <f t="shared" si="69"/>
        <v>0</v>
      </c>
    </row>
    <row r="4426" spans="1:8" hidden="1" x14ac:dyDescent="0.25">
      <c r="A4426" s="31" t="s">
        <v>2450</v>
      </c>
      <c r="B4426" s="31" t="s">
        <v>2618</v>
      </c>
      <c r="C4426" s="31" t="s">
        <v>2408</v>
      </c>
      <c r="D4426" s="41">
        <v>5.3995181269567585</v>
      </c>
      <c r="E4426" s="31" t="s">
        <v>2409</v>
      </c>
      <c r="F4426" s="35" t="str">
        <f>INDEX('Crosswalk Particulates'!$B:$B,MATCH('2017 EPA Data'!A4426,'Crosswalk Particulates'!$A:$A,0))</f>
        <v>process-waste-industry</v>
      </c>
      <c r="G4426" s="39">
        <f>INDEX('Crosswalk Particulates'!$E:$E,MATCH('2017 EPA Data'!$B4426,'Crosswalk Particulates'!$D:$D,0))</f>
        <v>0</v>
      </c>
      <c r="H4426" s="50">
        <f t="shared" si="69"/>
        <v>0</v>
      </c>
    </row>
    <row r="4427" spans="1:8" hidden="1" x14ac:dyDescent="0.25">
      <c r="A4427" s="31" t="s">
        <v>2444</v>
      </c>
      <c r="B4427" s="31" t="s">
        <v>2649</v>
      </c>
      <c r="C4427" s="31" t="s">
        <v>2408</v>
      </c>
      <c r="D4427" s="41">
        <v>5.3205</v>
      </c>
      <c r="E4427" s="31" t="s">
        <v>2409</v>
      </c>
      <c r="F4427" s="35" t="str">
        <f>INDEX('Crosswalk Particulates'!$B:$B,MATCH('2017 EPA Data'!A4427,'Crosswalk Particulates'!$A:$A,0))</f>
        <v>process-other-industry</v>
      </c>
      <c r="G4427" s="39">
        <f>INDEX('Crosswalk Particulates'!$E:$E,MATCH('2017 EPA Data'!$B4427,'Crosswalk Particulates'!$D:$D,0))</f>
        <v>0</v>
      </c>
      <c r="H4427" s="50">
        <f t="shared" si="69"/>
        <v>0</v>
      </c>
    </row>
    <row r="4428" spans="1:8" hidden="1" x14ac:dyDescent="0.25">
      <c r="A4428" s="31" t="s">
        <v>2560</v>
      </c>
      <c r="B4428" s="31" t="s">
        <v>2654</v>
      </c>
      <c r="C4428" s="31" t="s">
        <v>2408</v>
      </c>
      <c r="D4428" s="41">
        <v>5.3001569252843996</v>
      </c>
      <c r="E4428" s="31" t="s">
        <v>2409</v>
      </c>
      <c r="F4428" s="35" t="str">
        <f>INDEX('Crosswalk Particulates'!$B:$B,MATCH('2017 EPA Data'!A4428,'Crosswalk Particulates'!$A:$A,0))</f>
        <v>Commercial Buildings Sector</v>
      </c>
      <c r="G4428" s="39">
        <f>INDEX('Crosswalk Particulates'!$E:$E,MATCH('2017 EPA Data'!$B4428,'Crosswalk Particulates'!$D:$D,0))</f>
        <v>0</v>
      </c>
      <c r="H4428" s="50">
        <f t="shared" si="69"/>
        <v>0</v>
      </c>
    </row>
    <row r="4429" spans="1:8" hidden="1" x14ac:dyDescent="0.25">
      <c r="A4429" s="31" t="s">
        <v>2556</v>
      </c>
      <c r="B4429" s="31" t="s">
        <v>2628</v>
      </c>
      <c r="C4429" s="31" t="s">
        <v>2408</v>
      </c>
      <c r="D4429" s="41">
        <v>5.2938678449852352</v>
      </c>
      <c r="E4429" s="31" t="s">
        <v>2409</v>
      </c>
      <c r="F4429" s="35" t="str">
        <f>INDEX('Crosswalk Particulates'!$B:$B,MATCH('2017 EPA Data'!A4429,'Crosswalk Particulates'!$A:$A,0))</f>
        <v>Commercial Buildings Sector</v>
      </c>
      <c r="G4429" s="39">
        <f>INDEX('Crosswalk Particulates'!$E:$E,MATCH('2017 EPA Data'!$B4429,'Crosswalk Particulates'!$D:$D,0))</f>
        <v>0</v>
      </c>
      <c r="H4429" s="50">
        <f t="shared" si="69"/>
        <v>0</v>
      </c>
    </row>
    <row r="4430" spans="1:8" hidden="1" x14ac:dyDescent="0.25">
      <c r="A4430" s="31" t="s">
        <v>2463</v>
      </c>
      <c r="B4430" s="31" t="s">
        <v>2541</v>
      </c>
      <c r="C4430" s="31" t="s">
        <v>2408</v>
      </c>
      <c r="D4430" s="41">
        <v>5.2797671560000001</v>
      </c>
      <c r="E4430" s="31" t="s">
        <v>2409</v>
      </c>
      <c r="F4430" s="35" t="str">
        <f>INDEX('Crosswalk Particulates'!$B:$B,MATCH('2017 EPA Data'!A4430,'Crosswalk Particulates'!$A:$A,0))</f>
        <v>process-other-industry</v>
      </c>
      <c r="G4430" s="39">
        <f>INDEX('Crosswalk Particulates'!$E:$E,MATCH('2017 EPA Data'!$B4430,'Crosswalk Particulates'!$D:$D,0))</f>
        <v>0</v>
      </c>
      <c r="H4430" s="50">
        <f t="shared" si="69"/>
        <v>0</v>
      </c>
    </row>
    <row r="4431" spans="1:8" hidden="1" x14ac:dyDescent="0.25">
      <c r="A4431" s="31" t="s">
        <v>2493</v>
      </c>
      <c r="B4431" s="31" t="s">
        <v>2596</v>
      </c>
      <c r="C4431" s="31" t="s">
        <v>2408</v>
      </c>
      <c r="D4431" s="41">
        <v>5.2512340000000002</v>
      </c>
      <c r="E4431" s="31" t="s">
        <v>2409</v>
      </c>
      <c r="F4431" s="35" t="str">
        <f>INDEX('Crosswalk Particulates'!$B:$B,MATCH('2017 EPA Data'!A4431,'Crosswalk Particulates'!$A:$A,0))</f>
        <v>process-other-industry</v>
      </c>
      <c r="G4431" s="39">
        <f>INDEX('Crosswalk Particulates'!$E:$E,MATCH('2017 EPA Data'!$B4431,'Crosswalk Particulates'!$D:$D,0))</f>
        <v>0</v>
      </c>
      <c r="H4431" s="50">
        <f t="shared" si="69"/>
        <v>0</v>
      </c>
    </row>
    <row r="4432" spans="1:8" hidden="1" x14ac:dyDescent="0.25">
      <c r="A4432" s="31" t="s">
        <v>2556</v>
      </c>
      <c r="B4432" s="31" t="s">
        <v>2564</v>
      </c>
      <c r="C4432" s="31" t="s">
        <v>2408</v>
      </c>
      <c r="D4432" s="41">
        <v>5.2282804737896003</v>
      </c>
      <c r="E4432" s="31" t="s">
        <v>2409</v>
      </c>
      <c r="F4432" s="35" t="str">
        <f>INDEX('Crosswalk Particulates'!$B:$B,MATCH('2017 EPA Data'!A4432,'Crosswalk Particulates'!$A:$A,0))</f>
        <v>Commercial Buildings Sector</v>
      </c>
      <c r="G4432" s="39">
        <f>INDEX('Crosswalk Particulates'!$E:$E,MATCH('2017 EPA Data'!$B4432,'Crosswalk Particulates'!$D:$D,0))</f>
        <v>0</v>
      </c>
      <c r="H4432" s="50">
        <f t="shared" si="69"/>
        <v>0</v>
      </c>
    </row>
    <row r="4433" spans="1:8" hidden="1" x14ac:dyDescent="0.25">
      <c r="A4433" s="31" t="s">
        <v>2555</v>
      </c>
      <c r="B4433" s="31" t="s">
        <v>2666</v>
      </c>
      <c r="C4433" s="31" t="s">
        <v>2408</v>
      </c>
      <c r="D4433" s="41">
        <v>5.2010417278433616</v>
      </c>
      <c r="E4433" s="31" t="s">
        <v>2409</v>
      </c>
      <c r="F4433" s="35" t="str">
        <f>INDEX('Crosswalk Particulates'!$B:$B,MATCH('2017 EPA Data'!A4433,'Crosswalk Particulates'!$A:$A,0))</f>
        <v>Commercial Buildings Sector</v>
      </c>
      <c r="G4433" s="39">
        <f>INDEX('Crosswalk Particulates'!$E:$E,MATCH('2017 EPA Data'!$B4433,'Crosswalk Particulates'!$D:$D,0))</f>
        <v>0</v>
      </c>
      <c r="H4433" s="50">
        <f t="shared" si="69"/>
        <v>0</v>
      </c>
    </row>
    <row r="4434" spans="1:8" hidden="1" x14ac:dyDescent="0.25">
      <c r="A4434" s="31" t="s">
        <v>2509</v>
      </c>
      <c r="B4434" s="31" t="s">
        <v>2462</v>
      </c>
      <c r="C4434" s="31" t="s">
        <v>2408</v>
      </c>
      <c r="D4434" s="41">
        <v>5.2</v>
      </c>
      <c r="E4434" s="31" t="s">
        <v>2409</v>
      </c>
      <c r="F4434" s="35" t="str">
        <f>INDEX('Crosswalk Particulates'!$B:$B,MATCH('2017 EPA Data'!A4434,'Crosswalk Particulates'!$A:$A,0))</f>
        <v>Other-EPA</v>
      </c>
      <c r="G4434" s="39">
        <f>INDEX('Crosswalk Particulates'!$E:$E,MATCH('2017 EPA Data'!$B4434,'Crosswalk Particulates'!$D:$D,0))</f>
        <v>0</v>
      </c>
      <c r="H4434" s="50">
        <f t="shared" si="69"/>
        <v>0</v>
      </c>
    </row>
    <row r="4435" spans="1:8" hidden="1" x14ac:dyDescent="0.25">
      <c r="A4435" s="31" t="s">
        <v>2438</v>
      </c>
      <c r="B4435" s="31" t="s">
        <v>2623</v>
      </c>
      <c r="D4435" s="41">
        <v>5.1790144706617358</v>
      </c>
      <c r="E4435" s="31" t="s">
        <v>2413</v>
      </c>
      <c r="F4435" s="35" t="str">
        <f>INDEX('Crosswalk Particulates'!$B:$B,MATCH('2017 EPA Data'!A4435,'Crosswalk Particulates'!$A:$A,0))</f>
        <v>process-other-industry</v>
      </c>
      <c r="G4435" s="39">
        <f>INDEX('Crosswalk Particulates'!$E:$E,MATCH('2017 EPA Data'!$B4435,'Crosswalk Particulates'!$D:$D,0))</f>
        <v>0</v>
      </c>
      <c r="H4435" s="50">
        <f t="shared" si="69"/>
        <v>4698328.4835134726</v>
      </c>
    </row>
    <row r="4436" spans="1:8" hidden="1" x14ac:dyDescent="0.25">
      <c r="A4436" s="31" t="s">
        <v>2450</v>
      </c>
      <c r="B4436" s="31" t="s">
        <v>2648</v>
      </c>
      <c r="C4436" s="31" t="s">
        <v>2408</v>
      </c>
      <c r="D4436" s="41">
        <v>5.1520000000000001</v>
      </c>
      <c r="E4436" s="31" t="s">
        <v>2409</v>
      </c>
      <c r="F4436" s="35" t="str">
        <f>INDEX('Crosswalk Particulates'!$B:$B,MATCH('2017 EPA Data'!A4436,'Crosswalk Particulates'!$A:$A,0))</f>
        <v>process-waste-industry</v>
      </c>
      <c r="G4436" s="39">
        <f>INDEX('Crosswalk Particulates'!$E:$E,MATCH('2017 EPA Data'!$B4436,'Crosswalk Particulates'!$D:$D,0))</f>
        <v>0</v>
      </c>
      <c r="H4436" s="50">
        <f t="shared" si="69"/>
        <v>0</v>
      </c>
    </row>
    <row r="4437" spans="1:8" hidden="1" x14ac:dyDescent="0.25">
      <c r="A4437" s="31" t="s">
        <v>2560</v>
      </c>
      <c r="B4437" s="31" t="s">
        <v>2606</v>
      </c>
      <c r="C4437" s="31" t="s">
        <v>2408</v>
      </c>
      <c r="D4437" s="41">
        <v>5.1501038517601998</v>
      </c>
      <c r="E4437" s="31" t="s">
        <v>2409</v>
      </c>
      <c r="F4437" s="35" t="str">
        <f>INDEX('Crosswalk Particulates'!$B:$B,MATCH('2017 EPA Data'!A4437,'Crosswalk Particulates'!$A:$A,0))</f>
        <v>Commercial Buildings Sector</v>
      </c>
      <c r="G4437" s="39">
        <f>INDEX('Crosswalk Particulates'!$E:$E,MATCH('2017 EPA Data'!$B4437,'Crosswalk Particulates'!$D:$D,0))</f>
        <v>0</v>
      </c>
      <c r="H4437" s="50">
        <f t="shared" si="69"/>
        <v>0</v>
      </c>
    </row>
    <row r="4438" spans="1:8" hidden="1" x14ac:dyDescent="0.25">
      <c r="A4438" s="31" t="s">
        <v>2491</v>
      </c>
      <c r="B4438" s="31" t="s">
        <v>2517</v>
      </c>
      <c r="C4438" s="31" t="s">
        <v>2408</v>
      </c>
      <c r="D4438" s="41">
        <v>5.1283763528654003</v>
      </c>
      <c r="E4438" s="31" t="s">
        <v>2409</v>
      </c>
      <c r="F4438" s="35" t="str">
        <f>INDEX('Crosswalk Particulates'!$B:$B,MATCH('2017 EPA Data'!A4438,'Crosswalk Particulates'!$A:$A,0))</f>
        <v>industry-fuel-biomass</v>
      </c>
      <c r="G4438" s="39">
        <f>INDEX('Crosswalk Particulates'!$E:$E,MATCH('2017 EPA Data'!$B4438,'Crosswalk Particulates'!$D:$D,0))</f>
        <v>0</v>
      </c>
      <c r="H4438" s="50">
        <f t="shared" si="69"/>
        <v>0</v>
      </c>
    </row>
    <row r="4439" spans="1:8" hidden="1" x14ac:dyDescent="0.25">
      <c r="A4439" s="31" t="s">
        <v>2450</v>
      </c>
      <c r="B4439" s="31" t="s">
        <v>2733</v>
      </c>
      <c r="C4439" s="31" t="s">
        <v>2408</v>
      </c>
      <c r="D4439" s="41">
        <v>5.1242000000000001</v>
      </c>
      <c r="E4439" s="31" t="s">
        <v>2409</v>
      </c>
      <c r="F4439" s="35" t="str">
        <f>INDEX('Crosswalk Particulates'!$B:$B,MATCH('2017 EPA Data'!A4439,'Crosswalk Particulates'!$A:$A,0))</f>
        <v>process-waste-industry</v>
      </c>
      <c r="G4439" s="39">
        <f>INDEX('Crosswalk Particulates'!$E:$E,MATCH('2017 EPA Data'!$B4439,'Crosswalk Particulates'!$D:$D,0))</f>
        <v>0</v>
      </c>
      <c r="H4439" s="50">
        <f t="shared" si="69"/>
        <v>0</v>
      </c>
    </row>
    <row r="4440" spans="1:8" hidden="1" x14ac:dyDescent="0.25">
      <c r="A4440" s="31" t="s">
        <v>2483</v>
      </c>
      <c r="B4440" s="31" t="s">
        <v>2505</v>
      </c>
      <c r="C4440" s="31" t="s">
        <v>2408</v>
      </c>
      <c r="D4440" s="41">
        <v>5.1150472963039997</v>
      </c>
      <c r="E4440" s="31" t="s">
        <v>2409</v>
      </c>
      <c r="F4440" s="35" t="str">
        <f>INDEX('Crosswalk Particulates'!$B:$B,MATCH('2017 EPA Data'!A4440,'Crosswalk Particulates'!$A:$A,0))</f>
        <v>process-ngps-industry</v>
      </c>
      <c r="G4440" s="39">
        <f>INDEX('Crosswalk Particulates'!$E:$E,MATCH('2017 EPA Data'!$B4440,'Crosswalk Particulates'!$D:$D,0))</f>
        <v>0</v>
      </c>
      <c r="H4440" s="50">
        <f t="shared" si="69"/>
        <v>0</v>
      </c>
    </row>
    <row r="4441" spans="1:8" hidden="1" x14ac:dyDescent="0.25">
      <c r="A4441" s="31" t="s">
        <v>2555</v>
      </c>
      <c r="B4441" s="31" t="s">
        <v>2516</v>
      </c>
      <c r="C4441" s="31" t="s">
        <v>2408</v>
      </c>
      <c r="D4441" s="41">
        <v>5.1103382053418498</v>
      </c>
      <c r="E4441" s="31" t="s">
        <v>2409</v>
      </c>
      <c r="F4441" s="35" t="str">
        <f>INDEX('Crosswalk Particulates'!$B:$B,MATCH('2017 EPA Data'!A4441,'Crosswalk Particulates'!$A:$A,0))</f>
        <v>Commercial Buildings Sector</v>
      </c>
      <c r="G4441" s="39">
        <f>INDEX('Crosswalk Particulates'!$E:$E,MATCH('2017 EPA Data'!$B4441,'Crosswalk Particulates'!$D:$D,0))</f>
        <v>0</v>
      </c>
      <c r="H4441" s="50">
        <f t="shared" si="69"/>
        <v>0</v>
      </c>
    </row>
    <row r="4442" spans="1:8" hidden="1" x14ac:dyDescent="0.25">
      <c r="A4442" s="31" t="s">
        <v>2429</v>
      </c>
      <c r="B4442" s="31" t="s">
        <v>2542</v>
      </c>
      <c r="C4442" s="31" t="s">
        <v>2408</v>
      </c>
      <c r="D4442" s="41">
        <v>5.0783297007665844</v>
      </c>
      <c r="E4442" s="31" t="s">
        <v>2409</v>
      </c>
      <c r="F4442" s="35" t="str">
        <f>INDEX('Crosswalk Particulates'!$B:$B,MATCH('2017 EPA Data'!A4442,'Crosswalk Particulates'!$A:$A,0))</f>
        <v>process-other-industry</v>
      </c>
      <c r="G4442" s="39">
        <f>INDEX('Crosswalk Particulates'!$E:$E,MATCH('2017 EPA Data'!$B4442,'Crosswalk Particulates'!$D:$D,0))</f>
        <v>0</v>
      </c>
      <c r="H4442" s="50">
        <f t="shared" si="69"/>
        <v>0</v>
      </c>
    </row>
    <row r="4443" spans="1:8" hidden="1" x14ac:dyDescent="0.25">
      <c r="A4443" s="31" t="s">
        <v>2473</v>
      </c>
      <c r="B4443" s="31" t="s">
        <v>2674</v>
      </c>
      <c r="C4443" s="31" t="s">
        <v>2408</v>
      </c>
      <c r="D4443" s="41">
        <v>5.07578</v>
      </c>
      <c r="E4443" s="31" t="s">
        <v>2409</v>
      </c>
      <c r="F4443" s="35" t="str">
        <f>INDEX('Crosswalk Particulates'!$B:$B,MATCH('2017 EPA Data'!A4443,'Crosswalk Particulates'!$A:$A,0))</f>
        <v>Commercial Buildings Sector</v>
      </c>
      <c r="G4443" s="39">
        <f>INDEX('Crosswalk Particulates'!$E:$E,MATCH('2017 EPA Data'!$B4443,'Crosswalk Particulates'!$D:$D,0))</f>
        <v>0</v>
      </c>
      <c r="H4443" s="50">
        <f t="shared" si="69"/>
        <v>0</v>
      </c>
    </row>
    <row r="4444" spans="1:8" hidden="1" x14ac:dyDescent="0.25">
      <c r="A4444" s="31" t="s">
        <v>2538</v>
      </c>
      <c r="B4444" s="31" t="s">
        <v>2554</v>
      </c>
      <c r="C4444" s="31" t="s">
        <v>2408</v>
      </c>
      <c r="D4444" s="41">
        <v>5.0735397549999997</v>
      </c>
      <c r="E4444" s="31" t="s">
        <v>2409</v>
      </c>
      <c r="F4444" s="35" t="str">
        <f>INDEX('Crosswalk Particulates'!$B:$B,MATCH('2017 EPA Data'!A4444,'Crosswalk Particulates'!$A:$A,0))</f>
        <v>process-mining-industry</v>
      </c>
      <c r="G4444" s="39">
        <f>INDEX('Crosswalk Particulates'!$E:$E,MATCH('2017 EPA Data'!$B4444,'Crosswalk Particulates'!$D:$D,0))</f>
        <v>0</v>
      </c>
      <c r="H4444" s="50">
        <f t="shared" si="69"/>
        <v>0</v>
      </c>
    </row>
    <row r="4445" spans="1:8" hidden="1" x14ac:dyDescent="0.25">
      <c r="A4445" s="31" t="s">
        <v>2556</v>
      </c>
      <c r="B4445" s="31" t="s">
        <v>2641</v>
      </c>
      <c r="C4445" s="31" t="s">
        <v>2408</v>
      </c>
      <c r="D4445" s="41">
        <v>5.0544779758970702</v>
      </c>
      <c r="E4445" s="31" t="s">
        <v>2409</v>
      </c>
      <c r="F4445" s="35" t="str">
        <f>INDEX('Crosswalk Particulates'!$B:$B,MATCH('2017 EPA Data'!A4445,'Crosswalk Particulates'!$A:$A,0))</f>
        <v>Commercial Buildings Sector</v>
      </c>
      <c r="G4445" s="39">
        <f>INDEX('Crosswalk Particulates'!$E:$E,MATCH('2017 EPA Data'!$B4445,'Crosswalk Particulates'!$D:$D,0))</f>
        <v>0</v>
      </c>
      <c r="H4445" s="50">
        <f t="shared" si="69"/>
        <v>0</v>
      </c>
    </row>
    <row r="4446" spans="1:8" hidden="1" x14ac:dyDescent="0.25">
      <c r="A4446" s="31" t="s">
        <v>2491</v>
      </c>
      <c r="B4446" s="31" t="s">
        <v>2610</v>
      </c>
      <c r="C4446" s="31" t="s">
        <v>2408</v>
      </c>
      <c r="D4446" s="41">
        <v>5.0434720000000004</v>
      </c>
      <c r="E4446" s="31" t="s">
        <v>2409</v>
      </c>
      <c r="F4446" s="35" t="str">
        <f>INDEX('Crosswalk Particulates'!$B:$B,MATCH('2017 EPA Data'!A4446,'Crosswalk Particulates'!$A:$A,0))</f>
        <v>industry-fuel-biomass</v>
      </c>
      <c r="G4446" s="39">
        <f>INDEX('Crosswalk Particulates'!$E:$E,MATCH('2017 EPA Data'!$B4446,'Crosswalk Particulates'!$D:$D,0))</f>
        <v>0</v>
      </c>
      <c r="H4446" s="50">
        <f t="shared" si="69"/>
        <v>0</v>
      </c>
    </row>
    <row r="4447" spans="1:8" hidden="1" x14ac:dyDescent="0.25">
      <c r="A4447" s="31" t="s">
        <v>2444</v>
      </c>
      <c r="B4447" s="31" t="s">
        <v>2564</v>
      </c>
      <c r="C4447" s="31" t="s">
        <v>2408</v>
      </c>
      <c r="D4447" s="41">
        <v>5.0143115839999997</v>
      </c>
      <c r="E4447" s="31" t="s">
        <v>2409</v>
      </c>
      <c r="F4447" s="35" t="str">
        <f>INDEX('Crosswalk Particulates'!$B:$B,MATCH('2017 EPA Data'!A4447,'Crosswalk Particulates'!$A:$A,0))</f>
        <v>process-other-industry</v>
      </c>
      <c r="G4447" s="39">
        <f>INDEX('Crosswalk Particulates'!$E:$E,MATCH('2017 EPA Data'!$B4447,'Crosswalk Particulates'!$D:$D,0))</f>
        <v>0</v>
      </c>
      <c r="H4447" s="50">
        <f t="shared" si="69"/>
        <v>0</v>
      </c>
    </row>
    <row r="4448" spans="1:8" hidden="1" x14ac:dyDescent="0.25">
      <c r="A4448" s="31" t="s">
        <v>2437</v>
      </c>
      <c r="B4448" s="31" t="s">
        <v>2470</v>
      </c>
      <c r="C4448" s="31" t="s">
        <v>2408</v>
      </c>
      <c r="D4448" s="41">
        <v>5</v>
      </c>
      <c r="E4448" s="31" t="s">
        <v>2409</v>
      </c>
      <c r="F4448" s="35" t="str">
        <f>INDEX('Crosswalk Particulates'!$B:$B,MATCH('2017 EPA Data'!A4448,'Crosswalk Particulates'!$A:$A,0))</f>
        <v>process-other-industry</v>
      </c>
      <c r="G4448" s="39">
        <f>INDEX('Crosswalk Particulates'!$E:$E,MATCH('2017 EPA Data'!$B4448,'Crosswalk Particulates'!$D:$D,0))</f>
        <v>0</v>
      </c>
      <c r="H4448" s="50">
        <f t="shared" si="69"/>
        <v>0</v>
      </c>
    </row>
    <row r="4449" spans="1:8" hidden="1" x14ac:dyDescent="0.25">
      <c r="A4449" s="31" t="s">
        <v>2410</v>
      </c>
      <c r="B4449" s="31" t="s">
        <v>2693</v>
      </c>
      <c r="C4449" s="31" t="s">
        <v>2408</v>
      </c>
      <c r="D4449" s="41">
        <v>5</v>
      </c>
      <c r="E4449" s="31" t="s">
        <v>2409</v>
      </c>
      <c r="F4449" s="35" t="str">
        <f>INDEX('Crosswalk Particulates'!$B:$B,MATCH('2017 EPA Data'!A4449,'Crosswalk Particulates'!$A:$A,0))</f>
        <v>process-other-industry</v>
      </c>
      <c r="G4449" s="39">
        <f>INDEX('Crosswalk Particulates'!$E:$E,MATCH('2017 EPA Data'!$B4449,'Crosswalk Particulates'!$D:$D,0))</f>
        <v>0</v>
      </c>
      <c r="H4449" s="50">
        <f t="shared" si="69"/>
        <v>0</v>
      </c>
    </row>
    <row r="4450" spans="1:8" hidden="1" x14ac:dyDescent="0.25">
      <c r="A4450" s="31" t="s">
        <v>2509</v>
      </c>
      <c r="B4450" s="31" t="s">
        <v>2466</v>
      </c>
      <c r="C4450" s="31" t="s">
        <v>2408</v>
      </c>
      <c r="D4450" s="41">
        <v>5</v>
      </c>
      <c r="E4450" s="31" t="s">
        <v>2409</v>
      </c>
      <c r="F4450" s="35" t="str">
        <f>INDEX('Crosswalk Particulates'!$B:$B,MATCH('2017 EPA Data'!A4450,'Crosswalk Particulates'!$A:$A,0))</f>
        <v>Other-EPA</v>
      </c>
      <c r="G4450" s="39">
        <f>INDEX('Crosswalk Particulates'!$E:$E,MATCH('2017 EPA Data'!$B4450,'Crosswalk Particulates'!$D:$D,0))</f>
        <v>0</v>
      </c>
      <c r="H4450" s="50">
        <f t="shared" si="69"/>
        <v>0</v>
      </c>
    </row>
    <row r="4451" spans="1:8" hidden="1" x14ac:dyDescent="0.25">
      <c r="A4451" s="31" t="s">
        <v>2473</v>
      </c>
      <c r="B4451" s="31" t="s">
        <v>2466</v>
      </c>
      <c r="C4451" s="31" t="s">
        <v>2408</v>
      </c>
      <c r="D4451" s="41">
        <v>5</v>
      </c>
      <c r="E4451" s="31" t="s">
        <v>2409</v>
      </c>
      <c r="F4451" s="35" t="str">
        <f>INDEX('Crosswalk Particulates'!$B:$B,MATCH('2017 EPA Data'!A4451,'Crosswalk Particulates'!$A:$A,0))</f>
        <v>Commercial Buildings Sector</v>
      </c>
      <c r="G4451" s="39">
        <f>INDEX('Crosswalk Particulates'!$E:$E,MATCH('2017 EPA Data'!$B4451,'Crosswalk Particulates'!$D:$D,0))</f>
        <v>0</v>
      </c>
      <c r="H4451" s="50">
        <f t="shared" si="69"/>
        <v>0</v>
      </c>
    </row>
    <row r="4452" spans="1:8" hidden="1" x14ac:dyDescent="0.25">
      <c r="A4452" s="31" t="s">
        <v>2540</v>
      </c>
      <c r="B4452" s="31" t="s">
        <v>2638</v>
      </c>
      <c r="C4452" s="31" t="s">
        <v>2408</v>
      </c>
      <c r="D4452" s="41">
        <v>4.96</v>
      </c>
      <c r="E4452" s="31" t="s">
        <v>2409</v>
      </c>
      <c r="F4452" s="35" t="str">
        <f>INDEX('Crosswalk Particulates'!$B:$B,MATCH('2017 EPA Data'!A4452,'Crosswalk Particulates'!$A:$A,0))</f>
        <v>Electricity Sector</v>
      </c>
      <c r="G4452" s="39">
        <f>INDEX('Crosswalk Particulates'!$E:$E,MATCH('2017 EPA Data'!$B4452,'Crosswalk Particulates'!$D:$D,0))</f>
        <v>0</v>
      </c>
      <c r="H4452" s="50">
        <f t="shared" si="69"/>
        <v>0</v>
      </c>
    </row>
    <row r="4453" spans="1:8" hidden="1" x14ac:dyDescent="0.25">
      <c r="A4453" s="31" t="s">
        <v>2540</v>
      </c>
      <c r="B4453" s="31" t="s">
        <v>2682</v>
      </c>
      <c r="C4453" s="31" t="s">
        <v>2408</v>
      </c>
      <c r="D4453" s="41">
        <v>4.96</v>
      </c>
      <c r="E4453" s="31" t="s">
        <v>2409</v>
      </c>
      <c r="F4453" s="35" t="str">
        <f>INDEX('Crosswalk Particulates'!$B:$B,MATCH('2017 EPA Data'!A4453,'Crosswalk Particulates'!$A:$A,0))</f>
        <v>Electricity Sector</v>
      </c>
      <c r="G4453" s="39">
        <f>INDEX('Crosswalk Particulates'!$E:$E,MATCH('2017 EPA Data'!$B4453,'Crosswalk Particulates'!$D:$D,0))</f>
        <v>0</v>
      </c>
      <c r="H4453" s="50">
        <f t="shared" si="69"/>
        <v>0</v>
      </c>
    </row>
    <row r="4454" spans="1:8" hidden="1" x14ac:dyDescent="0.25">
      <c r="A4454" s="31" t="s">
        <v>2450</v>
      </c>
      <c r="B4454" s="31" t="s">
        <v>2731</v>
      </c>
      <c r="C4454" s="31" t="s">
        <v>2408</v>
      </c>
      <c r="D4454" s="41">
        <v>4.8749000000000002</v>
      </c>
      <c r="E4454" s="31" t="s">
        <v>2409</v>
      </c>
      <c r="F4454" s="35" t="str">
        <f>INDEX('Crosswalk Particulates'!$B:$B,MATCH('2017 EPA Data'!A4454,'Crosswalk Particulates'!$A:$A,0))</f>
        <v>process-waste-industry</v>
      </c>
      <c r="G4454" s="39">
        <f>INDEX('Crosswalk Particulates'!$E:$E,MATCH('2017 EPA Data'!$B4454,'Crosswalk Particulates'!$D:$D,0))</f>
        <v>0</v>
      </c>
      <c r="H4454" s="50">
        <f t="shared" si="69"/>
        <v>0</v>
      </c>
    </row>
    <row r="4455" spans="1:8" hidden="1" x14ac:dyDescent="0.25">
      <c r="A4455" s="31" t="s">
        <v>2483</v>
      </c>
      <c r="B4455" s="31" t="s">
        <v>2588</v>
      </c>
      <c r="C4455" s="31" t="s">
        <v>2408</v>
      </c>
      <c r="D4455" s="41">
        <v>4.8602774999999996</v>
      </c>
      <c r="E4455" s="31" t="s">
        <v>2409</v>
      </c>
      <c r="F4455" s="35" t="str">
        <f>INDEX('Crosswalk Particulates'!$B:$B,MATCH('2017 EPA Data'!A4455,'Crosswalk Particulates'!$A:$A,0))</f>
        <v>process-ngps-industry</v>
      </c>
      <c r="G4455" s="39">
        <f>INDEX('Crosswalk Particulates'!$E:$E,MATCH('2017 EPA Data'!$B4455,'Crosswalk Particulates'!$D:$D,0))</f>
        <v>0</v>
      </c>
      <c r="H4455" s="50">
        <f t="shared" si="69"/>
        <v>0</v>
      </c>
    </row>
    <row r="4456" spans="1:8" hidden="1" x14ac:dyDescent="0.25">
      <c r="A4456" s="31" t="s">
        <v>2472</v>
      </c>
      <c r="B4456" s="31" t="s">
        <v>2586</v>
      </c>
      <c r="C4456" s="31" t="s">
        <v>2408</v>
      </c>
      <c r="D4456" s="41">
        <v>4.8071288248477577</v>
      </c>
      <c r="E4456" s="31" t="s">
        <v>2409</v>
      </c>
      <c r="F4456" s="35" t="str">
        <f>INDEX('Crosswalk Particulates'!$B:$B,MATCH('2017 EPA Data'!A4456,'Crosswalk Particulates'!$A:$A,0))</f>
        <v>Electricity Sector</v>
      </c>
      <c r="G4456" s="39">
        <f>INDEX('Crosswalk Particulates'!$E:$E,MATCH('2017 EPA Data'!$B4456,'Crosswalk Particulates'!$D:$D,0))</f>
        <v>0</v>
      </c>
      <c r="H4456" s="50">
        <f t="shared" si="69"/>
        <v>0</v>
      </c>
    </row>
    <row r="4457" spans="1:8" hidden="1" x14ac:dyDescent="0.25">
      <c r="A4457" s="31" t="s">
        <v>2463</v>
      </c>
      <c r="B4457" s="31" t="s">
        <v>2504</v>
      </c>
      <c r="C4457" s="31" t="s">
        <v>2408</v>
      </c>
      <c r="D4457" s="41">
        <v>4.8</v>
      </c>
      <c r="E4457" s="31" t="s">
        <v>2409</v>
      </c>
      <c r="F4457" s="35" t="str">
        <f>INDEX('Crosswalk Particulates'!$B:$B,MATCH('2017 EPA Data'!A4457,'Crosswalk Particulates'!$A:$A,0))</f>
        <v>process-other-industry</v>
      </c>
      <c r="G4457" s="39">
        <f>INDEX('Crosswalk Particulates'!$E:$E,MATCH('2017 EPA Data'!$B4457,'Crosswalk Particulates'!$D:$D,0))</f>
        <v>0</v>
      </c>
      <c r="H4457" s="50">
        <f t="shared" si="69"/>
        <v>0</v>
      </c>
    </row>
    <row r="4458" spans="1:8" hidden="1" x14ac:dyDescent="0.25">
      <c r="A4458" s="31" t="s">
        <v>2429</v>
      </c>
      <c r="B4458" s="31" t="s">
        <v>2702</v>
      </c>
      <c r="C4458" s="31" t="s">
        <v>2408</v>
      </c>
      <c r="D4458" s="41">
        <v>4.8</v>
      </c>
      <c r="E4458" s="31" t="s">
        <v>2409</v>
      </c>
      <c r="F4458" s="35" t="str">
        <f>INDEX('Crosswalk Particulates'!$B:$B,MATCH('2017 EPA Data'!A4458,'Crosswalk Particulates'!$A:$A,0))</f>
        <v>process-other-industry</v>
      </c>
      <c r="G4458" s="39">
        <f>INDEX('Crosswalk Particulates'!$E:$E,MATCH('2017 EPA Data'!$B4458,'Crosswalk Particulates'!$D:$D,0))</f>
        <v>0</v>
      </c>
      <c r="H4458" s="50">
        <f t="shared" si="69"/>
        <v>0</v>
      </c>
    </row>
    <row r="4459" spans="1:8" hidden="1" x14ac:dyDescent="0.25">
      <c r="A4459" s="31" t="s">
        <v>2510</v>
      </c>
      <c r="B4459" s="31" t="s">
        <v>2567</v>
      </c>
      <c r="C4459" s="31" t="s">
        <v>2408</v>
      </c>
      <c r="D4459" s="41">
        <v>4.7809999999999997</v>
      </c>
      <c r="E4459" s="31" t="s">
        <v>2409</v>
      </c>
      <c r="F4459" s="35" t="str">
        <f>INDEX('Crosswalk Particulates'!$B:$B,MATCH('2017 EPA Data'!A4459,'Crosswalk Particulates'!$A:$A,0))</f>
        <v>process-iron and steel-industry</v>
      </c>
      <c r="G4459" s="39">
        <f>INDEX('Crosswalk Particulates'!$E:$E,MATCH('2017 EPA Data'!$B4459,'Crosswalk Particulates'!$D:$D,0))</f>
        <v>0</v>
      </c>
      <c r="H4459" s="50">
        <f t="shared" si="69"/>
        <v>0</v>
      </c>
    </row>
    <row r="4460" spans="1:8" hidden="1" x14ac:dyDescent="0.25">
      <c r="A4460" s="31" t="s">
        <v>2410</v>
      </c>
      <c r="B4460" s="31" t="s">
        <v>2687</v>
      </c>
      <c r="C4460" s="31" t="s">
        <v>2408</v>
      </c>
      <c r="D4460" s="41">
        <v>4.74</v>
      </c>
      <c r="E4460" s="31" t="s">
        <v>2409</v>
      </c>
      <c r="F4460" s="35" t="str">
        <f>INDEX('Crosswalk Particulates'!$B:$B,MATCH('2017 EPA Data'!A4460,'Crosswalk Particulates'!$A:$A,0))</f>
        <v>process-other-industry</v>
      </c>
      <c r="G4460" s="39">
        <f>INDEX('Crosswalk Particulates'!$E:$E,MATCH('2017 EPA Data'!$B4460,'Crosswalk Particulates'!$D:$D,0))</f>
        <v>0</v>
      </c>
      <c r="H4460" s="50">
        <f t="shared" si="69"/>
        <v>0</v>
      </c>
    </row>
    <row r="4461" spans="1:8" hidden="1" x14ac:dyDescent="0.25">
      <c r="A4461" s="31" t="s">
        <v>2492</v>
      </c>
      <c r="B4461" s="31" t="s">
        <v>2500</v>
      </c>
      <c r="C4461" s="31" t="s">
        <v>2448</v>
      </c>
      <c r="D4461" s="41">
        <v>4.7335269999999996</v>
      </c>
      <c r="E4461" s="31" t="s">
        <v>2413</v>
      </c>
      <c r="F4461" s="35" t="str">
        <f>INDEX('Crosswalk Particulates'!$B:$B,MATCH('2017 EPA Data'!A4461,'Crosswalk Particulates'!$A:$A,0))</f>
        <v>Commercial Buildings Sector</v>
      </c>
      <c r="G4461" s="39" t="str">
        <f>INDEX('Crosswalk Particulates'!$E:$E,MATCH('2017 EPA Data'!$B4461,'Crosswalk Particulates'!$D:$D,0))</f>
        <v>NOX</v>
      </c>
      <c r="H4461" s="50">
        <f t="shared" si="69"/>
        <v>4294188.5676443102</v>
      </c>
    </row>
    <row r="4462" spans="1:8" hidden="1" x14ac:dyDescent="0.25">
      <c r="A4462" s="31" t="s">
        <v>2498</v>
      </c>
      <c r="B4462" s="31" t="s">
        <v>2620</v>
      </c>
      <c r="C4462" s="31" t="s">
        <v>2408</v>
      </c>
      <c r="D4462" s="41">
        <v>4.7232346837000003</v>
      </c>
      <c r="E4462" s="31" t="s">
        <v>2409</v>
      </c>
      <c r="F4462" s="35" t="str">
        <f>INDEX('Crosswalk Particulates'!$B:$B,MATCH('2017 EPA Data'!A4462,'Crosswalk Particulates'!$A:$A,0))</f>
        <v>process-cement-industry</v>
      </c>
      <c r="G4462" s="39">
        <f>INDEX('Crosswalk Particulates'!$E:$E,MATCH('2017 EPA Data'!$B4462,'Crosswalk Particulates'!$D:$D,0))</f>
        <v>0</v>
      </c>
      <c r="H4462" s="50">
        <f t="shared" si="69"/>
        <v>0</v>
      </c>
    </row>
    <row r="4463" spans="1:8" hidden="1" x14ac:dyDescent="0.25">
      <c r="A4463" s="31" t="s">
        <v>2498</v>
      </c>
      <c r="B4463" s="31" t="s">
        <v>2645</v>
      </c>
      <c r="C4463" s="31" t="s">
        <v>2408</v>
      </c>
      <c r="D4463" s="41">
        <v>4.706798</v>
      </c>
      <c r="E4463" s="31" t="s">
        <v>2409</v>
      </c>
      <c r="F4463" s="35" t="str">
        <f>INDEX('Crosswalk Particulates'!$B:$B,MATCH('2017 EPA Data'!A4463,'Crosswalk Particulates'!$A:$A,0))</f>
        <v>process-cement-industry</v>
      </c>
      <c r="G4463" s="39">
        <f>INDEX('Crosswalk Particulates'!$E:$E,MATCH('2017 EPA Data'!$B4463,'Crosswalk Particulates'!$D:$D,0))</f>
        <v>0</v>
      </c>
      <c r="H4463" s="50">
        <f t="shared" si="69"/>
        <v>0</v>
      </c>
    </row>
    <row r="4464" spans="1:8" hidden="1" x14ac:dyDescent="0.25">
      <c r="A4464" s="31" t="s">
        <v>2472</v>
      </c>
      <c r="B4464" s="31" t="s">
        <v>2678</v>
      </c>
      <c r="C4464" s="31" t="s">
        <v>2408</v>
      </c>
      <c r="D4464" s="41">
        <v>4.6980469999999999</v>
      </c>
      <c r="E4464" s="31" t="s">
        <v>2409</v>
      </c>
      <c r="F4464" s="35" t="str">
        <f>INDEX('Crosswalk Particulates'!$B:$B,MATCH('2017 EPA Data'!A4464,'Crosswalk Particulates'!$A:$A,0))</f>
        <v>Electricity Sector</v>
      </c>
      <c r="G4464" s="39">
        <f>INDEX('Crosswalk Particulates'!$E:$E,MATCH('2017 EPA Data'!$B4464,'Crosswalk Particulates'!$D:$D,0))</f>
        <v>0</v>
      </c>
      <c r="H4464" s="50">
        <f t="shared" si="69"/>
        <v>0</v>
      </c>
    </row>
    <row r="4465" spans="1:8" hidden="1" x14ac:dyDescent="0.25">
      <c r="A4465" s="31" t="s">
        <v>2421</v>
      </c>
      <c r="B4465" s="31" t="s">
        <v>2506</v>
      </c>
      <c r="C4465" s="31" t="s">
        <v>2448</v>
      </c>
      <c r="D4465" s="41">
        <v>4.6622061009999998</v>
      </c>
      <c r="E4465" s="31" t="s">
        <v>2413</v>
      </c>
      <c r="F4465" s="35" t="str">
        <f>INDEX('Crosswalk Particulates'!$B:$B,MATCH('2017 EPA Data'!A4465,'Crosswalk Particulates'!$A:$A,0))</f>
        <v>process-other-industry</v>
      </c>
      <c r="G4465" s="39" t="str">
        <f>INDEX('Crosswalk Particulates'!$E:$E,MATCH('2017 EPA Data'!$B4465,'Crosswalk Particulates'!$D:$D,0))</f>
        <v>SOx</v>
      </c>
      <c r="H4465" s="50">
        <f t="shared" si="69"/>
        <v>4229487.2594823595</v>
      </c>
    </row>
    <row r="4466" spans="1:8" hidden="1" x14ac:dyDescent="0.25">
      <c r="A4466" s="31" t="s">
        <v>2493</v>
      </c>
      <c r="B4466" s="31" t="s">
        <v>2674</v>
      </c>
      <c r="C4466" s="31" t="s">
        <v>2408</v>
      </c>
      <c r="D4466" s="41">
        <v>4.6534700000000004</v>
      </c>
      <c r="E4466" s="31" t="s">
        <v>2409</v>
      </c>
      <c r="F4466" s="35" t="str">
        <f>INDEX('Crosswalk Particulates'!$B:$B,MATCH('2017 EPA Data'!A4466,'Crosswalk Particulates'!$A:$A,0))</f>
        <v>process-other-industry</v>
      </c>
      <c r="G4466" s="39">
        <f>INDEX('Crosswalk Particulates'!$E:$E,MATCH('2017 EPA Data'!$B4466,'Crosswalk Particulates'!$D:$D,0))</f>
        <v>0</v>
      </c>
      <c r="H4466" s="50">
        <f t="shared" si="69"/>
        <v>0</v>
      </c>
    </row>
    <row r="4467" spans="1:8" hidden="1" x14ac:dyDescent="0.25">
      <c r="A4467" s="31" t="s">
        <v>2520</v>
      </c>
      <c r="B4467" s="31" t="s">
        <v>2558</v>
      </c>
      <c r="C4467" s="31" t="s">
        <v>2408</v>
      </c>
      <c r="D4467" s="41">
        <v>4.6399999999999997</v>
      </c>
      <c r="E4467" s="31" t="s">
        <v>2409</v>
      </c>
      <c r="F4467" s="35" t="str">
        <f>INDEX('Crosswalk Particulates'!$B:$B,MATCH('2017 EPA Data'!A4467,'Crosswalk Particulates'!$A:$A,0))</f>
        <v>industry-fuel-oil</v>
      </c>
      <c r="G4467" s="39">
        <f>INDEX('Crosswalk Particulates'!$E:$E,MATCH('2017 EPA Data'!$B4467,'Crosswalk Particulates'!$D:$D,0))</f>
        <v>0</v>
      </c>
      <c r="H4467" s="50">
        <f t="shared" si="69"/>
        <v>0</v>
      </c>
    </row>
    <row r="4468" spans="1:8" hidden="1" x14ac:dyDescent="0.25">
      <c r="A4468" s="31" t="s">
        <v>2483</v>
      </c>
      <c r="B4468" s="31" t="s">
        <v>2599</v>
      </c>
      <c r="C4468" s="31" t="s">
        <v>2408</v>
      </c>
      <c r="D4468" s="41">
        <v>4.6010632662799997</v>
      </c>
      <c r="E4468" s="31" t="s">
        <v>2409</v>
      </c>
      <c r="F4468" s="35" t="str">
        <f>INDEX('Crosswalk Particulates'!$B:$B,MATCH('2017 EPA Data'!A4468,'Crosswalk Particulates'!$A:$A,0))</f>
        <v>process-ngps-industry</v>
      </c>
      <c r="G4468" s="39">
        <f>INDEX('Crosswalk Particulates'!$E:$E,MATCH('2017 EPA Data'!$B4468,'Crosswalk Particulates'!$D:$D,0))</f>
        <v>0</v>
      </c>
      <c r="H4468" s="50">
        <f t="shared" si="69"/>
        <v>0</v>
      </c>
    </row>
    <row r="4469" spans="1:8" hidden="1" x14ac:dyDescent="0.25">
      <c r="A4469" s="31" t="s">
        <v>2442</v>
      </c>
      <c r="B4469" s="31" t="s">
        <v>2602</v>
      </c>
      <c r="C4469" s="31" t="s">
        <v>2408</v>
      </c>
      <c r="D4469" s="41">
        <v>4.5999999999999996</v>
      </c>
      <c r="E4469" s="31" t="s">
        <v>2409</v>
      </c>
      <c r="F4469" s="35" t="str">
        <f>INDEX('Crosswalk Particulates'!$B:$B,MATCH('2017 EPA Data'!A4469,'Crosswalk Particulates'!$A:$A,0))</f>
        <v>industry-fuel-natural gas</v>
      </c>
      <c r="G4469" s="39">
        <f>INDEX('Crosswalk Particulates'!$E:$E,MATCH('2017 EPA Data'!$B4469,'Crosswalk Particulates'!$D:$D,0))</f>
        <v>0</v>
      </c>
      <c r="H4469" s="50">
        <f t="shared" si="69"/>
        <v>0</v>
      </c>
    </row>
    <row r="4470" spans="1:8" hidden="1" x14ac:dyDescent="0.25">
      <c r="A4470" s="31" t="s">
        <v>2493</v>
      </c>
      <c r="B4470" s="31" t="s">
        <v>2636</v>
      </c>
      <c r="C4470" s="31" t="s">
        <v>2408</v>
      </c>
      <c r="D4470" s="41">
        <v>4.58</v>
      </c>
      <c r="E4470" s="31" t="s">
        <v>2409</v>
      </c>
      <c r="F4470" s="35" t="str">
        <f>INDEX('Crosswalk Particulates'!$B:$B,MATCH('2017 EPA Data'!A4470,'Crosswalk Particulates'!$A:$A,0))</f>
        <v>process-other-industry</v>
      </c>
      <c r="G4470" s="39">
        <f>INDEX('Crosswalk Particulates'!$E:$E,MATCH('2017 EPA Data'!$B4470,'Crosswalk Particulates'!$D:$D,0))</f>
        <v>0</v>
      </c>
      <c r="H4470" s="50">
        <f t="shared" si="69"/>
        <v>0</v>
      </c>
    </row>
    <row r="4471" spans="1:8" hidden="1" x14ac:dyDescent="0.25">
      <c r="A4471" s="31" t="s">
        <v>2477</v>
      </c>
      <c r="B4471" s="31" t="s">
        <v>2670</v>
      </c>
      <c r="C4471" s="31" t="s">
        <v>2408</v>
      </c>
      <c r="D4471" s="41">
        <v>4.4708810000000003</v>
      </c>
      <c r="E4471" s="31" t="s">
        <v>2409</v>
      </c>
      <c r="F4471" s="35" t="str">
        <f>INDEX('Crosswalk Particulates'!$B:$B,MATCH('2017 EPA Data'!A4471,'Crosswalk Particulates'!$A:$A,0))</f>
        <v>process-other-industry</v>
      </c>
      <c r="G4471" s="39">
        <f>INDEX('Crosswalk Particulates'!$E:$E,MATCH('2017 EPA Data'!$B4471,'Crosswalk Particulates'!$D:$D,0))</f>
        <v>0</v>
      </c>
      <c r="H4471" s="50">
        <f t="shared" si="69"/>
        <v>0</v>
      </c>
    </row>
    <row r="4472" spans="1:8" hidden="1" x14ac:dyDescent="0.25">
      <c r="A4472" s="31" t="s">
        <v>2437</v>
      </c>
      <c r="B4472" s="31" t="s">
        <v>2553</v>
      </c>
      <c r="C4472" s="31" t="s">
        <v>2408</v>
      </c>
      <c r="D4472" s="41">
        <v>4.4388680000000003</v>
      </c>
      <c r="E4472" s="31" t="s">
        <v>2409</v>
      </c>
      <c r="F4472" s="35" t="str">
        <f>INDEX('Crosswalk Particulates'!$B:$B,MATCH('2017 EPA Data'!A4472,'Crosswalk Particulates'!$A:$A,0))</f>
        <v>process-other-industry</v>
      </c>
      <c r="G4472" s="39">
        <f>INDEX('Crosswalk Particulates'!$E:$E,MATCH('2017 EPA Data'!$B4472,'Crosswalk Particulates'!$D:$D,0))</f>
        <v>0</v>
      </c>
      <c r="H4472" s="50">
        <f t="shared" si="69"/>
        <v>0</v>
      </c>
    </row>
    <row r="4473" spans="1:8" hidden="1" x14ac:dyDescent="0.25">
      <c r="A4473" s="31" t="s">
        <v>2433</v>
      </c>
      <c r="B4473" s="31" t="s">
        <v>2552</v>
      </c>
      <c r="C4473" s="31" t="s">
        <v>2408</v>
      </c>
      <c r="D4473" s="41">
        <v>4.4092064300000002</v>
      </c>
      <c r="E4473" s="31" t="s">
        <v>2409</v>
      </c>
      <c r="F4473" s="35" t="str">
        <f>INDEX('Crosswalk Particulates'!$B:$B,MATCH('2017 EPA Data'!A4473,'Crosswalk Particulates'!$A:$A,0))</f>
        <v>process-ngps-industry</v>
      </c>
      <c r="G4473" s="39">
        <f>INDEX('Crosswalk Particulates'!$E:$E,MATCH('2017 EPA Data'!$B4473,'Crosswalk Particulates'!$D:$D,0))</f>
        <v>0</v>
      </c>
      <c r="H4473" s="50">
        <f t="shared" si="69"/>
        <v>0</v>
      </c>
    </row>
    <row r="4474" spans="1:8" hidden="1" x14ac:dyDescent="0.25">
      <c r="A4474" s="31" t="s">
        <v>2555</v>
      </c>
      <c r="B4474" s="31" t="s">
        <v>2534</v>
      </c>
      <c r="C4474" s="31" t="s">
        <v>2408</v>
      </c>
      <c r="D4474" s="41">
        <v>4.4062506274690607</v>
      </c>
      <c r="E4474" s="31" t="s">
        <v>2409</v>
      </c>
      <c r="F4474" s="35" t="str">
        <f>INDEX('Crosswalk Particulates'!$B:$B,MATCH('2017 EPA Data'!A4474,'Crosswalk Particulates'!$A:$A,0))</f>
        <v>Commercial Buildings Sector</v>
      </c>
      <c r="G4474" s="39">
        <f>INDEX('Crosswalk Particulates'!$E:$E,MATCH('2017 EPA Data'!$B4474,'Crosswalk Particulates'!$D:$D,0))</f>
        <v>0</v>
      </c>
      <c r="H4474" s="50">
        <f t="shared" si="69"/>
        <v>0</v>
      </c>
    </row>
    <row r="4475" spans="1:8" hidden="1" x14ac:dyDescent="0.25">
      <c r="A4475" s="31" t="s">
        <v>2456</v>
      </c>
      <c r="B4475" s="31" t="s">
        <v>2526</v>
      </c>
      <c r="C4475" s="31" t="s">
        <v>2408</v>
      </c>
      <c r="D4475" s="41">
        <v>4.3807380599999997</v>
      </c>
      <c r="E4475" s="31" t="s">
        <v>2409</v>
      </c>
      <c r="F4475" s="35" t="str">
        <f>INDEX('Crosswalk Particulates'!$B:$B,MATCH('2017 EPA Data'!A4475,'Crosswalk Particulates'!$A:$A,0))</f>
        <v>Electricity Sector</v>
      </c>
      <c r="G4475" s="39">
        <f>INDEX('Crosswalk Particulates'!$E:$E,MATCH('2017 EPA Data'!$B4475,'Crosswalk Particulates'!$D:$D,0))</f>
        <v>0</v>
      </c>
      <c r="H4475" s="50">
        <f t="shared" si="69"/>
        <v>0</v>
      </c>
    </row>
    <row r="4476" spans="1:8" hidden="1" x14ac:dyDescent="0.25">
      <c r="A4476" s="31" t="s">
        <v>2538</v>
      </c>
      <c r="B4476" s="31" t="s">
        <v>2578</v>
      </c>
      <c r="C4476" s="31" t="s">
        <v>2408</v>
      </c>
      <c r="D4476" s="41">
        <v>4.38</v>
      </c>
      <c r="E4476" s="31" t="s">
        <v>2409</v>
      </c>
      <c r="F4476" s="35" t="str">
        <f>INDEX('Crosswalk Particulates'!$B:$B,MATCH('2017 EPA Data'!A4476,'Crosswalk Particulates'!$A:$A,0))</f>
        <v>process-mining-industry</v>
      </c>
      <c r="G4476" s="39">
        <f>INDEX('Crosswalk Particulates'!$E:$E,MATCH('2017 EPA Data'!$B4476,'Crosswalk Particulates'!$D:$D,0))</f>
        <v>0</v>
      </c>
      <c r="H4476" s="50">
        <f t="shared" si="69"/>
        <v>0</v>
      </c>
    </row>
    <row r="4477" spans="1:8" hidden="1" x14ac:dyDescent="0.25">
      <c r="A4477" s="31" t="s">
        <v>2499</v>
      </c>
      <c r="B4477" s="31" t="s">
        <v>2511</v>
      </c>
      <c r="C4477" s="31" t="s">
        <v>2408</v>
      </c>
      <c r="D4477" s="41">
        <v>4.3608950359999996</v>
      </c>
      <c r="E4477" s="31" t="s">
        <v>2409</v>
      </c>
      <c r="F4477" s="35" t="str">
        <f>INDEX('Crosswalk Particulates'!$B:$B,MATCH('2017 EPA Data'!A4477,'Crosswalk Particulates'!$A:$A,0))</f>
        <v>Electricity Sector</v>
      </c>
      <c r="G4477" s="39">
        <f>INDEX('Crosswalk Particulates'!$E:$E,MATCH('2017 EPA Data'!$B4477,'Crosswalk Particulates'!$D:$D,0))</f>
        <v>0</v>
      </c>
      <c r="H4477" s="50">
        <f t="shared" si="69"/>
        <v>0</v>
      </c>
    </row>
    <row r="4478" spans="1:8" hidden="1" x14ac:dyDescent="0.25">
      <c r="A4478" s="31" t="s">
        <v>2555</v>
      </c>
      <c r="B4478" s="31" t="s">
        <v>2601</v>
      </c>
      <c r="C4478" s="31" t="s">
        <v>2408</v>
      </c>
      <c r="D4478" s="41">
        <v>4.3509099999999998</v>
      </c>
      <c r="E4478" s="31" t="s">
        <v>2409</v>
      </c>
      <c r="F4478" s="35" t="str">
        <f>INDEX('Crosswalk Particulates'!$B:$B,MATCH('2017 EPA Data'!A4478,'Crosswalk Particulates'!$A:$A,0))</f>
        <v>Commercial Buildings Sector</v>
      </c>
      <c r="G4478" s="39">
        <f>INDEX('Crosswalk Particulates'!$E:$E,MATCH('2017 EPA Data'!$B4478,'Crosswalk Particulates'!$D:$D,0))</f>
        <v>0</v>
      </c>
      <c r="H4478" s="50">
        <f t="shared" si="69"/>
        <v>0</v>
      </c>
    </row>
    <row r="4479" spans="1:8" hidden="1" x14ac:dyDescent="0.25">
      <c r="A4479" s="31" t="s">
        <v>2523</v>
      </c>
      <c r="B4479" s="31" t="s">
        <v>2517</v>
      </c>
      <c r="C4479" s="31" t="s">
        <v>2408</v>
      </c>
      <c r="D4479" s="41">
        <v>4.329154749643636</v>
      </c>
      <c r="E4479" s="31" t="s">
        <v>2409</v>
      </c>
      <c r="F4479" s="35" t="str">
        <f>INDEX('Crosswalk Particulates'!$B:$B,MATCH('2017 EPA Data'!A4479,'Crosswalk Particulates'!$A:$A,0))</f>
        <v>industry-fuel-other</v>
      </c>
      <c r="G4479" s="39">
        <f>INDEX('Crosswalk Particulates'!$E:$E,MATCH('2017 EPA Data'!$B4479,'Crosswalk Particulates'!$D:$D,0))</f>
        <v>0</v>
      </c>
      <c r="H4479" s="50">
        <f t="shared" si="69"/>
        <v>0</v>
      </c>
    </row>
    <row r="4480" spans="1:8" hidden="1" x14ac:dyDescent="0.25">
      <c r="A4480" s="31" t="s">
        <v>2429</v>
      </c>
      <c r="B4480" s="31" t="s">
        <v>2580</v>
      </c>
      <c r="C4480" s="31" t="s">
        <v>2408</v>
      </c>
      <c r="D4480" s="41">
        <v>4.3191189999999997</v>
      </c>
      <c r="E4480" s="31" t="s">
        <v>2409</v>
      </c>
      <c r="F4480" s="35" t="str">
        <f>INDEX('Crosswalk Particulates'!$B:$B,MATCH('2017 EPA Data'!A4480,'Crosswalk Particulates'!$A:$A,0))</f>
        <v>process-other-industry</v>
      </c>
      <c r="G4480" s="39">
        <f>INDEX('Crosswalk Particulates'!$E:$E,MATCH('2017 EPA Data'!$B4480,'Crosswalk Particulates'!$D:$D,0))</f>
        <v>0</v>
      </c>
      <c r="H4480" s="50">
        <f t="shared" si="69"/>
        <v>0</v>
      </c>
    </row>
    <row r="4481" spans="1:8" hidden="1" x14ac:dyDescent="0.25">
      <c r="A4481" s="31" t="s">
        <v>2491</v>
      </c>
      <c r="B4481" s="31" t="s">
        <v>2542</v>
      </c>
      <c r="C4481" s="31" t="s">
        <v>2408</v>
      </c>
      <c r="D4481" s="41">
        <v>4.3112767452409448</v>
      </c>
      <c r="E4481" s="31" t="s">
        <v>2409</v>
      </c>
      <c r="F4481" s="35" t="str">
        <f>INDEX('Crosswalk Particulates'!$B:$B,MATCH('2017 EPA Data'!A4481,'Crosswalk Particulates'!$A:$A,0))</f>
        <v>industry-fuel-biomass</v>
      </c>
      <c r="G4481" s="39">
        <f>INDEX('Crosswalk Particulates'!$E:$E,MATCH('2017 EPA Data'!$B4481,'Crosswalk Particulates'!$D:$D,0))</f>
        <v>0</v>
      </c>
      <c r="H4481" s="50">
        <f t="shared" si="69"/>
        <v>0</v>
      </c>
    </row>
    <row r="4482" spans="1:8" hidden="1" x14ac:dyDescent="0.25">
      <c r="A4482" s="31" t="s">
        <v>2450</v>
      </c>
      <c r="B4482" s="31" t="s">
        <v>2663</v>
      </c>
      <c r="C4482" s="31" t="s">
        <v>2408</v>
      </c>
      <c r="D4482" s="41">
        <v>4.3019999999999996</v>
      </c>
      <c r="E4482" s="31" t="s">
        <v>2409</v>
      </c>
      <c r="F4482" s="35" t="str">
        <f>INDEX('Crosswalk Particulates'!$B:$B,MATCH('2017 EPA Data'!A4482,'Crosswalk Particulates'!$A:$A,0))</f>
        <v>process-waste-industry</v>
      </c>
      <c r="G4482" s="39">
        <f>INDEX('Crosswalk Particulates'!$E:$E,MATCH('2017 EPA Data'!$B4482,'Crosswalk Particulates'!$D:$D,0))</f>
        <v>0</v>
      </c>
      <c r="H4482" s="50">
        <f t="shared" si="69"/>
        <v>0</v>
      </c>
    </row>
    <row r="4483" spans="1:8" hidden="1" x14ac:dyDescent="0.25">
      <c r="A4483" s="31" t="s">
        <v>2410</v>
      </c>
      <c r="B4483" s="31" t="s">
        <v>2534</v>
      </c>
      <c r="C4483" s="31" t="s">
        <v>2408</v>
      </c>
      <c r="D4483" s="41">
        <v>4.2997191082266051</v>
      </c>
      <c r="E4483" s="31" t="s">
        <v>2409</v>
      </c>
      <c r="F4483" s="35" t="str">
        <f>INDEX('Crosswalk Particulates'!$B:$B,MATCH('2017 EPA Data'!A4483,'Crosswalk Particulates'!$A:$A,0))</f>
        <v>process-other-industry</v>
      </c>
      <c r="G4483" s="39">
        <f>INDEX('Crosswalk Particulates'!$E:$E,MATCH('2017 EPA Data'!$B4483,'Crosswalk Particulates'!$D:$D,0))</f>
        <v>0</v>
      </c>
      <c r="H4483" s="50">
        <f t="shared" si="69"/>
        <v>0</v>
      </c>
    </row>
    <row r="4484" spans="1:8" hidden="1" x14ac:dyDescent="0.25">
      <c r="A4484" s="31" t="s">
        <v>2556</v>
      </c>
      <c r="B4484" s="31" t="s">
        <v>2674</v>
      </c>
      <c r="C4484" s="31" t="s">
        <v>2408</v>
      </c>
      <c r="D4484" s="41">
        <v>4.2837300000000003</v>
      </c>
      <c r="E4484" s="31" t="s">
        <v>2409</v>
      </c>
      <c r="F4484" s="35" t="str">
        <f>INDEX('Crosswalk Particulates'!$B:$B,MATCH('2017 EPA Data'!A4484,'Crosswalk Particulates'!$A:$A,0))</f>
        <v>Commercial Buildings Sector</v>
      </c>
      <c r="G4484" s="39">
        <f>INDEX('Crosswalk Particulates'!$E:$E,MATCH('2017 EPA Data'!$B4484,'Crosswalk Particulates'!$D:$D,0))</f>
        <v>0</v>
      </c>
      <c r="H4484" s="50">
        <f t="shared" ref="H4484:H4547" si="70">IF(E4484="TON",D4484/metricton_to_shortton,0)*10^6</f>
        <v>0</v>
      </c>
    </row>
    <row r="4485" spans="1:8" hidden="1" x14ac:dyDescent="0.25">
      <c r="A4485" s="31" t="s">
        <v>2520</v>
      </c>
      <c r="B4485" s="31" t="s">
        <v>2664</v>
      </c>
      <c r="C4485" s="31" t="s">
        <v>2408</v>
      </c>
      <c r="D4485" s="41">
        <v>4.2</v>
      </c>
      <c r="E4485" s="31" t="s">
        <v>2409</v>
      </c>
      <c r="F4485" s="35" t="str">
        <f>INDEX('Crosswalk Particulates'!$B:$B,MATCH('2017 EPA Data'!A4485,'Crosswalk Particulates'!$A:$A,0))</f>
        <v>industry-fuel-oil</v>
      </c>
      <c r="G4485" s="39">
        <f>INDEX('Crosswalk Particulates'!$E:$E,MATCH('2017 EPA Data'!$B4485,'Crosswalk Particulates'!$D:$D,0))</f>
        <v>0</v>
      </c>
      <c r="H4485" s="50">
        <f t="shared" si="70"/>
        <v>0</v>
      </c>
    </row>
    <row r="4486" spans="1:8" hidden="1" x14ac:dyDescent="0.25">
      <c r="A4486" s="31" t="s">
        <v>2438</v>
      </c>
      <c r="B4486" s="31" t="s">
        <v>2608</v>
      </c>
      <c r="C4486" s="31" t="s">
        <v>2408</v>
      </c>
      <c r="D4486" s="41">
        <v>4.1712186999999998</v>
      </c>
      <c r="E4486" s="31" t="s">
        <v>2409</v>
      </c>
      <c r="F4486" s="35" t="str">
        <f>INDEX('Crosswalk Particulates'!$B:$B,MATCH('2017 EPA Data'!A4486,'Crosswalk Particulates'!$A:$A,0))</f>
        <v>process-other-industry</v>
      </c>
      <c r="G4486" s="39">
        <f>INDEX('Crosswalk Particulates'!$E:$E,MATCH('2017 EPA Data'!$B4486,'Crosswalk Particulates'!$D:$D,0))</f>
        <v>0</v>
      </c>
      <c r="H4486" s="50">
        <f t="shared" si="70"/>
        <v>0</v>
      </c>
    </row>
    <row r="4487" spans="1:8" hidden="1" x14ac:dyDescent="0.25">
      <c r="A4487" s="31" t="s">
        <v>2421</v>
      </c>
      <c r="B4487" s="31" t="s">
        <v>2642</v>
      </c>
      <c r="C4487" s="31" t="s">
        <v>2408</v>
      </c>
      <c r="D4487" s="41">
        <v>4.1579370000000004</v>
      </c>
      <c r="E4487" s="31" t="s">
        <v>2409</v>
      </c>
      <c r="F4487" s="35" t="str">
        <f>INDEX('Crosswalk Particulates'!$B:$B,MATCH('2017 EPA Data'!A4487,'Crosswalk Particulates'!$A:$A,0))</f>
        <v>process-other-industry</v>
      </c>
      <c r="G4487" s="39">
        <f>INDEX('Crosswalk Particulates'!$E:$E,MATCH('2017 EPA Data'!$B4487,'Crosswalk Particulates'!$D:$D,0))</f>
        <v>0</v>
      </c>
      <c r="H4487" s="50">
        <f t="shared" si="70"/>
        <v>0</v>
      </c>
    </row>
    <row r="4488" spans="1:8" hidden="1" x14ac:dyDescent="0.25">
      <c r="A4488" s="31" t="s">
        <v>2444</v>
      </c>
      <c r="B4488" s="31" t="s">
        <v>2558</v>
      </c>
      <c r="C4488" s="31" t="s">
        <v>2408</v>
      </c>
      <c r="D4488" s="41">
        <v>4.13</v>
      </c>
      <c r="E4488" s="31" t="s">
        <v>2409</v>
      </c>
      <c r="F4488" s="35" t="str">
        <f>INDEX('Crosswalk Particulates'!$B:$B,MATCH('2017 EPA Data'!A4488,'Crosswalk Particulates'!$A:$A,0))</f>
        <v>process-other-industry</v>
      </c>
      <c r="G4488" s="39">
        <f>INDEX('Crosswalk Particulates'!$E:$E,MATCH('2017 EPA Data'!$B4488,'Crosswalk Particulates'!$D:$D,0))</f>
        <v>0</v>
      </c>
      <c r="H4488" s="50">
        <f t="shared" si="70"/>
        <v>0</v>
      </c>
    </row>
    <row r="4489" spans="1:8" hidden="1" x14ac:dyDescent="0.25">
      <c r="A4489" s="31" t="s">
        <v>2463</v>
      </c>
      <c r="B4489" s="31" t="s">
        <v>2525</v>
      </c>
      <c r="D4489" s="41">
        <v>4.1099388006000002</v>
      </c>
      <c r="E4489" s="31" t="s">
        <v>2413</v>
      </c>
      <c r="F4489" s="35" t="str">
        <f>INDEX('Crosswalk Particulates'!$B:$B,MATCH('2017 EPA Data'!A4489,'Crosswalk Particulates'!$A:$A,0))</f>
        <v>process-other-industry</v>
      </c>
      <c r="G4489" s="39" t="str">
        <f>INDEX('Crosswalk Particulates'!$E:$E,MATCH('2017 EPA Data'!$B4489,'Crosswalk Particulates'!$D:$D,0))</f>
        <v>OC</v>
      </c>
      <c r="H4489" s="50">
        <f t="shared" si="70"/>
        <v>3728478.1963331555</v>
      </c>
    </row>
    <row r="4490" spans="1:8" hidden="1" x14ac:dyDescent="0.25">
      <c r="A4490" s="31" t="s">
        <v>2555</v>
      </c>
      <c r="B4490" s="31" t="s">
        <v>2537</v>
      </c>
      <c r="C4490" s="31" t="s">
        <v>2408</v>
      </c>
      <c r="D4490" s="41">
        <v>4.1057964872000001</v>
      </c>
      <c r="E4490" s="31" t="s">
        <v>2409</v>
      </c>
      <c r="F4490" s="35" t="str">
        <f>INDEX('Crosswalk Particulates'!$B:$B,MATCH('2017 EPA Data'!A4490,'Crosswalk Particulates'!$A:$A,0))</f>
        <v>Commercial Buildings Sector</v>
      </c>
      <c r="G4490" s="39">
        <f>INDEX('Crosswalk Particulates'!$E:$E,MATCH('2017 EPA Data'!$B4490,'Crosswalk Particulates'!$D:$D,0))</f>
        <v>0</v>
      </c>
      <c r="H4490" s="50">
        <f t="shared" si="70"/>
        <v>0</v>
      </c>
    </row>
    <row r="4491" spans="1:8" hidden="1" x14ac:dyDescent="0.25">
      <c r="A4491" s="31" t="s">
        <v>2429</v>
      </c>
      <c r="B4491" s="31" t="s">
        <v>2671</v>
      </c>
      <c r="C4491" s="31" t="s">
        <v>2408</v>
      </c>
      <c r="D4491" s="41">
        <v>4.1021059639999997</v>
      </c>
      <c r="E4491" s="31" t="s">
        <v>2409</v>
      </c>
      <c r="F4491" s="35" t="str">
        <f>INDEX('Crosswalk Particulates'!$B:$B,MATCH('2017 EPA Data'!A4491,'Crosswalk Particulates'!$A:$A,0))</f>
        <v>process-other-industry</v>
      </c>
      <c r="G4491" s="39">
        <f>INDEX('Crosswalk Particulates'!$E:$E,MATCH('2017 EPA Data'!$B4491,'Crosswalk Particulates'!$D:$D,0))</f>
        <v>0</v>
      </c>
      <c r="H4491" s="50">
        <f t="shared" si="70"/>
        <v>0</v>
      </c>
    </row>
    <row r="4492" spans="1:8" hidden="1" x14ac:dyDescent="0.25">
      <c r="A4492" s="31" t="s">
        <v>2442</v>
      </c>
      <c r="B4492" s="31" t="s">
        <v>2672</v>
      </c>
      <c r="C4492" s="31" t="s">
        <v>2408</v>
      </c>
      <c r="D4492" s="41">
        <v>4.0963417523387298</v>
      </c>
      <c r="E4492" s="31" t="s">
        <v>2409</v>
      </c>
      <c r="F4492" s="35" t="str">
        <f>INDEX('Crosswalk Particulates'!$B:$B,MATCH('2017 EPA Data'!A4492,'Crosswalk Particulates'!$A:$A,0))</f>
        <v>industry-fuel-natural gas</v>
      </c>
      <c r="G4492" s="39">
        <f>INDEX('Crosswalk Particulates'!$E:$E,MATCH('2017 EPA Data'!$B4492,'Crosswalk Particulates'!$D:$D,0))</f>
        <v>0</v>
      </c>
      <c r="H4492" s="50">
        <f t="shared" si="70"/>
        <v>0</v>
      </c>
    </row>
    <row r="4493" spans="1:8" hidden="1" x14ac:dyDescent="0.25">
      <c r="A4493" s="31" t="s">
        <v>2614</v>
      </c>
      <c r="B4493" s="31" t="s">
        <v>2505</v>
      </c>
      <c r="C4493" s="31" t="s">
        <v>2408</v>
      </c>
      <c r="D4493" s="41">
        <v>4.0950460187499029</v>
      </c>
      <c r="E4493" s="31" t="s">
        <v>2409</v>
      </c>
      <c r="F4493" s="35" t="str">
        <f>INDEX('Crosswalk Particulates'!$B:$B,MATCH('2017 EPA Data'!A4493,'Crosswalk Particulates'!$A:$A,0))</f>
        <v>Residential Buildings Sector</v>
      </c>
      <c r="G4493" s="39">
        <f>INDEX('Crosswalk Particulates'!$E:$E,MATCH('2017 EPA Data'!$B4493,'Crosswalk Particulates'!$D:$D,0))</f>
        <v>0</v>
      </c>
      <c r="H4493" s="50">
        <f t="shared" si="70"/>
        <v>0</v>
      </c>
    </row>
    <row r="4494" spans="1:8" hidden="1" x14ac:dyDescent="0.25">
      <c r="A4494" s="31" t="s">
        <v>2463</v>
      </c>
      <c r="B4494" s="31" t="s">
        <v>2407</v>
      </c>
      <c r="C4494" s="31" t="s">
        <v>2408</v>
      </c>
      <c r="D4494" s="41">
        <v>4</v>
      </c>
      <c r="E4494" s="31" t="s">
        <v>2409</v>
      </c>
      <c r="F4494" s="35" t="str">
        <f>INDEX('Crosswalk Particulates'!$B:$B,MATCH('2017 EPA Data'!A4494,'Crosswalk Particulates'!$A:$A,0))</f>
        <v>process-other-industry</v>
      </c>
      <c r="G4494" s="39">
        <f>INDEX('Crosswalk Particulates'!$E:$E,MATCH('2017 EPA Data'!$B4494,'Crosswalk Particulates'!$D:$D,0))</f>
        <v>0</v>
      </c>
      <c r="H4494" s="50">
        <f t="shared" si="70"/>
        <v>0</v>
      </c>
    </row>
    <row r="4495" spans="1:8" hidden="1" x14ac:dyDescent="0.25">
      <c r="A4495" s="31" t="s">
        <v>2560</v>
      </c>
      <c r="B4495" s="31" t="s">
        <v>2533</v>
      </c>
      <c r="C4495" s="31" t="s">
        <v>2408</v>
      </c>
      <c r="D4495" s="41">
        <v>3.9972240459999999</v>
      </c>
      <c r="E4495" s="31" t="s">
        <v>2409</v>
      </c>
      <c r="F4495" s="35" t="str">
        <f>INDEX('Crosswalk Particulates'!$B:$B,MATCH('2017 EPA Data'!A4495,'Crosswalk Particulates'!$A:$A,0))</f>
        <v>Commercial Buildings Sector</v>
      </c>
      <c r="G4495" s="39">
        <f>INDEX('Crosswalk Particulates'!$E:$E,MATCH('2017 EPA Data'!$B4495,'Crosswalk Particulates'!$D:$D,0))</f>
        <v>0</v>
      </c>
      <c r="H4495" s="50">
        <f t="shared" si="70"/>
        <v>0</v>
      </c>
    </row>
    <row r="4496" spans="1:8" hidden="1" x14ac:dyDescent="0.25">
      <c r="A4496" s="31" t="s">
        <v>2472</v>
      </c>
      <c r="B4496" s="31" t="s">
        <v>2537</v>
      </c>
      <c r="C4496" s="31" t="s">
        <v>2408</v>
      </c>
      <c r="D4496" s="41">
        <v>3.9965959999999998</v>
      </c>
      <c r="E4496" s="31" t="s">
        <v>2409</v>
      </c>
      <c r="F4496" s="35" t="str">
        <f>INDEX('Crosswalk Particulates'!$B:$B,MATCH('2017 EPA Data'!A4496,'Crosswalk Particulates'!$A:$A,0))</f>
        <v>Electricity Sector</v>
      </c>
      <c r="G4496" s="39">
        <f>INDEX('Crosswalk Particulates'!$E:$E,MATCH('2017 EPA Data'!$B4496,'Crosswalk Particulates'!$D:$D,0))</f>
        <v>0</v>
      </c>
      <c r="H4496" s="50">
        <f t="shared" si="70"/>
        <v>0</v>
      </c>
    </row>
    <row r="4497" spans="1:8" hidden="1" x14ac:dyDescent="0.25">
      <c r="A4497" s="31" t="s">
        <v>2483</v>
      </c>
      <c r="B4497" s="31" t="s">
        <v>2589</v>
      </c>
      <c r="C4497" s="31" t="s">
        <v>2412</v>
      </c>
      <c r="D4497" s="41">
        <v>3.9964653029999999</v>
      </c>
      <c r="E4497" s="31" t="s">
        <v>2413</v>
      </c>
      <c r="F4497" s="35" t="str">
        <f>INDEX('Crosswalk Particulates'!$B:$B,MATCH('2017 EPA Data'!A4497,'Crosswalk Particulates'!$A:$A,0))</f>
        <v>process-ngps-industry</v>
      </c>
      <c r="G4497" s="39" t="str">
        <f>INDEX('Crosswalk Particulates'!$E:$E,MATCH('2017 EPA Data'!$B4497,'Crosswalk Particulates'!$D:$D,0))</f>
        <v>N2O</v>
      </c>
      <c r="H4497" s="50">
        <f t="shared" si="70"/>
        <v>3625536.6484927111</v>
      </c>
    </row>
    <row r="4498" spans="1:8" hidden="1" x14ac:dyDescent="0.25">
      <c r="A4498" s="31" t="s">
        <v>2487</v>
      </c>
      <c r="B4498" s="31" t="s">
        <v>2586</v>
      </c>
      <c r="C4498" s="31" t="s">
        <v>2408</v>
      </c>
      <c r="D4498" s="41">
        <v>3.9793790751775999</v>
      </c>
      <c r="E4498" s="31" t="s">
        <v>2409</v>
      </c>
      <c r="F4498" s="35" t="str">
        <f>INDEX('Crosswalk Particulates'!$B:$B,MATCH('2017 EPA Data'!A4498,'Crosswalk Particulates'!$A:$A,0))</f>
        <v>industry-fuel-coal</v>
      </c>
      <c r="G4498" s="39">
        <f>INDEX('Crosswalk Particulates'!$E:$E,MATCH('2017 EPA Data'!$B4498,'Crosswalk Particulates'!$D:$D,0))</f>
        <v>0</v>
      </c>
      <c r="H4498" s="50">
        <f t="shared" si="70"/>
        <v>0</v>
      </c>
    </row>
    <row r="4499" spans="1:8" hidden="1" x14ac:dyDescent="0.25">
      <c r="A4499" s="31" t="s">
        <v>2456</v>
      </c>
      <c r="B4499" s="31" t="s">
        <v>2534</v>
      </c>
      <c r="C4499" s="31" t="s">
        <v>2408</v>
      </c>
      <c r="D4499" s="41">
        <v>3.9772026682359001</v>
      </c>
      <c r="E4499" s="31" t="s">
        <v>2409</v>
      </c>
      <c r="F4499" s="35" t="str">
        <f>INDEX('Crosswalk Particulates'!$B:$B,MATCH('2017 EPA Data'!A4499,'Crosswalk Particulates'!$A:$A,0))</f>
        <v>Electricity Sector</v>
      </c>
      <c r="G4499" s="39">
        <f>INDEX('Crosswalk Particulates'!$E:$E,MATCH('2017 EPA Data'!$B4499,'Crosswalk Particulates'!$D:$D,0))</f>
        <v>0</v>
      </c>
      <c r="H4499" s="50">
        <f t="shared" si="70"/>
        <v>0</v>
      </c>
    </row>
    <row r="4500" spans="1:8" hidden="1" x14ac:dyDescent="0.25">
      <c r="A4500" s="31" t="s">
        <v>2538</v>
      </c>
      <c r="B4500" s="31" t="s">
        <v>2416</v>
      </c>
      <c r="C4500" s="31" t="s">
        <v>2408</v>
      </c>
      <c r="D4500" s="41">
        <v>3.9590757000000001</v>
      </c>
      <c r="E4500" s="31" t="s">
        <v>2409</v>
      </c>
      <c r="F4500" s="35" t="str">
        <f>INDEX('Crosswalk Particulates'!$B:$B,MATCH('2017 EPA Data'!A4500,'Crosswalk Particulates'!$A:$A,0))</f>
        <v>process-mining-industry</v>
      </c>
      <c r="G4500" s="39">
        <f>INDEX('Crosswalk Particulates'!$E:$E,MATCH('2017 EPA Data'!$B4500,'Crosswalk Particulates'!$D:$D,0))</f>
        <v>0</v>
      </c>
      <c r="H4500" s="50">
        <f t="shared" si="70"/>
        <v>0</v>
      </c>
    </row>
    <row r="4501" spans="1:8" hidden="1" x14ac:dyDescent="0.25">
      <c r="A4501" s="31" t="s">
        <v>2583</v>
      </c>
      <c r="B4501" s="31" t="s">
        <v>2528</v>
      </c>
      <c r="C4501" s="31" t="s">
        <v>2408</v>
      </c>
      <c r="D4501" s="41">
        <v>3.948854213735657</v>
      </c>
      <c r="E4501" s="31" t="s">
        <v>2409</v>
      </c>
      <c r="F4501" s="35" t="str">
        <f>INDEX('Crosswalk Particulates'!$B:$B,MATCH('2017 EPA Data'!A4501,'Crosswalk Particulates'!$A:$A,0))</f>
        <v>Residential Buildings Sector</v>
      </c>
      <c r="G4501" s="39">
        <f>INDEX('Crosswalk Particulates'!$E:$E,MATCH('2017 EPA Data'!$B4501,'Crosswalk Particulates'!$D:$D,0))</f>
        <v>0</v>
      </c>
      <c r="H4501" s="50">
        <f t="shared" si="70"/>
        <v>0</v>
      </c>
    </row>
    <row r="4502" spans="1:8" hidden="1" x14ac:dyDescent="0.25">
      <c r="A4502" s="31" t="s">
        <v>2421</v>
      </c>
      <c r="B4502" s="31" t="s">
        <v>2659</v>
      </c>
      <c r="C4502" s="31" t="s">
        <v>2408</v>
      </c>
      <c r="D4502" s="41">
        <v>3.9422511485396874</v>
      </c>
      <c r="E4502" s="31" t="s">
        <v>2409</v>
      </c>
      <c r="F4502" s="35" t="str">
        <f>INDEX('Crosswalk Particulates'!$B:$B,MATCH('2017 EPA Data'!A4502,'Crosswalk Particulates'!$A:$A,0))</f>
        <v>process-other-industry</v>
      </c>
      <c r="G4502" s="39">
        <f>INDEX('Crosswalk Particulates'!$E:$E,MATCH('2017 EPA Data'!$B4502,'Crosswalk Particulates'!$D:$D,0))</f>
        <v>0</v>
      </c>
      <c r="H4502" s="50">
        <f t="shared" si="70"/>
        <v>0</v>
      </c>
    </row>
    <row r="4503" spans="1:8" hidden="1" x14ac:dyDescent="0.25">
      <c r="A4503" s="31" t="s">
        <v>2486</v>
      </c>
      <c r="B4503" s="31" t="s">
        <v>2489</v>
      </c>
      <c r="C4503" s="31" t="s">
        <v>2408</v>
      </c>
      <c r="D4503" s="41">
        <v>3.9354911499999998</v>
      </c>
      <c r="E4503" s="31" t="s">
        <v>2409</v>
      </c>
      <c r="F4503" s="35" t="str">
        <f>INDEX('Crosswalk Particulates'!$B:$B,MATCH('2017 EPA Data'!A4503,'Crosswalk Particulates'!$A:$A,0))</f>
        <v>process-other-industry</v>
      </c>
      <c r="G4503" s="39">
        <f>INDEX('Crosswalk Particulates'!$E:$E,MATCH('2017 EPA Data'!$B4503,'Crosswalk Particulates'!$D:$D,0))</f>
        <v>0</v>
      </c>
      <c r="H4503" s="50">
        <f t="shared" si="70"/>
        <v>0</v>
      </c>
    </row>
    <row r="4504" spans="1:8" hidden="1" x14ac:dyDescent="0.25">
      <c r="A4504" s="31" t="s">
        <v>2540</v>
      </c>
      <c r="B4504" s="31" t="s">
        <v>2424</v>
      </c>
      <c r="C4504" s="31" t="s">
        <v>2408</v>
      </c>
      <c r="D4504" s="41">
        <v>3.9256146799999998</v>
      </c>
      <c r="E4504" s="31" t="s">
        <v>2409</v>
      </c>
      <c r="F4504" s="35" t="str">
        <f>INDEX('Crosswalk Particulates'!$B:$B,MATCH('2017 EPA Data'!A4504,'Crosswalk Particulates'!$A:$A,0))</f>
        <v>Electricity Sector</v>
      </c>
      <c r="G4504" s="39">
        <f>INDEX('Crosswalk Particulates'!$E:$E,MATCH('2017 EPA Data'!$B4504,'Crosswalk Particulates'!$D:$D,0))</f>
        <v>0</v>
      </c>
      <c r="H4504" s="50">
        <f t="shared" si="70"/>
        <v>0</v>
      </c>
    </row>
    <row r="4505" spans="1:8" hidden="1" x14ac:dyDescent="0.25">
      <c r="A4505" s="31" t="s">
        <v>2469</v>
      </c>
      <c r="B4505" s="31" t="s">
        <v>2671</v>
      </c>
      <c r="C4505" s="31" t="s">
        <v>2408</v>
      </c>
      <c r="D4505" s="41">
        <v>3.8223623999999998</v>
      </c>
      <c r="E4505" s="31" t="s">
        <v>2409</v>
      </c>
      <c r="F4505" s="35" t="str">
        <f>INDEX('Crosswalk Particulates'!$B:$B,MATCH('2017 EPA Data'!A4505,'Crosswalk Particulates'!$A:$A,0))</f>
        <v>process-chemicals-industry</v>
      </c>
      <c r="G4505" s="39">
        <f>INDEX('Crosswalk Particulates'!$E:$E,MATCH('2017 EPA Data'!$B4505,'Crosswalk Particulates'!$D:$D,0))</f>
        <v>0</v>
      </c>
      <c r="H4505" s="50">
        <f t="shared" si="70"/>
        <v>0</v>
      </c>
    </row>
    <row r="4506" spans="1:8" hidden="1" x14ac:dyDescent="0.25">
      <c r="A4506" s="31" t="s">
        <v>2437</v>
      </c>
      <c r="B4506" s="31" t="s">
        <v>2608</v>
      </c>
      <c r="C4506" s="31" t="s">
        <v>2408</v>
      </c>
      <c r="D4506" s="41">
        <v>3.8050000000000002</v>
      </c>
      <c r="E4506" s="31" t="s">
        <v>2409</v>
      </c>
      <c r="F4506" s="35" t="str">
        <f>INDEX('Crosswalk Particulates'!$B:$B,MATCH('2017 EPA Data'!A4506,'Crosswalk Particulates'!$A:$A,0))</f>
        <v>process-other-industry</v>
      </c>
      <c r="G4506" s="39">
        <f>INDEX('Crosswalk Particulates'!$E:$E,MATCH('2017 EPA Data'!$B4506,'Crosswalk Particulates'!$D:$D,0))</f>
        <v>0</v>
      </c>
      <c r="H4506" s="50">
        <f t="shared" si="70"/>
        <v>0</v>
      </c>
    </row>
    <row r="4507" spans="1:8" hidden="1" x14ac:dyDescent="0.25">
      <c r="A4507" s="31" t="s">
        <v>2509</v>
      </c>
      <c r="B4507" s="31" t="s">
        <v>2430</v>
      </c>
      <c r="C4507" s="31" t="s">
        <v>2408</v>
      </c>
      <c r="D4507" s="41">
        <v>3.8</v>
      </c>
      <c r="E4507" s="31" t="s">
        <v>2409</v>
      </c>
      <c r="F4507" s="35" t="str">
        <f>INDEX('Crosswalk Particulates'!$B:$B,MATCH('2017 EPA Data'!A4507,'Crosswalk Particulates'!$A:$A,0))</f>
        <v>Other-EPA</v>
      </c>
      <c r="G4507" s="39">
        <f>INDEX('Crosswalk Particulates'!$E:$E,MATCH('2017 EPA Data'!$B4507,'Crosswalk Particulates'!$D:$D,0))</f>
        <v>0</v>
      </c>
      <c r="H4507" s="50">
        <f t="shared" si="70"/>
        <v>0</v>
      </c>
    </row>
    <row r="4508" spans="1:8" hidden="1" x14ac:dyDescent="0.25">
      <c r="A4508" s="31" t="s">
        <v>2546</v>
      </c>
      <c r="B4508" s="31" t="s">
        <v>2468</v>
      </c>
      <c r="C4508" s="31" t="s">
        <v>2408</v>
      </c>
      <c r="D4508" s="41">
        <v>3.8</v>
      </c>
      <c r="E4508" s="31" t="s">
        <v>2409</v>
      </c>
      <c r="F4508" s="35" t="str">
        <f>INDEX('Crosswalk Particulates'!$B:$B,MATCH('2017 EPA Data'!A4508,'Crosswalk Particulates'!$A:$A,0))</f>
        <v>Commercial Buildings Sector</v>
      </c>
      <c r="G4508" s="39">
        <f>INDEX('Crosswalk Particulates'!$E:$E,MATCH('2017 EPA Data'!$B4508,'Crosswalk Particulates'!$D:$D,0))</f>
        <v>0</v>
      </c>
      <c r="H4508" s="50">
        <f t="shared" si="70"/>
        <v>0</v>
      </c>
    </row>
    <row r="4509" spans="1:8" hidden="1" x14ac:dyDescent="0.25">
      <c r="A4509" s="31" t="s">
        <v>2510</v>
      </c>
      <c r="B4509" s="31" t="s">
        <v>2733</v>
      </c>
      <c r="C4509" s="31" t="s">
        <v>2408</v>
      </c>
      <c r="D4509" s="41">
        <v>3.7850000000000001</v>
      </c>
      <c r="E4509" s="31" t="s">
        <v>2409</v>
      </c>
      <c r="F4509" s="35" t="str">
        <f>INDEX('Crosswalk Particulates'!$B:$B,MATCH('2017 EPA Data'!A4509,'Crosswalk Particulates'!$A:$A,0))</f>
        <v>process-iron and steel-industry</v>
      </c>
      <c r="G4509" s="39">
        <f>INDEX('Crosswalk Particulates'!$E:$E,MATCH('2017 EPA Data'!$B4509,'Crosswalk Particulates'!$D:$D,0))</f>
        <v>0</v>
      </c>
      <c r="H4509" s="50">
        <f t="shared" si="70"/>
        <v>0</v>
      </c>
    </row>
    <row r="4510" spans="1:8" hidden="1" x14ac:dyDescent="0.25">
      <c r="A4510" s="31" t="s">
        <v>2483</v>
      </c>
      <c r="B4510" s="31" t="s">
        <v>2534</v>
      </c>
      <c r="C4510" s="31" t="s">
        <v>2408</v>
      </c>
      <c r="D4510" s="41">
        <v>3.77614415636</v>
      </c>
      <c r="E4510" s="31" t="s">
        <v>2409</v>
      </c>
      <c r="F4510" s="35" t="str">
        <f>INDEX('Crosswalk Particulates'!$B:$B,MATCH('2017 EPA Data'!A4510,'Crosswalk Particulates'!$A:$A,0))</f>
        <v>process-ngps-industry</v>
      </c>
      <c r="G4510" s="39">
        <f>INDEX('Crosswalk Particulates'!$E:$E,MATCH('2017 EPA Data'!$B4510,'Crosswalk Particulates'!$D:$D,0))</f>
        <v>0</v>
      </c>
      <c r="H4510" s="50">
        <f t="shared" si="70"/>
        <v>0</v>
      </c>
    </row>
    <row r="4511" spans="1:8" hidden="1" x14ac:dyDescent="0.25">
      <c r="A4511" s="31" t="s">
        <v>2560</v>
      </c>
      <c r="B4511" s="31" t="s">
        <v>2505</v>
      </c>
      <c r="C4511" s="31" t="s">
        <v>2408</v>
      </c>
      <c r="D4511" s="41">
        <v>3.771545922142467</v>
      </c>
      <c r="E4511" s="31" t="s">
        <v>2409</v>
      </c>
      <c r="F4511" s="35" t="str">
        <f>INDEX('Crosswalk Particulates'!$B:$B,MATCH('2017 EPA Data'!A4511,'Crosswalk Particulates'!$A:$A,0))</f>
        <v>Commercial Buildings Sector</v>
      </c>
      <c r="G4511" s="39">
        <f>INDEX('Crosswalk Particulates'!$E:$E,MATCH('2017 EPA Data'!$B4511,'Crosswalk Particulates'!$D:$D,0))</f>
        <v>0</v>
      </c>
      <c r="H4511" s="50">
        <f t="shared" si="70"/>
        <v>0</v>
      </c>
    </row>
    <row r="4512" spans="1:8" hidden="1" x14ac:dyDescent="0.25">
      <c r="A4512" s="31" t="s">
        <v>2423</v>
      </c>
      <c r="B4512" s="31" t="s">
        <v>2619</v>
      </c>
      <c r="C4512" s="31" t="s">
        <v>2408</v>
      </c>
      <c r="D4512" s="41">
        <v>3.7387798397202441</v>
      </c>
      <c r="E4512" s="31" t="s">
        <v>2409</v>
      </c>
      <c r="F4512" s="35" t="str">
        <f>INDEX('Crosswalk Particulates'!$B:$B,MATCH('2017 EPA Data'!A4512,'Crosswalk Particulates'!$A:$A,0))</f>
        <v>Other-EPA</v>
      </c>
      <c r="G4512" s="39">
        <f>INDEX('Crosswalk Particulates'!$E:$E,MATCH('2017 EPA Data'!$B4512,'Crosswalk Particulates'!$D:$D,0))</f>
        <v>0</v>
      </c>
      <c r="H4512" s="50">
        <f t="shared" si="70"/>
        <v>0</v>
      </c>
    </row>
    <row r="4513" spans="1:8" hidden="1" x14ac:dyDescent="0.25">
      <c r="A4513" s="31" t="s">
        <v>2538</v>
      </c>
      <c r="B4513" s="31" t="s">
        <v>2489</v>
      </c>
      <c r="C4513" s="31" t="s">
        <v>2408</v>
      </c>
      <c r="D4513" s="41">
        <v>3.7320000000000002</v>
      </c>
      <c r="E4513" s="31" t="s">
        <v>2409</v>
      </c>
      <c r="F4513" s="35" t="str">
        <f>INDEX('Crosswalk Particulates'!$B:$B,MATCH('2017 EPA Data'!A4513,'Crosswalk Particulates'!$A:$A,0))</f>
        <v>process-mining-industry</v>
      </c>
      <c r="G4513" s="39">
        <f>INDEX('Crosswalk Particulates'!$E:$E,MATCH('2017 EPA Data'!$B4513,'Crosswalk Particulates'!$D:$D,0))</f>
        <v>0</v>
      </c>
      <c r="H4513" s="50">
        <f t="shared" si="70"/>
        <v>0</v>
      </c>
    </row>
    <row r="4514" spans="1:8" hidden="1" x14ac:dyDescent="0.25">
      <c r="A4514" s="31" t="s">
        <v>2546</v>
      </c>
      <c r="B4514" s="31" t="s">
        <v>2516</v>
      </c>
      <c r="C4514" s="31" t="s">
        <v>2408</v>
      </c>
      <c r="D4514" s="41">
        <v>3.7111655229178</v>
      </c>
      <c r="E4514" s="31" t="s">
        <v>2409</v>
      </c>
      <c r="F4514" s="35" t="str">
        <f>INDEX('Crosswalk Particulates'!$B:$B,MATCH('2017 EPA Data'!A4514,'Crosswalk Particulates'!$A:$A,0))</f>
        <v>Commercial Buildings Sector</v>
      </c>
      <c r="G4514" s="39">
        <f>INDEX('Crosswalk Particulates'!$E:$E,MATCH('2017 EPA Data'!$B4514,'Crosswalk Particulates'!$D:$D,0))</f>
        <v>0</v>
      </c>
      <c r="H4514" s="50">
        <f t="shared" si="70"/>
        <v>0</v>
      </c>
    </row>
    <row r="4515" spans="1:8" hidden="1" x14ac:dyDescent="0.25">
      <c r="A4515" s="31" t="s">
        <v>2421</v>
      </c>
      <c r="B4515" s="31" t="s">
        <v>2618</v>
      </c>
      <c r="C4515" s="31" t="s">
        <v>2408</v>
      </c>
      <c r="D4515" s="41">
        <v>3.7041081677264898</v>
      </c>
      <c r="E4515" s="31" t="s">
        <v>2409</v>
      </c>
      <c r="F4515" s="35" t="str">
        <f>INDEX('Crosswalk Particulates'!$B:$B,MATCH('2017 EPA Data'!A4515,'Crosswalk Particulates'!$A:$A,0))</f>
        <v>process-other-industry</v>
      </c>
      <c r="G4515" s="39">
        <f>INDEX('Crosswalk Particulates'!$E:$E,MATCH('2017 EPA Data'!$B4515,'Crosswalk Particulates'!$D:$D,0))</f>
        <v>0</v>
      </c>
      <c r="H4515" s="50">
        <f t="shared" si="70"/>
        <v>0</v>
      </c>
    </row>
    <row r="4516" spans="1:8" hidden="1" x14ac:dyDescent="0.25">
      <c r="A4516" s="31" t="s">
        <v>2477</v>
      </c>
      <c r="B4516" s="31" t="s">
        <v>2643</v>
      </c>
      <c r="C4516" s="31" t="s">
        <v>2408</v>
      </c>
      <c r="D4516" s="41">
        <v>3.7</v>
      </c>
      <c r="E4516" s="31" t="s">
        <v>2409</v>
      </c>
      <c r="F4516" s="35" t="str">
        <f>INDEX('Crosswalk Particulates'!$B:$B,MATCH('2017 EPA Data'!A4516,'Crosswalk Particulates'!$A:$A,0))</f>
        <v>process-other-industry</v>
      </c>
      <c r="G4516" s="39">
        <f>INDEX('Crosswalk Particulates'!$E:$E,MATCH('2017 EPA Data'!$B4516,'Crosswalk Particulates'!$D:$D,0))</f>
        <v>0</v>
      </c>
      <c r="H4516" s="50">
        <f t="shared" si="70"/>
        <v>0</v>
      </c>
    </row>
    <row r="4517" spans="1:8" hidden="1" x14ac:dyDescent="0.25">
      <c r="A4517" s="31" t="s">
        <v>2443</v>
      </c>
      <c r="B4517" s="31" t="s">
        <v>2623</v>
      </c>
      <c r="D4517" s="41">
        <v>3.6790220027329998</v>
      </c>
      <c r="E4517" s="31" t="s">
        <v>2413</v>
      </c>
      <c r="F4517" s="35" t="str">
        <f>INDEX('Crosswalk Particulates'!$B:$B,MATCH('2017 EPA Data'!A4517,'Crosswalk Particulates'!$A:$A,0))</f>
        <v>process-agriculture-industry</v>
      </c>
      <c r="G4517" s="39">
        <f>INDEX('Crosswalk Particulates'!$E:$E,MATCH('2017 EPA Data'!$B4517,'Crosswalk Particulates'!$D:$D,0))</f>
        <v>0</v>
      </c>
      <c r="H4517" s="50">
        <f t="shared" si="70"/>
        <v>3337556.5881947912</v>
      </c>
    </row>
    <row r="4518" spans="1:8" hidden="1" x14ac:dyDescent="0.25">
      <c r="A4518" s="31" t="s">
        <v>2555</v>
      </c>
      <c r="B4518" s="31" t="s">
        <v>2582</v>
      </c>
      <c r="C4518" s="31" t="s">
        <v>2408</v>
      </c>
      <c r="D4518" s="41">
        <v>3.6669999999999998</v>
      </c>
      <c r="E4518" s="31" t="s">
        <v>2409</v>
      </c>
      <c r="F4518" s="35" t="str">
        <f>INDEX('Crosswalk Particulates'!$B:$B,MATCH('2017 EPA Data'!A4518,'Crosswalk Particulates'!$A:$A,0))</f>
        <v>Commercial Buildings Sector</v>
      </c>
      <c r="G4518" s="39">
        <f>INDEX('Crosswalk Particulates'!$E:$E,MATCH('2017 EPA Data'!$B4518,'Crosswalk Particulates'!$D:$D,0))</f>
        <v>0</v>
      </c>
      <c r="H4518" s="50">
        <f t="shared" si="70"/>
        <v>0</v>
      </c>
    </row>
    <row r="4519" spans="1:8" hidden="1" x14ac:dyDescent="0.25">
      <c r="A4519" s="31" t="s">
        <v>2486</v>
      </c>
      <c r="B4519" s="31" t="s">
        <v>2465</v>
      </c>
      <c r="C4519" s="31" t="s">
        <v>2408</v>
      </c>
      <c r="D4519" s="41">
        <v>3.6454979999999999</v>
      </c>
      <c r="E4519" s="31" t="s">
        <v>2409</v>
      </c>
      <c r="F4519" s="35" t="str">
        <f>INDEX('Crosswalk Particulates'!$B:$B,MATCH('2017 EPA Data'!A4519,'Crosswalk Particulates'!$A:$A,0))</f>
        <v>process-other-industry</v>
      </c>
      <c r="G4519" s="39">
        <f>INDEX('Crosswalk Particulates'!$E:$E,MATCH('2017 EPA Data'!$B4519,'Crosswalk Particulates'!$D:$D,0))</f>
        <v>0</v>
      </c>
      <c r="H4519" s="50">
        <f t="shared" si="70"/>
        <v>0</v>
      </c>
    </row>
    <row r="4520" spans="1:8" hidden="1" x14ac:dyDescent="0.25">
      <c r="A4520" s="31" t="s">
        <v>2538</v>
      </c>
      <c r="B4520" s="31" t="s">
        <v>2580</v>
      </c>
      <c r="C4520" s="31" t="s">
        <v>2408</v>
      </c>
      <c r="D4520" s="41">
        <v>3.64</v>
      </c>
      <c r="E4520" s="31" t="s">
        <v>2409</v>
      </c>
      <c r="F4520" s="35" t="str">
        <f>INDEX('Crosswalk Particulates'!$B:$B,MATCH('2017 EPA Data'!A4520,'Crosswalk Particulates'!$A:$A,0))</f>
        <v>process-mining-industry</v>
      </c>
      <c r="G4520" s="39">
        <f>INDEX('Crosswalk Particulates'!$E:$E,MATCH('2017 EPA Data'!$B4520,'Crosswalk Particulates'!$D:$D,0))</f>
        <v>0</v>
      </c>
      <c r="H4520" s="50">
        <f t="shared" si="70"/>
        <v>0</v>
      </c>
    </row>
    <row r="4521" spans="1:8" hidden="1" x14ac:dyDescent="0.25">
      <c r="A4521" s="31" t="s">
        <v>2410</v>
      </c>
      <c r="B4521" s="31" t="s">
        <v>2616</v>
      </c>
      <c r="C4521" s="31" t="s">
        <v>2408</v>
      </c>
      <c r="D4521" s="41">
        <v>3.61411227966</v>
      </c>
      <c r="E4521" s="31" t="s">
        <v>2409</v>
      </c>
      <c r="F4521" s="35" t="str">
        <f>INDEX('Crosswalk Particulates'!$B:$B,MATCH('2017 EPA Data'!A4521,'Crosswalk Particulates'!$A:$A,0))</f>
        <v>process-other-industry</v>
      </c>
      <c r="G4521" s="39">
        <f>INDEX('Crosswalk Particulates'!$E:$E,MATCH('2017 EPA Data'!$B4521,'Crosswalk Particulates'!$D:$D,0))</f>
        <v>0</v>
      </c>
      <c r="H4521" s="50">
        <f t="shared" si="70"/>
        <v>0</v>
      </c>
    </row>
    <row r="4522" spans="1:8" hidden="1" x14ac:dyDescent="0.25">
      <c r="A4522" s="31" t="s">
        <v>2433</v>
      </c>
      <c r="B4522" s="31" t="s">
        <v>2468</v>
      </c>
      <c r="C4522" s="31" t="s">
        <v>2408</v>
      </c>
      <c r="D4522" s="41">
        <v>3.6</v>
      </c>
      <c r="E4522" s="31" t="s">
        <v>2409</v>
      </c>
      <c r="F4522" s="35" t="str">
        <f>INDEX('Crosswalk Particulates'!$B:$B,MATCH('2017 EPA Data'!A4522,'Crosswalk Particulates'!$A:$A,0))</f>
        <v>process-ngps-industry</v>
      </c>
      <c r="G4522" s="39">
        <f>INDEX('Crosswalk Particulates'!$E:$E,MATCH('2017 EPA Data'!$B4522,'Crosswalk Particulates'!$D:$D,0))</f>
        <v>0</v>
      </c>
      <c r="H4522" s="50">
        <f t="shared" si="70"/>
        <v>0</v>
      </c>
    </row>
    <row r="4523" spans="1:8" hidden="1" x14ac:dyDescent="0.25">
      <c r="A4523" s="31" t="s">
        <v>2450</v>
      </c>
      <c r="B4523" s="31" t="s">
        <v>2676</v>
      </c>
      <c r="C4523" s="31" t="s">
        <v>2408</v>
      </c>
      <c r="D4523" s="41">
        <v>3.58</v>
      </c>
      <c r="E4523" s="31" t="s">
        <v>2409</v>
      </c>
      <c r="F4523" s="35" t="str">
        <f>INDEX('Crosswalk Particulates'!$B:$B,MATCH('2017 EPA Data'!A4523,'Crosswalk Particulates'!$A:$A,0))</f>
        <v>process-waste-industry</v>
      </c>
      <c r="G4523" s="39">
        <f>INDEX('Crosswalk Particulates'!$E:$E,MATCH('2017 EPA Data'!$B4523,'Crosswalk Particulates'!$D:$D,0))</f>
        <v>0</v>
      </c>
      <c r="H4523" s="50">
        <f t="shared" si="70"/>
        <v>0</v>
      </c>
    </row>
    <row r="4524" spans="1:8" hidden="1" x14ac:dyDescent="0.25">
      <c r="A4524" s="31" t="s">
        <v>2491</v>
      </c>
      <c r="B4524" s="31" t="s">
        <v>2734</v>
      </c>
      <c r="C4524" s="31" t="s">
        <v>2408</v>
      </c>
      <c r="D4524" s="41">
        <v>3.5677866859999998</v>
      </c>
      <c r="E4524" s="31" t="s">
        <v>2409</v>
      </c>
      <c r="F4524" s="35" t="str">
        <f>INDEX('Crosswalk Particulates'!$B:$B,MATCH('2017 EPA Data'!A4524,'Crosswalk Particulates'!$A:$A,0))</f>
        <v>industry-fuel-biomass</v>
      </c>
      <c r="G4524" s="39">
        <f>INDEX('Crosswalk Particulates'!$E:$E,MATCH('2017 EPA Data'!$B4524,'Crosswalk Particulates'!$D:$D,0))</f>
        <v>0</v>
      </c>
      <c r="H4524" s="50">
        <f t="shared" si="70"/>
        <v>0</v>
      </c>
    </row>
    <row r="4525" spans="1:8" hidden="1" x14ac:dyDescent="0.25">
      <c r="A4525" s="31" t="s">
        <v>2487</v>
      </c>
      <c r="B4525" s="31" t="s">
        <v>2574</v>
      </c>
      <c r="C4525" s="31" t="s">
        <v>2408</v>
      </c>
      <c r="D4525" s="41">
        <v>3.56352</v>
      </c>
      <c r="E4525" s="31" t="s">
        <v>2409</v>
      </c>
      <c r="F4525" s="35" t="str">
        <f>INDEX('Crosswalk Particulates'!$B:$B,MATCH('2017 EPA Data'!A4525,'Crosswalk Particulates'!$A:$A,0))</f>
        <v>industry-fuel-coal</v>
      </c>
      <c r="G4525" s="39">
        <f>INDEX('Crosswalk Particulates'!$E:$E,MATCH('2017 EPA Data'!$B4525,'Crosswalk Particulates'!$D:$D,0))</f>
        <v>0</v>
      </c>
      <c r="H4525" s="50">
        <f t="shared" si="70"/>
        <v>0</v>
      </c>
    </row>
    <row r="4526" spans="1:8" hidden="1" x14ac:dyDescent="0.25">
      <c r="A4526" s="31" t="s">
        <v>2520</v>
      </c>
      <c r="B4526" s="31" t="s">
        <v>2544</v>
      </c>
      <c r="C4526" s="31" t="s">
        <v>2408</v>
      </c>
      <c r="D4526" s="41">
        <v>3.5421010536333002</v>
      </c>
      <c r="E4526" s="31" t="s">
        <v>2409</v>
      </c>
      <c r="F4526" s="35" t="str">
        <f>INDEX('Crosswalk Particulates'!$B:$B,MATCH('2017 EPA Data'!A4526,'Crosswalk Particulates'!$A:$A,0))</f>
        <v>industry-fuel-oil</v>
      </c>
      <c r="G4526" s="39">
        <f>INDEX('Crosswalk Particulates'!$E:$E,MATCH('2017 EPA Data'!$B4526,'Crosswalk Particulates'!$D:$D,0))</f>
        <v>0</v>
      </c>
      <c r="H4526" s="50">
        <f t="shared" si="70"/>
        <v>0</v>
      </c>
    </row>
    <row r="4527" spans="1:8" hidden="1" x14ac:dyDescent="0.25">
      <c r="A4527" s="31" t="s">
        <v>2540</v>
      </c>
      <c r="B4527" s="31" t="s">
        <v>2588</v>
      </c>
      <c r="C4527" s="31" t="s">
        <v>2408</v>
      </c>
      <c r="D4527" s="41">
        <v>3.476822904</v>
      </c>
      <c r="E4527" s="31" t="s">
        <v>2409</v>
      </c>
      <c r="F4527" s="35" t="str">
        <f>INDEX('Crosswalk Particulates'!$B:$B,MATCH('2017 EPA Data'!A4527,'Crosswalk Particulates'!$A:$A,0))</f>
        <v>Electricity Sector</v>
      </c>
      <c r="G4527" s="39">
        <f>INDEX('Crosswalk Particulates'!$E:$E,MATCH('2017 EPA Data'!$B4527,'Crosswalk Particulates'!$D:$D,0))</f>
        <v>0</v>
      </c>
      <c r="H4527" s="50">
        <f t="shared" si="70"/>
        <v>0</v>
      </c>
    </row>
    <row r="4528" spans="1:8" hidden="1" x14ac:dyDescent="0.25">
      <c r="A4528" s="31" t="s">
        <v>2446</v>
      </c>
      <c r="B4528" s="31" t="s">
        <v>2582</v>
      </c>
      <c r="C4528" s="31" t="s">
        <v>2408</v>
      </c>
      <c r="D4528" s="41">
        <v>3.4752200000000002</v>
      </c>
      <c r="E4528" s="31" t="s">
        <v>2409</v>
      </c>
      <c r="F4528" s="35" t="str">
        <f>INDEX('Crosswalk Particulates'!$B:$B,MATCH('2017 EPA Data'!A4528,'Crosswalk Particulates'!$A:$A,0))</f>
        <v>process-other-industry</v>
      </c>
      <c r="G4528" s="39">
        <f>INDEX('Crosswalk Particulates'!$E:$E,MATCH('2017 EPA Data'!$B4528,'Crosswalk Particulates'!$D:$D,0))</f>
        <v>0</v>
      </c>
      <c r="H4528" s="50">
        <f t="shared" si="70"/>
        <v>0</v>
      </c>
    </row>
    <row r="4529" spans="1:8" hidden="1" x14ac:dyDescent="0.25">
      <c r="A4529" s="31" t="s">
        <v>2523</v>
      </c>
      <c r="B4529" s="31" t="s">
        <v>2671</v>
      </c>
      <c r="C4529" s="31" t="s">
        <v>2408</v>
      </c>
      <c r="D4529" s="41">
        <v>3.4447999999999999</v>
      </c>
      <c r="E4529" s="31" t="s">
        <v>2409</v>
      </c>
      <c r="F4529" s="35" t="str">
        <f>INDEX('Crosswalk Particulates'!$B:$B,MATCH('2017 EPA Data'!A4529,'Crosswalk Particulates'!$A:$A,0))</f>
        <v>industry-fuel-other</v>
      </c>
      <c r="G4529" s="39">
        <f>INDEX('Crosswalk Particulates'!$E:$E,MATCH('2017 EPA Data'!$B4529,'Crosswalk Particulates'!$D:$D,0))</f>
        <v>0</v>
      </c>
      <c r="H4529" s="50">
        <f t="shared" si="70"/>
        <v>0</v>
      </c>
    </row>
    <row r="4530" spans="1:8" hidden="1" x14ac:dyDescent="0.25">
      <c r="A4530" s="31" t="s">
        <v>2477</v>
      </c>
      <c r="B4530" s="31" t="s">
        <v>2620</v>
      </c>
      <c r="C4530" s="31" t="s">
        <v>2408</v>
      </c>
      <c r="D4530" s="41">
        <v>3.4342916348000001</v>
      </c>
      <c r="E4530" s="31" t="s">
        <v>2409</v>
      </c>
      <c r="F4530" s="35" t="str">
        <f>INDEX('Crosswalk Particulates'!$B:$B,MATCH('2017 EPA Data'!A4530,'Crosswalk Particulates'!$A:$A,0))</f>
        <v>process-other-industry</v>
      </c>
      <c r="G4530" s="39">
        <f>INDEX('Crosswalk Particulates'!$E:$E,MATCH('2017 EPA Data'!$B4530,'Crosswalk Particulates'!$D:$D,0))</f>
        <v>0</v>
      </c>
      <c r="H4530" s="50">
        <f t="shared" si="70"/>
        <v>0</v>
      </c>
    </row>
    <row r="4531" spans="1:8" hidden="1" x14ac:dyDescent="0.25">
      <c r="A4531" s="31" t="s">
        <v>2445</v>
      </c>
      <c r="B4531" s="31" t="s">
        <v>2623</v>
      </c>
      <c r="D4531" s="41">
        <v>3.4339975584225542</v>
      </c>
      <c r="E4531" s="31" t="s">
        <v>2413</v>
      </c>
      <c r="F4531" s="35" t="str">
        <f>INDEX('Crosswalk Particulates'!$B:$B,MATCH('2017 EPA Data'!A4531,'Crosswalk Particulates'!$A:$A,0))</f>
        <v>Transportation Sector</v>
      </c>
      <c r="G4531" s="39">
        <f>INDEX('Crosswalk Particulates'!$E:$E,MATCH('2017 EPA Data'!$B4531,'Crosswalk Particulates'!$D:$D,0))</f>
        <v>0</v>
      </c>
      <c r="H4531" s="50">
        <f t="shared" si="70"/>
        <v>3115273.8870395394</v>
      </c>
    </row>
    <row r="4532" spans="1:8" hidden="1" x14ac:dyDescent="0.25">
      <c r="A4532" s="31" t="s">
        <v>2486</v>
      </c>
      <c r="B4532" s="31" t="s">
        <v>2496</v>
      </c>
      <c r="C4532" s="31" t="s">
        <v>2448</v>
      </c>
      <c r="D4532" s="41">
        <v>3.4097821026499999</v>
      </c>
      <c r="E4532" s="31" t="s">
        <v>2413</v>
      </c>
      <c r="F4532" s="35" t="str">
        <f>INDEX('Crosswalk Particulates'!$B:$B,MATCH('2017 EPA Data'!A4532,'Crosswalk Particulates'!$A:$A,0))</f>
        <v>process-other-industry</v>
      </c>
      <c r="G4532" s="39">
        <f>INDEX('Crosswalk Particulates'!$E:$E,MATCH('2017 EPA Data'!$B4532,'Crosswalk Particulates'!$D:$D,0))</f>
        <v>0</v>
      </c>
      <c r="H4532" s="50">
        <f t="shared" si="70"/>
        <v>3093305.9689651732</v>
      </c>
    </row>
    <row r="4533" spans="1:8" hidden="1" x14ac:dyDescent="0.25">
      <c r="A4533" s="31" t="s">
        <v>2523</v>
      </c>
      <c r="B4533" s="31" t="s">
        <v>2709</v>
      </c>
      <c r="C4533" s="31" t="s">
        <v>2408</v>
      </c>
      <c r="D4533" s="41">
        <v>3.4</v>
      </c>
      <c r="E4533" s="31" t="s">
        <v>2409</v>
      </c>
      <c r="F4533" s="35" t="str">
        <f>INDEX('Crosswalk Particulates'!$B:$B,MATCH('2017 EPA Data'!A4533,'Crosswalk Particulates'!$A:$A,0))</f>
        <v>industry-fuel-other</v>
      </c>
      <c r="G4533" s="39">
        <f>INDEX('Crosswalk Particulates'!$E:$E,MATCH('2017 EPA Data'!$B4533,'Crosswalk Particulates'!$D:$D,0))</f>
        <v>0</v>
      </c>
      <c r="H4533" s="50">
        <f t="shared" si="70"/>
        <v>0</v>
      </c>
    </row>
    <row r="4534" spans="1:8" hidden="1" x14ac:dyDescent="0.25">
      <c r="A4534" s="31" t="s">
        <v>2523</v>
      </c>
      <c r="B4534" s="31" t="s">
        <v>2574</v>
      </c>
      <c r="C4534" s="31" t="s">
        <v>2408</v>
      </c>
      <c r="D4534" s="41">
        <v>3.4</v>
      </c>
      <c r="E4534" s="31" t="s">
        <v>2409</v>
      </c>
      <c r="F4534" s="35" t="str">
        <f>INDEX('Crosswalk Particulates'!$B:$B,MATCH('2017 EPA Data'!A4534,'Crosswalk Particulates'!$A:$A,0))</f>
        <v>industry-fuel-other</v>
      </c>
      <c r="G4534" s="39">
        <f>INDEX('Crosswalk Particulates'!$E:$E,MATCH('2017 EPA Data'!$B4534,'Crosswalk Particulates'!$D:$D,0))</f>
        <v>0</v>
      </c>
      <c r="H4534" s="50">
        <f t="shared" si="70"/>
        <v>0</v>
      </c>
    </row>
    <row r="4535" spans="1:8" hidden="1" x14ac:dyDescent="0.25">
      <c r="A4535" s="31" t="s">
        <v>2523</v>
      </c>
      <c r="B4535" s="31" t="s">
        <v>2685</v>
      </c>
      <c r="C4535" s="31" t="s">
        <v>2408</v>
      </c>
      <c r="D4535" s="41">
        <v>3.4</v>
      </c>
      <c r="E4535" s="31" t="s">
        <v>2409</v>
      </c>
      <c r="F4535" s="35" t="str">
        <f>INDEX('Crosswalk Particulates'!$B:$B,MATCH('2017 EPA Data'!A4535,'Crosswalk Particulates'!$A:$A,0))</f>
        <v>industry-fuel-other</v>
      </c>
      <c r="G4535" s="39">
        <f>INDEX('Crosswalk Particulates'!$E:$E,MATCH('2017 EPA Data'!$B4535,'Crosswalk Particulates'!$D:$D,0))</f>
        <v>0</v>
      </c>
      <c r="H4535" s="50">
        <f t="shared" si="70"/>
        <v>0</v>
      </c>
    </row>
    <row r="4536" spans="1:8" hidden="1" x14ac:dyDescent="0.25">
      <c r="A4536" s="31" t="s">
        <v>2446</v>
      </c>
      <c r="B4536" s="31" t="s">
        <v>2662</v>
      </c>
      <c r="C4536" s="31" t="s">
        <v>2408</v>
      </c>
      <c r="D4536" s="41">
        <v>3.4</v>
      </c>
      <c r="E4536" s="31" t="s">
        <v>2409</v>
      </c>
      <c r="F4536" s="35" t="str">
        <f>INDEX('Crosswalk Particulates'!$B:$B,MATCH('2017 EPA Data'!A4536,'Crosswalk Particulates'!$A:$A,0))</f>
        <v>process-other-industry</v>
      </c>
      <c r="G4536" s="39">
        <f>INDEX('Crosswalk Particulates'!$E:$E,MATCH('2017 EPA Data'!$B4536,'Crosswalk Particulates'!$D:$D,0))</f>
        <v>0</v>
      </c>
      <c r="H4536" s="50">
        <f t="shared" si="70"/>
        <v>0</v>
      </c>
    </row>
    <row r="4537" spans="1:8" hidden="1" x14ac:dyDescent="0.25">
      <c r="A4537" s="31" t="s">
        <v>2523</v>
      </c>
      <c r="B4537" s="31" t="s">
        <v>2622</v>
      </c>
      <c r="C4537" s="31" t="s">
        <v>2408</v>
      </c>
      <c r="D4537" s="41">
        <v>3.4</v>
      </c>
      <c r="E4537" s="31" t="s">
        <v>2409</v>
      </c>
      <c r="F4537" s="35" t="str">
        <f>INDEX('Crosswalk Particulates'!$B:$B,MATCH('2017 EPA Data'!A4537,'Crosswalk Particulates'!$A:$A,0))</f>
        <v>industry-fuel-other</v>
      </c>
      <c r="G4537" s="39">
        <f>INDEX('Crosswalk Particulates'!$E:$E,MATCH('2017 EPA Data'!$B4537,'Crosswalk Particulates'!$D:$D,0))</f>
        <v>0</v>
      </c>
      <c r="H4537" s="50">
        <f t="shared" si="70"/>
        <v>0</v>
      </c>
    </row>
    <row r="4538" spans="1:8" hidden="1" x14ac:dyDescent="0.25">
      <c r="A4538" s="31" t="s">
        <v>2499</v>
      </c>
      <c r="B4538" s="31" t="s">
        <v>2553</v>
      </c>
      <c r="C4538" s="31" t="s">
        <v>2408</v>
      </c>
      <c r="D4538" s="41">
        <v>3.3681603999999998</v>
      </c>
      <c r="E4538" s="31" t="s">
        <v>2409</v>
      </c>
      <c r="F4538" s="35" t="str">
        <f>INDEX('Crosswalk Particulates'!$B:$B,MATCH('2017 EPA Data'!A4538,'Crosswalk Particulates'!$A:$A,0))</f>
        <v>Electricity Sector</v>
      </c>
      <c r="G4538" s="39">
        <f>INDEX('Crosswalk Particulates'!$E:$E,MATCH('2017 EPA Data'!$B4538,'Crosswalk Particulates'!$D:$D,0))</f>
        <v>0</v>
      </c>
      <c r="H4538" s="50">
        <f t="shared" si="70"/>
        <v>0</v>
      </c>
    </row>
    <row r="4539" spans="1:8" hidden="1" x14ac:dyDescent="0.25">
      <c r="A4539" s="31" t="s">
        <v>2546</v>
      </c>
      <c r="B4539" s="31" t="s">
        <v>2678</v>
      </c>
      <c r="C4539" s="31" t="s">
        <v>2408</v>
      </c>
      <c r="D4539" s="41">
        <v>3.3508440640144945</v>
      </c>
      <c r="E4539" s="31" t="s">
        <v>2409</v>
      </c>
      <c r="F4539" s="35" t="str">
        <f>INDEX('Crosswalk Particulates'!$B:$B,MATCH('2017 EPA Data'!A4539,'Crosswalk Particulates'!$A:$A,0))</f>
        <v>Commercial Buildings Sector</v>
      </c>
      <c r="G4539" s="39">
        <f>INDEX('Crosswalk Particulates'!$E:$E,MATCH('2017 EPA Data'!$B4539,'Crosswalk Particulates'!$D:$D,0))</f>
        <v>0</v>
      </c>
      <c r="H4539" s="50">
        <f t="shared" si="70"/>
        <v>0</v>
      </c>
    </row>
    <row r="4540" spans="1:8" hidden="1" x14ac:dyDescent="0.25">
      <c r="A4540" s="31" t="s">
        <v>2540</v>
      </c>
      <c r="B4540" s="31" t="s">
        <v>2528</v>
      </c>
      <c r="C4540" s="31" t="s">
        <v>2408</v>
      </c>
      <c r="D4540" s="41">
        <v>3.3143364219452001</v>
      </c>
      <c r="E4540" s="31" t="s">
        <v>2409</v>
      </c>
      <c r="F4540" s="35" t="str">
        <f>INDEX('Crosswalk Particulates'!$B:$B,MATCH('2017 EPA Data'!A4540,'Crosswalk Particulates'!$A:$A,0))</f>
        <v>Electricity Sector</v>
      </c>
      <c r="G4540" s="39">
        <f>INDEX('Crosswalk Particulates'!$E:$E,MATCH('2017 EPA Data'!$B4540,'Crosswalk Particulates'!$D:$D,0))</f>
        <v>0</v>
      </c>
      <c r="H4540" s="50">
        <f t="shared" si="70"/>
        <v>0</v>
      </c>
    </row>
    <row r="4541" spans="1:8" hidden="1" x14ac:dyDescent="0.25">
      <c r="A4541" s="31" t="s">
        <v>2477</v>
      </c>
      <c r="B4541" s="31" t="s">
        <v>2479</v>
      </c>
      <c r="C4541" s="31" t="s">
        <v>2408</v>
      </c>
      <c r="D4541" s="41">
        <v>3.3</v>
      </c>
      <c r="E4541" s="31" t="s">
        <v>2409</v>
      </c>
      <c r="F4541" s="35" t="str">
        <f>INDEX('Crosswalk Particulates'!$B:$B,MATCH('2017 EPA Data'!A4541,'Crosswalk Particulates'!$A:$A,0))</f>
        <v>process-other-industry</v>
      </c>
      <c r="G4541" s="39">
        <f>INDEX('Crosswalk Particulates'!$E:$E,MATCH('2017 EPA Data'!$B4541,'Crosswalk Particulates'!$D:$D,0))</f>
        <v>0</v>
      </c>
      <c r="H4541" s="50">
        <f t="shared" si="70"/>
        <v>0</v>
      </c>
    </row>
    <row r="4542" spans="1:8" hidden="1" x14ac:dyDescent="0.25">
      <c r="A4542" s="31" t="s">
        <v>2556</v>
      </c>
      <c r="B4542" s="31" t="s">
        <v>2672</v>
      </c>
      <c r="C4542" s="31" t="s">
        <v>2408</v>
      </c>
      <c r="D4542" s="41">
        <v>3.243376</v>
      </c>
      <c r="E4542" s="31" t="s">
        <v>2409</v>
      </c>
      <c r="F4542" s="35" t="str">
        <f>INDEX('Crosswalk Particulates'!$B:$B,MATCH('2017 EPA Data'!A4542,'Crosswalk Particulates'!$A:$A,0))</f>
        <v>Commercial Buildings Sector</v>
      </c>
      <c r="G4542" s="39">
        <f>INDEX('Crosswalk Particulates'!$E:$E,MATCH('2017 EPA Data'!$B4542,'Crosswalk Particulates'!$D:$D,0))</f>
        <v>0</v>
      </c>
      <c r="H4542" s="50">
        <f t="shared" si="70"/>
        <v>0</v>
      </c>
    </row>
    <row r="4543" spans="1:8" hidden="1" x14ac:dyDescent="0.25">
      <c r="A4543" s="31" t="s">
        <v>2499</v>
      </c>
      <c r="B4543" s="31" t="s">
        <v>2570</v>
      </c>
      <c r="C4543" s="31" t="s">
        <v>2408</v>
      </c>
      <c r="D4543" s="41">
        <v>3.2176999999999998</v>
      </c>
      <c r="E4543" s="31" t="s">
        <v>2409</v>
      </c>
      <c r="F4543" s="35" t="str">
        <f>INDEX('Crosswalk Particulates'!$B:$B,MATCH('2017 EPA Data'!A4543,'Crosswalk Particulates'!$A:$A,0))</f>
        <v>Electricity Sector</v>
      </c>
      <c r="G4543" s="39">
        <f>INDEX('Crosswalk Particulates'!$E:$E,MATCH('2017 EPA Data'!$B4543,'Crosswalk Particulates'!$D:$D,0))</f>
        <v>0</v>
      </c>
      <c r="H4543" s="50">
        <f t="shared" si="70"/>
        <v>0</v>
      </c>
    </row>
    <row r="4544" spans="1:8" hidden="1" x14ac:dyDescent="0.25">
      <c r="A4544" s="31" t="s">
        <v>2486</v>
      </c>
      <c r="B4544" s="31" t="s">
        <v>2528</v>
      </c>
      <c r="C4544" s="31" t="s">
        <v>2408</v>
      </c>
      <c r="D4544" s="41">
        <v>3.1825180344000001</v>
      </c>
      <c r="E4544" s="31" t="s">
        <v>2409</v>
      </c>
      <c r="F4544" s="35" t="str">
        <f>INDEX('Crosswalk Particulates'!$B:$B,MATCH('2017 EPA Data'!A4544,'Crosswalk Particulates'!$A:$A,0))</f>
        <v>process-other-industry</v>
      </c>
      <c r="G4544" s="39">
        <f>INDEX('Crosswalk Particulates'!$E:$E,MATCH('2017 EPA Data'!$B4544,'Crosswalk Particulates'!$D:$D,0))</f>
        <v>0</v>
      </c>
      <c r="H4544" s="50">
        <f t="shared" si="70"/>
        <v>0</v>
      </c>
    </row>
    <row r="4545" spans="1:8" hidden="1" x14ac:dyDescent="0.25">
      <c r="A4545" s="31" t="s">
        <v>2556</v>
      </c>
      <c r="B4545" s="31" t="s">
        <v>2616</v>
      </c>
      <c r="C4545" s="31" t="s">
        <v>2408</v>
      </c>
      <c r="D4545" s="41">
        <v>3.1772133359945758</v>
      </c>
      <c r="E4545" s="31" t="s">
        <v>2409</v>
      </c>
      <c r="F4545" s="35" t="str">
        <f>INDEX('Crosswalk Particulates'!$B:$B,MATCH('2017 EPA Data'!A4545,'Crosswalk Particulates'!$A:$A,0))</f>
        <v>Commercial Buildings Sector</v>
      </c>
      <c r="G4545" s="39">
        <f>INDEX('Crosswalk Particulates'!$E:$E,MATCH('2017 EPA Data'!$B4545,'Crosswalk Particulates'!$D:$D,0))</f>
        <v>0</v>
      </c>
      <c r="H4545" s="50">
        <f t="shared" si="70"/>
        <v>0</v>
      </c>
    </row>
    <row r="4546" spans="1:8" hidden="1" x14ac:dyDescent="0.25">
      <c r="A4546" s="31" t="s">
        <v>2523</v>
      </c>
      <c r="B4546" s="31" t="s">
        <v>2431</v>
      </c>
      <c r="C4546" s="31" t="s">
        <v>2408</v>
      </c>
      <c r="D4546" s="41">
        <v>3.1391936999999999</v>
      </c>
      <c r="E4546" s="31" t="s">
        <v>2409</v>
      </c>
      <c r="F4546" s="35" t="str">
        <f>INDEX('Crosswalk Particulates'!$B:$B,MATCH('2017 EPA Data'!A4546,'Crosswalk Particulates'!$A:$A,0))</f>
        <v>industry-fuel-other</v>
      </c>
      <c r="G4546" s="39">
        <f>INDEX('Crosswalk Particulates'!$E:$E,MATCH('2017 EPA Data'!$B4546,'Crosswalk Particulates'!$D:$D,0))</f>
        <v>0</v>
      </c>
      <c r="H4546" s="50">
        <f t="shared" si="70"/>
        <v>0</v>
      </c>
    </row>
    <row r="4547" spans="1:8" hidden="1" x14ac:dyDescent="0.25">
      <c r="A4547" s="31" t="s">
        <v>2498</v>
      </c>
      <c r="B4547" s="31" t="s">
        <v>2574</v>
      </c>
      <c r="C4547" s="31" t="s">
        <v>2408</v>
      </c>
      <c r="D4547" s="41">
        <v>3.1257999999999999</v>
      </c>
      <c r="E4547" s="31" t="s">
        <v>2409</v>
      </c>
      <c r="F4547" s="35" t="str">
        <f>INDEX('Crosswalk Particulates'!$B:$B,MATCH('2017 EPA Data'!A4547,'Crosswalk Particulates'!$A:$A,0))</f>
        <v>process-cement-industry</v>
      </c>
      <c r="G4547" s="39">
        <f>INDEX('Crosswalk Particulates'!$E:$E,MATCH('2017 EPA Data'!$B4547,'Crosswalk Particulates'!$D:$D,0))</f>
        <v>0</v>
      </c>
      <c r="H4547" s="50">
        <f t="shared" si="70"/>
        <v>0</v>
      </c>
    </row>
    <row r="4548" spans="1:8" hidden="1" x14ac:dyDescent="0.25">
      <c r="A4548" s="31" t="s">
        <v>2433</v>
      </c>
      <c r="B4548" s="31" t="s">
        <v>2619</v>
      </c>
      <c r="C4548" s="31" t="s">
        <v>2408</v>
      </c>
      <c r="D4548" s="41">
        <v>3.1243562649049403</v>
      </c>
      <c r="E4548" s="31" t="s">
        <v>2409</v>
      </c>
      <c r="F4548" s="35" t="str">
        <f>INDEX('Crosswalk Particulates'!$B:$B,MATCH('2017 EPA Data'!A4548,'Crosswalk Particulates'!$A:$A,0))</f>
        <v>process-ngps-industry</v>
      </c>
      <c r="G4548" s="39">
        <f>INDEX('Crosswalk Particulates'!$E:$E,MATCH('2017 EPA Data'!$B4548,'Crosswalk Particulates'!$D:$D,0))</f>
        <v>0</v>
      </c>
      <c r="H4548" s="50">
        <f t="shared" ref="H4548:H4611" si="71">IF(E4548="TON",D4548/metricton_to_shortton,0)*10^6</f>
        <v>0</v>
      </c>
    </row>
    <row r="4549" spans="1:8" hidden="1" x14ac:dyDescent="0.25">
      <c r="A4549" s="31" t="s">
        <v>2510</v>
      </c>
      <c r="B4549" s="31" t="s">
        <v>2735</v>
      </c>
      <c r="C4549" s="31" t="s">
        <v>2408</v>
      </c>
      <c r="D4549" s="41">
        <v>3.085</v>
      </c>
      <c r="E4549" s="31" t="s">
        <v>2409</v>
      </c>
      <c r="F4549" s="35" t="str">
        <f>INDEX('Crosswalk Particulates'!$B:$B,MATCH('2017 EPA Data'!A4549,'Crosswalk Particulates'!$A:$A,0))</f>
        <v>process-iron and steel-industry</v>
      </c>
      <c r="G4549" s="39">
        <f>INDEX('Crosswalk Particulates'!$E:$E,MATCH('2017 EPA Data'!$B4549,'Crosswalk Particulates'!$D:$D,0))</f>
        <v>0</v>
      </c>
      <c r="H4549" s="50">
        <f t="shared" si="71"/>
        <v>0</v>
      </c>
    </row>
    <row r="4550" spans="1:8" hidden="1" x14ac:dyDescent="0.25">
      <c r="A4550" s="31" t="s">
        <v>2456</v>
      </c>
      <c r="B4550" s="31" t="s">
        <v>2736</v>
      </c>
      <c r="C4550" s="31" t="s">
        <v>2408</v>
      </c>
      <c r="D4550" s="41">
        <v>3.081553161</v>
      </c>
      <c r="E4550" s="31" t="s">
        <v>2409</v>
      </c>
      <c r="F4550" s="35" t="str">
        <f>INDEX('Crosswalk Particulates'!$B:$B,MATCH('2017 EPA Data'!A4550,'Crosswalk Particulates'!$A:$A,0))</f>
        <v>Electricity Sector</v>
      </c>
      <c r="G4550" s="39">
        <f>INDEX('Crosswalk Particulates'!$E:$E,MATCH('2017 EPA Data'!$B4550,'Crosswalk Particulates'!$D:$D,0))</f>
        <v>0</v>
      </c>
      <c r="H4550" s="50">
        <f t="shared" si="71"/>
        <v>0</v>
      </c>
    </row>
    <row r="4551" spans="1:8" hidden="1" x14ac:dyDescent="0.25">
      <c r="A4551" s="31" t="s">
        <v>2498</v>
      </c>
      <c r="B4551" s="31" t="s">
        <v>2609</v>
      </c>
      <c r="C4551" s="31" t="s">
        <v>2408</v>
      </c>
      <c r="D4551" s="41">
        <v>3</v>
      </c>
      <c r="E4551" s="31" t="s">
        <v>2409</v>
      </c>
      <c r="F4551" s="35" t="str">
        <f>INDEX('Crosswalk Particulates'!$B:$B,MATCH('2017 EPA Data'!A4551,'Crosswalk Particulates'!$A:$A,0))</f>
        <v>process-cement-industry</v>
      </c>
      <c r="G4551" s="39">
        <f>INDEX('Crosswalk Particulates'!$E:$E,MATCH('2017 EPA Data'!$B4551,'Crosswalk Particulates'!$D:$D,0))</f>
        <v>0</v>
      </c>
      <c r="H4551" s="50">
        <f t="shared" si="71"/>
        <v>0</v>
      </c>
    </row>
    <row r="4552" spans="1:8" hidden="1" x14ac:dyDescent="0.25">
      <c r="A4552" s="31" t="s">
        <v>2555</v>
      </c>
      <c r="B4552" s="31" t="s">
        <v>2589</v>
      </c>
      <c r="C4552" s="31" t="s">
        <v>2412</v>
      </c>
      <c r="D4552" s="41">
        <v>2.9990250294799998</v>
      </c>
      <c r="E4552" s="31" t="s">
        <v>2413</v>
      </c>
      <c r="F4552" s="35" t="str">
        <f>INDEX('Crosswalk Particulates'!$B:$B,MATCH('2017 EPA Data'!A4552,'Crosswalk Particulates'!$A:$A,0))</f>
        <v>Commercial Buildings Sector</v>
      </c>
      <c r="G4552" s="39" t="str">
        <f>INDEX('Crosswalk Particulates'!$E:$E,MATCH('2017 EPA Data'!$B4552,'Crosswalk Particulates'!$D:$D,0))</f>
        <v>N2O</v>
      </c>
      <c r="H4552" s="50">
        <f t="shared" si="71"/>
        <v>2720672.9771842766</v>
      </c>
    </row>
    <row r="4553" spans="1:8" hidden="1" x14ac:dyDescent="0.25">
      <c r="A4553" s="31" t="s">
        <v>2473</v>
      </c>
      <c r="B4553" s="31" t="s">
        <v>2453</v>
      </c>
      <c r="C4553" s="31" t="s">
        <v>2408</v>
      </c>
      <c r="D4553" s="41">
        <v>2.9676814</v>
      </c>
      <c r="E4553" s="31" t="s">
        <v>2409</v>
      </c>
      <c r="F4553" s="35" t="str">
        <f>INDEX('Crosswalk Particulates'!$B:$B,MATCH('2017 EPA Data'!A4553,'Crosswalk Particulates'!$A:$A,0))</f>
        <v>Commercial Buildings Sector</v>
      </c>
      <c r="G4553" s="39">
        <f>INDEX('Crosswalk Particulates'!$E:$E,MATCH('2017 EPA Data'!$B4553,'Crosswalk Particulates'!$D:$D,0))</f>
        <v>0</v>
      </c>
      <c r="H4553" s="50">
        <f t="shared" si="71"/>
        <v>0</v>
      </c>
    </row>
    <row r="4554" spans="1:8" hidden="1" x14ac:dyDescent="0.25">
      <c r="A4554" s="31" t="s">
        <v>2450</v>
      </c>
      <c r="B4554" s="31" t="s">
        <v>2735</v>
      </c>
      <c r="C4554" s="31" t="s">
        <v>2408</v>
      </c>
      <c r="D4554" s="41">
        <v>2.9554</v>
      </c>
      <c r="E4554" s="31" t="s">
        <v>2409</v>
      </c>
      <c r="F4554" s="35" t="str">
        <f>INDEX('Crosswalk Particulates'!$B:$B,MATCH('2017 EPA Data'!A4554,'Crosswalk Particulates'!$A:$A,0))</f>
        <v>process-waste-industry</v>
      </c>
      <c r="G4554" s="39">
        <f>INDEX('Crosswalk Particulates'!$E:$E,MATCH('2017 EPA Data'!$B4554,'Crosswalk Particulates'!$D:$D,0))</f>
        <v>0</v>
      </c>
      <c r="H4554" s="50">
        <f t="shared" si="71"/>
        <v>0</v>
      </c>
    </row>
    <row r="4555" spans="1:8" hidden="1" x14ac:dyDescent="0.25">
      <c r="A4555" s="31" t="s">
        <v>2450</v>
      </c>
      <c r="B4555" s="31" t="s">
        <v>2690</v>
      </c>
      <c r="C4555" s="31" t="s">
        <v>2408</v>
      </c>
      <c r="D4555" s="41">
        <v>2.9260060000000001</v>
      </c>
      <c r="E4555" s="31" t="s">
        <v>2409</v>
      </c>
      <c r="F4555" s="35" t="str">
        <f>INDEX('Crosswalk Particulates'!$B:$B,MATCH('2017 EPA Data'!A4555,'Crosswalk Particulates'!$A:$A,0))</f>
        <v>process-waste-industry</v>
      </c>
      <c r="G4555" s="39">
        <f>INDEX('Crosswalk Particulates'!$E:$E,MATCH('2017 EPA Data'!$B4555,'Crosswalk Particulates'!$D:$D,0))</f>
        <v>0</v>
      </c>
      <c r="H4555" s="50">
        <f t="shared" si="71"/>
        <v>0</v>
      </c>
    </row>
    <row r="4556" spans="1:8" hidden="1" x14ac:dyDescent="0.25">
      <c r="A4556" s="31" t="s">
        <v>2433</v>
      </c>
      <c r="B4556" s="31" t="s">
        <v>2654</v>
      </c>
      <c r="C4556" s="31" t="s">
        <v>2408</v>
      </c>
      <c r="D4556" s="41">
        <v>2.8675265847999998</v>
      </c>
      <c r="E4556" s="31" t="s">
        <v>2409</v>
      </c>
      <c r="F4556" s="35" t="str">
        <f>INDEX('Crosswalk Particulates'!$B:$B,MATCH('2017 EPA Data'!A4556,'Crosswalk Particulates'!$A:$A,0))</f>
        <v>process-ngps-industry</v>
      </c>
      <c r="G4556" s="39">
        <f>INDEX('Crosswalk Particulates'!$E:$E,MATCH('2017 EPA Data'!$B4556,'Crosswalk Particulates'!$D:$D,0))</f>
        <v>0</v>
      </c>
      <c r="H4556" s="50">
        <f t="shared" si="71"/>
        <v>0</v>
      </c>
    </row>
    <row r="4557" spans="1:8" hidden="1" x14ac:dyDescent="0.25">
      <c r="A4557" s="31" t="s">
        <v>2494</v>
      </c>
      <c r="B4557" s="31" t="s">
        <v>2577</v>
      </c>
      <c r="C4557" s="31" t="s">
        <v>2408</v>
      </c>
      <c r="D4557" s="41">
        <v>2.8498666928397189</v>
      </c>
      <c r="E4557" s="31" t="s">
        <v>2409</v>
      </c>
      <c r="F4557" s="35" t="str">
        <f>INDEX('Crosswalk Particulates'!$B:$B,MATCH('2017 EPA Data'!A4557,'Crosswalk Particulates'!$A:$A,0))</f>
        <v>Transportation Sector</v>
      </c>
      <c r="G4557" s="39">
        <f>INDEX('Crosswalk Particulates'!$E:$E,MATCH('2017 EPA Data'!$B4557,'Crosswalk Particulates'!$D:$D,0))</f>
        <v>0</v>
      </c>
      <c r="H4557" s="50">
        <f t="shared" si="71"/>
        <v>0</v>
      </c>
    </row>
    <row r="4558" spans="1:8" hidden="1" x14ac:dyDescent="0.25">
      <c r="A4558" s="31" t="s">
        <v>2491</v>
      </c>
      <c r="B4558" s="31" t="s">
        <v>2544</v>
      </c>
      <c r="C4558" s="31" t="s">
        <v>2408</v>
      </c>
      <c r="D4558" s="41">
        <v>2.8048417328894</v>
      </c>
      <c r="E4558" s="31" t="s">
        <v>2409</v>
      </c>
      <c r="F4558" s="35" t="str">
        <f>INDEX('Crosswalk Particulates'!$B:$B,MATCH('2017 EPA Data'!A4558,'Crosswalk Particulates'!$A:$A,0))</f>
        <v>industry-fuel-biomass</v>
      </c>
      <c r="G4558" s="39">
        <f>INDEX('Crosswalk Particulates'!$E:$E,MATCH('2017 EPA Data'!$B4558,'Crosswalk Particulates'!$D:$D,0))</f>
        <v>0</v>
      </c>
      <c r="H4558" s="50">
        <f t="shared" si="71"/>
        <v>0</v>
      </c>
    </row>
    <row r="4559" spans="1:8" hidden="1" x14ac:dyDescent="0.25">
      <c r="A4559" s="31" t="s">
        <v>2540</v>
      </c>
      <c r="B4559" s="31" t="s">
        <v>2502</v>
      </c>
      <c r="C4559" s="31" t="s">
        <v>2408</v>
      </c>
      <c r="D4559" s="41">
        <v>2.8</v>
      </c>
      <c r="E4559" s="31" t="s">
        <v>2409</v>
      </c>
      <c r="F4559" s="35" t="str">
        <f>INDEX('Crosswalk Particulates'!$B:$B,MATCH('2017 EPA Data'!A4559,'Crosswalk Particulates'!$A:$A,0))</f>
        <v>Electricity Sector</v>
      </c>
      <c r="G4559" s="39">
        <f>INDEX('Crosswalk Particulates'!$E:$E,MATCH('2017 EPA Data'!$B4559,'Crosswalk Particulates'!$D:$D,0))</f>
        <v>0</v>
      </c>
      <c r="H4559" s="50">
        <f t="shared" si="71"/>
        <v>0</v>
      </c>
    </row>
    <row r="4560" spans="1:8" hidden="1" x14ac:dyDescent="0.25">
      <c r="A4560" s="31" t="s">
        <v>2523</v>
      </c>
      <c r="B4560" s="31" t="s">
        <v>2595</v>
      </c>
      <c r="C4560" s="31" t="s">
        <v>2408</v>
      </c>
      <c r="D4560" s="41">
        <v>2.8</v>
      </c>
      <c r="E4560" s="31" t="s">
        <v>2409</v>
      </c>
      <c r="F4560" s="35" t="str">
        <f>INDEX('Crosswalk Particulates'!$B:$B,MATCH('2017 EPA Data'!A4560,'Crosswalk Particulates'!$A:$A,0))</f>
        <v>industry-fuel-other</v>
      </c>
      <c r="G4560" s="39">
        <f>INDEX('Crosswalk Particulates'!$E:$E,MATCH('2017 EPA Data'!$B4560,'Crosswalk Particulates'!$D:$D,0))</f>
        <v>0</v>
      </c>
      <c r="H4560" s="50">
        <f t="shared" si="71"/>
        <v>0</v>
      </c>
    </row>
    <row r="4561" spans="1:8" hidden="1" x14ac:dyDescent="0.25">
      <c r="A4561" s="31" t="s">
        <v>2463</v>
      </c>
      <c r="B4561" s="31" t="s">
        <v>2550</v>
      </c>
      <c r="C4561" s="31" t="s">
        <v>2408</v>
      </c>
      <c r="D4561" s="41">
        <v>2.8</v>
      </c>
      <c r="E4561" s="31" t="s">
        <v>2409</v>
      </c>
      <c r="F4561" s="35" t="str">
        <f>INDEX('Crosswalk Particulates'!$B:$B,MATCH('2017 EPA Data'!A4561,'Crosswalk Particulates'!$A:$A,0))</f>
        <v>process-other-industry</v>
      </c>
      <c r="G4561" s="39">
        <f>INDEX('Crosswalk Particulates'!$E:$E,MATCH('2017 EPA Data'!$B4561,'Crosswalk Particulates'!$D:$D,0))</f>
        <v>0</v>
      </c>
      <c r="H4561" s="50">
        <f t="shared" si="71"/>
        <v>0</v>
      </c>
    </row>
    <row r="4562" spans="1:8" hidden="1" x14ac:dyDescent="0.25">
      <c r="A4562" s="31" t="s">
        <v>2540</v>
      </c>
      <c r="B4562" s="31" t="s">
        <v>2610</v>
      </c>
      <c r="C4562" s="31" t="s">
        <v>2408</v>
      </c>
      <c r="D4562" s="41">
        <v>2.8</v>
      </c>
      <c r="E4562" s="31" t="s">
        <v>2409</v>
      </c>
      <c r="F4562" s="35" t="str">
        <f>INDEX('Crosswalk Particulates'!$B:$B,MATCH('2017 EPA Data'!A4562,'Crosswalk Particulates'!$A:$A,0))</f>
        <v>Electricity Sector</v>
      </c>
      <c r="G4562" s="39">
        <f>INDEX('Crosswalk Particulates'!$E:$E,MATCH('2017 EPA Data'!$B4562,'Crosswalk Particulates'!$D:$D,0))</f>
        <v>0</v>
      </c>
      <c r="H4562" s="50">
        <f t="shared" si="71"/>
        <v>0</v>
      </c>
    </row>
    <row r="4563" spans="1:8" hidden="1" x14ac:dyDescent="0.25">
      <c r="A4563" s="31" t="s">
        <v>2469</v>
      </c>
      <c r="B4563" s="31" t="s">
        <v>2655</v>
      </c>
      <c r="C4563" s="31" t="s">
        <v>2408</v>
      </c>
      <c r="D4563" s="41">
        <v>2.8</v>
      </c>
      <c r="E4563" s="31" t="s">
        <v>2409</v>
      </c>
      <c r="F4563" s="35" t="str">
        <f>INDEX('Crosswalk Particulates'!$B:$B,MATCH('2017 EPA Data'!A4563,'Crosswalk Particulates'!$A:$A,0))</f>
        <v>process-chemicals-industry</v>
      </c>
      <c r="G4563" s="39">
        <f>INDEX('Crosswalk Particulates'!$E:$E,MATCH('2017 EPA Data'!$B4563,'Crosswalk Particulates'!$D:$D,0))</f>
        <v>0</v>
      </c>
      <c r="H4563" s="50">
        <f t="shared" si="71"/>
        <v>0</v>
      </c>
    </row>
    <row r="4564" spans="1:8" hidden="1" x14ac:dyDescent="0.25">
      <c r="A4564" s="31" t="s">
        <v>2546</v>
      </c>
      <c r="B4564" s="31" t="s">
        <v>2589</v>
      </c>
      <c r="C4564" s="31" t="s">
        <v>2412</v>
      </c>
      <c r="D4564" s="41">
        <v>2.7961476475999998</v>
      </c>
      <c r="E4564" s="31" t="s">
        <v>2413</v>
      </c>
      <c r="F4564" s="35" t="str">
        <f>INDEX('Crosswalk Particulates'!$B:$B,MATCH('2017 EPA Data'!A4564,'Crosswalk Particulates'!$A:$A,0))</f>
        <v>Commercial Buildings Sector</v>
      </c>
      <c r="G4564" s="39" t="str">
        <f>INDEX('Crosswalk Particulates'!$E:$E,MATCH('2017 EPA Data'!$B4564,'Crosswalk Particulates'!$D:$D,0))</f>
        <v>N2O</v>
      </c>
      <c r="H4564" s="50">
        <f t="shared" si="71"/>
        <v>2536625.4933730075</v>
      </c>
    </row>
    <row r="4565" spans="1:8" hidden="1" x14ac:dyDescent="0.25">
      <c r="A4565" s="31" t="s">
        <v>2450</v>
      </c>
      <c r="B4565" s="31" t="s">
        <v>2524</v>
      </c>
      <c r="C4565" s="31" t="s">
        <v>2408</v>
      </c>
      <c r="D4565" s="41">
        <v>2.786</v>
      </c>
      <c r="E4565" s="31" t="s">
        <v>2409</v>
      </c>
      <c r="F4565" s="35" t="str">
        <f>INDEX('Crosswalk Particulates'!$B:$B,MATCH('2017 EPA Data'!A4565,'Crosswalk Particulates'!$A:$A,0))</f>
        <v>process-waste-industry</v>
      </c>
      <c r="G4565" s="39">
        <f>INDEX('Crosswalk Particulates'!$E:$E,MATCH('2017 EPA Data'!$B4565,'Crosswalk Particulates'!$D:$D,0))</f>
        <v>0</v>
      </c>
      <c r="H4565" s="50">
        <f t="shared" si="71"/>
        <v>0</v>
      </c>
    </row>
    <row r="4566" spans="1:8" hidden="1" x14ac:dyDescent="0.25">
      <c r="A4566" s="31" t="s">
        <v>2560</v>
      </c>
      <c r="B4566" s="31" t="s">
        <v>2566</v>
      </c>
      <c r="C4566" s="31" t="s">
        <v>2408</v>
      </c>
      <c r="D4566" s="41">
        <v>2.7855582903646998</v>
      </c>
      <c r="E4566" s="31" t="s">
        <v>2409</v>
      </c>
      <c r="F4566" s="35" t="str">
        <f>INDEX('Crosswalk Particulates'!$B:$B,MATCH('2017 EPA Data'!A4566,'Crosswalk Particulates'!$A:$A,0))</f>
        <v>Commercial Buildings Sector</v>
      </c>
      <c r="G4566" s="39">
        <f>INDEX('Crosswalk Particulates'!$E:$E,MATCH('2017 EPA Data'!$B4566,'Crosswalk Particulates'!$D:$D,0))</f>
        <v>0</v>
      </c>
      <c r="H4566" s="50">
        <f t="shared" si="71"/>
        <v>0</v>
      </c>
    </row>
    <row r="4567" spans="1:8" hidden="1" x14ac:dyDescent="0.25">
      <c r="A4567" s="31" t="s">
        <v>2560</v>
      </c>
      <c r="B4567" s="31" t="s">
        <v>2424</v>
      </c>
      <c r="C4567" s="31" t="s">
        <v>2408</v>
      </c>
      <c r="D4567" s="41">
        <v>2.7424108999999999</v>
      </c>
      <c r="E4567" s="31" t="s">
        <v>2409</v>
      </c>
      <c r="F4567" s="35" t="str">
        <f>INDEX('Crosswalk Particulates'!$B:$B,MATCH('2017 EPA Data'!A4567,'Crosswalk Particulates'!$A:$A,0))</f>
        <v>Commercial Buildings Sector</v>
      </c>
      <c r="G4567" s="39">
        <f>INDEX('Crosswalk Particulates'!$E:$E,MATCH('2017 EPA Data'!$B4567,'Crosswalk Particulates'!$D:$D,0))</f>
        <v>0</v>
      </c>
      <c r="H4567" s="50">
        <f t="shared" si="71"/>
        <v>0</v>
      </c>
    </row>
    <row r="4568" spans="1:8" hidden="1" x14ac:dyDescent="0.25">
      <c r="A4568" s="31" t="s">
        <v>2477</v>
      </c>
      <c r="B4568" s="31" t="s">
        <v>2621</v>
      </c>
      <c r="C4568" s="31" t="s">
        <v>2408</v>
      </c>
      <c r="D4568" s="41">
        <v>2.7373213820000002</v>
      </c>
      <c r="E4568" s="31" t="s">
        <v>2409</v>
      </c>
      <c r="F4568" s="35" t="str">
        <f>INDEX('Crosswalk Particulates'!$B:$B,MATCH('2017 EPA Data'!A4568,'Crosswalk Particulates'!$A:$A,0))</f>
        <v>process-other-industry</v>
      </c>
      <c r="G4568" s="39">
        <f>INDEX('Crosswalk Particulates'!$E:$E,MATCH('2017 EPA Data'!$B4568,'Crosswalk Particulates'!$D:$D,0))</f>
        <v>0</v>
      </c>
      <c r="H4568" s="50">
        <f t="shared" si="71"/>
        <v>0</v>
      </c>
    </row>
    <row r="4569" spans="1:8" hidden="1" x14ac:dyDescent="0.25">
      <c r="A4569" s="31" t="s">
        <v>2538</v>
      </c>
      <c r="B4569" s="31" t="s">
        <v>2453</v>
      </c>
      <c r="C4569" s="31" t="s">
        <v>2408</v>
      </c>
      <c r="D4569" s="41">
        <v>2.7254</v>
      </c>
      <c r="E4569" s="31" t="s">
        <v>2409</v>
      </c>
      <c r="F4569" s="35" t="str">
        <f>INDEX('Crosswalk Particulates'!$B:$B,MATCH('2017 EPA Data'!A4569,'Crosswalk Particulates'!$A:$A,0))</f>
        <v>process-mining-industry</v>
      </c>
      <c r="G4569" s="39">
        <f>INDEX('Crosswalk Particulates'!$E:$E,MATCH('2017 EPA Data'!$B4569,'Crosswalk Particulates'!$D:$D,0))</f>
        <v>0</v>
      </c>
      <c r="H4569" s="50">
        <f t="shared" si="71"/>
        <v>0</v>
      </c>
    </row>
    <row r="4570" spans="1:8" hidden="1" x14ac:dyDescent="0.25">
      <c r="A4570" s="31" t="s">
        <v>2494</v>
      </c>
      <c r="B4570" s="31" t="s">
        <v>2642</v>
      </c>
      <c r="C4570" s="31" t="s">
        <v>2408</v>
      </c>
      <c r="D4570" s="41">
        <v>2.714778092859186</v>
      </c>
      <c r="E4570" s="31" t="s">
        <v>2409</v>
      </c>
      <c r="F4570" s="35" t="str">
        <f>INDEX('Crosswalk Particulates'!$B:$B,MATCH('2017 EPA Data'!A4570,'Crosswalk Particulates'!$A:$A,0))</f>
        <v>Transportation Sector</v>
      </c>
      <c r="G4570" s="39">
        <f>INDEX('Crosswalk Particulates'!$E:$E,MATCH('2017 EPA Data'!$B4570,'Crosswalk Particulates'!$D:$D,0))</f>
        <v>0</v>
      </c>
      <c r="H4570" s="50">
        <f t="shared" si="71"/>
        <v>0</v>
      </c>
    </row>
    <row r="4571" spans="1:8" hidden="1" x14ac:dyDescent="0.25">
      <c r="A4571" s="31" t="s">
        <v>2475</v>
      </c>
      <c r="B4571" s="31" t="s">
        <v>2620</v>
      </c>
      <c r="C4571" s="31" t="s">
        <v>2408</v>
      </c>
      <c r="D4571" s="41">
        <v>2.7015057005840002</v>
      </c>
      <c r="E4571" s="31" t="s">
        <v>2409</v>
      </c>
      <c r="F4571" s="35" t="str">
        <f>INDEX('Crosswalk Particulates'!$B:$B,MATCH('2017 EPA Data'!A4571,'Crosswalk Particulates'!$A:$A,0))</f>
        <v>Electricity Sector</v>
      </c>
      <c r="G4571" s="39">
        <f>INDEX('Crosswalk Particulates'!$E:$E,MATCH('2017 EPA Data'!$B4571,'Crosswalk Particulates'!$D:$D,0))</f>
        <v>0</v>
      </c>
      <c r="H4571" s="50">
        <f t="shared" si="71"/>
        <v>0</v>
      </c>
    </row>
    <row r="4572" spans="1:8" hidden="1" x14ac:dyDescent="0.25">
      <c r="A4572" s="31" t="s">
        <v>2560</v>
      </c>
      <c r="B4572" s="31" t="s">
        <v>2589</v>
      </c>
      <c r="C4572" s="31" t="s">
        <v>2412</v>
      </c>
      <c r="D4572" s="41">
        <v>2.6995690510000001</v>
      </c>
      <c r="E4572" s="31" t="s">
        <v>2413</v>
      </c>
      <c r="F4572" s="35" t="str">
        <f>INDEX('Crosswalk Particulates'!$B:$B,MATCH('2017 EPA Data'!A4572,'Crosswalk Particulates'!$A:$A,0))</f>
        <v>Commercial Buildings Sector</v>
      </c>
      <c r="G4572" s="39" t="str">
        <f>INDEX('Crosswalk Particulates'!$E:$E,MATCH('2017 EPA Data'!$B4572,'Crosswalk Particulates'!$D:$D,0))</f>
        <v>N2O</v>
      </c>
      <c r="H4572" s="50">
        <f t="shared" si="71"/>
        <v>2449010.7601309982</v>
      </c>
    </row>
    <row r="4573" spans="1:8" hidden="1" x14ac:dyDescent="0.25">
      <c r="A4573" s="31" t="s">
        <v>2560</v>
      </c>
      <c r="B4573" s="31" t="s">
        <v>2512</v>
      </c>
      <c r="C4573" s="31" t="s">
        <v>2408</v>
      </c>
      <c r="D4573" s="41">
        <v>2.6982622305721078</v>
      </c>
      <c r="E4573" s="31" t="s">
        <v>2409</v>
      </c>
      <c r="F4573" s="35" t="str">
        <f>INDEX('Crosswalk Particulates'!$B:$B,MATCH('2017 EPA Data'!A4573,'Crosswalk Particulates'!$A:$A,0))</f>
        <v>Commercial Buildings Sector</v>
      </c>
      <c r="G4573" s="39">
        <f>INDEX('Crosswalk Particulates'!$E:$E,MATCH('2017 EPA Data'!$B4573,'Crosswalk Particulates'!$D:$D,0))</f>
        <v>0</v>
      </c>
      <c r="H4573" s="50">
        <f t="shared" si="71"/>
        <v>0</v>
      </c>
    </row>
    <row r="4574" spans="1:8" hidden="1" x14ac:dyDescent="0.25">
      <c r="A4574" s="31" t="s">
        <v>2410</v>
      </c>
      <c r="B4574" s="31" t="s">
        <v>2733</v>
      </c>
      <c r="C4574" s="31" t="s">
        <v>2408</v>
      </c>
      <c r="D4574" s="41">
        <v>2.67</v>
      </c>
      <c r="E4574" s="31" t="s">
        <v>2409</v>
      </c>
      <c r="F4574" s="35" t="str">
        <f>INDEX('Crosswalk Particulates'!$B:$B,MATCH('2017 EPA Data'!A4574,'Crosswalk Particulates'!$A:$A,0))</f>
        <v>process-other-industry</v>
      </c>
      <c r="G4574" s="39">
        <f>INDEX('Crosswalk Particulates'!$E:$E,MATCH('2017 EPA Data'!$B4574,'Crosswalk Particulates'!$D:$D,0))</f>
        <v>0</v>
      </c>
      <c r="H4574" s="50">
        <f t="shared" si="71"/>
        <v>0</v>
      </c>
    </row>
    <row r="4575" spans="1:8" hidden="1" x14ac:dyDescent="0.25">
      <c r="A4575" s="31" t="s">
        <v>2556</v>
      </c>
      <c r="B4575" s="31" t="s">
        <v>2682</v>
      </c>
      <c r="C4575" s="31" t="s">
        <v>2408</v>
      </c>
      <c r="D4575" s="41">
        <v>2.6482320000000001</v>
      </c>
      <c r="E4575" s="31" t="s">
        <v>2409</v>
      </c>
      <c r="F4575" s="35" t="str">
        <f>INDEX('Crosswalk Particulates'!$B:$B,MATCH('2017 EPA Data'!A4575,'Crosswalk Particulates'!$A:$A,0))</f>
        <v>Commercial Buildings Sector</v>
      </c>
      <c r="G4575" s="39">
        <f>INDEX('Crosswalk Particulates'!$E:$E,MATCH('2017 EPA Data'!$B4575,'Crosswalk Particulates'!$D:$D,0))</f>
        <v>0</v>
      </c>
      <c r="H4575" s="50">
        <f t="shared" si="71"/>
        <v>0</v>
      </c>
    </row>
    <row r="4576" spans="1:8" hidden="1" x14ac:dyDescent="0.25">
      <c r="A4576" s="31" t="s">
        <v>2429</v>
      </c>
      <c r="B4576" s="31" t="s">
        <v>2641</v>
      </c>
      <c r="C4576" s="31" t="s">
        <v>2408</v>
      </c>
      <c r="D4576" s="41">
        <v>2.6254540587999999</v>
      </c>
      <c r="E4576" s="31" t="s">
        <v>2409</v>
      </c>
      <c r="F4576" s="35" t="str">
        <f>INDEX('Crosswalk Particulates'!$B:$B,MATCH('2017 EPA Data'!A4576,'Crosswalk Particulates'!$A:$A,0))</f>
        <v>process-other-industry</v>
      </c>
      <c r="G4576" s="39">
        <f>INDEX('Crosswalk Particulates'!$E:$E,MATCH('2017 EPA Data'!$B4576,'Crosswalk Particulates'!$D:$D,0))</f>
        <v>0</v>
      </c>
      <c r="H4576" s="50">
        <f t="shared" si="71"/>
        <v>0</v>
      </c>
    </row>
    <row r="4577" spans="1:8" hidden="1" x14ac:dyDescent="0.25">
      <c r="A4577" s="31" t="s">
        <v>2546</v>
      </c>
      <c r="B4577" s="31" t="s">
        <v>2527</v>
      </c>
      <c r="C4577" s="31" t="s">
        <v>2408</v>
      </c>
      <c r="D4577" s="41">
        <v>2.6069980582145229</v>
      </c>
      <c r="E4577" s="31" t="s">
        <v>2409</v>
      </c>
      <c r="F4577" s="35" t="str">
        <f>INDEX('Crosswalk Particulates'!$B:$B,MATCH('2017 EPA Data'!A4577,'Crosswalk Particulates'!$A:$A,0))</f>
        <v>Commercial Buildings Sector</v>
      </c>
      <c r="G4577" s="39">
        <f>INDEX('Crosswalk Particulates'!$E:$E,MATCH('2017 EPA Data'!$B4577,'Crosswalk Particulates'!$D:$D,0))</f>
        <v>0</v>
      </c>
      <c r="H4577" s="50">
        <f t="shared" si="71"/>
        <v>0</v>
      </c>
    </row>
    <row r="4578" spans="1:8" hidden="1" x14ac:dyDescent="0.25">
      <c r="A4578" s="31" t="s">
        <v>2429</v>
      </c>
      <c r="B4578" s="31" t="s">
        <v>2737</v>
      </c>
      <c r="C4578" s="31" t="s">
        <v>2408</v>
      </c>
      <c r="D4578" s="41">
        <v>2.6</v>
      </c>
      <c r="E4578" s="31" t="s">
        <v>2409</v>
      </c>
      <c r="F4578" s="35" t="str">
        <f>INDEX('Crosswalk Particulates'!$B:$B,MATCH('2017 EPA Data'!A4578,'Crosswalk Particulates'!$A:$A,0))</f>
        <v>process-other-industry</v>
      </c>
      <c r="G4578" s="39">
        <f>INDEX('Crosswalk Particulates'!$E:$E,MATCH('2017 EPA Data'!$B4578,'Crosswalk Particulates'!$D:$D,0))</f>
        <v>0</v>
      </c>
      <c r="H4578" s="50">
        <f t="shared" si="71"/>
        <v>0</v>
      </c>
    </row>
    <row r="4579" spans="1:8" hidden="1" x14ac:dyDescent="0.25">
      <c r="A4579" s="31" t="s">
        <v>2556</v>
      </c>
      <c r="B4579" s="31" t="s">
        <v>2485</v>
      </c>
      <c r="C4579" s="31" t="s">
        <v>2408</v>
      </c>
      <c r="D4579" s="41">
        <v>2.6</v>
      </c>
      <c r="E4579" s="31" t="s">
        <v>2409</v>
      </c>
      <c r="F4579" s="35" t="str">
        <f>INDEX('Crosswalk Particulates'!$B:$B,MATCH('2017 EPA Data'!A4579,'Crosswalk Particulates'!$A:$A,0))</f>
        <v>Commercial Buildings Sector</v>
      </c>
      <c r="G4579" s="39">
        <f>INDEX('Crosswalk Particulates'!$E:$E,MATCH('2017 EPA Data'!$B4579,'Crosswalk Particulates'!$D:$D,0))</f>
        <v>0</v>
      </c>
      <c r="H4579" s="50">
        <f t="shared" si="71"/>
        <v>0</v>
      </c>
    </row>
    <row r="4580" spans="1:8" hidden="1" x14ac:dyDescent="0.25">
      <c r="A4580" s="31" t="s">
        <v>2442</v>
      </c>
      <c r="B4580" s="31" t="s">
        <v>2678</v>
      </c>
      <c r="C4580" s="31" t="s">
        <v>2408</v>
      </c>
      <c r="D4580" s="41">
        <v>2.5285579999999999</v>
      </c>
      <c r="E4580" s="31" t="s">
        <v>2409</v>
      </c>
      <c r="F4580" s="35" t="str">
        <f>INDEX('Crosswalk Particulates'!$B:$B,MATCH('2017 EPA Data'!A4580,'Crosswalk Particulates'!$A:$A,0))</f>
        <v>industry-fuel-natural gas</v>
      </c>
      <c r="G4580" s="39">
        <f>INDEX('Crosswalk Particulates'!$E:$E,MATCH('2017 EPA Data'!$B4580,'Crosswalk Particulates'!$D:$D,0))</f>
        <v>0</v>
      </c>
      <c r="H4580" s="50">
        <f t="shared" si="71"/>
        <v>0</v>
      </c>
    </row>
    <row r="4581" spans="1:8" hidden="1" x14ac:dyDescent="0.25">
      <c r="A4581" s="31" t="s">
        <v>2523</v>
      </c>
      <c r="B4581" s="31" t="s">
        <v>2547</v>
      </c>
      <c r="C4581" s="31" t="s">
        <v>2408</v>
      </c>
      <c r="D4581" s="41">
        <v>2.5279053874482842</v>
      </c>
      <c r="E4581" s="31" t="s">
        <v>2409</v>
      </c>
      <c r="F4581" s="35" t="str">
        <f>INDEX('Crosswalk Particulates'!$B:$B,MATCH('2017 EPA Data'!A4581,'Crosswalk Particulates'!$A:$A,0))</f>
        <v>industry-fuel-other</v>
      </c>
      <c r="G4581" s="39">
        <f>INDEX('Crosswalk Particulates'!$E:$E,MATCH('2017 EPA Data'!$B4581,'Crosswalk Particulates'!$D:$D,0))</f>
        <v>0</v>
      </c>
      <c r="H4581" s="50">
        <f t="shared" si="71"/>
        <v>0</v>
      </c>
    </row>
    <row r="4582" spans="1:8" hidden="1" x14ac:dyDescent="0.25">
      <c r="A4582" s="31" t="s">
        <v>2560</v>
      </c>
      <c r="B4582" s="31" t="s">
        <v>2547</v>
      </c>
      <c r="C4582" s="31" t="s">
        <v>2408</v>
      </c>
      <c r="D4582" s="41">
        <v>2.5240581723997724</v>
      </c>
      <c r="E4582" s="31" t="s">
        <v>2409</v>
      </c>
      <c r="F4582" s="35" t="str">
        <f>INDEX('Crosswalk Particulates'!$B:$B,MATCH('2017 EPA Data'!A4582,'Crosswalk Particulates'!$A:$A,0))</f>
        <v>Commercial Buildings Sector</v>
      </c>
      <c r="G4582" s="39">
        <f>INDEX('Crosswalk Particulates'!$E:$E,MATCH('2017 EPA Data'!$B4582,'Crosswalk Particulates'!$D:$D,0))</f>
        <v>0</v>
      </c>
      <c r="H4582" s="50">
        <f t="shared" si="71"/>
        <v>0</v>
      </c>
    </row>
    <row r="4583" spans="1:8" hidden="1" x14ac:dyDescent="0.25">
      <c r="A4583" s="31" t="s">
        <v>2438</v>
      </c>
      <c r="B4583" s="31" t="s">
        <v>2627</v>
      </c>
      <c r="C4583" s="31" t="s">
        <v>2408</v>
      </c>
      <c r="D4583" s="41">
        <v>2.4888499999999998</v>
      </c>
      <c r="E4583" s="31" t="s">
        <v>2409</v>
      </c>
      <c r="F4583" s="35" t="str">
        <f>INDEX('Crosswalk Particulates'!$B:$B,MATCH('2017 EPA Data'!A4583,'Crosswalk Particulates'!$A:$A,0))</f>
        <v>process-other-industry</v>
      </c>
      <c r="G4583" s="39">
        <f>INDEX('Crosswalk Particulates'!$E:$E,MATCH('2017 EPA Data'!$B4583,'Crosswalk Particulates'!$D:$D,0))</f>
        <v>0</v>
      </c>
      <c r="H4583" s="50">
        <f t="shared" si="71"/>
        <v>0</v>
      </c>
    </row>
    <row r="4584" spans="1:8" hidden="1" x14ac:dyDescent="0.25">
      <c r="A4584" s="31" t="s">
        <v>2433</v>
      </c>
      <c r="B4584" s="31" t="s">
        <v>2453</v>
      </c>
      <c r="C4584" s="31" t="s">
        <v>2408</v>
      </c>
      <c r="D4584" s="41">
        <v>2.4873154999999998</v>
      </c>
      <c r="E4584" s="31" t="s">
        <v>2409</v>
      </c>
      <c r="F4584" s="35" t="str">
        <f>INDEX('Crosswalk Particulates'!$B:$B,MATCH('2017 EPA Data'!A4584,'Crosswalk Particulates'!$A:$A,0))</f>
        <v>process-ngps-industry</v>
      </c>
      <c r="G4584" s="39">
        <f>INDEX('Crosswalk Particulates'!$E:$E,MATCH('2017 EPA Data'!$B4584,'Crosswalk Particulates'!$D:$D,0))</f>
        <v>0</v>
      </c>
      <c r="H4584" s="50">
        <f t="shared" si="71"/>
        <v>0</v>
      </c>
    </row>
    <row r="4585" spans="1:8" hidden="1" x14ac:dyDescent="0.25">
      <c r="A4585" s="31" t="s">
        <v>2483</v>
      </c>
      <c r="B4585" s="31" t="s">
        <v>2608</v>
      </c>
      <c r="C4585" s="31" t="s">
        <v>2408</v>
      </c>
      <c r="D4585" s="41">
        <v>2.4776897999999998</v>
      </c>
      <c r="E4585" s="31" t="s">
        <v>2409</v>
      </c>
      <c r="F4585" s="35" t="str">
        <f>INDEX('Crosswalk Particulates'!$B:$B,MATCH('2017 EPA Data'!A4585,'Crosswalk Particulates'!$A:$A,0))</f>
        <v>process-ngps-industry</v>
      </c>
      <c r="G4585" s="39">
        <f>INDEX('Crosswalk Particulates'!$E:$E,MATCH('2017 EPA Data'!$B4585,'Crosswalk Particulates'!$D:$D,0))</f>
        <v>0</v>
      </c>
      <c r="H4585" s="50">
        <f t="shared" si="71"/>
        <v>0</v>
      </c>
    </row>
    <row r="4586" spans="1:8" hidden="1" x14ac:dyDescent="0.25">
      <c r="A4586" s="31" t="s">
        <v>2614</v>
      </c>
      <c r="B4586" s="31" t="s">
        <v>2512</v>
      </c>
      <c r="C4586" s="31" t="s">
        <v>2408</v>
      </c>
      <c r="D4586" s="41">
        <v>2.4622485862815338</v>
      </c>
      <c r="E4586" s="31" t="s">
        <v>2409</v>
      </c>
      <c r="F4586" s="35" t="str">
        <f>INDEX('Crosswalk Particulates'!$B:$B,MATCH('2017 EPA Data'!A4586,'Crosswalk Particulates'!$A:$A,0))</f>
        <v>Residential Buildings Sector</v>
      </c>
      <c r="G4586" s="39">
        <f>INDEX('Crosswalk Particulates'!$E:$E,MATCH('2017 EPA Data'!$B4586,'Crosswalk Particulates'!$D:$D,0))</f>
        <v>0</v>
      </c>
      <c r="H4586" s="50">
        <f t="shared" si="71"/>
        <v>0</v>
      </c>
    </row>
    <row r="4587" spans="1:8" hidden="1" x14ac:dyDescent="0.25">
      <c r="A4587" s="31" t="s">
        <v>2499</v>
      </c>
      <c r="B4587" s="31" t="s">
        <v>2580</v>
      </c>
      <c r="C4587" s="31" t="s">
        <v>2408</v>
      </c>
      <c r="D4587" s="41">
        <v>2.448</v>
      </c>
      <c r="E4587" s="31" t="s">
        <v>2409</v>
      </c>
      <c r="F4587" s="35" t="str">
        <f>INDEX('Crosswalk Particulates'!$B:$B,MATCH('2017 EPA Data'!A4587,'Crosswalk Particulates'!$A:$A,0))</f>
        <v>Electricity Sector</v>
      </c>
      <c r="G4587" s="39">
        <f>INDEX('Crosswalk Particulates'!$E:$E,MATCH('2017 EPA Data'!$B4587,'Crosswalk Particulates'!$D:$D,0))</f>
        <v>0</v>
      </c>
      <c r="H4587" s="50">
        <f t="shared" si="71"/>
        <v>0</v>
      </c>
    </row>
    <row r="4588" spans="1:8" hidden="1" x14ac:dyDescent="0.25">
      <c r="A4588" s="31" t="s">
        <v>2454</v>
      </c>
      <c r="B4588" s="31" t="s">
        <v>2619</v>
      </c>
      <c r="C4588" s="31" t="s">
        <v>2408</v>
      </c>
      <c r="D4588" s="41">
        <v>2.4395309789437754</v>
      </c>
      <c r="E4588" s="31" t="s">
        <v>2409</v>
      </c>
      <c r="F4588" s="35" t="str">
        <f>INDEX('Crosswalk Particulates'!$B:$B,MATCH('2017 EPA Data'!A4588,'Crosswalk Particulates'!$A:$A,0))</f>
        <v>Other-EPA</v>
      </c>
      <c r="G4588" s="39">
        <f>INDEX('Crosswalk Particulates'!$E:$E,MATCH('2017 EPA Data'!$B4588,'Crosswalk Particulates'!$D:$D,0))</f>
        <v>0</v>
      </c>
      <c r="H4588" s="50">
        <f t="shared" si="71"/>
        <v>0</v>
      </c>
    </row>
    <row r="4589" spans="1:8" hidden="1" x14ac:dyDescent="0.25">
      <c r="A4589" s="31" t="s">
        <v>2556</v>
      </c>
      <c r="B4589" s="31" t="s">
        <v>2647</v>
      </c>
      <c r="C4589" s="31" t="s">
        <v>2408</v>
      </c>
      <c r="D4589" s="41">
        <v>2.4217840000000002</v>
      </c>
      <c r="E4589" s="31" t="s">
        <v>2409</v>
      </c>
      <c r="F4589" s="35" t="str">
        <f>INDEX('Crosswalk Particulates'!$B:$B,MATCH('2017 EPA Data'!A4589,'Crosswalk Particulates'!$A:$A,0))</f>
        <v>Commercial Buildings Sector</v>
      </c>
      <c r="G4589" s="39">
        <f>INDEX('Crosswalk Particulates'!$E:$E,MATCH('2017 EPA Data'!$B4589,'Crosswalk Particulates'!$D:$D,0))</f>
        <v>0</v>
      </c>
      <c r="H4589" s="50">
        <f t="shared" si="71"/>
        <v>0</v>
      </c>
    </row>
    <row r="4590" spans="1:8" hidden="1" x14ac:dyDescent="0.25">
      <c r="A4590" s="31" t="s">
        <v>2438</v>
      </c>
      <c r="B4590" s="31" t="s">
        <v>2604</v>
      </c>
      <c r="C4590" s="31" t="s">
        <v>2408</v>
      </c>
      <c r="D4590" s="41">
        <v>2.41431</v>
      </c>
      <c r="E4590" s="31" t="s">
        <v>2409</v>
      </c>
      <c r="F4590" s="35" t="str">
        <f>INDEX('Crosswalk Particulates'!$B:$B,MATCH('2017 EPA Data'!A4590,'Crosswalk Particulates'!$A:$A,0))</f>
        <v>process-other-industry</v>
      </c>
      <c r="G4590" s="39">
        <f>INDEX('Crosswalk Particulates'!$E:$E,MATCH('2017 EPA Data'!$B4590,'Crosswalk Particulates'!$D:$D,0))</f>
        <v>0</v>
      </c>
      <c r="H4590" s="50">
        <f t="shared" si="71"/>
        <v>0</v>
      </c>
    </row>
    <row r="4591" spans="1:8" hidden="1" x14ac:dyDescent="0.25">
      <c r="A4591" s="31" t="s">
        <v>2463</v>
      </c>
      <c r="B4591" s="31" t="s">
        <v>2587</v>
      </c>
      <c r="C4591" s="31" t="s">
        <v>2408</v>
      </c>
      <c r="D4591" s="41">
        <v>2.4</v>
      </c>
      <c r="E4591" s="31" t="s">
        <v>2409</v>
      </c>
      <c r="F4591" s="35" t="str">
        <f>INDEX('Crosswalk Particulates'!$B:$B,MATCH('2017 EPA Data'!A4591,'Crosswalk Particulates'!$A:$A,0))</f>
        <v>process-other-industry</v>
      </c>
      <c r="G4591" s="39">
        <f>INDEX('Crosswalk Particulates'!$E:$E,MATCH('2017 EPA Data'!$B4591,'Crosswalk Particulates'!$D:$D,0))</f>
        <v>0</v>
      </c>
      <c r="H4591" s="50">
        <f t="shared" si="71"/>
        <v>0</v>
      </c>
    </row>
    <row r="4592" spans="1:8" hidden="1" x14ac:dyDescent="0.25">
      <c r="A4592" s="31" t="s">
        <v>2509</v>
      </c>
      <c r="B4592" s="31" t="s">
        <v>2613</v>
      </c>
      <c r="C4592" s="31" t="s">
        <v>2408</v>
      </c>
      <c r="D4592" s="41">
        <v>2.4</v>
      </c>
      <c r="E4592" s="31" t="s">
        <v>2409</v>
      </c>
      <c r="F4592" s="35" t="str">
        <f>INDEX('Crosswalk Particulates'!$B:$B,MATCH('2017 EPA Data'!A4592,'Crosswalk Particulates'!$A:$A,0))</f>
        <v>Other-EPA</v>
      </c>
      <c r="G4592" s="39">
        <f>INDEX('Crosswalk Particulates'!$E:$E,MATCH('2017 EPA Data'!$B4592,'Crosswalk Particulates'!$D:$D,0))</f>
        <v>0</v>
      </c>
      <c r="H4592" s="50">
        <f t="shared" si="71"/>
        <v>0</v>
      </c>
    </row>
    <row r="4593" spans="1:8" hidden="1" x14ac:dyDescent="0.25">
      <c r="A4593" s="31" t="s">
        <v>2555</v>
      </c>
      <c r="B4593" s="31" t="s">
        <v>2536</v>
      </c>
      <c r="C4593" s="31" t="s">
        <v>2408</v>
      </c>
      <c r="D4593" s="41">
        <v>2.4</v>
      </c>
      <c r="E4593" s="31" t="s">
        <v>2409</v>
      </c>
      <c r="F4593" s="35" t="str">
        <f>INDEX('Crosswalk Particulates'!$B:$B,MATCH('2017 EPA Data'!A4593,'Crosswalk Particulates'!$A:$A,0))</f>
        <v>Commercial Buildings Sector</v>
      </c>
      <c r="G4593" s="39">
        <f>INDEX('Crosswalk Particulates'!$E:$E,MATCH('2017 EPA Data'!$B4593,'Crosswalk Particulates'!$D:$D,0))</f>
        <v>0</v>
      </c>
      <c r="H4593" s="50">
        <f t="shared" si="71"/>
        <v>0</v>
      </c>
    </row>
    <row r="4594" spans="1:8" hidden="1" x14ac:dyDescent="0.25">
      <c r="A4594" s="31" t="s">
        <v>2433</v>
      </c>
      <c r="B4594" s="31" t="s">
        <v>2593</v>
      </c>
      <c r="C4594" s="31" t="s">
        <v>2408</v>
      </c>
      <c r="D4594" s="41">
        <v>2.4</v>
      </c>
      <c r="E4594" s="31" t="s">
        <v>2409</v>
      </c>
      <c r="F4594" s="35" t="str">
        <f>INDEX('Crosswalk Particulates'!$B:$B,MATCH('2017 EPA Data'!A4594,'Crosswalk Particulates'!$A:$A,0))</f>
        <v>process-ngps-industry</v>
      </c>
      <c r="G4594" s="39">
        <f>INDEX('Crosswalk Particulates'!$E:$E,MATCH('2017 EPA Data'!$B4594,'Crosswalk Particulates'!$D:$D,0))</f>
        <v>0</v>
      </c>
      <c r="H4594" s="50">
        <f t="shared" si="71"/>
        <v>0</v>
      </c>
    </row>
    <row r="4595" spans="1:8" hidden="1" x14ac:dyDescent="0.25">
      <c r="A4595" s="31" t="s">
        <v>2442</v>
      </c>
      <c r="B4595" s="31" t="s">
        <v>2618</v>
      </c>
      <c r="C4595" s="31" t="s">
        <v>2408</v>
      </c>
      <c r="D4595" s="41">
        <v>2.4</v>
      </c>
      <c r="E4595" s="31" t="s">
        <v>2409</v>
      </c>
      <c r="F4595" s="35" t="str">
        <f>INDEX('Crosswalk Particulates'!$B:$B,MATCH('2017 EPA Data'!A4595,'Crosswalk Particulates'!$A:$A,0))</f>
        <v>industry-fuel-natural gas</v>
      </c>
      <c r="G4595" s="39">
        <f>INDEX('Crosswalk Particulates'!$E:$E,MATCH('2017 EPA Data'!$B4595,'Crosswalk Particulates'!$D:$D,0))</f>
        <v>0</v>
      </c>
      <c r="H4595" s="50">
        <f t="shared" si="71"/>
        <v>0</v>
      </c>
    </row>
    <row r="4596" spans="1:8" hidden="1" x14ac:dyDescent="0.25">
      <c r="A4596" s="31" t="s">
        <v>2444</v>
      </c>
      <c r="B4596" s="31" t="s">
        <v>2573</v>
      </c>
      <c r="C4596" s="31" t="s">
        <v>2408</v>
      </c>
      <c r="D4596" s="41">
        <v>2.3995299999999999</v>
      </c>
      <c r="E4596" s="31" t="s">
        <v>2409</v>
      </c>
      <c r="F4596" s="35" t="str">
        <f>INDEX('Crosswalk Particulates'!$B:$B,MATCH('2017 EPA Data'!A4596,'Crosswalk Particulates'!$A:$A,0))</f>
        <v>process-other-industry</v>
      </c>
      <c r="G4596" s="39">
        <f>INDEX('Crosswalk Particulates'!$E:$E,MATCH('2017 EPA Data'!$B4596,'Crosswalk Particulates'!$D:$D,0))</f>
        <v>0</v>
      </c>
      <c r="H4596" s="50">
        <f t="shared" si="71"/>
        <v>0</v>
      </c>
    </row>
    <row r="4597" spans="1:8" hidden="1" x14ac:dyDescent="0.25">
      <c r="A4597" s="31" t="s">
        <v>2520</v>
      </c>
      <c r="B4597" s="31" t="s">
        <v>2674</v>
      </c>
      <c r="C4597" s="31" t="s">
        <v>2408</v>
      </c>
      <c r="D4597" s="41">
        <v>2.39090398</v>
      </c>
      <c r="E4597" s="31" t="s">
        <v>2409</v>
      </c>
      <c r="F4597" s="35" t="str">
        <f>INDEX('Crosswalk Particulates'!$B:$B,MATCH('2017 EPA Data'!A4597,'Crosswalk Particulates'!$A:$A,0))</f>
        <v>industry-fuel-oil</v>
      </c>
      <c r="G4597" s="39">
        <f>INDEX('Crosswalk Particulates'!$E:$E,MATCH('2017 EPA Data'!$B4597,'Crosswalk Particulates'!$D:$D,0))</f>
        <v>0</v>
      </c>
      <c r="H4597" s="50">
        <f t="shared" si="71"/>
        <v>0</v>
      </c>
    </row>
    <row r="4598" spans="1:8" hidden="1" x14ac:dyDescent="0.25">
      <c r="A4598" s="31" t="s">
        <v>2538</v>
      </c>
      <c r="B4598" s="31" t="s">
        <v>2495</v>
      </c>
      <c r="C4598" s="31" t="s">
        <v>2408</v>
      </c>
      <c r="D4598" s="41">
        <v>2.38</v>
      </c>
      <c r="E4598" s="31" t="s">
        <v>2409</v>
      </c>
      <c r="F4598" s="35" t="str">
        <f>INDEX('Crosswalk Particulates'!$B:$B,MATCH('2017 EPA Data'!A4598,'Crosswalk Particulates'!$A:$A,0))</f>
        <v>process-mining-industry</v>
      </c>
      <c r="G4598" s="39">
        <f>INDEX('Crosswalk Particulates'!$E:$E,MATCH('2017 EPA Data'!$B4598,'Crosswalk Particulates'!$D:$D,0))</f>
        <v>0</v>
      </c>
      <c r="H4598" s="50">
        <f t="shared" si="71"/>
        <v>0</v>
      </c>
    </row>
    <row r="4599" spans="1:8" hidden="1" x14ac:dyDescent="0.25">
      <c r="A4599" s="31" t="s">
        <v>2429</v>
      </c>
      <c r="B4599" s="31" t="s">
        <v>2543</v>
      </c>
      <c r="C4599" s="31" t="s">
        <v>2408</v>
      </c>
      <c r="D4599" s="41">
        <v>2.3748999999999998</v>
      </c>
      <c r="E4599" s="31" t="s">
        <v>2409</v>
      </c>
      <c r="F4599" s="35" t="str">
        <f>INDEX('Crosswalk Particulates'!$B:$B,MATCH('2017 EPA Data'!A4599,'Crosswalk Particulates'!$A:$A,0))</f>
        <v>process-other-industry</v>
      </c>
      <c r="G4599" s="39">
        <f>INDEX('Crosswalk Particulates'!$E:$E,MATCH('2017 EPA Data'!$B4599,'Crosswalk Particulates'!$D:$D,0))</f>
        <v>0</v>
      </c>
      <c r="H4599" s="50">
        <f t="shared" si="71"/>
        <v>0</v>
      </c>
    </row>
    <row r="4600" spans="1:8" hidden="1" x14ac:dyDescent="0.25">
      <c r="A4600" s="31" t="s">
        <v>2475</v>
      </c>
      <c r="B4600" s="31" t="s">
        <v>2534</v>
      </c>
      <c r="C4600" s="31" t="s">
        <v>2408</v>
      </c>
      <c r="D4600" s="41">
        <v>2.3718442646439999</v>
      </c>
      <c r="E4600" s="31" t="s">
        <v>2409</v>
      </c>
      <c r="F4600" s="35" t="str">
        <f>INDEX('Crosswalk Particulates'!$B:$B,MATCH('2017 EPA Data'!A4600,'Crosswalk Particulates'!$A:$A,0))</f>
        <v>Electricity Sector</v>
      </c>
      <c r="G4600" s="39">
        <f>INDEX('Crosswalk Particulates'!$E:$E,MATCH('2017 EPA Data'!$B4600,'Crosswalk Particulates'!$D:$D,0))</f>
        <v>0</v>
      </c>
      <c r="H4600" s="50">
        <f t="shared" si="71"/>
        <v>0</v>
      </c>
    </row>
    <row r="4601" spans="1:8" hidden="1" x14ac:dyDescent="0.25">
      <c r="A4601" s="31" t="s">
        <v>2437</v>
      </c>
      <c r="B4601" s="31" t="s">
        <v>2416</v>
      </c>
      <c r="C4601" s="31" t="s">
        <v>2408</v>
      </c>
      <c r="D4601" s="41">
        <v>2.3449791000000002</v>
      </c>
      <c r="E4601" s="31" t="s">
        <v>2409</v>
      </c>
      <c r="F4601" s="35" t="str">
        <f>INDEX('Crosswalk Particulates'!$B:$B,MATCH('2017 EPA Data'!A4601,'Crosswalk Particulates'!$A:$A,0))</f>
        <v>process-other-industry</v>
      </c>
      <c r="G4601" s="39">
        <f>INDEX('Crosswalk Particulates'!$E:$E,MATCH('2017 EPA Data'!$B4601,'Crosswalk Particulates'!$D:$D,0))</f>
        <v>0</v>
      </c>
      <c r="H4601" s="50">
        <f t="shared" si="71"/>
        <v>0</v>
      </c>
    </row>
    <row r="4602" spans="1:8" hidden="1" x14ac:dyDescent="0.25">
      <c r="A4602" s="31" t="s">
        <v>2473</v>
      </c>
      <c r="B4602" s="31" t="s">
        <v>2459</v>
      </c>
      <c r="C4602" s="31" t="s">
        <v>2408</v>
      </c>
      <c r="D4602" s="41">
        <v>2.2997133999999999</v>
      </c>
      <c r="E4602" s="31" t="s">
        <v>2409</v>
      </c>
      <c r="F4602" s="35" t="str">
        <f>INDEX('Crosswalk Particulates'!$B:$B,MATCH('2017 EPA Data'!A4602,'Crosswalk Particulates'!$A:$A,0))</f>
        <v>Commercial Buildings Sector</v>
      </c>
      <c r="G4602" s="39">
        <f>INDEX('Crosswalk Particulates'!$E:$E,MATCH('2017 EPA Data'!$B4602,'Crosswalk Particulates'!$D:$D,0))</f>
        <v>0</v>
      </c>
      <c r="H4602" s="50">
        <f t="shared" si="71"/>
        <v>0</v>
      </c>
    </row>
    <row r="4603" spans="1:8" hidden="1" x14ac:dyDescent="0.25">
      <c r="A4603" s="31" t="s">
        <v>2614</v>
      </c>
      <c r="B4603" s="31" t="s">
        <v>2547</v>
      </c>
      <c r="C4603" s="31" t="s">
        <v>2408</v>
      </c>
      <c r="D4603" s="41">
        <v>2.2933610959648543</v>
      </c>
      <c r="E4603" s="31" t="s">
        <v>2409</v>
      </c>
      <c r="F4603" s="35" t="str">
        <f>INDEX('Crosswalk Particulates'!$B:$B,MATCH('2017 EPA Data'!A4603,'Crosswalk Particulates'!$A:$A,0))</f>
        <v>Residential Buildings Sector</v>
      </c>
      <c r="G4603" s="39">
        <f>INDEX('Crosswalk Particulates'!$E:$E,MATCH('2017 EPA Data'!$B4603,'Crosswalk Particulates'!$D:$D,0))</f>
        <v>0</v>
      </c>
      <c r="H4603" s="50">
        <f t="shared" si="71"/>
        <v>0</v>
      </c>
    </row>
    <row r="4604" spans="1:8" hidden="1" x14ac:dyDescent="0.25">
      <c r="A4604" s="31" t="s">
        <v>2475</v>
      </c>
      <c r="B4604" s="31" t="s">
        <v>2564</v>
      </c>
      <c r="C4604" s="31" t="s">
        <v>2408</v>
      </c>
      <c r="D4604" s="41">
        <v>2.288411006</v>
      </c>
      <c r="E4604" s="31" t="s">
        <v>2409</v>
      </c>
      <c r="F4604" s="35" t="str">
        <f>INDEX('Crosswalk Particulates'!$B:$B,MATCH('2017 EPA Data'!A4604,'Crosswalk Particulates'!$A:$A,0))</f>
        <v>Electricity Sector</v>
      </c>
      <c r="G4604" s="39">
        <f>INDEX('Crosswalk Particulates'!$E:$E,MATCH('2017 EPA Data'!$B4604,'Crosswalk Particulates'!$D:$D,0))</f>
        <v>0</v>
      </c>
      <c r="H4604" s="50">
        <f t="shared" si="71"/>
        <v>0</v>
      </c>
    </row>
    <row r="4605" spans="1:8" hidden="1" x14ac:dyDescent="0.25">
      <c r="A4605" s="31" t="s">
        <v>2483</v>
      </c>
      <c r="B4605" s="31" t="s">
        <v>2609</v>
      </c>
      <c r="C4605" s="31" t="s">
        <v>2408</v>
      </c>
      <c r="D4605" s="41">
        <v>2.2799999999999998</v>
      </c>
      <c r="E4605" s="31" t="s">
        <v>2409</v>
      </c>
      <c r="F4605" s="35" t="str">
        <f>INDEX('Crosswalk Particulates'!$B:$B,MATCH('2017 EPA Data'!A4605,'Crosswalk Particulates'!$A:$A,0))</f>
        <v>process-ngps-industry</v>
      </c>
      <c r="G4605" s="39">
        <f>INDEX('Crosswalk Particulates'!$E:$E,MATCH('2017 EPA Data'!$B4605,'Crosswalk Particulates'!$D:$D,0))</f>
        <v>0</v>
      </c>
      <c r="H4605" s="50">
        <f t="shared" si="71"/>
        <v>0</v>
      </c>
    </row>
    <row r="4606" spans="1:8" hidden="1" x14ac:dyDescent="0.25">
      <c r="A4606" s="31" t="s">
        <v>2523</v>
      </c>
      <c r="B4606" s="31" t="s">
        <v>2643</v>
      </c>
      <c r="C4606" s="31" t="s">
        <v>2408</v>
      </c>
      <c r="D4606" s="41">
        <v>2.2618999999999998</v>
      </c>
      <c r="E4606" s="31" t="s">
        <v>2409</v>
      </c>
      <c r="F4606" s="35" t="str">
        <f>INDEX('Crosswalk Particulates'!$B:$B,MATCH('2017 EPA Data'!A4606,'Crosswalk Particulates'!$A:$A,0))</f>
        <v>industry-fuel-other</v>
      </c>
      <c r="G4606" s="39">
        <f>INDEX('Crosswalk Particulates'!$E:$E,MATCH('2017 EPA Data'!$B4606,'Crosswalk Particulates'!$D:$D,0))</f>
        <v>0</v>
      </c>
      <c r="H4606" s="50">
        <f t="shared" si="71"/>
        <v>0</v>
      </c>
    </row>
    <row r="4607" spans="1:8" hidden="1" x14ac:dyDescent="0.25">
      <c r="A4607" s="31" t="s">
        <v>2469</v>
      </c>
      <c r="B4607" s="31" t="s">
        <v>2678</v>
      </c>
      <c r="C4607" s="31" t="s">
        <v>2408</v>
      </c>
      <c r="D4607" s="41">
        <v>2.2612000000000001</v>
      </c>
      <c r="E4607" s="31" t="s">
        <v>2409</v>
      </c>
      <c r="F4607" s="35" t="str">
        <f>INDEX('Crosswalk Particulates'!$B:$B,MATCH('2017 EPA Data'!A4607,'Crosswalk Particulates'!$A:$A,0))</f>
        <v>process-chemicals-industry</v>
      </c>
      <c r="G4607" s="39">
        <f>INDEX('Crosswalk Particulates'!$E:$E,MATCH('2017 EPA Data'!$B4607,'Crosswalk Particulates'!$D:$D,0))</f>
        <v>0</v>
      </c>
      <c r="H4607" s="50">
        <f t="shared" si="71"/>
        <v>0</v>
      </c>
    </row>
    <row r="4608" spans="1:8" hidden="1" x14ac:dyDescent="0.25">
      <c r="A4608" s="31" t="s">
        <v>2560</v>
      </c>
      <c r="B4608" s="31" t="s">
        <v>2581</v>
      </c>
      <c r="C4608" s="31" t="s">
        <v>2408</v>
      </c>
      <c r="D4608" s="41">
        <v>2.2605641900000002</v>
      </c>
      <c r="E4608" s="31" t="s">
        <v>2409</v>
      </c>
      <c r="F4608" s="35" t="str">
        <f>INDEX('Crosswalk Particulates'!$B:$B,MATCH('2017 EPA Data'!A4608,'Crosswalk Particulates'!$A:$A,0))</f>
        <v>Commercial Buildings Sector</v>
      </c>
      <c r="G4608" s="39">
        <f>INDEX('Crosswalk Particulates'!$E:$E,MATCH('2017 EPA Data'!$B4608,'Crosswalk Particulates'!$D:$D,0))</f>
        <v>0</v>
      </c>
      <c r="H4608" s="50">
        <f t="shared" si="71"/>
        <v>0</v>
      </c>
    </row>
    <row r="4609" spans="1:8" hidden="1" x14ac:dyDescent="0.25">
      <c r="A4609" s="31" t="s">
        <v>2477</v>
      </c>
      <c r="B4609" s="31" t="s">
        <v>2568</v>
      </c>
      <c r="C4609" s="31" t="s">
        <v>2408</v>
      </c>
      <c r="D4609" s="41">
        <v>2.258</v>
      </c>
      <c r="E4609" s="31" t="s">
        <v>2409</v>
      </c>
      <c r="F4609" s="35" t="str">
        <f>INDEX('Crosswalk Particulates'!$B:$B,MATCH('2017 EPA Data'!A4609,'Crosswalk Particulates'!$A:$A,0))</f>
        <v>process-other-industry</v>
      </c>
      <c r="G4609" s="39">
        <f>INDEX('Crosswalk Particulates'!$E:$E,MATCH('2017 EPA Data'!$B4609,'Crosswalk Particulates'!$D:$D,0))</f>
        <v>0</v>
      </c>
      <c r="H4609" s="50">
        <f t="shared" si="71"/>
        <v>0</v>
      </c>
    </row>
    <row r="4610" spans="1:8" hidden="1" x14ac:dyDescent="0.25">
      <c r="A4610" s="31" t="s">
        <v>2456</v>
      </c>
      <c r="B4610" s="31" t="s">
        <v>2738</v>
      </c>
      <c r="C4610" s="31" t="s">
        <v>2408</v>
      </c>
      <c r="D4610" s="41">
        <v>2.2551366527000001</v>
      </c>
      <c r="E4610" s="31" t="s">
        <v>2409</v>
      </c>
      <c r="F4610" s="35" t="str">
        <f>INDEX('Crosswalk Particulates'!$B:$B,MATCH('2017 EPA Data'!A4610,'Crosswalk Particulates'!$A:$A,0))</f>
        <v>Electricity Sector</v>
      </c>
      <c r="G4610" s="39">
        <f>INDEX('Crosswalk Particulates'!$E:$E,MATCH('2017 EPA Data'!$B4610,'Crosswalk Particulates'!$D:$D,0))</f>
        <v>0</v>
      </c>
      <c r="H4610" s="50">
        <f t="shared" si="71"/>
        <v>0</v>
      </c>
    </row>
    <row r="4611" spans="1:8" hidden="1" x14ac:dyDescent="0.25">
      <c r="A4611" s="31" t="s">
        <v>2442</v>
      </c>
      <c r="B4611" s="31" t="s">
        <v>2639</v>
      </c>
      <c r="C4611" s="31" t="s">
        <v>2408</v>
      </c>
      <c r="D4611" s="41">
        <v>2.2519999999999998</v>
      </c>
      <c r="E4611" s="31" t="s">
        <v>2409</v>
      </c>
      <c r="F4611" s="35" t="str">
        <f>INDEX('Crosswalk Particulates'!$B:$B,MATCH('2017 EPA Data'!A4611,'Crosswalk Particulates'!$A:$A,0))</f>
        <v>industry-fuel-natural gas</v>
      </c>
      <c r="G4611" s="39">
        <f>INDEX('Crosswalk Particulates'!$E:$E,MATCH('2017 EPA Data'!$B4611,'Crosswalk Particulates'!$D:$D,0))</f>
        <v>0</v>
      </c>
      <c r="H4611" s="50">
        <f t="shared" si="71"/>
        <v>0</v>
      </c>
    </row>
    <row r="4612" spans="1:8" hidden="1" x14ac:dyDescent="0.25">
      <c r="A4612" s="31" t="s">
        <v>2410</v>
      </c>
      <c r="B4612" s="31" t="s">
        <v>2700</v>
      </c>
      <c r="C4612" s="31" t="s">
        <v>2408</v>
      </c>
      <c r="D4612" s="41">
        <v>2.2420412490000001</v>
      </c>
      <c r="E4612" s="31" t="s">
        <v>2409</v>
      </c>
      <c r="F4612" s="35" t="str">
        <f>INDEX('Crosswalk Particulates'!$B:$B,MATCH('2017 EPA Data'!A4612,'Crosswalk Particulates'!$A:$A,0))</f>
        <v>process-other-industry</v>
      </c>
      <c r="G4612" s="39">
        <f>INDEX('Crosswalk Particulates'!$E:$E,MATCH('2017 EPA Data'!$B4612,'Crosswalk Particulates'!$D:$D,0))</f>
        <v>0</v>
      </c>
      <c r="H4612" s="50">
        <f t="shared" ref="H4612:H4675" si="72">IF(E4612="TON",D4612/metricton_to_shortton,0)*10^6</f>
        <v>0</v>
      </c>
    </row>
    <row r="4613" spans="1:8" hidden="1" x14ac:dyDescent="0.25">
      <c r="A4613" s="31" t="s">
        <v>2499</v>
      </c>
      <c r="B4613" s="31" t="s">
        <v>2654</v>
      </c>
      <c r="C4613" s="31" t="s">
        <v>2408</v>
      </c>
      <c r="D4613" s="41">
        <v>2.2175351171200002</v>
      </c>
      <c r="E4613" s="31" t="s">
        <v>2409</v>
      </c>
      <c r="F4613" s="35" t="str">
        <f>INDEX('Crosswalk Particulates'!$B:$B,MATCH('2017 EPA Data'!A4613,'Crosswalk Particulates'!$A:$A,0))</f>
        <v>Electricity Sector</v>
      </c>
      <c r="G4613" s="39">
        <f>INDEX('Crosswalk Particulates'!$E:$E,MATCH('2017 EPA Data'!$B4613,'Crosswalk Particulates'!$D:$D,0))</f>
        <v>0</v>
      </c>
      <c r="H4613" s="50">
        <f t="shared" si="72"/>
        <v>0</v>
      </c>
    </row>
    <row r="4614" spans="1:8" hidden="1" x14ac:dyDescent="0.25">
      <c r="A4614" s="31" t="s">
        <v>2476</v>
      </c>
      <c r="B4614" s="31" t="s">
        <v>2654</v>
      </c>
      <c r="C4614" s="31" t="s">
        <v>2408</v>
      </c>
      <c r="D4614" s="41">
        <v>2.217015701114764</v>
      </c>
      <c r="E4614" s="31" t="s">
        <v>2409</v>
      </c>
      <c r="F4614" s="35" t="str">
        <f>INDEX('Crosswalk Particulates'!$B:$B,MATCH('2017 EPA Data'!A4614,'Crosswalk Particulates'!$A:$A,0))</f>
        <v>process-other-industry</v>
      </c>
      <c r="G4614" s="39">
        <f>INDEX('Crosswalk Particulates'!$E:$E,MATCH('2017 EPA Data'!$B4614,'Crosswalk Particulates'!$D:$D,0))</f>
        <v>0</v>
      </c>
      <c r="H4614" s="50">
        <f t="shared" si="72"/>
        <v>0</v>
      </c>
    </row>
    <row r="4615" spans="1:8" hidden="1" x14ac:dyDescent="0.25">
      <c r="A4615" s="31" t="s">
        <v>2473</v>
      </c>
      <c r="B4615" s="31" t="s">
        <v>2468</v>
      </c>
      <c r="C4615" s="31" t="s">
        <v>2408</v>
      </c>
      <c r="D4615" s="41">
        <v>2.208882</v>
      </c>
      <c r="E4615" s="31" t="s">
        <v>2409</v>
      </c>
      <c r="F4615" s="35" t="str">
        <f>INDEX('Crosswalk Particulates'!$B:$B,MATCH('2017 EPA Data'!A4615,'Crosswalk Particulates'!$A:$A,0))</f>
        <v>Commercial Buildings Sector</v>
      </c>
      <c r="G4615" s="39">
        <f>INDEX('Crosswalk Particulates'!$E:$E,MATCH('2017 EPA Data'!$B4615,'Crosswalk Particulates'!$D:$D,0))</f>
        <v>0</v>
      </c>
      <c r="H4615" s="50">
        <f t="shared" si="72"/>
        <v>0</v>
      </c>
    </row>
    <row r="4616" spans="1:8" hidden="1" x14ac:dyDescent="0.25">
      <c r="A4616" s="31" t="s">
        <v>2450</v>
      </c>
      <c r="B4616" s="31" t="s">
        <v>2689</v>
      </c>
      <c r="C4616" s="31" t="s">
        <v>2408</v>
      </c>
      <c r="D4616" s="41">
        <v>2.2007059519999999</v>
      </c>
      <c r="E4616" s="31" t="s">
        <v>2409</v>
      </c>
      <c r="F4616" s="35" t="str">
        <f>INDEX('Crosswalk Particulates'!$B:$B,MATCH('2017 EPA Data'!A4616,'Crosswalk Particulates'!$A:$A,0))</f>
        <v>process-waste-industry</v>
      </c>
      <c r="G4616" s="39">
        <f>INDEX('Crosswalk Particulates'!$E:$E,MATCH('2017 EPA Data'!$B4616,'Crosswalk Particulates'!$D:$D,0))</f>
        <v>0</v>
      </c>
      <c r="H4616" s="50">
        <f t="shared" si="72"/>
        <v>0</v>
      </c>
    </row>
    <row r="4617" spans="1:8" hidden="1" x14ac:dyDescent="0.25">
      <c r="A4617" s="31" t="s">
        <v>2477</v>
      </c>
      <c r="B4617" s="31" t="s">
        <v>2665</v>
      </c>
      <c r="C4617" s="31" t="s">
        <v>2408</v>
      </c>
      <c r="D4617" s="41">
        <v>2.2000000000000002</v>
      </c>
      <c r="E4617" s="31" t="s">
        <v>2409</v>
      </c>
      <c r="F4617" s="35" t="str">
        <f>INDEX('Crosswalk Particulates'!$B:$B,MATCH('2017 EPA Data'!A4617,'Crosswalk Particulates'!$A:$A,0))</f>
        <v>process-other-industry</v>
      </c>
      <c r="G4617" s="39">
        <f>INDEX('Crosswalk Particulates'!$E:$E,MATCH('2017 EPA Data'!$B4617,'Crosswalk Particulates'!$D:$D,0))</f>
        <v>0</v>
      </c>
      <c r="H4617" s="50">
        <f t="shared" si="72"/>
        <v>0</v>
      </c>
    </row>
    <row r="4618" spans="1:8" hidden="1" x14ac:dyDescent="0.25">
      <c r="A4618" s="31" t="s">
        <v>2410</v>
      </c>
      <c r="B4618" s="31" t="s">
        <v>2730</v>
      </c>
      <c r="C4618" s="31" t="s">
        <v>2408</v>
      </c>
      <c r="D4618" s="41">
        <v>2.2000000000000002</v>
      </c>
      <c r="E4618" s="31" t="s">
        <v>2409</v>
      </c>
      <c r="F4618" s="35" t="str">
        <f>INDEX('Crosswalk Particulates'!$B:$B,MATCH('2017 EPA Data'!A4618,'Crosswalk Particulates'!$A:$A,0))</f>
        <v>process-other-industry</v>
      </c>
      <c r="G4618" s="39">
        <f>INDEX('Crosswalk Particulates'!$E:$E,MATCH('2017 EPA Data'!$B4618,'Crosswalk Particulates'!$D:$D,0))</f>
        <v>0</v>
      </c>
      <c r="H4618" s="50">
        <f t="shared" si="72"/>
        <v>0</v>
      </c>
    </row>
    <row r="4619" spans="1:8" hidden="1" x14ac:dyDescent="0.25">
      <c r="A4619" s="31" t="s">
        <v>2556</v>
      </c>
      <c r="B4619" s="31" t="s">
        <v>2530</v>
      </c>
      <c r="C4619" s="31" t="s">
        <v>2408</v>
      </c>
      <c r="D4619" s="41">
        <v>2.2000000000000002</v>
      </c>
      <c r="E4619" s="31" t="s">
        <v>2409</v>
      </c>
      <c r="F4619" s="35" t="str">
        <f>INDEX('Crosswalk Particulates'!$B:$B,MATCH('2017 EPA Data'!A4619,'Crosswalk Particulates'!$A:$A,0))</f>
        <v>Commercial Buildings Sector</v>
      </c>
      <c r="G4619" s="39">
        <f>INDEX('Crosswalk Particulates'!$E:$E,MATCH('2017 EPA Data'!$B4619,'Crosswalk Particulates'!$D:$D,0))</f>
        <v>0</v>
      </c>
      <c r="H4619" s="50">
        <f t="shared" si="72"/>
        <v>0</v>
      </c>
    </row>
    <row r="4620" spans="1:8" hidden="1" x14ac:dyDescent="0.25">
      <c r="A4620" s="31" t="s">
        <v>2443</v>
      </c>
      <c r="B4620" s="31" t="s">
        <v>2607</v>
      </c>
      <c r="D4620" s="41">
        <v>2.1957008426160001</v>
      </c>
      <c r="E4620" s="31" t="s">
        <v>2413</v>
      </c>
      <c r="F4620" s="35" t="str">
        <f>INDEX('Crosswalk Particulates'!$B:$B,MATCH('2017 EPA Data'!A4620,'Crosswalk Particulates'!$A:$A,0))</f>
        <v>process-agriculture-industry</v>
      </c>
      <c r="G4620" s="39" t="str">
        <f>INDEX('Crosswalk Particulates'!$E:$E,MATCH('2017 EPA Data'!$B4620,'Crosswalk Particulates'!$D:$D,0))</f>
        <v>BC</v>
      </c>
      <c r="H4620" s="50">
        <f t="shared" si="72"/>
        <v>1991908.6669049545</v>
      </c>
    </row>
    <row r="4621" spans="1:8" hidden="1" x14ac:dyDescent="0.25">
      <c r="A4621" s="31" t="s">
        <v>2510</v>
      </c>
      <c r="B4621" s="31" t="s">
        <v>2512</v>
      </c>
      <c r="C4621" s="31" t="s">
        <v>2408</v>
      </c>
      <c r="D4621" s="41">
        <v>2.1933071499999999</v>
      </c>
      <c r="E4621" s="31" t="s">
        <v>2409</v>
      </c>
      <c r="F4621" s="35" t="str">
        <f>INDEX('Crosswalk Particulates'!$B:$B,MATCH('2017 EPA Data'!A4621,'Crosswalk Particulates'!$A:$A,0))</f>
        <v>process-iron and steel-industry</v>
      </c>
      <c r="G4621" s="39">
        <f>INDEX('Crosswalk Particulates'!$E:$E,MATCH('2017 EPA Data'!$B4621,'Crosswalk Particulates'!$D:$D,0))</f>
        <v>0</v>
      </c>
      <c r="H4621" s="50">
        <f t="shared" si="72"/>
        <v>0</v>
      </c>
    </row>
    <row r="4622" spans="1:8" hidden="1" x14ac:dyDescent="0.25">
      <c r="A4622" s="31" t="s">
        <v>2510</v>
      </c>
      <c r="B4622" s="31" t="s">
        <v>2615</v>
      </c>
      <c r="C4622" s="31" t="s">
        <v>2408</v>
      </c>
      <c r="D4622" s="41">
        <v>2.181</v>
      </c>
      <c r="E4622" s="31" t="s">
        <v>2409</v>
      </c>
      <c r="F4622" s="35" t="str">
        <f>INDEX('Crosswalk Particulates'!$B:$B,MATCH('2017 EPA Data'!A4622,'Crosswalk Particulates'!$A:$A,0))</f>
        <v>process-iron and steel-industry</v>
      </c>
      <c r="G4622" s="39">
        <f>INDEX('Crosswalk Particulates'!$E:$E,MATCH('2017 EPA Data'!$B4622,'Crosswalk Particulates'!$D:$D,0))</f>
        <v>0</v>
      </c>
      <c r="H4622" s="50">
        <f t="shared" si="72"/>
        <v>0</v>
      </c>
    </row>
    <row r="4623" spans="1:8" hidden="1" x14ac:dyDescent="0.25">
      <c r="A4623" s="31" t="s">
        <v>2442</v>
      </c>
      <c r="B4623" s="31" t="s">
        <v>2551</v>
      </c>
      <c r="C4623" s="31" t="s">
        <v>2408</v>
      </c>
      <c r="D4623" s="41">
        <v>2.173</v>
      </c>
      <c r="E4623" s="31" t="s">
        <v>2409</v>
      </c>
      <c r="F4623" s="35" t="str">
        <f>INDEX('Crosswalk Particulates'!$B:$B,MATCH('2017 EPA Data'!A4623,'Crosswalk Particulates'!$A:$A,0))</f>
        <v>industry-fuel-natural gas</v>
      </c>
      <c r="G4623" s="39">
        <f>INDEX('Crosswalk Particulates'!$E:$E,MATCH('2017 EPA Data'!$B4623,'Crosswalk Particulates'!$D:$D,0))</f>
        <v>0</v>
      </c>
      <c r="H4623" s="50">
        <f t="shared" si="72"/>
        <v>0</v>
      </c>
    </row>
    <row r="4624" spans="1:8" hidden="1" x14ac:dyDescent="0.25">
      <c r="A4624" s="31" t="s">
        <v>2510</v>
      </c>
      <c r="B4624" s="31" t="s">
        <v>2731</v>
      </c>
      <c r="C4624" s="31" t="s">
        <v>2408</v>
      </c>
      <c r="D4624" s="41">
        <v>2.153</v>
      </c>
      <c r="E4624" s="31" t="s">
        <v>2409</v>
      </c>
      <c r="F4624" s="35" t="str">
        <f>INDEX('Crosswalk Particulates'!$B:$B,MATCH('2017 EPA Data'!A4624,'Crosswalk Particulates'!$A:$A,0))</f>
        <v>process-iron and steel-industry</v>
      </c>
      <c r="G4624" s="39">
        <f>INDEX('Crosswalk Particulates'!$E:$E,MATCH('2017 EPA Data'!$B4624,'Crosswalk Particulates'!$D:$D,0))</f>
        <v>0</v>
      </c>
      <c r="H4624" s="50">
        <f t="shared" si="72"/>
        <v>0</v>
      </c>
    </row>
    <row r="4625" spans="1:8" hidden="1" x14ac:dyDescent="0.25">
      <c r="A4625" s="31" t="s">
        <v>2486</v>
      </c>
      <c r="B4625" s="31" t="s">
        <v>2533</v>
      </c>
      <c r="C4625" s="31" t="s">
        <v>2408</v>
      </c>
      <c r="D4625" s="41">
        <v>2.137292</v>
      </c>
      <c r="E4625" s="31" t="s">
        <v>2409</v>
      </c>
      <c r="F4625" s="35" t="str">
        <f>INDEX('Crosswalk Particulates'!$B:$B,MATCH('2017 EPA Data'!A4625,'Crosswalk Particulates'!$A:$A,0))</f>
        <v>process-other-industry</v>
      </c>
      <c r="G4625" s="39">
        <f>INDEX('Crosswalk Particulates'!$E:$E,MATCH('2017 EPA Data'!$B4625,'Crosswalk Particulates'!$D:$D,0))</f>
        <v>0</v>
      </c>
      <c r="H4625" s="50">
        <f t="shared" si="72"/>
        <v>0</v>
      </c>
    </row>
    <row r="4626" spans="1:8" hidden="1" x14ac:dyDescent="0.25">
      <c r="A4626" s="31" t="s">
        <v>2425</v>
      </c>
      <c r="B4626" s="31" t="s">
        <v>2619</v>
      </c>
      <c r="C4626" s="31" t="s">
        <v>2408</v>
      </c>
      <c r="D4626" s="41">
        <v>2.1021132709912909</v>
      </c>
      <c r="E4626" s="31" t="s">
        <v>2409</v>
      </c>
      <c r="F4626" s="35" t="str">
        <f>INDEX('Crosswalk Particulates'!$B:$B,MATCH('2017 EPA Data'!A4626,'Crosswalk Particulates'!$A:$A,0))</f>
        <v>Other-EPA</v>
      </c>
      <c r="G4626" s="39">
        <f>INDEX('Crosswalk Particulates'!$E:$E,MATCH('2017 EPA Data'!$B4626,'Crosswalk Particulates'!$D:$D,0))</f>
        <v>0</v>
      </c>
      <c r="H4626" s="50">
        <f t="shared" si="72"/>
        <v>0</v>
      </c>
    </row>
    <row r="4627" spans="1:8" hidden="1" x14ac:dyDescent="0.25">
      <c r="A4627" s="31" t="s">
        <v>2487</v>
      </c>
      <c r="B4627" s="31" t="s">
        <v>2528</v>
      </c>
      <c r="C4627" s="31" t="s">
        <v>2408</v>
      </c>
      <c r="D4627" s="41">
        <v>2.1004801709478</v>
      </c>
      <c r="E4627" s="31" t="s">
        <v>2409</v>
      </c>
      <c r="F4627" s="35" t="str">
        <f>INDEX('Crosswalk Particulates'!$B:$B,MATCH('2017 EPA Data'!A4627,'Crosswalk Particulates'!$A:$A,0))</f>
        <v>industry-fuel-coal</v>
      </c>
      <c r="G4627" s="39">
        <f>INDEX('Crosswalk Particulates'!$E:$E,MATCH('2017 EPA Data'!$B4627,'Crosswalk Particulates'!$D:$D,0))</f>
        <v>0</v>
      </c>
      <c r="H4627" s="50">
        <f t="shared" si="72"/>
        <v>0</v>
      </c>
    </row>
    <row r="4628" spans="1:8" hidden="1" x14ac:dyDescent="0.25">
      <c r="A4628" s="31" t="s">
        <v>2477</v>
      </c>
      <c r="B4628" s="31" t="s">
        <v>2626</v>
      </c>
      <c r="C4628" s="31" t="s">
        <v>2408</v>
      </c>
      <c r="D4628" s="41">
        <v>2.0889647257999999</v>
      </c>
      <c r="E4628" s="31" t="s">
        <v>2409</v>
      </c>
      <c r="F4628" s="35" t="str">
        <f>INDEX('Crosswalk Particulates'!$B:$B,MATCH('2017 EPA Data'!A4628,'Crosswalk Particulates'!$A:$A,0))</f>
        <v>process-other-industry</v>
      </c>
      <c r="G4628" s="39">
        <f>INDEX('Crosswalk Particulates'!$E:$E,MATCH('2017 EPA Data'!$B4628,'Crosswalk Particulates'!$D:$D,0))</f>
        <v>0</v>
      </c>
      <c r="H4628" s="50">
        <f t="shared" si="72"/>
        <v>0</v>
      </c>
    </row>
    <row r="4629" spans="1:8" hidden="1" x14ac:dyDescent="0.25">
      <c r="A4629" s="31" t="s">
        <v>2498</v>
      </c>
      <c r="B4629" s="31" t="s">
        <v>2652</v>
      </c>
      <c r="C4629" s="31" t="s">
        <v>2408</v>
      </c>
      <c r="D4629" s="41">
        <v>2.0865638</v>
      </c>
      <c r="E4629" s="31" t="s">
        <v>2409</v>
      </c>
      <c r="F4629" s="35" t="str">
        <f>INDEX('Crosswalk Particulates'!$B:$B,MATCH('2017 EPA Data'!A4629,'Crosswalk Particulates'!$A:$A,0))</f>
        <v>process-cement-industry</v>
      </c>
      <c r="G4629" s="39">
        <f>INDEX('Crosswalk Particulates'!$E:$E,MATCH('2017 EPA Data'!$B4629,'Crosswalk Particulates'!$D:$D,0))</f>
        <v>0</v>
      </c>
      <c r="H4629" s="50">
        <f t="shared" si="72"/>
        <v>0</v>
      </c>
    </row>
    <row r="4630" spans="1:8" hidden="1" x14ac:dyDescent="0.25">
      <c r="A4630" s="31" t="s">
        <v>2437</v>
      </c>
      <c r="B4630" s="31" t="s">
        <v>2554</v>
      </c>
      <c r="C4630" s="31" t="s">
        <v>2408</v>
      </c>
      <c r="D4630" s="41">
        <v>2.0853402860000001</v>
      </c>
      <c r="E4630" s="31" t="s">
        <v>2409</v>
      </c>
      <c r="F4630" s="35" t="str">
        <f>INDEX('Crosswalk Particulates'!$B:$B,MATCH('2017 EPA Data'!A4630,'Crosswalk Particulates'!$A:$A,0))</f>
        <v>process-other-industry</v>
      </c>
      <c r="G4630" s="39">
        <f>INDEX('Crosswalk Particulates'!$E:$E,MATCH('2017 EPA Data'!$B4630,'Crosswalk Particulates'!$D:$D,0))</f>
        <v>0</v>
      </c>
      <c r="H4630" s="50">
        <f t="shared" si="72"/>
        <v>0</v>
      </c>
    </row>
    <row r="4631" spans="1:8" hidden="1" x14ac:dyDescent="0.25">
      <c r="A4631" s="31" t="s">
        <v>2560</v>
      </c>
      <c r="B4631" s="31" t="s">
        <v>2516</v>
      </c>
      <c r="C4631" s="31" t="s">
        <v>2408</v>
      </c>
      <c r="D4631" s="41">
        <v>2.0821489775900002</v>
      </c>
      <c r="E4631" s="31" t="s">
        <v>2409</v>
      </c>
      <c r="F4631" s="35" t="str">
        <f>INDEX('Crosswalk Particulates'!$B:$B,MATCH('2017 EPA Data'!A4631,'Crosswalk Particulates'!$A:$A,0))</f>
        <v>Commercial Buildings Sector</v>
      </c>
      <c r="G4631" s="39">
        <f>INDEX('Crosswalk Particulates'!$E:$E,MATCH('2017 EPA Data'!$B4631,'Crosswalk Particulates'!$D:$D,0))</f>
        <v>0</v>
      </c>
      <c r="H4631" s="50">
        <f t="shared" si="72"/>
        <v>0</v>
      </c>
    </row>
    <row r="4632" spans="1:8" hidden="1" x14ac:dyDescent="0.25">
      <c r="A4632" s="31" t="s">
        <v>2560</v>
      </c>
      <c r="B4632" s="31" t="s">
        <v>2517</v>
      </c>
      <c r="C4632" s="31" t="s">
        <v>2408</v>
      </c>
      <c r="D4632" s="41">
        <v>2.07660507715</v>
      </c>
      <c r="E4632" s="31" t="s">
        <v>2409</v>
      </c>
      <c r="F4632" s="35" t="str">
        <f>INDEX('Crosswalk Particulates'!$B:$B,MATCH('2017 EPA Data'!A4632,'Crosswalk Particulates'!$A:$A,0))</f>
        <v>Commercial Buildings Sector</v>
      </c>
      <c r="G4632" s="39">
        <f>INDEX('Crosswalk Particulates'!$E:$E,MATCH('2017 EPA Data'!$B4632,'Crosswalk Particulates'!$D:$D,0))</f>
        <v>0</v>
      </c>
      <c r="H4632" s="50">
        <f t="shared" si="72"/>
        <v>0</v>
      </c>
    </row>
    <row r="4633" spans="1:8" hidden="1" x14ac:dyDescent="0.25">
      <c r="A4633" s="31" t="s">
        <v>2560</v>
      </c>
      <c r="B4633" s="31" t="s">
        <v>2642</v>
      </c>
      <c r="C4633" s="31" t="s">
        <v>2408</v>
      </c>
      <c r="D4633" s="41">
        <v>2.0697057882258232</v>
      </c>
      <c r="E4633" s="31" t="s">
        <v>2409</v>
      </c>
      <c r="F4633" s="35" t="str">
        <f>INDEX('Crosswalk Particulates'!$B:$B,MATCH('2017 EPA Data'!A4633,'Crosswalk Particulates'!$A:$A,0))</f>
        <v>Commercial Buildings Sector</v>
      </c>
      <c r="G4633" s="39">
        <f>INDEX('Crosswalk Particulates'!$E:$E,MATCH('2017 EPA Data'!$B4633,'Crosswalk Particulates'!$D:$D,0))</f>
        <v>0</v>
      </c>
      <c r="H4633" s="50">
        <f t="shared" si="72"/>
        <v>0</v>
      </c>
    </row>
    <row r="4634" spans="1:8" hidden="1" x14ac:dyDescent="0.25">
      <c r="A4634" s="31" t="s">
        <v>2472</v>
      </c>
      <c r="B4634" s="31" t="s">
        <v>2516</v>
      </c>
      <c r="C4634" s="31" t="s">
        <v>2408</v>
      </c>
      <c r="D4634" s="41">
        <v>2.0656613697117119</v>
      </c>
      <c r="E4634" s="31" t="s">
        <v>2409</v>
      </c>
      <c r="F4634" s="35" t="str">
        <f>INDEX('Crosswalk Particulates'!$B:$B,MATCH('2017 EPA Data'!A4634,'Crosswalk Particulates'!$A:$A,0))</f>
        <v>Electricity Sector</v>
      </c>
      <c r="G4634" s="39">
        <f>INDEX('Crosswalk Particulates'!$E:$E,MATCH('2017 EPA Data'!$B4634,'Crosswalk Particulates'!$D:$D,0))</f>
        <v>0</v>
      </c>
      <c r="H4634" s="50">
        <f t="shared" si="72"/>
        <v>0</v>
      </c>
    </row>
    <row r="4635" spans="1:8" hidden="1" x14ac:dyDescent="0.25">
      <c r="A4635" s="31" t="s">
        <v>2560</v>
      </c>
      <c r="B4635" s="31" t="s">
        <v>2519</v>
      </c>
      <c r="C4635" s="31" t="s">
        <v>2408</v>
      </c>
      <c r="D4635" s="41">
        <v>2.0476839031699998</v>
      </c>
      <c r="E4635" s="31" t="s">
        <v>2409</v>
      </c>
      <c r="F4635" s="35" t="str">
        <f>INDEX('Crosswalk Particulates'!$B:$B,MATCH('2017 EPA Data'!A4635,'Crosswalk Particulates'!$A:$A,0))</f>
        <v>Commercial Buildings Sector</v>
      </c>
      <c r="G4635" s="39">
        <f>INDEX('Crosswalk Particulates'!$E:$E,MATCH('2017 EPA Data'!$B4635,'Crosswalk Particulates'!$D:$D,0))</f>
        <v>0</v>
      </c>
      <c r="H4635" s="50">
        <f t="shared" si="72"/>
        <v>0</v>
      </c>
    </row>
    <row r="4636" spans="1:8" hidden="1" x14ac:dyDescent="0.25">
      <c r="A4636" s="31" t="s">
        <v>2487</v>
      </c>
      <c r="B4636" s="31" t="s">
        <v>2682</v>
      </c>
      <c r="C4636" s="31" t="s">
        <v>2408</v>
      </c>
      <c r="D4636" s="41">
        <v>2.03912</v>
      </c>
      <c r="E4636" s="31" t="s">
        <v>2409</v>
      </c>
      <c r="F4636" s="35" t="str">
        <f>INDEX('Crosswalk Particulates'!$B:$B,MATCH('2017 EPA Data'!A4636,'Crosswalk Particulates'!$A:$A,0))</f>
        <v>industry-fuel-coal</v>
      </c>
      <c r="G4636" s="39">
        <f>INDEX('Crosswalk Particulates'!$E:$E,MATCH('2017 EPA Data'!$B4636,'Crosswalk Particulates'!$D:$D,0))</f>
        <v>0</v>
      </c>
      <c r="H4636" s="50">
        <f t="shared" si="72"/>
        <v>0</v>
      </c>
    </row>
    <row r="4637" spans="1:8" hidden="1" x14ac:dyDescent="0.25">
      <c r="A4637" s="31" t="s">
        <v>2486</v>
      </c>
      <c r="B4637" s="31" t="s">
        <v>2453</v>
      </c>
      <c r="C4637" s="31" t="s">
        <v>2408</v>
      </c>
      <c r="D4637" s="41">
        <v>2.0063010000000001</v>
      </c>
      <c r="E4637" s="31" t="s">
        <v>2409</v>
      </c>
      <c r="F4637" s="35" t="str">
        <f>INDEX('Crosswalk Particulates'!$B:$B,MATCH('2017 EPA Data'!A4637,'Crosswalk Particulates'!$A:$A,0))</f>
        <v>process-other-industry</v>
      </c>
      <c r="G4637" s="39">
        <f>INDEX('Crosswalk Particulates'!$E:$E,MATCH('2017 EPA Data'!$B4637,'Crosswalk Particulates'!$D:$D,0))</f>
        <v>0</v>
      </c>
      <c r="H4637" s="50">
        <f t="shared" si="72"/>
        <v>0</v>
      </c>
    </row>
    <row r="4638" spans="1:8" hidden="1" x14ac:dyDescent="0.25">
      <c r="A4638" s="31" t="s">
        <v>2450</v>
      </c>
      <c r="B4638" s="31" t="s">
        <v>2529</v>
      </c>
      <c r="C4638" s="31" t="s">
        <v>2408</v>
      </c>
      <c r="D4638" s="41">
        <v>2.0050800390000001</v>
      </c>
      <c r="E4638" s="31" t="s">
        <v>2409</v>
      </c>
      <c r="F4638" s="35" t="str">
        <f>INDEX('Crosswalk Particulates'!$B:$B,MATCH('2017 EPA Data'!A4638,'Crosswalk Particulates'!$A:$A,0))</f>
        <v>process-waste-industry</v>
      </c>
      <c r="G4638" s="39">
        <f>INDEX('Crosswalk Particulates'!$E:$E,MATCH('2017 EPA Data'!$B4638,'Crosswalk Particulates'!$D:$D,0))</f>
        <v>0</v>
      </c>
      <c r="H4638" s="50">
        <f t="shared" si="72"/>
        <v>0</v>
      </c>
    </row>
    <row r="4639" spans="1:8" hidden="1" x14ac:dyDescent="0.25">
      <c r="A4639" s="31" t="s">
        <v>2477</v>
      </c>
      <c r="B4639" s="31" t="s">
        <v>2660</v>
      </c>
      <c r="C4639" s="31" t="s">
        <v>2408</v>
      </c>
      <c r="D4639" s="41">
        <v>2</v>
      </c>
      <c r="E4639" s="31" t="s">
        <v>2409</v>
      </c>
      <c r="F4639" s="35" t="str">
        <f>INDEX('Crosswalk Particulates'!$B:$B,MATCH('2017 EPA Data'!A4639,'Crosswalk Particulates'!$A:$A,0))</f>
        <v>process-other-industry</v>
      </c>
      <c r="G4639" s="39">
        <f>INDEX('Crosswalk Particulates'!$E:$E,MATCH('2017 EPA Data'!$B4639,'Crosswalk Particulates'!$D:$D,0))</f>
        <v>0</v>
      </c>
      <c r="H4639" s="50">
        <f t="shared" si="72"/>
        <v>0</v>
      </c>
    </row>
    <row r="4640" spans="1:8" hidden="1" x14ac:dyDescent="0.25">
      <c r="A4640" s="31" t="s">
        <v>2498</v>
      </c>
      <c r="B4640" s="31" t="s">
        <v>2661</v>
      </c>
      <c r="C4640" s="31" t="s">
        <v>2408</v>
      </c>
      <c r="D4640" s="41">
        <v>2</v>
      </c>
      <c r="E4640" s="31" t="s">
        <v>2409</v>
      </c>
      <c r="F4640" s="35" t="str">
        <f>INDEX('Crosswalk Particulates'!$B:$B,MATCH('2017 EPA Data'!A4640,'Crosswalk Particulates'!$A:$A,0))</f>
        <v>process-cement-industry</v>
      </c>
      <c r="G4640" s="39">
        <f>INDEX('Crosswalk Particulates'!$E:$E,MATCH('2017 EPA Data'!$B4640,'Crosswalk Particulates'!$D:$D,0))</f>
        <v>0</v>
      </c>
      <c r="H4640" s="50">
        <f t="shared" si="72"/>
        <v>0</v>
      </c>
    </row>
    <row r="4641" spans="1:8" hidden="1" x14ac:dyDescent="0.25">
      <c r="A4641" s="31" t="s">
        <v>2463</v>
      </c>
      <c r="B4641" s="31" t="s">
        <v>2597</v>
      </c>
      <c r="C4641" s="31" t="s">
        <v>2408</v>
      </c>
      <c r="D4641" s="41">
        <v>2</v>
      </c>
      <c r="E4641" s="31" t="s">
        <v>2409</v>
      </c>
      <c r="F4641" s="35" t="str">
        <f>INDEX('Crosswalk Particulates'!$B:$B,MATCH('2017 EPA Data'!A4641,'Crosswalk Particulates'!$A:$A,0))</f>
        <v>process-other-industry</v>
      </c>
      <c r="G4641" s="39">
        <f>INDEX('Crosswalk Particulates'!$E:$E,MATCH('2017 EPA Data'!$B4641,'Crosswalk Particulates'!$D:$D,0))</f>
        <v>0</v>
      </c>
      <c r="H4641" s="50">
        <f t="shared" si="72"/>
        <v>0</v>
      </c>
    </row>
    <row r="4642" spans="1:8" hidden="1" x14ac:dyDescent="0.25">
      <c r="A4642" s="31" t="s">
        <v>2510</v>
      </c>
      <c r="B4642" s="31" t="s">
        <v>2633</v>
      </c>
      <c r="C4642" s="31" t="s">
        <v>2408</v>
      </c>
      <c r="D4642" s="41">
        <v>2</v>
      </c>
      <c r="E4642" s="31" t="s">
        <v>2409</v>
      </c>
      <c r="F4642" s="35" t="str">
        <f>INDEX('Crosswalk Particulates'!$B:$B,MATCH('2017 EPA Data'!A4642,'Crosswalk Particulates'!$A:$A,0))</f>
        <v>process-iron and steel-industry</v>
      </c>
      <c r="G4642" s="39">
        <f>INDEX('Crosswalk Particulates'!$E:$E,MATCH('2017 EPA Data'!$B4642,'Crosswalk Particulates'!$D:$D,0))</f>
        <v>0</v>
      </c>
      <c r="H4642" s="50">
        <f t="shared" si="72"/>
        <v>0</v>
      </c>
    </row>
    <row r="4643" spans="1:8" hidden="1" x14ac:dyDescent="0.25">
      <c r="A4643" s="31" t="s">
        <v>2546</v>
      </c>
      <c r="B4643" s="31" t="s">
        <v>2434</v>
      </c>
      <c r="C4643" s="31" t="s">
        <v>2408</v>
      </c>
      <c r="D4643" s="41">
        <v>2</v>
      </c>
      <c r="E4643" s="31" t="s">
        <v>2409</v>
      </c>
      <c r="F4643" s="35" t="str">
        <f>INDEX('Crosswalk Particulates'!$B:$B,MATCH('2017 EPA Data'!A4643,'Crosswalk Particulates'!$A:$A,0))</f>
        <v>Commercial Buildings Sector</v>
      </c>
      <c r="G4643" s="39">
        <f>INDEX('Crosswalk Particulates'!$E:$E,MATCH('2017 EPA Data'!$B4643,'Crosswalk Particulates'!$D:$D,0))</f>
        <v>0</v>
      </c>
      <c r="H4643" s="50">
        <f t="shared" si="72"/>
        <v>0</v>
      </c>
    </row>
    <row r="4644" spans="1:8" hidden="1" x14ac:dyDescent="0.25">
      <c r="A4644" s="31" t="s">
        <v>2498</v>
      </c>
      <c r="B4644" s="31" t="s">
        <v>2627</v>
      </c>
      <c r="C4644" s="31" t="s">
        <v>2408</v>
      </c>
      <c r="D4644" s="41">
        <v>2</v>
      </c>
      <c r="E4644" s="31" t="s">
        <v>2409</v>
      </c>
      <c r="F4644" s="35" t="str">
        <f>INDEX('Crosswalk Particulates'!$B:$B,MATCH('2017 EPA Data'!A4644,'Crosswalk Particulates'!$A:$A,0))</f>
        <v>process-cement-industry</v>
      </c>
      <c r="G4644" s="39">
        <f>INDEX('Crosswalk Particulates'!$E:$E,MATCH('2017 EPA Data'!$B4644,'Crosswalk Particulates'!$D:$D,0))</f>
        <v>0</v>
      </c>
      <c r="H4644" s="50">
        <f t="shared" si="72"/>
        <v>0</v>
      </c>
    </row>
    <row r="4645" spans="1:8" hidden="1" x14ac:dyDescent="0.25">
      <c r="A4645" s="31" t="s">
        <v>2498</v>
      </c>
      <c r="B4645" s="31" t="s">
        <v>2602</v>
      </c>
      <c r="C4645" s="31" t="s">
        <v>2408</v>
      </c>
      <c r="D4645" s="41">
        <v>2</v>
      </c>
      <c r="E4645" s="31" t="s">
        <v>2409</v>
      </c>
      <c r="F4645" s="35" t="str">
        <f>INDEX('Crosswalk Particulates'!$B:$B,MATCH('2017 EPA Data'!A4645,'Crosswalk Particulates'!$A:$A,0))</f>
        <v>process-cement-industry</v>
      </c>
      <c r="G4645" s="39">
        <f>INDEX('Crosswalk Particulates'!$E:$E,MATCH('2017 EPA Data'!$B4645,'Crosswalk Particulates'!$D:$D,0))</f>
        <v>0</v>
      </c>
      <c r="H4645" s="50">
        <f t="shared" si="72"/>
        <v>0</v>
      </c>
    </row>
    <row r="4646" spans="1:8" hidden="1" x14ac:dyDescent="0.25">
      <c r="A4646" s="31" t="s">
        <v>2498</v>
      </c>
      <c r="B4646" s="31" t="s">
        <v>2686</v>
      </c>
      <c r="C4646" s="31" t="s">
        <v>2408</v>
      </c>
      <c r="D4646" s="41">
        <v>2</v>
      </c>
      <c r="E4646" s="31" t="s">
        <v>2409</v>
      </c>
      <c r="F4646" s="35" t="str">
        <f>INDEX('Crosswalk Particulates'!$B:$B,MATCH('2017 EPA Data'!A4646,'Crosswalk Particulates'!$A:$A,0))</f>
        <v>process-cement-industry</v>
      </c>
      <c r="G4646" s="39">
        <f>INDEX('Crosswalk Particulates'!$E:$E,MATCH('2017 EPA Data'!$B4646,'Crosswalk Particulates'!$D:$D,0))</f>
        <v>0</v>
      </c>
      <c r="H4646" s="50">
        <f t="shared" si="72"/>
        <v>0</v>
      </c>
    </row>
    <row r="4647" spans="1:8" hidden="1" x14ac:dyDescent="0.25">
      <c r="A4647" s="31" t="s">
        <v>2498</v>
      </c>
      <c r="B4647" s="31" t="s">
        <v>2632</v>
      </c>
      <c r="C4647" s="31" t="s">
        <v>2408</v>
      </c>
      <c r="D4647" s="41">
        <v>2</v>
      </c>
      <c r="E4647" s="31" t="s">
        <v>2409</v>
      </c>
      <c r="F4647" s="35" t="str">
        <f>INDEX('Crosswalk Particulates'!$B:$B,MATCH('2017 EPA Data'!A4647,'Crosswalk Particulates'!$A:$A,0))</f>
        <v>process-cement-industry</v>
      </c>
      <c r="G4647" s="39">
        <f>INDEX('Crosswalk Particulates'!$E:$E,MATCH('2017 EPA Data'!$B4647,'Crosswalk Particulates'!$D:$D,0))</f>
        <v>0</v>
      </c>
      <c r="H4647" s="50">
        <f t="shared" si="72"/>
        <v>0</v>
      </c>
    </row>
    <row r="4648" spans="1:8" hidden="1" x14ac:dyDescent="0.25">
      <c r="A4648" s="31" t="s">
        <v>2437</v>
      </c>
      <c r="B4648" s="31" t="s">
        <v>2567</v>
      </c>
      <c r="C4648" s="31" t="s">
        <v>2408</v>
      </c>
      <c r="D4648" s="41">
        <v>2</v>
      </c>
      <c r="E4648" s="31" t="s">
        <v>2409</v>
      </c>
      <c r="F4648" s="35" t="str">
        <f>INDEX('Crosswalk Particulates'!$B:$B,MATCH('2017 EPA Data'!A4648,'Crosswalk Particulates'!$A:$A,0))</f>
        <v>process-other-industry</v>
      </c>
      <c r="G4648" s="39">
        <f>INDEX('Crosswalk Particulates'!$E:$E,MATCH('2017 EPA Data'!$B4648,'Crosswalk Particulates'!$D:$D,0))</f>
        <v>0</v>
      </c>
      <c r="H4648" s="50">
        <f t="shared" si="72"/>
        <v>0</v>
      </c>
    </row>
    <row r="4649" spans="1:8" hidden="1" x14ac:dyDescent="0.25">
      <c r="A4649" s="31" t="s">
        <v>2560</v>
      </c>
      <c r="B4649" s="31" t="s">
        <v>2527</v>
      </c>
      <c r="C4649" s="31" t="s">
        <v>2408</v>
      </c>
      <c r="D4649" s="41">
        <v>1.98319748936</v>
      </c>
      <c r="E4649" s="31" t="s">
        <v>2409</v>
      </c>
      <c r="F4649" s="35" t="str">
        <f>INDEX('Crosswalk Particulates'!$B:$B,MATCH('2017 EPA Data'!A4649,'Crosswalk Particulates'!$A:$A,0))</f>
        <v>Commercial Buildings Sector</v>
      </c>
      <c r="G4649" s="39">
        <f>INDEX('Crosswalk Particulates'!$E:$E,MATCH('2017 EPA Data'!$B4649,'Crosswalk Particulates'!$D:$D,0))</f>
        <v>0</v>
      </c>
      <c r="H4649" s="50">
        <f t="shared" si="72"/>
        <v>0</v>
      </c>
    </row>
    <row r="4650" spans="1:8" hidden="1" x14ac:dyDescent="0.25">
      <c r="A4650" s="31" t="s">
        <v>2560</v>
      </c>
      <c r="B4650" s="31" t="s">
        <v>2620</v>
      </c>
      <c r="C4650" s="31" t="s">
        <v>2408</v>
      </c>
      <c r="D4650" s="41">
        <v>1.9820778046959999</v>
      </c>
      <c r="E4650" s="31" t="s">
        <v>2409</v>
      </c>
      <c r="F4650" s="35" t="str">
        <f>INDEX('Crosswalk Particulates'!$B:$B,MATCH('2017 EPA Data'!A4650,'Crosswalk Particulates'!$A:$A,0))</f>
        <v>Commercial Buildings Sector</v>
      </c>
      <c r="G4650" s="39">
        <f>INDEX('Crosswalk Particulates'!$E:$E,MATCH('2017 EPA Data'!$B4650,'Crosswalk Particulates'!$D:$D,0))</f>
        <v>0</v>
      </c>
      <c r="H4650" s="50">
        <f t="shared" si="72"/>
        <v>0</v>
      </c>
    </row>
    <row r="4651" spans="1:8" hidden="1" x14ac:dyDescent="0.25">
      <c r="A4651" s="31" t="s">
        <v>2560</v>
      </c>
      <c r="B4651" s="31" t="s">
        <v>2544</v>
      </c>
      <c r="C4651" s="31" t="s">
        <v>2408</v>
      </c>
      <c r="D4651" s="41">
        <v>1.9811237850379999</v>
      </c>
      <c r="E4651" s="31" t="s">
        <v>2409</v>
      </c>
      <c r="F4651" s="35" t="str">
        <f>INDEX('Crosswalk Particulates'!$B:$B,MATCH('2017 EPA Data'!A4651,'Crosswalk Particulates'!$A:$A,0))</f>
        <v>Commercial Buildings Sector</v>
      </c>
      <c r="G4651" s="39">
        <f>INDEX('Crosswalk Particulates'!$E:$E,MATCH('2017 EPA Data'!$B4651,'Crosswalk Particulates'!$D:$D,0))</f>
        <v>0</v>
      </c>
      <c r="H4651" s="50">
        <f t="shared" si="72"/>
        <v>0</v>
      </c>
    </row>
    <row r="4652" spans="1:8" hidden="1" x14ac:dyDescent="0.25">
      <c r="A4652" s="31" t="s">
        <v>2560</v>
      </c>
      <c r="B4652" s="31" t="s">
        <v>2528</v>
      </c>
      <c r="C4652" s="31" t="s">
        <v>2408</v>
      </c>
      <c r="D4652" s="41">
        <v>1.98100763409</v>
      </c>
      <c r="E4652" s="31" t="s">
        <v>2409</v>
      </c>
      <c r="F4652" s="35" t="str">
        <f>INDEX('Crosswalk Particulates'!$B:$B,MATCH('2017 EPA Data'!A4652,'Crosswalk Particulates'!$A:$A,0))</f>
        <v>Commercial Buildings Sector</v>
      </c>
      <c r="G4652" s="39">
        <f>INDEX('Crosswalk Particulates'!$E:$E,MATCH('2017 EPA Data'!$B4652,'Crosswalk Particulates'!$D:$D,0))</f>
        <v>0</v>
      </c>
      <c r="H4652" s="50">
        <f t="shared" si="72"/>
        <v>0</v>
      </c>
    </row>
    <row r="4653" spans="1:8" hidden="1" x14ac:dyDescent="0.25">
      <c r="A4653" s="31" t="s">
        <v>2560</v>
      </c>
      <c r="B4653" s="31" t="s">
        <v>2534</v>
      </c>
      <c r="C4653" s="31" t="s">
        <v>2408</v>
      </c>
      <c r="D4653" s="41">
        <v>1.98071918325</v>
      </c>
      <c r="E4653" s="31" t="s">
        <v>2409</v>
      </c>
      <c r="F4653" s="35" t="str">
        <f>INDEX('Crosswalk Particulates'!$B:$B,MATCH('2017 EPA Data'!A4653,'Crosswalk Particulates'!$A:$A,0))</f>
        <v>Commercial Buildings Sector</v>
      </c>
      <c r="G4653" s="39">
        <f>INDEX('Crosswalk Particulates'!$E:$E,MATCH('2017 EPA Data'!$B4653,'Crosswalk Particulates'!$D:$D,0))</f>
        <v>0</v>
      </c>
      <c r="H4653" s="50">
        <f t="shared" si="72"/>
        <v>0</v>
      </c>
    </row>
    <row r="4654" spans="1:8" hidden="1" x14ac:dyDescent="0.25">
      <c r="A4654" s="31" t="s">
        <v>2560</v>
      </c>
      <c r="B4654" s="31" t="s">
        <v>2666</v>
      </c>
      <c r="C4654" s="31" t="s">
        <v>2408</v>
      </c>
      <c r="D4654" s="41">
        <v>1.9807170093799999</v>
      </c>
      <c r="E4654" s="31" t="s">
        <v>2409</v>
      </c>
      <c r="F4654" s="35" t="str">
        <f>INDEX('Crosswalk Particulates'!$B:$B,MATCH('2017 EPA Data'!A4654,'Crosswalk Particulates'!$A:$A,0))</f>
        <v>Commercial Buildings Sector</v>
      </c>
      <c r="G4654" s="39">
        <f>INDEX('Crosswalk Particulates'!$E:$E,MATCH('2017 EPA Data'!$B4654,'Crosswalk Particulates'!$D:$D,0))</f>
        <v>0</v>
      </c>
      <c r="H4654" s="50">
        <f t="shared" si="72"/>
        <v>0</v>
      </c>
    </row>
    <row r="4655" spans="1:8" hidden="1" x14ac:dyDescent="0.25">
      <c r="A4655" s="31" t="s">
        <v>2456</v>
      </c>
      <c r="B4655" s="31" t="s">
        <v>2739</v>
      </c>
      <c r="C4655" s="31" t="s">
        <v>2408</v>
      </c>
      <c r="D4655" s="41">
        <v>1.9749954394</v>
      </c>
      <c r="E4655" s="31" t="s">
        <v>2409</v>
      </c>
      <c r="F4655" s="35" t="str">
        <f>INDEX('Crosswalk Particulates'!$B:$B,MATCH('2017 EPA Data'!A4655,'Crosswalk Particulates'!$A:$A,0))</f>
        <v>Electricity Sector</v>
      </c>
      <c r="G4655" s="39">
        <f>INDEX('Crosswalk Particulates'!$E:$E,MATCH('2017 EPA Data'!$B4655,'Crosswalk Particulates'!$D:$D,0))</f>
        <v>0</v>
      </c>
      <c r="H4655" s="50">
        <f t="shared" si="72"/>
        <v>0</v>
      </c>
    </row>
    <row r="4656" spans="1:8" hidden="1" x14ac:dyDescent="0.25">
      <c r="A4656" s="31" t="s">
        <v>2443</v>
      </c>
      <c r="B4656" s="31" t="s">
        <v>2644</v>
      </c>
      <c r="D4656" s="41">
        <v>1.955097993071</v>
      </c>
      <c r="E4656" s="31" t="s">
        <v>2413</v>
      </c>
      <c r="F4656" s="35" t="str">
        <f>INDEX('Crosswalk Particulates'!$B:$B,MATCH('2017 EPA Data'!A4656,'Crosswalk Particulates'!$A:$A,0))</f>
        <v>process-agriculture-industry</v>
      </c>
      <c r="G4656" s="39">
        <f>INDEX('Crosswalk Particulates'!$E:$E,MATCH('2017 EPA Data'!$B4656,'Crosswalk Particulates'!$D:$D,0))</f>
        <v>0</v>
      </c>
      <c r="H4656" s="50">
        <f t="shared" si="72"/>
        <v>1773637.17381771</v>
      </c>
    </row>
    <row r="4657" spans="1:8" hidden="1" x14ac:dyDescent="0.25">
      <c r="A4657" s="31" t="s">
        <v>2556</v>
      </c>
      <c r="B4657" s="31" t="s">
        <v>2558</v>
      </c>
      <c r="C4657" s="31" t="s">
        <v>2408</v>
      </c>
      <c r="D4657" s="41">
        <v>1.9541758</v>
      </c>
      <c r="E4657" s="31" t="s">
        <v>2409</v>
      </c>
      <c r="F4657" s="35" t="str">
        <f>INDEX('Crosswalk Particulates'!$B:$B,MATCH('2017 EPA Data'!A4657,'Crosswalk Particulates'!$A:$A,0))</f>
        <v>Commercial Buildings Sector</v>
      </c>
      <c r="G4657" s="39">
        <f>INDEX('Crosswalk Particulates'!$E:$E,MATCH('2017 EPA Data'!$B4657,'Crosswalk Particulates'!$D:$D,0))</f>
        <v>0</v>
      </c>
      <c r="H4657" s="50">
        <f t="shared" si="72"/>
        <v>0</v>
      </c>
    </row>
    <row r="4658" spans="1:8" hidden="1" x14ac:dyDescent="0.25">
      <c r="A4658" s="31" t="s">
        <v>2556</v>
      </c>
      <c r="B4658" s="31" t="s">
        <v>2532</v>
      </c>
      <c r="C4658" s="31" t="s">
        <v>2408</v>
      </c>
      <c r="D4658" s="41">
        <v>1.9541758</v>
      </c>
      <c r="E4658" s="31" t="s">
        <v>2409</v>
      </c>
      <c r="F4658" s="35" t="str">
        <f>INDEX('Crosswalk Particulates'!$B:$B,MATCH('2017 EPA Data'!A4658,'Crosswalk Particulates'!$A:$A,0))</f>
        <v>Commercial Buildings Sector</v>
      </c>
      <c r="G4658" s="39">
        <f>INDEX('Crosswalk Particulates'!$E:$E,MATCH('2017 EPA Data'!$B4658,'Crosswalk Particulates'!$D:$D,0))</f>
        <v>0</v>
      </c>
      <c r="H4658" s="50">
        <f t="shared" si="72"/>
        <v>0</v>
      </c>
    </row>
    <row r="4659" spans="1:8" hidden="1" x14ac:dyDescent="0.25">
      <c r="A4659" s="31" t="s">
        <v>2486</v>
      </c>
      <c r="B4659" s="31" t="s">
        <v>2470</v>
      </c>
      <c r="C4659" s="31" t="s">
        <v>2408</v>
      </c>
      <c r="D4659" s="41">
        <v>1.953851</v>
      </c>
      <c r="E4659" s="31" t="s">
        <v>2409</v>
      </c>
      <c r="F4659" s="35" t="str">
        <f>INDEX('Crosswalk Particulates'!$B:$B,MATCH('2017 EPA Data'!A4659,'Crosswalk Particulates'!$A:$A,0))</f>
        <v>process-other-industry</v>
      </c>
      <c r="G4659" s="39">
        <f>INDEX('Crosswalk Particulates'!$E:$E,MATCH('2017 EPA Data'!$B4659,'Crosswalk Particulates'!$D:$D,0))</f>
        <v>0</v>
      </c>
      <c r="H4659" s="50">
        <f t="shared" si="72"/>
        <v>0</v>
      </c>
    </row>
    <row r="4660" spans="1:8" hidden="1" x14ac:dyDescent="0.25">
      <c r="A4660" s="31" t="s">
        <v>2487</v>
      </c>
      <c r="B4660" s="31" t="s">
        <v>2519</v>
      </c>
      <c r="C4660" s="31" t="s">
        <v>2408</v>
      </c>
      <c r="D4660" s="41">
        <v>1.939760953448</v>
      </c>
      <c r="E4660" s="31" t="s">
        <v>2409</v>
      </c>
      <c r="F4660" s="35" t="str">
        <f>INDEX('Crosswalk Particulates'!$B:$B,MATCH('2017 EPA Data'!A4660,'Crosswalk Particulates'!$A:$A,0))</f>
        <v>industry-fuel-coal</v>
      </c>
      <c r="G4660" s="39">
        <f>INDEX('Crosswalk Particulates'!$E:$E,MATCH('2017 EPA Data'!$B4660,'Crosswalk Particulates'!$D:$D,0))</f>
        <v>0</v>
      </c>
      <c r="H4660" s="50">
        <f t="shared" si="72"/>
        <v>0</v>
      </c>
    </row>
    <row r="4661" spans="1:8" hidden="1" x14ac:dyDescent="0.25">
      <c r="A4661" s="31" t="s">
        <v>2440</v>
      </c>
      <c r="B4661" s="31" t="s">
        <v>2513</v>
      </c>
      <c r="C4661" s="31" t="s">
        <v>2514</v>
      </c>
      <c r="D4661" s="41">
        <v>1.9319999999999999</v>
      </c>
      <c r="E4661" s="31" t="s">
        <v>2409</v>
      </c>
      <c r="F4661" s="35" t="str">
        <f>INDEX('Crosswalk Particulates'!$B:$B,MATCH('2017 EPA Data'!A4661,'Crosswalk Particulates'!$A:$A,0))</f>
        <v>Residential Buildings Sector</v>
      </c>
      <c r="G4661" s="39">
        <f>INDEX('Crosswalk Particulates'!$E:$E,MATCH('2017 EPA Data'!$B4661,'Crosswalk Particulates'!$D:$D,0))</f>
        <v>0</v>
      </c>
      <c r="H4661" s="50">
        <f t="shared" si="72"/>
        <v>0</v>
      </c>
    </row>
    <row r="4662" spans="1:8" hidden="1" x14ac:dyDescent="0.25">
      <c r="A4662" s="31" t="s">
        <v>2450</v>
      </c>
      <c r="B4662" s="31" t="s">
        <v>2737</v>
      </c>
      <c r="C4662" s="31" t="s">
        <v>2408</v>
      </c>
      <c r="D4662" s="41">
        <v>1.8987000000000001</v>
      </c>
      <c r="E4662" s="31" t="s">
        <v>2409</v>
      </c>
      <c r="F4662" s="35" t="str">
        <f>INDEX('Crosswalk Particulates'!$B:$B,MATCH('2017 EPA Data'!A4662,'Crosswalk Particulates'!$A:$A,0))</f>
        <v>process-waste-industry</v>
      </c>
      <c r="G4662" s="39">
        <f>INDEX('Crosswalk Particulates'!$E:$E,MATCH('2017 EPA Data'!$B4662,'Crosswalk Particulates'!$D:$D,0))</f>
        <v>0</v>
      </c>
      <c r="H4662" s="50">
        <f t="shared" si="72"/>
        <v>0</v>
      </c>
    </row>
    <row r="4663" spans="1:8" hidden="1" x14ac:dyDescent="0.25">
      <c r="A4663" s="31" t="s">
        <v>2410</v>
      </c>
      <c r="B4663" s="31" t="s">
        <v>2734</v>
      </c>
      <c r="C4663" s="31" t="s">
        <v>2408</v>
      </c>
      <c r="D4663" s="41">
        <v>1.8793999892169999</v>
      </c>
      <c r="E4663" s="31" t="s">
        <v>2409</v>
      </c>
      <c r="F4663" s="35" t="str">
        <f>INDEX('Crosswalk Particulates'!$B:$B,MATCH('2017 EPA Data'!A4663,'Crosswalk Particulates'!$A:$A,0))</f>
        <v>process-other-industry</v>
      </c>
      <c r="G4663" s="39">
        <f>INDEX('Crosswalk Particulates'!$E:$E,MATCH('2017 EPA Data'!$B4663,'Crosswalk Particulates'!$D:$D,0))</f>
        <v>0</v>
      </c>
      <c r="H4663" s="50">
        <f t="shared" si="72"/>
        <v>0</v>
      </c>
    </row>
    <row r="4664" spans="1:8" hidden="1" x14ac:dyDescent="0.25">
      <c r="A4664" s="31" t="s">
        <v>2493</v>
      </c>
      <c r="B4664" s="31" t="s">
        <v>2553</v>
      </c>
      <c r="C4664" s="31" t="s">
        <v>2408</v>
      </c>
      <c r="D4664" s="41">
        <v>1.8620230246</v>
      </c>
      <c r="E4664" s="31" t="s">
        <v>2409</v>
      </c>
      <c r="F4664" s="35" t="str">
        <f>INDEX('Crosswalk Particulates'!$B:$B,MATCH('2017 EPA Data'!A4664,'Crosswalk Particulates'!$A:$A,0))</f>
        <v>process-other-industry</v>
      </c>
      <c r="G4664" s="39">
        <f>INDEX('Crosswalk Particulates'!$E:$E,MATCH('2017 EPA Data'!$B4664,'Crosswalk Particulates'!$D:$D,0))</f>
        <v>0</v>
      </c>
      <c r="H4664" s="50">
        <f t="shared" si="72"/>
        <v>0</v>
      </c>
    </row>
    <row r="4665" spans="1:8" hidden="1" x14ac:dyDescent="0.25">
      <c r="A4665" s="31" t="s">
        <v>2499</v>
      </c>
      <c r="B4665" s="31" t="s">
        <v>2505</v>
      </c>
      <c r="C4665" s="31" t="s">
        <v>2408</v>
      </c>
      <c r="D4665" s="41">
        <v>1.846855672604</v>
      </c>
      <c r="E4665" s="31" t="s">
        <v>2409</v>
      </c>
      <c r="F4665" s="35" t="str">
        <f>INDEX('Crosswalk Particulates'!$B:$B,MATCH('2017 EPA Data'!A4665,'Crosswalk Particulates'!$A:$A,0))</f>
        <v>Electricity Sector</v>
      </c>
      <c r="G4665" s="39">
        <f>INDEX('Crosswalk Particulates'!$E:$E,MATCH('2017 EPA Data'!$B4665,'Crosswalk Particulates'!$D:$D,0))</f>
        <v>0</v>
      </c>
      <c r="H4665" s="50">
        <f t="shared" si="72"/>
        <v>0</v>
      </c>
    </row>
    <row r="4666" spans="1:8" hidden="1" x14ac:dyDescent="0.25">
      <c r="A4666" s="31" t="s">
        <v>2510</v>
      </c>
      <c r="B4666" s="31" t="s">
        <v>2488</v>
      </c>
      <c r="C4666" s="31" t="s">
        <v>2412</v>
      </c>
      <c r="D4666" s="41">
        <v>1.841</v>
      </c>
      <c r="E4666" s="31" t="s">
        <v>2413</v>
      </c>
      <c r="F4666" s="35" t="str">
        <f>INDEX('Crosswalk Particulates'!$B:$B,MATCH('2017 EPA Data'!A4666,'Crosswalk Particulates'!$A:$A,0))</f>
        <v>process-iron and steel-industry</v>
      </c>
      <c r="G4666" s="39" t="str">
        <f>INDEX('Crosswalk Particulates'!$E:$E,MATCH('2017 EPA Data'!$B4666,'Crosswalk Particulates'!$D:$D,0))</f>
        <v>CH4</v>
      </c>
      <c r="H4666" s="50">
        <f t="shared" si="72"/>
        <v>1670129.0925420255</v>
      </c>
    </row>
    <row r="4667" spans="1:8" hidden="1" x14ac:dyDescent="0.25">
      <c r="A4667" s="31" t="s">
        <v>2438</v>
      </c>
      <c r="B4667" s="31" t="s">
        <v>2633</v>
      </c>
      <c r="C4667" s="31" t="s">
        <v>2408</v>
      </c>
      <c r="D4667" s="41">
        <v>1.84</v>
      </c>
      <c r="E4667" s="31" t="s">
        <v>2409</v>
      </c>
      <c r="F4667" s="35" t="str">
        <f>INDEX('Crosswalk Particulates'!$B:$B,MATCH('2017 EPA Data'!A4667,'Crosswalk Particulates'!$A:$A,0))</f>
        <v>process-other-industry</v>
      </c>
      <c r="G4667" s="39">
        <f>INDEX('Crosswalk Particulates'!$E:$E,MATCH('2017 EPA Data'!$B4667,'Crosswalk Particulates'!$D:$D,0))</f>
        <v>0</v>
      </c>
      <c r="H4667" s="50">
        <f t="shared" si="72"/>
        <v>0</v>
      </c>
    </row>
    <row r="4668" spans="1:8" hidden="1" x14ac:dyDescent="0.25">
      <c r="A4668" s="31" t="s">
        <v>2523</v>
      </c>
      <c r="B4668" s="31" t="s">
        <v>2625</v>
      </c>
      <c r="C4668" s="31" t="s">
        <v>2408</v>
      </c>
      <c r="D4668" s="41">
        <v>1.83766187</v>
      </c>
      <c r="E4668" s="31" t="s">
        <v>2409</v>
      </c>
      <c r="F4668" s="35" t="str">
        <f>INDEX('Crosswalk Particulates'!$B:$B,MATCH('2017 EPA Data'!A4668,'Crosswalk Particulates'!$A:$A,0))</f>
        <v>industry-fuel-other</v>
      </c>
      <c r="G4668" s="39">
        <f>INDEX('Crosswalk Particulates'!$E:$E,MATCH('2017 EPA Data'!$B4668,'Crosswalk Particulates'!$D:$D,0))</f>
        <v>0</v>
      </c>
      <c r="H4668" s="50">
        <f t="shared" si="72"/>
        <v>0</v>
      </c>
    </row>
    <row r="4669" spans="1:8" hidden="1" x14ac:dyDescent="0.25">
      <c r="A4669" s="31" t="s">
        <v>2523</v>
      </c>
      <c r="B4669" s="31" t="s">
        <v>2620</v>
      </c>
      <c r="C4669" s="31" t="s">
        <v>2408</v>
      </c>
      <c r="D4669" s="41">
        <v>1.83231393413982</v>
      </c>
      <c r="E4669" s="31" t="s">
        <v>2409</v>
      </c>
      <c r="F4669" s="35" t="str">
        <f>INDEX('Crosswalk Particulates'!$B:$B,MATCH('2017 EPA Data'!A4669,'Crosswalk Particulates'!$A:$A,0))</f>
        <v>industry-fuel-other</v>
      </c>
      <c r="G4669" s="39">
        <f>INDEX('Crosswalk Particulates'!$E:$E,MATCH('2017 EPA Data'!$B4669,'Crosswalk Particulates'!$D:$D,0))</f>
        <v>0</v>
      </c>
      <c r="H4669" s="50">
        <f t="shared" si="72"/>
        <v>0</v>
      </c>
    </row>
    <row r="4670" spans="1:8" hidden="1" x14ac:dyDescent="0.25">
      <c r="A4670" s="31" t="s">
        <v>2510</v>
      </c>
      <c r="B4670" s="31" t="s">
        <v>2708</v>
      </c>
      <c r="C4670" s="31" t="s">
        <v>2408</v>
      </c>
      <c r="D4670" s="41">
        <v>1.819</v>
      </c>
      <c r="E4670" s="31" t="s">
        <v>2409</v>
      </c>
      <c r="F4670" s="35" t="str">
        <f>INDEX('Crosswalk Particulates'!$B:$B,MATCH('2017 EPA Data'!A4670,'Crosswalk Particulates'!$A:$A,0))</f>
        <v>process-iron and steel-industry</v>
      </c>
      <c r="G4670" s="39">
        <f>INDEX('Crosswalk Particulates'!$E:$E,MATCH('2017 EPA Data'!$B4670,'Crosswalk Particulates'!$D:$D,0))</f>
        <v>0</v>
      </c>
      <c r="H4670" s="50">
        <f t="shared" si="72"/>
        <v>0</v>
      </c>
    </row>
    <row r="4671" spans="1:8" hidden="1" x14ac:dyDescent="0.25">
      <c r="A4671" s="31" t="s">
        <v>2442</v>
      </c>
      <c r="B4671" s="31" t="s">
        <v>2629</v>
      </c>
      <c r="C4671" s="31" t="s">
        <v>2408</v>
      </c>
      <c r="D4671" s="41">
        <v>1.8</v>
      </c>
      <c r="E4671" s="31" t="s">
        <v>2409</v>
      </c>
      <c r="F4671" s="35" t="str">
        <f>INDEX('Crosswalk Particulates'!$B:$B,MATCH('2017 EPA Data'!A4671,'Crosswalk Particulates'!$A:$A,0))</f>
        <v>industry-fuel-natural gas</v>
      </c>
      <c r="G4671" s="39">
        <f>INDEX('Crosswalk Particulates'!$E:$E,MATCH('2017 EPA Data'!$B4671,'Crosswalk Particulates'!$D:$D,0))</f>
        <v>0</v>
      </c>
      <c r="H4671" s="50">
        <f t="shared" si="72"/>
        <v>0</v>
      </c>
    </row>
    <row r="4672" spans="1:8" hidden="1" x14ac:dyDescent="0.25">
      <c r="A4672" s="31" t="s">
        <v>2433</v>
      </c>
      <c r="B4672" s="31" t="s">
        <v>2615</v>
      </c>
      <c r="C4672" s="31" t="s">
        <v>2408</v>
      </c>
      <c r="D4672" s="41">
        <v>1.8</v>
      </c>
      <c r="E4672" s="31" t="s">
        <v>2409</v>
      </c>
      <c r="F4672" s="35" t="str">
        <f>INDEX('Crosswalk Particulates'!$B:$B,MATCH('2017 EPA Data'!A4672,'Crosswalk Particulates'!$A:$A,0))</f>
        <v>process-ngps-industry</v>
      </c>
      <c r="G4672" s="39">
        <f>INDEX('Crosswalk Particulates'!$E:$E,MATCH('2017 EPA Data'!$B4672,'Crosswalk Particulates'!$D:$D,0))</f>
        <v>0</v>
      </c>
      <c r="H4672" s="50">
        <f t="shared" si="72"/>
        <v>0</v>
      </c>
    </row>
    <row r="4673" spans="1:8" hidden="1" x14ac:dyDescent="0.25">
      <c r="A4673" s="31" t="s">
        <v>2438</v>
      </c>
      <c r="B4673" s="31" t="s">
        <v>2638</v>
      </c>
      <c r="C4673" s="31" t="s">
        <v>2408</v>
      </c>
      <c r="D4673" s="41">
        <v>1.8</v>
      </c>
      <c r="E4673" s="31" t="s">
        <v>2409</v>
      </c>
      <c r="F4673" s="35" t="str">
        <f>INDEX('Crosswalk Particulates'!$B:$B,MATCH('2017 EPA Data'!A4673,'Crosswalk Particulates'!$A:$A,0))</f>
        <v>process-other-industry</v>
      </c>
      <c r="G4673" s="39">
        <f>INDEX('Crosswalk Particulates'!$E:$E,MATCH('2017 EPA Data'!$B4673,'Crosswalk Particulates'!$D:$D,0))</f>
        <v>0</v>
      </c>
      <c r="H4673" s="50">
        <f t="shared" si="72"/>
        <v>0</v>
      </c>
    </row>
    <row r="4674" spans="1:8" hidden="1" x14ac:dyDescent="0.25">
      <c r="A4674" s="31" t="s">
        <v>2469</v>
      </c>
      <c r="B4674" s="31" t="s">
        <v>2726</v>
      </c>
      <c r="C4674" s="31" t="s">
        <v>2408</v>
      </c>
      <c r="D4674" s="41">
        <v>1.8</v>
      </c>
      <c r="E4674" s="31" t="s">
        <v>2409</v>
      </c>
      <c r="F4674" s="35" t="str">
        <f>INDEX('Crosswalk Particulates'!$B:$B,MATCH('2017 EPA Data'!A4674,'Crosswalk Particulates'!$A:$A,0))</f>
        <v>process-chemicals-industry</v>
      </c>
      <c r="G4674" s="39">
        <f>INDEX('Crosswalk Particulates'!$E:$E,MATCH('2017 EPA Data'!$B4674,'Crosswalk Particulates'!$D:$D,0))</f>
        <v>0</v>
      </c>
      <c r="H4674" s="50">
        <f t="shared" si="72"/>
        <v>0</v>
      </c>
    </row>
    <row r="4675" spans="1:8" hidden="1" x14ac:dyDescent="0.25">
      <c r="A4675" s="31" t="s">
        <v>2444</v>
      </c>
      <c r="B4675" s="31" t="s">
        <v>2581</v>
      </c>
      <c r="C4675" s="31" t="s">
        <v>2408</v>
      </c>
      <c r="D4675" s="41">
        <v>1.7731717</v>
      </c>
      <c r="E4675" s="31" t="s">
        <v>2409</v>
      </c>
      <c r="F4675" s="35" t="str">
        <f>INDEX('Crosswalk Particulates'!$B:$B,MATCH('2017 EPA Data'!A4675,'Crosswalk Particulates'!$A:$A,0))</f>
        <v>process-other-industry</v>
      </c>
      <c r="G4675" s="39">
        <f>INDEX('Crosswalk Particulates'!$E:$E,MATCH('2017 EPA Data'!$B4675,'Crosswalk Particulates'!$D:$D,0))</f>
        <v>0</v>
      </c>
      <c r="H4675" s="50">
        <f t="shared" si="72"/>
        <v>0</v>
      </c>
    </row>
    <row r="4676" spans="1:8" hidden="1" x14ac:dyDescent="0.25">
      <c r="A4676" s="31" t="s">
        <v>2456</v>
      </c>
      <c r="B4676" s="31" t="s">
        <v>2740</v>
      </c>
      <c r="C4676" s="31" t="s">
        <v>2408</v>
      </c>
      <c r="D4676" s="41">
        <v>1.7717647999999999</v>
      </c>
      <c r="E4676" s="31" t="s">
        <v>2409</v>
      </c>
      <c r="F4676" s="35" t="str">
        <f>INDEX('Crosswalk Particulates'!$B:$B,MATCH('2017 EPA Data'!A4676,'Crosswalk Particulates'!$A:$A,0))</f>
        <v>Electricity Sector</v>
      </c>
      <c r="G4676" s="39">
        <f>INDEX('Crosswalk Particulates'!$E:$E,MATCH('2017 EPA Data'!$B4676,'Crosswalk Particulates'!$D:$D,0))</f>
        <v>0</v>
      </c>
      <c r="H4676" s="50">
        <f t="shared" ref="H4676:H4739" si="73">IF(E4676="TON",D4676/metricton_to_shortton,0)*10^6</f>
        <v>0</v>
      </c>
    </row>
    <row r="4677" spans="1:8" hidden="1" x14ac:dyDescent="0.25">
      <c r="A4677" s="31" t="s">
        <v>2486</v>
      </c>
      <c r="B4677" s="31" t="s">
        <v>2588</v>
      </c>
      <c r="C4677" s="31" t="s">
        <v>2408</v>
      </c>
      <c r="D4677" s="41">
        <v>1.77138</v>
      </c>
      <c r="E4677" s="31" t="s">
        <v>2409</v>
      </c>
      <c r="F4677" s="35" t="str">
        <f>INDEX('Crosswalk Particulates'!$B:$B,MATCH('2017 EPA Data'!A4677,'Crosswalk Particulates'!$A:$A,0))</f>
        <v>process-other-industry</v>
      </c>
      <c r="G4677" s="39">
        <f>INDEX('Crosswalk Particulates'!$E:$E,MATCH('2017 EPA Data'!$B4677,'Crosswalk Particulates'!$D:$D,0))</f>
        <v>0</v>
      </c>
      <c r="H4677" s="50">
        <f t="shared" si="73"/>
        <v>0</v>
      </c>
    </row>
    <row r="4678" spans="1:8" hidden="1" x14ac:dyDescent="0.25">
      <c r="A4678" s="31" t="s">
        <v>2472</v>
      </c>
      <c r="B4678" s="31" t="s">
        <v>2534</v>
      </c>
      <c r="C4678" s="31" t="s">
        <v>2408</v>
      </c>
      <c r="D4678" s="41">
        <v>1.7674776129109999</v>
      </c>
      <c r="E4678" s="31" t="s">
        <v>2409</v>
      </c>
      <c r="F4678" s="35" t="str">
        <f>INDEX('Crosswalk Particulates'!$B:$B,MATCH('2017 EPA Data'!A4678,'Crosswalk Particulates'!$A:$A,0))</f>
        <v>Electricity Sector</v>
      </c>
      <c r="G4678" s="39">
        <f>INDEX('Crosswalk Particulates'!$E:$E,MATCH('2017 EPA Data'!$B4678,'Crosswalk Particulates'!$D:$D,0))</f>
        <v>0</v>
      </c>
      <c r="H4678" s="50">
        <f t="shared" si="73"/>
        <v>0</v>
      </c>
    </row>
    <row r="4679" spans="1:8" hidden="1" x14ac:dyDescent="0.25">
      <c r="A4679" s="31" t="s">
        <v>2540</v>
      </c>
      <c r="B4679" s="31" t="s">
        <v>2623</v>
      </c>
      <c r="D4679" s="41">
        <v>1.7661265875043428</v>
      </c>
      <c r="E4679" s="31" t="s">
        <v>2413</v>
      </c>
      <c r="F4679" s="35" t="str">
        <f>INDEX('Crosswalk Particulates'!$B:$B,MATCH('2017 EPA Data'!A4679,'Crosswalk Particulates'!$A:$A,0))</f>
        <v>Electricity Sector</v>
      </c>
      <c r="G4679" s="39">
        <f>INDEX('Crosswalk Particulates'!$E:$E,MATCH('2017 EPA Data'!$B4679,'Crosswalk Particulates'!$D:$D,0))</f>
        <v>0</v>
      </c>
      <c r="H4679" s="50">
        <f t="shared" si="73"/>
        <v>1602204.9945154658</v>
      </c>
    </row>
    <row r="4680" spans="1:8" hidden="1" x14ac:dyDescent="0.25">
      <c r="A4680" s="31" t="s">
        <v>2560</v>
      </c>
      <c r="B4680" s="31" t="s">
        <v>2621</v>
      </c>
      <c r="C4680" s="31" t="s">
        <v>2408</v>
      </c>
      <c r="D4680" s="41">
        <v>1.739504613</v>
      </c>
      <c r="E4680" s="31" t="s">
        <v>2409</v>
      </c>
      <c r="F4680" s="35" t="str">
        <f>INDEX('Crosswalk Particulates'!$B:$B,MATCH('2017 EPA Data'!A4680,'Crosswalk Particulates'!$A:$A,0))</f>
        <v>Commercial Buildings Sector</v>
      </c>
      <c r="G4680" s="39">
        <f>INDEX('Crosswalk Particulates'!$E:$E,MATCH('2017 EPA Data'!$B4680,'Crosswalk Particulates'!$D:$D,0))</f>
        <v>0</v>
      </c>
      <c r="H4680" s="50">
        <f t="shared" si="73"/>
        <v>0</v>
      </c>
    </row>
    <row r="4681" spans="1:8" hidden="1" x14ac:dyDescent="0.25">
      <c r="A4681" s="31" t="s">
        <v>2475</v>
      </c>
      <c r="B4681" s="31" t="s">
        <v>2517</v>
      </c>
      <c r="C4681" s="31" t="s">
        <v>2408</v>
      </c>
      <c r="D4681" s="41">
        <v>1.7375000788999999</v>
      </c>
      <c r="E4681" s="31" t="s">
        <v>2409</v>
      </c>
      <c r="F4681" s="35" t="str">
        <f>INDEX('Crosswalk Particulates'!$B:$B,MATCH('2017 EPA Data'!A4681,'Crosswalk Particulates'!$A:$A,0))</f>
        <v>Electricity Sector</v>
      </c>
      <c r="G4681" s="39">
        <f>INDEX('Crosswalk Particulates'!$E:$E,MATCH('2017 EPA Data'!$B4681,'Crosswalk Particulates'!$D:$D,0))</f>
        <v>0</v>
      </c>
      <c r="H4681" s="50">
        <f t="shared" si="73"/>
        <v>0</v>
      </c>
    </row>
    <row r="4682" spans="1:8" hidden="1" x14ac:dyDescent="0.25">
      <c r="A4682" s="31" t="s">
        <v>2493</v>
      </c>
      <c r="B4682" s="31" t="s">
        <v>2516</v>
      </c>
      <c r="C4682" s="31" t="s">
        <v>2408</v>
      </c>
      <c r="D4682" s="41">
        <v>1.7229805305570001</v>
      </c>
      <c r="E4682" s="31" t="s">
        <v>2409</v>
      </c>
      <c r="F4682" s="35" t="str">
        <f>INDEX('Crosswalk Particulates'!$B:$B,MATCH('2017 EPA Data'!A4682,'Crosswalk Particulates'!$A:$A,0))</f>
        <v>process-other-industry</v>
      </c>
      <c r="G4682" s="39">
        <f>INDEX('Crosswalk Particulates'!$E:$E,MATCH('2017 EPA Data'!$B4682,'Crosswalk Particulates'!$D:$D,0))</f>
        <v>0</v>
      </c>
      <c r="H4682" s="50">
        <f t="shared" si="73"/>
        <v>0</v>
      </c>
    </row>
    <row r="4683" spans="1:8" hidden="1" x14ac:dyDescent="0.25">
      <c r="A4683" s="31" t="s">
        <v>2555</v>
      </c>
      <c r="B4683" s="31" t="s">
        <v>2573</v>
      </c>
      <c r="C4683" s="31" t="s">
        <v>2408</v>
      </c>
      <c r="D4683" s="41">
        <v>1.7225999999999999</v>
      </c>
      <c r="E4683" s="31" t="s">
        <v>2409</v>
      </c>
      <c r="F4683" s="35" t="str">
        <f>INDEX('Crosswalk Particulates'!$B:$B,MATCH('2017 EPA Data'!A4683,'Crosswalk Particulates'!$A:$A,0))</f>
        <v>Commercial Buildings Sector</v>
      </c>
      <c r="G4683" s="39">
        <f>INDEX('Crosswalk Particulates'!$E:$E,MATCH('2017 EPA Data'!$B4683,'Crosswalk Particulates'!$D:$D,0))</f>
        <v>0</v>
      </c>
      <c r="H4683" s="50">
        <f t="shared" si="73"/>
        <v>0</v>
      </c>
    </row>
    <row r="4684" spans="1:8" hidden="1" x14ac:dyDescent="0.25">
      <c r="A4684" s="31" t="s">
        <v>2433</v>
      </c>
      <c r="B4684" s="31" t="s">
        <v>2590</v>
      </c>
      <c r="C4684" s="31" t="s">
        <v>2408</v>
      </c>
      <c r="D4684" s="41">
        <v>1.7211000000000001</v>
      </c>
      <c r="E4684" s="31" t="s">
        <v>2409</v>
      </c>
      <c r="F4684" s="35" t="str">
        <f>INDEX('Crosswalk Particulates'!$B:$B,MATCH('2017 EPA Data'!A4684,'Crosswalk Particulates'!$A:$A,0))</f>
        <v>process-ngps-industry</v>
      </c>
      <c r="G4684" s="39">
        <f>INDEX('Crosswalk Particulates'!$E:$E,MATCH('2017 EPA Data'!$B4684,'Crosswalk Particulates'!$D:$D,0))</f>
        <v>0</v>
      </c>
      <c r="H4684" s="50">
        <f t="shared" si="73"/>
        <v>0</v>
      </c>
    </row>
    <row r="4685" spans="1:8" hidden="1" x14ac:dyDescent="0.25">
      <c r="A4685" s="31" t="s">
        <v>2493</v>
      </c>
      <c r="B4685" s="31" t="s">
        <v>2566</v>
      </c>
      <c r="C4685" s="31" t="s">
        <v>2408</v>
      </c>
      <c r="D4685" s="41">
        <v>1.7138758546970001</v>
      </c>
      <c r="E4685" s="31" t="s">
        <v>2409</v>
      </c>
      <c r="F4685" s="35" t="str">
        <f>INDEX('Crosswalk Particulates'!$B:$B,MATCH('2017 EPA Data'!A4685,'Crosswalk Particulates'!$A:$A,0))</f>
        <v>process-other-industry</v>
      </c>
      <c r="G4685" s="39">
        <f>INDEX('Crosswalk Particulates'!$E:$E,MATCH('2017 EPA Data'!$B4685,'Crosswalk Particulates'!$D:$D,0))</f>
        <v>0</v>
      </c>
      <c r="H4685" s="50">
        <f t="shared" si="73"/>
        <v>0</v>
      </c>
    </row>
    <row r="4686" spans="1:8" hidden="1" x14ac:dyDescent="0.25">
      <c r="A4686" s="31" t="s">
        <v>2498</v>
      </c>
      <c r="B4686" s="31" t="s">
        <v>2516</v>
      </c>
      <c r="C4686" s="31" t="s">
        <v>2408</v>
      </c>
      <c r="D4686" s="41">
        <v>1.71283001008</v>
      </c>
      <c r="E4686" s="31" t="s">
        <v>2409</v>
      </c>
      <c r="F4686" s="35" t="str">
        <f>INDEX('Crosswalk Particulates'!$B:$B,MATCH('2017 EPA Data'!A4686,'Crosswalk Particulates'!$A:$A,0))</f>
        <v>process-cement-industry</v>
      </c>
      <c r="G4686" s="39">
        <f>INDEX('Crosswalk Particulates'!$E:$E,MATCH('2017 EPA Data'!$B4686,'Crosswalk Particulates'!$D:$D,0))</f>
        <v>0</v>
      </c>
      <c r="H4686" s="50">
        <f t="shared" si="73"/>
        <v>0</v>
      </c>
    </row>
    <row r="4687" spans="1:8" hidden="1" x14ac:dyDescent="0.25">
      <c r="A4687" s="31" t="s">
        <v>2436</v>
      </c>
      <c r="B4687" s="31" t="s">
        <v>2619</v>
      </c>
      <c r="C4687" s="31" t="s">
        <v>2408</v>
      </c>
      <c r="D4687" s="41">
        <v>1.691601110878912</v>
      </c>
      <c r="E4687" s="31" t="s">
        <v>2409</v>
      </c>
      <c r="F4687" s="35" t="str">
        <f>INDEX('Crosswalk Particulates'!$B:$B,MATCH('2017 EPA Data'!A4687,'Crosswalk Particulates'!$A:$A,0))</f>
        <v>Transportation Sector</v>
      </c>
      <c r="G4687" s="39">
        <f>INDEX('Crosswalk Particulates'!$E:$E,MATCH('2017 EPA Data'!$B4687,'Crosswalk Particulates'!$D:$D,0))</f>
        <v>0</v>
      </c>
      <c r="H4687" s="50">
        <f t="shared" si="73"/>
        <v>0</v>
      </c>
    </row>
    <row r="4688" spans="1:8" hidden="1" x14ac:dyDescent="0.25">
      <c r="A4688" s="31" t="s">
        <v>2523</v>
      </c>
      <c r="B4688" s="31" t="s">
        <v>2458</v>
      </c>
      <c r="C4688" s="31" t="s">
        <v>2408</v>
      </c>
      <c r="D4688" s="41">
        <v>1.69</v>
      </c>
      <c r="E4688" s="31" t="s">
        <v>2409</v>
      </c>
      <c r="F4688" s="35" t="str">
        <f>INDEX('Crosswalk Particulates'!$B:$B,MATCH('2017 EPA Data'!A4688,'Crosswalk Particulates'!$A:$A,0))</f>
        <v>industry-fuel-other</v>
      </c>
      <c r="G4688" s="39">
        <f>INDEX('Crosswalk Particulates'!$E:$E,MATCH('2017 EPA Data'!$B4688,'Crosswalk Particulates'!$D:$D,0))</f>
        <v>0</v>
      </c>
      <c r="H4688" s="50">
        <f t="shared" si="73"/>
        <v>0</v>
      </c>
    </row>
    <row r="4689" spans="1:8" hidden="1" x14ac:dyDescent="0.25">
      <c r="A4689" s="31" t="s">
        <v>2444</v>
      </c>
      <c r="B4689" s="31" t="s">
        <v>2656</v>
      </c>
      <c r="C4689" s="31" t="s">
        <v>2408</v>
      </c>
      <c r="D4689" s="41">
        <v>1.69</v>
      </c>
      <c r="E4689" s="31" t="s">
        <v>2409</v>
      </c>
      <c r="F4689" s="35" t="str">
        <f>INDEX('Crosswalk Particulates'!$B:$B,MATCH('2017 EPA Data'!A4689,'Crosswalk Particulates'!$A:$A,0))</f>
        <v>process-other-industry</v>
      </c>
      <c r="G4689" s="39">
        <f>INDEX('Crosswalk Particulates'!$E:$E,MATCH('2017 EPA Data'!$B4689,'Crosswalk Particulates'!$D:$D,0))</f>
        <v>0</v>
      </c>
      <c r="H4689" s="50">
        <f t="shared" si="73"/>
        <v>0</v>
      </c>
    </row>
    <row r="4690" spans="1:8" hidden="1" x14ac:dyDescent="0.25">
      <c r="A4690" s="31" t="s">
        <v>2555</v>
      </c>
      <c r="B4690" s="31" t="s">
        <v>2467</v>
      </c>
      <c r="C4690" s="31" t="s">
        <v>2408</v>
      </c>
      <c r="D4690" s="41">
        <v>1.6823097570000001</v>
      </c>
      <c r="E4690" s="31" t="s">
        <v>2409</v>
      </c>
      <c r="F4690" s="35" t="str">
        <f>INDEX('Crosswalk Particulates'!$B:$B,MATCH('2017 EPA Data'!A4690,'Crosswalk Particulates'!$A:$A,0))</f>
        <v>Commercial Buildings Sector</v>
      </c>
      <c r="G4690" s="39">
        <f>INDEX('Crosswalk Particulates'!$E:$E,MATCH('2017 EPA Data'!$B4690,'Crosswalk Particulates'!$D:$D,0))</f>
        <v>0</v>
      </c>
      <c r="H4690" s="50">
        <f t="shared" si="73"/>
        <v>0</v>
      </c>
    </row>
    <row r="4691" spans="1:8" hidden="1" x14ac:dyDescent="0.25">
      <c r="A4691" s="31" t="s">
        <v>2421</v>
      </c>
      <c r="B4691" s="31" t="s">
        <v>2525</v>
      </c>
      <c r="D4691" s="41">
        <v>1.6770092609880001</v>
      </c>
      <c r="E4691" s="31" t="s">
        <v>2413</v>
      </c>
      <c r="F4691" s="35" t="str">
        <f>INDEX('Crosswalk Particulates'!$B:$B,MATCH('2017 EPA Data'!A4691,'Crosswalk Particulates'!$A:$A,0))</f>
        <v>process-other-industry</v>
      </c>
      <c r="G4691" s="39" t="str">
        <f>INDEX('Crosswalk Particulates'!$E:$E,MATCH('2017 EPA Data'!$B4691,'Crosswalk Particulates'!$D:$D,0))</f>
        <v>OC</v>
      </c>
      <c r="H4691" s="50">
        <f t="shared" si="73"/>
        <v>1521359.019684118</v>
      </c>
    </row>
    <row r="4692" spans="1:8" hidden="1" x14ac:dyDescent="0.25">
      <c r="A4692" s="31" t="s">
        <v>2475</v>
      </c>
      <c r="B4692" s="31" t="s">
        <v>2527</v>
      </c>
      <c r="C4692" s="31" t="s">
        <v>2408</v>
      </c>
      <c r="D4692" s="41">
        <v>1.6626042095039999</v>
      </c>
      <c r="E4692" s="31" t="s">
        <v>2409</v>
      </c>
      <c r="F4692" s="35" t="str">
        <f>INDEX('Crosswalk Particulates'!$B:$B,MATCH('2017 EPA Data'!A4692,'Crosswalk Particulates'!$A:$A,0))</f>
        <v>Electricity Sector</v>
      </c>
      <c r="G4692" s="39">
        <f>INDEX('Crosswalk Particulates'!$E:$E,MATCH('2017 EPA Data'!$B4692,'Crosswalk Particulates'!$D:$D,0))</f>
        <v>0</v>
      </c>
      <c r="H4692" s="50">
        <f t="shared" si="73"/>
        <v>0</v>
      </c>
    </row>
    <row r="4693" spans="1:8" hidden="1" x14ac:dyDescent="0.25">
      <c r="A4693" s="31" t="s">
        <v>2560</v>
      </c>
      <c r="B4693" s="31" t="s">
        <v>2601</v>
      </c>
      <c r="C4693" s="31" t="s">
        <v>2408</v>
      </c>
      <c r="D4693" s="41">
        <v>1.6621493000000001</v>
      </c>
      <c r="E4693" s="31" t="s">
        <v>2409</v>
      </c>
      <c r="F4693" s="35" t="str">
        <f>INDEX('Crosswalk Particulates'!$B:$B,MATCH('2017 EPA Data'!A4693,'Crosswalk Particulates'!$A:$A,0))</f>
        <v>Commercial Buildings Sector</v>
      </c>
      <c r="G4693" s="39">
        <f>INDEX('Crosswalk Particulates'!$E:$E,MATCH('2017 EPA Data'!$B4693,'Crosswalk Particulates'!$D:$D,0))</f>
        <v>0</v>
      </c>
      <c r="H4693" s="50">
        <f t="shared" si="73"/>
        <v>0</v>
      </c>
    </row>
    <row r="4694" spans="1:8" hidden="1" x14ac:dyDescent="0.25">
      <c r="A4694" s="31" t="s">
        <v>2510</v>
      </c>
      <c r="B4694" s="31" t="s">
        <v>2737</v>
      </c>
      <c r="C4694" s="31" t="s">
        <v>2408</v>
      </c>
      <c r="D4694" s="41">
        <v>1.641</v>
      </c>
      <c r="E4694" s="31" t="s">
        <v>2409</v>
      </c>
      <c r="F4694" s="35" t="str">
        <f>INDEX('Crosswalk Particulates'!$B:$B,MATCH('2017 EPA Data'!A4694,'Crosswalk Particulates'!$A:$A,0))</f>
        <v>process-iron and steel-industry</v>
      </c>
      <c r="G4694" s="39">
        <f>INDEX('Crosswalk Particulates'!$E:$E,MATCH('2017 EPA Data'!$B4694,'Crosswalk Particulates'!$D:$D,0))</f>
        <v>0</v>
      </c>
      <c r="H4694" s="50">
        <f t="shared" si="73"/>
        <v>0</v>
      </c>
    </row>
    <row r="4695" spans="1:8" hidden="1" x14ac:dyDescent="0.25">
      <c r="A4695" s="31" t="s">
        <v>2444</v>
      </c>
      <c r="B4695" s="31" t="s">
        <v>2668</v>
      </c>
      <c r="C4695" s="31" t="s">
        <v>2408</v>
      </c>
      <c r="D4695" s="41">
        <v>1.6383799999999999</v>
      </c>
      <c r="E4695" s="31" t="s">
        <v>2409</v>
      </c>
      <c r="F4695" s="35" t="str">
        <f>INDEX('Crosswalk Particulates'!$B:$B,MATCH('2017 EPA Data'!A4695,'Crosswalk Particulates'!$A:$A,0))</f>
        <v>process-other-industry</v>
      </c>
      <c r="G4695" s="39">
        <f>INDEX('Crosswalk Particulates'!$E:$E,MATCH('2017 EPA Data'!$B4695,'Crosswalk Particulates'!$D:$D,0))</f>
        <v>0</v>
      </c>
      <c r="H4695" s="50">
        <f t="shared" si="73"/>
        <v>0</v>
      </c>
    </row>
    <row r="4696" spans="1:8" hidden="1" x14ac:dyDescent="0.25">
      <c r="A4696" s="31" t="s">
        <v>2483</v>
      </c>
      <c r="B4696" s="31" t="s">
        <v>2625</v>
      </c>
      <c r="C4696" s="31" t="s">
        <v>2408</v>
      </c>
      <c r="D4696" s="41">
        <v>1.636395</v>
      </c>
      <c r="E4696" s="31" t="s">
        <v>2409</v>
      </c>
      <c r="F4696" s="35" t="str">
        <f>INDEX('Crosswalk Particulates'!$B:$B,MATCH('2017 EPA Data'!A4696,'Crosswalk Particulates'!$A:$A,0))</f>
        <v>process-ngps-industry</v>
      </c>
      <c r="G4696" s="39">
        <f>INDEX('Crosswalk Particulates'!$E:$E,MATCH('2017 EPA Data'!$B4696,'Crosswalk Particulates'!$D:$D,0))</f>
        <v>0</v>
      </c>
      <c r="H4696" s="50">
        <f t="shared" si="73"/>
        <v>0</v>
      </c>
    </row>
    <row r="4697" spans="1:8" hidden="1" x14ac:dyDescent="0.25">
      <c r="A4697" s="31" t="s">
        <v>2473</v>
      </c>
      <c r="B4697" s="31" t="s">
        <v>2664</v>
      </c>
      <c r="C4697" s="31" t="s">
        <v>2408</v>
      </c>
      <c r="D4697" s="41">
        <v>1.62</v>
      </c>
      <c r="E4697" s="31" t="s">
        <v>2409</v>
      </c>
      <c r="F4697" s="35" t="str">
        <f>INDEX('Crosswalk Particulates'!$B:$B,MATCH('2017 EPA Data'!A4697,'Crosswalk Particulates'!$A:$A,0))</f>
        <v>Commercial Buildings Sector</v>
      </c>
      <c r="G4697" s="39">
        <f>INDEX('Crosswalk Particulates'!$E:$E,MATCH('2017 EPA Data'!$B4697,'Crosswalk Particulates'!$D:$D,0))</f>
        <v>0</v>
      </c>
      <c r="H4697" s="50">
        <f t="shared" si="73"/>
        <v>0</v>
      </c>
    </row>
    <row r="4698" spans="1:8" hidden="1" x14ac:dyDescent="0.25">
      <c r="A4698" s="31" t="s">
        <v>2429</v>
      </c>
      <c r="B4698" s="31" t="s">
        <v>2616</v>
      </c>
      <c r="C4698" s="31" t="s">
        <v>2408</v>
      </c>
      <c r="D4698" s="41">
        <v>1.6185013544</v>
      </c>
      <c r="E4698" s="31" t="s">
        <v>2409</v>
      </c>
      <c r="F4698" s="35" t="str">
        <f>INDEX('Crosswalk Particulates'!$B:$B,MATCH('2017 EPA Data'!A4698,'Crosswalk Particulates'!$A:$A,0))</f>
        <v>process-other-industry</v>
      </c>
      <c r="G4698" s="39">
        <f>INDEX('Crosswalk Particulates'!$E:$E,MATCH('2017 EPA Data'!$B4698,'Crosswalk Particulates'!$D:$D,0))</f>
        <v>0</v>
      </c>
      <c r="H4698" s="50">
        <f t="shared" si="73"/>
        <v>0</v>
      </c>
    </row>
    <row r="4699" spans="1:8" hidden="1" x14ac:dyDescent="0.25">
      <c r="A4699" s="31" t="s">
        <v>2436</v>
      </c>
      <c r="B4699" s="31" t="s">
        <v>2642</v>
      </c>
      <c r="C4699" s="31" t="s">
        <v>2408</v>
      </c>
      <c r="D4699" s="41">
        <v>1.6031479097072963</v>
      </c>
      <c r="E4699" s="31" t="s">
        <v>2409</v>
      </c>
      <c r="F4699" s="35" t="str">
        <f>INDEX('Crosswalk Particulates'!$B:$B,MATCH('2017 EPA Data'!A4699,'Crosswalk Particulates'!$A:$A,0))</f>
        <v>Transportation Sector</v>
      </c>
      <c r="G4699" s="39">
        <f>INDEX('Crosswalk Particulates'!$E:$E,MATCH('2017 EPA Data'!$B4699,'Crosswalk Particulates'!$D:$D,0))</f>
        <v>0</v>
      </c>
      <c r="H4699" s="50">
        <f t="shared" si="73"/>
        <v>0</v>
      </c>
    </row>
    <row r="4700" spans="1:8" hidden="1" x14ac:dyDescent="0.25">
      <c r="A4700" s="31" t="s">
        <v>2499</v>
      </c>
      <c r="B4700" s="31" t="s">
        <v>2519</v>
      </c>
      <c r="C4700" s="31" t="s">
        <v>2408</v>
      </c>
      <c r="D4700" s="41">
        <v>1.5928614321200001</v>
      </c>
      <c r="E4700" s="31" t="s">
        <v>2409</v>
      </c>
      <c r="F4700" s="35" t="str">
        <f>INDEX('Crosswalk Particulates'!$B:$B,MATCH('2017 EPA Data'!A4700,'Crosswalk Particulates'!$A:$A,0))</f>
        <v>Electricity Sector</v>
      </c>
      <c r="G4700" s="39">
        <f>INDEX('Crosswalk Particulates'!$E:$E,MATCH('2017 EPA Data'!$B4700,'Crosswalk Particulates'!$D:$D,0))</f>
        <v>0</v>
      </c>
      <c r="H4700" s="50">
        <f t="shared" si="73"/>
        <v>0</v>
      </c>
    </row>
    <row r="4701" spans="1:8" hidden="1" x14ac:dyDescent="0.25">
      <c r="A4701" s="31" t="s">
        <v>2520</v>
      </c>
      <c r="B4701" s="31" t="s">
        <v>2623</v>
      </c>
      <c r="D4701" s="41">
        <v>1.5861542559290347</v>
      </c>
      <c r="E4701" s="31" t="s">
        <v>2413</v>
      </c>
      <c r="F4701" s="35" t="str">
        <f>INDEX('Crosswalk Particulates'!$B:$B,MATCH('2017 EPA Data'!A4701,'Crosswalk Particulates'!$A:$A,0))</f>
        <v>industry-fuel-oil</v>
      </c>
      <c r="G4701" s="39">
        <f>INDEX('Crosswalk Particulates'!$E:$E,MATCH('2017 EPA Data'!$B4701,'Crosswalk Particulates'!$D:$D,0))</f>
        <v>0</v>
      </c>
      <c r="H4701" s="50">
        <f t="shared" si="73"/>
        <v>1438936.6475211463</v>
      </c>
    </row>
    <row r="4702" spans="1:8" hidden="1" x14ac:dyDescent="0.25">
      <c r="A4702" s="31" t="s">
        <v>2555</v>
      </c>
      <c r="B4702" s="31" t="s">
        <v>2526</v>
      </c>
      <c r="C4702" s="31" t="s">
        <v>2408</v>
      </c>
      <c r="D4702" s="41">
        <v>1.5833150330951111</v>
      </c>
      <c r="E4702" s="31" t="s">
        <v>2409</v>
      </c>
      <c r="F4702" s="35" t="str">
        <f>INDEX('Crosswalk Particulates'!$B:$B,MATCH('2017 EPA Data'!A4702,'Crosswalk Particulates'!$A:$A,0))</f>
        <v>Commercial Buildings Sector</v>
      </c>
      <c r="G4702" s="39">
        <f>INDEX('Crosswalk Particulates'!$E:$E,MATCH('2017 EPA Data'!$B4702,'Crosswalk Particulates'!$D:$D,0))</f>
        <v>0</v>
      </c>
      <c r="H4702" s="50">
        <f t="shared" si="73"/>
        <v>0</v>
      </c>
    </row>
    <row r="4703" spans="1:8" hidden="1" x14ac:dyDescent="0.25">
      <c r="A4703" s="31" t="s">
        <v>2540</v>
      </c>
      <c r="B4703" s="31" t="s">
        <v>2620</v>
      </c>
      <c r="C4703" s="31" t="s">
        <v>2408</v>
      </c>
      <c r="D4703" s="41">
        <v>1.5827860287282001</v>
      </c>
      <c r="E4703" s="31" t="s">
        <v>2409</v>
      </c>
      <c r="F4703" s="35" t="str">
        <f>INDEX('Crosswalk Particulates'!$B:$B,MATCH('2017 EPA Data'!A4703,'Crosswalk Particulates'!$A:$A,0))</f>
        <v>Electricity Sector</v>
      </c>
      <c r="G4703" s="39">
        <f>INDEX('Crosswalk Particulates'!$E:$E,MATCH('2017 EPA Data'!$B4703,'Crosswalk Particulates'!$D:$D,0))</f>
        <v>0</v>
      </c>
      <c r="H4703" s="50">
        <f t="shared" si="73"/>
        <v>0</v>
      </c>
    </row>
    <row r="4704" spans="1:8" hidden="1" x14ac:dyDescent="0.25">
      <c r="A4704" s="31" t="s">
        <v>2510</v>
      </c>
      <c r="B4704" s="31" t="s">
        <v>2647</v>
      </c>
      <c r="C4704" s="31" t="s">
        <v>2408</v>
      </c>
      <c r="D4704" s="41">
        <v>1.5629999999999999</v>
      </c>
      <c r="E4704" s="31" t="s">
        <v>2409</v>
      </c>
      <c r="F4704" s="35" t="str">
        <f>INDEX('Crosswalk Particulates'!$B:$B,MATCH('2017 EPA Data'!A4704,'Crosswalk Particulates'!$A:$A,0))</f>
        <v>process-iron and steel-industry</v>
      </c>
      <c r="G4704" s="39">
        <f>INDEX('Crosswalk Particulates'!$E:$E,MATCH('2017 EPA Data'!$B4704,'Crosswalk Particulates'!$D:$D,0))</f>
        <v>0</v>
      </c>
      <c r="H4704" s="50">
        <f t="shared" si="73"/>
        <v>0</v>
      </c>
    </row>
    <row r="4705" spans="1:8" hidden="1" x14ac:dyDescent="0.25">
      <c r="A4705" s="31" t="s">
        <v>2498</v>
      </c>
      <c r="B4705" s="31" t="s">
        <v>2566</v>
      </c>
      <c r="C4705" s="31" t="s">
        <v>2408</v>
      </c>
      <c r="D4705" s="41">
        <v>1.55466005469</v>
      </c>
      <c r="E4705" s="31" t="s">
        <v>2409</v>
      </c>
      <c r="F4705" s="35" t="str">
        <f>INDEX('Crosswalk Particulates'!$B:$B,MATCH('2017 EPA Data'!A4705,'Crosswalk Particulates'!$A:$A,0))</f>
        <v>process-cement-industry</v>
      </c>
      <c r="G4705" s="39">
        <f>INDEX('Crosswalk Particulates'!$E:$E,MATCH('2017 EPA Data'!$B4705,'Crosswalk Particulates'!$D:$D,0))</f>
        <v>0</v>
      </c>
      <c r="H4705" s="50">
        <f t="shared" si="73"/>
        <v>0</v>
      </c>
    </row>
    <row r="4706" spans="1:8" hidden="1" x14ac:dyDescent="0.25">
      <c r="A4706" s="31" t="s">
        <v>2546</v>
      </c>
      <c r="B4706" s="31" t="s">
        <v>2588</v>
      </c>
      <c r="C4706" s="31" t="s">
        <v>2408</v>
      </c>
      <c r="D4706" s="41">
        <v>1.5505599999999999</v>
      </c>
      <c r="E4706" s="31" t="s">
        <v>2409</v>
      </c>
      <c r="F4706" s="35" t="str">
        <f>INDEX('Crosswalk Particulates'!$B:$B,MATCH('2017 EPA Data'!A4706,'Crosswalk Particulates'!$A:$A,0))</f>
        <v>Commercial Buildings Sector</v>
      </c>
      <c r="G4706" s="39">
        <f>INDEX('Crosswalk Particulates'!$E:$E,MATCH('2017 EPA Data'!$B4706,'Crosswalk Particulates'!$D:$D,0))</f>
        <v>0</v>
      </c>
      <c r="H4706" s="50">
        <f t="shared" si="73"/>
        <v>0</v>
      </c>
    </row>
    <row r="4707" spans="1:8" hidden="1" x14ac:dyDescent="0.25">
      <c r="A4707" s="31" t="s">
        <v>2472</v>
      </c>
      <c r="B4707" s="31" t="s">
        <v>2620</v>
      </c>
      <c r="C4707" s="31" t="s">
        <v>2408</v>
      </c>
      <c r="D4707" s="41">
        <v>1.5483120732753304</v>
      </c>
      <c r="E4707" s="31" t="s">
        <v>2409</v>
      </c>
      <c r="F4707" s="35" t="str">
        <f>INDEX('Crosswalk Particulates'!$B:$B,MATCH('2017 EPA Data'!A4707,'Crosswalk Particulates'!$A:$A,0))</f>
        <v>Electricity Sector</v>
      </c>
      <c r="G4707" s="39">
        <f>INDEX('Crosswalk Particulates'!$E:$E,MATCH('2017 EPA Data'!$B4707,'Crosswalk Particulates'!$D:$D,0))</f>
        <v>0</v>
      </c>
      <c r="H4707" s="50">
        <f t="shared" si="73"/>
        <v>0</v>
      </c>
    </row>
    <row r="4708" spans="1:8" hidden="1" x14ac:dyDescent="0.25">
      <c r="A4708" s="31" t="s">
        <v>2493</v>
      </c>
      <c r="B4708" s="31" t="s">
        <v>2512</v>
      </c>
      <c r="C4708" s="31" t="s">
        <v>2408</v>
      </c>
      <c r="D4708" s="41">
        <v>1.540597980297</v>
      </c>
      <c r="E4708" s="31" t="s">
        <v>2409</v>
      </c>
      <c r="F4708" s="35" t="str">
        <f>INDEX('Crosswalk Particulates'!$B:$B,MATCH('2017 EPA Data'!A4708,'Crosswalk Particulates'!$A:$A,0))</f>
        <v>process-other-industry</v>
      </c>
      <c r="G4708" s="39">
        <f>INDEX('Crosswalk Particulates'!$E:$E,MATCH('2017 EPA Data'!$B4708,'Crosswalk Particulates'!$D:$D,0))</f>
        <v>0</v>
      </c>
      <c r="H4708" s="50">
        <f t="shared" si="73"/>
        <v>0</v>
      </c>
    </row>
    <row r="4709" spans="1:8" hidden="1" x14ac:dyDescent="0.25">
      <c r="A4709" s="31" t="s">
        <v>2477</v>
      </c>
      <c r="B4709" s="31" t="s">
        <v>2613</v>
      </c>
      <c r="C4709" s="31" t="s">
        <v>2408</v>
      </c>
      <c r="D4709" s="41">
        <v>1.5349999999999999</v>
      </c>
      <c r="E4709" s="31" t="s">
        <v>2409</v>
      </c>
      <c r="F4709" s="35" t="str">
        <f>INDEX('Crosswalk Particulates'!$B:$B,MATCH('2017 EPA Data'!A4709,'Crosswalk Particulates'!$A:$A,0))</f>
        <v>process-other-industry</v>
      </c>
      <c r="G4709" s="39">
        <f>INDEX('Crosswalk Particulates'!$E:$E,MATCH('2017 EPA Data'!$B4709,'Crosswalk Particulates'!$D:$D,0))</f>
        <v>0</v>
      </c>
      <c r="H4709" s="50">
        <f t="shared" si="73"/>
        <v>0</v>
      </c>
    </row>
    <row r="4710" spans="1:8" hidden="1" x14ac:dyDescent="0.25">
      <c r="A4710" s="31" t="s">
        <v>2520</v>
      </c>
      <c r="B4710" s="31" t="s">
        <v>2532</v>
      </c>
      <c r="C4710" s="31" t="s">
        <v>2408</v>
      </c>
      <c r="D4710" s="41">
        <v>1.5329999999999999</v>
      </c>
      <c r="E4710" s="31" t="s">
        <v>2409</v>
      </c>
      <c r="F4710" s="35" t="str">
        <f>INDEX('Crosswalk Particulates'!$B:$B,MATCH('2017 EPA Data'!A4710,'Crosswalk Particulates'!$A:$A,0))</f>
        <v>industry-fuel-oil</v>
      </c>
      <c r="G4710" s="39">
        <f>INDEX('Crosswalk Particulates'!$E:$E,MATCH('2017 EPA Data'!$B4710,'Crosswalk Particulates'!$D:$D,0))</f>
        <v>0</v>
      </c>
      <c r="H4710" s="50">
        <f t="shared" si="73"/>
        <v>0</v>
      </c>
    </row>
    <row r="4711" spans="1:8" hidden="1" x14ac:dyDescent="0.25">
      <c r="A4711" s="31" t="s">
        <v>2540</v>
      </c>
      <c r="B4711" s="31" t="s">
        <v>2674</v>
      </c>
      <c r="C4711" s="31" t="s">
        <v>2408</v>
      </c>
      <c r="D4711" s="41">
        <v>1.532481</v>
      </c>
      <c r="E4711" s="31" t="s">
        <v>2409</v>
      </c>
      <c r="F4711" s="35" t="str">
        <f>INDEX('Crosswalk Particulates'!$B:$B,MATCH('2017 EPA Data'!A4711,'Crosswalk Particulates'!$A:$A,0))</f>
        <v>Electricity Sector</v>
      </c>
      <c r="G4711" s="39">
        <f>INDEX('Crosswalk Particulates'!$E:$E,MATCH('2017 EPA Data'!$B4711,'Crosswalk Particulates'!$D:$D,0))</f>
        <v>0</v>
      </c>
      <c r="H4711" s="50">
        <f t="shared" si="73"/>
        <v>0</v>
      </c>
    </row>
    <row r="4712" spans="1:8" hidden="1" x14ac:dyDescent="0.25">
      <c r="A4712" s="31" t="s">
        <v>2523</v>
      </c>
      <c r="B4712" s="31" t="s">
        <v>2664</v>
      </c>
      <c r="C4712" s="31" t="s">
        <v>2408</v>
      </c>
      <c r="D4712" s="41">
        <v>1.5324</v>
      </c>
      <c r="E4712" s="31" t="s">
        <v>2409</v>
      </c>
      <c r="F4712" s="35" t="str">
        <f>INDEX('Crosswalk Particulates'!$B:$B,MATCH('2017 EPA Data'!A4712,'Crosswalk Particulates'!$A:$A,0))</f>
        <v>industry-fuel-other</v>
      </c>
      <c r="G4712" s="39">
        <f>INDEX('Crosswalk Particulates'!$E:$E,MATCH('2017 EPA Data'!$B4712,'Crosswalk Particulates'!$D:$D,0))</f>
        <v>0</v>
      </c>
      <c r="H4712" s="50">
        <f t="shared" si="73"/>
        <v>0</v>
      </c>
    </row>
    <row r="4713" spans="1:8" hidden="1" x14ac:dyDescent="0.25">
      <c r="A4713" s="31" t="s">
        <v>2442</v>
      </c>
      <c r="B4713" s="31" t="s">
        <v>2534</v>
      </c>
      <c r="C4713" s="31" t="s">
        <v>2408</v>
      </c>
      <c r="D4713" s="41">
        <v>1.5097276482512272</v>
      </c>
      <c r="E4713" s="31" t="s">
        <v>2409</v>
      </c>
      <c r="F4713" s="35" t="str">
        <f>INDEX('Crosswalk Particulates'!$B:$B,MATCH('2017 EPA Data'!A4713,'Crosswalk Particulates'!$A:$A,0))</f>
        <v>industry-fuel-natural gas</v>
      </c>
      <c r="G4713" s="39">
        <f>INDEX('Crosswalk Particulates'!$E:$E,MATCH('2017 EPA Data'!$B4713,'Crosswalk Particulates'!$D:$D,0))</f>
        <v>0</v>
      </c>
      <c r="H4713" s="50">
        <f t="shared" si="73"/>
        <v>0</v>
      </c>
    </row>
    <row r="4714" spans="1:8" hidden="1" x14ac:dyDescent="0.25">
      <c r="A4714" s="31" t="s">
        <v>2437</v>
      </c>
      <c r="B4714" s="31" t="s">
        <v>2511</v>
      </c>
      <c r="C4714" s="31" t="s">
        <v>2408</v>
      </c>
      <c r="D4714" s="41">
        <v>1.5095566</v>
      </c>
      <c r="E4714" s="31" t="s">
        <v>2409</v>
      </c>
      <c r="F4714" s="35" t="str">
        <f>INDEX('Crosswalk Particulates'!$B:$B,MATCH('2017 EPA Data'!A4714,'Crosswalk Particulates'!$A:$A,0))</f>
        <v>process-other-industry</v>
      </c>
      <c r="G4714" s="39">
        <f>INDEX('Crosswalk Particulates'!$E:$E,MATCH('2017 EPA Data'!$B4714,'Crosswalk Particulates'!$D:$D,0))</f>
        <v>0</v>
      </c>
      <c r="H4714" s="50">
        <f t="shared" si="73"/>
        <v>0</v>
      </c>
    </row>
    <row r="4715" spans="1:8" hidden="1" x14ac:dyDescent="0.25">
      <c r="A4715" s="31" t="s">
        <v>2614</v>
      </c>
      <c r="B4715" s="31" t="s">
        <v>2503</v>
      </c>
      <c r="C4715" s="31" t="s">
        <v>2408</v>
      </c>
      <c r="D4715" s="41">
        <v>1.5054058299999999</v>
      </c>
      <c r="E4715" s="31" t="s">
        <v>2409</v>
      </c>
      <c r="F4715" s="35" t="str">
        <f>INDEX('Crosswalk Particulates'!$B:$B,MATCH('2017 EPA Data'!A4715,'Crosswalk Particulates'!$A:$A,0))</f>
        <v>Residential Buildings Sector</v>
      </c>
      <c r="G4715" s="39">
        <f>INDEX('Crosswalk Particulates'!$E:$E,MATCH('2017 EPA Data'!$B4715,'Crosswalk Particulates'!$D:$D,0))</f>
        <v>0</v>
      </c>
      <c r="H4715" s="50">
        <f t="shared" si="73"/>
        <v>0</v>
      </c>
    </row>
    <row r="4716" spans="1:8" hidden="1" x14ac:dyDescent="0.25">
      <c r="A4716" s="31" t="s">
        <v>2556</v>
      </c>
      <c r="B4716" s="31" t="s">
        <v>2665</v>
      </c>
      <c r="C4716" s="31" t="s">
        <v>2408</v>
      </c>
      <c r="D4716" s="41">
        <v>1.49808332079382</v>
      </c>
      <c r="E4716" s="31" t="s">
        <v>2409</v>
      </c>
      <c r="F4716" s="35" t="str">
        <f>INDEX('Crosswalk Particulates'!$B:$B,MATCH('2017 EPA Data'!A4716,'Crosswalk Particulates'!$A:$A,0))</f>
        <v>Commercial Buildings Sector</v>
      </c>
      <c r="G4716" s="39">
        <f>INDEX('Crosswalk Particulates'!$E:$E,MATCH('2017 EPA Data'!$B4716,'Crosswalk Particulates'!$D:$D,0))</f>
        <v>0</v>
      </c>
      <c r="H4716" s="50">
        <f t="shared" si="73"/>
        <v>0</v>
      </c>
    </row>
    <row r="4717" spans="1:8" hidden="1" x14ac:dyDescent="0.25">
      <c r="A4717" s="31" t="s">
        <v>2487</v>
      </c>
      <c r="B4717" s="31" t="s">
        <v>2588</v>
      </c>
      <c r="C4717" s="31" t="s">
        <v>2408</v>
      </c>
      <c r="D4717" s="41">
        <v>1.4912300000000001</v>
      </c>
      <c r="E4717" s="31" t="s">
        <v>2409</v>
      </c>
      <c r="F4717" s="35" t="str">
        <f>INDEX('Crosswalk Particulates'!$B:$B,MATCH('2017 EPA Data'!A4717,'Crosswalk Particulates'!$A:$A,0))</f>
        <v>industry-fuel-coal</v>
      </c>
      <c r="G4717" s="39">
        <f>INDEX('Crosswalk Particulates'!$E:$E,MATCH('2017 EPA Data'!$B4717,'Crosswalk Particulates'!$D:$D,0))</f>
        <v>0</v>
      </c>
      <c r="H4717" s="50">
        <f t="shared" si="73"/>
        <v>0</v>
      </c>
    </row>
    <row r="4718" spans="1:8" hidden="1" x14ac:dyDescent="0.25">
      <c r="A4718" s="31" t="s">
        <v>2510</v>
      </c>
      <c r="B4718" s="31" t="s">
        <v>2524</v>
      </c>
      <c r="C4718" s="31" t="s">
        <v>2408</v>
      </c>
      <c r="D4718" s="41">
        <v>1.4890000000000001</v>
      </c>
      <c r="E4718" s="31" t="s">
        <v>2409</v>
      </c>
      <c r="F4718" s="35" t="str">
        <f>INDEX('Crosswalk Particulates'!$B:$B,MATCH('2017 EPA Data'!A4718,'Crosswalk Particulates'!$A:$A,0))</f>
        <v>process-iron and steel-industry</v>
      </c>
      <c r="G4718" s="39">
        <f>INDEX('Crosswalk Particulates'!$E:$E,MATCH('2017 EPA Data'!$B4718,'Crosswalk Particulates'!$D:$D,0))</f>
        <v>0</v>
      </c>
      <c r="H4718" s="50">
        <f t="shared" si="73"/>
        <v>0</v>
      </c>
    </row>
    <row r="4719" spans="1:8" hidden="1" x14ac:dyDescent="0.25">
      <c r="A4719" s="31" t="s">
        <v>2477</v>
      </c>
      <c r="B4719" s="31" t="s">
        <v>2700</v>
      </c>
      <c r="C4719" s="31" t="s">
        <v>2408</v>
      </c>
      <c r="D4719" s="41">
        <v>1.482</v>
      </c>
      <c r="E4719" s="31" t="s">
        <v>2409</v>
      </c>
      <c r="F4719" s="35" t="str">
        <f>INDEX('Crosswalk Particulates'!$B:$B,MATCH('2017 EPA Data'!A4719,'Crosswalk Particulates'!$A:$A,0))</f>
        <v>process-other-industry</v>
      </c>
      <c r="G4719" s="39">
        <f>INDEX('Crosswalk Particulates'!$E:$E,MATCH('2017 EPA Data'!$B4719,'Crosswalk Particulates'!$D:$D,0))</f>
        <v>0</v>
      </c>
      <c r="H4719" s="50">
        <f t="shared" si="73"/>
        <v>0</v>
      </c>
    </row>
    <row r="4720" spans="1:8" hidden="1" x14ac:dyDescent="0.25">
      <c r="A4720" s="31" t="s">
        <v>2520</v>
      </c>
      <c r="B4720" s="31" t="s">
        <v>2652</v>
      </c>
      <c r="C4720" s="31" t="s">
        <v>2408</v>
      </c>
      <c r="D4720" s="41">
        <v>1.48</v>
      </c>
      <c r="E4720" s="31" t="s">
        <v>2409</v>
      </c>
      <c r="F4720" s="35" t="str">
        <f>INDEX('Crosswalk Particulates'!$B:$B,MATCH('2017 EPA Data'!A4720,'Crosswalk Particulates'!$A:$A,0))</f>
        <v>industry-fuel-oil</v>
      </c>
      <c r="G4720" s="39">
        <f>INDEX('Crosswalk Particulates'!$E:$E,MATCH('2017 EPA Data'!$B4720,'Crosswalk Particulates'!$D:$D,0))</f>
        <v>0</v>
      </c>
      <c r="H4720" s="50">
        <f t="shared" si="73"/>
        <v>0</v>
      </c>
    </row>
    <row r="4721" spans="1:8" hidden="1" x14ac:dyDescent="0.25">
      <c r="A4721" s="31" t="s">
        <v>2442</v>
      </c>
      <c r="B4721" s="31" t="s">
        <v>2461</v>
      </c>
      <c r="C4721" s="31" t="s">
        <v>2408</v>
      </c>
      <c r="D4721" s="41">
        <v>1.4730000000000001</v>
      </c>
      <c r="E4721" s="31" t="s">
        <v>2409</v>
      </c>
      <c r="F4721" s="35" t="str">
        <f>INDEX('Crosswalk Particulates'!$B:$B,MATCH('2017 EPA Data'!A4721,'Crosswalk Particulates'!$A:$A,0))</f>
        <v>industry-fuel-natural gas</v>
      </c>
      <c r="G4721" s="39">
        <f>INDEX('Crosswalk Particulates'!$E:$E,MATCH('2017 EPA Data'!$B4721,'Crosswalk Particulates'!$D:$D,0))</f>
        <v>0</v>
      </c>
      <c r="H4721" s="50">
        <f t="shared" si="73"/>
        <v>0</v>
      </c>
    </row>
    <row r="4722" spans="1:8" hidden="1" x14ac:dyDescent="0.25">
      <c r="A4722" s="31" t="s">
        <v>2523</v>
      </c>
      <c r="B4722" s="31" t="s">
        <v>2698</v>
      </c>
      <c r="C4722" s="31" t="s">
        <v>2408</v>
      </c>
      <c r="D4722" s="41">
        <v>1.466</v>
      </c>
      <c r="E4722" s="31" t="s">
        <v>2409</v>
      </c>
      <c r="F4722" s="35" t="str">
        <f>INDEX('Crosswalk Particulates'!$B:$B,MATCH('2017 EPA Data'!A4722,'Crosswalk Particulates'!$A:$A,0))</f>
        <v>industry-fuel-other</v>
      </c>
      <c r="G4722" s="39">
        <f>INDEX('Crosswalk Particulates'!$E:$E,MATCH('2017 EPA Data'!$B4722,'Crosswalk Particulates'!$D:$D,0))</f>
        <v>0</v>
      </c>
      <c r="H4722" s="50">
        <f t="shared" si="73"/>
        <v>0</v>
      </c>
    </row>
    <row r="4723" spans="1:8" hidden="1" x14ac:dyDescent="0.25">
      <c r="A4723" s="31" t="s">
        <v>2538</v>
      </c>
      <c r="B4723" s="31" t="s">
        <v>2511</v>
      </c>
      <c r="C4723" s="31" t="s">
        <v>2408</v>
      </c>
      <c r="D4723" s="41">
        <v>1.4570399999999999</v>
      </c>
      <c r="E4723" s="31" t="s">
        <v>2409</v>
      </c>
      <c r="F4723" s="35" t="str">
        <f>INDEX('Crosswalk Particulates'!$B:$B,MATCH('2017 EPA Data'!A4723,'Crosswalk Particulates'!$A:$A,0))</f>
        <v>process-mining-industry</v>
      </c>
      <c r="G4723" s="39">
        <f>INDEX('Crosswalk Particulates'!$E:$E,MATCH('2017 EPA Data'!$B4723,'Crosswalk Particulates'!$D:$D,0))</f>
        <v>0</v>
      </c>
      <c r="H4723" s="50">
        <f t="shared" si="73"/>
        <v>0</v>
      </c>
    </row>
    <row r="4724" spans="1:8" hidden="1" x14ac:dyDescent="0.25">
      <c r="A4724" s="31" t="s">
        <v>2510</v>
      </c>
      <c r="B4724" s="31" t="s">
        <v>2725</v>
      </c>
      <c r="C4724" s="31" t="s">
        <v>2408</v>
      </c>
      <c r="D4724" s="41">
        <v>1.4490000000000001</v>
      </c>
      <c r="E4724" s="31" t="s">
        <v>2409</v>
      </c>
      <c r="F4724" s="35" t="str">
        <f>INDEX('Crosswalk Particulates'!$B:$B,MATCH('2017 EPA Data'!A4724,'Crosswalk Particulates'!$A:$A,0))</f>
        <v>process-iron and steel-industry</v>
      </c>
      <c r="G4724" s="39">
        <f>INDEX('Crosswalk Particulates'!$E:$E,MATCH('2017 EPA Data'!$B4724,'Crosswalk Particulates'!$D:$D,0))</f>
        <v>0</v>
      </c>
      <c r="H4724" s="50">
        <f t="shared" si="73"/>
        <v>0</v>
      </c>
    </row>
    <row r="4725" spans="1:8" hidden="1" x14ac:dyDescent="0.25">
      <c r="A4725" s="31" t="s">
        <v>2437</v>
      </c>
      <c r="B4725" s="31" t="s">
        <v>2547</v>
      </c>
      <c r="C4725" s="31" t="s">
        <v>2408</v>
      </c>
      <c r="D4725" s="41">
        <v>1.4341999999999999</v>
      </c>
      <c r="E4725" s="31" t="s">
        <v>2409</v>
      </c>
      <c r="F4725" s="35" t="str">
        <f>INDEX('Crosswalk Particulates'!$B:$B,MATCH('2017 EPA Data'!A4725,'Crosswalk Particulates'!$A:$A,0))</f>
        <v>process-other-industry</v>
      </c>
      <c r="G4725" s="39">
        <f>INDEX('Crosswalk Particulates'!$E:$E,MATCH('2017 EPA Data'!$B4725,'Crosswalk Particulates'!$D:$D,0))</f>
        <v>0</v>
      </c>
      <c r="H4725" s="50">
        <f t="shared" si="73"/>
        <v>0</v>
      </c>
    </row>
    <row r="4726" spans="1:8" hidden="1" x14ac:dyDescent="0.25">
      <c r="A4726" s="31" t="s">
        <v>2483</v>
      </c>
      <c r="B4726" s="31" t="s">
        <v>2519</v>
      </c>
      <c r="C4726" s="31" t="s">
        <v>2408</v>
      </c>
      <c r="D4726" s="41">
        <v>1.4280400091926</v>
      </c>
      <c r="E4726" s="31" t="s">
        <v>2409</v>
      </c>
      <c r="F4726" s="35" t="str">
        <f>INDEX('Crosswalk Particulates'!$B:$B,MATCH('2017 EPA Data'!A4726,'Crosswalk Particulates'!$A:$A,0))</f>
        <v>process-ngps-industry</v>
      </c>
      <c r="G4726" s="39">
        <f>INDEX('Crosswalk Particulates'!$E:$E,MATCH('2017 EPA Data'!$B4726,'Crosswalk Particulates'!$D:$D,0))</f>
        <v>0</v>
      </c>
      <c r="H4726" s="50">
        <f t="shared" si="73"/>
        <v>0</v>
      </c>
    </row>
    <row r="4727" spans="1:8" hidden="1" x14ac:dyDescent="0.25">
      <c r="A4727" s="31" t="s">
        <v>2520</v>
      </c>
      <c r="B4727" s="31" t="s">
        <v>2663</v>
      </c>
      <c r="C4727" s="31" t="s">
        <v>2408</v>
      </c>
      <c r="D4727" s="41">
        <v>1.419</v>
      </c>
      <c r="E4727" s="31" t="s">
        <v>2409</v>
      </c>
      <c r="F4727" s="35" t="str">
        <f>INDEX('Crosswalk Particulates'!$B:$B,MATCH('2017 EPA Data'!A4727,'Crosswalk Particulates'!$A:$A,0))</f>
        <v>industry-fuel-oil</v>
      </c>
      <c r="G4727" s="39">
        <f>INDEX('Crosswalk Particulates'!$E:$E,MATCH('2017 EPA Data'!$B4727,'Crosswalk Particulates'!$D:$D,0))</f>
        <v>0</v>
      </c>
      <c r="H4727" s="50">
        <f t="shared" si="73"/>
        <v>0</v>
      </c>
    </row>
    <row r="4728" spans="1:8" hidden="1" x14ac:dyDescent="0.25">
      <c r="A4728" s="31" t="s">
        <v>2432</v>
      </c>
      <c r="B4728" s="31" t="s">
        <v>2666</v>
      </c>
      <c r="C4728" s="31" t="s">
        <v>2408</v>
      </c>
      <c r="D4728" s="41">
        <v>1.405205153124</v>
      </c>
      <c r="E4728" s="31" t="s">
        <v>2409</v>
      </c>
      <c r="F4728" s="35" t="str">
        <f>INDEX('Crosswalk Particulates'!$B:$B,MATCH('2017 EPA Data'!A4728,'Crosswalk Particulates'!$A:$A,0))</f>
        <v>Transportation Sector</v>
      </c>
      <c r="G4728" s="39">
        <f>INDEX('Crosswalk Particulates'!$E:$E,MATCH('2017 EPA Data'!$B4728,'Crosswalk Particulates'!$D:$D,0))</f>
        <v>0</v>
      </c>
      <c r="H4728" s="50">
        <f t="shared" si="73"/>
        <v>0</v>
      </c>
    </row>
    <row r="4729" spans="1:8" hidden="1" x14ac:dyDescent="0.25">
      <c r="A4729" s="31" t="s">
        <v>2456</v>
      </c>
      <c r="B4729" s="31" t="s">
        <v>2741</v>
      </c>
      <c r="C4729" s="31" t="s">
        <v>2408</v>
      </c>
      <c r="D4729" s="41">
        <v>1.4007059806</v>
      </c>
      <c r="E4729" s="31" t="s">
        <v>2409</v>
      </c>
      <c r="F4729" s="35" t="str">
        <f>INDEX('Crosswalk Particulates'!$B:$B,MATCH('2017 EPA Data'!A4729,'Crosswalk Particulates'!$A:$A,0))</f>
        <v>Electricity Sector</v>
      </c>
      <c r="G4729" s="39">
        <f>INDEX('Crosswalk Particulates'!$E:$E,MATCH('2017 EPA Data'!$B4729,'Crosswalk Particulates'!$D:$D,0))</f>
        <v>0</v>
      </c>
      <c r="H4729" s="50">
        <f t="shared" si="73"/>
        <v>0</v>
      </c>
    </row>
    <row r="4730" spans="1:8" hidden="1" x14ac:dyDescent="0.25">
      <c r="A4730" s="31" t="s">
        <v>2429</v>
      </c>
      <c r="B4730" s="31" t="s">
        <v>2637</v>
      </c>
      <c r="C4730" s="31" t="s">
        <v>2408</v>
      </c>
      <c r="D4730" s="41">
        <v>1.4</v>
      </c>
      <c r="E4730" s="31" t="s">
        <v>2409</v>
      </c>
      <c r="F4730" s="35" t="str">
        <f>INDEX('Crosswalk Particulates'!$B:$B,MATCH('2017 EPA Data'!A4730,'Crosswalk Particulates'!$A:$A,0))</f>
        <v>process-other-industry</v>
      </c>
      <c r="G4730" s="39">
        <f>INDEX('Crosswalk Particulates'!$E:$E,MATCH('2017 EPA Data'!$B4730,'Crosswalk Particulates'!$D:$D,0))</f>
        <v>0</v>
      </c>
      <c r="H4730" s="50">
        <f t="shared" si="73"/>
        <v>0</v>
      </c>
    </row>
    <row r="4731" spans="1:8" hidden="1" x14ac:dyDescent="0.25">
      <c r="A4731" s="31" t="s">
        <v>2469</v>
      </c>
      <c r="B4731" s="31" t="s">
        <v>2665</v>
      </c>
      <c r="C4731" s="31" t="s">
        <v>2408</v>
      </c>
      <c r="D4731" s="41">
        <v>1.4</v>
      </c>
      <c r="E4731" s="31" t="s">
        <v>2409</v>
      </c>
      <c r="F4731" s="35" t="str">
        <f>INDEX('Crosswalk Particulates'!$B:$B,MATCH('2017 EPA Data'!A4731,'Crosswalk Particulates'!$A:$A,0))</f>
        <v>process-chemicals-industry</v>
      </c>
      <c r="G4731" s="39">
        <f>INDEX('Crosswalk Particulates'!$E:$E,MATCH('2017 EPA Data'!$B4731,'Crosswalk Particulates'!$D:$D,0))</f>
        <v>0</v>
      </c>
      <c r="H4731" s="50">
        <f t="shared" si="73"/>
        <v>0</v>
      </c>
    </row>
    <row r="4732" spans="1:8" hidden="1" x14ac:dyDescent="0.25">
      <c r="A4732" s="31" t="s">
        <v>2555</v>
      </c>
      <c r="B4732" s="31" t="s">
        <v>2455</v>
      </c>
      <c r="C4732" s="31" t="s">
        <v>2408</v>
      </c>
      <c r="D4732" s="41">
        <v>1.39</v>
      </c>
      <c r="E4732" s="31" t="s">
        <v>2409</v>
      </c>
      <c r="F4732" s="35" t="str">
        <f>INDEX('Crosswalk Particulates'!$B:$B,MATCH('2017 EPA Data'!A4732,'Crosswalk Particulates'!$A:$A,0))</f>
        <v>Commercial Buildings Sector</v>
      </c>
      <c r="G4732" s="39">
        <f>INDEX('Crosswalk Particulates'!$E:$E,MATCH('2017 EPA Data'!$B4732,'Crosswalk Particulates'!$D:$D,0))</f>
        <v>0</v>
      </c>
      <c r="H4732" s="50">
        <f t="shared" si="73"/>
        <v>0</v>
      </c>
    </row>
    <row r="4733" spans="1:8" hidden="1" x14ac:dyDescent="0.25">
      <c r="A4733" s="31" t="s">
        <v>2555</v>
      </c>
      <c r="B4733" s="31" t="s">
        <v>2566</v>
      </c>
      <c r="C4733" s="31" t="s">
        <v>2408</v>
      </c>
      <c r="D4733" s="41">
        <v>1.3896142231247541</v>
      </c>
      <c r="E4733" s="31" t="s">
        <v>2409</v>
      </c>
      <c r="F4733" s="35" t="str">
        <f>INDEX('Crosswalk Particulates'!$B:$B,MATCH('2017 EPA Data'!A4733,'Crosswalk Particulates'!$A:$A,0))</f>
        <v>Commercial Buildings Sector</v>
      </c>
      <c r="G4733" s="39">
        <f>INDEX('Crosswalk Particulates'!$E:$E,MATCH('2017 EPA Data'!$B4733,'Crosswalk Particulates'!$D:$D,0))</f>
        <v>0</v>
      </c>
      <c r="H4733" s="50">
        <f t="shared" si="73"/>
        <v>0</v>
      </c>
    </row>
    <row r="4734" spans="1:8" hidden="1" x14ac:dyDescent="0.25">
      <c r="A4734" s="31" t="s">
        <v>2437</v>
      </c>
      <c r="B4734" s="31" t="s">
        <v>2496</v>
      </c>
      <c r="C4734" s="31" t="s">
        <v>2448</v>
      </c>
      <c r="D4734" s="41">
        <v>1.3876999999999999</v>
      </c>
      <c r="E4734" s="31" t="s">
        <v>2413</v>
      </c>
      <c r="F4734" s="35" t="str">
        <f>INDEX('Crosswalk Particulates'!$B:$B,MATCH('2017 EPA Data'!A4734,'Crosswalk Particulates'!$A:$A,0))</f>
        <v>process-other-industry</v>
      </c>
      <c r="G4734" s="39">
        <f>INDEX('Crosswalk Particulates'!$E:$E,MATCH('2017 EPA Data'!$B4734,'Crosswalk Particulates'!$D:$D,0))</f>
        <v>0</v>
      </c>
      <c r="H4734" s="50">
        <f t="shared" si="73"/>
        <v>1258901.7608476744</v>
      </c>
    </row>
    <row r="4735" spans="1:8" hidden="1" x14ac:dyDescent="0.25">
      <c r="A4735" s="31" t="s">
        <v>2483</v>
      </c>
      <c r="B4735" s="31" t="s">
        <v>2504</v>
      </c>
      <c r="C4735" s="31" t="s">
        <v>2408</v>
      </c>
      <c r="D4735" s="41">
        <v>1.37</v>
      </c>
      <c r="E4735" s="31" t="s">
        <v>2409</v>
      </c>
      <c r="F4735" s="35" t="str">
        <f>INDEX('Crosswalk Particulates'!$B:$B,MATCH('2017 EPA Data'!A4735,'Crosswalk Particulates'!$A:$A,0))</f>
        <v>process-ngps-industry</v>
      </c>
      <c r="G4735" s="39">
        <f>INDEX('Crosswalk Particulates'!$E:$E,MATCH('2017 EPA Data'!$B4735,'Crosswalk Particulates'!$D:$D,0))</f>
        <v>0</v>
      </c>
      <c r="H4735" s="50">
        <f t="shared" si="73"/>
        <v>0</v>
      </c>
    </row>
    <row r="4736" spans="1:8" hidden="1" x14ac:dyDescent="0.25">
      <c r="A4736" s="31" t="s">
        <v>2456</v>
      </c>
      <c r="B4736" s="31" t="s">
        <v>2742</v>
      </c>
      <c r="C4736" s="31" t="s">
        <v>2408</v>
      </c>
      <c r="D4736" s="41">
        <v>1.3446777526</v>
      </c>
      <c r="E4736" s="31" t="s">
        <v>2409</v>
      </c>
      <c r="F4736" s="35" t="str">
        <f>INDEX('Crosswalk Particulates'!$B:$B,MATCH('2017 EPA Data'!A4736,'Crosswalk Particulates'!$A:$A,0))</f>
        <v>Electricity Sector</v>
      </c>
      <c r="G4736" s="39">
        <f>INDEX('Crosswalk Particulates'!$E:$E,MATCH('2017 EPA Data'!$B4736,'Crosswalk Particulates'!$D:$D,0))</f>
        <v>0</v>
      </c>
      <c r="H4736" s="50">
        <f t="shared" si="73"/>
        <v>0</v>
      </c>
    </row>
    <row r="4737" spans="1:8" hidden="1" x14ac:dyDescent="0.25">
      <c r="A4737" s="31" t="s">
        <v>2556</v>
      </c>
      <c r="B4737" s="31" t="s">
        <v>2549</v>
      </c>
      <c r="C4737" s="31" t="s">
        <v>2408</v>
      </c>
      <c r="D4737" s="41">
        <v>1.33531549378</v>
      </c>
      <c r="E4737" s="31" t="s">
        <v>2409</v>
      </c>
      <c r="F4737" s="35" t="str">
        <f>INDEX('Crosswalk Particulates'!$B:$B,MATCH('2017 EPA Data'!A4737,'Crosswalk Particulates'!$A:$A,0))</f>
        <v>Commercial Buildings Sector</v>
      </c>
      <c r="G4737" s="39">
        <f>INDEX('Crosswalk Particulates'!$E:$E,MATCH('2017 EPA Data'!$B4737,'Crosswalk Particulates'!$D:$D,0))</f>
        <v>0</v>
      </c>
      <c r="H4737" s="50">
        <f t="shared" si="73"/>
        <v>0</v>
      </c>
    </row>
    <row r="4738" spans="1:8" hidden="1" x14ac:dyDescent="0.25">
      <c r="A4738" s="31" t="s">
        <v>2556</v>
      </c>
      <c r="B4738" s="31" t="s">
        <v>2620</v>
      </c>
      <c r="C4738" s="31" t="s">
        <v>2408</v>
      </c>
      <c r="D4738" s="41">
        <v>1.32965229808976</v>
      </c>
      <c r="E4738" s="31" t="s">
        <v>2409</v>
      </c>
      <c r="F4738" s="35" t="str">
        <f>INDEX('Crosswalk Particulates'!$B:$B,MATCH('2017 EPA Data'!A4738,'Crosswalk Particulates'!$A:$A,0))</f>
        <v>Commercial Buildings Sector</v>
      </c>
      <c r="G4738" s="39">
        <f>INDEX('Crosswalk Particulates'!$E:$E,MATCH('2017 EPA Data'!$B4738,'Crosswalk Particulates'!$D:$D,0))</f>
        <v>0</v>
      </c>
      <c r="H4738" s="50">
        <f t="shared" si="73"/>
        <v>0</v>
      </c>
    </row>
    <row r="4739" spans="1:8" hidden="1" x14ac:dyDescent="0.25">
      <c r="A4739" s="31" t="s">
        <v>2486</v>
      </c>
      <c r="B4739" s="31" t="s">
        <v>2585</v>
      </c>
      <c r="C4739" s="31" t="s">
        <v>2408</v>
      </c>
      <c r="D4739" s="41">
        <v>1.3216235999999999</v>
      </c>
      <c r="E4739" s="31" t="s">
        <v>2409</v>
      </c>
      <c r="F4739" s="35" t="str">
        <f>INDEX('Crosswalk Particulates'!$B:$B,MATCH('2017 EPA Data'!A4739,'Crosswalk Particulates'!$A:$A,0))</f>
        <v>process-other-industry</v>
      </c>
      <c r="G4739" s="39">
        <f>INDEX('Crosswalk Particulates'!$E:$E,MATCH('2017 EPA Data'!$B4739,'Crosswalk Particulates'!$D:$D,0))</f>
        <v>0</v>
      </c>
      <c r="H4739" s="50">
        <f t="shared" si="73"/>
        <v>0</v>
      </c>
    </row>
    <row r="4740" spans="1:8" hidden="1" x14ac:dyDescent="0.25">
      <c r="A4740" s="31" t="s">
        <v>2510</v>
      </c>
      <c r="B4740" s="31" t="s">
        <v>2683</v>
      </c>
      <c r="C4740" s="31" t="s">
        <v>2408</v>
      </c>
      <c r="D4740" s="41">
        <v>1.304</v>
      </c>
      <c r="E4740" s="31" t="s">
        <v>2409</v>
      </c>
      <c r="F4740" s="35" t="str">
        <f>INDEX('Crosswalk Particulates'!$B:$B,MATCH('2017 EPA Data'!A4740,'Crosswalk Particulates'!$A:$A,0))</f>
        <v>process-iron and steel-industry</v>
      </c>
      <c r="G4740" s="39">
        <f>INDEX('Crosswalk Particulates'!$E:$E,MATCH('2017 EPA Data'!$B4740,'Crosswalk Particulates'!$D:$D,0))</f>
        <v>0</v>
      </c>
      <c r="H4740" s="50">
        <f t="shared" ref="H4740:H4803" si="74">IF(E4740="TON",D4740/metricton_to_shortton,0)*10^6</f>
        <v>0</v>
      </c>
    </row>
    <row r="4741" spans="1:8" hidden="1" x14ac:dyDescent="0.25">
      <c r="A4741" s="31" t="s">
        <v>2469</v>
      </c>
      <c r="B4741" s="31" t="s">
        <v>2683</v>
      </c>
      <c r="C4741" s="31" t="s">
        <v>2408</v>
      </c>
      <c r="D4741" s="41">
        <v>1.2969999999999999</v>
      </c>
      <c r="E4741" s="31" t="s">
        <v>2409</v>
      </c>
      <c r="F4741" s="35" t="str">
        <f>INDEX('Crosswalk Particulates'!$B:$B,MATCH('2017 EPA Data'!A4741,'Crosswalk Particulates'!$A:$A,0))</f>
        <v>process-chemicals-industry</v>
      </c>
      <c r="G4741" s="39">
        <f>INDEX('Crosswalk Particulates'!$E:$E,MATCH('2017 EPA Data'!$B4741,'Crosswalk Particulates'!$D:$D,0))</f>
        <v>0</v>
      </c>
      <c r="H4741" s="50">
        <f t="shared" si="74"/>
        <v>0</v>
      </c>
    </row>
    <row r="4742" spans="1:8" hidden="1" x14ac:dyDescent="0.25">
      <c r="A4742" s="31" t="s">
        <v>2483</v>
      </c>
      <c r="B4742" s="31" t="s">
        <v>2620</v>
      </c>
      <c r="C4742" s="31" t="s">
        <v>2408</v>
      </c>
      <c r="D4742" s="41">
        <v>1.2867836421559999</v>
      </c>
      <c r="E4742" s="31" t="s">
        <v>2409</v>
      </c>
      <c r="F4742" s="35" t="str">
        <f>INDEX('Crosswalk Particulates'!$B:$B,MATCH('2017 EPA Data'!A4742,'Crosswalk Particulates'!$A:$A,0))</f>
        <v>process-ngps-industry</v>
      </c>
      <c r="G4742" s="39">
        <f>INDEX('Crosswalk Particulates'!$E:$E,MATCH('2017 EPA Data'!$B4742,'Crosswalk Particulates'!$D:$D,0))</f>
        <v>0</v>
      </c>
      <c r="H4742" s="50">
        <f t="shared" si="74"/>
        <v>0</v>
      </c>
    </row>
    <row r="4743" spans="1:8" hidden="1" x14ac:dyDescent="0.25">
      <c r="A4743" s="31" t="s">
        <v>2477</v>
      </c>
      <c r="B4743" s="31" t="s">
        <v>2610</v>
      </c>
      <c r="C4743" s="31" t="s">
        <v>2408</v>
      </c>
      <c r="D4743" s="41">
        <v>1.28</v>
      </c>
      <c r="E4743" s="31" t="s">
        <v>2409</v>
      </c>
      <c r="F4743" s="35" t="str">
        <f>INDEX('Crosswalk Particulates'!$B:$B,MATCH('2017 EPA Data'!A4743,'Crosswalk Particulates'!$A:$A,0))</f>
        <v>process-other-industry</v>
      </c>
      <c r="G4743" s="39">
        <f>INDEX('Crosswalk Particulates'!$E:$E,MATCH('2017 EPA Data'!$B4743,'Crosswalk Particulates'!$D:$D,0))</f>
        <v>0</v>
      </c>
      <c r="H4743" s="50">
        <f t="shared" si="74"/>
        <v>0</v>
      </c>
    </row>
    <row r="4744" spans="1:8" hidden="1" x14ac:dyDescent="0.25">
      <c r="A4744" s="31" t="s">
        <v>2556</v>
      </c>
      <c r="B4744" s="31" t="s">
        <v>2527</v>
      </c>
      <c r="C4744" s="31" t="s">
        <v>2408</v>
      </c>
      <c r="D4744" s="41">
        <v>1.27885454569776</v>
      </c>
      <c r="E4744" s="31" t="s">
        <v>2409</v>
      </c>
      <c r="F4744" s="35" t="str">
        <f>INDEX('Crosswalk Particulates'!$B:$B,MATCH('2017 EPA Data'!A4744,'Crosswalk Particulates'!$A:$A,0))</f>
        <v>Commercial Buildings Sector</v>
      </c>
      <c r="G4744" s="39">
        <f>INDEX('Crosswalk Particulates'!$E:$E,MATCH('2017 EPA Data'!$B4744,'Crosswalk Particulates'!$D:$D,0))</f>
        <v>0</v>
      </c>
      <c r="H4744" s="50">
        <f t="shared" si="74"/>
        <v>0</v>
      </c>
    </row>
    <row r="4745" spans="1:8" hidden="1" x14ac:dyDescent="0.25">
      <c r="A4745" s="31" t="s">
        <v>2555</v>
      </c>
      <c r="B4745" s="31" t="s">
        <v>2661</v>
      </c>
      <c r="C4745" s="31" t="s">
        <v>2408</v>
      </c>
      <c r="D4745" s="41">
        <v>1.2769999999999999</v>
      </c>
      <c r="E4745" s="31" t="s">
        <v>2409</v>
      </c>
      <c r="F4745" s="35" t="str">
        <f>INDEX('Crosswalk Particulates'!$B:$B,MATCH('2017 EPA Data'!A4745,'Crosswalk Particulates'!$A:$A,0))</f>
        <v>Commercial Buildings Sector</v>
      </c>
      <c r="G4745" s="39">
        <f>INDEX('Crosswalk Particulates'!$E:$E,MATCH('2017 EPA Data'!$B4745,'Crosswalk Particulates'!$D:$D,0))</f>
        <v>0</v>
      </c>
      <c r="H4745" s="50">
        <f t="shared" si="74"/>
        <v>0</v>
      </c>
    </row>
    <row r="4746" spans="1:8" hidden="1" x14ac:dyDescent="0.25">
      <c r="A4746" s="31" t="s">
        <v>2456</v>
      </c>
      <c r="B4746" s="31" t="s">
        <v>2743</v>
      </c>
      <c r="C4746" s="31" t="s">
        <v>2408</v>
      </c>
      <c r="D4746" s="41">
        <v>1.2746424484000001</v>
      </c>
      <c r="E4746" s="31" t="s">
        <v>2409</v>
      </c>
      <c r="F4746" s="35" t="str">
        <f>INDEX('Crosswalk Particulates'!$B:$B,MATCH('2017 EPA Data'!A4746,'Crosswalk Particulates'!$A:$A,0))</f>
        <v>Electricity Sector</v>
      </c>
      <c r="G4746" s="39">
        <f>INDEX('Crosswalk Particulates'!$E:$E,MATCH('2017 EPA Data'!$B4746,'Crosswalk Particulates'!$D:$D,0))</f>
        <v>0</v>
      </c>
      <c r="H4746" s="50">
        <f t="shared" si="74"/>
        <v>0</v>
      </c>
    </row>
    <row r="4747" spans="1:8" hidden="1" x14ac:dyDescent="0.25">
      <c r="A4747" s="31" t="s">
        <v>2438</v>
      </c>
      <c r="B4747" s="31" t="s">
        <v>2690</v>
      </c>
      <c r="C4747" s="31" t="s">
        <v>2408</v>
      </c>
      <c r="D4747" s="41">
        <v>1.264</v>
      </c>
      <c r="E4747" s="31" t="s">
        <v>2409</v>
      </c>
      <c r="F4747" s="35" t="str">
        <f>INDEX('Crosswalk Particulates'!$B:$B,MATCH('2017 EPA Data'!A4747,'Crosswalk Particulates'!$A:$A,0))</f>
        <v>process-other-industry</v>
      </c>
      <c r="G4747" s="39">
        <f>INDEX('Crosswalk Particulates'!$E:$E,MATCH('2017 EPA Data'!$B4747,'Crosswalk Particulates'!$D:$D,0))</f>
        <v>0</v>
      </c>
      <c r="H4747" s="50">
        <f t="shared" si="74"/>
        <v>0</v>
      </c>
    </row>
    <row r="4748" spans="1:8" hidden="1" x14ac:dyDescent="0.25">
      <c r="A4748" s="31" t="s">
        <v>2437</v>
      </c>
      <c r="B4748" s="31" t="s">
        <v>2563</v>
      </c>
      <c r="C4748" s="31" t="s">
        <v>2408</v>
      </c>
      <c r="D4748" s="41">
        <v>1.258602</v>
      </c>
      <c r="E4748" s="31" t="s">
        <v>2409</v>
      </c>
      <c r="F4748" s="35" t="str">
        <f>INDEX('Crosswalk Particulates'!$B:$B,MATCH('2017 EPA Data'!A4748,'Crosswalk Particulates'!$A:$A,0))</f>
        <v>process-other-industry</v>
      </c>
      <c r="G4748" s="39">
        <f>INDEX('Crosswalk Particulates'!$E:$E,MATCH('2017 EPA Data'!$B4748,'Crosswalk Particulates'!$D:$D,0))</f>
        <v>0</v>
      </c>
      <c r="H4748" s="50">
        <f t="shared" si="74"/>
        <v>0</v>
      </c>
    </row>
    <row r="4749" spans="1:8" hidden="1" x14ac:dyDescent="0.25">
      <c r="A4749" s="31" t="s">
        <v>2491</v>
      </c>
      <c r="B4749" s="31" t="s">
        <v>2563</v>
      </c>
      <c r="C4749" s="31" t="s">
        <v>2408</v>
      </c>
      <c r="D4749" s="41">
        <v>1.2460342</v>
      </c>
      <c r="E4749" s="31" t="s">
        <v>2409</v>
      </c>
      <c r="F4749" s="35" t="str">
        <f>INDEX('Crosswalk Particulates'!$B:$B,MATCH('2017 EPA Data'!A4749,'Crosswalk Particulates'!$A:$A,0))</f>
        <v>industry-fuel-biomass</v>
      </c>
      <c r="G4749" s="39">
        <f>INDEX('Crosswalk Particulates'!$E:$E,MATCH('2017 EPA Data'!$B4749,'Crosswalk Particulates'!$D:$D,0))</f>
        <v>0</v>
      </c>
      <c r="H4749" s="50">
        <f t="shared" si="74"/>
        <v>0</v>
      </c>
    </row>
    <row r="4750" spans="1:8" hidden="1" x14ac:dyDescent="0.25">
      <c r="A4750" s="31" t="s">
        <v>2450</v>
      </c>
      <c r="B4750" s="31" t="s">
        <v>2659</v>
      </c>
      <c r="C4750" s="31" t="s">
        <v>2408</v>
      </c>
      <c r="D4750" s="41">
        <v>1.24413178</v>
      </c>
      <c r="E4750" s="31" t="s">
        <v>2409</v>
      </c>
      <c r="F4750" s="35" t="str">
        <f>INDEX('Crosswalk Particulates'!$B:$B,MATCH('2017 EPA Data'!A4750,'Crosswalk Particulates'!$A:$A,0))</f>
        <v>process-waste-industry</v>
      </c>
      <c r="G4750" s="39">
        <f>INDEX('Crosswalk Particulates'!$E:$E,MATCH('2017 EPA Data'!$B4750,'Crosswalk Particulates'!$D:$D,0))</f>
        <v>0</v>
      </c>
      <c r="H4750" s="50">
        <f t="shared" si="74"/>
        <v>0</v>
      </c>
    </row>
    <row r="4751" spans="1:8" hidden="1" x14ac:dyDescent="0.25">
      <c r="A4751" s="31" t="s">
        <v>2538</v>
      </c>
      <c r="B4751" s="31" t="s">
        <v>2464</v>
      </c>
      <c r="C4751" s="31" t="s">
        <v>2408</v>
      </c>
      <c r="D4751" s="41">
        <v>1.242</v>
      </c>
      <c r="E4751" s="31" t="s">
        <v>2409</v>
      </c>
      <c r="F4751" s="35" t="str">
        <f>INDEX('Crosswalk Particulates'!$B:$B,MATCH('2017 EPA Data'!A4751,'Crosswalk Particulates'!$A:$A,0))</f>
        <v>process-mining-industry</v>
      </c>
      <c r="G4751" s="39">
        <f>INDEX('Crosswalk Particulates'!$E:$E,MATCH('2017 EPA Data'!$B4751,'Crosswalk Particulates'!$D:$D,0))</f>
        <v>0</v>
      </c>
      <c r="H4751" s="50">
        <f t="shared" si="74"/>
        <v>0</v>
      </c>
    </row>
    <row r="4752" spans="1:8" hidden="1" x14ac:dyDescent="0.25">
      <c r="A4752" s="31" t="s">
        <v>2556</v>
      </c>
      <c r="B4752" s="31" t="s">
        <v>2534</v>
      </c>
      <c r="C4752" s="31" t="s">
        <v>2408</v>
      </c>
      <c r="D4752" s="41">
        <v>1.21518214372376</v>
      </c>
      <c r="E4752" s="31" t="s">
        <v>2409</v>
      </c>
      <c r="F4752" s="35" t="str">
        <f>INDEX('Crosswalk Particulates'!$B:$B,MATCH('2017 EPA Data'!A4752,'Crosswalk Particulates'!$A:$A,0))</f>
        <v>Commercial Buildings Sector</v>
      </c>
      <c r="G4752" s="39">
        <f>INDEX('Crosswalk Particulates'!$E:$E,MATCH('2017 EPA Data'!$B4752,'Crosswalk Particulates'!$D:$D,0))</f>
        <v>0</v>
      </c>
      <c r="H4752" s="50">
        <f t="shared" si="74"/>
        <v>0</v>
      </c>
    </row>
    <row r="4753" spans="1:8" hidden="1" x14ac:dyDescent="0.25">
      <c r="A4753" s="31" t="s">
        <v>2486</v>
      </c>
      <c r="B4753" s="31" t="s">
        <v>2505</v>
      </c>
      <c r="C4753" s="31" t="s">
        <v>2408</v>
      </c>
      <c r="D4753" s="41">
        <v>1.2100000716999999</v>
      </c>
      <c r="E4753" s="31" t="s">
        <v>2409</v>
      </c>
      <c r="F4753" s="35" t="str">
        <f>INDEX('Crosswalk Particulates'!$B:$B,MATCH('2017 EPA Data'!A4753,'Crosswalk Particulates'!$A:$A,0))</f>
        <v>process-other-industry</v>
      </c>
      <c r="G4753" s="39">
        <f>INDEX('Crosswalk Particulates'!$E:$E,MATCH('2017 EPA Data'!$B4753,'Crosswalk Particulates'!$D:$D,0))</f>
        <v>0</v>
      </c>
      <c r="H4753" s="50">
        <f t="shared" si="74"/>
        <v>0</v>
      </c>
    </row>
    <row r="4754" spans="1:8" hidden="1" x14ac:dyDescent="0.25">
      <c r="A4754" s="31" t="s">
        <v>2498</v>
      </c>
      <c r="B4754" s="31" t="s">
        <v>2544</v>
      </c>
      <c r="C4754" s="31" t="s">
        <v>2408</v>
      </c>
      <c r="D4754" s="41">
        <v>1.20758207835</v>
      </c>
      <c r="E4754" s="31" t="s">
        <v>2409</v>
      </c>
      <c r="F4754" s="35" t="str">
        <f>INDEX('Crosswalk Particulates'!$B:$B,MATCH('2017 EPA Data'!A4754,'Crosswalk Particulates'!$A:$A,0))</f>
        <v>process-cement-industry</v>
      </c>
      <c r="G4754" s="39">
        <f>INDEX('Crosswalk Particulates'!$E:$E,MATCH('2017 EPA Data'!$B4754,'Crosswalk Particulates'!$D:$D,0))</f>
        <v>0</v>
      </c>
      <c r="H4754" s="50">
        <f t="shared" si="74"/>
        <v>0</v>
      </c>
    </row>
    <row r="4755" spans="1:8" hidden="1" x14ac:dyDescent="0.25">
      <c r="A4755" s="31" t="s">
        <v>2499</v>
      </c>
      <c r="B4755" s="31" t="s">
        <v>2547</v>
      </c>
      <c r="C4755" s="31" t="s">
        <v>2408</v>
      </c>
      <c r="D4755" s="41">
        <v>1.2028896344</v>
      </c>
      <c r="E4755" s="31" t="s">
        <v>2409</v>
      </c>
      <c r="F4755" s="35" t="str">
        <f>INDEX('Crosswalk Particulates'!$B:$B,MATCH('2017 EPA Data'!A4755,'Crosswalk Particulates'!$A:$A,0))</f>
        <v>Electricity Sector</v>
      </c>
      <c r="G4755" s="39">
        <f>INDEX('Crosswalk Particulates'!$E:$E,MATCH('2017 EPA Data'!$B4755,'Crosswalk Particulates'!$D:$D,0))</f>
        <v>0</v>
      </c>
      <c r="H4755" s="50">
        <f t="shared" si="74"/>
        <v>0</v>
      </c>
    </row>
    <row r="4756" spans="1:8" hidden="1" x14ac:dyDescent="0.25">
      <c r="A4756" s="31" t="s">
        <v>2555</v>
      </c>
      <c r="B4756" s="31" t="s">
        <v>2593</v>
      </c>
      <c r="C4756" s="31" t="s">
        <v>2408</v>
      </c>
      <c r="D4756" s="41">
        <v>1.2010000000000001</v>
      </c>
      <c r="E4756" s="31" t="s">
        <v>2409</v>
      </c>
      <c r="F4756" s="35" t="str">
        <f>INDEX('Crosswalk Particulates'!$B:$B,MATCH('2017 EPA Data'!A4756,'Crosswalk Particulates'!$A:$A,0))</f>
        <v>Commercial Buildings Sector</v>
      </c>
      <c r="G4756" s="39">
        <f>INDEX('Crosswalk Particulates'!$E:$E,MATCH('2017 EPA Data'!$B4756,'Crosswalk Particulates'!$D:$D,0))</f>
        <v>0</v>
      </c>
      <c r="H4756" s="50">
        <f t="shared" si="74"/>
        <v>0</v>
      </c>
    </row>
    <row r="4757" spans="1:8" hidden="1" x14ac:dyDescent="0.25">
      <c r="A4757" s="31" t="s">
        <v>2438</v>
      </c>
      <c r="B4757" s="31" t="s">
        <v>2647</v>
      </c>
      <c r="C4757" s="31" t="s">
        <v>2408</v>
      </c>
      <c r="D4757" s="41">
        <v>1.2</v>
      </c>
      <c r="E4757" s="31" t="s">
        <v>2409</v>
      </c>
      <c r="F4757" s="35" t="str">
        <f>INDEX('Crosswalk Particulates'!$B:$B,MATCH('2017 EPA Data'!A4757,'Crosswalk Particulates'!$A:$A,0))</f>
        <v>process-other-industry</v>
      </c>
      <c r="G4757" s="39">
        <f>INDEX('Crosswalk Particulates'!$E:$E,MATCH('2017 EPA Data'!$B4757,'Crosswalk Particulates'!$D:$D,0))</f>
        <v>0</v>
      </c>
      <c r="H4757" s="50">
        <f t="shared" si="74"/>
        <v>0</v>
      </c>
    </row>
    <row r="4758" spans="1:8" hidden="1" x14ac:dyDescent="0.25">
      <c r="A4758" s="31" t="s">
        <v>2442</v>
      </c>
      <c r="B4758" s="31" t="s">
        <v>2671</v>
      </c>
      <c r="C4758" s="31" t="s">
        <v>2408</v>
      </c>
      <c r="D4758" s="41">
        <v>1.2</v>
      </c>
      <c r="E4758" s="31" t="s">
        <v>2409</v>
      </c>
      <c r="F4758" s="35" t="str">
        <f>INDEX('Crosswalk Particulates'!$B:$B,MATCH('2017 EPA Data'!A4758,'Crosswalk Particulates'!$A:$A,0))</f>
        <v>industry-fuel-natural gas</v>
      </c>
      <c r="G4758" s="39">
        <f>INDEX('Crosswalk Particulates'!$E:$E,MATCH('2017 EPA Data'!$B4758,'Crosswalk Particulates'!$D:$D,0))</f>
        <v>0</v>
      </c>
      <c r="H4758" s="50">
        <f t="shared" si="74"/>
        <v>0</v>
      </c>
    </row>
    <row r="4759" spans="1:8" hidden="1" x14ac:dyDescent="0.25">
      <c r="A4759" s="31" t="s">
        <v>2469</v>
      </c>
      <c r="B4759" s="31" t="s">
        <v>2657</v>
      </c>
      <c r="C4759" s="31" t="s">
        <v>2408</v>
      </c>
      <c r="D4759" s="41">
        <v>1.2</v>
      </c>
      <c r="E4759" s="31" t="s">
        <v>2409</v>
      </c>
      <c r="F4759" s="35" t="str">
        <f>INDEX('Crosswalk Particulates'!$B:$B,MATCH('2017 EPA Data'!A4759,'Crosswalk Particulates'!$A:$A,0))</f>
        <v>process-chemicals-industry</v>
      </c>
      <c r="G4759" s="39">
        <f>INDEX('Crosswalk Particulates'!$E:$E,MATCH('2017 EPA Data'!$B4759,'Crosswalk Particulates'!$D:$D,0))</f>
        <v>0</v>
      </c>
      <c r="H4759" s="50">
        <f t="shared" si="74"/>
        <v>0</v>
      </c>
    </row>
    <row r="4760" spans="1:8" hidden="1" x14ac:dyDescent="0.25">
      <c r="A4760" s="31" t="s">
        <v>2510</v>
      </c>
      <c r="B4760" s="31" t="s">
        <v>2655</v>
      </c>
      <c r="C4760" s="31" t="s">
        <v>2408</v>
      </c>
      <c r="D4760" s="41">
        <v>1.198</v>
      </c>
      <c r="E4760" s="31" t="s">
        <v>2409</v>
      </c>
      <c r="F4760" s="35" t="str">
        <f>INDEX('Crosswalk Particulates'!$B:$B,MATCH('2017 EPA Data'!A4760,'Crosswalk Particulates'!$A:$A,0))</f>
        <v>process-iron and steel-industry</v>
      </c>
      <c r="G4760" s="39">
        <f>INDEX('Crosswalk Particulates'!$E:$E,MATCH('2017 EPA Data'!$B4760,'Crosswalk Particulates'!$D:$D,0))</f>
        <v>0</v>
      </c>
      <c r="H4760" s="50">
        <f t="shared" si="74"/>
        <v>0</v>
      </c>
    </row>
    <row r="4761" spans="1:8" hidden="1" x14ac:dyDescent="0.25">
      <c r="A4761" s="31" t="s">
        <v>2472</v>
      </c>
      <c r="B4761" s="31" t="s">
        <v>2666</v>
      </c>
      <c r="C4761" s="31" t="s">
        <v>2408</v>
      </c>
      <c r="D4761" s="41">
        <v>1.1970440409780001</v>
      </c>
      <c r="E4761" s="31" t="s">
        <v>2409</v>
      </c>
      <c r="F4761" s="35" t="str">
        <f>INDEX('Crosswalk Particulates'!$B:$B,MATCH('2017 EPA Data'!A4761,'Crosswalk Particulates'!$A:$A,0))</f>
        <v>Electricity Sector</v>
      </c>
      <c r="G4761" s="39">
        <f>INDEX('Crosswalk Particulates'!$E:$E,MATCH('2017 EPA Data'!$B4761,'Crosswalk Particulates'!$D:$D,0))</f>
        <v>0</v>
      </c>
      <c r="H4761" s="50">
        <f t="shared" si="74"/>
        <v>0</v>
      </c>
    </row>
    <row r="4762" spans="1:8" hidden="1" x14ac:dyDescent="0.25">
      <c r="A4762" s="31" t="s">
        <v>2493</v>
      </c>
      <c r="B4762" s="31" t="s">
        <v>2625</v>
      </c>
      <c r="C4762" s="31" t="s">
        <v>2408</v>
      </c>
      <c r="D4762" s="41">
        <v>1.1923961000000001</v>
      </c>
      <c r="E4762" s="31" t="s">
        <v>2409</v>
      </c>
      <c r="F4762" s="35" t="str">
        <f>INDEX('Crosswalk Particulates'!$B:$B,MATCH('2017 EPA Data'!A4762,'Crosswalk Particulates'!$A:$A,0))</f>
        <v>process-other-industry</v>
      </c>
      <c r="G4762" s="39">
        <f>INDEX('Crosswalk Particulates'!$E:$E,MATCH('2017 EPA Data'!$B4762,'Crosswalk Particulates'!$D:$D,0))</f>
        <v>0</v>
      </c>
      <c r="H4762" s="50">
        <f t="shared" si="74"/>
        <v>0</v>
      </c>
    </row>
    <row r="4763" spans="1:8" hidden="1" x14ac:dyDescent="0.25">
      <c r="A4763" s="31" t="s">
        <v>2450</v>
      </c>
      <c r="B4763" s="31" t="s">
        <v>2535</v>
      </c>
      <c r="C4763" s="31" t="s">
        <v>2408</v>
      </c>
      <c r="D4763" s="41">
        <v>1.1801999999999999</v>
      </c>
      <c r="E4763" s="31" t="s">
        <v>2409</v>
      </c>
      <c r="F4763" s="35" t="str">
        <f>INDEX('Crosswalk Particulates'!$B:$B,MATCH('2017 EPA Data'!A4763,'Crosswalk Particulates'!$A:$A,0))</f>
        <v>process-waste-industry</v>
      </c>
      <c r="G4763" s="39">
        <f>INDEX('Crosswalk Particulates'!$E:$E,MATCH('2017 EPA Data'!$B4763,'Crosswalk Particulates'!$D:$D,0))</f>
        <v>0</v>
      </c>
      <c r="H4763" s="50">
        <f t="shared" si="74"/>
        <v>0</v>
      </c>
    </row>
    <row r="4764" spans="1:8" hidden="1" x14ac:dyDescent="0.25">
      <c r="A4764" s="31" t="s">
        <v>2472</v>
      </c>
      <c r="B4764" s="31" t="s">
        <v>2453</v>
      </c>
      <c r="C4764" s="31" t="s">
        <v>2408</v>
      </c>
      <c r="D4764" s="41">
        <v>1.180112</v>
      </c>
      <c r="E4764" s="31" t="s">
        <v>2409</v>
      </c>
      <c r="F4764" s="35" t="str">
        <f>INDEX('Crosswalk Particulates'!$B:$B,MATCH('2017 EPA Data'!A4764,'Crosswalk Particulates'!$A:$A,0))</f>
        <v>Electricity Sector</v>
      </c>
      <c r="G4764" s="39">
        <f>INDEX('Crosswalk Particulates'!$E:$E,MATCH('2017 EPA Data'!$B4764,'Crosswalk Particulates'!$D:$D,0))</f>
        <v>0</v>
      </c>
      <c r="H4764" s="50">
        <f t="shared" si="74"/>
        <v>0</v>
      </c>
    </row>
    <row r="4765" spans="1:8" hidden="1" x14ac:dyDescent="0.25">
      <c r="A4765" s="31" t="s">
        <v>2614</v>
      </c>
      <c r="B4765" s="31" t="s">
        <v>2513</v>
      </c>
      <c r="C4765" s="31" t="s">
        <v>2514</v>
      </c>
      <c r="D4765" s="41">
        <v>1.1764479999999999</v>
      </c>
      <c r="E4765" s="31" t="s">
        <v>2409</v>
      </c>
      <c r="F4765" s="35" t="str">
        <f>INDEX('Crosswalk Particulates'!$B:$B,MATCH('2017 EPA Data'!A4765,'Crosswalk Particulates'!$A:$A,0))</f>
        <v>Residential Buildings Sector</v>
      </c>
      <c r="G4765" s="39">
        <f>INDEX('Crosswalk Particulates'!$E:$E,MATCH('2017 EPA Data'!$B4765,'Crosswalk Particulates'!$D:$D,0))</f>
        <v>0</v>
      </c>
      <c r="H4765" s="50">
        <f t="shared" si="74"/>
        <v>0</v>
      </c>
    </row>
    <row r="4766" spans="1:8" hidden="1" x14ac:dyDescent="0.25">
      <c r="A4766" s="31" t="s">
        <v>2486</v>
      </c>
      <c r="B4766" s="31" t="s">
        <v>2536</v>
      </c>
      <c r="C4766" s="31" t="s">
        <v>2408</v>
      </c>
      <c r="D4766" s="41">
        <v>1.174803</v>
      </c>
      <c r="E4766" s="31" t="s">
        <v>2409</v>
      </c>
      <c r="F4766" s="35" t="str">
        <f>INDEX('Crosswalk Particulates'!$B:$B,MATCH('2017 EPA Data'!A4766,'Crosswalk Particulates'!$A:$A,0))</f>
        <v>process-other-industry</v>
      </c>
      <c r="G4766" s="39">
        <f>INDEX('Crosswalk Particulates'!$E:$E,MATCH('2017 EPA Data'!$B4766,'Crosswalk Particulates'!$D:$D,0))</f>
        <v>0</v>
      </c>
      <c r="H4766" s="50">
        <f t="shared" si="74"/>
        <v>0</v>
      </c>
    </row>
    <row r="4767" spans="1:8" hidden="1" x14ac:dyDescent="0.25">
      <c r="A4767" s="31" t="s">
        <v>2437</v>
      </c>
      <c r="B4767" s="31" t="s">
        <v>2489</v>
      </c>
      <c r="C4767" s="31" t="s">
        <v>2408</v>
      </c>
      <c r="D4767" s="41">
        <v>1.1641999999999999</v>
      </c>
      <c r="E4767" s="31" t="s">
        <v>2409</v>
      </c>
      <c r="F4767" s="35" t="str">
        <f>INDEX('Crosswalk Particulates'!$B:$B,MATCH('2017 EPA Data'!A4767,'Crosswalk Particulates'!$A:$A,0))</f>
        <v>process-other-industry</v>
      </c>
      <c r="G4767" s="39">
        <f>INDEX('Crosswalk Particulates'!$E:$E,MATCH('2017 EPA Data'!$B4767,'Crosswalk Particulates'!$D:$D,0))</f>
        <v>0</v>
      </c>
      <c r="H4767" s="50">
        <f t="shared" si="74"/>
        <v>0</v>
      </c>
    </row>
    <row r="4768" spans="1:8" hidden="1" x14ac:dyDescent="0.25">
      <c r="A4768" s="31" t="s">
        <v>2472</v>
      </c>
      <c r="B4768" s="31" t="s">
        <v>2544</v>
      </c>
      <c r="C4768" s="31" t="s">
        <v>2408</v>
      </c>
      <c r="D4768" s="41">
        <v>1.162216415332</v>
      </c>
      <c r="E4768" s="31" t="s">
        <v>2409</v>
      </c>
      <c r="F4768" s="35" t="str">
        <f>INDEX('Crosswalk Particulates'!$B:$B,MATCH('2017 EPA Data'!A4768,'Crosswalk Particulates'!$A:$A,0))</f>
        <v>Electricity Sector</v>
      </c>
      <c r="G4768" s="39">
        <f>INDEX('Crosswalk Particulates'!$E:$E,MATCH('2017 EPA Data'!$B4768,'Crosswalk Particulates'!$D:$D,0))</f>
        <v>0</v>
      </c>
      <c r="H4768" s="50">
        <f t="shared" si="74"/>
        <v>0</v>
      </c>
    </row>
    <row r="4769" spans="1:8" hidden="1" x14ac:dyDescent="0.25">
      <c r="A4769" s="31" t="s">
        <v>2560</v>
      </c>
      <c r="B4769" s="31" t="s">
        <v>2495</v>
      </c>
      <c r="C4769" s="31" t="s">
        <v>2408</v>
      </c>
      <c r="D4769" s="41">
        <v>1.1607799999999999</v>
      </c>
      <c r="E4769" s="31" t="s">
        <v>2409</v>
      </c>
      <c r="F4769" s="35" t="str">
        <f>INDEX('Crosswalk Particulates'!$B:$B,MATCH('2017 EPA Data'!A4769,'Crosswalk Particulates'!$A:$A,0))</f>
        <v>Commercial Buildings Sector</v>
      </c>
      <c r="G4769" s="39">
        <f>INDEX('Crosswalk Particulates'!$E:$E,MATCH('2017 EPA Data'!$B4769,'Crosswalk Particulates'!$D:$D,0))</f>
        <v>0</v>
      </c>
      <c r="H4769" s="50">
        <f t="shared" si="74"/>
        <v>0</v>
      </c>
    </row>
    <row r="4770" spans="1:8" hidden="1" x14ac:dyDescent="0.25">
      <c r="A4770" s="31" t="s">
        <v>2486</v>
      </c>
      <c r="B4770" s="31" t="s">
        <v>2452</v>
      </c>
      <c r="C4770" s="31" t="s">
        <v>2408</v>
      </c>
      <c r="D4770" s="41">
        <v>1.1583060000000001</v>
      </c>
      <c r="E4770" s="31" t="s">
        <v>2409</v>
      </c>
      <c r="F4770" s="35" t="str">
        <f>INDEX('Crosswalk Particulates'!$B:$B,MATCH('2017 EPA Data'!A4770,'Crosswalk Particulates'!$A:$A,0))</f>
        <v>process-other-industry</v>
      </c>
      <c r="G4770" s="39">
        <f>INDEX('Crosswalk Particulates'!$E:$E,MATCH('2017 EPA Data'!$B4770,'Crosswalk Particulates'!$D:$D,0))</f>
        <v>0</v>
      </c>
      <c r="H4770" s="50">
        <f t="shared" si="74"/>
        <v>0</v>
      </c>
    </row>
    <row r="4771" spans="1:8" hidden="1" x14ac:dyDescent="0.25">
      <c r="A4771" s="31" t="s">
        <v>2491</v>
      </c>
      <c r="B4771" s="31" t="s">
        <v>2625</v>
      </c>
      <c r="C4771" s="31" t="s">
        <v>2408</v>
      </c>
      <c r="D4771" s="41">
        <v>1.1570317999999999</v>
      </c>
      <c r="E4771" s="31" t="s">
        <v>2409</v>
      </c>
      <c r="F4771" s="35" t="str">
        <f>INDEX('Crosswalk Particulates'!$B:$B,MATCH('2017 EPA Data'!A4771,'Crosswalk Particulates'!$A:$A,0))</f>
        <v>industry-fuel-biomass</v>
      </c>
      <c r="G4771" s="39">
        <f>INDEX('Crosswalk Particulates'!$E:$E,MATCH('2017 EPA Data'!$B4771,'Crosswalk Particulates'!$D:$D,0))</f>
        <v>0</v>
      </c>
      <c r="H4771" s="50">
        <f t="shared" si="74"/>
        <v>0</v>
      </c>
    </row>
    <row r="4772" spans="1:8" hidden="1" x14ac:dyDescent="0.25">
      <c r="A4772" s="31" t="s">
        <v>2486</v>
      </c>
      <c r="B4772" s="31" t="s">
        <v>2563</v>
      </c>
      <c r="C4772" s="31" t="s">
        <v>2408</v>
      </c>
      <c r="D4772" s="41">
        <v>1.1555219999999999</v>
      </c>
      <c r="E4772" s="31" t="s">
        <v>2409</v>
      </c>
      <c r="F4772" s="35" t="str">
        <f>INDEX('Crosswalk Particulates'!$B:$B,MATCH('2017 EPA Data'!A4772,'Crosswalk Particulates'!$A:$A,0))</f>
        <v>process-other-industry</v>
      </c>
      <c r="G4772" s="39">
        <f>INDEX('Crosswalk Particulates'!$E:$E,MATCH('2017 EPA Data'!$B4772,'Crosswalk Particulates'!$D:$D,0))</f>
        <v>0</v>
      </c>
      <c r="H4772" s="50">
        <f t="shared" si="74"/>
        <v>0</v>
      </c>
    </row>
    <row r="4773" spans="1:8" hidden="1" x14ac:dyDescent="0.25">
      <c r="A4773" s="31" t="s">
        <v>2477</v>
      </c>
      <c r="B4773" s="31" t="s">
        <v>2701</v>
      </c>
      <c r="C4773" s="31" t="s">
        <v>2408</v>
      </c>
      <c r="D4773" s="41">
        <v>1.1419999999999999</v>
      </c>
      <c r="E4773" s="31" t="s">
        <v>2409</v>
      </c>
      <c r="F4773" s="35" t="str">
        <f>INDEX('Crosswalk Particulates'!$B:$B,MATCH('2017 EPA Data'!A4773,'Crosswalk Particulates'!$A:$A,0))</f>
        <v>process-other-industry</v>
      </c>
      <c r="G4773" s="39">
        <f>INDEX('Crosswalk Particulates'!$E:$E,MATCH('2017 EPA Data'!$B4773,'Crosswalk Particulates'!$D:$D,0))</f>
        <v>0</v>
      </c>
      <c r="H4773" s="50">
        <f t="shared" si="74"/>
        <v>0</v>
      </c>
    </row>
    <row r="4774" spans="1:8" hidden="1" x14ac:dyDescent="0.25">
      <c r="A4774" s="31" t="s">
        <v>2523</v>
      </c>
      <c r="B4774" s="31" t="s">
        <v>2621</v>
      </c>
      <c r="C4774" s="31" t="s">
        <v>2408</v>
      </c>
      <c r="D4774" s="41">
        <v>1.1339171568199999</v>
      </c>
      <c r="E4774" s="31" t="s">
        <v>2409</v>
      </c>
      <c r="F4774" s="35" t="str">
        <f>INDEX('Crosswalk Particulates'!$B:$B,MATCH('2017 EPA Data'!A4774,'Crosswalk Particulates'!$A:$A,0))</f>
        <v>industry-fuel-other</v>
      </c>
      <c r="G4774" s="39">
        <f>INDEX('Crosswalk Particulates'!$E:$E,MATCH('2017 EPA Data'!$B4774,'Crosswalk Particulates'!$D:$D,0))</f>
        <v>0</v>
      </c>
      <c r="H4774" s="50">
        <f t="shared" si="74"/>
        <v>0</v>
      </c>
    </row>
    <row r="4775" spans="1:8" hidden="1" x14ac:dyDescent="0.25">
      <c r="A4775" s="31" t="s">
        <v>2477</v>
      </c>
      <c r="B4775" s="31" t="s">
        <v>2666</v>
      </c>
      <c r="C4775" s="31" t="s">
        <v>2408</v>
      </c>
      <c r="D4775" s="41">
        <v>1.1299650229010001</v>
      </c>
      <c r="E4775" s="31" t="s">
        <v>2409</v>
      </c>
      <c r="F4775" s="35" t="str">
        <f>INDEX('Crosswalk Particulates'!$B:$B,MATCH('2017 EPA Data'!A4775,'Crosswalk Particulates'!$A:$A,0))</f>
        <v>process-other-industry</v>
      </c>
      <c r="G4775" s="39">
        <f>INDEX('Crosswalk Particulates'!$E:$E,MATCH('2017 EPA Data'!$B4775,'Crosswalk Particulates'!$D:$D,0))</f>
        <v>0</v>
      </c>
      <c r="H4775" s="50">
        <f t="shared" si="74"/>
        <v>0</v>
      </c>
    </row>
    <row r="4776" spans="1:8" hidden="1" x14ac:dyDescent="0.25">
      <c r="A4776" s="31" t="s">
        <v>2450</v>
      </c>
      <c r="B4776" s="31" t="s">
        <v>2655</v>
      </c>
      <c r="C4776" s="31" t="s">
        <v>2408</v>
      </c>
      <c r="D4776" s="41">
        <v>1.1260844000000001</v>
      </c>
      <c r="E4776" s="31" t="s">
        <v>2409</v>
      </c>
      <c r="F4776" s="35" t="str">
        <f>INDEX('Crosswalk Particulates'!$B:$B,MATCH('2017 EPA Data'!A4776,'Crosswalk Particulates'!$A:$A,0))</f>
        <v>process-waste-industry</v>
      </c>
      <c r="G4776" s="39">
        <f>INDEX('Crosswalk Particulates'!$E:$E,MATCH('2017 EPA Data'!$B4776,'Crosswalk Particulates'!$D:$D,0))</f>
        <v>0</v>
      </c>
      <c r="H4776" s="50">
        <f t="shared" si="74"/>
        <v>0</v>
      </c>
    </row>
    <row r="4777" spans="1:8" hidden="1" x14ac:dyDescent="0.25">
      <c r="A4777" s="31" t="s">
        <v>2442</v>
      </c>
      <c r="B4777" s="31" t="s">
        <v>2666</v>
      </c>
      <c r="C4777" s="31" t="s">
        <v>2408</v>
      </c>
      <c r="D4777" s="41">
        <v>1.1260643084156048</v>
      </c>
      <c r="E4777" s="31" t="s">
        <v>2409</v>
      </c>
      <c r="F4777" s="35" t="str">
        <f>INDEX('Crosswalk Particulates'!$B:$B,MATCH('2017 EPA Data'!A4777,'Crosswalk Particulates'!$A:$A,0))</f>
        <v>industry-fuel-natural gas</v>
      </c>
      <c r="G4777" s="39">
        <f>INDEX('Crosswalk Particulates'!$E:$E,MATCH('2017 EPA Data'!$B4777,'Crosswalk Particulates'!$D:$D,0))</f>
        <v>0</v>
      </c>
      <c r="H4777" s="50">
        <f t="shared" si="74"/>
        <v>0</v>
      </c>
    </row>
    <row r="4778" spans="1:8" hidden="1" x14ac:dyDescent="0.25">
      <c r="A4778" s="31" t="s">
        <v>2438</v>
      </c>
      <c r="B4778" s="31" t="s">
        <v>2543</v>
      </c>
      <c r="C4778" s="31" t="s">
        <v>2408</v>
      </c>
      <c r="D4778" s="41">
        <v>1.1258916000000001</v>
      </c>
      <c r="E4778" s="31" t="s">
        <v>2409</v>
      </c>
      <c r="F4778" s="35" t="str">
        <f>INDEX('Crosswalk Particulates'!$B:$B,MATCH('2017 EPA Data'!A4778,'Crosswalk Particulates'!$A:$A,0))</f>
        <v>process-other-industry</v>
      </c>
      <c r="G4778" s="39">
        <f>INDEX('Crosswalk Particulates'!$E:$E,MATCH('2017 EPA Data'!$B4778,'Crosswalk Particulates'!$D:$D,0))</f>
        <v>0</v>
      </c>
      <c r="H4778" s="50">
        <f t="shared" si="74"/>
        <v>0</v>
      </c>
    </row>
    <row r="4779" spans="1:8" hidden="1" x14ac:dyDescent="0.25">
      <c r="A4779" s="31" t="s">
        <v>2475</v>
      </c>
      <c r="B4779" s="31" t="s">
        <v>2516</v>
      </c>
      <c r="C4779" s="31" t="s">
        <v>2408</v>
      </c>
      <c r="D4779" s="41">
        <v>1.1165681207039999</v>
      </c>
      <c r="E4779" s="31" t="s">
        <v>2409</v>
      </c>
      <c r="F4779" s="35" t="str">
        <f>INDEX('Crosswalk Particulates'!$B:$B,MATCH('2017 EPA Data'!A4779,'Crosswalk Particulates'!$A:$A,0))</f>
        <v>Electricity Sector</v>
      </c>
      <c r="G4779" s="39">
        <f>INDEX('Crosswalk Particulates'!$E:$E,MATCH('2017 EPA Data'!$B4779,'Crosswalk Particulates'!$D:$D,0))</f>
        <v>0</v>
      </c>
      <c r="H4779" s="50">
        <f t="shared" si="74"/>
        <v>0</v>
      </c>
    </row>
    <row r="4780" spans="1:8" hidden="1" x14ac:dyDescent="0.25">
      <c r="A4780" s="31" t="s">
        <v>2473</v>
      </c>
      <c r="B4780" s="31" t="s">
        <v>2532</v>
      </c>
      <c r="C4780" s="31" t="s">
        <v>2408</v>
      </c>
      <c r="D4780" s="41">
        <v>1.1026262</v>
      </c>
      <c r="E4780" s="31" t="s">
        <v>2409</v>
      </c>
      <c r="F4780" s="35" t="str">
        <f>INDEX('Crosswalk Particulates'!$B:$B,MATCH('2017 EPA Data'!A4780,'Crosswalk Particulates'!$A:$A,0))</f>
        <v>Commercial Buildings Sector</v>
      </c>
      <c r="G4780" s="39">
        <f>INDEX('Crosswalk Particulates'!$E:$E,MATCH('2017 EPA Data'!$B4780,'Crosswalk Particulates'!$D:$D,0))</f>
        <v>0</v>
      </c>
      <c r="H4780" s="50">
        <f t="shared" si="74"/>
        <v>0</v>
      </c>
    </row>
    <row r="4781" spans="1:8" hidden="1" x14ac:dyDescent="0.25">
      <c r="A4781" s="31" t="s">
        <v>2491</v>
      </c>
      <c r="B4781" s="31" t="s">
        <v>2596</v>
      </c>
      <c r="C4781" s="31" t="s">
        <v>2408</v>
      </c>
      <c r="D4781" s="41">
        <v>1.1000000000000001</v>
      </c>
      <c r="E4781" s="31" t="s">
        <v>2409</v>
      </c>
      <c r="F4781" s="35" t="str">
        <f>INDEX('Crosswalk Particulates'!$B:$B,MATCH('2017 EPA Data'!A4781,'Crosswalk Particulates'!$A:$A,0))</f>
        <v>industry-fuel-biomass</v>
      </c>
      <c r="G4781" s="39">
        <f>INDEX('Crosswalk Particulates'!$E:$E,MATCH('2017 EPA Data'!$B4781,'Crosswalk Particulates'!$D:$D,0))</f>
        <v>0</v>
      </c>
      <c r="H4781" s="50">
        <f t="shared" si="74"/>
        <v>0</v>
      </c>
    </row>
    <row r="4782" spans="1:8" hidden="1" x14ac:dyDescent="0.25">
      <c r="A4782" s="31" t="s">
        <v>2522</v>
      </c>
      <c r="B4782" s="31" t="s">
        <v>2528</v>
      </c>
      <c r="C4782" s="31" t="s">
        <v>2408</v>
      </c>
      <c r="D4782" s="41">
        <v>1.0970906674750001</v>
      </c>
      <c r="E4782" s="31" t="s">
        <v>2409</v>
      </c>
      <c r="F4782" s="35" t="str">
        <f>INDEX('Crosswalk Particulates'!$B:$B,MATCH('2017 EPA Data'!A4782,'Crosswalk Particulates'!$A:$A,0))</f>
        <v>Residential Buildings Sector</v>
      </c>
      <c r="G4782" s="39">
        <f>INDEX('Crosswalk Particulates'!$E:$E,MATCH('2017 EPA Data'!$B4782,'Crosswalk Particulates'!$D:$D,0))</f>
        <v>0</v>
      </c>
      <c r="H4782" s="50">
        <f t="shared" si="74"/>
        <v>0</v>
      </c>
    </row>
    <row r="4783" spans="1:8" hidden="1" x14ac:dyDescent="0.25">
      <c r="A4783" s="31" t="s">
        <v>2476</v>
      </c>
      <c r="B4783" s="31" t="s">
        <v>2581</v>
      </c>
      <c r="C4783" s="31" t="s">
        <v>2408</v>
      </c>
      <c r="D4783" s="41">
        <v>1.0900000000000001</v>
      </c>
      <c r="E4783" s="31" t="s">
        <v>2409</v>
      </c>
      <c r="F4783" s="35" t="str">
        <f>INDEX('Crosswalk Particulates'!$B:$B,MATCH('2017 EPA Data'!A4783,'Crosswalk Particulates'!$A:$A,0))</f>
        <v>process-other-industry</v>
      </c>
      <c r="G4783" s="39">
        <f>INDEX('Crosswalk Particulates'!$E:$E,MATCH('2017 EPA Data'!$B4783,'Crosswalk Particulates'!$D:$D,0))</f>
        <v>0</v>
      </c>
      <c r="H4783" s="50">
        <f t="shared" si="74"/>
        <v>0</v>
      </c>
    </row>
    <row r="4784" spans="1:8" hidden="1" x14ac:dyDescent="0.25">
      <c r="A4784" s="31" t="s">
        <v>2560</v>
      </c>
      <c r="B4784" s="31" t="s">
        <v>2467</v>
      </c>
      <c r="C4784" s="31" t="s">
        <v>2408</v>
      </c>
      <c r="D4784" s="41">
        <v>1.08351862</v>
      </c>
      <c r="E4784" s="31" t="s">
        <v>2409</v>
      </c>
      <c r="F4784" s="35" t="str">
        <f>INDEX('Crosswalk Particulates'!$B:$B,MATCH('2017 EPA Data'!A4784,'Crosswalk Particulates'!$A:$A,0))</f>
        <v>Commercial Buildings Sector</v>
      </c>
      <c r="G4784" s="39">
        <f>INDEX('Crosswalk Particulates'!$E:$E,MATCH('2017 EPA Data'!$B4784,'Crosswalk Particulates'!$D:$D,0))</f>
        <v>0</v>
      </c>
      <c r="H4784" s="50">
        <f t="shared" si="74"/>
        <v>0</v>
      </c>
    </row>
    <row r="4785" spans="1:8" hidden="1" x14ac:dyDescent="0.25">
      <c r="A4785" s="31" t="s">
        <v>2421</v>
      </c>
      <c r="B4785" s="31" t="s">
        <v>2561</v>
      </c>
      <c r="C4785" s="31" t="s">
        <v>2408</v>
      </c>
      <c r="D4785" s="41">
        <v>1.0707625584523954</v>
      </c>
      <c r="E4785" s="31" t="s">
        <v>2409</v>
      </c>
      <c r="F4785" s="35" t="str">
        <f>INDEX('Crosswalk Particulates'!$B:$B,MATCH('2017 EPA Data'!A4785,'Crosswalk Particulates'!$A:$A,0))</f>
        <v>process-other-industry</v>
      </c>
      <c r="G4785" s="39">
        <f>INDEX('Crosswalk Particulates'!$E:$E,MATCH('2017 EPA Data'!$B4785,'Crosswalk Particulates'!$D:$D,0))</f>
        <v>0</v>
      </c>
      <c r="H4785" s="50">
        <f t="shared" si="74"/>
        <v>0</v>
      </c>
    </row>
    <row r="4786" spans="1:8" hidden="1" x14ac:dyDescent="0.25">
      <c r="A4786" s="31" t="s">
        <v>2444</v>
      </c>
      <c r="B4786" s="31" t="s">
        <v>2559</v>
      </c>
      <c r="C4786" s="31" t="s">
        <v>2408</v>
      </c>
      <c r="D4786" s="41">
        <v>1.0689165300000001</v>
      </c>
      <c r="E4786" s="31" t="s">
        <v>2409</v>
      </c>
      <c r="F4786" s="35" t="str">
        <f>INDEX('Crosswalk Particulates'!$B:$B,MATCH('2017 EPA Data'!A4786,'Crosswalk Particulates'!$A:$A,0))</f>
        <v>process-other-industry</v>
      </c>
      <c r="G4786" s="39">
        <f>INDEX('Crosswalk Particulates'!$E:$E,MATCH('2017 EPA Data'!$B4786,'Crosswalk Particulates'!$D:$D,0))</f>
        <v>0</v>
      </c>
      <c r="H4786" s="50">
        <f t="shared" si="74"/>
        <v>0</v>
      </c>
    </row>
    <row r="4787" spans="1:8" hidden="1" x14ac:dyDescent="0.25">
      <c r="A4787" s="31" t="s">
        <v>2538</v>
      </c>
      <c r="B4787" s="31" t="s">
        <v>2610</v>
      </c>
      <c r="C4787" s="31" t="s">
        <v>2408</v>
      </c>
      <c r="D4787" s="41">
        <v>1.0660000000000001</v>
      </c>
      <c r="E4787" s="31" t="s">
        <v>2409</v>
      </c>
      <c r="F4787" s="35" t="str">
        <f>INDEX('Crosswalk Particulates'!$B:$B,MATCH('2017 EPA Data'!A4787,'Crosswalk Particulates'!$A:$A,0))</f>
        <v>process-mining-industry</v>
      </c>
      <c r="G4787" s="39">
        <f>INDEX('Crosswalk Particulates'!$E:$E,MATCH('2017 EPA Data'!$B4787,'Crosswalk Particulates'!$D:$D,0))</f>
        <v>0</v>
      </c>
      <c r="H4787" s="50">
        <f t="shared" si="74"/>
        <v>0</v>
      </c>
    </row>
    <row r="4788" spans="1:8" hidden="1" x14ac:dyDescent="0.25">
      <c r="A4788" s="31" t="s">
        <v>2523</v>
      </c>
      <c r="B4788" s="31" t="s">
        <v>2636</v>
      </c>
      <c r="C4788" s="31" t="s">
        <v>2408</v>
      </c>
      <c r="D4788" s="41">
        <v>1.0639799999999999</v>
      </c>
      <c r="E4788" s="31" t="s">
        <v>2409</v>
      </c>
      <c r="F4788" s="35" t="str">
        <f>INDEX('Crosswalk Particulates'!$B:$B,MATCH('2017 EPA Data'!A4788,'Crosswalk Particulates'!$A:$A,0))</f>
        <v>industry-fuel-other</v>
      </c>
      <c r="G4788" s="39">
        <f>INDEX('Crosswalk Particulates'!$E:$E,MATCH('2017 EPA Data'!$B4788,'Crosswalk Particulates'!$D:$D,0))</f>
        <v>0</v>
      </c>
      <c r="H4788" s="50">
        <f t="shared" si="74"/>
        <v>0</v>
      </c>
    </row>
    <row r="4789" spans="1:8" hidden="1" x14ac:dyDescent="0.25">
      <c r="A4789" s="31" t="s">
        <v>2450</v>
      </c>
      <c r="B4789" s="31" t="s">
        <v>2572</v>
      </c>
      <c r="C4789" s="31" t="s">
        <v>2408</v>
      </c>
      <c r="D4789" s="41">
        <v>1.0604072</v>
      </c>
      <c r="E4789" s="31" t="s">
        <v>2409</v>
      </c>
      <c r="F4789" s="35" t="str">
        <f>INDEX('Crosswalk Particulates'!$B:$B,MATCH('2017 EPA Data'!A4789,'Crosswalk Particulates'!$A:$A,0))</f>
        <v>process-waste-industry</v>
      </c>
      <c r="G4789" s="39">
        <f>INDEX('Crosswalk Particulates'!$E:$E,MATCH('2017 EPA Data'!$B4789,'Crosswalk Particulates'!$D:$D,0))</f>
        <v>0</v>
      </c>
      <c r="H4789" s="50">
        <f t="shared" si="74"/>
        <v>0</v>
      </c>
    </row>
    <row r="4790" spans="1:8" hidden="1" x14ac:dyDescent="0.25">
      <c r="A4790" s="31" t="s">
        <v>2421</v>
      </c>
      <c r="B4790" s="31" t="s">
        <v>2644</v>
      </c>
      <c r="D4790" s="41">
        <v>1.053628395444</v>
      </c>
      <c r="E4790" s="31" t="s">
        <v>2413</v>
      </c>
      <c r="F4790" s="35" t="str">
        <f>INDEX('Crosswalk Particulates'!$B:$B,MATCH('2017 EPA Data'!A4790,'Crosswalk Particulates'!$A:$A,0))</f>
        <v>process-other-industry</v>
      </c>
      <c r="G4790" s="39">
        <f>INDEX('Crosswalk Particulates'!$E:$E,MATCH('2017 EPA Data'!$B4790,'Crosswalk Particulates'!$D:$D,0))</f>
        <v>0</v>
      </c>
      <c r="H4790" s="50">
        <f t="shared" si="74"/>
        <v>955836.73870689748</v>
      </c>
    </row>
    <row r="4791" spans="1:8" hidden="1" x14ac:dyDescent="0.25">
      <c r="A4791" s="31" t="s">
        <v>2486</v>
      </c>
      <c r="B4791" s="31" t="s">
        <v>2596</v>
      </c>
      <c r="C4791" s="31" t="s">
        <v>2408</v>
      </c>
      <c r="D4791" s="41">
        <v>1.0516840000000001</v>
      </c>
      <c r="E4791" s="31" t="s">
        <v>2409</v>
      </c>
      <c r="F4791" s="35" t="str">
        <f>INDEX('Crosswalk Particulates'!$B:$B,MATCH('2017 EPA Data'!A4791,'Crosswalk Particulates'!$A:$A,0))</f>
        <v>process-other-industry</v>
      </c>
      <c r="G4791" s="39">
        <f>INDEX('Crosswalk Particulates'!$E:$E,MATCH('2017 EPA Data'!$B4791,'Crosswalk Particulates'!$D:$D,0))</f>
        <v>0</v>
      </c>
      <c r="H4791" s="50">
        <f t="shared" si="74"/>
        <v>0</v>
      </c>
    </row>
    <row r="4792" spans="1:8" hidden="1" x14ac:dyDescent="0.25">
      <c r="A4792" s="31" t="s">
        <v>2456</v>
      </c>
      <c r="B4792" s="31" t="s">
        <v>2666</v>
      </c>
      <c r="C4792" s="31" t="s">
        <v>2408</v>
      </c>
      <c r="D4792" s="41">
        <v>1.04658384</v>
      </c>
      <c r="E4792" s="31" t="s">
        <v>2409</v>
      </c>
      <c r="F4792" s="35" t="str">
        <f>INDEX('Crosswalk Particulates'!$B:$B,MATCH('2017 EPA Data'!A4792,'Crosswalk Particulates'!$A:$A,0))</f>
        <v>Electricity Sector</v>
      </c>
      <c r="G4792" s="39">
        <f>INDEX('Crosswalk Particulates'!$E:$E,MATCH('2017 EPA Data'!$B4792,'Crosswalk Particulates'!$D:$D,0))</f>
        <v>0</v>
      </c>
      <c r="H4792" s="50">
        <f t="shared" si="74"/>
        <v>0</v>
      </c>
    </row>
    <row r="4793" spans="1:8" hidden="1" x14ac:dyDescent="0.25">
      <c r="A4793" s="31" t="s">
        <v>2491</v>
      </c>
      <c r="B4793" s="31" t="s">
        <v>2570</v>
      </c>
      <c r="C4793" s="31" t="s">
        <v>2408</v>
      </c>
      <c r="D4793" s="41">
        <v>1.0383617999999999</v>
      </c>
      <c r="E4793" s="31" t="s">
        <v>2409</v>
      </c>
      <c r="F4793" s="35" t="str">
        <f>INDEX('Crosswalk Particulates'!$B:$B,MATCH('2017 EPA Data'!A4793,'Crosswalk Particulates'!$A:$A,0))</f>
        <v>industry-fuel-biomass</v>
      </c>
      <c r="G4793" s="39">
        <f>INDEX('Crosswalk Particulates'!$E:$E,MATCH('2017 EPA Data'!$B4793,'Crosswalk Particulates'!$D:$D,0))</f>
        <v>0</v>
      </c>
      <c r="H4793" s="50">
        <f t="shared" si="74"/>
        <v>0</v>
      </c>
    </row>
    <row r="4794" spans="1:8" hidden="1" x14ac:dyDescent="0.25">
      <c r="A4794" s="31" t="s">
        <v>2444</v>
      </c>
      <c r="B4794" s="31" t="s">
        <v>2609</v>
      </c>
      <c r="C4794" s="31" t="s">
        <v>2408</v>
      </c>
      <c r="D4794" s="41">
        <v>1.038</v>
      </c>
      <c r="E4794" s="31" t="s">
        <v>2409</v>
      </c>
      <c r="F4794" s="35" t="str">
        <f>INDEX('Crosswalk Particulates'!$B:$B,MATCH('2017 EPA Data'!A4794,'Crosswalk Particulates'!$A:$A,0))</f>
        <v>process-other-industry</v>
      </c>
      <c r="G4794" s="39">
        <f>INDEX('Crosswalk Particulates'!$E:$E,MATCH('2017 EPA Data'!$B4794,'Crosswalk Particulates'!$D:$D,0))</f>
        <v>0</v>
      </c>
      <c r="H4794" s="50">
        <f t="shared" si="74"/>
        <v>0</v>
      </c>
    </row>
    <row r="4795" spans="1:8" hidden="1" x14ac:dyDescent="0.25">
      <c r="A4795" s="31" t="s">
        <v>2520</v>
      </c>
      <c r="B4795" s="31" t="s">
        <v>2636</v>
      </c>
      <c r="C4795" s="31" t="s">
        <v>2408</v>
      </c>
      <c r="D4795" s="41">
        <v>1.0275175000000001</v>
      </c>
      <c r="E4795" s="31" t="s">
        <v>2409</v>
      </c>
      <c r="F4795" s="35" t="str">
        <f>INDEX('Crosswalk Particulates'!$B:$B,MATCH('2017 EPA Data'!A4795,'Crosswalk Particulates'!$A:$A,0))</f>
        <v>industry-fuel-oil</v>
      </c>
      <c r="G4795" s="39">
        <f>INDEX('Crosswalk Particulates'!$E:$E,MATCH('2017 EPA Data'!$B4795,'Crosswalk Particulates'!$D:$D,0))</f>
        <v>0</v>
      </c>
      <c r="H4795" s="50">
        <f t="shared" si="74"/>
        <v>0</v>
      </c>
    </row>
    <row r="4796" spans="1:8" hidden="1" x14ac:dyDescent="0.25">
      <c r="A4796" s="31" t="s">
        <v>2410</v>
      </c>
      <c r="B4796" s="31" t="s">
        <v>2695</v>
      </c>
      <c r="C4796" s="31" t="s">
        <v>2408</v>
      </c>
      <c r="D4796" s="41">
        <v>1.0263305</v>
      </c>
      <c r="E4796" s="31" t="s">
        <v>2409</v>
      </c>
      <c r="F4796" s="35" t="str">
        <f>INDEX('Crosswalk Particulates'!$B:$B,MATCH('2017 EPA Data'!A4796,'Crosswalk Particulates'!$A:$A,0))</f>
        <v>process-other-industry</v>
      </c>
      <c r="G4796" s="39">
        <f>INDEX('Crosswalk Particulates'!$E:$E,MATCH('2017 EPA Data'!$B4796,'Crosswalk Particulates'!$D:$D,0))</f>
        <v>0</v>
      </c>
      <c r="H4796" s="50">
        <f t="shared" si="74"/>
        <v>0</v>
      </c>
    </row>
    <row r="4797" spans="1:8" hidden="1" x14ac:dyDescent="0.25">
      <c r="A4797" s="31" t="s">
        <v>2450</v>
      </c>
      <c r="B4797" s="31" t="s">
        <v>2683</v>
      </c>
      <c r="C4797" s="31" t="s">
        <v>2408</v>
      </c>
      <c r="D4797" s="41">
        <v>1.0124</v>
      </c>
      <c r="E4797" s="31" t="s">
        <v>2409</v>
      </c>
      <c r="F4797" s="35" t="str">
        <f>INDEX('Crosswalk Particulates'!$B:$B,MATCH('2017 EPA Data'!A4797,'Crosswalk Particulates'!$A:$A,0))</f>
        <v>process-waste-industry</v>
      </c>
      <c r="G4797" s="39">
        <f>INDEX('Crosswalk Particulates'!$E:$E,MATCH('2017 EPA Data'!$B4797,'Crosswalk Particulates'!$D:$D,0))</f>
        <v>0</v>
      </c>
      <c r="H4797" s="50">
        <f t="shared" si="74"/>
        <v>0</v>
      </c>
    </row>
    <row r="4798" spans="1:8" hidden="1" x14ac:dyDescent="0.25">
      <c r="A4798" s="31" t="s">
        <v>2538</v>
      </c>
      <c r="B4798" s="31" t="s">
        <v>2502</v>
      </c>
      <c r="C4798" s="31" t="s">
        <v>2408</v>
      </c>
      <c r="D4798" s="41">
        <v>1.004</v>
      </c>
      <c r="E4798" s="31" t="s">
        <v>2409</v>
      </c>
      <c r="F4798" s="35" t="str">
        <f>INDEX('Crosswalk Particulates'!$B:$B,MATCH('2017 EPA Data'!A4798,'Crosswalk Particulates'!$A:$A,0))</f>
        <v>process-mining-industry</v>
      </c>
      <c r="G4798" s="39">
        <f>INDEX('Crosswalk Particulates'!$E:$E,MATCH('2017 EPA Data'!$B4798,'Crosswalk Particulates'!$D:$D,0))</f>
        <v>0</v>
      </c>
      <c r="H4798" s="50">
        <f t="shared" si="74"/>
        <v>0</v>
      </c>
    </row>
    <row r="4799" spans="1:8" hidden="1" x14ac:dyDescent="0.25">
      <c r="A4799" s="31" t="s">
        <v>2483</v>
      </c>
      <c r="B4799" s="31" t="s">
        <v>2543</v>
      </c>
      <c r="C4799" s="31" t="s">
        <v>2408</v>
      </c>
      <c r="D4799" s="41">
        <v>1.0026280000000001</v>
      </c>
      <c r="E4799" s="31" t="s">
        <v>2409</v>
      </c>
      <c r="F4799" s="35" t="str">
        <f>INDEX('Crosswalk Particulates'!$B:$B,MATCH('2017 EPA Data'!A4799,'Crosswalk Particulates'!$A:$A,0))</f>
        <v>process-ngps-industry</v>
      </c>
      <c r="G4799" s="39">
        <f>INDEX('Crosswalk Particulates'!$E:$E,MATCH('2017 EPA Data'!$B4799,'Crosswalk Particulates'!$D:$D,0))</f>
        <v>0</v>
      </c>
      <c r="H4799" s="50">
        <f t="shared" si="74"/>
        <v>0</v>
      </c>
    </row>
    <row r="4800" spans="1:8" hidden="1" x14ac:dyDescent="0.25">
      <c r="A4800" s="31" t="s">
        <v>2450</v>
      </c>
      <c r="B4800" s="31" t="s">
        <v>2593</v>
      </c>
      <c r="C4800" s="31" t="s">
        <v>2408</v>
      </c>
      <c r="D4800" s="41">
        <v>1.0002580000000001</v>
      </c>
      <c r="E4800" s="31" t="s">
        <v>2409</v>
      </c>
      <c r="F4800" s="35" t="str">
        <f>INDEX('Crosswalk Particulates'!$B:$B,MATCH('2017 EPA Data'!A4800,'Crosswalk Particulates'!$A:$A,0))</f>
        <v>process-waste-industry</v>
      </c>
      <c r="G4800" s="39">
        <f>INDEX('Crosswalk Particulates'!$E:$E,MATCH('2017 EPA Data'!$B4800,'Crosswalk Particulates'!$D:$D,0))</f>
        <v>0</v>
      </c>
      <c r="H4800" s="50">
        <f t="shared" si="74"/>
        <v>0</v>
      </c>
    </row>
    <row r="4801" spans="1:8" hidden="1" x14ac:dyDescent="0.25">
      <c r="A4801" s="31" t="s">
        <v>2477</v>
      </c>
      <c r="B4801" s="31" t="s">
        <v>2679</v>
      </c>
      <c r="C4801" s="31" t="s">
        <v>2408</v>
      </c>
      <c r="D4801" s="41">
        <v>1</v>
      </c>
      <c r="E4801" s="31" t="s">
        <v>2409</v>
      </c>
      <c r="F4801" s="35" t="str">
        <f>INDEX('Crosswalk Particulates'!$B:$B,MATCH('2017 EPA Data'!A4801,'Crosswalk Particulates'!$A:$A,0))</f>
        <v>process-other-industry</v>
      </c>
      <c r="G4801" s="39">
        <f>INDEX('Crosswalk Particulates'!$E:$E,MATCH('2017 EPA Data'!$B4801,'Crosswalk Particulates'!$D:$D,0))</f>
        <v>0</v>
      </c>
      <c r="H4801" s="50">
        <f t="shared" si="74"/>
        <v>0</v>
      </c>
    </row>
    <row r="4802" spans="1:8" hidden="1" x14ac:dyDescent="0.25">
      <c r="A4802" s="31" t="s">
        <v>2520</v>
      </c>
      <c r="B4802" s="31" t="s">
        <v>2679</v>
      </c>
      <c r="C4802" s="31" t="s">
        <v>2408</v>
      </c>
      <c r="D4802" s="41">
        <v>1</v>
      </c>
      <c r="E4802" s="31" t="s">
        <v>2409</v>
      </c>
      <c r="F4802" s="35" t="str">
        <f>INDEX('Crosswalk Particulates'!$B:$B,MATCH('2017 EPA Data'!A4802,'Crosswalk Particulates'!$A:$A,0))</f>
        <v>industry-fuel-oil</v>
      </c>
      <c r="G4802" s="39">
        <f>INDEX('Crosswalk Particulates'!$E:$E,MATCH('2017 EPA Data'!$B4802,'Crosswalk Particulates'!$D:$D,0))</f>
        <v>0</v>
      </c>
      <c r="H4802" s="50">
        <f t="shared" si="74"/>
        <v>0</v>
      </c>
    </row>
    <row r="4803" spans="1:8" hidden="1" x14ac:dyDescent="0.25">
      <c r="A4803" s="31" t="s">
        <v>2509</v>
      </c>
      <c r="B4803" s="31" t="s">
        <v>2428</v>
      </c>
      <c r="C4803" s="31" t="s">
        <v>2408</v>
      </c>
      <c r="D4803" s="41">
        <v>1</v>
      </c>
      <c r="E4803" s="31" t="s">
        <v>2409</v>
      </c>
      <c r="F4803" s="35" t="str">
        <f>INDEX('Crosswalk Particulates'!$B:$B,MATCH('2017 EPA Data'!A4803,'Crosswalk Particulates'!$A:$A,0))</f>
        <v>Other-EPA</v>
      </c>
      <c r="G4803" s="39">
        <f>INDEX('Crosswalk Particulates'!$E:$E,MATCH('2017 EPA Data'!$B4803,'Crosswalk Particulates'!$D:$D,0))</f>
        <v>0</v>
      </c>
      <c r="H4803" s="50">
        <f t="shared" si="74"/>
        <v>0</v>
      </c>
    </row>
    <row r="4804" spans="1:8" hidden="1" x14ac:dyDescent="0.25">
      <c r="A4804" s="31" t="s">
        <v>2437</v>
      </c>
      <c r="B4804" s="31" t="s">
        <v>2458</v>
      </c>
      <c r="C4804" s="31" t="s">
        <v>2408</v>
      </c>
      <c r="D4804" s="41">
        <v>1</v>
      </c>
      <c r="E4804" s="31" t="s">
        <v>2409</v>
      </c>
      <c r="F4804" s="35" t="str">
        <f>INDEX('Crosswalk Particulates'!$B:$B,MATCH('2017 EPA Data'!A4804,'Crosswalk Particulates'!$A:$A,0))</f>
        <v>process-other-industry</v>
      </c>
      <c r="G4804" s="39">
        <f>INDEX('Crosswalk Particulates'!$E:$E,MATCH('2017 EPA Data'!$B4804,'Crosswalk Particulates'!$D:$D,0))</f>
        <v>0</v>
      </c>
      <c r="H4804" s="50">
        <f t="shared" ref="H4804:H4867" si="75">IF(E4804="TON",D4804/metricton_to_shortton,0)*10^6</f>
        <v>0</v>
      </c>
    </row>
    <row r="4805" spans="1:8" hidden="1" x14ac:dyDescent="0.25">
      <c r="A4805" s="31" t="s">
        <v>2429</v>
      </c>
      <c r="B4805" s="31" t="s">
        <v>2572</v>
      </c>
      <c r="C4805" s="31" t="s">
        <v>2408</v>
      </c>
      <c r="D4805" s="41">
        <v>1</v>
      </c>
      <c r="E4805" s="31" t="s">
        <v>2409</v>
      </c>
      <c r="F4805" s="35" t="str">
        <f>INDEX('Crosswalk Particulates'!$B:$B,MATCH('2017 EPA Data'!A4805,'Crosswalk Particulates'!$A:$A,0))</f>
        <v>process-other-industry</v>
      </c>
      <c r="G4805" s="39">
        <f>INDEX('Crosswalk Particulates'!$E:$E,MATCH('2017 EPA Data'!$B4805,'Crosswalk Particulates'!$D:$D,0))</f>
        <v>0</v>
      </c>
      <c r="H4805" s="50">
        <f t="shared" si="75"/>
        <v>0</v>
      </c>
    </row>
    <row r="4806" spans="1:8" hidden="1" x14ac:dyDescent="0.25">
      <c r="A4806" s="31" t="s">
        <v>2520</v>
      </c>
      <c r="B4806" s="31" t="s">
        <v>2575</v>
      </c>
      <c r="C4806" s="31" t="s">
        <v>2408</v>
      </c>
      <c r="D4806" s="41">
        <v>1</v>
      </c>
      <c r="E4806" s="31" t="s">
        <v>2409</v>
      </c>
      <c r="F4806" s="35" t="str">
        <f>INDEX('Crosswalk Particulates'!$B:$B,MATCH('2017 EPA Data'!A4806,'Crosswalk Particulates'!$A:$A,0))</f>
        <v>industry-fuel-oil</v>
      </c>
      <c r="G4806" s="39">
        <f>INDEX('Crosswalk Particulates'!$E:$E,MATCH('2017 EPA Data'!$B4806,'Crosswalk Particulates'!$D:$D,0))</f>
        <v>0</v>
      </c>
      <c r="H4806" s="50">
        <f t="shared" si="75"/>
        <v>0</v>
      </c>
    </row>
    <row r="4807" spans="1:8" hidden="1" x14ac:dyDescent="0.25">
      <c r="A4807" s="31" t="s">
        <v>2477</v>
      </c>
      <c r="B4807" s="31" t="s">
        <v>2641</v>
      </c>
      <c r="C4807" s="31" t="s">
        <v>2408</v>
      </c>
      <c r="D4807" s="41">
        <v>1</v>
      </c>
      <c r="E4807" s="31" t="s">
        <v>2409</v>
      </c>
      <c r="F4807" s="35" t="str">
        <f>INDEX('Crosswalk Particulates'!$B:$B,MATCH('2017 EPA Data'!A4807,'Crosswalk Particulates'!$A:$A,0))</f>
        <v>process-other-industry</v>
      </c>
      <c r="G4807" s="39">
        <f>INDEX('Crosswalk Particulates'!$E:$E,MATCH('2017 EPA Data'!$B4807,'Crosswalk Particulates'!$D:$D,0))</f>
        <v>0</v>
      </c>
      <c r="H4807" s="50">
        <f t="shared" si="75"/>
        <v>0</v>
      </c>
    </row>
    <row r="4808" spans="1:8" hidden="1" x14ac:dyDescent="0.25">
      <c r="A4808" s="31" t="s">
        <v>2520</v>
      </c>
      <c r="B4808" s="31" t="s">
        <v>2682</v>
      </c>
      <c r="C4808" s="31" t="s">
        <v>2408</v>
      </c>
      <c r="D4808" s="41">
        <v>1</v>
      </c>
      <c r="E4808" s="31" t="s">
        <v>2409</v>
      </c>
      <c r="F4808" s="35" t="str">
        <f>INDEX('Crosswalk Particulates'!$B:$B,MATCH('2017 EPA Data'!A4808,'Crosswalk Particulates'!$A:$A,0))</f>
        <v>industry-fuel-oil</v>
      </c>
      <c r="G4808" s="39">
        <f>INDEX('Crosswalk Particulates'!$E:$E,MATCH('2017 EPA Data'!$B4808,'Crosswalk Particulates'!$D:$D,0))</f>
        <v>0</v>
      </c>
      <c r="H4808" s="50">
        <f t="shared" si="75"/>
        <v>0</v>
      </c>
    </row>
    <row r="4809" spans="1:8" hidden="1" x14ac:dyDescent="0.25">
      <c r="A4809" s="31" t="s">
        <v>2520</v>
      </c>
      <c r="B4809" s="31" t="s">
        <v>2647</v>
      </c>
      <c r="C4809" s="31" t="s">
        <v>2408</v>
      </c>
      <c r="D4809" s="41">
        <v>1</v>
      </c>
      <c r="E4809" s="31" t="s">
        <v>2409</v>
      </c>
      <c r="F4809" s="35" t="str">
        <f>INDEX('Crosswalk Particulates'!$B:$B,MATCH('2017 EPA Data'!A4809,'Crosswalk Particulates'!$A:$A,0))</f>
        <v>industry-fuel-oil</v>
      </c>
      <c r="G4809" s="39">
        <f>INDEX('Crosswalk Particulates'!$E:$E,MATCH('2017 EPA Data'!$B4809,'Crosswalk Particulates'!$D:$D,0))</f>
        <v>0</v>
      </c>
      <c r="H4809" s="50">
        <f t="shared" si="75"/>
        <v>0</v>
      </c>
    </row>
    <row r="4810" spans="1:8" hidden="1" x14ac:dyDescent="0.25">
      <c r="A4810" s="31" t="s">
        <v>2498</v>
      </c>
      <c r="B4810" s="31" t="s">
        <v>2641</v>
      </c>
      <c r="C4810" s="31" t="s">
        <v>2408</v>
      </c>
      <c r="D4810" s="41">
        <v>1</v>
      </c>
      <c r="E4810" s="31" t="s">
        <v>2409</v>
      </c>
      <c r="F4810" s="35" t="str">
        <f>INDEX('Crosswalk Particulates'!$B:$B,MATCH('2017 EPA Data'!A4810,'Crosswalk Particulates'!$A:$A,0))</f>
        <v>process-cement-industry</v>
      </c>
      <c r="G4810" s="39">
        <f>INDEX('Crosswalk Particulates'!$E:$E,MATCH('2017 EPA Data'!$B4810,'Crosswalk Particulates'!$D:$D,0))</f>
        <v>0</v>
      </c>
      <c r="H4810" s="50">
        <f t="shared" si="75"/>
        <v>0</v>
      </c>
    </row>
    <row r="4811" spans="1:8" hidden="1" x14ac:dyDescent="0.25">
      <c r="A4811" s="31" t="s">
        <v>2442</v>
      </c>
      <c r="B4811" s="31" t="s">
        <v>2693</v>
      </c>
      <c r="C4811" s="31" t="s">
        <v>2408</v>
      </c>
      <c r="D4811" s="41">
        <v>1</v>
      </c>
      <c r="E4811" s="31" t="s">
        <v>2409</v>
      </c>
      <c r="F4811" s="35" t="str">
        <f>INDEX('Crosswalk Particulates'!$B:$B,MATCH('2017 EPA Data'!A4811,'Crosswalk Particulates'!$A:$A,0))</f>
        <v>industry-fuel-natural gas</v>
      </c>
      <c r="G4811" s="39">
        <f>INDEX('Crosswalk Particulates'!$E:$E,MATCH('2017 EPA Data'!$B4811,'Crosswalk Particulates'!$D:$D,0))</f>
        <v>0</v>
      </c>
      <c r="H4811" s="50">
        <f t="shared" si="75"/>
        <v>0</v>
      </c>
    </row>
    <row r="4812" spans="1:8" hidden="1" x14ac:dyDescent="0.25">
      <c r="A4812" s="31" t="s">
        <v>2540</v>
      </c>
      <c r="B4812" s="31" t="s">
        <v>2503</v>
      </c>
      <c r="C4812" s="31" t="s">
        <v>2408</v>
      </c>
      <c r="D4812" s="41">
        <v>1</v>
      </c>
      <c r="E4812" s="31" t="s">
        <v>2409</v>
      </c>
      <c r="F4812" s="35" t="str">
        <f>INDEX('Crosswalk Particulates'!$B:$B,MATCH('2017 EPA Data'!A4812,'Crosswalk Particulates'!$A:$A,0))</f>
        <v>Electricity Sector</v>
      </c>
      <c r="G4812" s="39">
        <f>INDEX('Crosswalk Particulates'!$E:$E,MATCH('2017 EPA Data'!$B4812,'Crosswalk Particulates'!$D:$D,0))</f>
        <v>0</v>
      </c>
      <c r="H4812" s="50">
        <f t="shared" si="75"/>
        <v>0</v>
      </c>
    </row>
    <row r="4813" spans="1:8" hidden="1" x14ac:dyDescent="0.25">
      <c r="A4813" s="31" t="s">
        <v>2469</v>
      </c>
      <c r="B4813" s="31" t="s">
        <v>2723</v>
      </c>
      <c r="C4813" s="31" t="s">
        <v>2408</v>
      </c>
      <c r="D4813" s="41" t="s">
        <v>2744</v>
      </c>
      <c r="E4813" s="31" t="s">
        <v>2409</v>
      </c>
      <c r="F4813" s="35" t="str">
        <f>INDEX('Crosswalk Particulates'!$B:$B,MATCH('2017 EPA Data'!A4813,'Crosswalk Particulates'!$A:$A,0))</f>
        <v>process-chemicals-industry</v>
      </c>
      <c r="G4813" s="39">
        <f>INDEX('Crosswalk Particulates'!$E:$E,MATCH('2017 EPA Data'!$B4813,'Crosswalk Particulates'!$D:$D,0))</f>
        <v>0</v>
      </c>
      <c r="H4813" s="50">
        <f t="shared" si="75"/>
        <v>0</v>
      </c>
    </row>
    <row r="4814" spans="1:8" hidden="1" x14ac:dyDescent="0.25">
      <c r="A4814" s="31" t="s">
        <v>2475</v>
      </c>
      <c r="B4814" s="31" t="s">
        <v>2544</v>
      </c>
      <c r="C4814" s="31" t="s">
        <v>2408</v>
      </c>
      <c r="D4814" s="41" t="s">
        <v>2745</v>
      </c>
      <c r="E4814" s="31" t="s">
        <v>2409</v>
      </c>
      <c r="F4814" s="35" t="str">
        <f>INDEX('Crosswalk Particulates'!$B:$B,MATCH('2017 EPA Data'!A4814,'Crosswalk Particulates'!$A:$A,0))</f>
        <v>Electricity Sector</v>
      </c>
      <c r="G4814" s="39">
        <f>INDEX('Crosswalk Particulates'!$E:$E,MATCH('2017 EPA Data'!$B4814,'Crosswalk Particulates'!$D:$D,0))</f>
        <v>0</v>
      </c>
      <c r="H4814" s="50">
        <f t="shared" si="75"/>
        <v>0</v>
      </c>
    </row>
    <row r="4815" spans="1:8" hidden="1" x14ac:dyDescent="0.25">
      <c r="A4815" s="31" t="s">
        <v>2510</v>
      </c>
      <c r="B4815" s="31" t="s">
        <v>2652</v>
      </c>
      <c r="C4815" s="31" t="s">
        <v>2408</v>
      </c>
      <c r="D4815" s="41" t="s">
        <v>2746</v>
      </c>
      <c r="E4815" s="31" t="s">
        <v>2409</v>
      </c>
      <c r="F4815" s="35" t="str">
        <f>INDEX('Crosswalk Particulates'!$B:$B,MATCH('2017 EPA Data'!A4815,'Crosswalk Particulates'!$A:$A,0))</f>
        <v>process-iron and steel-industry</v>
      </c>
      <c r="G4815" s="39">
        <f>INDEX('Crosswalk Particulates'!$E:$E,MATCH('2017 EPA Data'!$B4815,'Crosswalk Particulates'!$D:$D,0))</f>
        <v>0</v>
      </c>
      <c r="H4815" s="50">
        <f t="shared" si="75"/>
        <v>0</v>
      </c>
    </row>
    <row r="4816" spans="1:8" hidden="1" x14ac:dyDescent="0.25">
      <c r="A4816" s="31" t="s">
        <v>2442</v>
      </c>
      <c r="B4816" s="31" t="s">
        <v>2544</v>
      </c>
      <c r="C4816" s="31" t="s">
        <v>2408</v>
      </c>
      <c r="D4816" s="41" t="s">
        <v>2747</v>
      </c>
      <c r="E4816" s="31" t="s">
        <v>2409</v>
      </c>
      <c r="F4816" s="35" t="str">
        <f>INDEX('Crosswalk Particulates'!$B:$B,MATCH('2017 EPA Data'!A4816,'Crosswalk Particulates'!$A:$A,0))</f>
        <v>industry-fuel-natural gas</v>
      </c>
      <c r="G4816" s="39">
        <f>INDEX('Crosswalk Particulates'!$E:$E,MATCH('2017 EPA Data'!$B4816,'Crosswalk Particulates'!$D:$D,0))</f>
        <v>0</v>
      </c>
      <c r="H4816" s="50">
        <f t="shared" si="75"/>
        <v>0</v>
      </c>
    </row>
    <row r="4817" spans="1:8" hidden="1" x14ac:dyDescent="0.25">
      <c r="A4817" s="31" t="s">
        <v>2437</v>
      </c>
      <c r="B4817" s="31" t="s">
        <v>2481</v>
      </c>
      <c r="C4817" s="31" t="s">
        <v>2448</v>
      </c>
      <c r="D4817" s="41" t="s">
        <v>2748</v>
      </c>
      <c r="E4817" s="31" t="s">
        <v>2413</v>
      </c>
      <c r="F4817" s="35" t="str">
        <f>INDEX('Crosswalk Particulates'!$B:$B,MATCH('2017 EPA Data'!A4817,'Crosswalk Particulates'!$A:$A,0))</f>
        <v>process-other-industry</v>
      </c>
      <c r="G4817" s="39" t="str">
        <f>INDEX('Crosswalk Particulates'!$E:$E,MATCH('2017 EPA Data'!$B4817,'Crosswalk Particulates'!$D:$D,0))</f>
        <v>PM10</v>
      </c>
      <c r="H4817" s="50">
        <f t="shared" si="75"/>
        <v>867591.60308806063</v>
      </c>
    </row>
    <row r="4818" spans="1:8" hidden="1" x14ac:dyDescent="0.25">
      <c r="A4818" s="31" t="s">
        <v>2437</v>
      </c>
      <c r="B4818" s="31" t="s">
        <v>2501</v>
      </c>
      <c r="C4818" s="31" t="s">
        <v>2448</v>
      </c>
      <c r="D4818" s="47">
        <v>0.9562318568</v>
      </c>
      <c r="E4818" s="31" t="s">
        <v>2413</v>
      </c>
      <c r="F4818" s="35" t="str">
        <f>INDEX('Crosswalk Particulates'!$B:$B,MATCH('2017 EPA Data'!A4818,'Crosswalk Particulates'!$A:$A,0))</f>
        <v>process-other-industry</v>
      </c>
      <c r="G4818" s="39" t="str">
        <f>INDEX('Crosswalk Particulates'!$E:$E,MATCH('2017 EPA Data'!$B4818,'Crosswalk Particulates'!$D:$D,0))</f>
        <v>PM25</v>
      </c>
      <c r="H4818" s="50">
        <f t="shared" si="75"/>
        <v>867479.98004191206</v>
      </c>
    </row>
    <row r="4819" spans="1:8" hidden="1" x14ac:dyDescent="0.25">
      <c r="A4819" s="31" t="s">
        <v>2538</v>
      </c>
      <c r="B4819" s="31" t="s">
        <v>2570</v>
      </c>
      <c r="C4819" s="31" t="s">
        <v>2408</v>
      </c>
      <c r="D4819" s="47">
        <v>0.94323820000000003</v>
      </c>
      <c r="E4819" s="31" t="s">
        <v>2409</v>
      </c>
      <c r="F4819" s="35" t="str">
        <f>INDEX('Crosswalk Particulates'!$B:$B,MATCH('2017 EPA Data'!A4819,'Crosswalk Particulates'!$A:$A,0))</f>
        <v>process-mining-industry</v>
      </c>
      <c r="G4819" s="39">
        <f>INDEX('Crosswalk Particulates'!$E:$E,MATCH('2017 EPA Data'!$B4819,'Crosswalk Particulates'!$D:$D,0))</f>
        <v>0</v>
      </c>
      <c r="H4819" s="50">
        <f t="shared" si="75"/>
        <v>0</v>
      </c>
    </row>
    <row r="4820" spans="1:8" hidden="1" x14ac:dyDescent="0.25">
      <c r="A4820" s="31" t="s">
        <v>2493</v>
      </c>
      <c r="B4820" s="31" t="s">
        <v>2505</v>
      </c>
      <c r="C4820" s="31" t="s">
        <v>2408</v>
      </c>
      <c r="D4820" s="47">
        <v>0.94055022634399998</v>
      </c>
      <c r="E4820" s="31" t="s">
        <v>2409</v>
      </c>
      <c r="F4820" s="35" t="str">
        <f>INDEX('Crosswalk Particulates'!$B:$B,MATCH('2017 EPA Data'!A4820,'Crosswalk Particulates'!$A:$A,0))</f>
        <v>process-other-industry</v>
      </c>
      <c r="G4820" s="39">
        <f>INDEX('Crosswalk Particulates'!$E:$E,MATCH('2017 EPA Data'!$B4820,'Crosswalk Particulates'!$D:$D,0))</f>
        <v>0</v>
      </c>
      <c r="H4820" s="50">
        <f t="shared" si="75"/>
        <v>0</v>
      </c>
    </row>
    <row r="4821" spans="1:8" hidden="1" x14ac:dyDescent="0.25">
      <c r="A4821" s="31" t="s">
        <v>2556</v>
      </c>
      <c r="B4821" s="31" t="s">
        <v>2517</v>
      </c>
      <c r="C4821" s="31" t="s">
        <v>2408</v>
      </c>
      <c r="D4821" s="47">
        <v>0.93564118089584003</v>
      </c>
      <c r="E4821" s="31" t="s">
        <v>2409</v>
      </c>
      <c r="F4821" s="35" t="str">
        <f>INDEX('Crosswalk Particulates'!$B:$B,MATCH('2017 EPA Data'!A4821,'Crosswalk Particulates'!$A:$A,0))</f>
        <v>Commercial Buildings Sector</v>
      </c>
      <c r="G4821" s="39">
        <f>INDEX('Crosswalk Particulates'!$E:$E,MATCH('2017 EPA Data'!$B4821,'Crosswalk Particulates'!$D:$D,0))</f>
        <v>0</v>
      </c>
      <c r="H4821" s="50">
        <f t="shared" si="75"/>
        <v>0</v>
      </c>
    </row>
    <row r="4822" spans="1:8" hidden="1" x14ac:dyDescent="0.25">
      <c r="A4822" s="31" t="s">
        <v>2438</v>
      </c>
      <c r="B4822" s="31" t="s">
        <v>2502</v>
      </c>
      <c r="C4822" s="31" t="s">
        <v>2408</v>
      </c>
      <c r="D4822" s="47">
        <v>0.93464000000000003</v>
      </c>
      <c r="E4822" s="31" t="s">
        <v>2409</v>
      </c>
      <c r="F4822" s="35" t="str">
        <f>INDEX('Crosswalk Particulates'!$B:$B,MATCH('2017 EPA Data'!A4822,'Crosswalk Particulates'!$A:$A,0))</f>
        <v>process-other-industry</v>
      </c>
      <c r="G4822" s="39">
        <f>INDEX('Crosswalk Particulates'!$E:$E,MATCH('2017 EPA Data'!$B4822,'Crosswalk Particulates'!$D:$D,0))</f>
        <v>0</v>
      </c>
      <c r="H4822" s="50">
        <f t="shared" si="75"/>
        <v>0</v>
      </c>
    </row>
    <row r="4823" spans="1:8" hidden="1" x14ac:dyDescent="0.25">
      <c r="A4823" s="31" t="s">
        <v>2555</v>
      </c>
      <c r="B4823" s="31" t="s">
        <v>2572</v>
      </c>
      <c r="C4823" s="31" t="s">
        <v>2408</v>
      </c>
      <c r="D4823" s="47">
        <v>0.93149999999999999</v>
      </c>
      <c r="E4823" s="31" t="s">
        <v>2409</v>
      </c>
      <c r="F4823" s="35" t="str">
        <f>INDEX('Crosswalk Particulates'!$B:$B,MATCH('2017 EPA Data'!A4823,'Crosswalk Particulates'!$A:$A,0))</f>
        <v>Commercial Buildings Sector</v>
      </c>
      <c r="G4823" s="39">
        <f>INDEX('Crosswalk Particulates'!$E:$E,MATCH('2017 EPA Data'!$B4823,'Crosswalk Particulates'!$D:$D,0))</f>
        <v>0</v>
      </c>
      <c r="H4823" s="50">
        <f t="shared" si="75"/>
        <v>0</v>
      </c>
    </row>
    <row r="4824" spans="1:8" hidden="1" x14ac:dyDescent="0.25">
      <c r="A4824" s="31" t="s">
        <v>2538</v>
      </c>
      <c r="B4824" s="31" t="s">
        <v>2505</v>
      </c>
      <c r="C4824" s="31" t="s">
        <v>2408</v>
      </c>
      <c r="D4824" s="47">
        <v>0.92953240000000004</v>
      </c>
      <c r="E4824" s="31" t="s">
        <v>2409</v>
      </c>
      <c r="F4824" s="35" t="str">
        <f>INDEX('Crosswalk Particulates'!$B:$B,MATCH('2017 EPA Data'!A4824,'Crosswalk Particulates'!$A:$A,0))</f>
        <v>process-mining-industry</v>
      </c>
      <c r="G4824" s="39">
        <f>INDEX('Crosswalk Particulates'!$E:$E,MATCH('2017 EPA Data'!$B4824,'Crosswalk Particulates'!$D:$D,0))</f>
        <v>0</v>
      </c>
      <c r="H4824" s="50">
        <f t="shared" si="75"/>
        <v>0</v>
      </c>
    </row>
    <row r="4825" spans="1:8" hidden="1" x14ac:dyDescent="0.25">
      <c r="A4825" s="31" t="s">
        <v>2555</v>
      </c>
      <c r="B4825" s="31" t="s">
        <v>2544</v>
      </c>
      <c r="C4825" s="31" t="s">
        <v>2408</v>
      </c>
      <c r="D4825" s="47">
        <v>0.92927300568703797</v>
      </c>
      <c r="E4825" s="31" t="s">
        <v>2409</v>
      </c>
      <c r="F4825" s="35" t="str">
        <f>INDEX('Crosswalk Particulates'!$B:$B,MATCH('2017 EPA Data'!A4825,'Crosswalk Particulates'!$A:$A,0))</f>
        <v>Commercial Buildings Sector</v>
      </c>
      <c r="G4825" s="39">
        <f>INDEX('Crosswalk Particulates'!$E:$E,MATCH('2017 EPA Data'!$B4825,'Crosswalk Particulates'!$D:$D,0))</f>
        <v>0</v>
      </c>
      <c r="H4825" s="50">
        <f t="shared" si="75"/>
        <v>0</v>
      </c>
    </row>
    <row r="4826" spans="1:8" hidden="1" x14ac:dyDescent="0.25">
      <c r="A4826" s="31" t="s">
        <v>2583</v>
      </c>
      <c r="B4826" s="31" t="s">
        <v>2544</v>
      </c>
      <c r="C4826" s="31" t="s">
        <v>2408</v>
      </c>
      <c r="D4826" s="47">
        <v>0.92748929047999995</v>
      </c>
      <c r="E4826" s="31" t="s">
        <v>2409</v>
      </c>
      <c r="F4826" s="35" t="str">
        <f>INDEX('Crosswalk Particulates'!$B:$B,MATCH('2017 EPA Data'!A4826,'Crosswalk Particulates'!$A:$A,0))</f>
        <v>Residential Buildings Sector</v>
      </c>
      <c r="G4826" s="39">
        <f>INDEX('Crosswalk Particulates'!$E:$E,MATCH('2017 EPA Data'!$B4826,'Crosswalk Particulates'!$D:$D,0))</f>
        <v>0</v>
      </c>
      <c r="H4826" s="50">
        <f t="shared" si="75"/>
        <v>0</v>
      </c>
    </row>
    <row r="4827" spans="1:8" hidden="1" x14ac:dyDescent="0.25">
      <c r="A4827" s="31" t="s">
        <v>2583</v>
      </c>
      <c r="B4827" s="31" t="s">
        <v>2620</v>
      </c>
      <c r="C4827" s="31" t="s">
        <v>2408</v>
      </c>
      <c r="D4827" s="47">
        <v>0.92748929047999995</v>
      </c>
      <c r="E4827" s="31" t="s">
        <v>2409</v>
      </c>
      <c r="F4827" s="35" t="str">
        <f>INDEX('Crosswalk Particulates'!$B:$B,MATCH('2017 EPA Data'!A4827,'Crosswalk Particulates'!$A:$A,0))</f>
        <v>Residential Buildings Sector</v>
      </c>
      <c r="G4827" s="39">
        <f>INDEX('Crosswalk Particulates'!$E:$E,MATCH('2017 EPA Data'!$B4827,'Crosswalk Particulates'!$D:$D,0))</f>
        <v>0</v>
      </c>
      <c r="H4827" s="50">
        <f t="shared" si="75"/>
        <v>0</v>
      </c>
    </row>
    <row r="4828" spans="1:8" hidden="1" x14ac:dyDescent="0.25">
      <c r="A4828" s="31" t="s">
        <v>2560</v>
      </c>
      <c r="B4828" s="31" t="s">
        <v>2597</v>
      </c>
      <c r="C4828" s="31" t="s">
        <v>2408</v>
      </c>
      <c r="D4828" s="47">
        <v>0.92204424981160005</v>
      </c>
      <c r="E4828" s="31" t="s">
        <v>2409</v>
      </c>
      <c r="F4828" s="35" t="str">
        <f>INDEX('Crosswalk Particulates'!$B:$B,MATCH('2017 EPA Data'!A4828,'Crosswalk Particulates'!$A:$A,0))</f>
        <v>Commercial Buildings Sector</v>
      </c>
      <c r="G4828" s="39">
        <f>INDEX('Crosswalk Particulates'!$E:$E,MATCH('2017 EPA Data'!$B4828,'Crosswalk Particulates'!$D:$D,0))</f>
        <v>0</v>
      </c>
      <c r="H4828" s="50">
        <f t="shared" si="75"/>
        <v>0</v>
      </c>
    </row>
    <row r="4829" spans="1:8" hidden="1" x14ac:dyDescent="0.25">
      <c r="A4829" s="31" t="s">
        <v>2483</v>
      </c>
      <c r="B4829" s="31" t="s">
        <v>2578</v>
      </c>
      <c r="C4829" s="31" t="s">
        <v>2408</v>
      </c>
      <c r="D4829" s="47">
        <v>0.91780410000000001</v>
      </c>
      <c r="E4829" s="31" t="s">
        <v>2409</v>
      </c>
      <c r="F4829" s="35" t="str">
        <f>INDEX('Crosswalk Particulates'!$B:$B,MATCH('2017 EPA Data'!A4829,'Crosswalk Particulates'!$A:$A,0))</f>
        <v>process-ngps-industry</v>
      </c>
      <c r="G4829" s="39">
        <f>INDEX('Crosswalk Particulates'!$E:$E,MATCH('2017 EPA Data'!$B4829,'Crosswalk Particulates'!$D:$D,0))</f>
        <v>0</v>
      </c>
      <c r="H4829" s="50">
        <f t="shared" si="75"/>
        <v>0</v>
      </c>
    </row>
    <row r="4830" spans="1:8" hidden="1" x14ac:dyDescent="0.25">
      <c r="A4830" s="31" t="s">
        <v>2555</v>
      </c>
      <c r="B4830" s="31" t="s">
        <v>2568</v>
      </c>
      <c r="C4830" s="31" t="s">
        <v>2408</v>
      </c>
      <c r="D4830" s="47">
        <v>0.88497899999999996</v>
      </c>
      <c r="E4830" s="31" t="s">
        <v>2409</v>
      </c>
      <c r="F4830" s="35" t="str">
        <f>INDEX('Crosswalk Particulates'!$B:$B,MATCH('2017 EPA Data'!A4830,'Crosswalk Particulates'!$A:$A,0))</f>
        <v>Commercial Buildings Sector</v>
      </c>
      <c r="G4830" s="39">
        <f>INDEX('Crosswalk Particulates'!$E:$E,MATCH('2017 EPA Data'!$B4830,'Crosswalk Particulates'!$D:$D,0))</f>
        <v>0</v>
      </c>
      <c r="H4830" s="50">
        <f t="shared" si="75"/>
        <v>0</v>
      </c>
    </row>
    <row r="4831" spans="1:8" hidden="1" x14ac:dyDescent="0.25">
      <c r="A4831" s="31" t="s">
        <v>2498</v>
      </c>
      <c r="B4831" s="31" t="s">
        <v>2665</v>
      </c>
      <c r="C4831" s="31" t="s">
        <v>2408</v>
      </c>
      <c r="D4831" s="47">
        <v>0.86983999999999995</v>
      </c>
      <c r="E4831" s="31" t="s">
        <v>2409</v>
      </c>
      <c r="F4831" s="35" t="str">
        <f>INDEX('Crosswalk Particulates'!$B:$B,MATCH('2017 EPA Data'!A4831,'Crosswalk Particulates'!$A:$A,0))</f>
        <v>process-cement-industry</v>
      </c>
      <c r="G4831" s="39">
        <f>INDEX('Crosswalk Particulates'!$E:$E,MATCH('2017 EPA Data'!$B4831,'Crosswalk Particulates'!$D:$D,0))</f>
        <v>0</v>
      </c>
      <c r="H4831" s="50">
        <f t="shared" si="75"/>
        <v>0</v>
      </c>
    </row>
    <row r="4832" spans="1:8" hidden="1" x14ac:dyDescent="0.25">
      <c r="A4832" s="31" t="s">
        <v>2491</v>
      </c>
      <c r="B4832" s="31" t="s">
        <v>2686</v>
      </c>
      <c r="C4832" s="31" t="s">
        <v>2408</v>
      </c>
      <c r="D4832" s="47">
        <v>0.8600177</v>
      </c>
      <c r="E4832" s="31" t="s">
        <v>2409</v>
      </c>
      <c r="F4832" s="35" t="str">
        <f>INDEX('Crosswalk Particulates'!$B:$B,MATCH('2017 EPA Data'!A4832,'Crosswalk Particulates'!$A:$A,0))</f>
        <v>industry-fuel-biomass</v>
      </c>
      <c r="G4832" s="39">
        <f>INDEX('Crosswalk Particulates'!$E:$E,MATCH('2017 EPA Data'!$B4832,'Crosswalk Particulates'!$D:$D,0))</f>
        <v>0</v>
      </c>
      <c r="H4832" s="50">
        <f t="shared" si="75"/>
        <v>0</v>
      </c>
    </row>
    <row r="4833" spans="1:8" hidden="1" x14ac:dyDescent="0.25">
      <c r="A4833" s="31" t="s">
        <v>2437</v>
      </c>
      <c r="B4833" s="31" t="s">
        <v>2502</v>
      </c>
      <c r="C4833" s="31" t="s">
        <v>2408</v>
      </c>
      <c r="D4833" s="47">
        <v>0.85980000000000001</v>
      </c>
      <c r="E4833" s="31" t="s">
        <v>2409</v>
      </c>
      <c r="F4833" s="35" t="str">
        <f>INDEX('Crosswalk Particulates'!$B:$B,MATCH('2017 EPA Data'!A4833,'Crosswalk Particulates'!$A:$A,0))</f>
        <v>process-other-industry</v>
      </c>
      <c r="G4833" s="39">
        <f>INDEX('Crosswalk Particulates'!$E:$E,MATCH('2017 EPA Data'!$B4833,'Crosswalk Particulates'!$D:$D,0))</f>
        <v>0</v>
      </c>
      <c r="H4833" s="50">
        <f t="shared" si="75"/>
        <v>0</v>
      </c>
    </row>
    <row r="4834" spans="1:8" hidden="1" x14ac:dyDescent="0.25">
      <c r="A4834" s="31" t="s">
        <v>2421</v>
      </c>
      <c r="B4834" s="31" t="s">
        <v>2607</v>
      </c>
      <c r="D4834" s="47">
        <v>0.843285158604</v>
      </c>
      <c r="E4834" s="31" t="s">
        <v>2413</v>
      </c>
      <c r="F4834" s="35" t="str">
        <f>INDEX('Crosswalk Particulates'!$B:$B,MATCH('2017 EPA Data'!A4834,'Crosswalk Particulates'!$A:$A,0))</f>
        <v>process-other-industry</v>
      </c>
      <c r="G4834" s="39" t="str">
        <f>INDEX('Crosswalk Particulates'!$E:$E,MATCH('2017 EPA Data'!$B4834,'Crosswalk Particulates'!$D:$D,0))</f>
        <v>BC</v>
      </c>
      <c r="H4834" s="50">
        <f t="shared" si="75"/>
        <v>765016.33715016651</v>
      </c>
    </row>
    <row r="4835" spans="1:8" hidden="1" x14ac:dyDescent="0.25">
      <c r="A4835" s="31" t="s">
        <v>2555</v>
      </c>
      <c r="B4835" s="31" t="s">
        <v>2602</v>
      </c>
      <c r="C4835" s="31" t="s">
        <v>2408</v>
      </c>
      <c r="D4835" s="47">
        <v>0.84</v>
      </c>
      <c r="E4835" s="31" t="s">
        <v>2409</v>
      </c>
      <c r="F4835" s="35" t="str">
        <f>INDEX('Crosswalk Particulates'!$B:$B,MATCH('2017 EPA Data'!A4835,'Crosswalk Particulates'!$A:$A,0))</f>
        <v>Commercial Buildings Sector</v>
      </c>
      <c r="G4835" s="39">
        <f>INDEX('Crosswalk Particulates'!$E:$E,MATCH('2017 EPA Data'!$B4835,'Crosswalk Particulates'!$D:$D,0))</f>
        <v>0</v>
      </c>
      <c r="H4835" s="50">
        <f t="shared" si="75"/>
        <v>0</v>
      </c>
    </row>
    <row r="4836" spans="1:8" hidden="1" x14ac:dyDescent="0.25">
      <c r="A4836" s="31" t="s">
        <v>2522</v>
      </c>
      <c r="B4836" s="31" t="s">
        <v>2517</v>
      </c>
      <c r="C4836" s="31" t="s">
        <v>2408</v>
      </c>
      <c r="D4836" s="47">
        <v>0.82281793051420005</v>
      </c>
      <c r="E4836" s="31" t="s">
        <v>2409</v>
      </c>
      <c r="F4836" s="35" t="str">
        <f>INDEX('Crosswalk Particulates'!$B:$B,MATCH('2017 EPA Data'!A4836,'Crosswalk Particulates'!$A:$A,0))</f>
        <v>Residential Buildings Sector</v>
      </c>
      <c r="G4836" s="39">
        <f>INDEX('Crosswalk Particulates'!$E:$E,MATCH('2017 EPA Data'!$B4836,'Crosswalk Particulates'!$D:$D,0))</f>
        <v>0</v>
      </c>
      <c r="H4836" s="50">
        <f t="shared" si="75"/>
        <v>0</v>
      </c>
    </row>
    <row r="4837" spans="1:8" hidden="1" x14ac:dyDescent="0.25">
      <c r="A4837" s="31" t="s">
        <v>2522</v>
      </c>
      <c r="B4837" s="31" t="s">
        <v>2516</v>
      </c>
      <c r="C4837" s="31" t="s">
        <v>2408</v>
      </c>
      <c r="D4837" s="47">
        <v>0.82281793051420005</v>
      </c>
      <c r="E4837" s="31" t="s">
        <v>2409</v>
      </c>
      <c r="F4837" s="35" t="str">
        <f>INDEX('Crosswalk Particulates'!$B:$B,MATCH('2017 EPA Data'!A4837,'Crosswalk Particulates'!$A:$A,0))</f>
        <v>Residential Buildings Sector</v>
      </c>
      <c r="G4837" s="39">
        <f>INDEX('Crosswalk Particulates'!$E:$E,MATCH('2017 EPA Data'!$B4837,'Crosswalk Particulates'!$D:$D,0))</f>
        <v>0</v>
      </c>
      <c r="H4837" s="50">
        <f t="shared" si="75"/>
        <v>0</v>
      </c>
    </row>
    <row r="4838" spans="1:8" hidden="1" x14ac:dyDescent="0.25">
      <c r="A4838" s="31" t="s">
        <v>2522</v>
      </c>
      <c r="B4838" s="31" t="s">
        <v>2620</v>
      </c>
      <c r="C4838" s="31" t="s">
        <v>2408</v>
      </c>
      <c r="D4838" s="47">
        <v>0.82281793051420005</v>
      </c>
      <c r="E4838" s="31" t="s">
        <v>2409</v>
      </c>
      <c r="F4838" s="35" t="str">
        <f>INDEX('Crosswalk Particulates'!$B:$B,MATCH('2017 EPA Data'!A4838,'Crosswalk Particulates'!$A:$A,0))</f>
        <v>Residential Buildings Sector</v>
      </c>
      <c r="G4838" s="39">
        <f>INDEX('Crosswalk Particulates'!$E:$E,MATCH('2017 EPA Data'!$B4838,'Crosswalk Particulates'!$D:$D,0))</f>
        <v>0</v>
      </c>
      <c r="H4838" s="50">
        <f t="shared" si="75"/>
        <v>0</v>
      </c>
    </row>
    <row r="4839" spans="1:8" hidden="1" x14ac:dyDescent="0.25">
      <c r="A4839" s="31" t="s">
        <v>2522</v>
      </c>
      <c r="B4839" s="31" t="s">
        <v>2544</v>
      </c>
      <c r="C4839" s="31" t="s">
        <v>2408</v>
      </c>
      <c r="D4839" s="47">
        <v>0.82281793051420005</v>
      </c>
      <c r="E4839" s="31" t="s">
        <v>2409</v>
      </c>
      <c r="F4839" s="35" t="str">
        <f>INDEX('Crosswalk Particulates'!$B:$B,MATCH('2017 EPA Data'!A4839,'Crosswalk Particulates'!$A:$A,0))</f>
        <v>Residential Buildings Sector</v>
      </c>
      <c r="G4839" s="39">
        <f>INDEX('Crosswalk Particulates'!$E:$E,MATCH('2017 EPA Data'!$B4839,'Crosswalk Particulates'!$D:$D,0))</f>
        <v>0</v>
      </c>
      <c r="H4839" s="50">
        <f t="shared" si="75"/>
        <v>0</v>
      </c>
    </row>
    <row r="4840" spans="1:8" hidden="1" x14ac:dyDescent="0.25">
      <c r="A4840" s="31" t="s">
        <v>2522</v>
      </c>
      <c r="B4840" s="31" t="s">
        <v>2519</v>
      </c>
      <c r="C4840" s="31" t="s">
        <v>2408</v>
      </c>
      <c r="D4840" s="47">
        <v>0.82281793051420005</v>
      </c>
      <c r="E4840" s="31" t="s">
        <v>2409</v>
      </c>
      <c r="F4840" s="35" t="str">
        <f>INDEX('Crosswalk Particulates'!$B:$B,MATCH('2017 EPA Data'!A4840,'Crosswalk Particulates'!$A:$A,0))</f>
        <v>Residential Buildings Sector</v>
      </c>
      <c r="G4840" s="39">
        <f>INDEX('Crosswalk Particulates'!$E:$E,MATCH('2017 EPA Data'!$B4840,'Crosswalk Particulates'!$D:$D,0))</f>
        <v>0</v>
      </c>
      <c r="H4840" s="50">
        <f t="shared" si="75"/>
        <v>0</v>
      </c>
    </row>
    <row r="4841" spans="1:8" hidden="1" x14ac:dyDescent="0.25">
      <c r="A4841" s="31" t="s">
        <v>2522</v>
      </c>
      <c r="B4841" s="31" t="s">
        <v>2586</v>
      </c>
      <c r="C4841" s="31" t="s">
        <v>2408</v>
      </c>
      <c r="D4841" s="47">
        <v>0.82281793051420005</v>
      </c>
      <c r="E4841" s="31" t="s">
        <v>2409</v>
      </c>
      <c r="F4841" s="35" t="str">
        <f>INDEX('Crosswalk Particulates'!$B:$B,MATCH('2017 EPA Data'!A4841,'Crosswalk Particulates'!$A:$A,0))</f>
        <v>Residential Buildings Sector</v>
      </c>
      <c r="G4841" s="39">
        <f>INDEX('Crosswalk Particulates'!$E:$E,MATCH('2017 EPA Data'!$B4841,'Crosswalk Particulates'!$D:$D,0))</f>
        <v>0</v>
      </c>
      <c r="H4841" s="50">
        <f t="shared" si="75"/>
        <v>0</v>
      </c>
    </row>
    <row r="4842" spans="1:8" hidden="1" x14ac:dyDescent="0.25">
      <c r="A4842" s="31" t="s">
        <v>2486</v>
      </c>
      <c r="B4842" s="31" t="s">
        <v>2593</v>
      </c>
      <c r="C4842" s="31" t="s">
        <v>2408</v>
      </c>
      <c r="D4842" s="47">
        <v>0.82120000000000004</v>
      </c>
      <c r="E4842" s="31" t="s">
        <v>2409</v>
      </c>
      <c r="F4842" s="35" t="str">
        <f>INDEX('Crosswalk Particulates'!$B:$B,MATCH('2017 EPA Data'!A4842,'Crosswalk Particulates'!$A:$A,0))</f>
        <v>process-other-industry</v>
      </c>
      <c r="G4842" s="39">
        <f>INDEX('Crosswalk Particulates'!$E:$E,MATCH('2017 EPA Data'!$B4842,'Crosswalk Particulates'!$D:$D,0))</f>
        <v>0</v>
      </c>
      <c r="H4842" s="50">
        <f t="shared" si="75"/>
        <v>0</v>
      </c>
    </row>
    <row r="4843" spans="1:8" hidden="1" x14ac:dyDescent="0.25">
      <c r="A4843" s="31" t="s">
        <v>2483</v>
      </c>
      <c r="B4843" s="31" t="s">
        <v>2544</v>
      </c>
      <c r="C4843" s="31" t="s">
        <v>2408</v>
      </c>
      <c r="D4843" s="47">
        <v>0.82059215367000005</v>
      </c>
      <c r="E4843" s="31" t="s">
        <v>2409</v>
      </c>
      <c r="F4843" s="35" t="str">
        <f>INDEX('Crosswalk Particulates'!$B:$B,MATCH('2017 EPA Data'!A4843,'Crosswalk Particulates'!$A:$A,0))</f>
        <v>process-ngps-industry</v>
      </c>
      <c r="G4843" s="39">
        <f>INDEX('Crosswalk Particulates'!$E:$E,MATCH('2017 EPA Data'!$B4843,'Crosswalk Particulates'!$D:$D,0))</f>
        <v>0</v>
      </c>
      <c r="H4843" s="50">
        <f t="shared" si="75"/>
        <v>0</v>
      </c>
    </row>
    <row r="4844" spans="1:8" hidden="1" x14ac:dyDescent="0.25">
      <c r="A4844" s="31" t="s">
        <v>2583</v>
      </c>
      <c r="B4844" s="31" t="s">
        <v>2519</v>
      </c>
      <c r="C4844" s="31" t="s">
        <v>2408</v>
      </c>
      <c r="D4844" s="47">
        <v>0.81824099764448099</v>
      </c>
      <c r="E4844" s="31" t="s">
        <v>2409</v>
      </c>
      <c r="F4844" s="35" t="str">
        <f>INDEX('Crosswalk Particulates'!$B:$B,MATCH('2017 EPA Data'!A4844,'Crosswalk Particulates'!$A:$A,0))</f>
        <v>Residential Buildings Sector</v>
      </c>
      <c r="G4844" s="39">
        <f>INDEX('Crosswalk Particulates'!$E:$E,MATCH('2017 EPA Data'!$B4844,'Crosswalk Particulates'!$D:$D,0))</f>
        <v>0</v>
      </c>
      <c r="H4844" s="50">
        <f t="shared" si="75"/>
        <v>0</v>
      </c>
    </row>
    <row r="4845" spans="1:8" hidden="1" x14ac:dyDescent="0.25">
      <c r="A4845" s="31" t="s">
        <v>2486</v>
      </c>
      <c r="B4845" s="31" t="s">
        <v>2621</v>
      </c>
      <c r="C4845" s="31" t="s">
        <v>2408</v>
      </c>
      <c r="D4845" s="47">
        <v>0.80735601300000004</v>
      </c>
      <c r="E4845" s="31" t="s">
        <v>2409</v>
      </c>
      <c r="F4845" s="35" t="str">
        <f>INDEX('Crosswalk Particulates'!$B:$B,MATCH('2017 EPA Data'!A4845,'Crosswalk Particulates'!$A:$A,0))</f>
        <v>process-other-industry</v>
      </c>
      <c r="G4845" s="39">
        <f>INDEX('Crosswalk Particulates'!$E:$E,MATCH('2017 EPA Data'!$B4845,'Crosswalk Particulates'!$D:$D,0))</f>
        <v>0</v>
      </c>
      <c r="H4845" s="50">
        <f t="shared" si="75"/>
        <v>0</v>
      </c>
    </row>
    <row r="4846" spans="1:8" hidden="1" x14ac:dyDescent="0.25">
      <c r="A4846" s="31" t="s">
        <v>2523</v>
      </c>
      <c r="B4846" s="31" t="s">
        <v>2652</v>
      </c>
      <c r="C4846" s="31" t="s">
        <v>2408</v>
      </c>
      <c r="D4846" s="47">
        <v>0.80715921999999996</v>
      </c>
      <c r="E4846" s="31" t="s">
        <v>2409</v>
      </c>
      <c r="F4846" s="35" t="str">
        <f>INDEX('Crosswalk Particulates'!$B:$B,MATCH('2017 EPA Data'!A4846,'Crosswalk Particulates'!$A:$A,0))</f>
        <v>industry-fuel-other</v>
      </c>
      <c r="G4846" s="39">
        <f>INDEX('Crosswalk Particulates'!$E:$E,MATCH('2017 EPA Data'!$B4846,'Crosswalk Particulates'!$D:$D,0))</f>
        <v>0</v>
      </c>
      <c r="H4846" s="50">
        <f t="shared" si="75"/>
        <v>0</v>
      </c>
    </row>
    <row r="4847" spans="1:8" hidden="1" x14ac:dyDescent="0.25">
      <c r="A4847" s="31" t="s">
        <v>2463</v>
      </c>
      <c r="B4847" s="31" t="s">
        <v>2613</v>
      </c>
      <c r="C4847" s="31" t="s">
        <v>2408</v>
      </c>
      <c r="D4847" s="47">
        <v>0.8</v>
      </c>
      <c r="E4847" s="31" t="s">
        <v>2409</v>
      </c>
      <c r="F4847" s="35" t="str">
        <f>INDEX('Crosswalk Particulates'!$B:$B,MATCH('2017 EPA Data'!A4847,'Crosswalk Particulates'!$A:$A,0))</f>
        <v>process-other-industry</v>
      </c>
      <c r="G4847" s="39">
        <f>INDEX('Crosswalk Particulates'!$E:$E,MATCH('2017 EPA Data'!$B4847,'Crosswalk Particulates'!$D:$D,0))</f>
        <v>0</v>
      </c>
      <c r="H4847" s="50">
        <f t="shared" si="75"/>
        <v>0</v>
      </c>
    </row>
    <row r="4848" spans="1:8" hidden="1" x14ac:dyDescent="0.25">
      <c r="A4848" s="31" t="s">
        <v>2493</v>
      </c>
      <c r="B4848" s="31" t="s">
        <v>2609</v>
      </c>
      <c r="C4848" s="31" t="s">
        <v>2408</v>
      </c>
      <c r="D4848" s="47">
        <v>0.8</v>
      </c>
      <c r="E4848" s="31" t="s">
        <v>2409</v>
      </c>
      <c r="F4848" s="35" t="str">
        <f>INDEX('Crosswalk Particulates'!$B:$B,MATCH('2017 EPA Data'!A4848,'Crosswalk Particulates'!$A:$A,0))</f>
        <v>process-other-industry</v>
      </c>
      <c r="G4848" s="39">
        <f>INDEX('Crosswalk Particulates'!$E:$E,MATCH('2017 EPA Data'!$B4848,'Crosswalk Particulates'!$D:$D,0))</f>
        <v>0</v>
      </c>
      <c r="H4848" s="50">
        <f t="shared" si="75"/>
        <v>0</v>
      </c>
    </row>
    <row r="4849" spans="1:8" hidden="1" x14ac:dyDescent="0.25">
      <c r="A4849" s="31" t="s">
        <v>2486</v>
      </c>
      <c r="B4849" s="31" t="s">
        <v>2466</v>
      </c>
      <c r="C4849" s="31" t="s">
        <v>2408</v>
      </c>
      <c r="D4849" s="47">
        <v>0.79932999999999998</v>
      </c>
      <c r="E4849" s="31" t="s">
        <v>2409</v>
      </c>
      <c r="F4849" s="35" t="str">
        <f>INDEX('Crosswalk Particulates'!$B:$B,MATCH('2017 EPA Data'!A4849,'Crosswalk Particulates'!$A:$A,0))</f>
        <v>process-other-industry</v>
      </c>
      <c r="G4849" s="39">
        <f>INDEX('Crosswalk Particulates'!$E:$E,MATCH('2017 EPA Data'!$B4849,'Crosswalk Particulates'!$D:$D,0))</f>
        <v>0</v>
      </c>
      <c r="H4849" s="50">
        <f t="shared" si="75"/>
        <v>0</v>
      </c>
    </row>
    <row r="4850" spans="1:8" hidden="1" x14ac:dyDescent="0.25">
      <c r="A4850" s="31" t="s">
        <v>2487</v>
      </c>
      <c r="B4850" s="31" t="s">
        <v>2526</v>
      </c>
      <c r="C4850" s="31" t="s">
        <v>2408</v>
      </c>
      <c r="D4850" s="47">
        <v>0.79908855861964301</v>
      </c>
      <c r="E4850" s="31" t="s">
        <v>2409</v>
      </c>
      <c r="F4850" s="35" t="str">
        <f>INDEX('Crosswalk Particulates'!$B:$B,MATCH('2017 EPA Data'!A4850,'Crosswalk Particulates'!$A:$A,0))</f>
        <v>industry-fuel-coal</v>
      </c>
      <c r="G4850" s="39">
        <f>INDEX('Crosswalk Particulates'!$E:$E,MATCH('2017 EPA Data'!$B4850,'Crosswalk Particulates'!$D:$D,0))</f>
        <v>0</v>
      </c>
      <c r="H4850" s="50">
        <f t="shared" si="75"/>
        <v>0</v>
      </c>
    </row>
    <row r="4851" spans="1:8" hidden="1" x14ac:dyDescent="0.25">
      <c r="A4851" s="31" t="s">
        <v>2486</v>
      </c>
      <c r="B4851" s="31" t="s">
        <v>2636</v>
      </c>
      <c r="C4851" s="31" t="s">
        <v>2408</v>
      </c>
      <c r="D4851" s="47">
        <v>0.79828279999999996</v>
      </c>
      <c r="E4851" s="31" t="s">
        <v>2409</v>
      </c>
      <c r="F4851" s="35" t="str">
        <f>INDEX('Crosswalk Particulates'!$B:$B,MATCH('2017 EPA Data'!A4851,'Crosswalk Particulates'!$A:$A,0))</f>
        <v>process-other-industry</v>
      </c>
      <c r="G4851" s="39">
        <f>INDEX('Crosswalk Particulates'!$E:$E,MATCH('2017 EPA Data'!$B4851,'Crosswalk Particulates'!$D:$D,0))</f>
        <v>0</v>
      </c>
      <c r="H4851" s="50">
        <f t="shared" si="75"/>
        <v>0</v>
      </c>
    </row>
    <row r="4852" spans="1:8" hidden="1" x14ac:dyDescent="0.25">
      <c r="A4852" s="31" t="s">
        <v>2456</v>
      </c>
      <c r="B4852" s="31" t="s">
        <v>2749</v>
      </c>
      <c r="C4852" s="31" t="s">
        <v>2408</v>
      </c>
      <c r="D4852" s="47">
        <v>0.79816192532999997</v>
      </c>
      <c r="E4852" s="31" t="s">
        <v>2409</v>
      </c>
      <c r="F4852" s="35" t="str">
        <f>INDEX('Crosswalk Particulates'!$B:$B,MATCH('2017 EPA Data'!A4852,'Crosswalk Particulates'!$A:$A,0))</f>
        <v>Electricity Sector</v>
      </c>
      <c r="G4852" s="39">
        <f>INDEX('Crosswalk Particulates'!$E:$E,MATCH('2017 EPA Data'!$B4852,'Crosswalk Particulates'!$D:$D,0))</f>
        <v>0</v>
      </c>
      <c r="H4852" s="50">
        <f t="shared" si="75"/>
        <v>0</v>
      </c>
    </row>
    <row r="4853" spans="1:8" hidden="1" x14ac:dyDescent="0.25">
      <c r="A4853" s="31" t="s">
        <v>2410</v>
      </c>
      <c r="B4853" s="31" t="s">
        <v>2686</v>
      </c>
      <c r="C4853" s="31" t="s">
        <v>2408</v>
      </c>
      <c r="D4853" s="47">
        <v>0.79200000000000004</v>
      </c>
      <c r="E4853" s="31" t="s">
        <v>2409</v>
      </c>
      <c r="F4853" s="35" t="str">
        <f>INDEX('Crosswalk Particulates'!$B:$B,MATCH('2017 EPA Data'!A4853,'Crosswalk Particulates'!$A:$A,0))</f>
        <v>process-other-industry</v>
      </c>
      <c r="G4853" s="39">
        <f>INDEX('Crosswalk Particulates'!$E:$E,MATCH('2017 EPA Data'!$B4853,'Crosswalk Particulates'!$D:$D,0))</f>
        <v>0</v>
      </c>
      <c r="H4853" s="50">
        <f t="shared" si="75"/>
        <v>0</v>
      </c>
    </row>
    <row r="4854" spans="1:8" hidden="1" x14ac:dyDescent="0.25">
      <c r="A4854" s="31" t="s">
        <v>2522</v>
      </c>
      <c r="B4854" s="31" t="s">
        <v>2534</v>
      </c>
      <c r="C4854" s="31" t="s">
        <v>2408</v>
      </c>
      <c r="D4854" s="47">
        <v>0.77768483174000003</v>
      </c>
      <c r="E4854" s="31" t="s">
        <v>2409</v>
      </c>
      <c r="F4854" s="35" t="str">
        <f>INDEX('Crosswalk Particulates'!$B:$B,MATCH('2017 EPA Data'!A4854,'Crosswalk Particulates'!$A:$A,0))</f>
        <v>Residential Buildings Sector</v>
      </c>
      <c r="G4854" s="39">
        <f>INDEX('Crosswalk Particulates'!$E:$E,MATCH('2017 EPA Data'!$B4854,'Crosswalk Particulates'!$D:$D,0))</f>
        <v>0</v>
      </c>
      <c r="H4854" s="50">
        <f t="shared" si="75"/>
        <v>0</v>
      </c>
    </row>
    <row r="4855" spans="1:8" hidden="1" x14ac:dyDescent="0.25">
      <c r="A4855" s="31" t="s">
        <v>2410</v>
      </c>
      <c r="B4855" s="31" t="s">
        <v>2626</v>
      </c>
      <c r="C4855" s="31" t="s">
        <v>2408</v>
      </c>
      <c r="D4855" s="47">
        <v>0.76892849498600002</v>
      </c>
      <c r="E4855" s="31" t="s">
        <v>2409</v>
      </c>
      <c r="F4855" s="35" t="str">
        <f>INDEX('Crosswalk Particulates'!$B:$B,MATCH('2017 EPA Data'!A4855,'Crosswalk Particulates'!$A:$A,0))</f>
        <v>process-other-industry</v>
      </c>
      <c r="G4855" s="39">
        <f>INDEX('Crosswalk Particulates'!$E:$E,MATCH('2017 EPA Data'!$B4855,'Crosswalk Particulates'!$D:$D,0))</f>
        <v>0</v>
      </c>
      <c r="H4855" s="50">
        <f t="shared" si="75"/>
        <v>0</v>
      </c>
    </row>
    <row r="4856" spans="1:8" hidden="1" x14ac:dyDescent="0.25">
      <c r="A4856" s="31" t="s">
        <v>2472</v>
      </c>
      <c r="B4856" s="31" t="s">
        <v>2718</v>
      </c>
      <c r="C4856" s="31" t="s">
        <v>2408</v>
      </c>
      <c r="D4856" s="47">
        <v>0.76497083028500001</v>
      </c>
      <c r="E4856" s="31" t="s">
        <v>2409</v>
      </c>
      <c r="F4856" s="35" t="str">
        <f>INDEX('Crosswalk Particulates'!$B:$B,MATCH('2017 EPA Data'!A4856,'Crosswalk Particulates'!$A:$A,0))</f>
        <v>Electricity Sector</v>
      </c>
      <c r="G4856" s="39">
        <f>INDEX('Crosswalk Particulates'!$E:$E,MATCH('2017 EPA Data'!$B4856,'Crosswalk Particulates'!$D:$D,0))</f>
        <v>0</v>
      </c>
      <c r="H4856" s="50">
        <f t="shared" si="75"/>
        <v>0</v>
      </c>
    </row>
    <row r="4857" spans="1:8" hidden="1" x14ac:dyDescent="0.25">
      <c r="A4857" s="31" t="s">
        <v>2556</v>
      </c>
      <c r="B4857" s="31" t="s">
        <v>2671</v>
      </c>
      <c r="C4857" s="31" t="s">
        <v>2408</v>
      </c>
      <c r="D4857" s="47">
        <v>0.76395745685799998</v>
      </c>
      <c r="E4857" s="31" t="s">
        <v>2409</v>
      </c>
      <c r="F4857" s="35" t="str">
        <f>INDEX('Crosswalk Particulates'!$B:$B,MATCH('2017 EPA Data'!A4857,'Crosswalk Particulates'!$A:$A,0))</f>
        <v>Commercial Buildings Sector</v>
      </c>
      <c r="G4857" s="39">
        <f>INDEX('Crosswalk Particulates'!$E:$E,MATCH('2017 EPA Data'!$B4857,'Crosswalk Particulates'!$D:$D,0))</f>
        <v>0</v>
      </c>
      <c r="H4857" s="50">
        <f t="shared" si="75"/>
        <v>0</v>
      </c>
    </row>
    <row r="4858" spans="1:8" hidden="1" x14ac:dyDescent="0.25">
      <c r="A4858" s="31" t="s">
        <v>2437</v>
      </c>
      <c r="B4858" s="31" t="s">
        <v>2521</v>
      </c>
      <c r="D4858" s="47">
        <v>0.75914215179319999</v>
      </c>
      <c r="E4858" s="31" t="s">
        <v>2413</v>
      </c>
      <c r="F4858" s="35" t="str">
        <f>INDEX('Crosswalk Particulates'!$B:$B,MATCH('2017 EPA Data'!A4858,'Crosswalk Particulates'!$A:$A,0))</f>
        <v>process-other-industry</v>
      </c>
      <c r="G4858" s="39">
        <f>INDEX('Crosswalk Particulates'!$E:$E,MATCH('2017 EPA Data'!$B4858,'Crosswalk Particulates'!$D:$D,0))</f>
        <v>0</v>
      </c>
      <c r="H4858" s="50">
        <f t="shared" si="75"/>
        <v>688682.99461421929</v>
      </c>
    </row>
    <row r="4859" spans="1:8" hidden="1" x14ac:dyDescent="0.25">
      <c r="A4859" s="31" t="s">
        <v>2556</v>
      </c>
      <c r="B4859" s="31" t="s">
        <v>2516</v>
      </c>
      <c r="C4859" s="31" t="s">
        <v>2408</v>
      </c>
      <c r="D4859" s="47">
        <v>0.75840062611671999</v>
      </c>
      <c r="E4859" s="31" t="s">
        <v>2409</v>
      </c>
      <c r="F4859" s="35" t="str">
        <f>INDEX('Crosswalk Particulates'!$B:$B,MATCH('2017 EPA Data'!A4859,'Crosswalk Particulates'!$A:$A,0))</f>
        <v>Commercial Buildings Sector</v>
      </c>
      <c r="G4859" s="39">
        <f>INDEX('Crosswalk Particulates'!$E:$E,MATCH('2017 EPA Data'!$B4859,'Crosswalk Particulates'!$D:$D,0))</f>
        <v>0</v>
      </c>
      <c r="H4859" s="50">
        <f t="shared" si="75"/>
        <v>0</v>
      </c>
    </row>
    <row r="4860" spans="1:8" hidden="1" x14ac:dyDescent="0.25">
      <c r="A4860" s="31" t="s">
        <v>2498</v>
      </c>
      <c r="B4860" s="31" t="s">
        <v>2534</v>
      </c>
      <c r="C4860" s="31" t="s">
        <v>2408</v>
      </c>
      <c r="D4860" s="47">
        <v>0.75278947000999996</v>
      </c>
      <c r="E4860" s="31" t="s">
        <v>2409</v>
      </c>
      <c r="F4860" s="35" t="str">
        <f>INDEX('Crosswalk Particulates'!$B:$B,MATCH('2017 EPA Data'!A4860,'Crosswalk Particulates'!$A:$A,0))</f>
        <v>process-cement-industry</v>
      </c>
      <c r="G4860" s="39">
        <f>INDEX('Crosswalk Particulates'!$E:$E,MATCH('2017 EPA Data'!$B4860,'Crosswalk Particulates'!$D:$D,0))</f>
        <v>0</v>
      </c>
      <c r="H4860" s="50">
        <f t="shared" si="75"/>
        <v>0</v>
      </c>
    </row>
    <row r="4861" spans="1:8" hidden="1" x14ac:dyDescent="0.25">
      <c r="A4861" s="31" t="s">
        <v>2444</v>
      </c>
      <c r="B4861" s="31" t="s">
        <v>2611</v>
      </c>
      <c r="C4861" s="31" t="s">
        <v>2408</v>
      </c>
      <c r="D4861" s="47">
        <v>0.75</v>
      </c>
      <c r="E4861" s="31" t="s">
        <v>2409</v>
      </c>
      <c r="F4861" s="35" t="str">
        <f>INDEX('Crosswalk Particulates'!$B:$B,MATCH('2017 EPA Data'!A4861,'Crosswalk Particulates'!$A:$A,0))</f>
        <v>process-other-industry</v>
      </c>
      <c r="G4861" s="39">
        <f>INDEX('Crosswalk Particulates'!$E:$E,MATCH('2017 EPA Data'!$B4861,'Crosswalk Particulates'!$D:$D,0))</f>
        <v>0</v>
      </c>
      <c r="H4861" s="50">
        <f t="shared" si="75"/>
        <v>0</v>
      </c>
    </row>
    <row r="4862" spans="1:8" hidden="1" x14ac:dyDescent="0.25">
      <c r="A4862" s="31" t="s">
        <v>2538</v>
      </c>
      <c r="B4862" s="31" t="s">
        <v>2564</v>
      </c>
      <c r="C4862" s="31" t="s">
        <v>2408</v>
      </c>
      <c r="D4862" s="47">
        <v>0.74602440000000003</v>
      </c>
      <c r="E4862" s="31" t="s">
        <v>2409</v>
      </c>
      <c r="F4862" s="35" t="str">
        <f>INDEX('Crosswalk Particulates'!$B:$B,MATCH('2017 EPA Data'!A4862,'Crosswalk Particulates'!$A:$A,0))</f>
        <v>process-mining-industry</v>
      </c>
      <c r="G4862" s="39">
        <f>INDEX('Crosswalk Particulates'!$E:$E,MATCH('2017 EPA Data'!$B4862,'Crosswalk Particulates'!$D:$D,0))</f>
        <v>0</v>
      </c>
      <c r="H4862" s="50">
        <f t="shared" si="75"/>
        <v>0</v>
      </c>
    </row>
    <row r="4863" spans="1:8" hidden="1" x14ac:dyDescent="0.25">
      <c r="A4863" s="31" t="s">
        <v>2437</v>
      </c>
      <c r="B4863" s="31" t="s">
        <v>2453</v>
      </c>
      <c r="C4863" s="31" t="s">
        <v>2408</v>
      </c>
      <c r="D4863" s="47">
        <v>0.73</v>
      </c>
      <c r="E4863" s="31" t="s">
        <v>2409</v>
      </c>
      <c r="F4863" s="35" t="str">
        <f>INDEX('Crosswalk Particulates'!$B:$B,MATCH('2017 EPA Data'!A4863,'Crosswalk Particulates'!$A:$A,0))</f>
        <v>process-other-industry</v>
      </c>
      <c r="G4863" s="39">
        <f>INDEX('Crosswalk Particulates'!$E:$E,MATCH('2017 EPA Data'!$B4863,'Crosswalk Particulates'!$D:$D,0))</f>
        <v>0</v>
      </c>
      <c r="H4863" s="50">
        <f t="shared" si="75"/>
        <v>0</v>
      </c>
    </row>
    <row r="4864" spans="1:8" hidden="1" x14ac:dyDescent="0.25">
      <c r="A4864" s="31" t="s">
        <v>2492</v>
      </c>
      <c r="B4864" s="31" t="s">
        <v>2506</v>
      </c>
      <c r="C4864" s="31" t="s">
        <v>2448</v>
      </c>
      <c r="D4864" s="47">
        <v>0.72823490000000002</v>
      </c>
      <c r="E4864" s="31" t="s">
        <v>2413</v>
      </c>
      <c r="F4864" s="35" t="str">
        <f>INDEX('Crosswalk Particulates'!$B:$B,MATCH('2017 EPA Data'!A4864,'Crosswalk Particulates'!$A:$A,0))</f>
        <v>Commercial Buildings Sector</v>
      </c>
      <c r="G4864" s="39" t="str">
        <f>INDEX('Crosswalk Particulates'!$E:$E,MATCH('2017 EPA Data'!$B4864,'Crosswalk Particulates'!$D:$D,0))</f>
        <v>SOx</v>
      </c>
      <c r="H4864" s="50">
        <f t="shared" si="75"/>
        <v>660644.37408714439</v>
      </c>
    </row>
    <row r="4865" spans="1:8" hidden="1" x14ac:dyDescent="0.25">
      <c r="A4865" s="31" t="s">
        <v>2491</v>
      </c>
      <c r="B4865" s="31" t="s">
        <v>2666</v>
      </c>
      <c r="C4865" s="31" t="s">
        <v>2408</v>
      </c>
      <c r="D4865" s="47">
        <v>0.72661408302733199</v>
      </c>
      <c r="E4865" s="31" t="s">
        <v>2409</v>
      </c>
      <c r="F4865" s="35" t="str">
        <f>INDEX('Crosswalk Particulates'!$B:$B,MATCH('2017 EPA Data'!A4865,'Crosswalk Particulates'!$A:$A,0))</f>
        <v>industry-fuel-biomass</v>
      </c>
      <c r="G4865" s="39">
        <f>INDEX('Crosswalk Particulates'!$E:$E,MATCH('2017 EPA Data'!$B4865,'Crosswalk Particulates'!$D:$D,0))</f>
        <v>0</v>
      </c>
      <c r="H4865" s="50">
        <f t="shared" si="75"/>
        <v>0</v>
      </c>
    </row>
    <row r="4866" spans="1:8" hidden="1" x14ac:dyDescent="0.25">
      <c r="A4866" s="31" t="s">
        <v>2556</v>
      </c>
      <c r="B4866" s="31" t="s">
        <v>2544</v>
      </c>
      <c r="C4866" s="31" t="s">
        <v>2408</v>
      </c>
      <c r="D4866" s="47">
        <v>0.72100160708352001</v>
      </c>
      <c r="E4866" s="31" t="s">
        <v>2409</v>
      </c>
      <c r="F4866" s="35" t="str">
        <f>INDEX('Crosswalk Particulates'!$B:$B,MATCH('2017 EPA Data'!A4866,'Crosswalk Particulates'!$A:$A,0))</f>
        <v>Commercial Buildings Sector</v>
      </c>
      <c r="G4866" s="39">
        <f>INDEX('Crosswalk Particulates'!$E:$E,MATCH('2017 EPA Data'!$B4866,'Crosswalk Particulates'!$D:$D,0))</f>
        <v>0</v>
      </c>
      <c r="H4866" s="50">
        <f t="shared" si="75"/>
        <v>0</v>
      </c>
    </row>
    <row r="4867" spans="1:8" hidden="1" x14ac:dyDescent="0.25">
      <c r="A4867" s="31" t="s">
        <v>2555</v>
      </c>
      <c r="B4867" s="31" t="s">
        <v>2649</v>
      </c>
      <c r="C4867" s="31" t="s">
        <v>2408</v>
      </c>
      <c r="D4867" s="47">
        <v>0.71940000000000004</v>
      </c>
      <c r="E4867" s="31" t="s">
        <v>2409</v>
      </c>
      <c r="F4867" s="35" t="str">
        <f>INDEX('Crosswalk Particulates'!$B:$B,MATCH('2017 EPA Data'!A4867,'Crosswalk Particulates'!$A:$A,0))</f>
        <v>Commercial Buildings Sector</v>
      </c>
      <c r="G4867" s="39">
        <f>INDEX('Crosswalk Particulates'!$E:$E,MATCH('2017 EPA Data'!$B4867,'Crosswalk Particulates'!$D:$D,0))</f>
        <v>0</v>
      </c>
      <c r="H4867" s="50">
        <f t="shared" si="75"/>
        <v>0</v>
      </c>
    </row>
    <row r="4868" spans="1:8" hidden="1" x14ac:dyDescent="0.25">
      <c r="A4868" s="31" t="s">
        <v>2438</v>
      </c>
      <c r="B4868" s="31" t="s">
        <v>2547</v>
      </c>
      <c r="C4868" s="31" t="s">
        <v>2408</v>
      </c>
      <c r="D4868" s="47">
        <v>0.71775019205799995</v>
      </c>
      <c r="E4868" s="31" t="s">
        <v>2409</v>
      </c>
      <c r="F4868" s="35" t="str">
        <f>INDEX('Crosswalk Particulates'!$B:$B,MATCH('2017 EPA Data'!A4868,'Crosswalk Particulates'!$A:$A,0))</f>
        <v>process-other-industry</v>
      </c>
      <c r="G4868" s="39">
        <f>INDEX('Crosswalk Particulates'!$E:$E,MATCH('2017 EPA Data'!$B4868,'Crosswalk Particulates'!$D:$D,0))</f>
        <v>0</v>
      </c>
      <c r="H4868" s="50">
        <f t="shared" ref="H4868:H4931" si="76">IF(E4868="TON",D4868/metricton_to_shortton,0)*10^6</f>
        <v>0</v>
      </c>
    </row>
    <row r="4869" spans="1:8" hidden="1" x14ac:dyDescent="0.25">
      <c r="A4869" s="31" t="s">
        <v>2499</v>
      </c>
      <c r="B4869" s="31" t="s">
        <v>2610</v>
      </c>
      <c r="C4869" s="31" t="s">
        <v>2408</v>
      </c>
      <c r="D4869" s="47">
        <v>0.71740000000000004</v>
      </c>
      <c r="E4869" s="31" t="s">
        <v>2409</v>
      </c>
      <c r="F4869" s="35" t="str">
        <f>INDEX('Crosswalk Particulates'!$B:$B,MATCH('2017 EPA Data'!A4869,'Crosswalk Particulates'!$A:$A,0))</f>
        <v>Electricity Sector</v>
      </c>
      <c r="G4869" s="39">
        <f>INDEX('Crosswalk Particulates'!$E:$E,MATCH('2017 EPA Data'!$B4869,'Crosswalk Particulates'!$D:$D,0))</f>
        <v>0</v>
      </c>
      <c r="H4869" s="50">
        <f t="shared" si="76"/>
        <v>0</v>
      </c>
    </row>
    <row r="4870" spans="1:8" hidden="1" x14ac:dyDescent="0.25">
      <c r="A4870" s="31" t="s">
        <v>2555</v>
      </c>
      <c r="B4870" s="31" t="s">
        <v>2674</v>
      </c>
      <c r="C4870" s="31" t="s">
        <v>2408</v>
      </c>
      <c r="D4870" s="47">
        <v>0.70374999999999999</v>
      </c>
      <c r="E4870" s="31" t="s">
        <v>2409</v>
      </c>
      <c r="F4870" s="35" t="str">
        <f>INDEX('Crosswalk Particulates'!$B:$B,MATCH('2017 EPA Data'!A4870,'Crosswalk Particulates'!$A:$A,0))</f>
        <v>Commercial Buildings Sector</v>
      </c>
      <c r="G4870" s="39">
        <f>INDEX('Crosswalk Particulates'!$E:$E,MATCH('2017 EPA Data'!$B4870,'Crosswalk Particulates'!$D:$D,0))</f>
        <v>0</v>
      </c>
      <c r="H4870" s="50">
        <f t="shared" si="76"/>
        <v>0</v>
      </c>
    </row>
    <row r="4871" spans="1:8" hidden="1" x14ac:dyDescent="0.25">
      <c r="A4871" s="31" t="s">
        <v>2486</v>
      </c>
      <c r="B4871" s="31" t="s">
        <v>2648</v>
      </c>
      <c r="C4871" s="31" t="s">
        <v>2408</v>
      </c>
      <c r="D4871" s="47">
        <v>0.7</v>
      </c>
      <c r="E4871" s="31" t="s">
        <v>2409</v>
      </c>
      <c r="F4871" s="35" t="str">
        <f>INDEX('Crosswalk Particulates'!$B:$B,MATCH('2017 EPA Data'!A4871,'Crosswalk Particulates'!$A:$A,0))</f>
        <v>process-other-industry</v>
      </c>
      <c r="G4871" s="39">
        <f>INDEX('Crosswalk Particulates'!$E:$E,MATCH('2017 EPA Data'!$B4871,'Crosswalk Particulates'!$D:$D,0))</f>
        <v>0</v>
      </c>
      <c r="H4871" s="50">
        <f t="shared" si="76"/>
        <v>0</v>
      </c>
    </row>
    <row r="4872" spans="1:8" hidden="1" x14ac:dyDescent="0.25">
      <c r="A4872" s="31" t="s">
        <v>2429</v>
      </c>
      <c r="B4872" s="31" t="s">
        <v>2672</v>
      </c>
      <c r="C4872" s="31" t="s">
        <v>2408</v>
      </c>
      <c r="D4872" s="47">
        <v>0.68708676924000001</v>
      </c>
      <c r="E4872" s="31" t="s">
        <v>2409</v>
      </c>
      <c r="F4872" s="35" t="str">
        <f>INDEX('Crosswalk Particulates'!$B:$B,MATCH('2017 EPA Data'!A4872,'Crosswalk Particulates'!$A:$A,0))</f>
        <v>process-other-industry</v>
      </c>
      <c r="G4872" s="39">
        <f>INDEX('Crosswalk Particulates'!$E:$E,MATCH('2017 EPA Data'!$B4872,'Crosswalk Particulates'!$D:$D,0))</f>
        <v>0</v>
      </c>
      <c r="H4872" s="50">
        <f t="shared" si="76"/>
        <v>0</v>
      </c>
    </row>
    <row r="4873" spans="1:8" hidden="1" x14ac:dyDescent="0.25">
      <c r="A4873" s="31" t="s">
        <v>2486</v>
      </c>
      <c r="B4873" s="31" t="s">
        <v>2547</v>
      </c>
      <c r="C4873" s="31" t="s">
        <v>2408</v>
      </c>
      <c r="D4873" s="47">
        <v>0.68580004182622001</v>
      </c>
      <c r="E4873" s="31" t="s">
        <v>2409</v>
      </c>
      <c r="F4873" s="35" t="str">
        <f>INDEX('Crosswalk Particulates'!$B:$B,MATCH('2017 EPA Data'!A4873,'Crosswalk Particulates'!$A:$A,0))</f>
        <v>process-other-industry</v>
      </c>
      <c r="G4873" s="39">
        <f>INDEX('Crosswalk Particulates'!$E:$E,MATCH('2017 EPA Data'!$B4873,'Crosswalk Particulates'!$D:$D,0))</f>
        <v>0</v>
      </c>
      <c r="H4873" s="50">
        <f t="shared" si="76"/>
        <v>0</v>
      </c>
    </row>
    <row r="4874" spans="1:8" hidden="1" x14ac:dyDescent="0.25">
      <c r="A4874" s="31" t="s">
        <v>2498</v>
      </c>
      <c r="B4874" s="31" t="s">
        <v>2527</v>
      </c>
      <c r="C4874" s="31" t="s">
        <v>2408</v>
      </c>
      <c r="D4874" s="47">
        <v>0.68547119742999996</v>
      </c>
      <c r="E4874" s="31" t="s">
        <v>2409</v>
      </c>
      <c r="F4874" s="35" t="str">
        <f>INDEX('Crosswalk Particulates'!$B:$B,MATCH('2017 EPA Data'!A4874,'Crosswalk Particulates'!$A:$A,0))</f>
        <v>process-cement-industry</v>
      </c>
      <c r="G4874" s="39">
        <f>INDEX('Crosswalk Particulates'!$E:$E,MATCH('2017 EPA Data'!$B4874,'Crosswalk Particulates'!$D:$D,0))</f>
        <v>0</v>
      </c>
      <c r="H4874" s="50">
        <f t="shared" si="76"/>
        <v>0</v>
      </c>
    </row>
    <row r="4875" spans="1:8" hidden="1" x14ac:dyDescent="0.25">
      <c r="A4875" s="31" t="s">
        <v>2540</v>
      </c>
      <c r="B4875" s="31" t="s">
        <v>2553</v>
      </c>
      <c r="C4875" s="31" t="s">
        <v>2408</v>
      </c>
      <c r="D4875" s="47">
        <v>0.6854659662</v>
      </c>
      <c r="E4875" s="31" t="s">
        <v>2409</v>
      </c>
      <c r="F4875" s="35" t="str">
        <f>INDEX('Crosswalk Particulates'!$B:$B,MATCH('2017 EPA Data'!A4875,'Crosswalk Particulates'!$A:$A,0))</f>
        <v>Electricity Sector</v>
      </c>
      <c r="G4875" s="39">
        <f>INDEX('Crosswalk Particulates'!$E:$E,MATCH('2017 EPA Data'!$B4875,'Crosswalk Particulates'!$D:$D,0))</f>
        <v>0</v>
      </c>
      <c r="H4875" s="50">
        <f t="shared" si="76"/>
        <v>0</v>
      </c>
    </row>
    <row r="4876" spans="1:8" hidden="1" x14ac:dyDescent="0.25">
      <c r="A4876" s="31" t="s">
        <v>2475</v>
      </c>
      <c r="B4876" s="31" t="s">
        <v>2671</v>
      </c>
      <c r="C4876" s="31" t="s">
        <v>2408</v>
      </c>
      <c r="D4876" s="47">
        <v>0.68378244850000003</v>
      </c>
      <c r="E4876" s="31" t="s">
        <v>2409</v>
      </c>
      <c r="F4876" s="35" t="str">
        <f>INDEX('Crosswalk Particulates'!$B:$B,MATCH('2017 EPA Data'!A4876,'Crosswalk Particulates'!$A:$A,0))</f>
        <v>Electricity Sector</v>
      </c>
      <c r="G4876" s="39">
        <f>INDEX('Crosswalk Particulates'!$E:$E,MATCH('2017 EPA Data'!$B4876,'Crosswalk Particulates'!$D:$D,0))</f>
        <v>0</v>
      </c>
      <c r="H4876" s="50">
        <f t="shared" si="76"/>
        <v>0</v>
      </c>
    </row>
    <row r="4877" spans="1:8" hidden="1" x14ac:dyDescent="0.25">
      <c r="A4877" s="31" t="s">
        <v>2477</v>
      </c>
      <c r="B4877" s="31" t="s">
        <v>2542</v>
      </c>
      <c r="C4877" s="31" t="s">
        <v>2408</v>
      </c>
      <c r="D4877" s="47">
        <v>0.68349249615999996</v>
      </c>
      <c r="E4877" s="31" t="s">
        <v>2409</v>
      </c>
      <c r="F4877" s="35" t="str">
        <f>INDEX('Crosswalk Particulates'!$B:$B,MATCH('2017 EPA Data'!A4877,'Crosswalk Particulates'!$A:$A,0))</f>
        <v>process-other-industry</v>
      </c>
      <c r="G4877" s="39">
        <f>INDEX('Crosswalk Particulates'!$E:$E,MATCH('2017 EPA Data'!$B4877,'Crosswalk Particulates'!$D:$D,0))</f>
        <v>0</v>
      </c>
      <c r="H4877" s="50">
        <f t="shared" si="76"/>
        <v>0</v>
      </c>
    </row>
    <row r="4878" spans="1:8" hidden="1" x14ac:dyDescent="0.25">
      <c r="A4878" s="31" t="s">
        <v>2486</v>
      </c>
      <c r="B4878" s="31" t="s">
        <v>2619</v>
      </c>
      <c r="C4878" s="31" t="s">
        <v>2408</v>
      </c>
      <c r="D4878" s="47">
        <v>0.68085649999999998</v>
      </c>
      <c r="E4878" s="31" t="s">
        <v>2409</v>
      </c>
      <c r="F4878" s="35" t="str">
        <f>INDEX('Crosswalk Particulates'!$B:$B,MATCH('2017 EPA Data'!A4878,'Crosswalk Particulates'!$A:$A,0))</f>
        <v>process-other-industry</v>
      </c>
      <c r="G4878" s="39">
        <f>INDEX('Crosswalk Particulates'!$E:$E,MATCH('2017 EPA Data'!$B4878,'Crosswalk Particulates'!$D:$D,0))</f>
        <v>0</v>
      </c>
      <c r="H4878" s="50">
        <f t="shared" si="76"/>
        <v>0</v>
      </c>
    </row>
    <row r="4879" spans="1:8" hidden="1" x14ac:dyDescent="0.25">
      <c r="A4879" s="31" t="s">
        <v>2444</v>
      </c>
      <c r="B4879" s="31" t="s">
        <v>2675</v>
      </c>
      <c r="C4879" s="31" t="s">
        <v>2408</v>
      </c>
      <c r="D4879" s="47">
        <v>0.66661999999999999</v>
      </c>
      <c r="E4879" s="31" t="s">
        <v>2409</v>
      </c>
      <c r="F4879" s="35" t="str">
        <f>INDEX('Crosswalk Particulates'!$B:$B,MATCH('2017 EPA Data'!A4879,'Crosswalk Particulates'!$A:$A,0))</f>
        <v>process-other-industry</v>
      </c>
      <c r="G4879" s="39">
        <f>INDEX('Crosswalk Particulates'!$E:$E,MATCH('2017 EPA Data'!$B4879,'Crosswalk Particulates'!$D:$D,0))</f>
        <v>0</v>
      </c>
      <c r="H4879" s="50">
        <f t="shared" si="76"/>
        <v>0</v>
      </c>
    </row>
    <row r="4880" spans="1:8" hidden="1" x14ac:dyDescent="0.25">
      <c r="A4880" s="31" t="s">
        <v>2438</v>
      </c>
      <c r="B4880" s="31" t="s">
        <v>2733</v>
      </c>
      <c r="C4880" s="31" t="s">
        <v>2408</v>
      </c>
      <c r="D4880" s="47">
        <v>0.66</v>
      </c>
      <c r="E4880" s="31" t="s">
        <v>2409</v>
      </c>
      <c r="F4880" s="35" t="str">
        <f>INDEX('Crosswalk Particulates'!$B:$B,MATCH('2017 EPA Data'!A4880,'Crosswalk Particulates'!$A:$A,0))</f>
        <v>process-other-industry</v>
      </c>
      <c r="G4880" s="39">
        <f>INDEX('Crosswalk Particulates'!$E:$E,MATCH('2017 EPA Data'!$B4880,'Crosswalk Particulates'!$D:$D,0))</f>
        <v>0</v>
      </c>
      <c r="H4880" s="50">
        <f t="shared" si="76"/>
        <v>0</v>
      </c>
    </row>
    <row r="4881" spans="1:8" hidden="1" x14ac:dyDescent="0.25">
      <c r="A4881" s="31" t="s">
        <v>2499</v>
      </c>
      <c r="B4881" s="31" t="s">
        <v>2528</v>
      </c>
      <c r="C4881" s="31" t="s">
        <v>2408</v>
      </c>
      <c r="D4881" s="47">
        <v>0.65689318360000004</v>
      </c>
      <c r="E4881" s="31" t="s">
        <v>2409</v>
      </c>
      <c r="F4881" s="35" t="str">
        <f>INDEX('Crosswalk Particulates'!$B:$B,MATCH('2017 EPA Data'!A4881,'Crosswalk Particulates'!$A:$A,0))</f>
        <v>Electricity Sector</v>
      </c>
      <c r="G4881" s="39">
        <f>INDEX('Crosswalk Particulates'!$E:$E,MATCH('2017 EPA Data'!$B4881,'Crosswalk Particulates'!$D:$D,0))</f>
        <v>0</v>
      </c>
      <c r="H4881" s="50">
        <f t="shared" si="76"/>
        <v>0</v>
      </c>
    </row>
    <row r="4882" spans="1:8" hidden="1" x14ac:dyDescent="0.25">
      <c r="A4882" s="31" t="s">
        <v>2555</v>
      </c>
      <c r="B4882" s="31" t="s">
        <v>2620</v>
      </c>
      <c r="C4882" s="31" t="s">
        <v>2408</v>
      </c>
      <c r="D4882" s="47">
        <v>0.630123232474045</v>
      </c>
      <c r="E4882" s="31" t="s">
        <v>2409</v>
      </c>
      <c r="F4882" s="35" t="str">
        <f>INDEX('Crosswalk Particulates'!$B:$B,MATCH('2017 EPA Data'!A4882,'Crosswalk Particulates'!$A:$A,0))</f>
        <v>Commercial Buildings Sector</v>
      </c>
      <c r="G4882" s="39">
        <f>INDEX('Crosswalk Particulates'!$E:$E,MATCH('2017 EPA Data'!$B4882,'Crosswalk Particulates'!$D:$D,0))</f>
        <v>0</v>
      </c>
      <c r="H4882" s="50">
        <f t="shared" si="76"/>
        <v>0</v>
      </c>
    </row>
    <row r="4883" spans="1:8" hidden="1" x14ac:dyDescent="0.25">
      <c r="A4883" s="31" t="s">
        <v>2538</v>
      </c>
      <c r="B4883" s="31" t="s">
        <v>2589</v>
      </c>
      <c r="C4883" s="31" t="s">
        <v>2412</v>
      </c>
      <c r="D4883" s="47">
        <v>0.63</v>
      </c>
      <c r="E4883" s="31" t="s">
        <v>2413</v>
      </c>
      <c r="F4883" s="35" t="str">
        <f>INDEX('Crosswalk Particulates'!$B:$B,MATCH('2017 EPA Data'!A4883,'Crosswalk Particulates'!$A:$A,0))</f>
        <v>process-mining-industry</v>
      </c>
      <c r="G4883" s="39" t="str">
        <f>INDEX('Crosswalk Particulates'!$E:$E,MATCH('2017 EPA Data'!$B4883,'Crosswalk Particulates'!$D:$D,0))</f>
        <v>N2O</v>
      </c>
      <c r="H4883" s="50">
        <f t="shared" si="76"/>
        <v>571527.06588890613</v>
      </c>
    </row>
    <row r="4884" spans="1:8" hidden="1" x14ac:dyDescent="0.25">
      <c r="A4884" s="31" t="s">
        <v>2498</v>
      </c>
      <c r="B4884" s="31" t="s">
        <v>2648</v>
      </c>
      <c r="C4884" s="31" t="s">
        <v>2408</v>
      </c>
      <c r="D4884" s="47">
        <v>0.63</v>
      </c>
      <c r="E4884" s="31" t="s">
        <v>2409</v>
      </c>
      <c r="F4884" s="35" t="str">
        <f>INDEX('Crosswalk Particulates'!$B:$B,MATCH('2017 EPA Data'!A4884,'Crosswalk Particulates'!$A:$A,0))</f>
        <v>process-cement-industry</v>
      </c>
      <c r="G4884" s="39">
        <f>INDEX('Crosswalk Particulates'!$E:$E,MATCH('2017 EPA Data'!$B4884,'Crosswalk Particulates'!$D:$D,0))</f>
        <v>0</v>
      </c>
      <c r="H4884" s="50">
        <f t="shared" si="76"/>
        <v>0</v>
      </c>
    </row>
    <row r="4885" spans="1:8" hidden="1" x14ac:dyDescent="0.25">
      <c r="A4885" s="31" t="s">
        <v>2445</v>
      </c>
      <c r="B4885" s="31" t="s">
        <v>2619</v>
      </c>
      <c r="C4885" s="31" t="s">
        <v>2408</v>
      </c>
      <c r="D4885" s="47">
        <v>0.62967128636299396</v>
      </c>
      <c r="E4885" s="31" t="s">
        <v>2409</v>
      </c>
      <c r="F4885" s="35" t="str">
        <f>INDEX('Crosswalk Particulates'!$B:$B,MATCH('2017 EPA Data'!A4885,'Crosswalk Particulates'!$A:$A,0))</f>
        <v>Transportation Sector</v>
      </c>
      <c r="G4885" s="39">
        <f>INDEX('Crosswalk Particulates'!$E:$E,MATCH('2017 EPA Data'!$B4885,'Crosswalk Particulates'!$D:$D,0))</f>
        <v>0</v>
      </c>
      <c r="H4885" s="50">
        <f t="shared" si="76"/>
        <v>0</v>
      </c>
    </row>
    <row r="4886" spans="1:8" hidden="1" x14ac:dyDescent="0.25">
      <c r="A4886" s="31" t="s">
        <v>2469</v>
      </c>
      <c r="B4886" s="31" t="s">
        <v>2719</v>
      </c>
      <c r="C4886" s="31" t="s">
        <v>2408</v>
      </c>
      <c r="D4886" s="47">
        <v>0.62174801999999996</v>
      </c>
      <c r="E4886" s="31" t="s">
        <v>2409</v>
      </c>
      <c r="F4886" s="35" t="str">
        <f>INDEX('Crosswalk Particulates'!$B:$B,MATCH('2017 EPA Data'!A4886,'Crosswalk Particulates'!$A:$A,0))</f>
        <v>process-chemicals-industry</v>
      </c>
      <c r="G4886" s="39">
        <f>INDEX('Crosswalk Particulates'!$E:$E,MATCH('2017 EPA Data'!$B4886,'Crosswalk Particulates'!$D:$D,0))</f>
        <v>0</v>
      </c>
      <c r="H4886" s="50">
        <f t="shared" si="76"/>
        <v>0</v>
      </c>
    </row>
    <row r="4887" spans="1:8" hidden="1" x14ac:dyDescent="0.25">
      <c r="A4887" s="31" t="s">
        <v>2444</v>
      </c>
      <c r="B4887" s="31" t="s">
        <v>2631</v>
      </c>
      <c r="C4887" s="31" t="s">
        <v>2408</v>
      </c>
      <c r="D4887" s="47">
        <v>0.621</v>
      </c>
      <c r="E4887" s="31" t="s">
        <v>2409</v>
      </c>
      <c r="F4887" s="35" t="str">
        <f>INDEX('Crosswalk Particulates'!$B:$B,MATCH('2017 EPA Data'!A4887,'Crosswalk Particulates'!$A:$A,0))</f>
        <v>process-other-industry</v>
      </c>
      <c r="G4887" s="39">
        <f>INDEX('Crosswalk Particulates'!$E:$E,MATCH('2017 EPA Data'!$B4887,'Crosswalk Particulates'!$D:$D,0))</f>
        <v>0</v>
      </c>
      <c r="H4887" s="50">
        <f t="shared" si="76"/>
        <v>0</v>
      </c>
    </row>
    <row r="4888" spans="1:8" hidden="1" x14ac:dyDescent="0.25">
      <c r="A4888" s="31" t="s">
        <v>2498</v>
      </c>
      <c r="B4888" s="31" t="s">
        <v>2517</v>
      </c>
      <c r="C4888" s="31" t="s">
        <v>2408</v>
      </c>
      <c r="D4888" s="47">
        <v>0.61674537399999996</v>
      </c>
      <c r="E4888" s="31" t="s">
        <v>2409</v>
      </c>
      <c r="F4888" s="35" t="str">
        <f>INDEX('Crosswalk Particulates'!$B:$B,MATCH('2017 EPA Data'!A4888,'Crosswalk Particulates'!$A:$A,0))</f>
        <v>process-cement-industry</v>
      </c>
      <c r="G4888" s="39">
        <f>INDEX('Crosswalk Particulates'!$E:$E,MATCH('2017 EPA Data'!$B4888,'Crosswalk Particulates'!$D:$D,0))</f>
        <v>0</v>
      </c>
      <c r="H4888" s="50">
        <f t="shared" si="76"/>
        <v>0</v>
      </c>
    </row>
    <row r="4889" spans="1:8" hidden="1" x14ac:dyDescent="0.25">
      <c r="A4889" s="31" t="s">
        <v>2444</v>
      </c>
      <c r="B4889" s="31" t="s">
        <v>2543</v>
      </c>
      <c r="C4889" s="31" t="s">
        <v>2408</v>
      </c>
      <c r="D4889" s="47">
        <v>0.60340000000000005</v>
      </c>
      <c r="E4889" s="31" t="s">
        <v>2409</v>
      </c>
      <c r="F4889" s="35" t="str">
        <f>INDEX('Crosswalk Particulates'!$B:$B,MATCH('2017 EPA Data'!A4889,'Crosswalk Particulates'!$A:$A,0))</f>
        <v>process-other-industry</v>
      </c>
      <c r="G4889" s="39">
        <f>INDEX('Crosswalk Particulates'!$E:$E,MATCH('2017 EPA Data'!$B4889,'Crosswalk Particulates'!$D:$D,0))</f>
        <v>0</v>
      </c>
      <c r="H4889" s="50">
        <f t="shared" si="76"/>
        <v>0</v>
      </c>
    </row>
    <row r="4890" spans="1:8" hidden="1" x14ac:dyDescent="0.25">
      <c r="A4890" s="31" t="s">
        <v>2522</v>
      </c>
      <c r="B4890" s="31" t="s">
        <v>2553</v>
      </c>
      <c r="C4890" s="31" t="s">
        <v>2408</v>
      </c>
      <c r="D4890" s="47">
        <v>0.60290598105000004</v>
      </c>
      <c r="E4890" s="31" t="s">
        <v>2409</v>
      </c>
      <c r="F4890" s="35" t="str">
        <f>INDEX('Crosswalk Particulates'!$B:$B,MATCH('2017 EPA Data'!A4890,'Crosswalk Particulates'!$A:$A,0))</f>
        <v>Residential Buildings Sector</v>
      </c>
      <c r="G4890" s="39">
        <f>INDEX('Crosswalk Particulates'!$E:$E,MATCH('2017 EPA Data'!$B4890,'Crosswalk Particulates'!$D:$D,0))</f>
        <v>0</v>
      </c>
      <c r="H4890" s="50">
        <f t="shared" si="76"/>
        <v>0</v>
      </c>
    </row>
    <row r="4891" spans="1:8" hidden="1" x14ac:dyDescent="0.25">
      <c r="A4891" s="31" t="s">
        <v>2510</v>
      </c>
      <c r="B4891" s="31" t="s">
        <v>2671</v>
      </c>
      <c r="C4891" s="31" t="s">
        <v>2408</v>
      </c>
      <c r="D4891" s="47">
        <v>0.6</v>
      </c>
      <c r="E4891" s="31" t="s">
        <v>2409</v>
      </c>
      <c r="F4891" s="35" t="str">
        <f>INDEX('Crosswalk Particulates'!$B:$B,MATCH('2017 EPA Data'!A4891,'Crosswalk Particulates'!$A:$A,0))</f>
        <v>process-iron and steel-industry</v>
      </c>
      <c r="G4891" s="39">
        <f>INDEX('Crosswalk Particulates'!$E:$E,MATCH('2017 EPA Data'!$B4891,'Crosswalk Particulates'!$D:$D,0))</f>
        <v>0</v>
      </c>
      <c r="H4891" s="50">
        <f t="shared" si="76"/>
        <v>0</v>
      </c>
    </row>
    <row r="4892" spans="1:8" hidden="1" x14ac:dyDescent="0.25">
      <c r="A4892" s="31" t="s">
        <v>2493</v>
      </c>
      <c r="B4892" s="31" t="s">
        <v>2587</v>
      </c>
      <c r="C4892" s="31" t="s">
        <v>2408</v>
      </c>
      <c r="D4892" s="47">
        <v>0.6</v>
      </c>
      <c r="E4892" s="31" t="s">
        <v>2409</v>
      </c>
      <c r="F4892" s="35" t="str">
        <f>INDEX('Crosswalk Particulates'!$B:$B,MATCH('2017 EPA Data'!A4892,'Crosswalk Particulates'!$A:$A,0))</f>
        <v>process-other-industry</v>
      </c>
      <c r="G4892" s="39">
        <f>INDEX('Crosswalk Particulates'!$E:$E,MATCH('2017 EPA Data'!$B4892,'Crosswalk Particulates'!$D:$D,0))</f>
        <v>0</v>
      </c>
      <c r="H4892" s="50">
        <f t="shared" si="76"/>
        <v>0</v>
      </c>
    </row>
    <row r="4893" spans="1:8" hidden="1" x14ac:dyDescent="0.25">
      <c r="A4893" s="31" t="s">
        <v>2463</v>
      </c>
      <c r="B4893" s="31" t="s">
        <v>2567</v>
      </c>
      <c r="C4893" s="31" t="s">
        <v>2408</v>
      </c>
      <c r="D4893" s="47">
        <v>0.6</v>
      </c>
      <c r="E4893" s="31" t="s">
        <v>2409</v>
      </c>
      <c r="F4893" s="35" t="str">
        <f>INDEX('Crosswalk Particulates'!$B:$B,MATCH('2017 EPA Data'!A4893,'Crosswalk Particulates'!$A:$A,0))</f>
        <v>process-other-industry</v>
      </c>
      <c r="G4893" s="39">
        <f>INDEX('Crosswalk Particulates'!$E:$E,MATCH('2017 EPA Data'!$B4893,'Crosswalk Particulates'!$D:$D,0))</f>
        <v>0</v>
      </c>
      <c r="H4893" s="50">
        <f t="shared" si="76"/>
        <v>0</v>
      </c>
    </row>
    <row r="4894" spans="1:8" hidden="1" x14ac:dyDescent="0.25">
      <c r="A4894" s="31" t="s">
        <v>2556</v>
      </c>
      <c r="B4894" s="31" t="s">
        <v>2734</v>
      </c>
      <c r="C4894" s="31" t="s">
        <v>2408</v>
      </c>
      <c r="D4894" s="47">
        <v>0.59768043000000004</v>
      </c>
      <c r="E4894" s="31" t="s">
        <v>2409</v>
      </c>
      <c r="F4894" s="35" t="str">
        <f>INDEX('Crosswalk Particulates'!$B:$B,MATCH('2017 EPA Data'!A4894,'Crosswalk Particulates'!$A:$A,0))</f>
        <v>Commercial Buildings Sector</v>
      </c>
      <c r="G4894" s="39">
        <f>INDEX('Crosswalk Particulates'!$E:$E,MATCH('2017 EPA Data'!$B4894,'Crosswalk Particulates'!$D:$D,0))</f>
        <v>0</v>
      </c>
      <c r="H4894" s="50">
        <f t="shared" si="76"/>
        <v>0</v>
      </c>
    </row>
    <row r="4895" spans="1:8" hidden="1" x14ac:dyDescent="0.25">
      <c r="A4895" s="31" t="s">
        <v>2491</v>
      </c>
      <c r="B4895" s="31" t="s">
        <v>2504</v>
      </c>
      <c r="C4895" s="31" t="s">
        <v>2408</v>
      </c>
      <c r="D4895" s="47">
        <v>0.59334960000000003</v>
      </c>
      <c r="E4895" s="31" t="s">
        <v>2409</v>
      </c>
      <c r="F4895" s="35" t="str">
        <f>INDEX('Crosswalk Particulates'!$B:$B,MATCH('2017 EPA Data'!A4895,'Crosswalk Particulates'!$A:$A,0))</f>
        <v>industry-fuel-biomass</v>
      </c>
      <c r="G4895" s="39">
        <f>INDEX('Crosswalk Particulates'!$E:$E,MATCH('2017 EPA Data'!$B4895,'Crosswalk Particulates'!$D:$D,0))</f>
        <v>0</v>
      </c>
      <c r="H4895" s="50">
        <f t="shared" si="76"/>
        <v>0</v>
      </c>
    </row>
    <row r="4896" spans="1:8" hidden="1" x14ac:dyDescent="0.25">
      <c r="A4896" s="31" t="s">
        <v>2469</v>
      </c>
      <c r="B4896" s="31" t="s">
        <v>2638</v>
      </c>
      <c r="C4896" s="31" t="s">
        <v>2408</v>
      </c>
      <c r="D4896" s="47">
        <v>0.58930000000000005</v>
      </c>
      <c r="E4896" s="31" t="s">
        <v>2409</v>
      </c>
      <c r="F4896" s="35" t="str">
        <f>INDEX('Crosswalk Particulates'!$B:$B,MATCH('2017 EPA Data'!A4896,'Crosswalk Particulates'!$A:$A,0))</f>
        <v>process-chemicals-industry</v>
      </c>
      <c r="G4896" s="39">
        <f>INDEX('Crosswalk Particulates'!$E:$E,MATCH('2017 EPA Data'!$B4896,'Crosswalk Particulates'!$D:$D,0))</f>
        <v>0</v>
      </c>
      <c r="H4896" s="50">
        <f t="shared" si="76"/>
        <v>0</v>
      </c>
    </row>
    <row r="4897" spans="1:8" hidden="1" x14ac:dyDescent="0.25">
      <c r="A4897" s="31" t="s">
        <v>2446</v>
      </c>
      <c r="B4897" s="31" t="s">
        <v>2607</v>
      </c>
      <c r="D4897" s="47">
        <v>0.58728546584042995</v>
      </c>
      <c r="E4897" s="31" t="s">
        <v>2413</v>
      </c>
      <c r="F4897" s="35" t="str">
        <f>INDEX('Crosswalk Particulates'!$B:$B,MATCH('2017 EPA Data'!A4897,'Crosswalk Particulates'!$A:$A,0))</f>
        <v>process-other-industry</v>
      </c>
      <c r="G4897" s="39" t="str">
        <f>INDEX('Crosswalk Particulates'!$E:$E,MATCH('2017 EPA Data'!$B4897,'Crosswalk Particulates'!$D:$D,0))</f>
        <v>BC</v>
      </c>
      <c r="H4897" s="50">
        <f t="shared" si="76"/>
        <v>532777.04623965127</v>
      </c>
    </row>
    <row r="4898" spans="1:8" hidden="1" x14ac:dyDescent="0.25">
      <c r="A4898" s="31" t="s">
        <v>2477</v>
      </c>
      <c r="B4898" s="31" t="s">
        <v>2676</v>
      </c>
      <c r="C4898" s="31" t="s">
        <v>2408</v>
      </c>
      <c r="D4898" s="47">
        <v>0.58647260000000001</v>
      </c>
      <c r="E4898" s="31" t="s">
        <v>2409</v>
      </c>
      <c r="F4898" s="35" t="str">
        <f>INDEX('Crosswalk Particulates'!$B:$B,MATCH('2017 EPA Data'!A4898,'Crosswalk Particulates'!$A:$A,0))</f>
        <v>process-other-industry</v>
      </c>
      <c r="G4898" s="39">
        <f>INDEX('Crosswalk Particulates'!$E:$E,MATCH('2017 EPA Data'!$B4898,'Crosswalk Particulates'!$D:$D,0))</f>
        <v>0</v>
      </c>
      <c r="H4898" s="50">
        <f t="shared" si="76"/>
        <v>0</v>
      </c>
    </row>
    <row r="4899" spans="1:8" hidden="1" x14ac:dyDescent="0.25">
      <c r="A4899" s="31" t="s">
        <v>2486</v>
      </c>
      <c r="B4899" s="31" t="s">
        <v>2608</v>
      </c>
      <c r="C4899" s="31" t="s">
        <v>2408</v>
      </c>
      <c r="D4899" s="47">
        <v>0.56999999999999995</v>
      </c>
      <c r="E4899" s="31" t="s">
        <v>2409</v>
      </c>
      <c r="F4899" s="35" t="str">
        <f>INDEX('Crosswalk Particulates'!$B:$B,MATCH('2017 EPA Data'!A4899,'Crosswalk Particulates'!$A:$A,0))</f>
        <v>process-other-industry</v>
      </c>
      <c r="G4899" s="39">
        <f>INDEX('Crosswalk Particulates'!$E:$E,MATCH('2017 EPA Data'!$B4899,'Crosswalk Particulates'!$D:$D,0))</f>
        <v>0</v>
      </c>
      <c r="H4899" s="50">
        <f t="shared" si="76"/>
        <v>0</v>
      </c>
    </row>
    <row r="4900" spans="1:8" hidden="1" x14ac:dyDescent="0.25">
      <c r="A4900" s="31" t="s">
        <v>2493</v>
      </c>
      <c r="B4900" s="31" t="s">
        <v>2620</v>
      </c>
      <c r="C4900" s="31" t="s">
        <v>2408</v>
      </c>
      <c r="D4900" s="47">
        <v>0.56985719175500005</v>
      </c>
      <c r="E4900" s="31" t="s">
        <v>2409</v>
      </c>
      <c r="F4900" s="35" t="str">
        <f>INDEX('Crosswalk Particulates'!$B:$B,MATCH('2017 EPA Data'!A4900,'Crosswalk Particulates'!$A:$A,0))</f>
        <v>process-other-industry</v>
      </c>
      <c r="G4900" s="39">
        <f>INDEX('Crosswalk Particulates'!$E:$E,MATCH('2017 EPA Data'!$B4900,'Crosswalk Particulates'!$D:$D,0))</f>
        <v>0</v>
      </c>
      <c r="H4900" s="50">
        <f t="shared" si="76"/>
        <v>0</v>
      </c>
    </row>
    <row r="4901" spans="1:8" hidden="1" x14ac:dyDescent="0.25">
      <c r="A4901" s="31" t="s">
        <v>2493</v>
      </c>
      <c r="B4901" s="31" t="s">
        <v>2544</v>
      </c>
      <c r="C4901" s="31" t="s">
        <v>2408</v>
      </c>
      <c r="D4901" s="47">
        <v>0.56913220059500003</v>
      </c>
      <c r="E4901" s="31" t="s">
        <v>2409</v>
      </c>
      <c r="F4901" s="35" t="str">
        <f>INDEX('Crosswalk Particulates'!$B:$B,MATCH('2017 EPA Data'!A4901,'Crosswalk Particulates'!$A:$A,0))</f>
        <v>process-other-industry</v>
      </c>
      <c r="G4901" s="39">
        <f>INDEX('Crosswalk Particulates'!$E:$E,MATCH('2017 EPA Data'!$B4901,'Crosswalk Particulates'!$D:$D,0))</f>
        <v>0</v>
      </c>
      <c r="H4901" s="50">
        <f t="shared" si="76"/>
        <v>0</v>
      </c>
    </row>
    <row r="4902" spans="1:8" hidden="1" x14ac:dyDescent="0.25">
      <c r="A4902" s="31" t="s">
        <v>2472</v>
      </c>
      <c r="B4902" s="31" t="s">
        <v>2532</v>
      </c>
      <c r="C4902" s="31" t="s">
        <v>2408</v>
      </c>
      <c r="D4902" s="47">
        <v>0.55682580000000004</v>
      </c>
      <c r="E4902" s="31" t="s">
        <v>2409</v>
      </c>
      <c r="F4902" s="35" t="str">
        <f>INDEX('Crosswalk Particulates'!$B:$B,MATCH('2017 EPA Data'!A4902,'Crosswalk Particulates'!$A:$A,0))</f>
        <v>Electricity Sector</v>
      </c>
      <c r="G4902" s="39">
        <f>INDEX('Crosswalk Particulates'!$E:$E,MATCH('2017 EPA Data'!$B4902,'Crosswalk Particulates'!$D:$D,0))</f>
        <v>0</v>
      </c>
      <c r="H4902" s="50">
        <f t="shared" si="76"/>
        <v>0</v>
      </c>
    </row>
    <row r="4903" spans="1:8" hidden="1" x14ac:dyDescent="0.25">
      <c r="A4903" s="31" t="s">
        <v>2491</v>
      </c>
      <c r="B4903" s="31" t="s">
        <v>2626</v>
      </c>
      <c r="C4903" s="31" t="s">
        <v>2408</v>
      </c>
      <c r="D4903" s="47">
        <v>0.55474813837278003</v>
      </c>
      <c r="E4903" s="31" t="s">
        <v>2409</v>
      </c>
      <c r="F4903" s="35" t="str">
        <f>INDEX('Crosswalk Particulates'!$B:$B,MATCH('2017 EPA Data'!A4903,'Crosswalk Particulates'!$A:$A,0))</f>
        <v>industry-fuel-biomass</v>
      </c>
      <c r="G4903" s="39">
        <f>INDEX('Crosswalk Particulates'!$E:$E,MATCH('2017 EPA Data'!$B4903,'Crosswalk Particulates'!$D:$D,0))</f>
        <v>0</v>
      </c>
      <c r="H4903" s="50">
        <f t="shared" si="76"/>
        <v>0</v>
      </c>
    </row>
    <row r="4904" spans="1:8" hidden="1" x14ac:dyDescent="0.25">
      <c r="A4904" s="31" t="s">
        <v>2438</v>
      </c>
      <c r="B4904" s="31" t="s">
        <v>2693</v>
      </c>
      <c r="C4904" s="31" t="s">
        <v>2408</v>
      </c>
      <c r="D4904" s="47">
        <v>0.55100000000000005</v>
      </c>
      <c r="E4904" s="31" t="s">
        <v>2409</v>
      </c>
      <c r="F4904" s="35" t="str">
        <f>INDEX('Crosswalk Particulates'!$B:$B,MATCH('2017 EPA Data'!A4904,'Crosswalk Particulates'!$A:$A,0))</f>
        <v>process-other-industry</v>
      </c>
      <c r="G4904" s="39">
        <f>INDEX('Crosswalk Particulates'!$E:$E,MATCH('2017 EPA Data'!$B4904,'Crosswalk Particulates'!$D:$D,0))</f>
        <v>0</v>
      </c>
      <c r="H4904" s="50">
        <f t="shared" si="76"/>
        <v>0</v>
      </c>
    </row>
    <row r="4905" spans="1:8" hidden="1" x14ac:dyDescent="0.25">
      <c r="A4905" s="31" t="s">
        <v>2460</v>
      </c>
      <c r="B4905" s="31" t="s">
        <v>2585</v>
      </c>
      <c r="C4905" s="31" t="s">
        <v>2408</v>
      </c>
      <c r="D4905" s="47">
        <v>0.54975194578977005</v>
      </c>
      <c r="E4905" s="31" t="s">
        <v>2409</v>
      </c>
      <c r="F4905" s="35" t="str">
        <f>INDEX('Crosswalk Particulates'!$B:$B,MATCH('2017 EPA Data'!A4905,'Crosswalk Particulates'!$A:$A,0))</f>
        <v>Transportation Sector</v>
      </c>
      <c r="G4905" s="39">
        <f>INDEX('Crosswalk Particulates'!$E:$E,MATCH('2017 EPA Data'!$B4905,'Crosswalk Particulates'!$D:$D,0))</f>
        <v>0</v>
      </c>
      <c r="H4905" s="50">
        <f t="shared" si="76"/>
        <v>0</v>
      </c>
    </row>
    <row r="4906" spans="1:8" hidden="1" x14ac:dyDescent="0.25">
      <c r="A4906" s="31" t="s">
        <v>2540</v>
      </c>
      <c r="B4906" s="31" t="s">
        <v>2666</v>
      </c>
      <c r="C4906" s="31" t="s">
        <v>2408</v>
      </c>
      <c r="D4906" s="47">
        <v>0.54935581129040001</v>
      </c>
      <c r="E4906" s="31" t="s">
        <v>2409</v>
      </c>
      <c r="F4906" s="35" t="str">
        <f>INDEX('Crosswalk Particulates'!$B:$B,MATCH('2017 EPA Data'!A4906,'Crosswalk Particulates'!$A:$A,0))</f>
        <v>Electricity Sector</v>
      </c>
      <c r="G4906" s="39">
        <f>INDEX('Crosswalk Particulates'!$E:$E,MATCH('2017 EPA Data'!$B4906,'Crosswalk Particulates'!$D:$D,0))</f>
        <v>0</v>
      </c>
      <c r="H4906" s="50">
        <f t="shared" si="76"/>
        <v>0</v>
      </c>
    </row>
    <row r="4907" spans="1:8" hidden="1" x14ac:dyDescent="0.25">
      <c r="A4907" s="31" t="s">
        <v>2522</v>
      </c>
      <c r="B4907" s="31" t="s">
        <v>2527</v>
      </c>
      <c r="C4907" s="31" t="s">
        <v>2408</v>
      </c>
      <c r="D4907" s="47">
        <v>0.54854529968639998</v>
      </c>
      <c r="E4907" s="31" t="s">
        <v>2409</v>
      </c>
      <c r="F4907" s="35" t="str">
        <f>INDEX('Crosswalk Particulates'!$B:$B,MATCH('2017 EPA Data'!A4907,'Crosswalk Particulates'!$A:$A,0))</f>
        <v>Residential Buildings Sector</v>
      </c>
      <c r="G4907" s="39">
        <f>INDEX('Crosswalk Particulates'!$E:$E,MATCH('2017 EPA Data'!$B4907,'Crosswalk Particulates'!$D:$D,0))</f>
        <v>0</v>
      </c>
      <c r="H4907" s="50">
        <f t="shared" si="76"/>
        <v>0</v>
      </c>
    </row>
    <row r="4908" spans="1:8" hidden="1" x14ac:dyDescent="0.25">
      <c r="A4908" s="31" t="s">
        <v>2522</v>
      </c>
      <c r="B4908" s="31" t="s">
        <v>2666</v>
      </c>
      <c r="C4908" s="31" t="s">
        <v>2408</v>
      </c>
      <c r="D4908" s="47">
        <v>0.54854529968639998</v>
      </c>
      <c r="E4908" s="31" t="s">
        <v>2409</v>
      </c>
      <c r="F4908" s="35" t="str">
        <f>INDEX('Crosswalk Particulates'!$B:$B,MATCH('2017 EPA Data'!A4908,'Crosswalk Particulates'!$A:$A,0))</f>
        <v>Residential Buildings Sector</v>
      </c>
      <c r="G4908" s="39">
        <f>INDEX('Crosswalk Particulates'!$E:$E,MATCH('2017 EPA Data'!$B4908,'Crosswalk Particulates'!$D:$D,0))</f>
        <v>0</v>
      </c>
      <c r="H4908" s="50">
        <f t="shared" si="76"/>
        <v>0</v>
      </c>
    </row>
    <row r="4909" spans="1:8" hidden="1" x14ac:dyDescent="0.25">
      <c r="A4909" s="31" t="s">
        <v>2522</v>
      </c>
      <c r="B4909" s="31" t="s">
        <v>2566</v>
      </c>
      <c r="C4909" s="31" t="s">
        <v>2408</v>
      </c>
      <c r="D4909" s="47">
        <v>0.54854529968639998</v>
      </c>
      <c r="E4909" s="31" t="s">
        <v>2409</v>
      </c>
      <c r="F4909" s="35" t="str">
        <f>INDEX('Crosswalk Particulates'!$B:$B,MATCH('2017 EPA Data'!A4909,'Crosswalk Particulates'!$A:$A,0))</f>
        <v>Residential Buildings Sector</v>
      </c>
      <c r="G4909" s="39">
        <f>INDEX('Crosswalk Particulates'!$E:$E,MATCH('2017 EPA Data'!$B4909,'Crosswalk Particulates'!$D:$D,0))</f>
        <v>0</v>
      </c>
      <c r="H4909" s="50">
        <f t="shared" si="76"/>
        <v>0</v>
      </c>
    </row>
    <row r="4910" spans="1:8" hidden="1" x14ac:dyDescent="0.25">
      <c r="A4910" s="31" t="s">
        <v>2487</v>
      </c>
      <c r="B4910" s="31" t="s">
        <v>2534</v>
      </c>
      <c r="C4910" s="31" t="s">
        <v>2408</v>
      </c>
      <c r="D4910" s="47">
        <v>0.54745954628819005</v>
      </c>
      <c r="E4910" s="31" t="s">
        <v>2409</v>
      </c>
      <c r="F4910" s="35" t="str">
        <f>INDEX('Crosswalk Particulates'!$B:$B,MATCH('2017 EPA Data'!A4910,'Crosswalk Particulates'!$A:$A,0))</f>
        <v>industry-fuel-coal</v>
      </c>
      <c r="G4910" s="39">
        <f>INDEX('Crosswalk Particulates'!$E:$E,MATCH('2017 EPA Data'!$B4910,'Crosswalk Particulates'!$D:$D,0))</f>
        <v>0</v>
      </c>
      <c r="H4910" s="50">
        <f t="shared" si="76"/>
        <v>0</v>
      </c>
    </row>
    <row r="4911" spans="1:8" hidden="1" x14ac:dyDescent="0.25">
      <c r="A4911" s="31" t="s">
        <v>2442</v>
      </c>
      <c r="B4911" s="31" t="s">
        <v>2718</v>
      </c>
      <c r="C4911" s="31" t="s">
        <v>2408</v>
      </c>
      <c r="D4911" s="47">
        <v>0.54684032487480705</v>
      </c>
      <c r="E4911" s="31" t="s">
        <v>2409</v>
      </c>
      <c r="F4911" s="35" t="str">
        <f>INDEX('Crosswalk Particulates'!$B:$B,MATCH('2017 EPA Data'!A4911,'Crosswalk Particulates'!$A:$A,0))</f>
        <v>industry-fuel-natural gas</v>
      </c>
      <c r="G4911" s="39">
        <f>INDEX('Crosswalk Particulates'!$E:$E,MATCH('2017 EPA Data'!$B4911,'Crosswalk Particulates'!$D:$D,0))</f>
        <v>0</v>
      </c>
      <c r="H4911" s="50">
        <f t="shared" si="76"/>
        <v>0</v>
      </c>
    </row>
    <row r="4912" spans="1:8" hidden="1" x14ac:dyDescent="0.25">
      <c r="A4912" s="31" t="s">
        <v>2487</v>
      </c>
      <c r="B4912" s="31" t="s">
        <v>2671</v>
      </c>
      <c r="C4912" s="31" t="s">
        <v>2408</v>
      </c>
      <c r="D4912" s="47">
        <v>0.54047000000000001</v>
      </c>
      <c r="E4912" s="31" t="s">
        <v>2409</v>
      </c>
      <c r="F4912" s="35" t="str">
        <f>INDEX('Crosswalk Particulates'!$B:$B,MATCH('2017 EPA Data'!A4912,'Crosswalk Particulates'!$A:$A,0))</f>
        <v>industry-fuel-coal</v>
      </c>
      <c r="G4912" s="39">
        <f>INDEX('Crosswalk Particulates'!$E:$E,MATCH('2017 EPA Data'!$B4912,'Crosswalk Particulates'!$D:$D,0))</f>
        <v>0</v>
      </c>
      <c r="H4912" s="50">
        <f t="shared" si="76"/>
        <v>0</v>
      </c>
    </row>
    <row r="4913" spans="1:8" hidden="1" x14ac:dyDescent="0.25">
      <c r="A4913" s="31" t="s">
        <v>2520</v>
      </c>
      <c r="B4913" s="31" t="s">
        <v>2599</v>
      </c>
      <c r="C4913" s="31" t="s">
        <v>2408</v>
      </c>
      <c r="D4913" s="47">
        <v>0.53400000000000003</v>
      </c>
      <c r="E4913" s="31" t="s">
        <v>2409</v>
      </c>
      <c r="F4913" s="35" t="str">
        <f>INDEX('Crosswalk Particulates'!$B:$B,MATCH('2017 EPA Data'!A4913,'Crosswalk Particulates'!$A:$A,0))</f>
        <v>industry-fuel-oil</v>
      </c>
      <c r="G4913" s="39">
        <f>INDEX('Crosswalk Particulates'!$E:$E,MATCH('2017 EPA Data'!$B4913,'Crosswalk Particulates'!$D:$D,0))</f>
        <v>0</v>
      </c>
      <c r="H4913" s="50">
        <f t="shared" si="76"/>
        <v>0</v>
      </c>
    </row>
    <row r="4914" spans="1:8" hidden="1" x14ac:dyDescent="0.25">
      <c r="A4914" s="31" t="s">
        <v>2538</v>
      </c>
      <c r="B4914" s="31" t="s">
        <v>2566</v>
      </c>
      <c r="C4914" s="31" t="s">
        <v>2408</v>
      </c>
      <c r="D4914" s="47">
        <v>0.52966440000000004</v>
      </c>
      <c r="E4914" s="31" t="s">
        <v>2409</v>
      </c>
      <c r="F4914" s="35" t="str">
        <f>INDEX('Crosswalk Particulates'!$B:$B,MATCH('2017 EPA Data'!A4914,'Crosswalk Particulates'!$A:$A,0))</f>
        <v>process-mining-industry</v>
      </c>
      <c r="G4914" s="39">
        <f>INDEX('Crosswalk Particulates'!$E:$E,MATCH('2017 EPA Data'!$B4914,'Crosswalk Particulates'!$D:$D,0))</f>
        <v>0</v>
      </c>
      <c r="H4914" s="50">
        <f t="shared" si="76"/>
        <v>0</v>
      </c>
    </row>
    <row r="4915" spans="1:8" hidden="1" x14ac:dyDescent="0.25">
      <c r="A4915" s="31" t="s">
        <v>2538</v>
      </c>
      <c r="B4915" s="31" t="s">
        <v>2517</v>
      </c>
      <c r="C4915" s="31" t="s">
        <v>2408</v>
      </c>
      <c r="D4915" s="47">
        <v>0.52765839999999997</v>
      </c>
      <c r="E4915" s="31" t="s">
        <v>2409</v>
      </c>
      <c r="F4915" s="35" t="str">
        <f>INDEX('Crosswalk Particulates'!$B:$B,MATCH('2017 EPA Data'!A4915,'Crosswalk Particulates'!$A:$A,0))</f>
        <v>process-mining-industry</v>
      </c>
      <c r="G4915" s="39">
        <f>INDEX('Crosswalk Particulates'!$E:$E,MATCH('2017 EPA Data'!$B4915,'Crosswalk Particulates'!$D:$D,0))</f>
        <v>0</v>
      </c>
      <c r="H4915" s="50">
        <f t="shared" si="76"/>
        <v>0</v>
      </c>
    </row>
    <row r="4916" spans="1:8" hidden="1" x14ac:dyDescent="0.25">
      <c r="A4916" s="31" t="s">
        <v>2493</v>
      </c>
      <c r="B4916" s="31" t="s">
        <v>2528</v>
      </c>
      <c r="C4916" s="31" t="s">
        <v>2408</v>
      </c>
      <c r="D4916" s="47">
        <v>0.52438877075400003</v>
      </c>
      <c r="E4916" s="31" t="s">
        <v>2409</v>
      </c>
      <c r="F4916" s="35" t="str">
        <f>INDEX('Crosswalk Particulates'!$B:$B,MATCH('2017 EPA Data'!A4916,'Crosswalk Particulates'!$A:$A,0))</f>
        <v>process-other-industry</v>
      </c>
      <c r="G4916" s="39">
        <f>INDEX('Crosswalk Particulates'!$E:$E,MATCH('2017 EPA Data'!$B4916,'Crosswalk Particulates'!$D:$D,0))</f>
        <v>0</v>
      </c>
      <c r="H4916" s="50">
        <f t="shared" si="76"/>
        <v>0</v>
      </c>
    </row>
    <row r="4917" spans="1:8" hidden="1" x14ac:dyDescent="0.25">
      <c r="A4917" s="31" t="s">
        <v>2473</v>
      </c>
      <c r="B4917" s="31" t="s">
        <v>2542</v>
      </c>
      <c r="C4917" s="31" t="s">
        <v>2408</v>
      </c>
      <c r="D4917" s="47">
        <v>0.52162481096000002</v>
      </c>
      <c r="E4917" s="31" t="s">
        <v>2409</v>
      </c>
      <c r="F4917" s="35" t="str">
        <f>INDEX('Crosswalk Particulates'!$B:$B,MATCH('2017 EPA Data'!A4917,'Crosswalk Particulates'!$A:$A,0))</f>
        <v>Commercial Buildings Sector</v>
      </c>
      <c r="G4917" s="39">
        <f>INDEX('Crosswalk Particulates'!$E:$E,MATCH('2017 EPA Data'!$B4917,'Crosswalk Particulates'!$D:$D,0))</f>
        <v>0</v>
      </c>
      <c r="H4917" s="50">
        <f t="shared" si="76"/>
        <v>0</v>
      </c>
    </row>
    <row r="4918" spans="1:8" hidden="1" x14ac:dyDescent="0.25">
      <c r="A4918" s="31" t="s">
        <v>2450</v>
      </c>
      <c r="B4918" s="31" t="s">
        <v>2673</v>
      </c>
      <c r="C4918" s="31" t="s">
        <v>2408</v>
      </c>
      <c r="D4918" s="47">
        <v>0.52</v>
      </c>
      <c r="E4918" s="31" t="s">
        <v>2409</v>
      </c>
      <c r="F4918" s="35" t="str">
        <f>INDEX('Crosswalk Particulates'!$B:$B,MATCH('2017 EPA Data'!A4918,'Crosswalk Particulates'!$A:$A,0))</f>
        <v>process-waste-industry</v>
      </c>
      <c r="G4918" s="39">
        <f>INDEX('Crosswalk Particulates'!$E:$E,MATCH('2017 EPA Data'!$B4918,'Crosswalk Particulates'!$D:$D,0))</f>
        <v>0</v>
      </c>
      <c r="H4918" s="50">
        <f t="shared" si="76"/>
        <v>0</v>
      </c>
    </row>
    <row r="4919" spans="1:8" hidden="1" x14ac:dyDescent="0.25">
      <c r="A4919" s="31" t="s">
        <v>2520</v>
      </c>
      <c r="B4919" s="31" t="s">
        <v>2604</v>
      </c>
      <c r="C4919" s="31" t="s">
        <v>2408</v>
      </c>
      <c r="D4919" s="47">
        <v>0.51900000000000002</v>
      </c>
      <c r="E4919" s="31" t="s">
        <v>2409</v>
      </c>
      <c r="F4919" s="35" t="str">
        <f>INDEX('Crosswalk Particulates'!$B:$B,MATCH('2017 EPA Data'!A4919,'Crosswalk Particulates'!$A:$A,0))</f>
        <v>industry-fuel-oil</v>
      </c>
      <c r="G4919" s="39">
        <f>INDEX('Crosswalk Particulates'!$E:$E,MATCH('2017 EPA Data'!$B4919,'Crosswalk Particulates'!$D:$D,0))</f>
        <v>0</v>
      </c>
      <c r="H4919" s="50">
        <f t="shared" si="76"/>
        <v>0</v>
      </c>
    </row>
    <row r="4920" spans="1:8" hidden="1" x14ac:dyDescent="0.25">
      <c r="A4920" s="31" t="s">
        <v>2540</v>
      </c>
      <c r="B4920" s="31" t="s">
        <v>2449</v>
      </c>
      <c r="C4920" s="31" t="s">
        <v>2408</v>
      </c>
      <c r="D4920" s="47">
        <v>0.51144840800000002</v>
      </c>
      <c r="E4920" s="31" t="s">
        <v>2409</v>
      </c>
      <c r="F4920" s="35" t="str">
        <f>INDEX('Crosswalk Particulates'!$B:$B,MATCH('2017 EPA Data'!A4920,'Crosswalk Particulates'!$A:$A,0))</f>
        <v>Electricity Sector</v>
      </c>
      <c r="G4920" s="39">
        <f>INDEX('Crosswalk Particulates'!$E:$E,MATCH('2017 EPA Data'!$B4920,'Crosswalk Particulates'!$D:$D,0))</f>
        <v>0</v>
      </c>
      <c r="H4920" s="50">
        <f t="shared" si="76"/>
        <v>0</v>
      </c>
    </row>
    <row r="4921" spans="1:8" hidden="1" x14ac:dyDescent="0.25">
      <c r="A4921" s="31" t="s">
        <v>2499</v>
      </c>
      <c r="B4921" s="31" t="s">
        <v>2575</v>
      </c>
      <c r="C4921" s="31" t="s">
        <v>2408</v>
      </c>
      <c r="D4921" s="47">
        <v>0.50816799999999995</v>
      </c>
      <c r="E4921" s="31" t="s">
        <v>2409</v>
      </c>
      <c r="F4921" s="35" t="str">
        <f>INDEX('Crosswalk Particulates'!$B:$B,MATCH('2017 EPA Data'!A4921,'Crosswalk Particulates'!$A:$A,0))</f>
        <v>Electricity Sector</v>
      </c>
      <c r="G4921" s="39">
        <f>INDEX('Crosswalk Particulates'!$E:$E,MATCH('2017 EPA Data'!$B4921,'Crosswalk Particulates'!$D:$D,0))</f>
        <v>0</v>
      </c>
      <c r="H4921" s="50">
        <f t="shared" si="76"/>
        <v>0</v>
      </c>
    </row>
    <row r="4922" spans="1:8" hidden="1" x14ac:dyDescent="0.25">
      <c r="A4922" s="31" t="s">
        <v>2499</v>
      </c>
      <c r="B4922" s="31" t="s">
        <v>2516</v>
      </c>
      <c r="C4922" s="31" t="s">
        <v>2408</v>
      </c>
      <c r="D4922" s="47">
        <v>0.50198381965200001</v>
      </c>
      <c r="E4922" s="31" t="s">
        <v>2409</v>
      </c>
      <c r="F4922" s="35" t="str">
        <f>INDEX('Crosswalk Particulates'!$B:$B,MATCH('2017 EPA Data'!A4922,'Crosswalk Particulates'!$A:$A,0))</f>
        <v>Electricity Sector</v>
      </c>
      <c r="G4922" s="39">
        <f>INDEX('Crosswalk Particulates'!$E:$E,MATCH('2017 EPA Data'!$B4922,'Crosswalk Particulates'!$D:$D,0))</f>
        <v>0</v>
      </c>
      <c r="H4922" s="50">
        <f t="shared" si="76"/>
        <v>0</v>
      </c>
    </row>
    <row r="4923" spans="1:8" hidden="1" x14ac:dyDescent="0.25">
      <c r="A4923" s="31" t="s">
        <v>2444</v>
      </c>
      <c r="B4923" s="31" t="s">
        <v>2607</v>
      </c>
      <c r="D4923" s="47">
        <v>0.50086781278005599</v>
      </c>
      <c r="E4923" s="31" t="s">
        <v>2413</v>
      </c>
      <c r="F4923" s="35" t="str">
        <f>INDEX('Crosswalk Particulates'!$B:$B,MATCH('2017 EPA Data'!A4923,'Crosswalk Particulates'!$A:$A,0))</f>
        <v>process-other-industry</v>
      </c>
      <c r="G4923" s="39" t="str">
        <f>INDEX('Crosswalk Particulates'!$E:$E,MATCH('2017 EPA Data'!$B4923,'Crosswalk Particulates'!$D:$D,0))</f>
        <v>BC</v>
      </c>
      <c r="H4923" s="50">
        <f t="shared" si="76"/>
        <v>454380.1768831418</v>
      </c>
    </row>
    <row r="4924" spans="1:8" hidden="1" x14ac:dyDescent="0.25">
      <c r="A4924" s="31" t="s">
        <v>2410</v>
      </c>
      <c r="B4924" s="31" t="s">
        <v>2724</v>
      </c>
      <c r="C4924" s="31" t="s">
        <v>2408</v>
      </c>
      <c r="D4924" s="47">
        <v>0.5</v>
      </c>
      <c r="E4924" s="31" t="s">
        <v>2409</v>
      </c>
      <c r="F4924" s="35" t="str">
        <f>INDEX('Crosswalk Particulates'!$B:$B,MATCH('2017 EPA Data'!A4924,'Crosswalk Particulates'!$A:$A,0))</f>
        <v>process-other-industry</v>
      </c>
      <c r="G4924" s="39">
        <f>INDEX('Crosswalk Particulates'!$E:$E,MATCH('2017 EPA Data'!$B4924,'Crosswalk Particulates'!$D:$D,0))</f>
        <v>0</v>
      </c>
      <c r="H4924" s="50">
        <f t="shared" si="76"/>
        <v>0</v>
      </c>
    </row>
    <row r="4925" spans="1:8" hidden="1" x14ac:dyDescent="0.25">
      <c r="A4925" s="31" t="s">
        <v>2498</v>
      </c>
      <c r="B4925" s="31" t="s">
        <v>2663</v>
      </c>
      <c r="C4925" s="31" t="s">
        <v>2408</v>
      </c>
      <c r="D4925" s="47">
        <v>0.5</v>
      </c>
      <c r="E4925" s="31" t="s">
        <v>2409</v>
      </c>
      <c r="F4925" s="35" t="str">
        <f>INDEX('Crosswalk Particulates'!$B:$B,MATCH('2017 EPA Data'!A4925,'Crosswalk Particulates'!$A:$A,0))</f>
        <v>process-cement-industry</v>
      </c>
      <c r="G4925" s="39">
        <f>INDEX('Crosswalk Particulates'!$E:$E,MATCH('2017 EPA Data'!$B4925,'Crosswalk Particulates'!$D:$D,0))</f>
        <v>0</v>
      </c>
      <c r="H4925" s="50">
        <f t="shared" si="76"/>
        <v>0</v>
      </c>
    </row>
    <row r="4926" spans="1:8" hidden="1" x14ac:dyDescent="0.25">
      <c r="A4926" s="31" t="s">
        <v>2499</v>
      </c>
      <c r="B4926" s="31" t="s">
        <v>2512</v>
      </c>
      <c r="C4926" s="31" t="s">
        <v>2408</v>
      </c>
      <c r="D4926" s="47">
        <v>0.4996530676</v>
      </c>
      <c r="E4926" s="31" t="s">
        <v>2409</v>
      </c>
      <c r="F4926" s="35" t="str">
        <f>INDEX('Crosswalk Particulates'!$B:$B,MATCH('2017 EPA Data'!A4926,'Crosswalk Particulates'!$A:$A,0))</f>
        <v>Electricity Sector</v>
      </c>
      <c r="G4926" s="39">
        <f>INDEX('Crosswalk Particulates'!$E:$E,MATCH('2017 EPA Data'!$B4926,'Crosswalk Particulates'!$D:$D,0))</f>
        <v>0</v>
      </c>
      <c r="H4926" s="50">
        <f t="shared" si="76"/>
        <v>0</v>
      </c>
    </row>
    <row r="4927" spans="1:8" hidden="1" x14ac:dyDescent="0.25">
      <c r="A4927" s="31" t="s">
        <v>2472</v>
      </c>
      <c r="B4927" s="31" t="s">
        <v>2641</v>
      </c>
      <c r="C4927" s="31" t="s">
        <v>2408</v>
      </c>
      <c r="D4927" s="47">
        <v>0.49598239999999999</v>
      </c>
      <c r="E4927" s="31" t="s">
        <v>2409</v>
      </c>
      <c r="F4927" s="35" t="str">
        <f>INDEX('Crosswalk Particulates'!$B:$B,MATCH('2017 EPA Data'!A4927,'Crosswalk Particulates'!$A:$A,0))</f>
        <v>Electricity Sector</v>
      </c>
      <c r="G4927" s="39">
        <f>INDEX('Crosswalk Particulates'!$E:$E,MATCH('2017 EPA Data'!$B4927,'Crosswalk Particulates'!$D:$D,0))</f>
        <v>0</v>
      </c>
      <c r="H4927" s="50">
        <f t="shared" si="76"/>
        <v>0</v>
      </c>
    </row>
    <row r="4928" spans="1:8" hidden="1" x14ac:dyDescent="0.25">
      <c r="A4928" s="31" t="s">
        <v>2614</v>
      </c>
      <c r="B4928" s="31" t="s">
        <v>2578</v>
      </c>
      <c r="C4928" s="31" t="s">
        <v>2408</v>
      </c>
      <c r="D4928" s="47">
        <v>0.49557363160000001</v>
      </c>
      <c r="E4928" s="31" t="s">
        <v>2409</v>
      </c>
      <c r="F4928" s="35" t="str">
        <f>INDEX('Crosswalk Particulates'!$B:$B,MATCH('2017 EPA Data'!A4928,'Crosswalk Particulates'!$A:$A,0))</f>
        <v>Residential Buildings Sector</v>
      </c>
      <c r="G4928" s="39">
        <f>INDEX('Crosswalk Particulates'!$E:$E,MATCH('2017 EPA Data'!$B4928,'Crosswalk Particulates'!$D:$D,0))</f>
        <v>0</v>
      </c>
      <c r="H4928" s="50">
        <f t="shared" si="76"/>
        <v>0</v>
      </c>
    </row>
    <row r="4929" spans="1:8" hidden="1" x14ac:dyDescent="0.25">
      <c r="A4929" s="31" t="s">
        <v>2437</v>
      </c>
      <c r="B4929" s="31" t="s">
        <v>2586</v>
      </c>
      <c r="C4929" s="31" t="s">
        <v>2408</v>
      </c>
      <c r="D4929" s="47">
        <v>0.4844</v>
      </c>
      <c r="E4929" s="31" t="s">
        <v>2409</v>
      </c>
      <c r="F4929" s="35" t="str">
        <f>INDEX('Crosswalk Particulates'!$B:$B,MATCH('2017 EPA Data'!A4929,'Crosswalk Particulates'!$A:$A,0))</f>
        <v>process-other-industry</v>
      </c>
      <c r="G4929" s="39">
        <f>INDEX('Crosswalk Particulates'!$E:$E,MATCH('2017 EPA Data'!$B4929,'Crosswalk Particulates'!$D:$D,0))</f>
        <v>0</v>
      </c>
      <c r="H4929" s="50">
        <f t="shared" si="76"/>
        <v>0</v>
      </c>
    </row>
    <row r="4930" spans="1:8" hidden="1" x14ac:dyDescent="0.25">
      <c r="A4930" s="31" t="s">
        <v>2438</v>
      </c>
      <c r="B4930" s="31" t="s">
        <v>2654</v>
      </c>
      <c r="C4930" s="31" t="s">
        <v>2408</v>
      </c>
      <c r="D4930" s="47">
        <v>0.4756406856</v>
      </c>
      <c r="E4930" s="31" t="s">
        <v>2409</v>
      </c>
      <c r="F4930" s="35" t="str">
        <f>INDEX('Crosswalk Particulates'!$B:$B,MATCH('2017 EPA Data'!A4930,'Crosswalk Particulates'!$A:$A,0))</f>
        <v>process-other-industry</v>
      </c>
      <c r="G4930" s="39">
        <f>INDEX('Crosswalk Particulates'!$E:$E,MATCH('2017 EPA Data'!$B4930,'Crosswalk Particulates'!$D:$D,0))</f>
        <v>0</v>
      </c>
      <c r="H4930" s="50">
        <f t="shared" si="76"/>
        <v>0</v>
      </c>
    </row>
    <row r="4931" spans="1:8" hidden="1" x14ac:dyDescent="0.25">
      <c r="A4931" s="31" t="s">
        <v>2540</v>
      </c>
      <c r="B4931" s="31" t="s">
        <v>2534</v>
      </c>
      <c r="C4931" s="31" t="s">
        <v>2408</v>
      </c>
      <c r="D4931" s="47">
        <v>0.47435857408440002</v>
      </c>
      <c r="E4931" s="31" t="s">
        <v>2409</v>
      </c>
      <c r="F4931" s="35" t="str">
        <f>INDEX('Crosswalk Particulates'!$B:$B,MATCH('2017 EPA Data'!A4931,'Crosswalk Particulates'!$A:$A,0))</f>
        <v>Electricity Sector</v>
      </c>
      <c r="G4931" s="39">
        <f>INDEX('Crosswalk Particulates'!$E:$E,MATCH('2017 EPA Data'!$B4931,'Crosswalk Particulates'!$D:$D,0))</f>
        <v>0</v>
      </c>
      <c r="H4931" s="50">
        <f t="shared" si="76"/>
        <v>0</v>
      </c>
    </row>
    <row r="4932" spans="1:8" hidden="1" x14ac:dyDescent="0.25">
      <c r="A4932" s="31" t="s">
        <v>2494</v>
      </c>
      <c r="B4932" s="31" t="s">
        <v>2619</v>
      </c>
      <c r="C4932" s="31" t="s">
        <v>2408</v>
      </c>
      <c r="D4932" s="47">
        <v>0.47059071029648097</v>
      </c>
      <c r="E4932" s="31" t="s">
        <v>2409</v>
      </c>
      <c r="F4932" s="35" t="str">
        <f>INDEX('Crosswalk Particulates'!$B:$B,MATCH('2017 EPA Data'!A4932,'Crosswalk Particulates'!$A:$A,0))</f>
        <v>Transportation Sector</v>
      </c>
      <c r="G4932" s="39">
        <f>INDEX('Crosswalk Particulates'!$E:$E,MATCH('2017 EPA Data'!$B4932,'Crosswalk Particulates'!$D:$D,0))</f>
        <v>0</v>
      </c>
      <c r="H4932" s="50">
        <f t="shared" ref="H4932:H4995" si="77">IF(E4932="TON",D4932/metricton_to_shortton,0)*10^6</f>
        <v>0</v>
      </c>
    </row>
    <row r="4933" spans="1:8" hidden="1" x14ac:dyDescent="0.25">
      <c r="A4933" s="31" t="s">
        <v>2560</v>
      </c>
      <c r="B4933" s="31" t="s">
        <v>2611</v>
      </c>
      <c r="C4933" s="31" t="s">
        <v>2408</v>
      </c>
      <c r="D4933" s="47">
        <v>0.46965041273219998</v>
      </c>
      <c r="E4933" s="31" t="s">
        <v>2409</v>
      </c>
      <c r="F4933" s="35" t="str">
        <f>INDEX('Crosswalk Particulates'!$B:$B,MATCH('2017 EPA Data'!A4933,'Crosswalk Particulates'!$A:$A,0))</f>
        <v>Commercial Buildings Sector</v>
      </c>
      <c r="G4933" s="39">
        <f>INDEX('Crosswalk Particulates'!$E:$E,MATCH('2017 EPA Data'!$B4933,'Crosswalk Particulates'!$D:$D,0))</f>
        <v>0</v>
      </c>
      <c r="H4933" s="50">
        <f t="shared" si="77"/>
        <v>0</v>
      </c>
    </row>
    <row r="4934" spans="1:8" hidden="1" x14ac:dyDescent="0.25">
      <c r="A4934" s="31" t="s">
        <v>2486</v>
      </c>
      <c r="B4934" s="31" t="s">
        <v>2508</v>
      </c>
      <c r="C4934" s="31" t="s">
        <v>2408</v>
      </c>
      <c r="D4934" s="47">
        <v>0.4632</v>
      </c>
      <c r="E4934" s="31" t="s">
        <v>2409</v>
      </c>
      <c r="F4934" s="35" t="str">
        <f>INDEX('Crosswalk Particulates'!$B:$B,MATCH('2017 EPA Data'!A4934,'Crosswalk Particulates'!$A:$A,0))</f>
        <v>process-other-industry</v>
      </c>
      <c r="G4934" s="39">
        <f>INDEX('Crosswalk Particulates'!$E:$E,MATCH('2017 EPA Data'!$B4934,'Crosswalk Particulates'!$D:$D,0))</f>
        <v>0</v>
      </c>
      <c r="H4934" s="50">
        <f t="shared" si="77"/>
        <v>0</v>
      </c>
    </row>
    <row r="4935" spans="1:8" hidden="1" x14ac:dyDescent="0.25">
      <c r="A4935" s="31" t="s">
        <v>2520</v>
      </c>
      <c r="B4935" s="31" t="s">
        <v>2588</v>
      </c>
      <c r="C4935" s="31" t="s">
        <v>2408</v>
      </c>
      <c r="D4935" s="47">
        <v>0.46179991999999997</v>
      </c>
      <c r="E4935" s="31" t="s">
        <v>2409</v>
      </c>
      <c r="F4935" s="35" t="str">
        <f>INDEX('Crosswalk Particulates'!$B:$B,MATCH('2017 EPA Data'!A4935,'Crosswalk Particulates'!$A:$A,0))</f>
        <v>industry-fuel-oil</v>
      </c>
      <c r="G4935" s="39">
        <f>INDEX('Crosswalk Particulates'!$E:$E,MATCH('2017 EPA Data'!$B4935,'Crosswalk Particulates'!$D:$D,0))</f>
        <v>0</v>
      </c>
      <c r="H4935" s="50">
        <f t="shared" si="77"/>
        <v>0</v>
      </c>
    </row>
    <row r="4936" spans="1:8" hidden="1" x14ac:dyDescent="0.25">
      <c r="A4936" s="31" t="s">
        <v>2523</v>
      </c>
      <c r="B4936" s="31" t="s">
        <v>2599</v>
      </c>
      <c r="C4936" s="31" t="s">
        <v>2408</v>
      </c>
      <c r="D4936" s="47">
        <v>0.46</v>
      </c>
      <c r="E4936" s="31" t="s">
        <v>2409</v>
      </c>
      <c r="F4936" s="35" t="str">
        <f>INDEX('Crosswalk Particulates'!$B:$B,MATCH('2017 EPA Data'!A4936,'Crosswalk Particulates'!$A:$A,0))</f>
        <v>industry-fuel-other</v>
      </c>
      <c r="G4936" s="39">
        <f>INDEX('Crosswalk Particulates'!$E:$E,MATCH('2017 EPA Data'!$B4936,'Crosswalk Particulates'!$D:$D,0))</f>
        <v>0</v>
      </c>
      <c r="H4936" s="50">
        <f t="shared" si="77"/>
        <v>0</v>
      </c>
    </row>
    <row r="4937" spans="1:8" hidden="1" x14ac:dyDescent="0.25">
      <c r="A4937" s="31" t="s">
        <v>2520</v>
      </c>
      <c r="B4937" s="31" t="s">
        <v>2615</v>
      </c>
      <c r="C4937" s="31" t="s">
        <v>2408</v>
      </c>
      <c r="D4937" s="47">
        <v>0.45723999999999998</v>
      </c>
      <c r="E4937" s="31" t="s">
        <v>2409</v>
      </c>
      <c r="F4937" s="35" t="str">
        <f>INDEX('Crosswalk Particulates'!$B:$B,MATCH('2017 EPA Data'!A4937,'Crosswalk Particulates'!$A:$A,0))</f>
        <v>industry-fuel-oil</v>
      </c>
      <c r="G4937" s="39">
        <f>INDEX('Crosswalk Particulates'!$E:$E,MATCH('2017 EPA Data'!$B4937,'Crosswalk Particulates'!$D:$D,0))</f>
        <v>0</v>
      </c>
      <c r="H4937" s="50">
        <f t="shared" si="77"/>
        <v>0</v>
      </c>
    </row>
    <row r="4938" spans="1:8" hidden="1" x14ac:dyDescent="0.25">
      <c r="A4938" s="31" t="s">
        <v>2546</v>
      </c>
      <c r="B4938" s="31" t="s">
        <v>2621</v>
      </c>
      <c r="C4938" s="31" t="s">
        <v>2408</v>
      </c>
      <c r="D4938" s="47">
        <v>0.45657392406723102</v>
      </c>
      <c r="E4938" s="31" t="s">
        <v>2409</v>
      </c>
      <c r="F4938" s="35" t="str">
        <f>INDEX('Crosswalk Particulates'!$B:$B,MATCH('2017 EPA Data'!A4938,'Crosswalk Particulates'!$A:$A,0))</f>
        <v>Commercial Buildings Sector</v>
      </c>
      <c r="G4938" s="39">
        <f>INDEX('Crosswalk Particulates'!$E:$E,MATCH('2017 EPA Data'!$B4938,'Crosswalk Particulates'!$D:$D,0))</f>
        <v>0</v>
      </c>
      <c r="H4938" s="50">
        <f t="shared" si="77"/>
        <v>0</v>
      </c>
    </row>
    <row r="4939" spans="1:8" hidden="1" x14ac:dyDescent="0.25">
      <c r="A4939" s="31" t="s">
        <v>2469</v>
      </c>
      <c r="B4939" s="31" t="s">
        <v>2690</v>
      </c>
      <c r="C4939" s="31" t="s">
        <v>2408</v>
      </c>
      <c r="D4939" s="47">
        <v>0.45500000000000002</v>
      </c>
      <c r="E4939" s="31" t="s">
        <v>2409</v>
      </c>
      <c r="F4939" s="35" t="str">
        <f>INDEX('Crosswalk Particulates'!$B:$B,MATCH('2017 EPA Data'!A4939,'Crosswalk Particulates'!$A:$A,0))</f>
        <v>process-chemicals-industry</v>
      </c>
      <c r="G4939" s="39">
        <f>INDEX('Crosswalk Particulates'!$E:$E,MATCH('2017 EPA Data'!$B4939,'Crosswalk Particulates'!$D:$D,0))</f>
        <v>0</v>
      </c>
      <c r="H4939" s="50">
        <f t="shared" si="77"/>
        <v>0</v>
      </c>
    </row>
    <row r="4940" spans="1:8" hidden="1" x14ac:dyDescent="0.25">
      <c r="A4940" s="31" t="s">
        <v>2493</v>
      </c>
      <c r="B4940" s="31" t="s">
        <v>2616</v>
      </c>
      <c r="C4940" s="31" t="s">
        <v>2408</v>
      </c>
      <c r="D4940" s="47">
        <v>0.45054</v>
      </c>
      <c r="E4940" s="31" t="s">
        <v>2409</v>
      </c>
      <c r="F4940" s="35" t="str">
        <f>INDEX('Crosswalk Particulates'!$B:$B,MATCH('2017 EPA Data'!A4940,'Crosswalk Particulates'!$A:$A,0))</f>
        <v>process-other-industry</v>
      </c>
      <c r="G4940" s="39">
        <f>INDEX('Crosswalk Particulates'!$E:$E,MATCH('2017 EPA Data'!$B4940,'Crosswalk Particulates'!$D:$D,0))</f>
        <v>0</v>
      </c>
      <c r="H4940" s="50">
        <f t="shared" si="77"/>
        <v>0</v>
      </c>
    </row>
    <row r="4941" spans="1:8" hidden="1" x14ac:dyDescent="0.25">
      <c r="A4941" s="31" t="s">
        <v>2555</v>
      </c>
      <c r="B4941" s="31" t="s">
        <v>2608</v>
      </c>
      <c r="C4941" s="31" t="s">
        <v>2408</v>
      </c>
      <c r="D4941" s="47">
        <v>0.45</v>
      </c>
      <c r="E4941" s="31" t="s">
        <v>2409</v>
      </c>
      <c r="F4941" s="35" t="str">
        <f>INDEX('Crosswalk Particulates'!$B:$B,MATCH('2017 EPA Data'!A4941,'Crosswalk Particulates'!$A:$A,0))</f>
        <v>Commercial Buildings Sector</v>
      </c>
      <c r="G4941" s="39">
        <f>INDEX('Crosswalk Particulates'!$E:$E,MATCH('2017 EPA Data'!$B4941,'Crosswalk Particulates'!$D:$D,0))</f>
        <v>0</v>
      </c>
      <c r="H4941" s="50">
        <f t="shared" si="77"/>
        <v>0</v>
      </c>
    </row>
    <row r="4942" spans="1:8" hidden="1" x14ac:dyDescent="0.25">
      <c r="A4942" s="31" t="s">
        <v>2486</v>
      </c>
      <c r="B4942" s="31" t="s">
        <v>2488</v>
      </c>
      <c r="C4942" s="31" t="s">
        <v>2412</v>
      </c>
      <c r="D4942" s="47">
        <v>0.4473473</v>
      </c>
      <c r="E4942" s="31" t="s">
        <v>2413</v>
      </c>
      <c r="F4942" s="35" t="str">
        <f>INDEX('Crosswalk Particulates'!$B:$B,MATCH('2017 EPA Data'!A4942,'Crosswalk Particulates'!$A:$A,0))</f>
        <v>process-other-industry</v>
      </c>
      <c r="G4942" s="39" t="str">
        <f>INDEX('Crosswalk Particulates'!$E:$E,MATCH('2017 EPA Data'!$B4942,'Crosswalk Particulates'!$D:$D,0))</f>
        <v>CH4</v>
      </c>
      <c r="H4942" s="50">
        <f t="shared" si="77"/>
        <v>405827.12667035591</v>
      </c>
    </row>
    <row r="4943" spans="1:8" hidden="1" x14ac:dyDescent="0.25">
      <c r="A4943" s="31" t="s">
        <v>2560</v>
      </c>
      <c r="B4943" s="31" t="s">
        <v>2554</v>
      </c>
      <c r="C4943" s="31" t="s">
        <v>2408</v>
      </c>
      <c r="D4943" s="47">
        <v>0.44696641999999998</v>
      </c>
      <c r="E4943" s="31" t="s">
        <v>2409</v>
      </c>
      <c r="F4943" s="35" t="str">
        <f>INDEX('Crosswalk Particulates'!$B:$B,MATCH('2017 EPA Data'!A4943,'Crosswalk Particulates'!$A:$A,0))</f>
        <v>Commercial Buildings Sector</v>
      </c>
      <c r="G4943" s="39">
        <f>INDEX('Crosswalk Particulates'!$E:$E,MATCH('2017 EPA Data'!$B4943,'Crosswalk Particulates'!$D:$D,0))</f>
        <v>0</v>
      </c>
      <c r="H4943" s="50">
        <f t="shared" si="77"/>
        <v>0</v>
      </c>
    </row>
    <row r="4944" spans="1:8" hidden="1" x14ac:dyDescent="0.25">
      <c r="A4944" s="31" t="s">
        <v>2477</v>
      </c>
      <c r="B4944" s="31" t="s">
        <v>2615</v>
      </c>
      <c r="C4944" s="31" t="s">
        <v>2408</v>
      </c>
      <c r="D4944" s="47">
        <v>0.44092399999999998</v>
      </c>
      <c r="E4944" s="31" t="s">
        <v>2409</v>
      </c>
      <c r="F4944" s="35" t="str">
        <f>INDEX('Crosswalk Particulates'!$B:$B,MATCH('2017 EPA Data'!A4944,'Crosswalk Particulates'!$A:$A,0))</f>
        <v>process-other-industry</v>
      </c>
      <c r="G4944" s="39">
        <f>INDEX('Crosswalk Particulates'!$E:$E,MATCH('2017 EPA Data'!$B4944,'Crosswalk Particulates'!$D:$D,0))</f>
        <v>0</v>
      </c>
      <c r="H4944" s="50">
        <f t="shared" si="77"/>
        <v>0</v>
      </c>
    </row>
    <row r="4945" spans="1:8" hidden="1" x14ac:dyDescent="0.25">
      <c r="A4945" s="31" t="s">
        <v>2523</v>
      </c>
      <c r="B4945" s="31" t="s">
        <v>2543</v>
      </c>
      <c r="C4945" s="31" t="s">
        <v>2408</v>
      </c>
      <c r="D4945" s="47">
        <v>0.43928057461999998</v>
      </c>
      <c r="E4945" s="31" t="s">
        <v>2409</v>
      </c>
      <c r="F4945" s="35" t="str">
        <f>INDEX('Crosswalk Particulates'!$B:$B,MATCH('2017 EPA Data'!A4945,'Crosswalk Particulates'!$A:$A,0))</f>
        <v>industry-fuel-other</v>
      </c>
      <c r="G4945" s="39">
        <f>INDEX('Crosswalk Particulates'!$E:$E,MATCH('2017 EPA Data'!$B4945,'Crosswalk Particulates'!$D:$D,0))</f>
        <v>0</v>
      </c>
      <c r="H4945" s="50">
        <f t="shared" si="77"/>
        <v>0</v>
      </c>
    </row>
    <row r="4946" spans="1:8" hidden="1" x14ac:dyDescent="0.25">
      <c r="A4946" s="31" t="s">
        <v>2498</v>
      </c>
      <c r="B4946" s="31" t="s">
        <v>2703</v>
      </c>
      <c r="C4946" s="31" t="s">
        <v>2408</v>
      </c>
      <c r="D4946" s="47">
        <v>0.43543599999999999</v>
      </c>
      <c r="E4946" s="31" t="s">
        <v>2409</v>
      </c>
      <c r="F4946" s="35" t="str">
        <f>INDEX('Crosswalk Particulates'!$B:$B,MATCH('2017 EPA Data'!A4946,'Crosswalk Particulates'!$A:$A,0))</f>
        <v>process-cement-industry</v>
      </c>
      <c r="G4946" s="39">
        <f>INDEX('Crosswalk Particulates'!$E:$E,MATCH('2017 EPA Data'!$B4946,'Crosswalk Particulates'!$D:$D,0))</f>
        <v>0</v>
      </c>
      <c r="H4946" s="50">
        <f t="shared" si="77"/>
        <v>0</v>
      </c>
    </row>
    <row r="4947" spans="1:8" hidden="1" x14ac:dyDescent="0.25">
      <c r="A4947" s="31" t="s">
        <v>2463</v>
      </c>
      <c r="B4947" s="31" t="s">
        <v>2451</v>
      </c>
      <c r="C4947" s="31" t="s">
        <v>2448</v>
      </c>
      <c r="D4947" s="47">
        <v>0.4345</v>
      </c>
      <c r="E4947" s="31" t="s">
        <v>2413</v>
      </c>
      <c r="F4947" s="35" t="str">
        <f>INDEX('Crosswalk Particulates'!$B:$B,MATCH('2017 EPA Data'!A4947,'Crosswalk Particulates'!$A:$A,0))</f>
        <v>process-other-industry</v>
      </c>
      <c r="G4947" s="39" t="str">
        <f>INDEX('Crosswalk Particulates'!$E:$E,MATCH('2017 EPA Data'!$B4947,'Crosswalk Particulates'!$D:$D,0))</f>
        <v>CO</v>
      </c>
      <c r="H4947" s="50">
        <f t="shared" si="77"/>
        <v>394172.23829957092</v>
      </c>
    </row>
    <row r="4948" spans="1:8" hidden="1" x14ac:dyDescent="0.25">
      <c r="A4948" s="31" t="s">
        <v>2498</v>
      </c>
      <c r="B4948" s="31" t="s">
        <v>2637</v>
      </c>
      <c r="C4948" s="31" t="s">
        <v>2408</v>
      </c>
      <c r="D4948" s="47">
        <v>0.43</v>
      </c>
      <c r="E4948" s="31" t="s">
        <v>2409</v>
      </c>
      <c r="F4948" s="35" t="str">
        <f>INDEX('Crosswalk Particulates'!$B:$B,MATCH('2017 EPA Data'!A4948,'Crosswalk Particulates'!$A:$A,0))</f>
        <v>process-cement-industry</v>
      </c>
      <c r="G4948" s="39">
        <f>INDEX('Crosswalk Particulates'!$E:$E,MATCH('2017 EPA Data'!$B4948,'Crosswalk Particulates'!$D:$D,0))</f>
        <v>0</v>
      </c>
      <c r="H4948" s="50">
        <f t="shared" si="77"/>
        <v>0</v>
      </c>
    </row>
    <row r="4949" spans="1:8" hidden="1" x14ac:dyDescent="0.25">
      <c r="A4949" s="31" t="s">
        <v>2486</v>
      </c>
      <c r="B4949" s="31" t="s">
        <v>2516</v>
      </c>
      <c r="C4949" s="31" t="s">
        <v>2408</v>
      </c>
      <c r="D4949" s="47">
        <v>0.42200002580000001</v>
      </c>
      <c r="E4949" s="31" t="s">
        <v>2409</v>
      </c>
      <c r="F4949" s="35" t="str">
        <f>INDEX('Crosswalk Particulates'!$B:$B,MATCH('2017 EPA Data'!A4949,'Crosswalk Particulates'!$A:$A,0))</f>
        <v>process-other-industry</v>
      </c>
      <c r="G4949" s="39">
        <f>INDEX('Crosswalk Particulates'!$E:$E,MATCH('2017 EPA Data'!$B4949,'Crosswalk Particulates'!$D:$D,0))</f>
        <v>0</v>
      </c>
      <c r="H4949" s="50">
        <f t="shared" si="77"/>
        <v>0</v>
      </c>
    </row>
    <row r="4950" spans="1:8" hidden="1" x14ac:dyDescent="0.25">
      <c r="A4950" s="31" t="s">
        <v>2538</v>
      </c>
      <c r="B4950" s="31" t="s">
        <v>2532</v>
      </c>
      <c r="C4950" s="31" t="s">
        <v>2408</v>
      </c>
      <c r="D4950" s="47">
        <v>0.42188900000000001</v>
      </c>
      <c r="E4950" s="31" t="s">
        <v>2409</v>
      </c>
      <c r="F4950" s="35" t="str">
        <f>INDEX('Crosswalk Particulates'!$B:$B,MATCH('2017 EPA Data'!A4950,'Crosswalk Particulates'!$A:$A,0))</f>
        <v>process-mining-industry</v>
      </c>
      <c r="G4950" s="39">
        <f>INDEX('Crosswalk Particulates'!$E:$E,MATCH('2017 EPA Data'!$B4950,'Crosswalk Particulates'!$D:$D,0))</f>
        <v>0</v>
      </c>
      <c r="H4950" s="50">
        <f t="shared" si="77"/>
        <v>0</v>
      </c>
    </row>
    <row r="4951" spans="1:8" hidden="1" x14ac:dyDescent="0.25">
      <c r="A4951" s="31" t="s">
        <v>2538</v>
      </c>
      <c r="B4951" s="31" t="s">
        <v>2468</v>
      </c>
      <c r="C4951" s="31" t="s">
        <v>2408</v>
      </c>
      <c r="D4951" s="47">
        <v>0.42</v>
      </c>
      <c r="E4951" s="31" t="s">
        <v>2409</v>
      </c>
      <c r="F4951" s="35" t="str">
        <f>INDEX('Crosswalk Particulates'!$B:$B,MATCH('2017 EPA Data'!A4951,'Crosswalk Particulates'!$A:$A,0))</f>
        <v>process-mining-industry</v>
      </c>
      <c r="G4951" s="39">
        <f>INDEX('Crosswalk Particulates'!$E:$E,MATCH('2017 EPA Data'!$B4951,'Crosswalk Particulates'!$D:$D,0))</f>
        <v>0</v>
      </c>
      <c r="H4951" s="50">
        <f t="shared" si="77"/>
        <v>0</v>
      </c>
    </row>
    <row r="4952" spans="1:8" hidden="1" x14ac:dyDescent="0.25">
      <c r="A4952" s="31" t="s">
        <v>2560</v>
      </c>
      <c r="B4952" s="31" t="s">
        <v>2592</v>
      </c>
      <c r="C4952" s="31" t="s">
        <v>2408</v>
      </c>
      <c r="D4952" s="47">
        <v>0.41568207000000001</v>
      </c>
      <c r="E4952" s="31" t="s">
        <v>2409</v>
      </c>
      <c r="F4952" s="35" t="str">
        <f>INDEX('Crosswalk Particulates'!$B:$B,MATCH('2017 EPA Data'!A4952,'Crosswalk Particulates'!$A:$A,0))</f>
        <v>Commercial Buildings Sector</v>
      </c>
      <c r="G4952" s="39">
        <f>INDEX('Crosswalk Particulates'!$E:$E,MATCH('2017 EPA Data'!$B4952,'Crosswalk Particulates'!$D:$D,0))</f>
        <v>0</v>
      </c>
      <c r="H4952" s="50">
        <f t="shared" si="77"/>
        <v>0</v>
      </c>
    </row>
    <row r="4953" spans="1:8" hidden="1" x14ac:dyDescent="0.25">
      <c r="A4953" s="31" t="s">
        <v>2472</v>
      </c>
      <c r="B4953" s="31" t="s">
        <v>2685</v>
      </c>
      <c r="C4953" s="31" t="s">
        <v>2408</v>
      </c>
      <c r="D4953" s="47">
        <v>0.4118</v>
      </c>
      <c r="E4953" s="31" t="s">
        <v>2409</v>
      </c>
      <c r="F4953" s="35" t="str">
        <f>INDEX('Crosswalk Particulates'!$B:$B,MATCH('2017 EPA Data'!A4953,'Crosswalk Particulates'!$A:$A,0))</f>
        <v>Electricity Sector</v>
      </c>
      <c r="G4953" s="39">
        <f>INDEX('Crosswalk Particulates'!$E:$E,MATCH('2017 EPA Data'!$B4953,'Crosswalk Particulates'!$D:$D,0))</f>
        <v>0</v>
      </c>
      <c r="H4953" s="50">
        <f t="shared" si="77"/>
        <v>0</v>
      </c>
    </row>
    <row r="4954" spans="1:8" hidden="1" x14ac:dyDescent="0.25">
      <c r="A4954" s="31" t="s">
        <v>2472</v>
      </c>
      <c r="B4954" s="31" t="s">
        <v>2750</v>
      </c>
      <c r="C4954" s="31" t="s">
        <v>2408</v>
      </c>
      <c r="D4954" s="47">
        <v>0.4118</v>
      </c>
      <c r="E4954" s="31" t="s">
        <v>2409</v>
      </c>
      <c r="F4954" s="35" t="str">
        <f>INDEX('Crosswalk Particulates'!$B:$B,MATCH('2017 EPA Data'!A4954,'Crosswalk Particulates'!$A:$A,0))</f>
        <v>Electricity Sector</v>
      </c>
      <c r="G4954" s="39">
        <f>INDEX('Crosswalk Particulates'!$E:$E,MATCH('2017 EPA Data'!$B4954,'Crosswalk Particulates'!$D:$D,0))</f>
        <v>0</v>
      </c>
      <c r="H4954" s="50">
        <f t="shared" si="77"/>
        <v>0</v>
      </c>
    </row>
    <row r="4955" spans="1:8" hidden="1" x14ac:dyDescent="0.25">
      <c r="A4955" s="31" t="s">
        <v>2429</v>
      </c>
      <c r="B4955" s="31" t="s">
        <v>2549</v>
      </c>
      <c r="C4955" s="31" t="s">
        <v>2408</v>
      </c>
      <c r="D4955" s="47">
        <v>0.41145208999999999</v>
      </c>
      <c r="E4955" s="31" t="s">
        <v>2409</v>
      </c>
      <c r="F4955" s="35" t="str">
        <f>INDEX('Crosswalk Particulates'!$B:$B,MATCH('2017 EPA Data'!A4955,'Crosswalk Particulates'!$A:$A,0))</f>
        <v>process-other-industry</v>
      </c>
      <c r="G4955" s="39">
        <f>INDEX('Crosswalk Particulates'!$E:$E,MATCH('2017 EPA Data'!$B4955,'Crosswalk Particulates'!$D:$D,0))</f>
        <v>0</v>
      </c>
      <c r="H4955" s="50">
        <f t="shared" si="77"/>
        <v>0</v>
      </c>
    </row>
    <row r="4956" spans="1:8" hidden="1" x14ac:dyDescent="0.25">
      <c r="A4956" s="31" t="s">
        <v>2614</v>
      </c>
      <c r="B4956" s="31" t="s">
        <v>2580</v>
      </c>
      <c r="C4956" s="31" t="s">
        <v>2408</v>
      </c>
      <c r="D4956" s="47">
        <v>0.41061815200000001</v>
      </c>
      <c r="E4956" s="31" t="s">
        <v>2409</v>
      </c>
      <c r="F4956" s="35" t="str">
        <f>INDEX('Crosswalk Particulates'!$B:$B,MATCH('2017 EPA Data'!A4956,'Crosswalk Particulates'!$A:$A,0))</f>
        <v>Residential Buildings Sector</v>
      </c>
      <c r="G4956" s="39">
        <f>INDEX('Crosswalk Particulates'!$E:$E,MATCH('2017 EPA Data'!$B4956,'Crosswalk Particulates'!$D:$D,0))</f>
        <v>0</v>
      </c>
      <c r="H4956" s="50">
        <f t="shared" si="77"/>
        <v>0</v>
      </c>
    </row>
    <row r="4957" spans="1:8" hidden="1" x14ac:dyDescent="0.25">
      <c r="A4957" s="31" t="s">
        <v>2444</v>
      </c>
      <c r="B4957" s="31" t="s">
        <v>2528</v>
      </c>
      <c r="C4957" s="31" t="s">
        <v>2408</v>
      </c>
      <c r="D4957" s="47">
        <v>0.41</v>
      </c>
      <c r="E4957" s="31" t="s">
        <v>2409</v>
      </c>
      <c r="F4957" s="35" t="str">
        <f>INDEX('Crosswalk Particulates'!$B:$B,MATCH('2017 EPA Data'!A4957,'Crosswalk Particulates'!$A:$A,0))</f>
        <v>process-other-industry</v>
      </c>
      <c r="G4957" s="39">
        <f>INDEX('Crosswalk Particulates'!$E:$E,MATCH('2017 EPA Data'!$B4957,'Crosswalk Particulates'!$D:$D,0))</f>
        <v>0</v>
      </c>
      <c r="H4957" s="50">
        <f t="shared" si="77"/>
        <v>0</v>
      </c>
    </row>
    <row r="4958" spans="1:8" hidden="1" x14ac:dyDescent="0.25">
      <c r="A4958" s="31" t="s">
        <v>2475</v>
      </c>
      <c r="B4958" s="31" t="s">
        <v>2623</v>
      </c>
      <c r="D4958" s="47">
        <v>0.40529078400000002</v>
      </c>
      <c r="E4958" s="31" t="s">
        <v>2413</v>
      </c>
      <c r="F4958" s="35" t="str">
        <f>INDEX('Crosswalk Particulates'!$B:$B,MATCH('2017 EPA Data'!A4958,'Crosswalk Particulates'!$A:$A,0))</f>
        <v>Electricity Sector</v>
      </c>
      <c r="G4958" s="39">
        <f>INDEX('Crosswalk Particulates'!$E:$E,MATCH('2017 EPA Data'!$B4958,'Crosswalk Particulates'!$D:$D,0))</f>
        <v>0</v>
      </c>
      <c r="H4958" s="50">
        <f t="shared" si="77"/>
        <v>367674.05176402285</v>
      </c>
    </row>
    <row r="4959" spans="1:8" hidden="1" x14ac:dyDescent="0.25">
      <c r="A4959" s="31" t="s">
        <v>2498</v>
      </c>
      <c r="B4959" s="31" t="s">
        <v>2599</v>
      </c>
      <c r="C4959" s="31" t="s">
        <v>2408</v>
      </c>
      <c r="D4959" s="47">
        <v>0.40300000000000002</v>
      </c>
      <c r="E4959" s="31" t="s">
        <v>2409</v>
      </c>
      <c r="F4959" s="35" t="str">
        <f>INDEX('Crosswalk Particulates'!$B:$B,MATCH('2017 EPA Data'!A4959,'Crosswalk Particulates'!$A:$A,0))</f>
        <v>process-cement-industry</v>
      </c>
      <c r="G4959" s="39">
        <f>INDEX('Crosswalk Particulates'!$E:$E,MATCH('2017 EPA Data'!$B4959,'Crosswalk Particulates'!$D:$D,0))</f>
        <v>0</v>
      </c>
      <c r="H4959" s="50">
        <f t="shared" si="77"/>
        <v>0</v>
      </c>
    </row>
    <row r="4960" spans="1:8" hidden="1" x14ac:dyDescent="0.25">
      <c r="A4960" s="31" t="s">
        <v>2476</v>
      </c>
      <c r="B4960" s="31" t="s">
        <v>2611</v>
      </c>
      <c r="C4960" s="31" t="s">
        <v>2408</v>
      </c>
      <c r="D4960" s="47">
        <v>0.40259960587999999</v>
      </c>
      <c r="E4960" s="31" t="s">
        <v>2409</v>
      </c>
      <c r="F4960" s="35" t="str">
        <f>INDEX('Crosswalk Particulates'!$B:$B,MATCH('2017 EPA Data'!A4960,'Crosswalk Particulates'!$A:$A,0))</f>
        <v>process-other-industry</v>
      </c>
      <c r="G4960" s="39">
        <f>INDEX('Crosswalk Particulates'!$E:$E,MATCH('2017 EPA Data'!$B4960,'Crosswalk Particulates'!$D:$D,0))</f>
        <v>0</v>
      </c>
      <c r="H4960" s="50">
        <f t="shared" si="77"/>
        <v>0</v>
      </c>
    </row>
    <row r="4961" spans="1:8" hidden="1" x14ac:dyDescent="0.25">
      <c r="A4961" s="31" t="s">
        <v>2522</v>
      </c>
      <c r="B4961" s="31" t="s">
        <v>2672</v>
      </c>
      <c r="C4961" s="31" t="s">
        <v>2408</v>
      </c>
      <c r="D4961" s="47">
        <v>0.40193733334600001</v>
      </c>
      <c r="E4961" s="31" t="s">
        <v>2409</v>
      </c>
      <c r="F4961" s="35" t="str">
        <f>INDEX('Crosswalk Particulates'!$B:$B,MATCH('2017 EPA Data'!A4961,'Crosswalk Particulates'!$A:$A,0))</f>
        <v>Residential Buildings Sector</v>
      </c>
      <c r="G4961" s="39">
        <f>INDEX('Crosswalk Particulates'!$E:$E,MATCH('2017 EPA Data'!$B4961,'Crosswalk Particulates'!$D:$D,0))</f>
        <v>0</v>
      </c>
      <c r="H4961" s="50">
        <f t="shared" si="77"/>
        <v>0</v>
      </c>
    </row>
    <row r="4962" spans="1:8" hidden="1" x14ac:dyDescent="0.25">
      <c r="A4962" s="31" t="s">
        <v>2446</v>
      </c>
      <c r="B4962" s="31" t="s">
        <v>2573</v>
      </c>
      <c r="C4962" s="31" t="s">
        <v>2408</v>
      </c>
      <c r="D4962" s="47">
        <v>0.40022859999999999</v>
      </c>
      <c r="E4962" s="31" t="s">
        <v>2409</v>
      </c>
      <c r="F4962" s="35" t="str">
        <f>INDEX('Crosswalk Particulates'!$B:$B,MATCH('2017 EPA Data'!A4962,'Crosswalk Particulates'!$A:$A,0))</f>
        <v>process-other-industry</v>
      </c>
      <c r="G4962" s="39">
        <f>INDEX('Crosswalk Particulates'!$E:$E,MATCH('2017 EPA Data'!$B4962,'Crosswalk Particulates'!$D:$D,0))</f>
        <v>0</v>
      </c>
      <c r="H4962" s="50">
        <f t="shared" si="77"/>
        <v>0</v>
      </c>
    </row>
    <row r="4963" spans="1:8" hidden="1" x14ac:dyDescent="0.25">
      <c r="A4963" s="31" t="s">
        <v>2450</v>
      </c>
      <c r="B4963" s="31" t="s">
        <v>2660</v>
      </c>
      <c r="C4963" s="31" t="s">
        <v>2408</v>
      </c>
      <c r="D4963" s="47">
        <v>0.40000124799999998</v>
      </c>
      <c r="E4963" s="31" t="s">
        <v>2409</v>
      </c>
      <c r="F4963" s="35" t="str">
        <f>INDEX('Crosswalk Particulates'!$B:$B,MATCH('2017 EPA Data'!A4963,'Crosswalk Particulates'!$A:$A,0))</f>
        <v>process-waste-industry</v>
      </c>
      <c r="G4963" s="39">
        <f>INDEX('Crosswalk Particulates'!$E:$E,MATCH('2017 EPA Data'!$B4963,'Crosswalk Particulates'!$D:$D,0))</f>
        <v>0</v>
      </c>
      <c r="H4963" s="50">
        <f t="shared" si="77"/>
        <v>0</v>
      </c>
    </row>
    <row r="4964" spans="1:8" hidden="1" x14ac:dyDescent="0.25">
      <c r="A4964" s="31" t="s">
        <v>2520</v>
      </c>
      <c r="B4964" s="31" t="s">
        <v>2598</v>
      </c>
      <c r="C4964" s="31" t="s">
        <v>2408</v>
      </c>
      <c r="D4964" s="47">
        <v>0.4</v>
      </c>
      <c r="E4964" s="31" t="s">
        <v>2409</v>
      </c>
      <c r="F4964" s="35" t="str">
        <f>INDEX('Crosswalk Particulates'!$B:$B,MATCH('2017 EPA Data'!A4964,'Crosswalk Particulates'!$A:$A,0))</f>
        <v>industry-fuel-oil</v>
      </c>
      <c r="G4964" s="39">
        <f>INDEX('Crosswalk Particulates'!$E:$E,MATCH('2017 EPA Data'!$B4964,'Crosswalk Particulates'!$D:$D,0))</f>
        <v>0</v>
      </c>
      <c r="H4964" s="50">
        <f t="shared" si="77"/>
        <v>0</v>
      </c>
    </row>
    <row r="4965" spans="1:8" hidden="1" x14ac:dyDescent="0.25">
      <c r="A4965" s="31" t="s">
        <v>2509</v>
      </c>
      <c r="B4965" s="31" t="s">
        <v>2635</v>
      </c>
      <c r="C4965" s="31" t="s">
        <v>2408</v>
      </c>
      <c r="D4965" s="47">
        <v>0.4</v>
      </c>
      <c r="E4965" s="31" t="s">
        <v>2409</v>
      </c>
      <c r="F4965" s="35" t="str">
        <f>INDEX('Crosswalk Particulates'!$B:$B,MATCH('2017 EPA Data'!A4965,'Crosswalk Particulates'!$A:$A,0))</f>
        <v>Other-EPA</v>
      </c>
      <c r="G4965" s="39">
        <f>INDEX('Crosswalk Particulates'!$E:$E,MATCH('2017 EPA Data'!$B4965,'Crosswalk Particulates'!$D:$D,0))</f>
        <v>0</v>
      </c>
      <c r="H4965" s="50">
        <f t="shared" si="77"/>
        <v>0</v>
      </c>
    </row>
    <row r="4966" spans="1:8" hidden="1" x14ac:dyDescent="0.25">
      <c r="A4966" s="31" t="s">
        <v>2509</v>
      </c>
      <c r="B4966" s="31" t="s">
        <v>2467</v>
      </c>
      <c r="C4966" s="31" t="s">
        <v>2408</v>
      </c>
      <c r="D4966" s="47">
        <v>0.4</v>
      </c>
      <c r="E4966" s="31" t="s">
        <v>2409</v>
      </c>
      <c r="F4966" s="35" t="str">
        <f>INDEX('Crosswalk Particulates'!$B:$B,MATCH('2017 EPA Data'!A4966,'Crosswalk Particulates'!$A:$A,0))</f>
        <v>Other-EPA</v>
      </c>
      <c r="G4966" s="39">
        <f>INDEX('Crosswalk Particulates'!$E:$E,MATCH('2017 EPA Data'!$B4966,'Crosswalk Particulates'!$D:$D,0))</f>
        <v>0</v>
      </c>
      <c r="H4966" s="50">
        <f t="shared" si="77"/>
        <v>0</v>
      </c>
    </row>
    <row r="4967" spans="1:8" hidden="1" x14ac:dyDescent="0.25">
      <c r="A4967" s="31" t="s">
        <v>2469</v>
      </c>
      <c r="B4967" s="31" t="s">
        <v>2734</v>
      </c>
      <c r="C4967" s="31" t="s">
        <v>2408</v>
      </c>
      <c r="D4967" s="47">
        <v>0.4</v>
      </c>
      <c r="E4967" s="31" t="s">
        <v>2409</v>
      </c>
      <c r="F4967" s="35" t="str">
        <f>INDEX('Crosswalk Particulates'!$B:$B,MATCH('2017 EPA Data'!A4967,'Crosswalk Particulates'!$A:$A,0))</f>
        <v>process-chemicals-industry</v>
      </c>
      <c r="G4967" s="39">
        <f>INDEX('Crosswalk Particulates'!$E:$E,MATCH('2017 EPA Data'!$B4967,'Crosswalk Particulates'!$D:$D,0))</f>
        <v>0</v>
      </c>
      <c r="H4967" s="50">
        <f t="shared" si="77"/>
        <v>0</v>
      </c>
    </row>
    <row r="4968" spans="1:8" hidden="1" x14ac:dyDescent="0.25">
      <c r="A4968" s="31" t="s">
        <v>2429</v>
      </c>
      <c r="B4968" s="31" t="s">
        <v>2664</v>
      </c>
      <c r="C4968" s="31" t="s">
        <v>2408</v>
      </c>
      <c r="D4968" s="47">
        <v>0.4</v>
      </c>
      <c r="E4968" s="31" t="s">
        <v>2409</v>
      </c>
      <c r="F4968" s="35" t="str">
        <f>INDEX('Crosswalk Particulates'!$B:$B,MATCH('2017 EPA Data'!A4968,'Crosswalk Particulates'!$A:$A,0))</f>
        <v>process-other-industry</v>
      </c>
      <c r="G4968" s="39">
        <f>INDEX('Crosswalk Particulates'!$E:$E,MATCH('2017 EPA Data'!$B4968,'Crosswalk Particulates'!$D:$D,0))</f>
        <v>0</v>
      </c>
      <c r="H4968" s="50">
        <f t="shared" si="77"/>
        <v>0</v>
      </c>
    </row>
    <row r="4969" spans="1:8" hidden="1" x14ac:dyDescent="0.25">
      <c r="A4969" s="31" t="s">
        <v>2429</v>
      </c>
      <c r="B4969" s="31" t="s">
        <v>2626</v>
      </c>
      <c r="C4969" s="31" t="s">
        <v>2408</v>
      </c>
      <c r="D4969" s="47">
        <v>0.39833925748731802</v>
      </c>
      <c r="E4969" s="31" t="s">
        <v>2409</v>
      </c>
      <c r="F4969" s="35" t="str">
        <f>INDEX('Crosswalk Particulates'!$B:$B,MATCH('2017 EPA Data'!A4969,'Crosswalk Particulates'!$A:$A,0))</f>
        <v>process-other-industry</v>
      </c>
      <c r="G4969" s="39">
        <f>INDEX('Crosswalk Particulates'!$E:$E,MATCH('2017 EPA Data'!$B4969,'Crosswalk Particulates'!$D:$D,0))</f>
        <v>0</v>
      </c>
      <c r="H4969" s="50">
        <f t="shared" si="77"/>
        <v>0</v>
      </c>
    </row>
    <row r="4970" spans="1:8" hidden="1" x14ac:dyDescent="0.25">
      <c r="A4970" s="31" t="s">
        <v>2429</v>
      </c>
      <c r="B4970" s="31" t="s">
        <v>2734</v>
      </c>
      <c r="C4970" s="31" t="s">
        <v>2408</v>
      </c>
      <c r="D4970" s="47">
        <v>0.39481195271300001</v>
      </c>
      <c r="E4970" s="31" t="s">
        <v>2409</v>
      </c>
      <c r="F4970" s="35" t="str">
        <f>INDEX('Crosswalk Particulates'!$B:$B,MATCH('2017 EPA Data'!A4970,'Crosswalk Particulates'!$A:$A,0))</f>
        <v>process-other-industry</v>
      </c>
      <c r="G4970" s="39">
        <f>INDEX('Crosswalk Particulates'!$E:$E,MATCH('2017 EPA Data'!$B4970,'Crosswalk Particulates'!$D:$D,0))</f>
        <v>0</v>
      </c>
      <c r="H4970" s="50">
        <f t="shared" si="77"/>
        <v>0</v>
      </c>
    </row>
    <row r="4971" spans="1:8" hidden="1" x14ac:dyDescent="0.25">
      <c r="A4971" s="31" t="s">
        <v>2483</v>
      </c>
      <c r="B4971" s="31" t="s">
        <v>2666</v>
      </c>
      <c r="C4971" s="31" t="s">
        <v>2408</v>
      </c>
      <c r="D4971" s="47">
        <v>0.39137959096399999</v>
      </c>
      <c r="E4971" s="31" t="s">
        <v>2409</v>
      </c>
      <c r="F4971" s="35" t="str">
        <f>INDEX('Crosswalk Particulates'!$B:$B,MATCH('2017 EPA Data'!A4971,'Crosswalk Particulates'!$A:$A,0))</f>
        <v>process-ngps-industry</v>
      </c>
      <c r="G4971" s="39">
        <f>INDEX('Crosswalk Particulates'!$E:$E,MATCH('2017 EPA Data'!$B4971,'Crosswalk Particulates'!$D:$D,0))</f>
        <v>0</v>
      </c>
      <c r="H4971" s="50">
        <f t="shared" si="77"/>
        <v>0</v>
      </c>
    </row>
    <row r="4972" spans="1:8" hidden="1" x14ac:dyDescent="0.25">
      <c r="A4972" s="31" t="s">
        <v>2444</v>
      </c>
      <c r="B4972" s="31" t="s">
        <v>2659</v>
      </c>
      <c r="C4972" s="31" t="s">
        <v>2408</v>
      </c>
      <c r="D4972" s="47">
        <v>0.39074999999999999</v>
      </c>
      <c r="E4972" s="31" t="s">
        <v>2409</v>
      </c>
      <c r="F4972" s="35" t="str">
        <f>INDEX('Crosswalk Particulates'!$B:$B,MATCH('2017 EPA Data'!A4972,'Crosswalk Particulates'!$A:$A,0))</f>
        <v>process-other-industry</v>
      </c>
      <c r="G4972" s="39">
        <f>INDEX('Crosswalk Particulates'!$E:$E,MATCH('2017 EPA Data'!$B4972,'Crosswalk Particulates'!$D:$D,0))</f>
        <v>0</v>
      </c>
      <c r="H4972" s="50">
        <f t="shared" si="77"/>
        <v>0</v>
      </c>
    </row>
    <row r="4973" spans="1:8" hidden="1" x14ac:dyDescent="0.25">
      <c r="A4973" s="31" t="s">
        <v>2483</v>
      </c>
      <c r="B4973" s="31" t="s">
        <v>2508</v>
      </c>
      <c r="C4973" s="31" t="s">
        <v>2408</v>
      </c>
      <c r="D4973" s="47">
        <v>0.38269584200000001</v>
      </c>
      <c r="E4973" s="31" t="s">
        <v>2409</v>
      </c>
      <c r="F4973" s="35" t="str">
        <f>INDEX('Crosswalk Particulates'!$B:$B,MATCH('2017 EPA Data'!A4973,'Crosswalk Particulates'!$A:$A,0))</f>
        <v>process-ngps-industry</v>
      </c>
      <c r="G4973" s="39">
        <f>INDEX('Crosswalk Particulates'!$E:$E,MATCH('2017 EPA Data'!$B4973,'Crosswalk Particulates'!$D:$D,0))</f>
        <v>0</v>
      </c>
      <c r="H4973" s="50">
        <f t="shared" si="77"/>
        <v>0</v>
      </c>
    </row>
    <row r="4974" spans="1:8" hidden="1" x14ac:dyDescent="0.25">
      <c r="A4974" s="31" t="s">
        <v>2546</v>
      </c>
      <c r="B4974" s="31" t="s">
        <v>2647</v>
      </c>
      <c r="C4974" s="31" t="s">
        <v>2408</v>
      </c>
      <c r="D4974" s="47">
        <v>0.38174213769464899</v>
      </c>
      <c r="E4974" s="31" t="s">
        <v>2409</v>
      </c>
      <c r="F4974" s="35" t="str">
        <f>INDEX('Crosswalk Particulates'!$B:$B,MATCH('2017 EPA Data'!A4974,'Crosswalk Particulates'!$A:$A,0))</f>
        <v>Commercial Buildings Sector</v>
      </c>
      <c r="G4974" s="39">
        <f>INDEX('Crosswalk Particulates'!$E:$E,MATCH('2017 EPA Data'!$B4974,'Crosswalk Particulates'!$D:$D,0))</f>
        <v>0</v>
      </c>
      <c r="H4974" s="50">
        <f t="shared" si="77"/>
        <v>0</v>
      </c>
    </row>
    <row r="4975" spans="1:8" hidden="1" x14ac:dyDescent="0.25">
      <c r="A4975" s="31" t="s">
        <v>2433</v>
      </c>
      <c r="B4975" s="31" t="s">
        <v>2566</v>
      </c>
      <c r="C4975" s="31" t="s">
        <v>2408</v>
      </c>
      <c r="D4975" s="47">
        <v>0.38153400294000001</v>
      </c>
      <c r="E4975" s="31" t="s">
        <v>2409</v>
      </c>
      <c r="F4975" s="35" t="str">
        <f>INDEX('Crosswalk Particulates'!$B:$B,MATCH('2017 EPA Data'!A4975,'Crosswalk Particulates'!$A:$A,0))</f>
        <v>process-ngps-industry</v>
      </c>
      <c r="G4975" s="39">
        <f>INDEX('Crosswalk Particulates'!$E:$E,MATCH('2017 EPA Data'!$B4975,'Crosswalk Particulates'!$D:$D,0))</f>
        <v>0</v>
      </c>
      <c r="H4975" s="50">
        <f t="shared" si="77"/>
        <v>0</v>
      </c>
    </row>
    <row r="4976" spans="1:8" hidden="1" x14ac:dyDescent="0.25">
      <c r="A4976" s="31" t="s">
        <v>2463</v>
      </c>
      <c r="B4976" s="31" t="s">
        <v>2500</v>
      </c>
      <c r="C4976" s="31" t="s">
        <v>2448</v>
      </c>
      <c r="D4976" s="47">
        <v>0.375</v>
      </c>
      <c r="E4976" s="31" t="s">
        <v>2413</v>
      </c>
      <c r="F4976" s="35" t="str">
        <f>INDEX('Crosswalk Particulates'!$B:$B,MATCH('2017 EPA Data'!A4976,'Crosswalk Particulates'!$A:$A,0))</f>
        <v>process-other-industry</v>
      </c>
      <c r="G4976" s="39" t="str">
        <f>INDEX('Crosswalk Particulates'!$E:$E,MATCH('2017 EPA Data'!$B4976,'Crosswalk Particulates'!$D:$D,0))</f>
        <v>NOX</v>
      </c>
      <c r="H4976" s="50">
        <f t="shared" si="77"/>
        <v>340194.68207672983</v>
      </c>
    </row>
    <row r="4977" spans="1:8" hidden="1" x14ac:dyDescent="0.25">
      <c r="A4977" s="31" t="s">
        <v>2538</v>
      </c>
      <c r="B4977" s="31" t="s">
        <v>2533</v>
      </c>
      <c r="C4977" s="31" t="s">
        <v>2408</v>
      </c>
      <c r="D4977" s="47">
        <v>0.37</v>
      </c>
      <c r="E4977" s="31" t="s">
        <v>2409</v>
      </c>
      <c r="F4977" s="35" t="str">
        <f>INDEX('Crosswalk Particulates'!$B:$B,MATCH('2017 EPA Data'!A4977,'Crosswalk Particulates'!$A:$A,0))</f>
        <v>process-mining-industry</v>
      </c>
      <c r="G4977" s="39">
        <f>INDEX('Crosswalk Particulates'!$E:$E,MATCH('2017 EPA Data'!$B4977,'Crosswalk Particulates'!$D:$D,0))</f>
        <v>0</v>
      </c>
      <c r="H4977" s="50">
        <f t="shared" si="77"/>
        <v>0</v>
      </c>
    </row>
    <row r="4978" spans="1:8" hidden="1" x14ac:dyDescent="0.25">
      <c r="A4978" s="31" t="s">
        <v>2555</v>
      </c>
      <c r="B4978" s="31" t="s">
        <v>2530</v>
      </c>
      <c r="C4978" s="31" t="s">
        <v>2408</v>
      </c>
      <c r="D4978" s="47">
        <v>0.37</v>
      </c>
      <c r="E4978" s="31" t="s">
        <v>2409</v>
      </c>
      <c r="F4978" s="35" t="str">
        <f>INDEX('Crosswalk Particulates'!$B:$B,MATCH('2017 EPA Data'!A4978,'Crosswalk Particulates'!$A:$A,0))</f>
        <v>Commercial Buildings Sector</v>
      </c>
      <c r="G4978" s="39">
        <f>INDEX('Crosswalk Particulates'!$E:$E,MATCH('2017 EPA Data'!$B4978,'Crosswalk Particulates'!$D:$D,0))</f>
        <v>0</v>
      </c>
      <c r="H4978" s="50">
        <f t="shared" si="77"/>
        <v>0</v>
      </c>
    </row>
    <row r="4979" spans="1:8" hidden="1" x14ac:dyDescent="0.25">
      <c r="A4979" s="31" t="s">
        <v>2556</v>
      </c>
      <c r="B4979" s="31" t="s">
        <v>2718</v>
      </c>
      <c r="C4979" s="31" t="s">
        <v>2408</v>
      </c>
      <c r="D4979" s="47">
        <v>0.36487979999999998</v>
      </c>
      <c r="E4979" s="31" t="s">
        <v>2409</v>
      </c>
      <c r="F4979" s="35" t="str">
        <f>INDEX('Crosswalk Particulates'!$B:$B,MATCH('2017 EPA Data'!A4979,'Crosswalk Particulates'!$A:$A,0))</f>
        <v>Commercial Buildings Sector</v>
      </c>
      <c r="G4979" s="39">
        <f>INDEX('Crosswalk Particulates'!$E:$E,MATCH('2017 EPA Data'!$B4979,'Crosswalk Particulates'!$D:$D,0))</f>
        <v>0</v>
      </c>
      <c r="H4979" s="50">
        <f t="shared" si="77"/>
        <v>0</v>
      </c>
    </row>
    <row r="4980" spans="1:8" hidden="1" x14ac:dyDescent="0.25">
      <c r="A4980" s="31" t="s">
        <v>2438</v>
      </c>
      <c r="B4980" s="31" t="s">
        <v>2535</v>
      </c>
      <c r="C4980" s="31" t="s">
        <v>2408</v>
      </c>
      <c r="D4980" s="47">
        <v>0.36</v>
      </c>
      <c r="E4980" s="31" t="s">
        <v>2409</v>
      </c>
      <c r="F4980" s="35" t="str">
        <f>INDEX('Crosswalk Particulates'!$B:$B,MATCH('2017 EPA Data'!A4980,'Crosswalk Particulates'!$A:$A,0))</f>
        <v>process-other-industry</v>
      </c>
      <c r="G4980" s="39">
        <f>INDEX('Crosswalk Particulates'!$E:$E,MATCH('2017 EPA Data'!$B4980,'Crosswalk Particulates'!$D:$D,0))</f>
        <v>0</v>
      </c>
      <c r="H4980" s="50">
        <f t="shared" si="77"/>
        <v>0</v>
      </c>
    </row>
    <row r="4981" spans="1:8" hidden="1" x14ac:dyDescent="0.25">
      <c r="A4981" s="31" t="s">
        <v>2437</v>
      </c>
      <c r="B4981" s="31" t="s">
        <v>2465</v>
      </c>
      <c r="C4981" s="31" t="s">
        <v>2408</v>
      </c>
      <c r="D4981" s="47">
        <v>0.36</v>
      </c>
      <c r="E4981" s="31" t="s">
        <v>2409</v>
      </c>
      <c r="F4981" s="35" t="str">
        <f>INDEX('Crosswalk Particulates'!$B:$B,MATCH('2017 EPA Data'!A4981,'Crosswalk Particulates'!$A:$A,0))</f>
        <v>process-other-industry</v>
      </c>
      <c r="G4981" s="39">
        <f>INDEX('Crosswalk Particulates'!$E:$E,MATCH('2017 EPA Data'!$B4981,'Crosswalk Particulates'!$D:$D,0))</f>
        <v>0</v>
      </c>
      <c r="H4981" s="50">
        <f t="shared" si="77"/>
        <v>0</v>
      </c>
    </row>
    <row r="4982" spans="1:8" hidden="1" x14ac:dyDescent="0.25">
      <c r="A4982" s="31" t="s">
        <v>2437</v>
      </c>
      <c r="B4982" s="31" t="s">
        <v>2506</v>
      </c>
      <c r="C4982" s="31" t="s">
        <v>2448</v>
      </c>
      <c r="D4982" s="47">
        <v>0.35898000000000002</v>
      </c>
      <c r="E4982" s="31" t="s">
        <v>2413</v>
      </c>
      <c r="F4982" s="35" t="str">
        <f>INDEX('Crosswalk Particulates'!$B:$B,MATCH('2017 EPA Data'!A4982,'Crosswalk Particulates'!$A:$A,0))</f>
        <v>process-other-industry</v>
      </c>
      <c r="G4982" s="39" t="str">
        <f>INDEX('Crosswalk Particulates'!$E:$E,MATCH('2017 EPA Data'!$B4982,'Crosswalk Particulates'!$D:$D,0))</f>
        <v>SOx</v>
      </c>
      <c r="H4982" s="50">
        <f t="shared" si="77"/>
        <v>325661.56525841192</v>
      </c>
    </row>
    <row r="4983" spans="1:8" hidden="1" x14ac:dyDescent="0.25">
      <c r="A4983" s="31" t="s">
        <v>2450</v>
      </c>
      <c r="B4983" s="31" t="s">
        <v>2751</v>
      </c>
      <c r="C4983" s="31" t="s">
        <v>2408</v>
      </c>
      <c r="D4983" s="47">
        <v>0.35</v>
      </c>
      <c r="E4983" s="31" t="s">
        <v>2409</v>
      </c>
      <c r="F4983" s="35" t="str">
        <f>INDEX('Crosswalk Particulates'!$B:$B,MATCH('2017 EPA Data'!A4983,'Crosswalk Particulates'!$A:$A,0))</f>
        <v>process-waste-industry</v>
      </c>
      <c r="G4983" s="39">
        <f>INDEX('Crosswalk Particulates'!$E:$E,MATCH('2017 EPA Data'!$B4983,'Crosswalk Particulates'!$D:$D,0))</f>
        <v>0</v>
      </c>
      <c r="H4983" s="50">
        <f t="shared" si="77"/>
        <v>0</v>
      </c>
    </row>
    <row r="4984" spans="1:8" hidden="1" x14ac:dyDescent="0.25">
      <c r="A4984" s="31" t="s">
        <v>2486</v>
      </c>
      <c r="B4984" s="31" t="s">
        <v>2607</v>
      </c>
      <c r="D4984" s="47">
        <v>0.34842260916399997</v>
      </c>
      <c r="E4984" s="31" t="s">
        <v>2413</v>
      </c>
      <c r="F4984" s="35" t="str">
        <f>INDEX('Crosswalk Particulates'!$B:$B,MATCH('2017 EPA Data'!A4984,'Crosswalk Particulates'!$A:$A,0))</f>
        <v>process-other-industry</v>
      </c>
      <c r="G4984" s="39" t="str">
        <f>INDEX('Crosswalk Particulates'!$E:$E,MATCH('2017 EPA Data'!$B4984,'Crosswalk Particulates'!$D:$D,0))</f>
        <v>BC</v>
      </c>
      <c r="H4984" s="50">
        <f t="shared" si="77"/>
        <v>316084.05000771105</v>
      </c>
    </row>
    <row r="4985" spans="1:8" hidden="1" x14ac:dyDescent="0.25">
      <c r="A4985" s="31" t="s">
        <v>2433</v>
      </c>
      <c r="B4985" s="31" t="s">
        <v>2553</v>
      </c>
      <c r="C4985" s="31" t="s">
        <v>2408</v>
      </c>
      <c r="D4985" s="47">
        <v>0.34524382999999997</v>
      </c>
      <c r="E4985" s="31" t="s">
        <v>2409</v>
      </c>
      <c r="F4985" s="35" t="str">
        <f>INDEX('Crosswalk Particulates'!$B:$B,MATCH('2017 EPA Data'!A4985,'Crosswalk Particulates'!$A:$A,0))</f>
        <v>process-ngps-industry</v>
      </c>
      <c r="G4985" s="39">
        <f>INDEX('Crosswalk Particulates'!$E:$E,MATCH('2017 EPA Data'!$B4985,'Crosswalk Particulates'!$D:$D,0))</f>
        <v>0</v>
      </c>
      <c r="H4985" s="50">
        <f t="shared" si="77"/>
        <v>0</v>
      </c>
    </row>
    <row r="4986" spans="1:8" hidden="1" x14ac:dyDescent="0.25">
      <c r="A4986" s="31" t="s">
        <v>2444</v>
      </c>
      <c r="B4986" s="31" t="s">
        <v>2551</v>
      </c>
      <c r="C4986" s="31" t="s">
        <v>2408</v>
      </c>
      <c r="D4986" s="47">
        <v>0.34</v>
      </c>
      <c r="E4986" s="31" t="s">
        <v>2409</v>
      </c>
      <c r="F4986" s="35" t="str">
        <f>INDEX('Crosswalk Particulates'!$B:$B,MATCH('2017 EPA Data'!A4986,'Crosswalk Particulates'!$A:$A,0))</f>
        <v>process-other-industry</v>
      </c>
      <c r="G4986" s="39">
        <f>INDEX('Crosswalk Particulates'!$E:$E,MATCH('2017 EPA Data'!$B4986,'Crosswalk Particulates'!$D:$D,0))</f>
        <v>0</v>
      </c>
      <c r="H4986" s="50">
        <f t="shared" si="77"/>
        <v>0</v>
      </c>
    </row>
    <row r="4987" spans="1:8" hidden="1" x14ac:dyDescent="0.25">
      <c r="A4987" s="31" t="s">
        <v>2475</v>
      </c>
      <c r="B4987" s="31" t="s">
        <v>2734</v>
      </c>
      <c r="C4987" s="31" t="s">
        <v>2408</v>
      </c>
      <c r="D4987" s="47">
        <v>0.33499580000000001</v>
      </c>
      <c r="E4987" s="31" t="s">
        <v>2409</v>
      </c>
      <c r="F4987" s="35" t="str">
        <f>INDEX('Crosswalk Particulates'!$B:$B,MATCH('2017 EPA Data'!A4987,'Crosswalk Particulates'!$A:$A,0))</f>
        <v>Electricity Sector</v>
      </c>
      <c r="G4987" s="39">
        <f>INDEX('Crosswalk Particulates'!$E:$E,MATCH('2017 EPA Data'!$B4987,'Crosswalk Particulates'!$D:$D,0))</f>
        <v>0</v>
      </c>
      <c r="H4987" s="50">
        <f t="shared" si="77"/>
        <v>0</v>
      </c>
    </row>
    <row r="4988" spans="1:8" hidden="1" x14ac:dyDescent="0.25">
      <c r="A4988" s="31" t="s">
        <v>2450</v>
      </c>
      <c r="B4988" s="31" t="s">
        <v>2542</v>
      </c>
      <c r="C4988" s="31" t="s">
        <v>2408</v>
      </c>
      <c r="D4988" s="47">
        <v>0.33102420900000001</v>
      </c>
      <c r="E4988" s="31" t="s">
        <v>2409</v>
      </c>
      <c r="F4988" s="35" t="str">
        <f>INDEX('Crosswalk Particulates'!$B:$B,MATCH('2017 EPA Data'!A4988,'Crosswalk Particulates'!$A:$A,0))</f>
        <v>process-waste-industry</v>
      </c>
      <c r="G4988" s="39">
        <f>INDEX('Crosswalk Particulates'!$E:$E,MATCH('2017 EPA Data'!$B4988,'Crosswalk Particulates'!$D:$D,0))</f>
        <v>0</v>
      </c>
      <c r="H4988" s="50">
        <f t="shared" si="77"/>
        <v>0</v>
      </c>
    </row>
    <row r="4989" spans="1:8" hidden="1" x14ac:dyDescent="0.25">
      <c r="A4989" s="31" t="s">
        <v>2410</v>
      </c>
      <c r="B4989" s="31" t="s">
        <v>2731</v>
      </c>
      <c r="C4989" s="31" t="s">
        <v>2408</v>
      </c>
      <c r="D4989" s="47">
        <v>0.33</v>
      </c>
      <c r="E4989" s="31" t="s">
        <v>2409</v>
      </c>
      <c r="F4989" s="35" t="str">
        <f>INDEX('Crosswalk Particulates'!$B:$B,MATCH('2017 EPA Data'!A4989,'Crosswalk Particulates'!$A:$A,0))</f>
        <v>process-other-industry</v>
      </c>
      <c r="G4989" s="39">
        <f>INDEX('Crosswalk Particulates'!$E:$E,MATCH('2017 EPA Data'!$B4989,'Crosswalk Particulates'!$D:$D,0))</f>
        <v>0</v>
      </c>
      <c r="H4989" s="50">
        <f t="shared" si="77"/>
        <v>0</v>
      </c>
    </row>
    <row r="4990" spans="1:8" hidden="1" x14ac:dyDescent="0.25">
      <c r="A4990" s="31" t="s">
        <v>2523</v>
      </c>
      <c r="B4990" s="31" t="s">
        <v>2678</v>
      </c>
      <c r="C4990" s="31" t="s">
        <v>2408</v>
      </c>
      <c r="D4990" s="47">
        <v>0.32988400000000001</v>
      </c>
      <c r="E4990" s="31" t="s">
        <v>2409</v>
      </c>
      <c r="F4990" s="35" t="str">
        <f>INDEX('Crosswalk Particulates'!$B:$B,MATCH('2017 EPA Data'!A4990,'Crosswalk Particulates'!$A:$A,0))</f>
        <v>industry-fuel-other</v>
      </c>
      <c r="G4990" s="39">
        <f>INDEX('Crosswalk Particulates'!$E:$E,MATCH('2017 EPA Data'!$B4990,'Crosswalk Particulates'!$D:$D,0))</f>
        <v>0</v>
      </c>
      <c r="H4990" s="50">
        <f t="shared" si="77"/>
        <v>0</v>
      </c>
    </row>
    <row r="4991" spans="1:8" hidden="1" x14ac:dyDescent="0.25">
      <c r="A4991" s="31" t="s">
        <v>2477</v>
      </c>
      <c r="B4991" s="31" t="s">
        <v>2566</v>
      </c>
      <c r="C4991" s="31" t="s">
        <v>2408</v>
      </c>
      <c r="D4991" s="47">
        <v>0.32882659918000001</v>
      </c>
      <c r="E4991" s="31" t="s">
        <v>2409</v>
      </c>
      <c r="F4991" s="35" t="str">
        <f>INDEX('Crosswalk Particulates'!$B:$B,MATCH('2017 EPA Data'!A4991,'Crosswalk Particulates'!$A:$A,0))</f>
        <v>process-other-industry</v>
      </c>
      <c r="G4991" s="39">
        <f>INDEX('Crosswalk Particulates'!$E:$E,MATCH('2017 EPA Data'!$B4991,'Crosswalk Particulates'!$D:$D,0))</f>
        <v>0</v>
      </c>
      <c r="H4991" s="50">
        <f t="shared" si="77"/>
        <v>0</v>
      </c>
    </row>
    <row r="4992" spans="1:8" hidden="1" x14ac:dyDescent="0.25">
      <c r="A4992" s="31" t="s">
        <v>2540</v>
      </c>
      <c r="B4992" s="31" t="s">
        <v>2544</v>
      </c>
      <c r="C4992" s="31" t="s">
        <v>2408</v>
      </c>
      <c r="D4992" s="47">
        <v>0.32875349099000001</v>
      </c>
      <c r="E4992" s="31" t="s">
        <v>2409</v>
      </c>
      <c r="F4992" s="35" t="str">
        <f>INDEX('Crosswalk Particulates'!$B:$B,MATCH('2017 EPA Data'!A4992,'Crosswalk Particulates'!$A:$A,0))</f>
        <v>Electricity Sector</v>
      </c>
      <c r="G4992" s="39">
        <f>INDEX('Crosswalk Particulates'!$E:$E,MATCH('2017 EPA Data'!$B4992,'Crosswalk Particulates'!$D:$D,0))</f>
        <v>0</v>
      </c>
      <c r="H4992" s="50">
        <f t="shared" si="77"/>
        <v>0</v>
      </c>
    </row>
    <row r="4993" spans="1:8" hidden="1" x14ac:dyDescent="0.25">
      <c r="A4993" s="31" t="s">
        <v>2477</v>
      </c>
      <c r="B4993" s="31" t="s">
        <v>2682</v>
      </c>
      <c r="C4993" s="31" t="s">
        <v>2408</v>
      </c>
      <c r="D4993" s="47">
        <v>0.32800000000000001</v>
      </c>
      <c r="E4993" s="31" t="s">
        <v>2409</v>
      </c>
      <c r="F4993" s="35" t="str">
        <f>INDEX('Crosswalk Particulates'!$B:$B,MATCH('2017 EPA Data'!A4993,'Crosswalk Particulates'!$A:$A,0))</f>
        <v>process-other-industry</v>
      </c>
      <c r="G4993" s="39">
        <f>INDEX('Crosswalk Particulates'!$E:$E,MATCH('2017 EPA Data'!$B4993,'Crosswalk Particulates'!$D:$D,0))</f>
        <v>0</v>
      </c>
      <c r="H4993" s="50">
        <f t="shared" si="77"/>
        <v>0</v>
      </c>
    </row>
    <row r="4994" spans="1:8" hidden="1" x14ac:dyDescent="0.25">
      <c r="A4994" s="31" t="s">
        <v>2437</v>
      </c>
      <c r="B4994" s="31" t="s">
        <v>2564</v>
      </c>
      <c r="C4994" s="31" t="s">
        <v>2408</v>
      </c>
      <c r="D4994" s="47">
        <v>0.32</v>
      </c>
      <c r="E4994" s="31" t="s">
        <v>2409</v>
      </c>
      <c r="F4994" s="35" t="str">
        <f>INDEX('Crosswalk Particulates'!$B:$B,MATCH('2017 EPA Data'!A4994,'Crosswalk Particulates'!$A:$A,0))</f>
        <v>process-other-industry</v>
      </c>
      <c r="G4994" s="39">
        <f>INDEX('Crosswalk Particulates'!$E:$E,MATCH('2017 EPA Data'!$B4994,'Crosswalk Particulates'!$D:$D,0))</f>
        <v>0</v>
      </c>
      <c r="H4994" s="50">
        <f t="shared" si="77"/>
        <v>0</v>
      </c>
    </row>
    <row r="4995" spans="1:8" hidden="1" x14ac:dyDescent="0.25">
      <c r="A4995" s="31" t="s">
        <v>2614</v>
      </c>
      <c r="B4995" s="31" t="s">
        <v>2452</v>
      </c>
      <c r="C4995" s="31" t="s">
        <v>2408</v>
      </c>
      <c r="D4995" s="47">
        <v>0.31914603619999998</v>
      </c>
      <c r="E4995" s="31" t="s">
        <v>2409</v>
      </c>
      <c r="F4995" s="35" t="str">
        <f>INDEX('Crosswalk Particulates'!$B:$B,MATCH('2017 EPA Data'!A4995,'Crosswalk Particulates'!$A:$A,0))</f>
        <v>Residential Buildings Sector</v>
      </c>
      <c r="G4995" s="39">
        <f>INDEX('Crosswalk Particulates'!$E:$E,MATCH('2017 EPA Data'!$B4995,'Crosswalk Particulates'!$D:$D,0))</f>
        <v>0</v>
      </c>
      <c r="H4995" s="50">
        <f t="shared" si="77"/>
        <v>0</v>
      </c>
    </row>
    <row r="4996" spans="1:8" hidden="1" x14ac:dyDescent="0.25">
      <c r="A4996" s="31" t="s">
        <v>2477</v>
      </c>
      <c r="B4996" s="31" t="s">
        <v>2544</v>
      </c>
      <c r="C4996" s="31" t="s">
        <v>2408</v>
      </c>
      <c r="D4996" s="47">
        <v>0.31531999407</v>
      </c>
      <c r="E4996" s="31" t="s">
        <v>2409</v>
      </c>
      <c r="F4996" s="35" t="str">
        <f>INDEX('Crosswalk Particulates'!$B:$B,MATCH('2017 EPA Data'!A4996,'Crosswalk Particulates'!$A:$A,0))</f>
        <v>process-other-industry</v>
      </c>
      <c r="G4996" s="39">
        <f>INDEX('Crosswalk Particulates'!$E:$E,MATCH('2017 EPA Data'!$B4996,'Crosswalk Particulates'!$D:$D,0))</f>
        <v>0</v>
      </c>
      <c r="H4996" s="50">
        <f t="shared" ref="H4996:H5059" si="78">IF(E4996="TON",D4996/metricton_to_shortton,0)*10^6</f>
        <v>0</v>
      </c>
    </row>
    <row r="4997" spans="1:8" hidden="1" x14ac:dyDescent="0.25">
      <c r="A4997" s="31" t="s">
        <v>2499</v>
      </c>
      <c r="B4997" s="31" t="s">
        <v>2586</v>
      </c>
      <c r="C4997" s="31" t="s">
        <v>2408</v>
      </c>
      <c r="D4997" s="47">
        <v>0.31238423599999998</v>
      </c>
      <c r="E4997" s="31" t="s">
        <v>2409</v>
      </c>
      <c r="F4997" s="35" t="str">
        <f>INDEX('Crosswalk Particulates'!$B:$B,MATCH('2017 EPA Data'!A4997,'Crosswalk Particulates'!$A:$A,0))</f>
        <v>Electricity Sector</v>
      </c>
      <c r="G4997" s="39">
        <f>INDEX('Crosswalk Particulates'!$E:$E,MATCH('2017 EPA Data'!$B4997,'Crosswalk Particulates'!$D:$D,0))</f>
        <v>0</v>
      </c>
      <c r="H4997" s="50">
        <f t="shared" si="78"/>
        <v>0</v>
      </c>
    </row>
    <row r="4998" spans="1:8" hidden="1" x14ac:dyDescent="0.25">
      <c r="A4998" s="31" t="s">
        <v>2556</v>
      </c>
      <c r="B4998" s="31" t="s">
        <v>2666</v>
      </c>
      <c r="C4998" s="31" t="s">
        <v>2408</v>
      </c>
      <c r="D4998" s="47">
        <v>0.31230801876199998</v>
      </c>
      <c r="E4998" s="31" t="s">
        <v>2409</v>
      </c>
      <c r="F4998" s="35" t="str">
        <f>INDEX('Crosswalk Particulates'!$B:$B,MATCH('2017 EPA Data'!A4998,'Crosswalk Particulates'!$A:$A,0))</f>
        <v>Commercial Buildings Sector</v>
      </c>
      <c r="G4998" s="39">
        <f>INDEX('Crosswalk Particulates'!$E:$E,MATCH('2017 EPA Data'!$B4998,'Crosswalk Particulates'!$D:$D,0))</f>
        <v>0</v>
      </c>
      <c r="H4998" s="50">
        <f t="shared" si="78"/>
        <v>0</v>
      </c>
    </row>
    <row r="4999" spans="1:8" hidden="1" x14ac:dyDescent="0.25">
      <c r="A4999" s="31" t="s">
        <v>2555</v>
      </c>
      <c r="B4999" s="31" t="s">
        <v>2559</v>
      </c>
      <c r="C4999" s="31" t="s">
        <v>2408</v>
      </c>
      <c r="D4999" s="47">
        <v>0.31</v>
      </c>
      <c r="E4999" s="31" t="s">
        <v>2409</v>
      </c>
      <c r="F4999" s="35" t="str">
        <f>INDEX('Crosswalk Particulates'!$B:$B,MATCH('2017 EPA Data'!A4999,'Crosswalk Particulates'!$A:$A,0))</f>
        <v>Commercial Buildings Sector</v>
      </c>
      <c r="G4999" s="39">
        <f>INDEX('Crosswalk Particulates'!$E:$E,MATCH('2017 EPA Data'!$B4999,'Crosswalk Particulates'!$D:$D,0))</f>
        <v>0</v>
      </c>
      <c r="H4999" s="50">
        <f t="shared" si="78"/>
        <v>0</v>
      </c>
    </row>
    <row r="5000" spans="1:8" hidden="1" x14ac:dyDescent="0.25">
      <c r="A5000" s="31" t="s">
        <v>2472</v>
      </c>
      <c r="B5000" s="31" t="s">
        <v>2652</v>
      </c>
      <c r="C5000" s="31" t="s">
        <v>2408</v>
      </c>
      <c r="D5000" s="47">
        <v>0.30668046799999998</v>
      </c>
      <c r="E5000" s="31" t="s">
        <v>2409</v>
      </c>
      <c r="F5000" s="35" t="str">
        <f>INDEX('Crosswalk Particulates'!$B:$B,MATCH('2017 EPA Data'!A5000,'Crosswalk Particulates'!$A:$A,0))</f>
        <v>Electricity Sector</v>
      </c>
      <c r="G5000" s="39">
        <f>INDEX('Crosswalk Particulates'!$E:$E,MATCH('2017 EPA Data'!$B5000,'Crosswalk Particulates'!$D:$D,0))</f>
        <v>0</v>
      </c>
      <c r="H5000" s="50">
        <f t="shared" si="78"/>
        <v>0</v>
      </c>
    </row>
    <row r="5001" spans="1:8" hidden="1" x14ac:dyDescent="0.25">
      <c r="A5001" s="31" t="s">
        <v>2540</v>
      </c>
      <c r="B5001" s="31" t="s">
        <v>2596</v>
      </c>
      <c r="C5001" s="31" t="s">
        <v>2408</v>
      </c>
      <c r="D5001" s="47">
        <v>0.30438541499999999</v>
      </c>
      <c r="E5001" s="31" t="s">
        <v>2409</v>
      </c>
      <c r="F5001" s="35" t="str">
        <f>INDEX('Crosswalk Particulates'!$B:$B,MATCH('2017 EPA Data'!A5001,'Crosswalk Particulates'!$A:$A,0))</f>
        <v>Electricity Sector</v>
      </c>
      <c r="G5001" s="39">
        <f>INDEX('Crosswalk Particulates'!$E:$E,MATCH('2017 EPA Data'!$B5001,'Crosswalk Particulates'!$D:$D,0))</f>
        <v>0</v>
      </c>
      <c r="H5001" s="50">
        <f t="shared" si="78"/>
        <v>0</v>
      </c>
    </row>
    <row r="5002" spans="1:8" hidden="1" x14ac:dyDescent="0.25">
      <c r="A5002" s="31" t="s">
        <v>2538</v>
      </c>
      <c r="B5002" s="31" t="s">
        <v>2527</v>
      </c>
      <c r="C5002" s="31" t="s">
        <v>2408</v>
      </c>
      <c r="D5002" s="47">
        <v>0.30376619999999999</v>
      </c>
      <c r="E5002" s="31" t="s">
        <v>2409</v>
      </c>
      <c r="F5002" s="35" t="str">
        <f>INDEX('Crosswalk Particulates'!$B:$B,MATCH('2017 EPA Data'!A5002,'Crosswalk Particulates'!$A:$A,0))</f>
        <v>process-mining-industry</v>
      </c>
      <c r="G5002" s="39">
        <f>INDEX('Crosswalk Particulates'!$E:$E,MATCH('2017 EPA Data'!$B5002,'Crosswalk Particulates'!$D:$D,0))</f>
        <v>0</v>
      </c>
      <c r="H5002" s="50">
        <f t="shared" si="78"/>
        <v>0</v>
      </c>
    </row>
    <row r="5003" spans="1:8" hidden="1" x14ac:dyDescent="0.25">
      <c r="A5003" s="31" t="s">
        <v>2472</v>
      </c>
      <c r="B5003" s="31" t="s">
        <v>2616</v>
      </c>
      <c r="C5003" s="31" t="s">
        <v>2408</v>
      </c>
      <c r="D5003" s="47">
        <v>0.30310029999999999</v>
      </c>
      <c r="E5003" s="31" t="s">
        <v>2409</v>
      </c>
      <c r="F5003" s="35" t="str">
        <f>INDEX('Crosswalk Particulates'!$B:$B,MATCH('2017 EPA Data'!A5003,'Crosswalk Particulates'!$A:$A,0))</f>
        <v>Electricity Sector</v>
      </c>
      <c r="G5003" s="39">
        <f>INDEX('Crosswalk Particulates'!$E:$E,MATCH('2017 EPA Data'!$B5003,'Crosswalk Particulates'!$D:$D,0))</f>
        <v>0</v>
      </c>
      <c r="H5003" s="50">
        <f t="shared" si="78"/>
        <v>0</v>
      </c>
    </row>
    <row r="5004" spans="1:8" hidden="1" x14ac:dyDescent="0.25">
      <c r="A5004" s="31" t="s">
        <v>2510</v>
      </c>
      <c r="B5004" s="31" t="s">
        <v>2589</v>
      </c>
      <c r="C5004" s="31" t="s">
        <v>2412</v>
      </c>
      <c r="D5004" s="47">
        <v>0.30180000000000001</v>
      </c>
      <c r="E5004" s="31" t="s">
        <v>2413</v>
      </c>
      <c r="F5004" s="35" t="str">
        <f>INDEX('Crosswalk Particulates'!$B:$B,MATCH('2017 EPA Data'!A5004,'Crosswalk Particulates'!$A:$A,0))</f>
        <v>process-iron and steel-industry</v>
      </c>
      <c r="G5004" s="39" t="str">
        <f>INDEX('Crosswalk Particulates'!$E:$E,MATCH('2017 EPA Data'!$B5004,'Crosswalk Particulates'!$D:$D,0))</f>
        <v>N2O</v>
      </c>
      <c r="H5004" s="50">
        <f t="shared" si="78"/>
        <v>273788.68013535219</v>
      </c>
    </row>
    <row r="5005" spans="1:8" hidden="1" x14ac:dyDescent="0.25">
      <c r="A5005" s="31" t="s">
        <v>2538</v>
      </c>
      <c r="B5005" s="31" t="s">
        <v>2643</v>
      </c>
      <c r="C5005" s="31" t="s">
        <v>2408</v>
      </c>
      <c r="D5005" s="47">
        <v>0.3</v>
      </c>
      <c r="E5005" s="31" t="s">
        <v>2409</v>
      </c>
      <c r="F5005" s="35" t="str">
        <f>INDEX('Crosswalk Particulates'!$B:$B,MATCH('2017 EPA Data'!A5005,'Crosswalk Particulates'!$A:$A,0))</f>
        <v>process-mining-industry</v>
      </c>
      <c r="G5005" s="39">
        <f>INDEX('Crosswalk Particulates'!$E:$E,MATCH('2017 EPA Data'!$B5005,'Crosswalk Particulates'!$D:$D,0))</f>
        <v>0</v>
      </c>
      <c r="H5005" s="50">
        <f t="shared" si="78"/>
        <v>0</v>
      </c>
    </row>
    <row r="5006" spans="1:8" hidden="1" x14ac:dyDescent="0.25">
      <c r="A5006" s="31" t="s">
        <v>2444</v>
      </c>
      <c r="B5006" s="31" t="s">
        <v>2690</v>
      </c>
      <c r="C5006" s="31" t="s">
        <v>2408</v>
      </c>
      <c r="D5006" s="47">
        <v>0.29962</v>
      </c>
      <c r="E5006" s="31" t="s">
        <v>2409</v>
      </c>
      <c r="F5006" s="35" t="str">
        <f>INDEX('Crosswalk Particulates'!$B:$B,MATCH('2017 EPA Data'!A5006,'Crosswalk Particulates'!$A:$A,0))</f>
        <v>process-other-industry</v>
      </c>
      <c r="G5006" s="39">
        <f>INDEX('Crosswalk Particulates'!$E:$E,MATCH('2017 EPA Data'!$B5006,'Crosswalk Particulates'!$D:$D,0))</f>
        <v>0</v>
      </c>
      <c r="H5006" s="50">
        <f t="shared" si="78"/>
        <v>0</v>
      </c>
    </row>
    <row r="5007" spans="1:8" hidden="1" x14ac:dyDescent="0.25">
      <c r="A5007" s="31" t="s">
        <v>2499</v>
      </c>
      <c r="B5007" s="31" t="s">
        <v>2542</v>
      </c>
      <c r="C5007" s="31" t="s">
        <v>2408</v>
      </c>
      <c r="D5007" s="47">
        <v>0.29665999999999998</v>
      </c>
      <c r="E5007" s="31" t="s">
        <v>2409</v>
      </c>
      <c r="F5007" s="35" t="str">
        <f>INDEX('Crosswalk Particulates'!$B:$B,MATCH('2017 EPA Data'!A5007,'Crosswalk Particulates'!$A:$A,0))</f>
        <v>Electricity Sector</v>
      </c>
      <c r="G5007" s="39">
        <f>INDEX('Crosswalk Particulates'!$E:$E,MATCH('2017 EPA Data'!$B5007,'Crosswalk Particulates'!$D:$D,0))</f>
        <v>0</v>
      </c>
      <c r="H5007" s="50">
        <f t="shared" si="78"/>
        <v>0</v>
      </c>
    </row>
    <row r="5008" spans="1:8" hidden="1" x14ac:dyDescent="0.25">
      <c r="A5008" s="31" t="s">
        <v>2444</v>
      </c>
      <c r="B5008" s="31" t="s">
        <v>2618</v>
      </c>
      <c r="C5008" s="31" t="s">
        <v>2408</v>
      </c>
      <c r="D5008" s="47">
        <v>0.29499999999999998</v>
      </c>
      <c r="E5008" s="31" t="s">
        <v>2409</v>
      </c>
      <c r="F5008" s="35" t="str">
        <f>INDEX('Crosswalk Particulates'!$B:$B,MATCH('2017 EPA Data'!A5008,'Crosswalk Particulates'!$A:$A,0))</f>
        <v>process-other-industry</v>
      </c>
      <c r="G5008" s="39">
        <f>INDEX('Crosswalk Particulates'!$E:$E,MATCH('2017 EPA Data'!$B5008,'Crosswalk Particulates'!$D:$D,0))</f>
        <v>0</v>
      </c>
      <c r="H5008" s="50">
        <f t="shared" si="78"/>
        <v>0</v>
      </c>
    </row>
    <row r="5009" spans="1:8" hidden="1" x14ac:dyDescent="0.25">
      <c r="A5009" s="31" t="s">
        <v>2486</v>
      </c>
      <c r="B5009" s="31" t="s">
        <v>2586</v>
      </c>
      <c r="C5009" s="31" t="s">
        <v>2408</v>
      </c>
      <c r="D5009" s="47">
        <v>0.2926000258</v>
      </c>
      <c r="E5009" s="31" t="s">
        <v>2409</v>
      </c>
      <c r="F5009" s="35" t="str">
        <f>INDEX('Crosswalk Particulates'!$B:$B,MATCH('2017 EPA Data'!A5009,'Crosswalk Particulates'!$A:$A,0))</f>
        <v>process-other-industry</v>
      </c>
      <c r="G5009" s="39">
        <f>INDEX('Crosswalk Particulates'!$E:$E,MATCH('2017 EPA Data'!$B5009,'Crosswalk Particulates'!$D:$D,0))</f>
        <v>0</v>
      </c>
      <c r="H5009" s="50">
        <f t="shared" si="78"/>
        <v>0</v>
      </c>
    </row>
    <row r="5010" spans="1:8" hidden="1" x14ac:dyDescent="0.25">
      <c r="A5010" s="31" t="s">
        <v>2510</v>
      </c>
      <c r="B5010" s="31" t="s">
        <v>2629</v>
      </c>
      <c r="C5010" s="31" t="s">
        <v>2408</v>
      </c>
      <c r="D5010" s="47">
        <v>0.28999999999999998</v>
      </c>
      <c r="E5010" s="31" t="s">
        <v>2409</v>
      </c>
      <c r="F5010" s="35" t="str">
        <f>INDEX('Crosswalk Particulates'!$B:$B,MATCH('2017 EPA Data'!A5010,'Crosswalk Particulates'!$A:$A,0))</f>
        <v>process-iron and steel-industry</v>
      </c>
      <c r="G5010" s="39">
        <f>INDEX('Crosswalk Particulates'!$E:$E,MATCH('2017 EPA Data'!$B5010,'Crosswalk Particulates'!$D:$D,0))</f>
        <v>0</v>
      </c>
      <c r="H5010" s="50">
        <f t="shared" si="78"/>
        <v>0</v>
      </c>
    </row>
    <row r="5011" spans="1:8" hidden="1" x14ac:dyDescent="0.25">
      <c r="A5011" s="31" t="s">
        <v>2444</v>
      </c>
      <c r="B5011" s="31" t="s">
        <v>2625</v>
      </c>
      <c r="C5011" s="31" t="s">
        <v>2408</v>
      </c>
      <c r="D5011" s="47">
        <v>0.28475</v>
      </c>
      <c r="E5011" s="31" t="s">
        <v>2409</v>
      </c>
      <c r="F5011" s="35" t="str">
        <f>INDEX('Crosswalk Particulates'!$B:$B,MATCH('2017 EPA Data'!A5011,'Crosswalk Particulates'!$A:$A,0))</f>
        <v>process-other-industry</v>
      </c>
      <c r="G5011" s="39">
        <f>INDEX('Crosswalk Particulates'!$E:$E,MATCH('2017 EPA Data'!$B5011,'Crosswalk Particulates'!$D:$D,0))</f>
        <v>0</v>
      </c>
      <c r="H5011" s="50">
        <f t="shared" si="78"/>
        <v>0</v>
      </c>
    </row>
    <row r="5012" spans="1:8" hidden="1" x14ac:dyDescent="0.25">
      <c r="A5012" s="31" t="s">
        <v>2487</v>
      </c>
      <c r="B5012" s="31" t="s">
        <v>2553</v>
      </c>
      <c r="C5012" s="31" t="s">
        <v>2408</v>
      </c>
      <c r="D5012" s="47">
        <v>0.28370849799999998</v>
      </c>
      <c r="E5012" s="31" t="s">
        <v>2409</v>
      </c>
      <c r="F5012" s="35" t="str">
        <f>INDEX('Crosswalk Particulates'!$B:$B,MATCH('2017 EPA Data'!A5012,'Crosswalk Particulates'!$A:$A,0))</f>
        <v>industry-fuel-coal</v>
      </c>
      <c r="G5012" s="39">
        <f>INDEX('Crosswalk Particulates'!$E:$E,MATCH('2017 EPA Data'!$B5012,'Crosswalk Particulates'!$D:$D,0))</f>
        <v>0</v>
      </c>
      <c r="H5012" s="50">
        <f t="shared" si="78"/>
        <v>0</v>
      </c>
    </row>
    <row r="5013" spans="1:8" hidden="1" x14ac:dyDescent="0.25">
      <c r="A5013" s="31" t="s">
        <v>2437</v>
      </c>
      <c r="B5013" s="31" t="s">
        <v>2505</v>
      </c>
      <c r="C5013" s="31" t="s">
        <v>2408</v>
      </c>
      <c r="D5013" s="47">
        <v>0.27945999999999999</v>
      </c>
      <c r="E5013" s="31" t="s">
        <v>2409</v>
      </c>
      <c r="F5013" s="35" t="str">
        <f>INDEX('Crosswalk Particulates'!$B:$B,MATCH('2017 EPA Data'!A5013,'Crosswalk Particulates'!$A:$A,0))</f>
        <v>process-other-industry</v>
      </c>
      <c r="G5013" s="39">
        <f>INDEX('Crosswalk Particulates'!$E:$E,MATCH('2017 EPA Data'!$B5013,'Crosswalk Particulates'!$D:$D,0))</f>
        <v>0</v>
      </c>
      <c r="H5013" s="50">
        <f t="shared" si="78"/>
        <v>0</v>
      </c>
    </row>
    <row r="5014" spans="1:8" hidden="1" x14ac:dyDescent="0.25">
      <c r="A5014" s="31" t="s">
        <v>2493</v>
      </c>
      <c r="B5014" s="31" t="s">
        <v>2517</v>
      </c>
      <c r="C5014" s="31" t="s">
        <v>2408</v>
      </c>
      <c r="D5014" s="47">
        <v>0.27861180399500002</v>
      </c>
      <c r="E5014" s="31" t="s">
        <v>2409</v>
      </c>
      <c r="F5014" s="35" t="str">
        <f>INDEX('Crosswalk Particulates'!$B:$B,MATCH('2017 EPA Data'!A5014,'Crosswalk Particulates'!$A:$A,0))</f>
        <v>process-other-industry</v>
      </c>
      <c r="G5014" s="39">
        <f>INDEX('Crosswalk Particulates'!$E:$E,MATCH('2017 EPA Data'!$B5014,'Crosswalk Particulates'!$D:$D,0))</f>
        <v>0</v>
      </c>
      <c r="H5014" s="50">
        <f t="shared" si="78"/>
        <v>0</v>
      </c>
    </row>
    <row r="5015" spans="1:8" hidden="1" x14ac:dyDescent="0.25">
      <c r="A5015" s="31" t="s">
        <v>2555</v>
      </c>
      <c r="B5015" s="31" t="s">
        <v>2495</v>
      </c>
      <c r="C5015" s="31" t="s">
        <v>2408</v>
      </c>
      <c r="D5015" s="47">
        <v>0.27500000000000002</v>
      </c>
      <c r="E5015" s="31" t="s">
        <v>2409</v>
      </c>
      <c r="F5015" s="35" t="str">
        <f>INDEX('Crosswalk Particulates'!$B:$B,MATCH('2017 EPA Data'!A5015,'Crosswalk Particulates'!$A:$A,0))</f>
        <v>Commercial Buildings Sector</v>
      </c>
      <c r="G5015" s="39">
        <f>INDEX('Crosswalk Particulates'!$E:$E,MATCH('2017 EPA Data'!$B5015,'Crosswalk Particulates'!$D:$D,0))</f>
        <v>0</v>
      </c>
      <c r="H5015" s="50">
        <f t="shared" si="78"/>
        <v>0</v>
      </c>
    </row>
    <row r="5016" spans="1:8" hidden="1" x14ac:dyDescent="0.25">
      <c r="A5016" s="31" t="s">
        <v>2555</v>
      </c>
      <c r="B5016" s="31" t="s">
        <v>2623</v>
      </c>
      <c r="D5016" s="47">
        <v>0.27309554699757699</v>
      </c>
      <c r="E5016" s="31" t="s">
        <v>2413</v>
      </c>
      <c r="F5016" s="35" t="str">
        <f>INDEX('Crosswalk Particulates'!$B:$B,MATCH('2017 EPA Data'!A5016,'Crosswalk Particulates'!$A:$A,0))</f>
        <v>Commercial Buildings Sector</v>
      </c>
      <c r="G5016" s="39">
        <f>INDEX('Crosswalk Particulates'!$E:$E,MATCH('2017 EPA Data'!$B5016,'Crosswalk Particulates'!$D:$D,0))</f>
        <v>0</v>
      </c>
      <c r="H5016" s="50">
        <f t="shared" si="78"/>
        <v>247748.40743309687</v>
      </c>
    </row>
    <row r="5017" spans="1:8" hidden="1" x14ac:dyDescent="0.25">
      <c r="A5017" s="31" t="s">
        <v>2614</v>
      </c>
      <c r="B5017" s="31" t="s">
        <v>2495</v>
      </c>
      <c r="C5017" s="31" t="s">
        <v>2408</v>
      </c>
      <c r="D5017" s="47">
        <v>0.26902568580000003</v>
      </c>
      <c r="E5017" s="31" t="s">
        <v>2409</v>
      </c>
      <c r="F5017" s="35" t="str">
        <f>INDEX('Crosswalk Particulates'!$B:$B,MATCH('2017 EPA Data'!A5017,'Crosswalk Particulates'!$A:$A,0))</f>
        <v>Residential Buildings Sector</v>
      </c>
      <c r="G5017" s="39">
        <f>INDEX('Crosswalk Particulates'!$E:$E,MATCH('2017 EPA Data'!$B5017,'Crosswalk Particulates'!$D:$D,0))</f>
        <v>0</v>
      </c>
      <c r="H5017" s="50">
        <f t="shared" si="78"/>
        <v>0</v>
      </c>
    </row>
    <row r="5018" spans="1:8" hidden="1" x14ac:dyDescent="0.25">
      <c r="A5018" s="31" t="s">
        <v>2477</v>
      </c>
      <c r="B5018" s="31" t="s">
        <v>2627</v>
      </c>
      <c r="C5018" s="31" t="s">
        <v>2408</v>
      </c>
      <c r="D5018" s="47">
        <v>0.26739299999999999</v>
      </c>
      <c r="E5018" s="31" t="s">
        <v>2409</v>
      </c>
      <c r="F5018" s="35" t="str">
        <f>INDEX('Crosswalk Particulates'!$B:$B,MATCH('2017 EPA Data'!A5018,'Crosswalk Particulates'!$A:$A,0))</f>
        <v>process-other-industry</v>
      </c>
      <c r="G5018" s="39">
        <f>INDEX('Crosswalk Particulates'!$E:$E,MATCH('2017 EPA Data'!$B5018,'Crosswalk Particulates'!$D:$D,0))</f>
        <v>0</v>
      </c>
      <c r="H5018" s="50">
        <f t="shared" si="78"/>
        <v>0</v>
      </c>
    </row>
    <row r="5019" spans="1:8" hidden="1" x14ac:dyDescent="0.25">
      <c r="A5019" s="31" t="s">
        <v>2538</v>
      </c>
      <c r="B5019" s="31" t="s">
        <v>2563</v>
      </c>
      <c r="C5019" s="31" t="s">
        <v>2408</v>
      </c>
      <c r="D5019" s="47">
        <v>0.26400000000000001</v>
      </c>
      <c r="E5019" s="31" t="s">
        <v>2409</v>
      </c>
      <c r="F5019" s="35" t="str">
        <f>INDEX('Crosswalk Particulates'!$B:$B,MATCH('2017 EPA Data'!A5019,'Crosswalk Particulates'!$A:$A,0))</f>
        <v>process-mining-industry</v>
      </c>
      <c r="G5019" s="39">
        <f>INDEX('Crosswalk Particulates'!$E:$E,MATCH('2017 EPA Data'!$B5019,'Crosswalk Particulates'!$D:$D,0))</f>
        <v>0</v>
      </c>
      <c r="H5019" s="50">
        <f t="shared" si="78"/>
        <v>0</v>
      </c>
    </row>
    <row r="5020" spans="1:8" hidden="1" x14ac:dyDescent="0.25">
      <c r="A5020" s="31" t="s">
        <v>2444</v>
      </c>
      <c r="B5020" s="31" t="s">
        <v>2629</v>
      </c>
      <c r="C5020" s="31" t="s">
        <v>2408</v>
      </c>
      <c r="D5020" s="47">
        <v>0.26400000000000001</v>
      </c>
      <c r="E5020" s="31" t="s">
        <v>2409</v>
      </c>
      <c r="F5020" s="35" t="str">
        <f>INDEX('Crosswalk Particulates'!$B:$B,MATCH('2017 EPA Data'!A5020,'Crosswalk Particulates'!$A:$A,0))</f>
        <v>process-other-industry</v>
      </c>
      <c r="G5020" s="39">
        <f>INDEX('Crosswalk Particulates'!$E:$E,MATCH('2017 EPA Data'!$B5020,'Crosswalk Particulates'!$D:$D,0))</f>
        <v>0</v>
      </c>
      <c r="H5020" s="50">
        <f t="shared" si="78"/>
        <v>0</v>
      </c>
    </row>
    <row r="5021" spans="1:8" hidden="1" x14ac:dyDescent="0.25">
      <c r="A5021" s="31" t="s">
        <v>2450</v>
      </c>
      <c r="B5021" s="31" t="s">
        <v>2724</v>
      </c>
      <c r="C5021" s="31" t="s">
        <v>2408</v>
      </c>
      <c r="D5021" s="47">
        <v>0.26305037999999997</v>
      </c>
      <c r="E5021" s="31" t="s">
        <v>2409</v>
      </c>
      <c r="F5021" s="35" t="str">
        <f>INDEX('Crosswalk Particulates'!$B:$B,MATCH('2017 EPA Data'!A5021,'Crosswalk Particulates'!$A:$A,0))</f>
        <v>process-waste-industry</v>
      </c>
      <c r="G5021" s="39">
        <f>INDEX('Crosswalk Particulates'!$E:$E,MATCH('2017 EPA Data'!$B5021,'Crosswalk Particulates'!$D:$D,0))</f>
        <v>0</v>
      </c>
      <c r="H5021" s="50">
        <f t="shared" si="78"/>
        <v>0</v>
      </c>
    </row>
    <row r="5022" spans="1:8" hidden="1" x14ac:dyDescent="0.25">
      <c r="A5022" s="31" t="s">
        <v>2510</v>
      </c>
      <c r="B5022" s="31" t="s">
        <v>2596</v>
      </c>
      <c r="C5022" s="31" t="s">
        <v>2408</v>
      </c>
      <c r="D5022" s="47">
        <v>0.26</v>
      </c>
      <c r="E5022" s="31" t="s">
        <v>2409</v>
      </c>
      <c r="F5022" s="35" t="str">
        <f>INDEX('Crosswalk Particulates'!$B:$B,MATCH('2017 EPA Data'!A5022,'Crosswalk Particulates'!$A:$A,0))</f>
        <v>process-iron and steel-industry</v>
      </c>
      <c r="G5022" s="39">
        <f>INDEX('Crosswalk Particulates'!$E:$E,MATCH('2017 EPA Data'!$B5022,'Crosswalk Particulates'!$D:$D,0))</f>
        <v>0</v>
      </c>
      <c r="H5022" s="50">
        <f t="shared" si="78"/>
        <v>0</v>
      </c>
    </row>
    <row r="5023" spans="1:8" hidden="1" x14ac:dyDescent="0.25">
      <c r="A5023" s="31" t="s">
        <v>2555</v>
      </c>
      <c r="B5023" s="31" t="s">
        <v>2543</v>
      </c>
      <c r="C5023" s="31" t="s">
        <v>2408</v>
      </c>
      <c r="D5023" s="47">
        <v>0.26</v>
      </c>
      <c r="E5023" s="31" t="s">
        <v>2409</v>
      </c>
      <c r="F5023" s="35" t="str">
        <f>INDEX('Crosswalk Particulates'!$B:$B,MATCH('2017 EPA Data'!A5023,'Crosswalk Particulates'!$A:$A,0))</f>
        <v>Commercial Buildings Sector</v>
      </c>
      <c r="G5023" s="39">
        <f>INDEX('Crosswalk Particulates'!$E:$E,MATCH('2017 EPA Data'!$B5023,'Crosswalk Particulates'!$D:$D,0))</f>
        <v>0</v>
      </c>
      <c r="H5023" s="50">
        <f t="shared" si="78"/>
        <v>0</v>
      </c>
    </row>
    <row r="5024" spans="1:8" hidden="1" x14ac:dyDescent="0.25">
      <c r="A5024" s="31" t="s">
        <v>2546</v>
      </c>
      <c r="B5024" s="31" t="s">
        <v>2623</v>
      </c>
      <c r="D5024" s="47">
        <v>0.25501709984603999</v>
      </c>
      <c r="E5024" s="31" t="s">
        <v>2413</v>
      </c>
      <c r="F5024" s="35" t="str">
        <f>INDEX('Crosswalk Particulates'!$B:$B,MATCH('2017 EPA Data'!A5024,'Crosswalk Particulates'!$A:$A,0))</f>
        <v>Commercial Buildings Sector</v>
      </c>
      <c r="G5024" s="39">
        <f>INDEX('Crosswalk Particulates'!$E:$E,MATCH('2017 EPA Data'!$B5024,'Crosswalk Particulates'!$D:$D,0))</f>
        <v>0</v>
      </c>
      <c r="H5024" s="50">
        <f t="shared" si="78"/>
        <v>231347.89655000862</v>
      </c>
    </row>
    <row r="5025" spans="1:8" hidden="1" x14ac:dyDescent="0.25">
      <c r="A5025" s="31" t="s">
        <v>2438</v>
      </c>
      <c r="B5025" s="31" t="s">
        <v>2694</v>
      </c>
      <c r="C5025" s="31" t="s">
        <v>2408</v>
      </c>
      <c r="D5025" s="47">
        <v>0.2545</v>
      </c>
      <c r="E5025" s="31" t="s">
        <v>2409</v>
      </c>
      <c r="F5025" s="35" t="str">
        <f>INDEX('Crosswalk Particulates'!$B:$B,MATCH('2017 EPA Data'!A5025,'Crosswalk Particulates'!$A:$A,0))</f>
        <v>process-other-industry</v>
      </c>
      <c r="G5025" s="39">
        <f>INDEX('Crosswalk Particulates'!$E:$E,MATCH('2017 EPA Data'!$B5025,'Crosswalk Particulates'!$D:$D,0))</f>
        <v>0</v>
      </c>
      <c r="H5025" s="50">
        <f t="shared" si="78"/>
        <v>0</v>
      </c>
    </row>
    <row r="5026" spans="1:8" hidden="1" x14ac:dyDescent="0.25">
      <c r="A5026" s="31" t="s">
        <v>2456</v>
      </c>
      <c r="B5026" s="31" t="s">
        <v>2626</v>
      </c>
      <c r="C5026" s="31" t="s">
        <v>2408</v>
      </c>
      <c r="D5026" s="47">
        <v>0.25363140000000001</v>
      </c>
      <c r="E5026" s="31" t="s">
        <v>2409</v>
      </c>
      <c r="F5026" s="35" t="str">
        <f>INDEX('Crosswalk Particulates'!$B:$B,MATCH('2017 EPA Data'!A5026,'Crosswalk Particulates'!$A:$A,0))</f>
        <v>Electricity Sector</v>
      </c>
      <c r="G5026" s="39">
        <f>INDEX('Crosswalk Particulates'!$E:$E,MATCH('2017 EPA Data'!$B5026,'Crosswalk Particulates'!$D:$D,0))</f>
        <v>0</v>
      </c>
      <c r="H5026" s="50">
        <f t="shared" si="78"/>
        <v>0</v>
      </c>
    </row>
    <row r="5027" spans="1:8" hidden="1" x14ac:dyDescent="0.25">
      <c r="A5027" s="31" t="s">
        <v>2556</v>
      </c>
      <c r="B5027" s="31" t="s">
        <v>2542</v>
      </c>
      <c r="C5027" s="31" t="s">
        <v>2408</v>
      </c>
      <c r="D5027" s="47">
        <v>0.25212437008114003</v>
      </c>
      <c r="E5027" s="31" t="s">
        <v>2409</v>
      </c>
      <c r="F5027" s="35" t="str">
        <f>INDEX('Crosswalk Particulates'!$B:$B,MATCH('2017 EPA Data'!A5027,'Crosswalk Particulates'!$A:$A,0))</f>
        <v>Commercial Buildings Sector</v>
      </c>
      <c r="G5027" s="39">
        <f>INDEX('Crosswalk Particulates'!$E:$E,MATCH('2017 EPA Data'!$B5027,'Crosswalk Particulates'!$D:$D,0))</f>
        <v>0</v>
      </c>
      <c r="H5027" s="50">
        <f t="shared" si="78"/>
        <v>0</v>
      </c>
    </row>
    <row r="5028" spans="1:8" hidden="1" x14ac:dyDescent="0.25">
      <c r="A5028" s="31" t="s">
        <v>2463</v>
      </c>
      <c r="B5028" s="31" t="s">
        <v>2607</v>
      </c>
      <c r="D5028" s="47">
        <v>0.2514727698</v>
      </c>
      <c r="E5028" s="31" t="s">
        <v>2413</v>
      </c>
      <c r="F5028" s="35" t="str">
        <f>INDEX('Crosswalk Particulates'!$B:$B,MATCH('2017 EPA Data'!A5028,'Crosswalk Particulates'!$A:$A,0))</f>
        <v>process-other-industry</v>
      </c>
      <c r="G5028" s="39" t="str">
        <f>INDEX('Crosswalk Particulates'!$E:$E,MATCH('2017 EPA Data'!$B5028,'Crosswalk Particulates'!$D:$D,0))</f>
        <v>BC</v>
      </c>
      <c r="H5028" s="50">
        <f t="shared" si="78"/>
        <v>228132.53059484175</v>
      </c>
    </row>
    <row r="5029" spans="1:8" hidden="1" x14ac:dyDescent="0.25">
      <c r="A5029" s="31" t="s">
        <v>2538</v>
      </c>
      <c r="B5029" s="31" t="s">
        <v>2552</v>
      </c>
      <c r="C5029" s="31" t="s">
        <v>2408</v>
      </c>
      <c r="D5029" s="47">
        <v>0.25</v>
      </c>
      <c r="E5029" s="31" t="s">
        <v>2409</v>
      </c>
      <c r="F5029" s="35" t="str">
        <f>INDEX('Crosswalk Particulates'!$B:$B,MATCH('2017 EPA Data'!A5029,'Crosswalk Particulates'!$A:$A,0))</f>
        <v>process-mining-industry</v>
      </c>
      <c r="G5029" s="39">
        <f>INDEX('Crosswalk Particulates'!$E:$E,MATCH('2017 EPA Data'!$B5029,'Crosswalk Particulates'!$D:$D,0))</f>
        <v>0</v>
      </c>
      <c r="H5029" s="50">
        <f t="shared" si="78"/>
        <v>0</v>
      </c>
    </row>
    <row r="5030" spans="1:8" hidden="1" x14ac:dyDescent="0.25">
      <c r="A5030" s="31" t="s">
        <v>2499</v>
      </c>
      <c r="B5030" s="31" t="s">
        <v>2682</v>
      </c>
      <c r="C5030" s="31" t="s">
        <v>2408</v>
      </c>
      <c r="D5030" s="47">
        <v>0.24902940000000001</v>
      </c>
      <c r="E5030" s="31" t="s">
        <v>2409</v>
      </c>
      <c r="F5030" s="35" t="str">
        <f>INDEX('Crosswalk Particulates'!$B:$B,MATCH('2017 EPA Data'!A5030,'Crosswalk Particulates'!$A:$A,0))</f>
        <v>Electricity Sector</v>
      </c>
      <c r="G5030" s="39">
        <f>INDEX('Crosswalk Particulates'!$E:$E,MATCH('2017 EPA Data'!$B5030,'Crosswalk Particulates'!$D:$D,0))</f>
        <v>0</v>
      </c>
      <c r="H5030" s="50">
        <f t="shared" si="78"/>
        <v>0</v>
      </c>
    </row>
    <row r="5031" spans="1:8" hidden="1" x14ac:dyDescent="0.25">
      <c r="A5031" s="31" t="s">
        <v>2442</v>
      </c>
      <c r="B5031" s="31" t="s">
        <v>2626</v>
      </c>
      <c r="C5031" s="31" t="s">
        <v>2408</v>
      </c>
      <c r="D5031" s="47">
        <v>0.24554100001613999</v>
      </c>
      <c r="E5031" s="31" t="s">
        <v>2409</v>
      </c>
      <c r="F5031" s="35" t="str">
        <f>INDEX('Crosswalk Particulates'!$B:$B,MATCH('2017 EPA Data'!A5031,'Crosswalk Particulates'!$A:$A,0))</f>
        <v>industry-fuel-natural gas</v>
      </c>
      <c r="G5031" s="39">
        <f>INDEX('Crosswalk Particulates'!$E:$E,MATCH('2017 EPA Data'!$B5031,'Crosswalk Particulates'!$D:$D,0))</f>
        <v>0</v>
      </c>
      <c r="H5031" s="50">
        <f t="shared" si="78"/>
        <v>0</v>
      </c>
    </row>
    <row r="5032" spans="1:8" hidden="1" x14ac:dyDescent="0.25">
      <c r="A5032" s="31" t="s">
        <v>2538</v>
      </c>
      <c r="B5032" s="31" t="s">
        <v>2625</v>
      </c>
      <c r="C5032" s="31" t="s">
        <v>2408</v>
      </c>
      <c r="D5032" s="47">
        <v>0.24399999999999999</v>
      </c>
      <c r="E5032" s="31" t="s">
        <v>2409</v>
      </c>
      <c r="F5032" s="35" t="str">
        <f>INDEX('Crosswalk Particulates'!$B:$B,MATCH('2017 EPA Data'!A5032,'Crosswalk Particulates'!$A:$A,0))</f>
        <v>process-mining-industry</v>
      </c>
      <c r="G5032" s="39">
        <f>INDEX('Crosswalk Particulates'!$E:$E,MATCH('2017 EPA Data'!$B5032,'Crosswalk Particulates'!$D:$D,0))</f>
        <v>0</v>
      </c>
      <c r="H5032" s="50">
        <f t="shared" si="78"/>
        <v>0</v>
      </c>
    </row>
    <row r="5033" spans="1:8" hidden="1" x14ac:dyDescent="0.25">
      <c r="A5033" s="31" t="s">
        <v>2475</v>
      </c>
      <c r="B5033" s="31" t="s">
        <v>2666</v>
      </c>
      <c r="C5033" s="31" t="s">
        <v>2408</v>
      </c>
      <c r="D5033" s="47">
        <v>0.23914399503504</v>
      </c>
      <c r="E5033" s="31" t="s">
        <v>2409</v>
      </c>
      <c r="F5033" s="35" t="str">
        <f>INDEX('Crosswalk Particulates'!$B:$B,MATCH('2017 EPA Data'!A5033,'Crosswalk Particulates'!$A:$A,0))</f>
        <v>Electricity Sector</v>
      </c>
      <c r="G5033" s="39">
        <f>INDEX('Crosswalk Particulates'!$E:$E,MATCH('2017 EPA Data'!$B5033,'Crosswalk Particulates'!$D:$D,0))</f>
        <v>0</v>
      </c>
      <c r="H5033" s="50">
        <f t="shared" si="78"/>
        <v>0</v>
      </c>
    </row>
    <row r="5034" spans="1:8" hidden="1" x14ac:dyDescent="0.25">
      <c r="A5034" s="31" t="s">
        <v>2540</v>
      </c>
      <c r="B5034" s="31" t="s">
        <v>2608</v>
      </c>
      <c r="C5034" s="31" t="s">
        <v>2408</v>
      </c>
      <c r="D5034" s="47">
        <v>0.23840961799999999</v>
      </c>
      <c r="E5034" s="31" t="s">
        <v>2409</v>
      </c>
      <c r="F5034" s="35" t="str">
        <f>INDEX('Crosswalk Particulates'!$B:$B,MATCH('2017 EPA Data'!A5034,'Crosswalk Particulates'!$A:$A,0))</f>
        <v>Electricity Sector</v>
      </c>
      <c r="G5034" s="39">
        <f>INDEX('Crosswalk Particulates'!$E:$E,MATCH('2017 EPA Data'!$B5034,'Crosswalk Particulates'!$D:$D,0))</f>
        <v>0</v>
      </c>
      <c r="H5034" s="50">
        <f t="shared" si="78"/>
        <v>0</v>
      </c>
    </row>
    <row r="5035" spans="1:8" hidden="1" x14ac:dyDescent="0.25">
      <c r="A5035" s="31" t="s">
        <v>2560</v>
      </c>
      <c r="B5035" s="31" t="s">
        <v>2608</v>
      </c>
      <c r="C5035" s="31" t="s">
        <v>2408</v>
      </c>
      <c r="D5035" s="47">
        <v>0.23632423599999999</v>
      </c>
      <c r="E5035" s="31" t="s">
        <v>2409</v>
      </c>
      <c r="F5035" s="35" t="str">
        <f>INDEX('Crosswalk Particulates'!$B:$B,MATCH('2017 EPA Data'!A5035,'Crosswalk Particulates'!$A:$A,0))</f>
        <v>Commercial Buildings Sector</v>
      </c>
      <c r="G5035" s="39">
        <f>INDEX('Crosswalk Particulates'!$E:$E,MATCH('2017 EPA Data'!$B5035,'Crosswalk Particulates'!$D:$D,0))</f>
        <v>0</v>
      </c>
      <c r="H5035" s="50">
        <f t="shared" si="78"/>
        <v>0</v>
      </c>
    </row>
    <row r="5036" spans="1:8" hidden="1" x14ac:dyDescent="0.25">
      <c r="A5036" s="31" t="s">
        <v>2510</v>
      </c>
      <c r="B5036" s="31" t="s">
        <v>2558</v>
      </c>
      <c r="C5036" s="31" t="s">
        <v>2408</v>
      </c>
      <c r="D5036" s="47">
        <v>0.23400000000000001</v>
      </c>
      <c r="E5036" s="31" t="s">
        <v>2409</v>
      </c>
      <c r="F5036" s="35" t="str">
        <f>INDEX('Crosswalk Particulates'!$B:$B,MATCH('2017 EPA Data'!A5036,'Crosswalk Particulates'!$A:$A,0))</f>
        <v>process-iron and steel-industry</v>
      </c>
      <c r="G5036" s="39">
        <f>INDEX('Crosswalk Particulates'!$E:$E,MATCH('2017 EPA Data'!$B5036,'Crosswalk Particulates'!$D:$D,0))</f>
        <v>0</v>
      </c>
      <c r="H5036" s="50">
        <f t="shared" si="78"/>
        <v>0</v>
      </c>
    </row>
    <row r="5037" spans="1:8" hidden="1" x14ac:dyDescent="0.25">
      <c r="A5037" s="31" t="s">
        <v>2486</v>
      </c>
      <c r="B5037" s="31" t="s">
        <v>2517</v>
      </c>
      <c r="C5037" s="31" t="s">
        <v>2408</v>
      </c>
      <c r="D5037" s="47">
        <v>0.23220002579999999</v>
      </c>
      <c r="E5037" s="31" t="s">
        <v>2409</v>
      </c>
      <c r="F5037" s="35" t="str">
        <f>INDEX('Crosswalk Particulates'!$B:$B,MATCH('2017 EPA Data'!A5037,'Crosswalk Particulates'!$A:$A,0))</f>
        <v>process-other-industry</v>
      </c>
      <c r="G5037" s="39">
        <f>INDEX('Crosswalk Particulates'!$E:$E,MATCH('2017 EPA Data'!$B5037,'Crosswalk Particulates'!$D:$D,0))</f>
        <v>0</v>
      </c>
      <c r="H5037" s="50">
        <f t="shared" si="78"/>
        <v>0</v>
      </c>
    </row>
    <row r="5038" spans="1:8" hidden="1" x14ac:dyDescent="0.25">
      <c r="A5038" s="31" t="s">
        <v>2438</v>
      </c>
      <c r="B5038" s="31" t="s">
        <v>2629</v>
      </c>
      <c r="C5038" s="31" t="s">
        <v>2408</v>
      </c>
      <c r="D5038" s="47">
        <v>0.23119999999999999</v>
      </c>
      <c r="E5038" s="31" t="s">
        <v>2409</v>
      </c>
      <c r="F5038" s="35" t="str">
        <f>INDEX('Crosswalk Particulates'!$B:$B,MATCH('2017 EPA Data'!A5038,'Crosswalk Particulates'!$A:$A,0))</f>
        <v>process-other-industry</v>
      </c>
      <c r="G5038" s="39">
        <f>INDEX('Crosswalk Particulates'!$E:$E,MATCH('2017 EPA Data'!$B5038,'Crosswalk Particulates'!$D:$D,0))</f>
        <v>0</v>
      </c>
      <c r="H5038" s="50">
        <f t="shared" si="78"/>
        <v>0</v>
      </c>
    </row>
    <row r="5039" spans="1:8" hidden="1" x14ac:dyDescent="0.25">
      <c r="A5039" s="31" t="s">
        <v>2450</v>
      </c>
      <c r="B5039" s="31" t="s">
        <v>2634</v>
      </c>
      <c r="C5039" s="31" t="s">
        <v>2408</v>
      </c>
      <c r="D5039" s="47">
        <v>0.23119999999999999</v>
      </c>
      <c r="E5039" s="31" t="s">
        <v>2409</v>
      </c>
      <c r="F5039" s="35" t="str">
        <f>INDEX('Crosswalk Particulates'!$B:$B,MATCH('2017 EPA Data'!A5039,'Crosswalk Particulates'!$A:$A,0))</f>
        <v>process-waste-industry</v>
      </c>
      <c r="G5039" s="39">
        <f>INDEX('Crosswalk Particulates'!$E:$E,MATCH('2017 EPA Data'!$B5039,'Crosswalk Particulates'!$D:$D,0))</f>
        <v>0</v>
      </c>
      <c r="H5039" s="50">
        <f t="shared" si="78"/>
        <v>0</v>
      </c>
    </row>
    <row r="5040" spans="1:8" hidden="1" x14ac:dyDescent="0.25">
      <c r="A5040" s="31" t="s">
        <v>2456</v>
      </c>
      <c r="B5040" s="31" t="s">
        <v>2544</v>
      </c>
      <c r="C5040" s="31" t="s">
        <v>2408</v>
      </c>
      <c r="D5040" s="47">
        <v>0.23103660000000001</v>
      </c>
      <c r="E5040" s="31" t="s">
        <v>2409</v>
      </c>
      <c r="F5040" s="35" t="str">
        <f>INDEX('Crosswalk Particulates'!$B:$B,MATCH('2017 EPA Data'!A5040,'Crosswalk Particulates'!$A:$A,0))</f>
        <v>Electricity Sector</v>
      </c>
      <c r="G5040" s="39">
        <f>INDEX('Crosswalk Particulates'!$E:$E,MATCH('2017 EPA Data'!$B5040,'Crosswalk Particulates'!$D:$D,0))</f>
        <v>0</v>
      </c>
      <c r="H5040" s="50">
        <f t="shared" si="78"/>
        <v>0</v>
      </c>
    </row>
    <row r="5041" spans="1:8" hidden="1" x14ac:dyDescent="0.25">
      <c r="A5041" s="31" t="s">
        <v>2499</v>
      </c>
      <c r="B5041" s="31" t="s">
        <v>2647</v>
      </c>
      <c r="C5041" s="31" t="s">
        <v>2408</v>
      </c>
      <c r="D5041" s="47">
        <v>0.22893459999999999</v>
      </c>
      <c r="E5041" s="31" t="s">
        <v>2409</v>
      </c>
      <c r="F5041" s="35" t="str">
        <f>INDEX('Crosswalk Particulates'!$B:$B,MATCH('2017 EPA Data'!A5041,'Crosswalk Particulates'!$A:$A,0))</f>
        <v>Electricity Sector</v>
      </c>
      <c r="G5041" s="39">
        <f>INDEX('Crosswalk Particulates'!$E:$E,MATCH('2017 EPA Data'!$B5041,'Crosswalk Particulates'!$D:$D,0))</f>
        <v>0</v>
      </c>
      <c r="H5041" s="50">
        <f t="shared" si="78"/>
        <v>0</v>
      </c>
    </row>
    <row r="5042" spans="1:8" hidden="1" x14ac:dyDescent="0.25">
      <c r="A5042" s="31" t="s">
        <v>2491</v>
      </c>
      <c r="B5042" s="31" t="s">
        <v>2530</v>
      </c>
      <c r="C5042" s="31" t="s">
        <v>2408</v>
      </c>
      <c r="D5042" s="47">
        <v>0.2254728</v>
      </c>
      <c r="E5042" s="31" t="s">
        <v>2409</v>
      </c>
      <c r="F5042" s="35" t="str">
        <f>INDEX('Crosswalk Particulates'!$B:$B,MATCH('2017 EPA Data'!A5042,'Crosswalk Particulates'!$A:$A,0))</f>
        <v>industry-fuel-biomass</v>
      </c>
      <c r="G5042" s="39">
        <f>INDEX('Crosswalk Particulates'!$E:$E,MATCH('2017 EPA Data'!$B5042,'Crosswalk Particulates'!$D:$D,0))</f>
        <v>0</v>
      </c>
      <c r="H5042" s="50">
        <f t="shared" si="78"/>
        <v>0</v>
      </c>
    </row>
    <row r="5043" spans="1:8" hidden="1" x14ac:dyDescent="0.25">
      <c r="A5043" s="31" t="s">
        <v>2438</v>
      </c>
      <c r="B5043" s="31" t="s">
        <v>2572</v>
      </c>
      <c r="C5043" s="31" t="s">
        <v>2408</v>
      </c>
      <c r="D5043" s="47">
        <v>0.22259999999999999</v>
      </c>
      <c r="E5043" s="31" t="s">
        <v>2409</v>
      </c>
      <c r="F5043" s="35" t="str">
        <f>INDEX('Crosswalk Particulates'!$B:$B,MATCH('2017 EPA Data'!A5043,'Crosswalk Particulates'!$A:$A,0))</f>
        <v>process-other-industry</v>
      </c>
      <c r="G5043" s="39">
        <f>INDEX('Crosswalk Particulates'!$E:$E,MATCH('2017 EPA Data'!$B5043,'Crosswalk Particulates'!$D:$D,0))</f>
        <v>0</v>
      </c>
      <c r="H5043" s="50">
        <f t="shared" si="78"/>
        <v>0</v>
      </c>
    </row>
    <row r="5044" spans="1:8" hidden="1" x14ac:dyDescent="0.25">
      <c r="A5044" s="31" t="s">
        <v>2499</v>
      </c>
      <c r="B5044" s="31" t="s">
        <v>2625</v>
      </c>
      <c r="C5044" s="31" t="s">
        <v>2408</v>
      </c>
      <c r="D5044" s="47">
        <v>0.22258</v>
      </c>
      <c r="E5044" s="31" t="s">
        <v>2409</v>
      </c>
      <c r="F5044" s="35" t="str">
        <f>INDEX('Crosswalk Particulates'!$B:$B,MATCH('2017 EPA Data'!A5044,'Crosswalk Particulates'!$A:$A,0))</f>
        <v>Electricity Sector</v>
      </c>
      <c r="G5044" s="39">
        <f>INDEX('Crosswalk Particulates'!$E:$E,MATCH('2017 EPA Data'!$B5044,'Crosswalk Particulates'!$D:$D,0))</f>
        <v>0</v>
      </c>
      <c r="H5044" s="50">
        <f t="shared" si="78"/>
        <v>0</v>
      </c>
    </row>
    <row r="5045" spans="1:8" hidden="1" x14ac:dyDescent="0.25">
      <c r="A5045" s="31" t="s">
        <v>2555</v>
      </c>
      <c r="B5045" s="31" t="s">
        <v>2650</v>
      </c>
      <c r="C5045" s="31" t="s">
        <v>2408</v>
      </c>
      <c r="D5045" s="47">
        <v>0.21729999999999999</v>
      </c>
      <c r="E5045" s="31" t="s">
        <v>2409</v>
      </c>
      <c r="F5045" s="35" t="str">
        <f>INDEX('Crosswalk Particulates'!$B:$B,MATCH('2017 EPA Data'!A5045,'Crosswalk Particulates'!$A:$A,0))</f>
        <v>Commercial Buildings Sector</v>
      </c>
      <c r="G5045" s="39">
        <f>INDEX('Crosswalk Particulates'!$E:$E,MATCH('2017 EPA Data'!$B5045,'Crosswalk Particulates'!$D:$D,0))</f>
        <v>0</v>
      </c>
      <c r="H5045" s="50">
        <f t="shared" si="78"/>
        <v>0</v>
      </c>
    </row>
    <row r="5046" spans="1:8" hidden="1" x14ac:dyDescent="0.25">
      <c r="A5046" s="31" t="s">
        <v>2483</v>
      </c>
      <c r="B5046" s="31" t="s">
        <v>2652</v>
      </c>
      <c r="C5046" s="31" t="s">
        <v>2408</v>
      </c>
      <c r="D5046" s="47">
        <v>0.21294779999999999</v>
      </c>
      <c r="E5046" s="31" t="s">
        <v>2409</v>
      </c>
      <c r="F5046" s="35" t="str">
        <f>INDEX('Crosswalk Particulates'!$B:$B,MATCH('2017 EPA Data'!A5046,'Crosswalk Particulates'!$A:$A,0))</f>
        <v>process-ngps-industry</v>
      </c>
      <c r="G5046" s="39">
        <f>INDEX('Crosswalk Particulates'!$E:$E,MATCH('2017 EPA Data'!$B5046,'Crosswalk Particulates'!$D:$D,0))</f>
        <v>0</v>
      </c>
      <c r="H5046" s="50">
        <f t="shared" si="78"/>
        <v>0</v>
      </c>
    </row>
    <row r="5047" spans="1:8" hidden="1" x14ac:dyDescent="0.25">
      <c r="A5047" s="31" t="s">
        <v>2491</v>
      </c>
      <c r="B5047" s="31" t="s">
        <v>2678</v>
      </c>
      <c r="C5047" s="31" t="s">
        <v>2408</v>
      </c>
      <c r="D5047" s="47">
        <v>0.20767240000000001</v>
      </c>
      <c r="E5047" s="31" t="s">
        <v>2409</v>
      </c>
      <c r="F5047" s="35" t="str">
        <f>INDEX('Crosswalk Particulates'!$B:$B,MATCH('2017 EPA Data'!A5047,'Crosswalk Particulates'!$A:$A,0))</f>
        <v>industry-fuel-biomass</v>
      </c>
      <c r="G5047" s="39">
        <f>INDEX('Crosswalk Particulates'!$E:$E,MATCH('2017 EPA Data'!$B5047,'Crosswalk Particulates'!$D:$D,0))</f>
        <v>0</v>
      </c>
      <c r="H5047" s="50">
        <f t="shared" si="78"/>
        <v>0</v>
      </c>
    </row>
    <row r="5048" spans="1:8" hidden="1" x14ac:dyDescent="0.25">
      <c r="A5048" s="31" t="s">
        <v>2614</v>
      </c>
      <c r="B5048" s="31" t="s">
        <v>2427</v>
      </c>
      <c r="C5048" s="31" t="s">
        <v>2408</v>
      </c>
      <c r="D5048" s="47">
        <v>0.20530907600000001</v>
      </c>
      <c r="E5048" s="31" t="s">
        <v>2409</v>
      </c>
      <c r="F5048" s="35" t="str">
        <f>INDEX('Crosswalk Particulates'!$B:$B,MATCH('2017 EPA Data'!A5048,'Crosswalk Particulates'!$A:$A,0))</f>
        <v>Residential Buildings Sector</v>
      </c>
      <c r="G5048" s="39">
        <f>INDEX('Crosswalk Particulates'!$E:$E,MATCH('2017 EPA Data'!$B5048,'Crosswalk Particulates'!$D:$D,0))</f>
        <v>0</v>
      </c>
      <c r="H5048" s="50">
        <f t="shared" si="78"/>
        <v>0</v>
      </c>
    </row>
    <row r="5049" spans="1:8" hidden="1" x14ac:dyDescent="0.25">
      <c r="A5049" s="31" t="s">
        <v>2614</v>
      </c>
      <c r="B5049" s="31" t="s">
        <v>2497</v>
      </c>
      <c r="C5049" s="31" t="s">
        <v>2408</v>
      </c>
      <c r="D5049" s="47">
        <v>0.20530907600000001</v>
      </c>
      <c r="E5049" s="31" t="s">
        <v>2409</v>
      </c>
      <c r="F5049" s="35" t="str">
        <f>INDEX('Crosswalk Particulates'!$B:$B,MATCH('2017 EPA Data'!A5049,'Crosswalk Particulates'!$A:$A,0))</f>
        <v>Residential Buildings Sector</v>
      </c>
      <c r="G5049" s="39">
        <f>INDEX('Crosswalk Particulates'!$E:$E,MATCH('2017 EPA Data'!$B5049,'Crosswalk Particulates'!$D:$D,0))</f>
        <v>0</v>
      </c>
      <c r="H5049" s="50">
        <f t="shared" si="78"/>
        <v>0</v>
      </c>
    </row>
    <row r="5050" spans="1:8" hidden="1" x14ac:dyDescent="0.25">
      <c r="A5050" s="31" t="s">
        <v>2433</v>
      </c>
      <c r="B5050" s="31" t="s">
        <v>2609</v>
      </c>
      <c r="C5050" s="31" t="s">
        <v>2408</v>
      </c>
      <c r="D5050" s="47">
        <v>0.20499999999999999</v>
      </c>
      <c r="E5050" s="31" t="s">
        <v>2409</v>
      </c>
      <c r="F5050" s="35" t="str">
        <f>INDEX('Crosswalk Particulates'!$B:$B,MATCH('2017 EPA Data'!A5050,'Crosswalk Particulates'!$A:$A,0))</f>
        <v>process-ngps-industry</v>
      </c>
      <c r="G5050" s="39">
        <f>INDEX('Crosswalk Particulates'!$E:$E,MATCH('2017 EPA Data'!$B5050,'Crosswalk Particulates'!$D:$D,0))</f>
        <v>0</v>
      </c>
      <c r="H5050" s="50">
        <f t="shared" si="78"/>
        <v>0</v>
      </c>
    </row>
    <row r="5051" spans="1:8" hidden="1" x14ac:dyDescent="0.25">
      <c r="A5051" s="31" t="s">
        <v>2410</v>
      </c>
      <c r="B5051" s="31" t="s">
        <v>2717</v>
      </c>
      <c r="C5051" s="31" t="s">
        <v>2408</v>
      </c>
      <c r="D5051" s="47">
        <v>0.20399999999999999</v>
      </c>
      <c r="E5051" s="31" t="s">
        <v>2409</v>
      </c>
      <c r="F5051" s="35" t="str">
        <f>INDEX('Crosswalk Particulates'!$B:$B,MATCH('2017 EPA Data'!A5051,'Crosswalk Particulates'!$A:$A,0))</f>
        <v>process-other-industry</v>
      </c>
      <c r="G5051" s="39">
        <f>INDEX('Crosswalk Particulates'!$E:$E,MATCH('2017 EPA Data'!$B5051,'Crosswalk Particulates'!$D:$D,0))</f>
        <v>0</v>
      </c>
      <c r="H5051" s="50">
        <f t="shared" si="78"/>
        <v>0</v>
      </c>
    </row>
    <row r="5052" spans="1:8" hidden="1" x14ac:dyDescent="0.25">
      <c r="A5052" s="31" t="s">
        <v>2499</v>
      </c>
      <c r="B5052" s="31" t="s">
        <v>2643</v>
      </c>
      <c r="C5052" s="31" t="s">
        <v>2408</v>
      </c>
      <c r="D5052" s="47">
        <v>0.2026</v>
      </c>
      <c r="E5052" s="31" t="s">
        <v>2409</v>
      </c>
      <c r="F5052" s="35" t="str">
        <f>INDEX('Crosswalk Particulates'!$B:$B,MATCH('2017 EPA Data'!A5052,'Crosswalk Particulates'!$A:$A,0))</f>
        <v>Electricity Sector</v>
      </c>
      <c r="G5052" s="39">
        <f>INDEX('Crosswalk Particulates'!$E:$E,MATCH('2017 EPA Data'!$B5052,'Crosswalk Particulates'!$D:$D,0))</f>
        <v>0</v>
      </c>
      <c r="H5052" s="50">
        <f t="shared" si="78"/>
        <v>0</v>
      </c>
    </row>
    <row r="5053" spans="1:8" hidden="1" x14ac:dyDescent="0.25">
      <c r="A5053" s="31" t="s">
        <v>2540</v>
      </c>
      <c r="B5053" s="31" t="s">
        <v>2630</v>
      </c>
      <c r="C5053" s="31" t="s">
        <v>2408</v>
      </c>
      <c r="D5053" s="47">
        <v>0.20180188299999999</v>
      </c>
      <c r="E5053" s="31" t="s">
        <v>2409</v>
      </c>
      <c r="F5053" s="35" t="str">
        <f>INDEX('Crosswalk Particulates'!$B:$B,MATCH('2017 EPA Data'!A5053,'Crosswalk Particulates'!$A:$A,0))</f>
        <v>Electricity Sector</v>
      </c>
      <c r="G5053" s="39">
        <f>INDEX('Crosswalk Particulates'!$E:$E,MATCH('2017 EPA Data'!$B5053,'Crosswalk Particulates'!$D:$D,0))</f>
        <v>0</v>
      </c>
      <c r="H5053" s="50">
        <f t="shared" si="78"/>
        <v>0</v>
      </c>
    </row>
    <row r="5054" spans="1:8" hidden="1" x14ac:dyDescent="0.25">
      <c r="A5054" s="31" t="s">
        <v>2498</v>
      </c>
      <c r="B5054" s="31" t="s">
        <v>2682</v>
      </c>
      <c r="C5054" s="31" t="s">
        <v>2408</v>
      </c>
      <c r="D5054" s="47">
        <v>0.20100000000000001</v>
      </c>
      <c r="E5054" s="31" t="s">
        <v>2409</v>
      </c>
      <c r="F5054" s="35" t="str">
        <f>INDEX('Crosswalk Particulates'!$B:$B,MATCH('2017 EPA Data'!A5054,'Crosswalk Particulates'!$A:$A,0))</f>
        <v>process-cement-industry</v>
      </c>
      <c r="G5054" s="39">
        <f>INDEX('Crosswalk Particulates'!$E:$E,MATCH('2017 EPA Data'!$B5054,'Crosswalk Particulates'!$D:$D,0))</f>
        <v>0</v>
      </c>
      <c r="H5054" s="50">
        <f t="shared" si="78"/>
        <v>0</v>
      </c>
    </row>
    <row r="5055" spans="1:8" hidden="1" x14ac:dyDescent="0.25">
      <c r="A5055" s="31" t="s">
        <v>2560</v>
      </c>
      <c r="B5055" s="31" t="s">
        <v>2553</v>
      </c>
      <c r="C5055" s="31" t="s">
        <v>2408</v>
      </c>
      <c r="D5055" s="47">
        <v>0.20073905189999999</v>
      </c>
      <c r="E5055" s="31" t="s">
        <v>2409</v>
      </c>
      <c r="F5055" s="35" t="str">
        <f>INDEX('Crosswalk Particulates'!$B:$B,MATCH('2017 EPA Data'!A5055,'Crosswalk Particulates'!$A:$A,0))</f>
        <v>Commercial Buildings Sector</v>
      </c>
      <c r="G5055" s="39">
        <f>INDEX('Crosswalk Particulates'!$E:$E,MATCH('2017 EPA Data'!$B5055,'Crosswalk Particulates'!$D:$D,0))</f>
        <v>0</v>
      </c>
      <c r="H5055" s="50">
        <f t="shared" si="78"/>
        <v>0</v>
      </c>
    </row>
    <row r="5056" spans="1:8" hidden="1" x14ac:dyDescent="0.25">
      <c r="A5056" s="31" t="s">
        <v>2438</v>
      </c>
      <c r="B5056" s="31" t="s">
        <v>2707</v>
      </c>
      <c r="C5056" s="31" t="s">
        <v>2408</v>
      </c>
      <c r="D5056" s="47">
        <v>0.20004</v>
      </c>
      <c r="E5056" s="31" t="s">
        <v>2409</v>
      </c>
      <c r="F5056" s="35" t="str">
        <f>INDEX('Crosswalk Particulates'!$B:$B,MATCH('2017 EPA Data'!A5056,'Crosswalk Particulates'!$A:$A,0))</f>
        <v>process-other-industry</v>
      </c>
      <c r="G5056" s="39">
        <f>INDEX('Crosswalk Particulates'!$E:$E,MATCH('2017 EPA Data'!$B5056,'Crosswalk Particulates'!$D:$D,0))</f>
        <v>0</v>
      </c>
      <c r="H5056" s="50">
        <f t="shared" si="78"/>
        <v>0</v>
      </c>
    </row>
    <row r="5057" spans="1:8" hidden="1" x14ac:dyDescent="0.25">
      <c r="A5057" s="31" t="s">
        <v>2450</v>
      </c>
      <c r="B5057" s="31" t="s">
        <v>2693</v>
      </c>
      <c r="C5057" s="31" t="s">
        <v>2408</v>
      </c>
      <c r="D5057" s="47">
        <v>0.200001235</v>
      </c>
      <c r="E5057" s="31" t="s">
        <v>2409</v>
      </c>
      <c r="F5057" s="35" t="str">
        <f>INDEX('Crosswalk Particulates'!$B:$B,MATCH('2017 EPA Data'!A5057,'Crosswalk Particulates'!$A:$A,0))</f>
        <v>process-waste-industry</v>
      </c>
      <c r="G5057" s="39">
        <f>INDEX('Crosswalk Particulates'!$E:$E,MATCH('2017 EPA Data'!$B5057,'Crosswalk Particulates'!$D:$D,0))</f>
        <v>0</v>
      </c>
      <c r="H5057" s="50">
        <f t="shared" si="78"/>
        <v>0</v>
      </c>
    </row>
    <row r="5058" spans="1:8" hidden="1" x14ac:dyDescent="0.25">
      <c r="A5058" s="31" t="s">
        <v>2444</v>
      </c>
      <c r="B5058" s="31" t="s">
        <v>2584</v>
      </c>
      <c r="C5058" s="31" t="s">
        <v>2408</v>
      </c>
      <c r="D5058" s="47">
        <v>0.2</v>
      </c>
      <c r="E5058" s="31" t="s">
        <v>2409</v>
      </c>
      <c r="F5058" s="35" t="str">
        <f>INDEX('Crosswalk Particulates'!$B:$B,MATCH('2017 EPA Data'!A5058,'Crosswalk Particulates'!$A:$A,0))</f>
        <v>process-other-industry</v>
      </c>
      <c r="G5058" s="39">
        <f>INDEX('Crosswalk Particulates'!$E:$E,MATCH('2017 EPA Data'!$B5058,'Crosswalk Particulates'!$D:$D,0))</f>
        <v>0</v>
      </c>
      <c r="H5058" s="50">
        <f t="shared" si="78"/>
        <v>0</v>
      </c>
    </row>
    <row r="5059" spans="1:8" hidden="1" x14ac:dyDescent="0.25">
      <c r="A5059" s="31" t="s">
        <v>2450</v>
      </c>
      <c r="B5059" s="31" t="s">
        <v>2730</v>
      </c>
      <c r="C5059" s="31" t="s">
        <v>2408</v>
      </c>
      <c r="D5059" s="47">
        <v>0.2</v>
      </c>
      <c r="E5059" s="31" t="s">
        <v>2409</v>
      </c>
      <c r="F5059" s="35" t="str">
        <f>INDEX('Crosswalk Particulates'!$B:$B,MATCH('2017 EPA Data'!A5059,'Crosswalk Particulates'!$A:$A,0))</f>
        <v>process-waste-industry</v>
      </c>
      <c r="G5059" s="39">
        <f>INDEX('Crosswalk Particulates'!$E:$E,MATCH('2017 EPA Data'!$B5059,'Crosswalk Particulates'!$D:$D,0))</f>
        <v>0</v>
      </c>
      <c r="H5059" s="50">
        <f t="shared" si="78"/>
        <v>0</v>
      </c>
    </row>
    <row r="5060" spans="1:8" hidden="1" x14ac:dyDescent="0.25">
      <c r="A5060" s="31" t="s">
        <v>2446</v>
      </c>
      <c r="B5060" s="31" t="s">
        <v>2687</v>
      </c>
      <c r="C5060" s="31" t="s">
        <v>2408</v>
      </c>
      <c r="D5060" s="47">
        <v>0.2</v>
      </c>
      <c r="E5060" s="31" t="s">
        <v>2409</v>
      </c>
      <c r="F5060" s="35" t="str">
        <f>INDEX('Crosswalk Particulates'!$B:$B,MATCH('2017 EPA Data'!A5060,'Crosswalk Particulates'!$A:$A,0))</f>
        <v>process-other-industry</v>
      </c>
      <c r="G5060" s="39">
        <f>INDEX('Crosswalk Particulates'!$E:$E,MATCH('2017 EPA Data'!$B5060,'Crosswalk Particulates'!$D:$D,0))</f>
        <v>0</v>
      </c>
      <c r="H5060" s="50">
        <f t="shared" ref="H5060:H5123" si="79">IF(E5060="TON",D5060/metricton_to_shortton,0)*10^6</f>
        <v>0</v>
      </c>
    </row>
    <row r="5061" spans="1:8" hidden="1" x14ac:dyDescent="0.25">
      <c r="A5061" s="31" t="s">
        <v>2463</v>
      </c>
      <c r="B5061" s="31" t="s">
        <v>2593</v>
      </c>
      <c r="C5061" s="31" t="s">
        <v>2408</v>
      </c>
      <c r="D5061" s="47">
        <v>0.2</v>
      </c>
      <c r="E5061" s="31" t="s">
        <v>2409</v>
      </c>
      <c r="F5061" s="35" t="str">
        <f>INDEX('Crosswalk Particulates'!$B:$B,MATCH('2017 EPA Data'!A5061,'Crosswalk Particulates'!$A:$A,0))</f>
        <v>process-other-industry</v>
      </c>
      <c r="G5061" s="39">
        <f>INDEX('Crosswalk Particulates'!$E:$E,MATCH('2017 EPA Data'!$B5061,'Crosswalk Particulates'!$D:$D,0))</f>
        <v>0</v>
      </c>
      <c r="H5061" s="50">
        <f t="shared" si="79"/>
        <v>0</v>
      </c>
    </row>
    <row r="5062" spans="1:8" hidden="1" x14ac:dyDescent="0.25">
      <c r="A5062" s="31" t="s">
        <v>2469</v>
      </c>
      <c r="B5062" s="31" t="s">
        <v>2688</v>
      </c>
      <c r="C5062" s="31" t="s">
        <v>2408</v>
      </c>
      <c r="D5062" s="47">
        <v>0.2</v>
      </c>
      <c r="E5062" s="31" t="s">
        <v>2409</v>
      </c>
      <c r="F5062" s="35" t="str">
        <f>INDEX('Crosswalk Particulates'!$B:$B,MATCH('2017 EPA Data'!A5062,'Crosswalk Particulates'!$A:$A,0))</f>
        <v>process-chemicals-industry</v>
      </c>
      <c r="G5062" s="39">
        <f>INDEX('Crosswalk Particulates'!$E:$E,MATCH('2017 EPA Data'!$B5062,'Crosswalk Particulates'!$D:$D,0))</f>
        <v>0</v>
      </c>
      <c r="H5062" s="50">
        <f t="shared" si="79"/>
        <v>0</v>
      </c>
    </row>
    <row r="5063" spans="1:8" hidden="1" x14ac:dyDescent="0.25">
      <c r="A5063" s="31" t="s">
        <v>2486</v>
      </c>
      <c r="B5063" s="31" t="s">
        <v>2618</v>
      </c>
      <c r="C5063" s="31" t="s">
        <v>2408</v>
      </c>
      <c r="D5063" s="47">
        <v>0.2</v>
      </c>
      <c r="E5063" s="31" t="s">
        <v>2409</v>
      </c>
      <c r="F5063" s="35" t="str">
        <f>INDEX('Crosswalk Particulates'!$B:$B,MATCH('2017 EPA Data'!A5063,'Crosswalk Particulates'!$A:$A,0))</f>
        <v>process-other-industry</v>
      </c>
      <c r="G5063" s="39">
        <f>INDEX('Crosswalk Particulates'!$E:$E,MATCH('2017 EPA Data'!$B5063,'Crosswalk Particulates'!$D:$D,0))</f>
        <v>0</v>
      </c>
      <c r="H5063" s="50">
        <f t="shared" si="79"/>
        <v>0</v>
      </c>
    </row>
    <row r="5064" spans="1:8" hidden="1" x14ac:dyDescent="0.25">
      <c r="A5064" s="31" t="s">
        <v>2463</v>
      </c>
      <c r="B5064" s="31" t="s">
        <v>2470</v>
      </c>
      <c r="C5064" s="31" t="s">
        <v>2408</v>
      </c>
      <c r="D5064" s="47">
        <v>0.2</v>
      </c>
      <c r="E5064" s="31" t="s">
        <v>2409</v>
      </c>
      <c r="F5064" s="35" t="str">
        <f>INDEX('Crosswalk Particulates'!$B:$B,MATCH('2017 EPA Data'!A5064,'Crosswalk Particulates'!$A:$A,0))</f>
        <v>process-other-industry</v>
      </c>
      <c r="G5064" s="39">
        <f>INDEX('Crosswalk Particulates'!$E:$E,MATCH('2017 EPA Data'!$B5064,'Crosswalk Particulates'!$D:$D,0))</f>
        <v>0</v>
      </c>
      <c r="H5064" s="50">
        <f t="shared" si="79"/>
        <v>0</v>
      </c>
    </row>
    <row r="5065" spans="1:8" hidden="1" x14ac:dyDescent="0.25">
      <c r="A5065" s="31" t="s">
        <v>2463</v>
      </c>
      <c r="B5065" s="31" t="s">
        <v>2594</v>
      </c>
      <c r="C5065" s="31" t="s">
        <v>2408</v>
      </c>
      <c r="D5065" s="47">
        <v>0.2</v>
      </c>
      <c r="E5065" s="31" t="s">
        <v>2409</v>
      </c>
      <c r="F5065" s="35" t="str">
        <f>INDEX('Crosswalk Particulates'!$B:$B,MATCH('2017 EPA Data'!A5065,'Crosswalk Particulates'!$A:$A,0))</f>
        <v>process-other-industry</v>
      </c>
      <c r="G5065" s="39">
        <f>INDEX('Crosswalk Particulates'!$E:$E,MATCH('2017 EPA Data'!$B5065,'Crosswalk Particulates'!$D:$D,0))</f>
        <v>0</v>
      </c>
      <c r="H5065" s="50">
        <f t="shared" si="79"/>
        <v>0</v>
      </c>
    </row>
    <row r="5066" spans="1:8" hidden="1" x14ac:dyDescent="0.25">
      <c r="A5066" s="31" t="s">
        <v>2463</v>
      </c>
      <c r="B5066" s="31" t="s">
        <v>2601</v>
      </c>
      <c r="C5066" s="31" t="s">
        <v>2408</v>
      </c>
      <c r="D5066" s="47">
        <v>0.2</v>
      </c>
      <c r="E5066" s="31" t="s">
        <v>2409</v>
      </c>
      <c r="F5066" s="35" t="str">
        <f>INDEX('Crosswalk Particulates'!$B:$B,MATCH('2017 EPA Data'!A5066,'Crosswalk Particulates'!$A:$A,0))</f>
        <v>process-other-industry</v>
      </c>
      <c r="G5066" s="39">
        <f>INDEX('Crosswalk Particulates'!$E:$E,MATCH('2017 EPA Data'!$B5066,'Crosswalk Particulates'!$D:$D,0))</f>
        <v>0</v>
      </c>
      <c r="H5066" s="50">
        <f t="shared" si="79"/>
        <v>0</v>
      </c>
    </row>
    <row r="5067" spans="1:8" hidden="1" x14ac:dyDescent="0.25">
      <c r="A5067" s="31" t="s">
        <v>2463</v>
      </c>
      <c r="B5067" s="31" t="s">
        <v>2495</v>
      </c>
      <c r="C5067" s="31" t="s">
        <v>2408</v>
      </c>
      <c r="D5067" s="47">
        <v>0.2</v>
      </c>
      <c r="E5067" s="31" t="s">
        <v>2409</v>
      </c>
      <c r="F5067" s="35" t="str">
        <f>INDEX('Crosswalk Particulates'!$B:$B,MATCH('2017 EPA Data'!A5067,'Crosswalk Particulates'!$A:$A,0))</f>
        <v>process-other-industry</v>
      </c>
      <c r="G5067" s="39">
        <f>INDEX('Crosswalk Particulates'!$E:$E,MATCH('2017 EPA Data'!$B5067,'Crosswalk Particulates'!$D:$D,0))</f>
        <v>0</v>
      </c>
      <c r="H5067" s="50">
        <f t="shared" si="79"/>
        <v>0</v>
      </c>
    </row>
    <row r="5068" spans="1:8" hidden="1" x14ac:dyDescent="0.25">
      <c r="A5068" s="31" t="s">
        <v>2555</v>
      </c>
      <c r="B5068" s="31" t="s">
        <v>2569</v>
      </c>
      <c r="C5068" s="31" t="s">
        <v>2408</v>
      </c>
      <c r="D5068" s="47">
        <v>0.2</v>
      </c>
      <c r="E5068" s="31" t="s">
        <v>2409</v>
      </c>
      <c r="F5068" s="35" t="str">
        <f>INDEX('Crosswalk Particulates'!$B:$B,MATCH('2017 EPA Data'!A5068,'Crosswalk Particulates'!$A:$A,0))</f>
        <v>Commercial Buildings Sector</v>
      </c>
      <c r="G5068" s="39">
        <f>INDEX('Crosswalk Particulates'!$E:$E,MATCH('2017 EPA Data'!$B5068,'Crosswalk Particulates'!$D:$D,0))</f>
        <v>0</v>
      </c>
      <c r="H5068" s="50">
        <f t="shared" si="79"/>
        <v>0</v>
      </c>
    </row>
    <row r="5069" spans="1:8" hidden="1" x14ac:dyDescent="0.25">
      <c r="A5069" s="31" t="s">
        <v>2450</v>
      </c>
      <c r="B5069" s="31" t="s">
        <v>2658</v>
      </c>
      <c r="C5069" s="31" t="s">
        <v>2408</v>
      </c>
      <c r="D5069" s="47">
        <v>0.2</v>
      </c>
      <c r="E5069" s="31" t="s">
        <v>2409</v>
      </c>
      <c r="F5069" s="35" t="str">
        <f>INDEX('Crosswalk Particulates'!$B:$B,MATCH('2017 EPA Data'!A5069,'Crosswalk Particulates'!$A:$A,0))</f>
        <v>process-waste-industry</v>
      </c>
      <c r="G5069" s="39">
        <f>INDEX('Crosswalk Particulates'!$E:$E,MATCH('2017 EPA Data'!$B5069,'Crosswalk Particulates'!$D:$D,0))</f>
        <v>0</v>
      </c>
      <c r="H5069" s="50">
        <f t="shared" si="79"/>
        <v>0</v>
      </c>
    </row>
    <row r="5070" spans="1:8" hidden="1" x14ac:dyDescent="0.25">
      <c r="A5070" s="31" t="s">
        <v>2463</v>
      </c>
      <c r="B5070" s="31" t="s">
        <v>2529</v>
      </c>
      <c r="C5070" s="31" t="s">
        <v>2408</v>
      </c>
      <c r="D5070" s="47">
        <v>0.2</v>
      </c>
      <c r="E5070" s="31" t="s">
        <v>2409</v>
      </c>
      <c r="F5070" s="35" t="str">
        <f>INDEX('Crosswalk Particulates'!$B:$B,MATCH('2017 EPA Data'!A5070,'Crosswalk Particulates'!$A:$A,0))</f>
        <v>process-other-industry</v>
      </c>
      <c r="G5070" s="39">
        <f>INDEX('Crosswalk Particulates'!$E:$E,MATCH('2017 EPA Data'!$B5070,'Crosswalk Particulates'!$D:$D,0))</f>
        <v>0</v>
      </c>
      <c r="H5070" s="50">
        <f t="shared" si="79"/>
        <v>0</v>
      </c>
    </row>
    <row r="5071" spans="1:8" hidden="1" x14ac:dyDescent="0.25">
      <c r="A5071" s="31" t="s">
        <v>2491</v>
      </c>
      <c r="B5071" s="31" t="s">
        <v>2526</v>
      </c>
      <c r="C5071" s="31" t="s">
        <v>2408</v>
      </c>
      <c r="D5071" s="47">
        <v>0.198239</v>
      </c>
      <c r="E5071" s="31" t="s">
        <v>2409</v>
      </c>
      <c r="F5071" s="35" t="str">
        <f>INDEX('Crosswalk Particulates'!$B:$B,MATCH('2017 EPA Data'!A5071,'Crosswalk Particulates'!$A:$A,0))</f>
        <v>industry-fuel-biomass</v>
      </c>
      <c r="G5071" s="39">
        <f>INDEX('Crosswalk Particulates'!$E:$E,MATCH('2017 EPA Data'!$B5071,'Crosswalk Particulates'!$D:$D,0))</f>
        <v>0</v>
      </c>
      <c r="H5071" s="50">
        <f t="shared" si="79"/>
        <v>0</v>
      </c>
    </row>
    <row r="5072" spans="1:8" hidden="1" x14ac:dyDescent="0.25">
      <c r="A5072" s="31" t="s">
        <v>2540</v>
      </c>
      <c r="B5072" s="31" t="s">
        <v>2543</v>
      </c>
      <c r="C5072" s="31" t="s">
        <v>2408</v>
      </c>
      <c r="D5072" s="47">
        <v>0.19811168200000001</v>
      </c>
      <c r="E5072" s="31" t="s">
        <v>2409</v>
      </c>
      <c r="F5072" s="35" t="str">
        <f>INDEX('Crosswalk Particulates'!$B:$B,MATCH('2017 EPA Data'!A5072,'Crosswalk Particulates'!$A:$A,0))</f>
        <v>Electricity Sector</v>
      </c>
      <c r="G5072" s="39">
        <f>INDEX('Crosswalk Particulates'!$E:$E,MATCH('2017 EPA Data'!$B5072,'Crosswalk Particulates'!$D:$D,0))</f>
        <v>0</v>
      </c>
      <c r="H5072" s="50">
        <f t="shared" si="79"/>
        <v>0</v>
      </c>
    </row>
    <row r="5073" spans="1:8" hidden="1" x14ac:dyDescent="0.25">
      <c r="A5073" s="31" t="s">
        <v>2456</v>
      </c>
      <c r="B5073" s="31" t="s">
        <v>2542</v>
      </c>
      <c r="C5073" s="31" t="s">
        <v>2408</v>
      </c>
      <c r="D5073" s="47">
        <v>0.19798199899999999</v>
      </c>
      <c r="E5073" s="31" t="s">
        <v>2409</v>
      </c>
      <c r="F5073" s="35" t="str">
        <f>INDEX('Crosswalk Particulates'!$B:$B,MATCH('2017 EPA Data'!A5073,'Crosswalk Particulates'!$A:$A,0))</f>
        <v>Electricity Sector</v>
      </c>
      <c r="G5073" s="39">
        <f>INDEX('Crosswalk Particulates'!$E:$E,MATCH('2017 EPA Data'!$B5073,'Crosswalk Particulates'!$D:$D,0))</f>
        <v>0</v>
      </c>
      <c r="H5073" s="50">
        <f t="shared" si="79"/>
        <v>0</v>
      </c>
    </row>
    <row r="5074" spans="1:8" hidden="1" x14ac:dyDescent="0.25">
      <c r="A5074" s="31" t="s">
        <v>2560</v>
      </c>
      <c r="B5074" s="31" t="s">
        <v>2543</v>
      </c>
      <c r="C5074" s="31" t="s">
        <v>2408</v>
      </c>
      <c r="D5074" s="47">
        <v>0.19476316699999999</v>
      </c>
      <c r="E5074" s="31" t="s">
        <v>2409</v>
      </c>
      <c r="F5074" s="35" t="str">
        <f>INDEX('Crosswalk Particulates'!$B:$B,MATCH('2017 EPA Data'!A5074,'Crosswalk Particulates'!$A:$A,0))</f>
        <v>Commercial Buildings Sector</v>
      </c>
      <c r="G5074" s="39">
        <f>INDEX('Crosswalk Particulates'!$E:$E,MATCH('2017 EPA Data'!$B5074,'Crosswalk Particulates'!$D:$D,0))</f>
        <v>0</v>
      </c>
      <c r="H5074" s="50">
        <f t="shared" si="79"/>
        <v>0</v>
      </c>
    </row>
    <row r="5075" spans="1:8" hidden="1" x14ac:dyDescent="0.25">
      <c r="A5075" s="31" t="s">
        <v>2444</v>
      </c>
      <c r="B5075" s="31" t="s">
        <v>2580</v>
      </c>
      <c r="C5075" s="31" t="s">
        <v>2408</v>
      </c>
      <c r="D5075" s="47">
        <v>0.19350000000000001</v>
      </c>
      <c r="E5075" s="31" t="s">
        <v>2409</v>
      </c>
      <c r="F5075" s="35" t="str">
        <f>INDEX('Crosswalk Particulates'!$B:$B,MATCH('2017 EPA Data'!A5075,'Crosswalk Particulates'!$A:$A,0))</f>
        <v>process-other-industry</v>
      </c>
      <c r="G5075" s="39">
        <f>INDEX('Crosswalk Particulates'!$E:$E,MATCH('2017 EPA Data'!$B5075,'Crosswalk Particulates'!$D:$D,0))</f>
        <v>0</v>
      </c>
      <c r="H5075" s="50">
        <f t="shared" si="79"/>
        <v>0</v>
      </c>
    </row>
    <row r="5076" spans="1:8" hidden="1" x14ac:dyDescent="0.25">
      <c r="A5076" s="31" t="s">
        <v>2442</v>
      </c>
      <c r="B5076" s="31" t="s">
        <v>2591</v>
      </c>
      <c r="C5076" s="31" t="s">
        <v>2408</v>
      </c>
      <c r="D5076" s="47">
        <v>0.19259999999999999</v>
      </c>
      <c r="E5076" s="31" t="s">
        <v>2409</v>
      </c>
      <c r="F5076" s="35" t="str">
        <f>INDEX('Crosswalk Particulates'!$B:$B,MATCH('2017 EPA Data'!A5076,'Crosswalk Particulates'!$A:$A,0))</f>
        <v>industry-fuel-natural gas</v>
      </c>
      <c r="G5076" s="39">
        <f>INDEX('Crosswalk Particulates'!$E:$E,MATCH('2017 EPA Data'!$B5076,'Crosswalk Particulates'!$D:$D,0))</f>
        <v>0</v>
      </c>
      <c r="H5076" s="50">
        <f t="shared" si="79"/>
        <v>0</v>
      </c>
    </row>
    <row r="5077" spans="1:8" hidden="1" x14ac:dyDescent="0.25">
      <c r="A5077" s="31" t="s">
        <v>2437</v>
      </c>
      <c r="B5077" s="31" t="s">
        <v>2516</v>
      </c>
      <c r="C5077" s="31" t="s">
        <v>2408</v>
      </c>
      <c r="D5077" s="47">
        <v>0.19186</v>
      </c>
      <c r="E5077" s="31" t="s">
        <v>2409</v>
      </c>
      <c r="F5077" s="35" t="str">
        <f>INDEX('Crosswalk Particulates'!$B:$B,MATCH('2017 EPA Data'!A5077,'Crosswalk Particulates'!$A:$A,0))</f>
        <v>process-other-industry</v>
      </c>
      <c r="G5077" s="39">
        <f>INDEX('Crosswalk Particulates'!$E:$E,MATCH('2017 EPA Data'!$B5077,'Crosswalk Particulates'!$D:$D,0))</f>
        <v>0</v>
      </c>
      <c r="H5077" s="50">
        <f t="shared" si="79"/>
        <v>0</v>
      </c>
    </row>
    <row r="5078" spans="1:8" hidden="1" x14ac:dyDescent="0.25">
      <c r="A5078" s="31" t="s">
        <v>2483</v>
      </c>
      <c r="B5078" s="31" t="s">
        <v>2674</v>
      </c>
      <c r="C5078" s="31" t="s">
        <v>2408</v>
      </c>
      <c r="D5078" s="47">
        <v>0.191</v>
      </c>
      <c r="E5078" s="31" t="s">
        <v>2409</v>
      </c>
      <c r="F5078" s="35" t="str">
        <f>INDEX('Crosswalk Particulates'!$B:$B,MATCH('2017 EPA Data'!A5078,'Crosswalk Particulates'!$A:$A,0))</f>
        <v>process-ngps-industry</v>
      </c>
      <c r="G5078" s="39">
        <f>INDEX('Crosswalk Particulates'!$E:$E,MATCH('2017 EPA Data'!$B5078,'Crosswalk Particulates'!$D:$D,0))</f>
        <v>0</v>
      </c>
      <c r="H5078" s="50">
        <f t="shared" si="79"/>
        <v>0</v>
      </c>
    </row>
    <row r="5079" spans="1:8" hidden="1" x14ac:dyDescent="0.25">
      <c r="A5079" s="31" t="s">
        <v>2473</v>
      </c>
      <c r="B5079" s="31" t="s">
        <v>2537</v>
      </c>
      <c r="C5079" s="31" t="s">
        <v>2408</v>
      </c>
      <c r="D5079" s="47">
        <v>0.188969</v>
      </c>
      <c r="E5079" s="31" t="s">
        <v>2409</v>
      </c>
      <c r="F5079" s="35" t="str">
        <f>INDEX('Crosswalk Particulates'!$B:$B,MATCH('2017 EPA Data'!A5079,'Crosswalk Particulates'!$A:$A,0))</f>
        <v>Commercial Buildings Sector</v>
      </c>
      <c r="G5079" s="39">
        <f>INDEX('Crosswalk Particulates'!$E:$E,MATCH('2017 EPA Data'!$B5079,'Crosswalk Particulates'!$D:$D,0))</f>
        <v>0</v>
      </c>
      <c r="H5079" s="50">
        <f t="shared" si="79"/>
        <v>0</v>
      </c>
    </row>
    <row r="5080" spans="1:8" hidden="1" x14ac:dyDescent="0.25">
      <c r="A5080" s="31" t="s">
        <v>2472</v>
      </c>
      <c r="B5080" s="31" t="s">
        <v>2647</v>
      </c>
      <c r="C5080" s="31" t="s">
        <v>2408</v>
      </c>
      <c r="D5080" s="47">
        <v>0.18831175</v>
      </c>
      <c r="E5080" s="31" t="s">
        <v>2409</v>
      </c>
      <c r="F5080" s="35" t="str">
        <f>INDEX('Crosswalk Particulates'!$B:$B,MATCH('2017 EPA Data'!A5080,'Crosswalk Particulates'!$A:$A,0))</f>
        <v>Electricity Sector</v>
      </c>
      <c r="G5080" s="39">
        <f>INDEX('Crosswalk Particulates'!$E:$E,MATCH('2017 EPA Data'!$B5080,'Crosswalk Particulates'!$D:$D,0))</f>
        <v>0</v>
      </c>
      <c r="H5080" s="50">
        <f t="shared" si="79"/>
        <v>0</v>
      </c>
    </row>
    <row r="5081" spans="1:8" hidden="1" x14ac:dyDescent="0.25">
      <c r="A5081" s="31" t="s">
        <v>2442</v>
      </c>
      <c r="B5081" s="31" t="s">
        <v>2651</v>
      </c>
      <c r="C5081" s="31" t="s">
        <v>2408</v>
      </c>
      <c r="D5081" s="47">
        <v>0.1871422824</v>
      </c>
      <c r="E5081" s="31" t="s">
        <v>2409</v>
      </c>
      <c r="F5081" s="35" t="str">
        <f>INDEX('Crosswalk Particulates'!$B:$B,MATCH('2017 EPA Data'!A5081,'Crosswalk Particulates'!$A:$A,0))</f>
        <v>industry-fuel-natural gas</v>
      </c>
      <c r="G5081" s="39">
        <f>INDEX('Crosswalk Particulates'!$E:$E,MATCH('2017 EPA Data'!$B5081,'Crosswalk Particulates'!$D:$D,0))</f>
        <v>0</v>
      </c>
      <c r="H5081" s="50">
        <f t="shared" si="79"/>
        <v>0</v>
      </c>
    </row>
    <row r="5082" spans="1:8" hidden="1" x14ac:dyDescent="0.25">
      <c r="A5082" s="31" t="s">
        <v>2438</v>
      </c>
      <c r="B5082" s="31" t="s">
        <v>2616</v>
      </c>
      <c r="C5082" s="31" t="s">
        <v>2408</v>
      </c>
      <c r="D5082" s="47">
        <v>0.186</v>
      </c>
      <c r="E5082" s="31" t="s">
        <v>2409</v>
      </c>
      <c r="F5082" s="35" t="str">
        <f>INDEX('Crosswalk Particulates'!$B:$B,MATCH('2017 EPA Data'!A5082,'Crosswalk Particulates'!$A:$A,0))</f>
        <v>process-other-industry</v>
      </c>
      <c r="G5082" s="39">
        <f>INDEX('Crosswalk Particulates'!$E:$E,MATCH('2017 EPA Data'!$B5082,'Crosswalk Particulates'!$D:$D,0))</f>
        <v>0</v>
      </c>
      <c r="H5082" s="50">
        <f t="shared" si="79"/>
        <v>0</v>
      </c>
    </row>
    <row r="5083" spans="1:8" hidden="1" x14ac:dyDescent="0.25">
      <c r="A5083" s="31" t="s">
        <v>2520</v>
      </c>
      <c r="B5083" s="31" t="s">
        <v>2671</v>
      </c>
      <c r="C5083" s="31" t="s">
        <v>2408</v>
      </c>
      <c r="D5083" s="47">
        <v>0.186</v>
      </c>
      <c r="E5083" s="31" t="s">
        <v>2409</v>
      </c>
      <c r="F5083" s="35" t="str">
        <f>INDEX('Crosswalk Particulates'!$B:$B,MATCH('2017 EPA Data'!A5083,'Crosswalk Particulates'!$A:$A,0))</f>
        <v>industry-fuel-oil</v>
      </c>
      <c r="G5083" s="39">
        <f>INDEX('Crosswalk Particulates'!$E:$E,MATCH('2017 EPA Data'!$B5083,'Crosswalk Particulates'!$D:$D,0))</f>
        <v>0</v>
      </c>
      <c r="H5083" s="50">
        <f t="shared" si="79"/>
        <v>0</v>
      </c>
    </row>
    <row r="5084" spans="1:8" hidden="1" x14ac:dyDescent="0.25">
      <c r="A5084" s="31" t="s">
        <v>2498</v>
      </c>
      <c r="B5084" s="31" t="s">
        <v>2488</v>
      </c>
      <c r="C5084" s="31" t="s">
        <v>2412</v>
      </c>
      <c r="D5084" s="47">
        <v>0.18441450000000001</v>
      </c>
      <c r="E5084" s="31" t="s">
        <v>2413</v>
      </c>
      <c r="F5084" s="35" t="str">
        <f>INDEX('Crosswalk Particulates'!$B:$B,MATCH('2017 EPA Data'!A5084,'Crosswalk Particulates'!$A:$A,0))</f>
        <v>process-cement-industry</v>
      </c>
      <c r="G5084" s="39" t="str">
        <f>INDEX('Crosswalk Particulates'!$E:$E,MATCH('2017 EPA Data'!$B5084,'Crosswalk Particulates'!$D:$D,0))</f>
        <v>CH4</v>
      </c>
      <c r="H5084" s="50">
        <f t="shared" si="79"/>
        <v>167298.21919423758</v>
      </c>
    </row>
    <row r="5085" spans="1:8" hidden="1" x14ac:dyDescent="0.25">
      <c r="A5085" s="31" t="s">
        <v>2483</v>
      </c>
      <c r="B5085" s="31" t="s">
        <v>2526</v>
      </c>
      <c r="C5085" s="31" t="s">
        <v>2408</v>
      </c>
      <c r="D5085" s="47">
        <v>0.18321200000000001</v>
      </c>
      <c r="E5085" s="31" t="s">
        <v>2409</v>
      </c>
      <c r="F5085" s="35" t="str">
        <f>INDEX('Crosswalk Particulates'!$B:$B,MATCH('2017 EPA Data'!A5085,'Crosswalk Particulates'!$A:$A,0))</f>
        <v>process-ngps-industry</v>
      </c>
      <c r="G5085" s="39">
        <f>INDEX('Crosswalk Particulates'!$E:$E,MATCH('2017 EPA Data'!$B5085,'Crosswalk Particulates'!$D:$D,0))</f>
        <v>0</v>
      </c>
      <c r="H5085" s="50">
        <f t="shared" si="79"/>
        <v>0</v>
      </c>
    </row>
    <row r="5086" spans="1:8" hidden="1" x14ac:dyDescent="0.25">
      <c r="A5086" s="31" t="s">
        <v>2487</v>
      </c>
      <c r="B5086" s="31" t="s">
        <v>2749</v>
      </c>
      <c r="C5086" s="31" t="s">
        <v>2408</v>
      </c>
      <c r="D5086" s="47">
        <v>0.18208226126092</v>
      </c>
      <c r="E5086" s="31" t="s">
        <v>2409</v>
      </c>
      <c r="F5086" s="35" t="str">
        <f>INDEX('Crosswalk Particulates'!$B:$B,MATCH('2017 EPA Data'!A5086,'Crosswalk Particulates'!$A:$A,0))</f>
        <v>industry-fuel-coal</v>
      </c>
      <c r="G5086" s="39">
        <f>INDEX('Crosswalk Particulates'!$E:$E,MATCH('2017 EPA Data'!$B5086,'Crosswalk Particulates'!$D:$D,0))</f>
        <v>0</v>
      </c>
      <c r="H5086" s="50">
        <f t="shared" si="79"/>
        <v>0</v>
      </c>
    </row>
    <row r="5087" spans="1:8" hidden="1" x14ac:dyDescent="0.25">
      <c r="A5087" s="31" t="s">
        <v>2476</v>
      </c>
      <c r="B5087" s="31" t="s">
        <v>2586</v>
      </c>
      <c r="C5087" s="31" t="s">
        <v>2408</v>
      </c>
      <c r="D5087" s="47">
        <v>0.180800209804996</v>
      </c>
      <c r="E5087" s="31" t="s">
        <v>2409</v>
      </c>
      <c r="F5087" s="35" t="str">
        <f>INDEX('Crosswalk Particulates'!$B:$B,MATCH('2017 EPA Data'!A5087,'Crosswalk Particulates'!$A:$A,0))</f>
        <v>process-other-industry</v>
      </c>
      <c r="G5087" s="39">
        <f>INDEX('Crosswalk Particulates'!$E:$E,MATCH('2017 EPA Data'!$B5087,'Crosswalk Particulates'!$D:$D,0))</f>
        <v>0</v>
      </c>
      <c r="H5087" s="50">
        <f t="shared" si="79"/>
        <v>0</v>
      </c>
    </row>
    <row r="5088" spans="1:8" hidden="1" x14ac:dyDescent="0.25">
      <c r="A5088" s="31" t="s">
        <v>2498</v>
      </c>
      <c r="B5088" s="31" t="s">
        <v>2589</v>
      </c>
      <c r="C5088" s="31" t="s">
        <v>2412</v>
      </c>
      <c r="D5088" s="47">
        <v>0.1763895</v>
      </c>
      <c r="E5088" s="31" t="s">
        <v>2413</v>
      </c>
      <c r="F5088" s="35" t="str">
        <f>INDEX('Crosswalk Particulates'!$B:$B,MATCH('2017 EPA Data'!A5088,'Crosswalk Particulates'!$A:$A,0))</f>
        <v>process-cement-industry</v>
      </c>
      <c r="G5088" s="39" t="str">
        <f>INDEX('Crosswalk Particulates'!$E:$E,MATCH('2017 EPA Data'!$B5088,'Crosswalk Particulates'!$D:$D,0))</f>
        <v>N2O</v>
      </c>
      <c r="H5088" s="50">
        <f t="shared" si="79"/>
        <v>160018.05299779557</v>
      </c>
    </row>
    <row r="5089" spans="1:8" hidden="1" x14ac:dyDescent="0.25">
      <c r="A5089" s="31" t="s">
        <v>2456</v>
      </c>
      <c r="B5089" s="31" t="s">
        <v>2620</v>
      </c>
      <c r="C5089" s="31" t="s">
        <v>2408</v>
      </c>
      <c r="D5089" s="47">
        <v>0.17446402</v>
      </c>
      <c r="E5089" s="31" t="s">
        <v>2409</v>
      </c>
      <c r="F5089" s="35" t="str">
        <f>INDEX('Crosswalk Particulates'!$B:$B,MATCH('2017 EPA Data'!A5089,'Crosswalk Particulates'!$A:$A,0))</f>
        <v>Electricity Sector</v>
      </c>
      <c r="G5089" s="39">
        <f>INDEX('Crosswalk Particulates'!$E:$E,MATCH('2017 EPA Data'!$B5089,'Crosswalk Particulates'!$D:$D,0))</f>
        <v>0</v>
      </c>
      <c r="H5089" s="50">
        <f t="shared" si="79"/>
        <v>0</v>
      </c>
    </row>
    <row r="5090" spans="1:8" hidden="1" x14ac:dyDescent="0.25">
      <c r="A5090" s="31" t="s">
        <v>2476</v>
      </c>
      <c r="B5090" s="31" t="s">
        <v>2620</v>
      </c>
      <c r="C5090" s="31" t="s">
        <v>2408</v>
      </c>
      <c r="D5090" s="47">
        <v>0.17393187026022999</v>
      </c>
      <c r="E5090" s="31" t="s">
        <v>2409</v>
      </c>
      <c r="F5090" s="35" t="str">
        <f>INDEX('Crosswalk Particulates'!$B:$B,MATCH('2017 EPA Data'!A5090,'Crosswalk Particulates'!$A:$A,0))</f>
        <v>process-other-industry</v>
      </c>
      <c r="G5090" s="39">
        <f>INDEX('Crosswalk Particulates'!$E:$E,MATCH('2017 EPA Data'!$B5090,'Crosswalk Particulates'!$D:$D,0))</f>
        <v>0</v>
      </c>
      <c r="H5090" s="50">
        <f t="shared" si="79"/>
        <v>0</v>
      </c>
    </row>
    <row r="5091" spans="1:8" hidden="1" x14ac:dyDescent="0.25">
      <c r="A5091" s="31" t="s">
        <v>2614</v>
      </c>
      <c r="B5091" s="31" t="s">
        <v>2419</v>
      </c>
      <c r="C5091" s="31" t="s">
        <v>2408</v>
      </c>
      <c r="D5091" s="47">
        <v>0.16991095959999999</v>
      </c>
      <c r="E5091" s="31" t="s">
        <v>2409</v>
      </c>
      <c r="F5091" s="35" t="str">
        <f>INDEX('Crosswalk Particulates'!$B:$B,MATCH('2017 EPA Data'!A5091,'Crosswalk Particulates'!$A:$A,0))</f>
        <v>Residential Buildings Sector</v>
      </c>
      <c r="G5091" s="39">
        <f>INDEX('Crosswalk Particulates'!$E:$E,MATCH('2017 EPA Data'!$B5091,'Crosswalk Particulates'!$D:$D,0))</f>
        <v>0</v>
      </c>
      <c r="H5091" s="50">
        <f t="shared" si="79"/>
        <v>0</v>
      </c>
    </row>
    <row r="5092" spans="1:8" hidden="1" x14ac:dyDescent="0.25">
      <c r="A5092" s="31" t="s">
        <v>2442</v>
      </c>
      <c r="B5092" s="31" t="s">
        <v>2652</v>
      </c>
      <c r="C5092" s="31" t="s">
        <v>2408</v>
      </c>
      <c r="D5092" s="47">
        <v>0.16900000000000001</v>
      </c>
      <c r="E5092" s="31" t="s">
        <v>2409</v>
      </c>
      <c r="F5092" s="35" t="str">
        <f>INDEX('Crosswalk Particulates'!$B:$B,MATCH('2017 EPA Data'!A5092,'Crosswalk Particulates'!$A:$A,0))</f>
        <v>industry-fuel-natural gas</v>
      </c>
      <c r="G5092" s="39">
        <f>INDEX('Crosswalk Particulates'!$E:$E,MATCH('2017 EPA Data'!$B5092,'Crosswalk Particulates'!$D:$D,0))</f>
        <v>0</v>
      </c>
      <c r="H5092" s="50">
        <f t="shared" si="79"/>
        <v>0</v>
      </c>
    </row>
    <row r="5093" spans="1:8" hidden="1" x14ac:dyDescent="0.25">
      <c r="A5093" s="31" t="s">
        <v>2473</v>
      </c>
      <c r="B5093" s="31" t="s">
        <v>2578</v>
      </c>
      <c r="C5093" s="31" t="s">
        <v>2408</v>
      </c>
      <c r="D5093" s="47">
        <v>0.16800000000000001</v>
      </c>
      <c r="E5093" s="31" t="s">
        <v>2409</v>
      </c>
      <c r="F5093" s="35" t="str">
        <f>INDEX('Crosswalk Particulates'!$B:$B,MATCH('2017 EPA Data'!A5093,'Crosswalk Particulates'!$A:$A,0))</f>
        <v>Commercial Buildings Sector</v>
      </c>
      <c r="G5093" s="39">
        <f>INDEX('Crosswalk Particulates'!$E:$E,MATCH('2017 EPA Data'!$B5093,'Crosswalk Particulates'!$D:$D,0))</f>
        <v>0</v>
      </c>
      <c r="H5093" s="50">
        <f t="shared" si="79"/>
        <v>0</v>
      </c>
    </row>
    <row r="5094" spans="1:8" hidden="1" x14ac:dyDescent="0.25">
      <c r="A5094" s="31" t="s">
        <v>2444</v>
      </c>
      <c r="B5094" s="31" t="s">
        <v>2686</v>
      </c>
      <c r="C5094" s="31" t="s">
        <v>2408</v>
      </c>
      <c r="D5094" s="47">
        <v>0.16800000000000001</v>
      </c>
      <c r="E5094" s="31" t="s">
        <v>2409</v>
      </c>
      <c r="F5094" s="35" t="str">
        <f>INDEX('Crosswalk Particulates'!$B:$B,MATCH('2017 EPA Data'!A5094,'Crosswalk Particulates'!$A:$A,0))</f>
        <v>process-other-industry</v>
      </c>
      <c r="G5094" s="39">
        <f>INDEX('Crosswalk Particulates'!$E:$E,MATCH('2017 EPA Data'!$B5094,'Crosswalk Particulates'!$D:$D,0))</f>
        <v>0</v>
      </c>
      <c r="H5094" s="50">
        <f t="shared" si="79"/>
        <v>0</v>
      </c>
    </row>
    <row r="5095" spans="1:8" hidden="1" x14ac:dyDescent="0.25">
      <c r="A5095" s="31" t="s">
        <v>2483</v>
      </c>
      <c r="B5095" s="31" t="s">
        <v>2752</v>
      </c>
      <c r="C5095" s="31" t="s">
        <v>2408</v>
      </c>
      <c r="D5095" s="47">
        <v>0.16630239999999999</v>
      </c>
      <c r="E5095" s="31" t="s">
        <v>2409</v>
      </c>
      <c r="F5095" s="35" t="str">
        <f>INDEX('Crosswalk Particulates'!$B:$B,MATCH('2017 EPA Data'!A5095,'Crosswalk Particulates'!$A:$A,0))</f>
        <v>process-ngps-industry</v>
      </c>
      <c r="G5095" s="39">
        <f>INDEX('Crosswalk Particulates'!$E:$E,MATCH('2017 EPA Data'!$B5095,'Crosswalk Particulates'!$D:$D,0))</f>
        <v>0</v>
      </c>
      <c r="H5095" s="50">
        <f t="shared" si="79"/>
        <v>0</v>
      </c>
    </row>
    <row r="5096" spans="1:8" hidden="1" x14ac:dyDescent="0.25">
      <c r="A5096" s="31" t="s">
        <v>2486</v>
      </c>
      <c r="B5096" s="31" t="s">
        <v>2576</v>
      </c>
      <c r="C5096" s="31" t="s">
        <v>2408</v>
      </c>
      <c r="D5096" s="47">
        <v>0.16586010000000001</v>
      </c>
      <c r="E5096" s="31" t="s">
        <v>2409</v>
      </c>
      <c r="F5096" s="35" t="str">
        <f>INDEX('Crosswalk Particulates'!$B:$B,MATCH('2017 EPA Data'!A5096,'Crosswalk Particulates'!$A:$A,0))</f>
        <v>process-other-industry</v>
      </c>
      <c r="G5096" s="39">
        <f>INDEX('Crosswalk Particulates'!$E:$E,MATCH('2017 EPA Data'!$B5096,'Crosswalk Particulates'!$D:$D,0))</f>
        <v>0</v>
      </c>
      <c r="H5096" s="50">
        <f t="shared" si="79"/>
        <v>0</v>
      </c>
    </row>
    <row r="5097" spans="1:8" hidden="1" x14ac:dyDescent="0.25">
      <c r="A5097" s="31" t="s">
        <v>2520</v>
      </c>
      <c r="B5097" s="31" t="s">
        <v>2563</v>
      </c>
      <c r="C5097" s="31" t="s">
        <v>2408</v>
      </c>
      <c r="D5097" s="47">
        <v>0.16465922</v>
      </c>
      <c r="E5097" s="31" t="s">
        <v>2409</v>
      </c>
      <c r="F5097" s="35" t="str">
        <f>INDEX('Crosswalk Particulates'!$B:$B,MATCH('2017 EPA Data'!A5097,'Crosswalk Particulates'!$A:$A,0))</f>
        <v>industry-fuel-oil</v>
      </c>
      <c r="G5097" s="39">
        <f>INDEX('Crosswalk Particulates'!$E:$E,MATCH('2017 EPA Data'!$B5097,'Crosswalk Particulates'!$D:$D,0))</f>
        <v>0</v>
      </c>
      <c r="H5097" s="50">
        <f t="shared" si="79"/>
        <v>0</v>
      </c>
    </row>
    <row r="5098" spans="1:8" hidden="1" x14ac:dyDescent="0.25">
      <c r="A5098" s="31" t="s">
        <v>2472</v>
      </c>
      <c r="B5098" s="31" t="s">
        <v>2542</v>
      </c>
      <c r="C5098" s="31" t="s">
        <v>2408</v>
      </c>
      <c r="D5098" s="47">
        <v>0.160148658905826</v>
      </c>
      <c r="E5098" s="31" t="s">
        <v>2409</v>
      </c>
      <c r="F5098" s="35" t="str">
        <f>INDEX('Crosswalk Particulates'!$B:$B,MATCH('2017 EPA Data'!A5098,'Crosswalk Particulates'!$A:$A,0))</f>
        <v>Electricity Sector</v>
      </c>
      <c r="G5098" s="39">
        <f>INDEX('Crosswalk Particulates'!$E:$E,MATCH('2017 EPA Data'!$B5098,'Crosswalk Particulates'!$D:$D,0))</f>
        <v>0</v>
      </c>
      <c r="H5098" s="50">
        <f t="shared" si="79"/>
        <v>0</v>
      </c>
    </row>
    <row r="5099" spans="1:8" hidden="1" x14ac:dyDescent="0.25">
      <c r="A5099" s="31" t="s">
        <v>2444</v>
      </c>
      <c r="B5099" s="31" t="s">
        <v>2505</v>
      </c>
      <c r="C5099" s="31" t="s">
        <v>2408</v>
      </c>
      <c r="D5099" s="47">
        <v>0.16</v>
      </c>
      <c r="E5099" s="31" t="s">
        <v>2409</v>
      </c>
      <c r="F5099" s="35" t="str">
        <f>INDEX('Crosswalk Particulates'!$B:$B,MATCH('2017 EPA Data'!A5099,'Crosswalk Particulates'!$A:$A,0))</f>
        <v>process-other-industry</v>
      </c>
      <c r="G5099" s="39">
        <f>INDEX('Crosswalk Particulates'!$E:$E,MATCH('2017 EPA Data'!$B5099,'Crosswalk Particulates'!$D:$D,0))</f>
        <v>0</v>
      </c>
      <c r="H5099" s="50">
        <f t="shared" si="79"/>
        <v>0</v>
      </c>
    </row>
    <row r="5100" spans="1:8" hidden="1" x14ac:dyDescent="0.25">
      <c r="A5100" s="31" t="s">
        <v>2410</v>
      </c>
      <c r="B5100" s="31" t="s">
        <v>2737</v>
      </c>
      <c r="C5100" s="31" t="s">
        <v>2408</v>
      </c>
      <c r="D5100" s="47">
        <v>0.16</v>
      </c>
      <c r="E5100" s="31" t="s">
        <v>2409</v>
      </c>
      <c r="F5100" s="35" t="str">
        <f>INDEX('Crosswalk Particulates'!$B:$B,MATCH('2017 EPA Data'!A5100,'Crosswalk Particulates'!$A:$A,0))</f>
        <v>process-other-industry</v>
      </c>
      <c r="G5100" s="39">
        <f>INDEX('Crosswalk Particulates'!$E:$E,MATCH('2017 EPA Data'!$B5100,'Crosswalk Particulates'!$D:$D,0))</f>
        <v>0</v>
      </c>
      <c r="H5100" s="50">
        <f t="shared" si="79"/>
        <v>0</v>
      </c>
    </row>
    <row r="5101" spans="1:8" hidden="1" x14ac:dyDescent="0.25">
      <c r="A5101" s="31" t="s">
        <v>2444</v>
      </c>
      <c r="B5101" s="31" t="s">
        <v>2617</v>
      </c>
      <c r="C5101" s="31" t="s">
        <v>2408</v>
      </c>
      <c r="D5101" s="47">
        <v>0.155</v>
      </c>
      <c r="E5101" s="31" t="s">
        <v>2409</v>
      </c>
      <c r="F5101" s="35" t="str">
        <f>INDEX('Crosswalk Particulates'!$B:$B,MATCH('2017 EPA Data'!A5101,'Crosswalk Particulates'!$A:$A,0))</f>
        <v>process-other-industry</v>
      </c>
      <c r="G5101" s="39">
        <f>INDEX('Crosswalk Particulates'!$E:$E,MATCH('2017 EPA Data'!$B5101,'Crosswalk Particulates'!$D:$D,0))</f>
        <v>0</v>
      </c>
      <c r="H5101" s="50">
        <f t="shared" si="79"/>
        <v>0</v>
      </c>
    </row>
    <row r="5102" spans="1:8" hidden="1" x14ac:dyDescent="0.25">
      <c r="A5102" s="31" t="s">
        <v>2520</v>
      </c>
      <c r="B5102" s="31" t="s">
        <v>2625</v>
      </c>
      <c r="C5102" s="31" t="s">
        <v>2408</v>
      </c>
      <c r="D5102" s="47">
        <v>0.155</v>
      </c>
      <c r="E5102" s="31" t="s">
        <v>2409</v>
      </c>
      <c r="F5102" s="35" t="str">
        <f>INDEX('Crosswalk Particulates'!$B:$B,MATCH('2017 EPA Data'!A5102,'Crosswalk Particulates'!$A:$A,0))</f>
        <v>industry-fuel-oil</v>
      </c>
      <c r="G5102" s="39">
        <f>INDEX('Crosswalk Particulates'!$E:$E,MATCH('2017 EPA Data'!$B5102,'Crosswalk Particulates'!$D:$D,0))</f>
        <v>0</v>
      </c>
      <c r="H5102" s="50">
        <f t="shared" si="79"/>
        <v>0</v>
      </c>
    </row>
    <row r="5103" spans="1:8" hidden="1" x14ac:dyDescent="0.25">
      <c r="A5103" s="31" t="s">
        <v>2520</v>
      </c>
      <c r="B5103" s="31" t="s">
        <v>2530</v>
      </c>
      <c r="C5103" s="31" t="s">
        <v>2408</v>
      </c>
      <c r="D5103" s="47">
        <v>0.155</v>
      </c>
      <c r="E5103" s="31" t="s">
        <v>2409</v>
      </c>
      <c r="F5103" s="35" t="str">
        <f>INDEX('Crosswalk Particulates'!$B:$B,MATCH('2017 EPA Data'!A5103,'Crosswalk Particulates'!$A:$A,0))</f>
        <v>industry-fuel-oil</v>
      </c>
      <c r="G5103" s="39">
        <f>INDEX('Crosswalk Particulates'!$E:$E,MATCH('2017 EPA Data'!$B5103,'Crosswalk Particulates'!$D:$D,0))</f>
        <v>0</v>
      </c>
      <c r="H5103" s="50">
        <f t="shared" si="79"/>
        <v>0</v>
      </c>
    </row>
    <row r="5104" spans="1:8" hidden="1" x14ac:dyDescent="0.25">
      <c r="A5104" s="31" t="s">
        <v>2486</v>
      </c>
      <c r="B5104" s="31" t="s">
        <v>2527</v>
      </c>
      <c r="C5104" s="31" t="s">
        <v>2408</v>
      </c>
      <c r="D5104" s="47">
        <v>0.15399932690000001</v>
      </c>
      <c r="E5104" s="31" t="s">
        <v>2409</v>
      </c>
      <c r="F5104" s="35" t="str">
        <f>INDEX('Crosswalk Particulates'!$B:$B,MATCH('2017 EPA Data'!A5104,'Crosswalk Particulates'!$A:$A,0))</f>
        <v>process-other-industry</v>
      </c>
      <c r="G5104" s="39">
        <f>INDEX('Crosswalk Particulates'!$E:$E,MATCH('2017 EPA Data'!$B5104,'Crosswalk Particulates'!$D:$D,0))</f>
        <v>0</v>
      </c>
      <c r="H5104" s="50">
        <f t="shared" si="79"/>
        <v>0</v>
      </c>
    </row>
    <row r="5105" spans="1:8" hidden="1" x14ac:dyDescent="0.25">
      <c r="A5105" s="31" t="s">
        <v>2540</v>
      </c>
      <c r="B5105" s="31" t="s">
        <v>2672</v>
      </c>
      <c r="C5105" s="31" t="s">
        <v>2408</v>
      </c>
      <c r="D5105" s="47">
        <v>0.15272802999999999</v>
      </c>
      <c r="E5105" s="31" t="s">
        <v>2409</v>
      </c>
      <c r="F5105" s="35" t="str">
        <f>INDEX('Crosswalk Particulates'!$B:$B,MATCH('2017 EPA Data'!A5105,'Crosswalk Particulates'!$A:$A,0))</f>
        <v>Electricity Sector</v>
      </c>
      <c r="G5105" s="39">
        <f>INDEX('Crosswalk Particulates'!$E:$E,MATCH('2017 EPA Data'!$B5105,'Crosswalk Particulates'!$D:$D,0))</f>
        <v>0</v>
      </c>
      <c r="H5105" s="50">
        <f t="shared" si="79"/>
        <v>0</v>
      </c>
    </row>
    <row r="5106" spans="1:8" hidden="1" x14ac:dyDescent="0.25">
      <c r="A5106" s="31" t="s">
        <v>2463</v>
      </c>
      <c r="B5106" s="31" t="s">
        <v>2644</v>
      </c>
      <c r="D5106" s="47">
        <v>0.1511876778</v>
      </c>
      <c r="E5106" s="31" t="s">
        <v>2413</v>
      </c>
      <c r="F5106" s="35" t="str">
        <f>INDEX('Crosswalk Particulates'!$B:$B,MATCH('2017 EPA Data'!A5106,'Crosswalk Particulates'!$A:$A,0))</f>
        <v>process-other-industry</v>
      </c>
      <c r="G5106" s="39">
        <f>INDEX('Crosswalk Particulates'!$E:$E,MATCH('2017 EPA Data'!$B5106,'Crosswalk Particulates'!$D:$D,0))</f>
        <v>0</v>
      </c>
      <c r="H5106" s="50">
        <f t="shared" si="79"/>
        <v>137155.31728824016</v>
      </c>
    </row>
    <row r="5107" spans="1:8" hidden="1" x14ac:dyDescent="0.25">
      <c r="A5107" s="31" t="s">
        <v>2546</v>
      </c>
      <c r="B5107" s="31" t="s">
        <v>2547</v>
      </c>
      <c r="C5107" s="31" t="s">
        <v>2408</v>
      </c>
      <c r="D5107" s="47">
        <v>0.14697996734829999</v>
      </c>
      <c r="E5107" s="31" t="s">
        <v>2409</v>
      </c>
      <c r="F5107" s="35" t="str">
        <f>INDEX('Crosswalk Particulates'!$B:$B,MATCH('2017 EPA Data'!A5107,'Crosswalk Particulates'!$A:$A,0))</f>
        <v>Commercial Buildings Sector</v>
      </c>
      <c r="G5107" s="39">
        <f>INDEX('Crosswalk Particulates'!$E:$E,MATCH('2017 EPA Data'!$B5107,'Crosswalk Particulates'!$D:$D,0))</f>
        <v>0</v>
      </c>
      <c r="H5107" s="50">
        <f t="shared" si="79"/>
        <v>0</v>
      </c>
    </row>
    <row r="5108" spans="1:8" hidden="1" x14ac:dyDescent="0.25">
      <c r="A5108" s="31" t="s">
        <v>2472</v>
      </c>
      <c r="B5108" s="31" t="s">
        <v>2674</v>
      </c>
      <c r="C5108" s="31" t="s">
        <v>2408</v>
      </c>
      <c r="D5108" s="47">
        <v>0.14645</v>
      </c>
      <c r="E5108" s="31" t="s">
        <v>2409</v>
      </c>
      <c r="F5108" s="35" t="str">
        <f>INDEX('Crosswalk Particulates'!$B:$B,MATCH('2017 EPA Data'!A5108,'Crosswalk Particulates'!$A:$A,0))</f>
        <v>Electricity Sector</v>
      </c>
      <c r="G5108" s="39">
        <f>INDEX('Crosswalk Particulates'!$E:$E,MATCH('2017 EPA Data'!$B5108,'Crosswalk Particulates'!$D:$D,0))</f>
        <v>0</v>
      </c>
      <c r="H5108" s="50">
        <f t="shared" si="79"/>
        <v>0</v>
      </c>
    </row>
    <row r="5109" spans="1:8" hidden="1" x14ac:dyDescent="0.25">
      <c r="A5109" s="31" t="s">
        <v>2450</v>
      </c>
      <c r="B5109" s="31" t="s">
        <v>2725</v>
      </c>
      <c r="C5109" s="31" t="s">
        <v>2408</v>
      </c>
      <c r="D5109" s="47">
        <v>0.14602999999999999</v>
      </c>
      <c r="E5109" s="31" t="s">
        <v>2409</v>
      </c>
      <c r="F5109" s="35" t="str">
        <f>INDEX('Crosswalk Particulates'!$B:$B,MATCH('2017 EPA Data'!A5109,'Crosswalk Particulates'!$A:$A,0))</f>
        <v>process-waste-industry</v>
      </c>
      <c r="G5109" s="39">
        <f>INDEX('Crosswalk Particulates'!$E:$E,MATCH('2017 EPA Data'!$B5109,'Crosswalk Particulates'!$D:$D,0))</f>
        <v>0</v>
      </c>
      <c r="H5109" s="50">
        <f t="shared" si="79"/>
        <v>0</v>
      </c>
    </row>
    <row r="5110" spans="1:8" hidden="1" x14ac:dyDescent="0.25">
      <c r="A5110" s="31" t="s">
        <v>2477</v>
      </c>
      <c r="B5110" s="31" t="s">
        <v>2534</v>
      </c>
      <c r="C5110" s="31" t="s">
        <v>2408</v>
      </c>
      <c r="D5110" s="47">
        <v>0.140942064614</v>
      </c>
      <c r="E5110" s="31" t="s">
        <v>2409</v>
      </c>
      <c r="F5110" s="35" t="str">
        <f>INDEX('Crosswalk Particulates'!$B:$B,MATCH('2017 EPA Data'!A5110,'Crosswalk Particulates'!$A:$A,0))</f>
        <v>process-other-industry</v>
      </c>
      <c r="G5110" s="39">
        <f>INDEX('Crosswalk Particulates'!$E:$E,MATCH('2017 EPA Data'!$B5110,'Crosswalk Particulates'!$D:$D,0))</f>
        <v>0</v>
      </c>
      <c r="H5110" s="50">
        <f t="shared" si="79"/>
        <v>0</v>
      </c>
    </row>
    <row r="5111" spans="1:8" hidden="1" x14ac:dyDescent="0.25">
      <c r="A5111" s="31" t="s">
        <v>2438</v>
      </c>
      <c r="B5111" s="31" t="s">
        <v>2737</v>
      </c>
      <c r="C5111" s="31" t="s">
        <v>2408</v>
      </c>
      <c r="D5111" s="47">
        <v>0.14000000000000001</v>
      </c>
      <c r="E5111" s="31" t="s">
        <v>2409</v>
      </c>
      <c r="F5111" s="35" t="str">
        <f>INDEX('Crosswalk Particulates'!$B:$B,MATCH('2017 EPA Data'!A5111,'Crosswalk Particulates'!$A:$A,0))</f>
        <v>process-other-industry</v>
      </c>
      <c r="G5111" s="39">
        <f>INDEX('Crosswalk Particulates'!$E:$E,MATCH('2017 EPA Data'!$B5111,'Crosswalk Particulates'!$D:$D,0))</f>
        <v>0</v>
      </c>
      <c r="H5111" s="50">
        <f t="shared" si="79"/>
        <v>0</v>
      </c>
    </row>
    <row r="5112" spans="1:8" hidden="1" x14ac:dyDescent="0.25">
      <c r="A5112" s="31" t="s">
        <v>2520</v>
      </c>
      <c r="B5112" s="31" t="s">
        <v>2637</v>
      </c>
      <c r="C5112" s="31" t="s">
        <v>2408</v>
      </c>
      <c r="D5112" s="47">
        <v>0.14000000000000001</v>
      </c>
      <c r="E5112" s="31" t="s">
        <v>2409</v>
      </c>
      <c r="F5112" s="35" t="str">
        <f>INDEX('Crosswalk Particulates'!$B:$B,MATCH('2017 EPA Data'!A5112,'Crosswalk Particulates'!$A:$A,0))</f>
        <v>industry-fuel-oil</v>
      </c>
      <c r="G5112" s="39">
        <f>INDEX('Crosswalk Particulates'!$E:$E,MATCH('2017 EPA Data'!$B5112,'Crosswalk Particulates'!$D:$D,0))</f>
        <v>0</v>
      </c>
      <c r="H5112" s="50">
        <f t="shared" si="79"/>
        <v>0</v>
      </c>
    </row>
    <row r="5113" spans="1:8" hidden="1" x14ac:dyDescent="0.25">
      <c r="A5113" s="31" t="s">
        <v>2446</v>
      </c>
      <c r="B5113" s="31" t="s">
        <v>2488</v>
      </c>
      <c r="C5113" s="31" t="s">
        <v>2412</v>
      </c>
      <c r="D5113" s="47">
        <v>0.13801530000000001</v>
      </c>
      <c r="E5113" s="31" t="s">
        <v>2413</v>
      </c>
      <c r="F5113" s="35" t="str">
        <f>INDEX('Crosswalk Particulates'!$B:$B,MATCH('2017 EPA Data'!A5113,'Crosswalk Particulates'!$A:$A,0))</f>
        <v>process-other-industry</v>
      </c>
      <c r="G5113" s="39" t="str">
        <f>INDEX('Crosswalk Particulates'!$E:$E,MATCH('2017 EPA Data'!$B5113,'Crosswalk Particulates'!$D:$D,0))</f>
        <v>CH4</v>
      </c>
      <c r="H5113" s="50">
        <f t="shared" si="79"/>
        <v>125205.5229472653</v>
      </c>
    </row>
    <row r="5114" spans="1:8" hidden="1" x14ac:dyDescent="0.25">
      <c r="A5114" s="31" t="s">
        <v>2538</v>
      </c>
      <c r="B5114" s="31" t="s">
        <v>2541</v>
      </c>
      <c r="C5114" s="31" t="s">
        <v>2408</v>
      </c>
      <c r="D5114" s="47">
        <v>0.13800000000000001</v>
      </c>
      <c r="E5114" s="31" t="s">
        <v>2409</v>
      </c>
      <c r="F5114" s="35" t="str">
        <f>INDEX('Crosswalk Particulates'!$B:$B,MATCH('2017 EPA Data'!A5114,'Crosswalk Particulates'!$A:$A,0))</f>
        <v>process-mining-industry</v>
      </c>
      <c r="G5114" s="39">
        <f>INDEX('Crosswalk Particulates'!$E:$E,MATCH('2017 EPA Data'!$B5114,'Crosswalk Particulates'!$D:$D,0))</f>
        <v>0</v>
      </c>
      <c r="H5114" s="50">
        <f t="shared" si="79"/>
        <v>0</v>
      </c>
    </row>
    <row r="5115" spans="1:8" hidden="1" x14ac:dyDescent="0.25">
      <c r="A5115" s="31" t="s">
        <v>2493</v>
      </c>
      <c r="B5115" s="31" t="s">
        <v>2578</v>
      </c>
      <c r="C5115" s="31" t="s">
        <v>2408</v>
      </c>
      <c r="D5115" s="47">
        <v>0.13700000000000001</v>
      </c>
      <c r="E5115" s="31" t="s">
        <v>2409</v>
      </c>
      <c r="F5115" s="35" t="str">
        <f>INDEX('Crosswalk Particulates'!$B:$B,MATCH('2017 EPA Data'!A5115,'Crosswalk Particulates'!$A:$A,0))</f>
        <v>process-other-industry</v>
      </c>
      <c r="G5115" s="39">
        <f>INDEX('Crosswalk Particulates'!$E:$E,MATCH('2017 EPA Data'!$B5115,'Crosswalk Particulates'!$D:$D,0))</f>
        <v>0</v>
      </c>
      <c r="H5115" s="50">
        <f t="shared" si="79"/>
        <v>0</v>
      </c>
    </row>
    <row r="5116" spans="1:8" hidden="1" x14ac:dyDescent="0.25">
      <c r="A5116" s="31" t="s">
        <v>2437</v>
      </c>
      <c r="B5116" s="31" t="s">
        <v>2528</v>
      </c>
      <c r="C5116" s="31" t="s">
        <v>2408</v>
      </c>
      <c r="D5116" s="47">
        <v>0.13039999999999999</v>
      </c>
      <c r="E5116" s="31" t="s">
        <v>2409</v>
      </c>
      <c r="F5116" s="35" t="str">
        <f>INDEX('Crosswalk Particulates'!$B:$B,MATCH('2017 EPA Data'!A5116,'Crosswalk Particulates'!$A:$A,0))</f>
        <v>process-other-industry</v>
      </c>
      <c r="G5116" s="39">
        <f>INDEX('Crosswalk Particulates'!$E:$E,MATCH('2017 EPA Data'!$B5116,'Crosswalk Particulates'!$D:$D,0))</f>
        <v>0</v>
      </c>
      <c r="H5116" s="50">
        <f t="shared" si="79"/>
        <v>0</v>
      </c>
    </row>
    <row r="5117" spans="1:8" hidden="1" x14ac:dyDescent="0.25">
      <c r="A5117" s="31" t="s">
        <v>2410</v>
      </c>
      <c r="B5117" s="31" t="s">
        <v>2707</v>
      </c>
      <c r="C5117" s="31" t="s">
        <v>2408</v>
      </c>
      <c r="D5117" s="47">
        <v>0.12604599999999999</v>
      </c>
      <c r="E5117" s="31" t="s">
        <v>2409</v>
      </c>
      <c r="F5117" s="35" t="str">
        <f>INDEX('Crosswalk Particulates'!$B:$B,MATCH('2017 EPA Data'!A5117,'Crosswalk Particulates'!$A:$A,0))</f>
        <v>process-other-industry</v>
      </c>
      <c r="G5117" s="39">
        <f>INDEX('Crosswalk Particulates'!$E:$E,MATCH('2017 EPA Data'!$B5117,'Crosswalk Particulates'!$D:$D,0))</f>
        <v>0</v>
      </c>
      <c r="H5117" s="50">
        <f t="shared" si="79"/>
        <v>0</v>
      </c>
    </row>
    <row r="5118" spans="1:8" hidden="1" x14ac:dyDescent="0.25">
      <c r="A5118" s="31" t="s">
        <v>2433</v>
      </c>
      <c r="B5118" s="31" t="s">
        <v>2672</v>
      </c>
      <c r="C5118" s="31" t="s">
        <v>2408</v>
      </c>
      <c r="D5118" s="47">
        <v>0.12587207</v>
      </c>
      <c r="E5118" s="31" t="s">
        <v>2409</v>
      </c>
      <c r="F5118" s="35" t="str">
        <f>INDEX('Crosswalk Particulates'!$B:$B,MATCH('2017 EPA Data'!A5118,'Crosswalk Particulates'!$A:$A,0))</f>
        <v>process-ngps-industry</v>
      </c>
      <c r="G5118" s="39">
        <f>INDEX('Crosswalk Particulates'!$E:$E,MATCH('2017 EPA Data'!$B5118,'Crosswalk Particulates'!$D:$D,0))</f>
        <v>0</v>
      </c>
      <c r="H5118" s="50">
        <f t="shared" si="79"/>
        <v>0</v>
      </c>
    </row>
    <row r="5119" spans="1:8" hidden="1" x14ac:dyDescent="0.25">
      <c r="A5119" s="31" t="s">
        <v>2538</v>
      </c>
      <c r="B5119" s="31" t="s">
        <v>2504</v>
      </c>
      <c r="C5119" s="31" t="s">
        <v>2408</v>
      </c>
      <c r="D5119" s="47">
        <v>0.12540000000000001</v>
      </c>
      <c r="E5119" s="31" t="s">
        <v>2409</v>
      </c>
      <c r="F5119" s="35" t="str">
        <f>INDEX('Crosswalk Particulates'!$B:$B,MATCH('2017 EPA Data'!A5119,'Crosswalk Particulates'!$A:$A,0))</f>
        <v>process-mining-industry</v>
      </c>
      <c r="G5119" s="39">
        <f>INDEX('Crosswalk Particulates'!$E:$E,MATCH('2017 EPA Data'!$B5119,'Crosswalk Particulates'!$D:$D,0))</f>
        <v>0</v>
      </c>
      <c r="H5119" s="50">
        <f t="shared" si="79"/>
        <v>0</v>
      </c>
    </row>
    <row r="5120" spans="1:8" hidden="1" x14ac:dyDescent="0.25">
      <c r="A5120" s="31" t="s">
        <v>2556</v>
      </c>
      <c r="B5120" s="31" t="s">
        <v>2623</v>
      </c>
      <c r="D5120" s="47">
        <v>0.12420294131200001</v>
      </c>
      <c r="E5120" s="31" t="s">
        <v>2413</v>
      </c>
      <c r="F5120" s="35" t="str">
        <f>INDEX('Crosswalk Particulates'!$B:$B,MATCH('2017 EPA Data'!A5120,'Crosswalk Particulates'!$A:$A,0))</f>
        <v>Commercial Buildings Sector</v>
      </c>
      <c r="G5120" s="39">
        <f>INDEX('Crosswalk Particulates'!$E:$E,MATCH('2017 EPA Data'!$B5120,'Crosswalk Particulates'!$D:$D,0))</f>
        <v>0</v>
      </c>
      <c r="H5120" s="50">
        <f t="shared" si="79"/>
        <v>112675.1470203482</v>
      </c>
    </row>
    <row r="5121" spans="1:8" hidden="1" x14ac:dyDescent="0.25">
      <c r="A5121" s="31" t="s">
        <v>2555</v>
      </c>
      <c r="B5121" s="31" t="s">
        <v>2459</v>
      </c>
      <c r="C5121" s="31" t="s">
        <v>2408</v>
      </c>
      <c r="D5121" s="47">
        <v>0.12393</v>
      </c>
      <c r="E5121" s="31" t="s">
        <v>2409</v>
      </c>
      <c r="F5121" s="35" t="str">
        <f>INDEX('Crosswalk Particulates'!$B:$B,MATCH('2017 EPA Data'!A5121,'Crosswalk Particulates'!$A:$A,0))</f>
        <v>Commercial Buildings Sector</v>
      </c>
      <c r="G5121" s="39">
        <f>INDEX('Crosswalk Particulates'!$E:$E,MATCH('2017 EPA Data'!$B5121,'Crosswalk Particulates'!$D:$D,0))</f>
        <v>0</v>
      </c>
      <c r="H5121" s="50">
        <f t="shared" si="79"/>
        <v>0</v>
      </c>
    </row>
    <row r="5122" spans="1:8" hidden="1" x14ac:dyDescent="0.25">
      <c r="A5122" s="31" t="s">
        <v>2477</v>
      </c>
      <c r="B5122" s="31" t="s">
        <v>2753</v>
      </c>
      <c r="C5122" s="31" t="s">
        <v>2408</v>
      </c>
      <c r="D5122" s="47">
        <v>0.1208</v>
      </c>
      <c r="E5122" s="31" t="s">
        <v>2409</v>
      </c>
      <c r="F5122" s="35" t="str">
        <f>INDEX('Crosswalk Particulates'!$B:$B,MATCH('2017 EPA Data'!A5122,'Crosswalk Particulates'!$A:$A,0))</f>
        <v>process-other-industry</v>
      </c>
      <c r="G5122" s="39">
        <f>INDEX('Crosswalk Particulates'!$E:$E,MATCH('2017 EPA Data'!$B5122,'Crosswalk Particulates'!$D:$D,0))</f>
        <v>0</v>
      </c>
      <c r="H5122" s="50">
        <f t="shared" si="79"/>
        <v>0</v>
      </c>
    </row>
    <row r="5123" spans="1:8" hidden="1" x14ac:dyDescent="0.25">
      <c r="A5123" s="31" t="s">
        <v>2499</v>
      </c>
      <c r="B5123" s="31" t="s">
        <v>2620</v>
      </c>
      <c r="C5123" s="31" t="s">
        <v>2408</v>
      </c>
      <c r="D5123" s="47">
        <v>0.120671177</v>
      </c>
      <c r="E5123" s="31" t="s">
        <v>2409</v>
      </c>
      <c r="F5123" s="35" t="str">
        <f>INDEX('Crosswalk Particulates'!$B:$B,MATCH('2017 EPA Data'!A5123,'Crosswalk Particulates'!$A:$A,0))</f>
        <v>Electricity Sector</v>
      </c>
      <c r="G5123" s="39">
        <f>INDEX('Crosswalk Particulates'!$E:$E,MATCH('2017 EPA Data'!$B5123,'Crosswalk Particulates'!$D:$D,0))</f>
        <v>0</v>
      </c>
      <c r="H5123" s="50">
        <f t="shared" si="79"/>
        <v>0</v>
      </c>
    </row>
    <row r="5124" spans="1:8" hidden="1" x14ac:dyDescent="0.25">
      <c r="A5124" s="31" t="s">
        <v>2555</v>
      </c>
      <c r="B5124" s="31" t="s">
        <v>2434</v>
      </c>
      <c r="C5124" s="31" t="s">
        <v>2408</v>
      </c>
      <c r="D5124" s="47">
        <v>0.11962</v>
      </c>
      <c r="E5124" s="31" t="s">
        <v>2409</v>
      </c>
      <c r="F5124" s="35" t="str">
        <f>INDEX('Crosswalk Particulates'!$B:$B,MATCH('2017 EPA Data'!A5124,'Crosswalk Particulates'!$A:$A,0))</f>
        <v>Commercial Buildings Sector</v>
      </c>
      <c r="G5124" s="39">
        <f>INDEX('Crosswalk Particulates'!$E:$E,MATCH('2017 EPA Data'!$B5124,'Crosswalk Particulates'!$D:$D,0))</f>
        <v>0</v>
      </c>
      <c r="H5124" s="50">
        <f t="shared" ref="H5124:H5187" si="80">IF(E5124="TON",D5124/metricton_to_shortton,0)*10^6</f>
        <v>0</v>
      </c>
    </row>
    <row r="5125" spans="1:8" hidden="1" x14ac:dyDescent="0.25">
      <c r="A5125" s="31" t="s">
        <v>2472</v>
      </c>
      <c r="B5125" s="31" t="s">
        <v>2688</v>
      </c>
      <c r="C5125" s="31" t="s">
        <v>2408</v>
      </c>
      <c r="D5125" s="47">
        <v>0.1168725</v>
      </c>
      <c r="E5125" s="31" t="s">
        <v>2409</v>
      </c>
      <c r="F5125" s="35" t="str">
        <f>INDEX('Crosswalk Particulates'!$B:$B,MATCH('2017 EPA Data'!A5125,'Crosswalk Particulates'!$A:$A,0))</f>
        <v>Electricity Sector</v>
      </c>
      <c r="G5125" s="39">
        <f>INDEX('Crosswalk Particulates'!$E:$E,MATCH('2017 EPA Data'!$B5125,'Crosswalk Particulates'!$D:$D,0))</f>
        <v>0</v>
      </c>
      <c r="H5125" s="50">
        <f t="shared" si="80"/>
        <v>0</v>
      </c>
    </row>
    <row r="5126" spans="1:8" hidden="1" x14ac:dyDescent="0.25">
      <c r="A5126" s="31" t="s">
        <v>2438</v>
      </c>
      <c r="B5126" s="31" t="s">
        <v>2657</v>
      </c>
      <c r="C5126" s="31" t="s">
        <v>2408</v>
      </c>
      <c r="D5126" s="47">
        <v>0.11658</v>
      </c>
      <c r="E5126" s="31" t="s">
        <v>2409</v>
      </c>
      <c r="F5126" s="35" t="str">
        <f>INDEX('Crosswalk Particulates'!$B:$B,MATCH('2017 EPA Data'!A5126,'Crosswalk Particulates'!$A:$A,0))</f>
        <v>process-other-industry</v>
      </c>
      <c r="G5126" s="39">
        <f>INDEX('Crosswalk Particulates'!$E:$E,MATCH('2017 EPA Data'!$B5126,'Crosswalk Particulates'!$D:$D,0))</f>
        <v>0</v>
      </c>
      <c r="H5126" s="50">
        <f t="shared" si="80"/>
        <v>0</v>
      </c>
    </row>
    <row r="5127" spans="1:8" hidden="1" x14ac:dyDescent="0.25">
      <c r="A5127" s="31" t="s">
        <v>2444</v>
      </c>
      <c r="B5127" s="31" t="s">
        <v>2590</v>
      </c>
      <c r="C5127" s="31" t="s">
        <v>2408</v>
      </c>
      <c r="D5127" s="47">
        <v>0.11600000000000001</v>
      </c>
      <c r="E5127" s="31" t="s">
        <v>2409</v>
      </c>
      <c r="F5127" s="35" t="str">
        <f>INDEX('Crosswalk Particulates'!$B:$B,MATCH('2017 EPA Data'!A5127,'Crosswalk Particulates'!$A:$A,0))</f>
        <v>process-other-industry</v>
      </c>
      <c r="G5127" s="39">
        <f>INDEX('Crosswalk Particulates'!$E:$E,MATCH('2017 EPA Data'!$B5127,'Crosswalk Particulates'!$D:$D,0))</f>
        <v>0</v>
      </c>
      <c r="H5127" s="50">
        <f t="shared" si="80"/>
        <v>0</v>
      </c>
    </row>
    <row r="5128" spans="1:8" hidden="1" x14ac:dyDescent="0.25">
      <c r="A5128" s="31" t="s">
        <v>2438</v>
      </c>
      <c r="B5128" s="31" t="s">
        <v>2641</v>
      </c>
      <c r="C5128" s="31" t="s">
        <v>2408</v>
      </c>
      <c r="D5128" s="47">
        <v>0.11600000000000001</v>
      </c>
      <c r="E5128" s="31" t="s">
        <v>2409</v>
      </c>
      <c r="F5128" s="35" t="str">
        <f>INDEX('Crosswalk Particulates'!$B:$B,MATCH('2017 EPA Data'!A5128,'Crosswalk Particulates'!$A:$A,0))</f>
        <v>process-other-industry</v>
      </c>
      <c r="G5128" s="39">
        <f>INDEX('Crosswalk Particulates'!$E:$E,MATCH('2017 EPA Data'!$B5128,'Crosswalk Particulates'!$D:$D,0))</f>
        <v>0</v>
      </c>
      <c r="H5128" s="50">
        <f t="shared" si="80"/>
        <v>0</v>
      </c>
    </row>
    <row r="5129" spans="1:8" hidden="1" x14ac:dyDescent="0.25">
      <c r="A5129" s="31" t="s">
        <v>2546</v>
      </c>
      <c r="B5129" s="31" t="s">
        <v>2512</v>
      </c>
      <c r="C5129" s="31" t="s">
        <v>2408</v>
      </c>
      <c r="D5129" s="47">
        <v>0.11468047915960999</v>
      </c>
      <c r="E5129" s="31" t="s">
        <v>2409</v>
      </c>
      <c r="F5129" s="35" t="str">
        <f>INDEX('Crosswalk Particulates'!$B:$B,MATCH('2017 EPA Data'!A5129,'Crosswalk Particulates'!$A:$A,0))</f>
        <v>Commercial Buildings Sector</v>
      </c>
      <c r="G5129" s="39">
        <f>INDEX('Crosswalk Particulates'!$E:$E,MATCH('2017 EPA Data'!$B5129,'Crosswalk Particulates'!$D:$D,0))</f>
        <v>0</v>
      </c>
      <c r="H5129" s="50">
        <f t="shared" si="80"/>
        <v>0</v>
      </c>
    </row>
    <row r="5130" spans="1:8" hidden="1" x14ac:dyDescent="0.25">
      <c r="A5130" s="31" t="s">
        <v>2491</v>
      </c>
      <c r="B5130" s="31" t="s">
        <v>2652</v>
      </c>
      <c r="C5130" s="31" t="s">
        <v>2408</v>
      </c>
      <c r="D5130" s="47">
        <v>0.1121812779</v>
      </c>
      <c r="E5130" s="31" t="s">
        <v>2409</v>
      </c>
      <c r="F5130" s="35" t="str">
        <f>INDEX('Crosswalk Particulates'!$B:$B,MATCH('2017 EPA Data'!A5130,'Crosswalk Particulates'!$A:$A,0))</f>
        <v>industry-fuel-biomass</v>
      </c>
      <c r="G5130" s="39">
        <f>INDEX('Crosswalk Particulates'!$E:$E,MATCH('2017 EPA Data'!$B5130,'Crosswalk Particulates'!$D:$D,0))</f>
        <v>0</v>
      </c>
      <c r="H5130" s="50">
        <f t="shared" si="80"/>
        <v>0</v>
      </c>
    </row>
    <row r="5131" spans="1:8" hidden="1" x14ac:dyDescent="0.25">
      <c r="A5131" s="31" t="s">
        <v>2476</v>
      </c>
      <c r="B5131" s="31" t="s">
        <v>2517</v>
      </c>
      <c r="C5131" s="31" t="s">
        <v>2408</v>
      </c>
      <c r="D5131" s="47">
        <v>0.11213165502341001</v>
      </c>
      <c r="E5131" s="31" t="s">
        <v>2409</v>
      </c>
      <c r="F5131" s="35" t="str">
        <f>INDEX('Crosswalk Particulates'!$B:$B,MATCH('2017 EPA Data'!A5131,'Crosswalk Particulates'!$A:$A,0))</f>
        <v>process-other-industry</v>
      </c>
      <c r="G5131" s="39">
        <f>INDEX('Crosswalk Particulates'!$E:$E,MATCH('2017 EPA Data'!$B5131,'Crosswalk Particulates'!$D:$D,0))</f>
        <v>0</v>
      </c>
      <c r="H5131" s="50">
        <f t="shared" si="80"/>
        <v>0</v>
      </c>
    </row>
    <row r="5132" spans="1:8" hidden="1" x14ac:dyDescent="0.25">
      <c r="A5132" s="31" t="s">
        <v>2469</v>
      </c>
      <c r="B5132" s="31" t="s">
        <v>2652</v>
      </c>
      <c r="C5132" s="31" t="s">
        <v>2408</v>
      </c>
      <c r="D5132" s="47">
        <v>0.11164499999999999</v>
      </c>
      <c r="E5132" s="31" t="s">
        <v>2409</v>
      </c>
      <c r="F5132" s="35" t="str">
        <f>INDEX('Crosswalk Particulates'!$B:$B,MATCH('2017 EPA Data'!A5132,'Crosswalk Particulates'!$A:$A,0))</f>
        <v>process-chemicals-industry</v>
      </c>
      <c r="G5132" s="39">
        <f>INDEX('Crosswalk Particulates'!$E:$E,MATCH('2017 EPA Data'!$B5132,'Crosswalk Particulates'!$D:$D,0))</f>
        <v>0</v>
      </c>
      <c r="H5132" s="50">
        <f t="shared" si="80"/>
        <v>0</v>
      </c>
    </row>
    <row r="5133" spans="1:8" hidden="1" x14ac:dyDescent="0.25">
      <c r="A5133" s="31" t="s">
        <v>2520</v>
      </c>
      <c r="B5133" s="31" t="s">
        <v>2734</v>
      </c>
      <c r="C5133" s="31" t="s">
        <v>2408</v>
      </c>
      <c r="D5133" s="47">
        <v>0.11102198200000001</v>
      </c>
      <c r="E5133" s="31" t="s">
        <v>2409</v>
      </c>
      <c r="F5133" s="35" t="str">
        <f>INDEX('Crosswalk Particulates'!$B:$B,MATCH('2017 EPA Data'!A5133,'Crosswalk Particulates'!$A:$A,0))</f>
        <v>industry-fuel-oil</v>
      </c>
      <c r="G5133" s="39">
        <f>INDEX('Crosswalk Particulates'!$E:$E,MATCH('2017 EPA Data'!$B5133,'Crosswalk Particulates'!$D:$D,0))</f>
        <v>0</v>
      </c>
      <c r="H5133" s="50">
        <f t="shared" si="80"/>
        <v>0</v>
      </c>
    </row>
    <row r="5134" spans="1:8" hidden="1" x14ac:dyDescent="0.25">
      <c r="A5134" s="31" t="s">
        <v>2444</v>
      </c>
      <c r="B5134" s="31" t="s">
        <v>2642</v>
      </c>
      <c r="C5134" s="31" t="s">
        <v>2408</v>
      </c>
      <c r="D5134" s="47">
        <v>0.111</v>
      </c>
      <c r="E5134" s="31" t="s">
        <v>2409</v>
      </c>
      <c r="F5134" s="35" t="str">
        <f>INDEX('Crosswalk Particulates'!$B:$B,MATCH('2017 EPA Data'!A5134,'Crosswalk Particulates'!$A:$A,0))</f>
        <v>process-other-industry</v>
      </c>
      <c r="G5134" s="39">
        <f>INDEX('Crosswalk Particulates'!$E:$E,MATCH('2017 EPA Data'!$B5134,'Crosswalk Particulates'!$D:$D,0))</f>
        <v>0</v>
      </c>
      <c r="H5134" s="50">
        <f t="shared" si="80"/>
        <v>0</v>
      </c>
    </row>
    <row r="5135" spans="1:8" hidden="1" x14ac:dyDescent="0.25">
      <c r="A5135" s="31" t="s">
        <v>2477</v>
      </c>
      <c r="B5135" s="31" t="s">
        <v>2616</v>
      </c>
      <c r="C5135" s="31" t="s">
        <v>2408</v>
      </c>
      <c r="D5135" s="47">
        <v>0.1102312</v>
      </c>
      <c r="E5135" s="31" t="s">
        <v>2409</v>
      </c>
      <c r="F5135" s="35" t="str">
        <f>INDEX('Crosswalk Particulates'!$B:$B,MATCH('2017 EPA Data'!A5135,'Crosswalk Particulates'!$A:$A,0))</f>
        <v>process-other-industry</v>
      </c>
      <c r="G5135" s="39">
        <f>INDEX('Crosswalk Particulates'!$E:$E,MATCH('2017 EPA Data'!$B5135,'Crosswalk Particulates'!$D:$D,0))</f>
        <v>0</v>
      </c>
      <c r="H5135" s="50">
        <f t="shared" si="80"/>
        <v>0</v>
      </c>
    </row>
    <row r="5136" spans="1:8" hidden="1" x14ac:dyDescent="0.25">
      <c r="A5136" s="31" t="s">
        <v>2410</v>
      </c>
      <c r="B5136" s="31" t="s">
        <v>2706</v>
      </c>
      <c r="C5136" s="31" t="s">
        <v>2408</v>
      </c>
      <c r="D5136" s="47">
        <v>0.11</v>
      </c>
      <c r="E5136" s="31" t="s">
        <v>2409</v>
      </c>
      <c r="F5136" s="35" t="str">
        <f>INDEX('Crosswalk Particulates'!$B:$B,MATCH('2017 EPA Data'!A5136,'Crosswalk Particulates'!$A:$A,0))</f>
        <v>process-other-industry</v>
      </c>
      <c r="G5136" s="39">
        <f>INDEX('Crosswalk Particulates'!$E:$E,MATCH('2017 EPA Data'!$B5136,'Crosswalk Particulates'!$D:$D,0))</f>
        <v>0</v>
      </c>
      <c r="H5136" s="50">
        <f t="shared" si="80"/>
        <v>0</v>
      </c>
    </row>
    <row r="5137" spans="1:8" hidden="1" x14ac:dyDescent="0.25">
      <c r="A5137" s="31" t="s">
        <v>2442</v>
      </c>
      <c r="B5137" s="31" t="s">
        <v>2479</v>
      </c>
      <c r="C5137" s="31" t="s">
        <v>2408</v>
      </c>
      <c r="D5137" s="47">
        <v>0.11</v>
      </c>
      <c r="E5137" s="31" t="s">
        <v>2409</v>
      </c>
      <c r="F5137" s="35" t="str">
        <f>INDEX('Crosswalk Particulates'!$B:$B,MATCH('2017 EPA Data'!A5137,'Crosswalk Particulates'!$A:$A,0))</f>
        <v>industry-fuel-natural gas</v>
      </c>
      <c r="G5137" s="39">
        <f>INDEX('Crosswalk Particulates'!$E:$E,MATCH('2017 EPA Data'!$B5137,'Crosswalk Particulates'!$D:$D,0))</f>
        <v>0</v>
      </c>
      <c r="H5137" s="50">
        <f t="shared" si="80"/>
        <v>0</v>
      </c>
    </row>
    <row r="5138" spans="1:8" hidden="1" x14ac:dyDescent="0.25">
      <c r="A5138" s="31" t="s">
        <v>2444</v>
      </c>
      <c r="B5138" s="31" t="s">
        <v>2592</v>
      </c>
      <c r="C5138" s="31" t="s">
        <v>2408</v>
      </c>
      <c r="D5138" s="47">
        <v>0.107256</v>
      </c>
      <c r="E5138" s="31" t="s">
        <v>2409</v>
      </c>
      <c r="F5138" s="35" t="str">
        <f>INDEX('Crosswalk Particulates'!$B:$B,MATCH('2017 EPA Data'!A5138,'Crosswalk Particulates'!$A:$A,0))</f>
        <v>process-other-industry</v>
      </c>
      <c r="G5138" s="39">
        <f>INDEX('Crosswalk Particulates'!$E:$E,MATCH('2017 EPA Data'!$B5138,'Crosswalk Particulates'!$D:$D,0))</f>
        <v>0</v>
      </c>
      <c r="H5138" s="50">
        <f t="shared" si="80"/>
        <v>0</v>
      </c>
    </row>
    <row r="5139" spans="1:8" hidden="1" x14ac:dyDescent="0.25">
      <c r="A5139" s="31" t="s">
        <v>2483</v>
      </c>
      <c r="B5139" s="31" t="s">
        <v>2754</v>
      </c>
      <c r="C5139" s="31" t="s">
        <v>2408</v>
      </c>
      <c r="D5139" s="47">
        <v>0.10509259999999999</v>
      </c>
      <c r="E5139" s="31" t="s">
        <v>2409</v>
      </c>
      <c r="F5139" s="35" t="str">
        <f>INDEX('Crosswalk Particulates'!$B:$B,MATCH('2017 EPA Data'!A5139,'Crosswalk Particulates'!$A:$A,0))</f>
        <v>process-ngps-industry</v>
      </c>
      <c r="G5139" s="39">
        <f>INDEX('Crosswalk Particulates'!$E:$E,MATCH('2017 EPA Data'!$B5139,'Crosswalk Particulates'!$D:$D,0))</f>
        <v>0</v>
      </c>
      <c r="H5139" s="50">
        <f t="shared" si="80"/>
        <v>0</v>
      </c>
    </row>
    <row r="5140" spans="1:8" hidden="1" x14ac:dyDescent="0.25">
      <c r="A5140" s="31" t="s">
        <v>2486</v>
      </c>
      <c r="B5140" s="31" t="s">
        <v>2512</v>
      </c>
      <c r="C5140" s="31" t="s">
        <v>2408</v>
      </c>
      <c r="D5140" s="47">
        <v>0.10284004300000001</v>
      </c>
      <c r="E5140" s="31" t="s">
        <v>2409</v>
      </c>
      <c r="F5140" s="35" t="str">
        <f>INDEX('Crosswalk Particulates'!$B:$B,MATCH('2017 EPA Data'!A5140,'Crosswalk Particulates'!$A:$A,0))</f>
        <v>process-other-industry</v>
      </c>
      <c r="G5140" s="39">
        <f>INDEX('Crosswalk Particulates'!$E:$E,MATCH('2017 EPA Data'!$B5140,'Crosswalk Particulates'!$D:$D,0))</f>
        <v>0</v>
      </c>
      <c r="H5140" s="50">
        <f t="shared" si="80"/>
        <v>0</v>
      </c>
    </row>
    <row r="5141" spans="1:8" hidden="1" x14ac:dyDescent="0.25">
      <c r="A5141" s="31" t="s">
        <v>2442</v>
      </c>
      <c r="B5141" s="31" t="s">
        <v>2647</v>
      </c>
      <c r="C5141" s="31" t="s">
        <v>2408</v>
      </c>
      <c r="D5141" s="47">
        <v>0.1013155</v>
      </c>
      <c r="E5141" s="31" t="s">
        <v>2409</v>
      </c>
      <c r="F5141" s="35" t="str">
        <f>INDEX('Crosswalk Particulates'!$B:$B,MATCH('2017 EPA Data'!A5141,'Crosswalk Particulates'!$A:$A,0))</f>
        <v>industry-fuel-natural gas</v>
      </c>
      <c r="G5141" s="39">
        <f>INDEX('Crosswalk Particulates'!$E:$E,MATCH('2017 EPA Data'!$B5141,'Crosswalk Particulates'!$D:$D,0))</f>
        <v>0</v>
      </c>
      <c r="H5141" s="50">
        <f t="shared" si="80"/>
        <v>0</v>
      </c>
    </row>
    <row r="5142" spans="1:8" hidden="1" x14ac:dyDescent="0.25">
      <c r="A5142" s="31" t="s">
        <v>2475</v>
      </c>
      <c r="B5142" s="31" t="s">
        <v>2727</v>
      </c>
      <c r="C5142" s="31" t="s">
        <v>2408</v>
      </c>
      <c r="D5142" s="47">
        <v>0.10009532984</v>
      </c>
      <c r="E5142" s="31" t="s">
        <v>2409</v>
      </c>
      <c r="F5142" s="35" t="str">
        <f>INDEX('Crosswalk Particulates'!$B:$B,MATCH('2017 EPA Data'!A5142,'Crosswalk Particulates'!$A:$A,0))</f>
        <v>Electricity Sector</v>
      </c>
      <c r="G5142" s="39">
        <f>INDEX('Crosswalk Particulates'!$E:$E,MATCH('2017 EPA Data'!$B5142,'Crosswalk Particulates'!$D:$D,0))</f>
        <v>0</v>
      </c>
      <c r="H5142" s="50">
        <f t="shared" si="80"/>
        <v>0</v>
      </c>
    </row>
    <row r="5143" spans="1:8" hidden="1" x14ac:dyDescent="0.25">
      <c r="A5143" s="31" t="s">
        <v>2583</v>
      </c>
      <c r="B5143" s="31" t="s">
        <v>2623</v>
      </c>
      <c r="D5143" s="47">
        <v>0.10003794251768899</v>
      </c>
      <c r="E5143" s="31" t="s">
        <v>2413</v>
      </c>
      <c r="F5143" s="35" t="str">
        <f>INDEX('Crosswalk Particulates'!$B:$B,MATCH('2017 EPA Data'!A5143,'Crosswalk Particulates'!$A:$A,0))</f>
        <v>Residential Buildings Sector</v>
      </c>
      <c r="G5143" s="39">
        <f>INDEX('Crosswalk Particulates'!$E:$E,MATCH('2017 EPA Data'!$B5143,'Crosswalk Particulates'!$D:$D,0))</f>
        <v>0</v>
      </c>
      <c r="H5143" s="50">
        <f t="shared" si="80"/>
        <v>90753.002801107679</v>
      </c>
    </row>
    <row r="5144" spans="1:8" hidden="1" x14ac:dyDescent="0.25">
      <c r="A5144" s="31" t="s">
        <v>2438</v>
      </c>
      <c r="B5144" s="31" t="s">
        <v>2479</v>
      </c>
      <c r="C5144" s="31" t="s">
        <v>2408</v>
      </c>
      <c r="D5144" s="47">
        <v>0.1</v>
      </c>
      <c r="E5144" s="31" t="s">
        <v>2409</v>
      </c>
      <c r="F5144" s="35" t="str">
        <f>INDEX('Crosswalk Particulates'!$B:$B,MATCH('2017 EPA Data'!A5144,'Crosswalk Particulates'!$A:$A,0))</f>
        <v>process-other-industry</v>
      </c>
      <c r="G5144" s="39">
        <f>INDEX('Crosswalk Particulates'!$E:$E,MATCH('2017 EPA Data'!$B5144,'Crosswalk Particulates'!$D:$D,0))</f>
        <v>0</v>
      </c>
      <c r="H5144" s="50">
        <f t="shared" si="80"/>
        <v>0</v>
      </c>
    </row>
    <row r="5145" spans="1:8" hidden="1" x14ac:dyDescent="0.25">
      <c r="A5145" s="31" t="s">
        <v>2473</v>
      </c>
      <c r="B5145" s="31" t="s">
        <v>2627</v>
      </c>
      <c r="C5145" s="31" t="s">
        <v>2408</v>
      </c>
      <c r="D5145" s="47">
        <v>0.1</v>
      </c>
      <c r="E5145" s="31" t="s">
        <v>2409</v>
      </c>
      <c r="F5145" s="35" t="str">
        <f>INDEX('Crosswalk Particulates'!$B:$B,MATCH('2017 EPA Data'!A5145,'Crosswalk Particulates'!$A:$A,0))</f>
        <v>Commercial Buildings Sector</v>
      </c>
      <c r="G5145" s="39">
        <f>INDEX('Crosswalk Particulates'!$E:$E,MATCH('2017 EPA Data'!$B5145,'Crosswalk Particulates'!$D:$D,0))</f>
        <v>0</v>
      </c>
      <c r="H5145" s="50">
        <f t="shared" si="80"/>
        <v>0</v>
      </c>
    </row>
    <row r="5146" spans="1:8" hidden="1" x14ac:dyDescent="0.25">
      <c r="A5146" s="31" t="s">
        <v>2555</v>
      </c>
      <c r="B5146" s="31" t="s">
        <v>2609</v>
      </c>
      <c r="C5146" s="31" t="s">
        <v>2408</v>
      </c>
      <c r="D5146" s="47">
        <v>0.1</v>
      </c>
      <c r="E5146" s="31" t="s">
        <v>2409</v>
      </c>
      <c r="F5146" s="35" t="str">
        <f>INDEX('Crosswalk Particulates'!$B:$B,MATCH('2017 EPA Data'!A5146,'Crosswalk Particulates'!$A:$A,0))</f>
        <v>Commercial Buildings Sector</v>
      </c>
      <c r="G5146" s="39">
        <f>INDEX('Crosswalk Particulates'!$E:$E,MATCH('2017 EPA Data'!$B5146,'Crosswalk Particulates'!$D:$D,0))</f>
        <v>0</v>
      </c>
      <c r="H5146" s="50">
        <f t="shared" si="80"/>
        <v>0</v>
      </c>
    </row>
    <row r="5147" spans="1:8" hidden="1" x14ac:dyDescent="0.25">
      <c r="A5147" s="31" t="s">
        <v>2540</v>
      </c>
      <c r="B5147" s="31" t="s">
        <v>2462</v>
      </c>
      <c r="C5147" s="31" t="s">
        <v>2408</v>
      </c>
      <c r="D5147" s="47">
        <v>0.1</v>
      </c>
      <c r="E5147" s="31" t="s">
        <v>2409</v>
      </c>
      <c r="F5147" s="35" t="str">
        <f>INDEX('Crosswalk Particulates'!$B:$B,MATCH('2017 EPA Data'!A5147,'Crosswalk Particulates'!$A:$A,0))</f>
        <v>Electricity Sector</v>
      </c>
      <c r="G5147" s="39">
        <f>INDEX('Crosswalk Particulates'!$E:$E,MATCH('2017 EPA Data'!$B5147,'Crosswalk Particulates'!$D:$D,0))</f>
        <v>0</v>
      </c>
      <c r="H5147" s="50">
        <f t="shared" si="80"/>
        <v>0</v>
      </c>
    </row>
    <row r="5148" spans="1:8" hidden="1" x14ac:dyDescent="0.25">
      <c r="A5148" s="31" t="s">
        <v>2446</v>
      </c>
      <c r="B5148" s="31" t="s">
        <v>2644</v>
      </c>
      <c r="D5148" s="47">
        <v>9.8606554799999996E-2</v>
      </c>
      <c r="E5148" s="31" t="s">
        <v>2413</v>
      </c>
      <c r="F5148" s="35" t="str">
        <f>INDEX('Crosswalk Particulates'!$B:$B,MATCH('2017 EPA Data'!A5148,'Crosswalk Particulates'!$A:$A,0))</f>
        <v>process-other-industry</v>
      </c>
      <c r="G5148" s="39">
        <f>INDEX('Crosswalk Particulates'!$E:$E,MATCH('2017 EPA Data'!$B5148,'Crosswalk Particulates'!$D:$D,0))</f>
        <v>0</v>
      </c>
      <c r="H5148" s="50">
        <f t="shared" si="80"/>
        <v>89454.468162313686</v>
      </c>
    </row>
    <row r="5149" spans="1:8" hidden="1" x14ac:dyDescent="0.25">
      <c r="A5149" s="31" t="s">
        <v>2476</v>
      </c>
      <c r="B5149" s="31" t="s">
        <v>2566</v>
      </c>
      <c r="C5149" s="31" t="s">
        <v>2408</v>
      </c>
      <c r="D5149" s="47">
        <v>9.7773065514500004E-2</v>
      </c>
      <c r="E5149" s="31" t="s">
        <v>2409</v>
      </c>
      <c r="F5149" s="35" t="str">
        <f>INDEX('Crosswalk Particulates'!$B:$B,MATCH('2017 EPA Data'!A5149,'Crosswalk Particulates'!$A:$A,0))</f>
        <v>process-other-industry</v>
      </c>
      <c r="G5149" s="39">
        <f>INDEX('Crosswalk Particulates'!$E:$E,MATCH('2017 EPA Data'!$B5149,'Crosswalk Particulates'!$D:$D,0))</f>
        <v>0</v>
      </c>
      <c r="H5149" s="50">
        <f t="shared" si="80"/>
        <v>0</v>
      </c>
    </row>
    <row r="5150" spans="1:8" hidden="1" x14ac:dyDescent="0.25">
      <c r="A5150" s="31" t="s">
        <v>2510</v>
      </c>
      <c r="B5150" s="31" t="s">
        <v>2641</v>
      </c>
      <c r="C5150" s="31" t="s">
        <v>2408</v>
      </c>
      <c r="D5150" s="47">
        <v>9.7600000000000006E-2</v>
      </c>
      <c r="E5150" s="31" t="s">
        <v>2409</v>
      </c>
      <c r="F5150" s="35" t="str">
        <f>INDEX('Crosswalk Particulates'!$B:$B,MATCH('2017 EPA Data'!A5150,'Crosswalk Particulates'!$A:$A,0))</f>
        <v>process-iron and steel-industry</v>
      </c>
      <c r="G5150" s="39">
        <f>INDEX('Crosswalk Particulates'!$E:$E,MATCH('2017 EPA Data'!$B5150,'Crosswalk Particulates'!$D:$D,0))</f>
        <v>0</v>
      </c>
      <c r="H5150" s="50">
        <f t="shared" si="80"/>
        <v>0</v>
      </c>
    </row>
    <row r="5151" spans="1:8" hidden="1" x14ac:dyDescent="0.25">
      <c r="A5151" s="31" t="s">
        <v>2614</v>
      </c>
      <c r="B5151" s="31" t="s">
        <v>2502</v>
      </c>
      <c r="C5151" s="31" t="s">
        <v>2408</v>
      </c>
      <c r="D5151" s="47">
        <v>9.6345973000000001E-2</v>
      </c>
      <c r="E5151" s="31" t="s">
        <v>2409</v>
      </c>
      <c r="F5151" s="35" t="str">
        <f>INDEX('Crosswalk Particulates'!$B:$B,MATCH('2017 EPA Data'!A5151,'Crosswalk Particulates'!$A:$A,0))</f>
        <v>Residential Buildings Sector</v>
      </c>
      <c r="G5151" s="39">
        <f>INDEX('Crosswalk Particulates'!$E:$E,MATCH('2017 EPA Data'!$B5151,'Crosswalk Particulates'!$D:$D,0))</f>
        <v>0</v>
      </c>
      <c r="H5151" s="50">
        <f t="shared" si="80"/>
        <v>0</v>
      </c>
    </row>
    <row r="5152" spans="1:8" hidden="1" x14ac:dyDescent="0.25">
      <c r="A5152" s="31" t="s">
        <v>2469</v>
      </c>
      <c r="B5152" s="31" t="s">
        <v>2714</v>
      </c>
      <c r="C5152" s="31" t="s">
        <v>2408</v>
      </c>
      <c r="D5152" s="47">
        <v>9.6000000000000002E-2</v>
      </c>
      <c r="E5152" s="31" t="s">
        <v>2409</v>
      </c>
      <c r="F5152" s="35" t="str">
        <f>INDEX('Crosswalk Particulates'!$B:$B,MATCH('2017 EPA Data'!A5152,'Crosswalk Particulates'!$A:$A,0))</f>
        <v>process-chemicals-industry</v>
      </c>
      <c r="G5152" s="39">
        <f>INDEX('Crosswalk Particulates'!$E:$E,MATCH('2017 EPA Data'!$B5152,'Crosswalk Particulates'!$D:$D,0))</f>
        <v>0</v>
      </c>
      <c r="H5152" s="50">
        <f t="shared" si="80"/>
        <v>0</v>
      </c>
    </row>
    <row r="5153" spans="1:8" hidden="1" x14ac:dyDescent="0.25">
      <c r="A5153" s="31" t="s">
        <v>2509</v>
      </c>
      <c r="B5153" s="31" t="s">
        <v>2550</v>
      </c>
      <c r="C5153" s="31" t="s">
        <v>2408</v>
      </c>
      <c r="D5153" s="47">
        <v>9.6000000000000002E-2</v>
      </c>
      <c r="E5153" s="31" t="s">
        <v>2409</v>
      </c>
      <c r="F5153" s="35" t="str">
        <f>INDEX('Crosswalk Particulates'!$B:$B,MATCH('2017 EPA Data'!A5153,'Crosswalk Particulates'!$A:$A,0))</f>
        <v>Other-EPA</v>
      </c>
      <c r="G5153" s="39">
        <f>INDEX('Crosswalk Particulates'!$E:$E,MATCH('2017 EPA Data'!$B5153,'Crosswalk Particulates'!$D:$D,0))</f>
        <v>0</v>
      </c>
      <c r="H5153" s="50">
        <f t="shared" si="80"/>
        <v>0</v>
      </c>
    </row>
    <row r="5154" spans="1:8" hidden="1" x14ac:dyDescent="0.25">
      <c r="A5154" s="31" t="s">
        <v>2476</v>
      </c>
      <c r="B5154" s="31" t="s">
        <v>2541</v>
      </c>
      <c r="C5154" s="31" t="s">
        <v>2408</v>
      </c>
      <c r="D5154" s="47">
        <v>9.5712199999999997E-2</v>
      </c>
      <c r="E5154" s="31" t="s">
        <v>2409</v>
      </c>
      <c r="F5154" s="35" t="str">
        <f>INDEX('Crosswalk Particulates'!$B:$B,MATCH('2017 EPA Data'!A5154,'Crosswalk Particulates'!$A:$A,0))</f>
        <v>process-other-industry</v>
      </c>
      <c r="G5154" s="39">
        <f>INDEX('Crosswalk Particulates'!$E:$E,MATCH('2017 EPA Data'!$B5154,'Crosswalk Particulates'!$D:$D,0))</f>
        <v>0</v>
      </c>
      <c r="H5154" s="50">
        <f t="shared" si="80"/>
        <v>0</v>
      </c>
    </row>
    <row r="5155" spans="1:8" hidden="1" x14ac:dyDescent="0.25">
      <c r="A5155" s="31" t="s">
        <v>2509</v>
      </c>
      <c r="B5155" s="31" t="s">
        <v>2607</v>
      </c>
      <c r="D5155" s="47">
        <v>9.51714443280825E-2</v>
      </c>
      <c r="E5155" s="31" t="s">
        <v>2413</v>
      </c>
      <c r="F5155" s="35" t="str">
        <f>INDEX('Crosswalk Particulates'!$B:$B,MATCH('2017 EPA Data'!A5155,'Crosswalk Particulates'!$A:$A,0))</f>
        <v>Other-EPA</v>
      </c>
      <c r="G5155" s="39" t="str">
        <f>INDEX('Crosswalk Particulates'!$E:$E,MATCH('2017 EPA Data'!$B5155,'Crosswalk Particulates'!$D:$D,0))</f>
        <v>BC</v>
      </c>
      <c r="H5155" s="50">
        <f t="shared" si="80"/>
        <v>86338.184655933917</v>
      </c>
    </row>
    <row r="5156" spans="1:8" hidden="1" x14ac:dyDescent="0.25">
      <c r="A5156" s="31" t="s">
        <v>2538</v>
      </c>
      <c r="B5156" s="31" t="s">
        <v>2575</v>
      </c>
      <c r="C5156" s="31" t="s">
        <v>2408</v>
      </c>
      <c r="D5156" s="47">
        <v>9.4E-2</v>
      </c>
      <c r="E5156" s="31" t="s">
        <v>2409</v>
      </c>
      <c r="F5156" s="35" t="str">
        <f>INDEX('Crosswalk Particulates'!$B:$B,MATCH('2017 EPA Data'!A5156,'Crosswalk Particulates'!$A:$A,0))</f>
        <v>process-mining-industry</v>
      </c>
      <c r="G5156" s="39">
        <f>INDEX('Crosswalk Particulates'!$E:$E,MATCH('2017 EPA Data'!$B5156,'Crosswalk Particulates'!$D:$D,0))</f>
        <v>0</v>
      </c>
      <c r="H5156" s="50">
        <f t="shared" si="80"/>
        <v>0</v>
      </c>
    </row>
    <row r="5157" spans="1:8" hidden="1" x14ac:dyDescent="0.25">
      <c r="A5157" s="31" t="s">
        <v>2491</v>
      </c>
      <c r="B5157" s="31" t="s">
        <v>2727</v>
      </c>
      <c r="C5157" s="31" t="s">
        <v>2408</v>
      </c>
      <c r="D5157" s="47">
        <v>9.3540997211600002E-2</v>
      </c>
      <c r="E5157" s="31" t="s">
        <v>2409</v>
      </c>
      <c r="F5157" s="35" t="str">
        <f>INDEX('Crosswalk Particulates'!$B:$B,MATCH('2017 EPA Data'!A5157,'Crosswalk Particulates'!$A:$A,0))</f>
        <v>industry-fuel-biomass</v>
      </c>
      <c r="G5157" s="39">
        <f>INDEX('Crosswalk Particulates'!$E:$E,MATCH('2017 EPA Data'!$B5157,'Crosswalk Particulates'!$D:$D,0))</f>
        <v>0</v>
      </c>
      <c r="H5157" s="50">
        <f t="shared" si="80"/>
        <v>0</v>
      </c>
    </row>
    <row r="5158" spans="1:8" hidden="1" x14ac:dyDescent="0.25">
      <c r="A5158" s="31" t="s">
        <v>2437</v>
      </c>
      <c r="B5158" s="31" t="s">
        <v>2512</v>
      </c>
      <c r="C5158" s="31" t="s">
        <v>2408</v>
      </c>
      <c r="D5158" s="47">
        <v>9.3140000000000001E-2</v>
      </c>
      <c r="E5158" s="31" t="s">
        <v>2409</v>
      </c>
      <c r="F5158" s="35" t="str">
        <f>INDEX('Crosswalk Particulates'!$B:$B,MATCH('2017 EPA Data'!A5158,'Crosswalk Particulates'!$A:$A,0))</f>
        <v>process-other-industry</v>
      </c>
      <c r="G5158" s="39">
        <f>INDEX('Crosswalk Particulates'!$E:$E,MATCH('2017 EPA Data'!$B5158,'Crosswalk Particulates'!$D:$D,0))</f>
        <v>0</v>
      </c>
      <c r="H5158" s="50">
        <f t="shared" si="80"/>
        <v>0</v>
      </c>
    </row>
    <row r="5159" spans="1:8" hidden="1" x14ac:dyDescent="0.25">
      <c r="A5159" s="31" t="s">
        <v>2486</v>
      </c>
      <c r="B5159" s="31" t="s">
        <v>2566</v>
      </c>
      <c r="C5159" s="31" t="s">
        <v>2408</v>
      </c>
      <c r="D5159" s="47">
        <v>9.1310022899999996E-2</v>
      </c>
      <c r="E5159" s="31" t="s">
        <v>2409</v>
      </c>
      <c r="F5159" s="35" t="str">
        <f>INDEX('Crosswalk Particulates'!$B:$B,MATCH('2017 EPA Data'!A5159,'Crosswalk Particulates'!$A:$A,0))</f>
        <v>process-other-industry</v>
      </c>
      <c r="G5159" s="39">
        <f>INDEX('Crosswalk Particulates'!$E:$E,MATCH('2017 EPA Data'!$B5159,'Crosswalk Particulates'!$D:$D,0))</f>
        <v>0</v>
      </c>
      <c r="H5159" s="50">
        <f t="shared" si="80"/>
        <v>0</v>
      </c>
    </row>
    <row r="5160" spans="1:8" hidden="1" x14ac:dyDescent="0.25">
      <c r="A5160" s="31" t="s">
        <v>2477</v>
      </c>
      <c r="B5160" s="31" t="s">
        <v>2672</v>
      </c>
      <c r="C5160" s="31" t="s">
        <v>2408</v>
      </c>
      <c r="D5160" s="47">
        <v>9.0800000000000006E-2</v>
      </c>
      <c r="E5160" s="31" t="s">
        <v>2409</v>
      </c>
      <c r="F5160" s="35" t="str">
        <f>INDEX('Crosswalk Particulates'!$B:$B,MATCH('2017 EPA Data'!A5160,'Crosswalk Particulates'!$A:$A,0))</f>
        <v>process-other-industry</v>
      </c>
      <c r="G5160" s="39">
        <f>INDEX('Crosswalk Particulates'!$E:$E,MATCH('2017 EPA Data'!$B5160,'Crosswalk Particulates'!$D:$D,0))</f>
        <v>0</v>
      </c>
      <c r="H5160" s="50">
        <f t="shared" si="80"/>
        <v>0</v>
      </c>
    </row>
    <row r="5161" spans="1:8" hidden="1" x14ac:dyDescent="0.25">
      <c r="A5161" s="31" t="s">
        <v>2477</v>
      </c>
      <c r="B5161" s="31" t="s">
        <v>2749</v>
      </c>
      <c r="C5161" s="31" t="s">
        <v>2408</v>
      </c>
      <c r="D5161" s="47">
        <v>9.0800000000000006E-2</v>
      </c>
      <c r="E5161" s="31" t="s">
        <v>2409</v>
      </c>
      <c r="F5161" s="35" t="str">
        <f>INDEX('Crosswalk Particulates'!$B:$B,MATCH('2017 EPA Data'!A5161,'Crosswalk Particulates'!$A:$A,0))</f>
        <v>process-other-industry</v>
      </c>
      <c r="G5161" s="39">
        <f>INDEX('Crosswalk Particulates'!$E:$E,MATCH('2017 EPA Data'!$B5161,'Crosswalk Particulates'!$D:$D,0))</f>
        <v>0</v>
      </c>
      <c r="H5161" s="50">
        <f t="shared" si="80"/>
        <v>0</v>
      </c>
    </row>
    <row r="5162" spans="1:8" hidden="1" x14ac:dyDescent="0.25">
      <c r="A5162" s="31" t="s">
        <v>2477</v>
      </c>
      <c r="B5162" s="31" t="s">
        <v>2734</v>
      </c>
      <c r="C5162" s="31" t="s">
        <v>2408</v>
      </c>
      <c r="D5162" s="47">
        <v>9.0800000000000006E-2</v>
      </c>
      <c r="E5162" s="31" t="s">
        <v>2409</v>
      </c>
      <c r="F5162" s="35" t="str">
        <f>INDEX('Crosswalk Particulates'!$B:$B,MATCH('2017 EPA Data'!A5162,'Crosswalk Particulates'!$A:$A,0))</f>
        <v>process-other-industry</v>
      </c>
      <c r="G5162" s="39">
        <f>INDEX('Crosswalk Particulates'!$E:$E,MATCH('2017 EPA Data'!$B5162,'Crosswalk Particulates'!$D:$D,0))</f>
        <v>0</v>
      </c>
      <c r="H5162" s="50">
        <f t="shared" si="80"/>
        <v>0</v>
      </c>
    </row>
    <row r="5163" spans="1:8" hidden="1" x14ac:dyDescent="0.25">
      <c r="A5163" s="31" t="s">
        <v>2477</v>
      </c>
      <c r="B5163" s="31" t="s">
        <v>2752</v>
      </c>
      <c r="C5163" s="31" t="s">
        <v>2408</v>
      </c>
      <c r="D5163" s="47">
        <v>9.0800000000000006E-2</v>
      </c>
      <c r="E5163" s="31" t="s">
        <v>2409</v>
      </c>
      <c r="F5163" s="35" t="str">
        <f>INDEX('Crosswalk Particulates'!$B:$B,MATCH('2017 EPA Data'!A5163,'Crosswalk Particulates'!$A:$A,0))</f>
        <v>process-other-industry</v>
      </c>
      <c r="G5163" s="39">
        <f>INDEX('Crosswalk Particulates'!$E:$E,MATCH('2017 EPA Data'!$B5163,'Crosswalk Particulates'!$D:$D,0))</f>
        <v>0</v>
      </c>
      <c r="H5163" s="50">
        <f t="shared" si="80"/>
        <v>0</v>
      </c>
    </row>
    <row r="5164" spans="1:8" hidden="1" x14ac:dyDescent="0.25">
      <c r="A5164" s="31" t="s">
        <v>2477</v>
      </c>
      <c r="B5164" s="31" t="s">
        <v>2688</v>
      </c>
      <c r="C5164" s="31" t="s">
        <v>2408</v>
      </c>
      <c r="D5164" s="47">
        <v>9.0800000000000006E-2</v>
      </c>
      <c r="E5164" s="31" t="s">
        <v>2409</v>
      </c>
      <c r="F5164" s="35" t="str">
        <f>INDEX('Crosswalk Particulates'!$B:$B,MATCH('2017 EPA Data'!A5164,'Crosswalk Particulates'!$A:$A,0))</f>
        <v>process-other-industry</v>
      </c>
      <c r="G5164" s="39">
        <f>INDEX('Crosswalk Particulates'!$E:$E,MATCH('2017 EPA Data'!$B5164,'Crosswalk Particulates'!$D:$D,0))</f>
        <v>0</v>
      </c>
      <c r="H5164" s="50">
        <f t="shared" si="80"/>
        <v>0</v>
      </c>
    </row>
    <row r="5165" spans="1:8" hidden="1" x14ac:dyDescent="0.25">
      <c r="A5165" s="31" t="s">
        <v>2477</v>
      </c>
      <c r="B5165" s="31" t="s">
        <v>2755</v>
      </c>
      <c r="C5165" s="31" t="s">
        <v>2408</v>
      </c>
      <c r="D5165" s="47">
        <v>9.0800000000000006E-2</v>
      </c>
      <c r="E5165" s="31" t="s">
        <v>2409</v>
      </c>
      <c r="F5165" s="35" t="str">
        <f>INDEX('Crosswalk Particulates'!$B:$B,MATCH('2017 EPA Data'!A5165,'Crosswalk Particulates'!$A:$A,0))</f>
        <v>process-other-industry</v>
      </c>
      <c r="G5165" s="39">
        <f>INDEX('Crosswalk Particulates'!$E:$E,MATCH('2017 EPA Data'!$B5165,'Crosswalk Particulates'!$D:$D,0))</f>
        <v>0</v>
      </c>
      <c r="H5165" s="50">
        <f t="shared" si="80"/>
        <v>0</v>
      </c>
    </row>
    <row r="5166" spans="1:8" hidden="1" x14ac:dyDescent="0.25">
      <c r="A5166" s="31" t="s">
        <v>2477</v>
      </c>
      <c r="B5166" s="31" t="s">
        <v>2756</v>
      </c>
      <c r="C5166" s="31" t="s">
        <v>2408</v>
      </c>
      <c r="D5166" s="47">
        <v>9.0800000000000006E-2</v>
      </c>
      <c r="E5166" s="31" t="s">
        <v>2409</v>
      </c>
      <c r="F5166" s="35" t="str">
        <f>INDEX('Crosswalk Particulates'!$B:$B,MATCH('2017 EPA Data'!A5166,'Crosswalk Particulates'!$A:$A,0))</f>
        <v>process-other-industry</v>
      </c>
      <c r="G5166" s="39">
        <f>INDEX('Crosswalk Particulates'!$E:$E,MATCH('2017 EPA Data'!$B5166,'Crosswalk Particulates'!$D:$D,0))</f>
        <v>0</v>
      </c>
      <c r="H5166" s="50">
        <f t="shared" si="80"/>
        <v>0</v>
      </c>
    </row>
    <row r="5167" spans="1:8" hidden="1" x14ac:dyDescent="0.25">
      <c r="A5167" s="31" t="s">
        <v>2477</v>
      </c>
      <c r="B5167" s="31" t="s">
        <v>2754</v>
      </c>
      <c r="C5167" s="31" t="s">
        <v>2408</v>
      </c>
      <c r="D5167" s="47">
        <v>9.0800000000000006E-2</v>
      </c>
      <c r="E5167" s="31" t="s">
        <v>2409</v>
      </c>
      <c r="F5167" s="35" t="str">
        <f>INDEX('Crosswalk Particulates'!$B:$B,MATCH('2017 EPA Data'!A5167,'Crosswalk Particulates'!$A:$A,0))</f>
        <v>process-other-industry</v>
      </c>
      <c r="G5167" s="39">
        <f>INDEX('Crosswalk Particulates'!$E:$E,MATCH('2017 EPA Data'!$B5167,'Crosswalk Particulates'!$D:$D,0))</f>
        <v>0</v>
      </c>
      <c r="H5167" s="50">
        <f t="shared" si="80"/>
        <v>0</v>
      </c>
    </row>
    <row r="5168" spans="1:8" hidden="1" x14ac:dyDescent="0.25">
      <c r="A5168" s="31" t="s">
        <v>2477</v>
      </c>
      <c r="B5168" s="31" t="s">
        <v>2757</v>
      </c>
      <c r="C5168" s="31" t="s">
        <v>2408</v>
      </c>
      <c r="D5168" s="47">
        <v>9.0800000000000006E-2</v>
      </c>
      <c r="E5168" s="31" t="s">
        <v>2409</v>
      </c>
      <c r="F5168" s="35" t="str">
        <f>INDEX('Crosswalk Particulates'!$B:$B,MATCH('2017 EPA Data'!A5168,'Crosswalk Particulates'!$A:$A,0))</f>
        <v>process-other-industry</v>
      </c>
      <c r="G5168" s="39">
        <f>INDEX('Crosswalk Particulates'!$E:$E,MATCH('2017 EPA Data'!$B5168,'Crosswalk Particulates'!$D:$D,0))</f>
        <v>0</v>
      </c>
      <c r="H5168" s="50">
        <f t="shared" si="80"/>
        <v>0</v>
      </c>
    </row>
    <row r="5169" spans="1:8" hidden="1" x14ac:dyDescent="0.25">
      <c r="A5169" s="31" t="s">
        <v>2477</v>
      </c>
      <c r="B5169" s="31" t="s">
        <v>2718</v>
      </c>
      <c r="C5169" s="31" t="s">
        <v>2408</v>
      </c>
      <c r="D5169" s="47">
        <v>9.0800000000000006E-2</v>
      </c>
      <c r="E5169" s="31" t="s">
        <v>2409</v>
      </c>
      <c r="F5169" s="35" t="str">
        <f>INDEX('Crosswalk Particulates'!$B:$B,MATCH('2017 EPA Data'!A5169,'Crosswalk Particulates'!$A:$A,0))</f>
        <v>process-other-industry</v>
      </c>
      <c r="G5169" s="39">
        <f>INDEX('Crosswalk Particulates'!$E:$E,MATCH('2017 EPA Data'!$B5169,'Crosswalk Particulates'!$D:$D,0))</f>
        <v>0</v>
      </c>
      <c r="H5169" s="50">
        <f t="shared" si="80"/>
        <v>0</v>
      </c>
    </row>
    <row r="5170" spans="1:8" hidden="1" x14ac:dyDescent="0.25">
      <c r="A5170" s="31" t="s">
        <v>2477</v>
      </c>
      <c r="B5170" s="31" t="s">
        <v>2740</v>
      </c>
      <c r="C5170" s="31" t="s">
        <v>2408</v>
      </c>
      <c r="D5170" s="47">
        <v>9.0800000000000006E-2</v>
      </c>
      <c r="E5170" s="31" t="s">
        <v>2409</v>
      </c>
      <c r="F5170" s="35" t="str">
        <f>INDEX('Crosswalk Particulates'!$B:$B,MATCH('2017 EPA Data'!A5170,'Crosswalk Particulates'!$A:$A,0))</f>
        <v>process-other-industry</v>
      </c>
      <c r="G5170" s="39">
        <f>INDEX('Crosswalk Particulates'!$E:$E,MATCH('2017 EPA Data'!$B5170,'Crosswalk Particulates'!$D:$D,0))</f>
        <v>0</v>
      </c>
      <c r="H5170" s="50">
        <f t="shared" si="80"/>
        <v>0</v>
      </c>
    </row>
    <row r="5171" spans="1:8" hidden="1" x14ac:dyDescent="0.25">
      <c r="A5171" s="31" t="s">
        <v>2555</v>
      </c>
      <c r="B5171" s="31" t="s">
        <v>2731</v>
      </c>
      <c r="C5171" s="31" t="s">
        <v>2408</v>
      </c>
      <c r="D5171" s="47">
        <v>0.09</v>
      </c>
      <c r="E5171" s="31" t="s">
        <v>2409</v>
      </c>
      <c r="F5171" s="35" t="str">
        <f>INDEX('Crosswalk Particulates'!$B:$B,MATCH('2017 EPA Data'!A5171,'Crosswalk Particulates'!$A:$A,0))</f>
        <v>Commercial Buildings Sector</v>
      </c>
      <c r="G5171" s="39">
        <f>INDEX('Crosswalk Particulates'!$E:$E,MATCH('2017 EPA Data'!$B5171,'Crosswalk Particulates'!$D:$D,0))</f>
        <v>0</v>
      </c>
      <c r="H5171" s="50">
        <f t="shared" si="80"/>
        <v>0</v>
      </c>
    </row>
    <row r="5172" spans="1:8" hidden="1" x14ac:dyDescent="0.25">
      <c r="A5172" s="31" t="s">
        <v>2483</v>
      </c>
      <c r="B5172" s="31" t="s">
        <v>2734</v>
      </c>
      <c r="C5172" s="31" t="s">
        <v>2408</v>
      </c>
      <c r="D5172" s="47">
        <v>8.9356599999999994E-2</v>
      </c>
      <c r="E5172" s="31" t="s">
        <v>2409</v>
      </c>
      <c r="F5172" s="35" t="str">
        <f>INDEX('Crosswalk Particulates'!$B:$B,MATCH('2017 EPA Data'!A5172,'Crosswalk Particulates'!$A:$A,0))</f>
        <v>process-ngps-industry</v>
      </c>
      <c r="G5172" s="39">
        <f>INDEX('Crosswalk Particulates'!$E:$E,MATCH('2017 EPA Data'!$B5172,'Crosswalk Particulates'!$D:$D,0))</f>
        <v>0</v>
      </c>
      <c r="H5172" s="50">
        <f t="shared" si="80"/>
        <v>0</v>
      </c>
    </row>
    <row r="5173" spans="1:8" hidden="1" x14ac:dyDescent="0.25">
      <c r="A5173" s="31" t="s">
        <v>2520</v>
      </c>
      <c r="B5173" s="31" t="s">
        <v>2641</v>
      </c>
      <c r="C5173" s="31" t="s">
        <v>2408</v>
      </c>
      <c r="D5173" s="47">
        <v>8.8700000000000001E-2</v>
      </c>
      <c r="E5173" s="31" t="s">
        <v>2409</v>
      </c>
      <c r="F5173" s="35" t="str">
        <f>INDEX('Crosswalk Particulates'!$B:$B,MATCH('2017 EPA Data'!A5173,'Crosswalk Particulates'!$A:$A,0))</f>
        <v>industry-fuel-oil</v>
      </c>
      <c r="G5173" s="39">
        <f>INDEX('Crosswalk Particulates'!$E:$E,MATCH('2017 EPA Data'!$B5173,'Crosswalk Particulates'!$D:$D,0))</f>
        <v>0</v>
      </c>
      <c r="H5173" s="50">
        <f t="shared" si="80"/>
        <v>0</v>
      </c>
    </row>
    <row r="5174" spans="1:8" hidden="1" x14ac:dyDescent="0.25">
      <c r="A5174" s="31" t="s">
        <v>2487</v>
      </c>
      <c r="B5174" s="31" t="s">
        <v>2665</v>
      </c>
      <c r="C5174" s="31" t="s">
        <v>2408</v>
      </c>
      <c r="D5174" s="47">
        <v>8.8690000000000005E-2</v>
      </c>
      <c r="E5174" s="31" t="s">
        <v>2409</v>
      </c>
      <c r="F5174" s="35" t="str">
        <f>INDEX('Crosswalk Particulates'!$B:$B,MATCH('2017 EPA Data'!A5174,'Crosswalk Particulates'!$A:$A,0))</f>
        <v>industry-fuel-coal</v>
      </c>
      <c r="G5174" s="39">
        <f>INDEX('Crosswalk Particulates'!$E:$E,MATCH('2017 EPA Data'!$B5174,'Crosswalk Particulates'!$D:$D,0))</f>
        <v>0</v>
      </c>
      <c r="H5174" s="50">
        <f t="shared" si="80"/>
        <v>0</v>
      </c>
    </row>
    <row r="5175" spans="1:8" hidden="1" x14ac:dyDescent="0.25">
      <c r="A5175" s="31" t="s">
        <v>2437</v>
      </c>
      <c r="B5175" s="31" t="s">
        <v>2644</v>
      </c>
      <c r="D5175" s="47">
        <v>8.8668375309679998E-2</v>
      </c>
      <c r="E5175" s="31" t="s">
        <v>2413</v>
      </c>
      <c r="F5175" s="35" t="str">
        <f>INDEX('Crosswalk Particulates'!$B:$B,MATCH('2017 EPA Data'!A5175,'Crosswalk Particulates'!$A:$A,0))</f>
        <v>process-other-industry</v>
      </c>
      <c r="G5175" s="39">
        <f>INDEX('Crosswalk Particulates'!$E:$E,MATCH('2017 EPA Data'!$B5175,'Crosswalk Particulates'!$D:$D,0))</f>
        <v>0</v>
      </c>
      <c r="H5175" s="50">
        <f t="shared" si="80"/>
        <v>80438.692663297988</v>
      </c>
    </row>
    <row r="5176" spans="1:8" hidden="1" x14ac:dyDescent="0.25">
      <c r="A5176" s="31" t="s">
        <v>2510</v>
      </c>
      <c r="B5176" s="31" t="s">
        <v>2682</v>
      </c>
      <c r="C5176" s="31" t="s">
        <v>2408</v>
      </c>
      <c r="D5176" s="47">
        <v>8.7999999999999995E-2</v>
      </c>
      <c r="E5176" s="31" t="s">
        <v>2409</v>
      </c>
      <c r="F5176" s="35" t="str">
        <f>INDEX('Crosswalk Particulates'!$B:$B,MATCH('2017 EPA Data'!A5176,'Crosswalk Particulates'!$A:$A,0))</f>
        <v>process-iron and steel-industry</v>
      </c>
      <c r="G5176" s="39">
        <f>INDEX('Crosswalk Particulates'!$E:$E,MATCH('2017 EPA Data'!$B5176,'Crosswalk Particulates'!$D:$D,0))</f>
        <v>0</v>
      </c>
      <c r="H5176" s="50">
        <f t="shared" si="80"/>
        <v>0</v>
      </c>
    </row>
    <row r="5177" spans="1:8" hidden="1" x14ac:dyDescent="0.25">
      <c r="A5177" s="31" t="s">
        <v>2421</v>
      </c>
      <c r="B5177" s="31" t="s">
        <v>2530</v>
      </c>
      <c r="C5177" s="31" t="s">
        <v>2408</v>
      </c>
      <c r="D5177" s="47">
        <v>8.6385475525383296E-2</v>
      </c>
      <c r="E5177" s="31" t="s">
        <v>2409</v>
      </c>
      <c r="F5177" s="35" t="str">
        <f>INDEX('Crosswalk Particulates'!$B:$B,MATCH('2017 EPA Data'!A5177,'Crosswalk Particulates'!$A:$A,0))</f>
        <v>process-other-industry</v>
      </c>
      <c r="G5177" s="39">
        <f>INDEX('Crosswalk Particulates'!$E:$E,MATCH('2017 EPA Data'!$B5177,'Crosswalk Particulates'!$D:$D,0))</f>
        <v>0</v>
      </c>
      <c r="H5177" s="50">
        <f t="shared" si="80"/>
        <v>0</v>
      </c>
    </row>
    <row r="5178" spans="1:8" hidden="1" x14ac:dyDescent="0.25">
      <c r="A5178" s="31" t="s">
        <v>2486</v>
      </c>
      <c r="B5178" s="31" t="s">
        <v>2642</v>
      </c>
      <c r="C5178" s="31" t="s">
        <v>2408</v>
      </c>
      <c r="D5178" s="47">
        <v>8.6132394636245099E-2</v>
      </c>
      <c r="E5178" s="31" t="s">
        <v>2409</v>
      </c>
      <c r="F5178" s="35" t="str">
        <f>INDEX('Crosswalk Particulates'!$B:$B,MATCH('2017 EPA Data'!A5178,'Crosswalk Particulates'!$A:$A,0))</f>
        <v>process-other-industry</v>
      </c>
      <c r="G5178" s="39">
        <f>INDEX('Crosswalk Particulates'!$E:$E,MATCH('2017 EPA Data'!$B5178,'Crosswalk Particulates'!$D:$D,0))</f>
        <v>0</v>
      </c>
      <c r="H5178" s="50">
        <f t="shared" si="80"/>
        <v>0</v>
      </c>
    </row>
    <row r="5179" spans="1:8" hidden="1" x14ac:dyDescent="0.25">
      <c r="A5179" s="31" t="s">
        <v>2546</v>
      </c>
      <c r="B5179" s="31" t="s">
        <v>2505</v>
      </c>
      <c r="C5179" s="31" t="s">
        <v>2408</v>
      </c>
      <c r="D5179" s="47">
        <v>8.5532599993439998E-2</v>
      </c>
      <c r="E5179" s="31" t="s">
        <v>2409</v>
      </c>
      <c r="F5179" s="35" t="str">
        <f>INDEX('Crosswalk Particulates'!$B:$B,MATCH('2017 EPA Data'!A5179,'Crosswalk Particulates'!$A:$A,0))</f>
        <v>Commercial Buildings Sector</v>
      </c>
      <c r="G5179" s="39">
        <f>INDEX('Crosswalk Particulates'!$E:$E,MATCH('2017 EPA Data'!$B5179,'Crosswalk Particulates'!$D:$D,0))</f>
        <v>0</v>
      </c>
      <c r="H5179" s="50">
        <f t="shared" si="80"/>
        <v>0</v>
      </c>
    </row>
    <row r="5180" spans="1:8" hidden="1" x14ac:dyDescent="0.25">
      <c r="A5180" s="31" t="s">
        <v>2475</v>
      </c>
      <c r="B5180" s="31" t="s">
        <v>2542</v>
      </c>
      <c r="C5180" s="31" t="s">
        <v>2408</v>
      </c>
      <c r="D5180" s="47">
        <v>8.5286670078215998E-2</v>
      </c>
      <c r="E5180" s="31" t="s">
        <v>2409</v>
      </c>
      <c r="F5180" s="35" t="str">
        <f>INDEX('Crosswalk Particulates'!$B:$B,MATCH('2017 EPA Data'!A5180,'Crosswalk Particulates'!$A:$A,0))</f>
        <v>Electricity Sector</v>
      </c>
      <c r="G5180" s="39">
        <f>INDEX('Crosswalk Particulates'!$E:$E,MATCH('2017 EPA Data'!$B5180,'Crosswalk Particulates'!$D:$D,0))</f>
        <v>0</v>
      </c>
      <c r="H5180" s="50">
        <f t="shared" si="80"/>
        <v>0</v>
      </c>
    </row>
    <row r="5181" spans="1:8" hidden="1" x14ac:dyDescent="0.25">
      <c r="A5181" s="31" t="s">
        <v>2499</v>
      </c>
      <c r="B5181" s="31" t="s">
        <v>2504</v>
      </c>
      <c r="C5181" s="31" t="s">
        <v>2408</v>
      </c>
      <c r="D5181" s="47">
        <v>8.4400000000000003E-2</v>
      </c>
      <c r="E5181" s="31" t="s">
        <v>2409</v>
      </c>
      <c r="F5181" s="35" t="str">
        <f>INDEX('Crosswalk Particulates'!$B:$B,MATCH('2017 EPA Data'!A5181,'Crosswalk Particulates'!$A:$A,0))</f>
        <v>Electricity Sector</v>
      </c>
      <c r="G5181" s="39">
        <f>INDEX('Crosswalk Particulates'!$E:$E,MATCH('2017 EPA Data'!$B5181,'Crosswalk Particulates'!$D:$D,0))</f>
        <v>0</v>
      </c>
      <c r="H5181" s="50">
        <f t="shared" si="80"/>
        <v>0</v>
      </c>
    </row>
    <row r="5182" spans="1:8" hidden="1" x14ac:dyDescent="0.25">
      <c r="A5182" s="31" t="s">
        <v>2469</v>
      </c>
      <c r="B5182" s="31" t="s">
        <v>2662</v>
      </c>
      <c r="C5182" s="31" t="s">
        <v>2408</v>
      </c>
      <c r="D5182" s="47">
        <v>8.2780000000000006E-2</v>
      </c>
      <c r="E5182" s="31" t="s">
        <v>2409</v>
      </c>
      <c r="F5182" s="35" t="str">
        <f>INDEX('Crosswalk Particulates'!$B:$B,MATCH('2017 EPA Data'!A5182,'Crosswalk Particulates'!$A:$A,0))</f>
        <v>process-chemicals-industry</v>
      </c>
      <c r="G5182" s="39">
        <f>INDEX('Crosswalk Particulates'!$E:$E,MATCH('2017 EPA Data'!$B5182,'Crosswalk Particulates'!$D:$D,0))</f>
        <v>0</v>
      </c>
      <c r="H5182" s="50">
        <f t="shared" si="80"/>
        <v>0</v>
      </c>
    </row>
    <row r="5183" spans="1:8" hidden="1" x14ac:dyDescent="0.25">
      <c r="A5183" s="31" t="s">
        <v>2546</v>
      </c>
      <c r="B5183" s="31" t="s">
        <v>2586</v>
      </c>
      <c r="C5183" s="31" t="s">
        <v>2408</v>
      </c>
      <c r="D5183" s="47">
        <v>8.2378197635150002E-2</v>
      </c>
      <c r="E5183" s="31" t="s">
        <v>2409</v>
      </c>
      <c r="F5183" s="35" t="str">
        <f>INDEX('Crosswalk Particulates'!$B:$B,MATCH('2017 EPA Data'!A5183,'Crosswalk Particulates'!$A:$A,0))</f>
        <v>Commercial Buildings Sector</v>
      </c>
      <c r="G5183" s="39">
        <f>INDEX('Crosswalk Particulates'!$E:$E,MATCH('2017 EPA Data'!$B5183,'Crosswalk Particulates'!$D:$D,0))</f>
        <v>0</v>
      </c>
      <c r="H5183" s="50">
        <f t="shared" si="80"/>
        <v>0</v>
      </c>
    </row>
    <row r="5184" spans="1:8" hidden="1" x14ac:dyDescent="0.25">
      <c r="A5184" s="31" t="s">
        <v>2523</v>
      </c>
      <c r="B5184" s="31" t="s">
        <v>2534</v>
      </c>
      <c r="C5184" s="31" t="s">
        <v>2408</v>
      </c>
      <c r="D5184" s="47">
        <v>8.1539821739819995E-2</v>
      </c>
      <c r="E5184" s="31" t="s">
        <v>2409</v>
      </c>
      <c r="F5184" s="35" t="str">
        <f>INDEX('Crosswalk Particulates'!$B:$B,MATCH('2017 EPA Data'!A5184,'Crosswalk Particulates'!$A:$A,0))</f>
        <v>industry-fuel-other</v>
      </c>
      <c r="G5184" s="39">
        <f>INDEX('Crosswalk Particulates'!$E:$E,MATCH('2017 EPA Data'!$B5184,'Crosswalk Particulates'!$D:$D,0))</f>
        <v>0</v>
      </c>
      <c r="H5184" s="50">
        <f t="shared" si="80"/>
        <v>0</v>
      </c>
    </row>
    <row r="5185" spans="1:8" hidden="1" x14ac:dyDescent="0.25">
      <c r="A5185" s="31" t="s">
        <v>2486</v>
      </c>
      <c r="B5185" s="31" t="s">
        <v>2502</v>
      </c>
      <c r="C5185" s="31" t="s">
        <v>2408</v>
      </c>
      <c r="D5185" s="47">
        <v>8.0699999999999994E-2</v>
      </c>
      <c r="E5185" s="31" t="s">
        <v>2409</v>
      </c>
      <c r="F5185" s="35" t="str">
        <f>INDEX('Crosswalk Particulates'!$B:$B,MATCH('2017 EPA Data'!A5185,'Crosswalk Particulates'!$A:$A,0))</f>
        <v>process-other-industry</v>
      </c>
      <c r="G5185" s="39">
        <f>INDEX('Crosswalk Particulates'!$E:$E,MATCH('2017 EPA Data'!$B5185,'Crosswalk Particulates'!$D:$D,0))</f>
        <v>0</v>
      </c>
      <c r="H5185" s="50">
        <f t="shared" si="80"/>
        <v>0</v>
      </c>
    </row>
    <row r="5186" spans="1:8" hidden="1" x14ac:dyDescent="0.25">
      <c r="A5186" s="31" t="s">
        <v>2523</v>
      </c>
      <c r="B5186" s="31" t="s">
        <v>2632</v>
      </c>
      <c r="C5186" s="31" t="s">
        <v>2408</v>
      </c>
      <c r="D5186" s="47">
        <v>8.0399999999999999E-2</v>
      </c>
      <c r="E5186" s="31" t="s">
        <v>2409</v>
      </c>
      <c r="F5186" s="35" t="str">
        <f>INDEX('Crosswalk Particulates'!$B:$B,MATCH('2017 EPA Data'!A5186,'Crosswalk Particulates'!$A:$A,0))</f>
        <v>industry-fuel-other</v>
      </c>
      <c r="G5186" s="39">
        <f>INDEX('Crosswalk Particulates'!$E:$E,MATCH('2017 EPA Data'!$B5186,'Crosswalk Particulates'!$D:$D,0))</f>
        <v>0</v>
      </c>
      <c r="H5186" s="50">
        <f t="shared" si="80"/>
        <v>0</v>
      </c>
    </row>
    <row r="5187" spans="1:8" hidden="1" x14ac:dyDescent="0.25">
      <c r="A5187" s="31" t="s">
        <v>2444</v>
      </c>
      <c r="B5187" s="31" t="s">
        <v>2547</v>
      </c>
      <c r="C5187" s="31" t="s">
        <v>2408</v>
      </c>
      <c r="D5187" s="47">
        <v>0.08</v>
      </c>
      <c r="E5187" s="31" t="s">
        <v>2409</v>
      </c>
      <c r="F5187" s="35" t="str">
        <f>INDEX('Crosswalk Particulates'!$B:$B,MATCH('2017 EPA Data'!A5187,'Crosswalk Particulates'!$A:$A,0))</f>
        <v>process-other-industry</v>
      </c>
      <c r="G5187" s="39">
        <f>INDEX('Crosswalk Particulates'!$E:$E,MATCH('2017 EPA Data'!$B5187,'Crosswalk Particulates'!$D:$D,0))</f>
        <v>0</v>
      </c>
      <c r="H5187" s="50">
        <f t="shared" si="80"/>
        <v>0</v>
      </c>
    </row>
    <row r="5188" spans="1:8" hidden="1" x14ac:dyDescent="0.25">
      <c r="A5188" s="31" t="s">
        <v>2486</v>
      </c>
      <c r="B5188" s="31" t="s">
        <v>2519</v>
      </c>
      <c r="C5188" s="31" t="s">
        <v>2408</v>
      </c>
      <c r="D5188" s="47">
        <v>7.98200258E-2</v>
      </c>
      <c r="E5188" s="31" t="s">
        <v>2409</v>
      </c>
      <c r="F5188" s="35" t="str">
        <f>INDEX('Crosswalk Particulates'!$B:$B,MATCH('2017 EPA Data'!A5188,'Crosswalk Particulates'!$A:$A,0))</f>
        <v>process-other-industry</v>
      </c>
      <c r="G5188" s="39">
        <f>INDEX('Crosswalk Particulates'!$E:$E,MATCH('2017 EPA Data'!$B5188,'Crosswalk Particulates'!$D:$D,0))</f>
        <v>0</v>
      </c>
      <c r="H5188" s="50">
        <f t="shared" ref="H5188:H5251" si="81">IF(E5188="TON",D5188/metricton_to_shortton,0)*10^6</f>
        <v>0</v>
      </c>
    </row>
    <row r="5189" spans="1:8" hidden="1" x14ac:dyDescent="0.25">
      <c r="A5189" s="31" t="s">
        <v>2476</v>
      </c>
      <c r="B5189" s="31" t="s">
        <v>2527</v>
      </c>
      <c r="C5189" s="31" t="s">
        <v>2408</v>
      </c>
      <c r="D5189" s="47">
        <v>7.8991328424882101E-2</v>
      </c>
      <c r="E5189" s="31" t="s">
        <v>2409</v>
      </c>
      <c r="F5189" s="35" t="str">
        <f>INDEX('Crosswalk Particulates'!$B:$B,MATCH('2017 EPA Data'!A5189,'Crosswalk Particulates'!$A:$A,0))</f>
        <v>process-other-industry</v>
      </c>
      <c r="G5189" s="39">
        <f>INDEX('Crosswalk Particulates'!$E:$E,MATCH('2017 EPA Data'!$B5189,'Crosswalk Particulates'!$D:$D,0))</f>
        <v>0</v>
      </c>
      <c r="H5189" s="50">
        <f t="shared" si="81"/>
        <v>0</v>
      </c>
    </row>
    <row r="5190" spans="1:8" hidden="1" x14ac:dyDescent="0.25">
      <c r="A5190" s="31" t="s">
        <v>2520</v>
      </c>
      <c r="B5190" s="31" t="s">
        <v>2526</v>
      </c>
      <c r="C5190" s="31" t="s">
        <v>2408</v>
      </c>
      <c r="D5190" s="47">
        <v>7.8882342701079605E-2</v>
      </c>
      <c r="E5190" s="31" t="s">
        <v>2409</v>
      </c>
      <c r="F5190" s="35" t="str">
        <f>INDEX('Crosswalk Particulates'!$B:$B,MATCH('2017 EPA Data'!A5190,'Crosswalk Particulates'!$A:$A,0))</f>
        <v>industry-fuel-oil</v>
      </c>
      <c r="G5190" s="39">
        <f>INDEX('Crosswalk Particulates'!$E:$E,MATCH('2017 EPA Data'!$B5190,'Crosswalk Particulates'!$D:$D,0))</f>
        <v>0</v>
      </c>
      <c r="H5190" s="50">
        <f t="shared" si="81"/>
        <v>0</v>
      </c>
    </row>
    <row r="5191" spans="1:8" hidden="1" x14ac:dyDescent="0.25">
      <c r="A5191" s="31" t="s">
        <v>2614</v>
      </c>
      <c r="B5191" s="31" t="s">
        <v>2489</v>
      </c>
      <c r="C5191" s="31" t="s">
        <v>2408</v>
      </c>
      <c r="D5191" s="47">
        <v>7.8281103000000005E-2</v>
      </c>
      <c r="E5191" s="31" t="s">
        <v>2409</v>
      </c>
      <c r="F5191" s="35" t="str">
        <f>INDEX('Crosswalk Particulates'!$B:$B,MATCH('2017 EPA Data'!A5191,'Crosswalk Particulates'!$A:$A,0))</f>
        <v>Residential Buildings Sector</v>
      </c>
      <c r="G5191" s="39">
        <f>INDEX('Crosswalk Particulates'!$E:$E,MATCH('2017 EPA Data'!$B5191,'Crosswalk Particulates'!$D:$D,0))</f>
        <v>0</v>
      </c>
      <c r="H5191" s="50">
        <f t="shared" si="81"/>
        <v>0</v>
      </c>
    </row>
    <row r="5192" spans="1:8" hidden="1" x14ac:dyDescent="0.25">
      <c r="A5192" s="31" t="s">
        <v>2437</v>
      </c>
      <c r="B5192" s="31" t="s">
        <v>2525</v>
      </c>
      <c r="D5192" s="47">
        <v>7.3321533841360004E-2</v>
      </c>
      <c r="E5192" s="31" t="s">
        <v>2413</v>
      </c>
      <c r="F5192" s="35" t="str">
        <f>INDEX('Crosswalk Particulates'!$B:$B,MATCH('2017 EPA Data'!A5192,'Crosswalk Particulates'!$A:$A,0))</f>
        <v>process-other-industry</v>
      </c>
      <c r="G5192" s="39" t="str">
        <f>INDEX('Crosswalk Particulates'!$E:$E,MATCH('2017 EPA Data'!$B5192,'Crosswalk Particulates'!$D:$D,0))</f>
        <v>OC</v>
      </c>
      <c r="H5192" s="50">
        <f t="shared" si="81"/>
        <v>66516.255718772401</v>
      </c>
    </row>
    <row r="5193" spans="1:8" hidden="1" x14ac:dyDescent="0.25">
      <c r="A5193" s="31" t="s">
        <v>2476</v>
      </c>
      <c r="B5193" s="31" t="s">
        <v>2534</v>
      </c>
      <c r="C5193" s="31" t="s">
        <v>2408</v>
      </c>
      <c r="D5193" s="47">
        <v>7.2879948776399001E-2</v>
      </c>
      <c r="E5193" s="31" t="s">
        <v>2409</v>
      </c>
      <c r="F5193" s="35" t="str">
        <f>INDEX('Crosswalk Particulates'!$B:$B,MATCH('2017 EPA Data'!A5193,'Crosswalk Particulates'!$A:$A,0))</f>
        <v>process-other-industry</v>
      </c>
      <c r="G5193" s="39">
        <f>INDEX('Crosswalk Particulates'!$E:$E,MATCH('2017 EPA Data'!$B5193,'Crosswalk Particulates'!$D:$D,0))</f>
        <v>0</v>
      </c>
      <c r="H5193" s="50">
        <f t="shared" si="81"/>
        <v>0</v>
      </c>
    </row>
    <row r="5194" spans="1:8" hidden="1" x14ac:dyDescent="0.25">
      <c r="A5194" s="31" t="s">
        <v>2498</v>
      </c>
      <c r="B5194" s="31" t="s">
        <v>2633</v>
      </c>
      <c r="C5194" s="31" t="s">
        <v>2408</v>
      </c>
      <c r="D5194" s="47">
        <v>7.2800000000000004E-2</v>
      </c>
      <c r="E5194" s="31" t="s">
        <v>2409</v>
      </c>
      <c r="F5194" s="35" t="str">
        <f>INDEX('Crosswalk Particulates'!$B:$B,MATCH('2017 EPA Data'!A5194,'Crosswalk Particulates'!$A:$A,0))</f>
        <v>process-cement-industry</v>
      </c>
      <c r="G5194" s="39">
        <f>INDEX('Crosswalk Particulates'!$E:$E,MATCH('2017 EPA Data'!$B5194,'Crosswalk Particulates'!$D:$D,0))</f>
        <v>0</v>
      </c>
      <c r="H5194" s="50">
        <f t="shared" si="81"/>
        <v>0</v>
      </c>
    </row>
    <row r="5195" spans="1:8" hidden="1" x14ac:dyDescent="0.25">
      <c r="A5195" s="31" t="s">
        <v>2444</v>
      </c>
      <c r="B5195" s="31" t="s">
        <v>2586</v>
      </c>
      <c r="C5195" s="31" t="s">
        <v>2408</v>
      </c>
      <c r="D5195" s="47">
        <v>7.0000000000000007E-2</v>
      </c>
      <c r="E5195" s="31" t="s">
        <v>2409</v>
      </c>
      <c r="F5195" s="35" t="str">
        <f>INDEX('Crosswalk Particulates'!$B:$B,MATCH('2017 EPA Data'!A5195,'Crosswalk Particulates'!$A:$A,0))</f>
        <v>process-other-industry</v>
      </c>
      <c r="G5195" s="39">
        <f>INDEX('Crosswalk Particulates'!$E:$E,MATCH('2017 EPA Data'!$B5195,'Crosswalk Particulates'!$D:$D,0))</f>
        <v>0</v>
      </c>
      <c r="H5195" s="50">
        <f t="shared" si="81"/>
        <v>0</v>
      </c>
    </row>
    <row r="5196" spans="1:8" hidden="1" x14ac:dyDescent="0.25">
      <c r="A5196" s="31" t="s">
        <v>2614</v>
      </c>
      <c r="B5196" s="31" t="s">
        <v>2435</v>
      </c>
      <c r="C5196" s="31" t="s">
        <v>2408</v>
      </c>
      <c r="D5196" s="47">
        <v>6.6548459000000004E-2</v>
      </c>
      <c r="E5196" s="31" t="s">
        <v>2409</v>
      </c>
      <c r="F5196" s="35" t="str">
        <f>INDEX('Crosswalk Particulates'!$B:$B,MATCH('2017 EPA Data'!A5196,'Crosswalk Particulates'!$A:$A,0))</f>
        <v>Residential Buildings Sector</v>
      </c>
      <c r="G5196" s="39">
        <f>INDEX('Crosswalk Particulates'!$E:$E,MATCH('2017 EPA Data'!$B5196,'Crosswalk Particulates'!$D:$D,0))</f>
        <v>0</v>
      </c>
      <c r="H5196" s="50">
        <f t="shared" si="81"/>
        <v>0</v>
      </c>
    </row>
    <row r="5197" spans="1:8" hidden="1" x14ac:dyDescent="0.25">
      <c r="A5197" s="31" t="s">
        <v>2444</v>
      </c>
      <c r="B5197" s="31" t="s">
        <v>2578</v>
      </c>
      <c r="C5197" s="31" t="s">
        <v>2408</v>
      </c>
      <c r="D5197" s="47">
        <v>6.4259999999999998E-2</v>
      </c>
      <c r="E5197" s="31" t="s">
        <v>2409</v>
      </c>
      <c r="F5197" s="35" t="str">
        <f>INDEX('Crosswalk Particulates'!$B:$B,MATCH('2017 EPA Data'!A5197,'Crosswalk Particulates'!$A:$A,0))</f>
        <v>process-other-industry</v>
      </c>
      <c r="G5197" s="39">
        <f>INDEX('Crosswalk Particulates'!$E:$E,MATCH('2017 EPA Data'!$B5197,'Crosswalk Particulates'!$D:$D,0))</f>
        <v>0</v>
      </c>
      <c r="H5197" s="50">
        <f t="shared" si="81"/>
        <v>0</v>
      </c>
    </row>
    <row r="5198" spans="1:8" hidden="1" x14ac:dyDescent="0.25">
      <c r="A5198" s="31" t="s">
        <v>2520</v>
      </c>
      <c r="B5198" s="31" t="s">
        <v>2616</v>
      </c>
      <c r="C5198" s="31" t="s">
        <v>2408</v>
      </c>
      <c r="D5198" s="47">
        <v>6.3600000000000004E-2</v>
      </c>
      <c r="E5198" s="31" t="s">
        <v>2409</v>
      </c>
      <c r="F5198" s="35" t="str">
        <f>INDEX('Crosswalk Particulates'!$B:$B,MATCH('2017 EPA Data'!A5198,'Crosswalk Particulates'!$A:$A,0))</f>
        <v>industry-fuel-oil</v>
      </c>
      <c r="G5198" s="39">
        <f>INDEX('Crosswalk Particulates'!$E:$E,MATCH('2017 EPA Data'!$B5198,'Crosswalk Particulates'!$D:$D,0))</f>
        <v>0</v>
      </c>
      <c r="H5198" s="50">
        <f t="shared" si="81"/>
        <v>0</v>
      </c>
    </row>
    <row r="5199" spans="1:8" hidden="1" x14ac:dyDescent="0.25">
      <c r="A5199" s="31" t="s">
        <v>2560</v>
      </c>
      <c r="B5199" s="31" t="s">
        <v>2674</v>
      </c>
      <c r="C5199" s="31" t="s">
        <v>2408</v>
      </c>
      <c r="D5199" s="47">
        <v>6.3049999999999995E-2</v>
      </c>
      <c r="E5199" s="31" t="s">
        <v>2409</v>
      </c>
      <c r="F5199" s="35" t="str">
        <f>INDEX('Crosswalk Particulates'!$B:$B,MATCH('2017 EPA Data'!A5199,'Crosswalk Particulates'!$A:$A,0))</f>
        <v>Commercial Buildings Sector</v>
      </c>
      <c r="G5199" s="39">
        <f>INDEX('Crosswalk Particulates'!$E:$E,MATCH('2017 EPA Data'!$B5199,'Crosswalk Particulates'!$D:$D,0))</f>
        <v>0</v>
      </c>
      <c r="H5199" s="50">
        <f t="shared" si="81"/>
        <v>0</v>
      </c>
    </row>
    <row r="5200" spans="1:8" hidden="1" x14ac:dyDescent="0.25">
      <c r="A5200" s="31" t="s">
        <v>2476</v>
      </c>
      <c r="B5200" s="31" t="s">
        <v>2542</v>
      </c>
      <c r="C5200" s="31" t="s">
        <v>2408</v>
      </c>
      <c r="D5200" s="47">
        <v>6.2591856822127395E-2</v>
      </c>
      <c r="E5200" s="31" t="s">
        <v>2409</v>
      </c>
      <c r="F5200" s="35" t="str">
        <f>INDEX('Crosswalk Particulates'!$B:$B,MATCH('2017 EPA Data'!A5200,'Crosswalk Particulates'!$A:$A,0))</f>
        <v>process-other-industry</v>
      </c>
      <c r="G5200" s="39">
        <f>INDEX('Crosswalk Particulates'!$E:$E,MATCH('2017 EPA Data'!$B5200,'Crosswalk Particulates'!$D:$D,0))</f>
        <v>0</v>
      </c>
      <c r="H5200" s="50">
        <f t="shared" si="81"/>
        <v>0</v>
      </c>
    </row>
    <row r="5201" spans="1:8" hidden="1" x14ac:dyDescent="0.25">
      <c r="A5201" s="31" t="s">
        <v>2444</v>
      </c>
      <c r="B5201" s="31" t="s">
        <v>2506</v>
      </c>
      <c r="C5201" s="31" t="s">
        <v>2448</v>
      </c>
      <c r="D5201" s="47">
        <v>6.2110499999999999E-2</v>
      </c>
      <c r="E5201" s="31" t="s">
        <v>2413</v>
      </c>
      <c r="F5201" s="35" t="str">
        <f>INDEX('Crosswalk Particulates'!$B:$B,MATCH('2017 EPA Data'!A5201,'Crosswalk Particulates'!$A:$A,0))</f>
        <v>process-other-industry</v>
      </c>
      <c r="G5201" s="39" t="str">
        <f>INDEX('Crosswalk Particulates'!$E:$E,MATCH('2017 EPA Data'!$B5201,'Crosswalk Particulates'!$D:$D,0))</f>
        <v>SOx</v>
      </c>
      <c r="H5201" s="50">
        <f t="shared" si="81"/>
        <v>56345.764803004604</v>
      </c>
    </row>
    <row r="5202" spans="1:8" hidden="1" x14ac:dyDescent="0.25">
      <c r="A5202" s="31" t="s">
        <v>2523</v>
      </c>
      <c r="B5202" s="31" t="s">
        <v>2674</v>
      </c>
      <c r="C5202" s="31" t="s">
        <v>2408</v>
      </c>
      <c r="D5202" s="47">
        <v>6.0999999999999999E-2</v>
      </c>
      <c r="E5202" s="31" t="s">
        <v>2409</v>
      </c>
      <c r="F5202" s="35" t="str">
        <f>INDEX('Crosswalk Particulates'!$B:$B,MATCH('2017 EPA Data'!A5202,'Crosswalk Particulates'!$A:$A,0))</f>
        <v>industry-fuel-other</v>
      </c>
      <c r="G5202" s="39">
        <f>INDEX('Crosswalk Particulates'!$E:$E,MATCH('2017 EPA Data'!$B5202,'Crosswalk Particulates'!$D:$D,0))</f>
        <v>0</v>
      </c>
      <c r="H5202" s="50">
        <f t="shared" si="81"/>
        <v>0</v>
      </c>
    </row>
    <row r="5203" spans="1:8" hidden="1" x14ac:dyDescent="0.25">
      <c r="A5203" s="31" t="s">
        <v>2510</v>
      </c>
      <c r="B5203" s="31" t="s">
        <v>2598</v>
      </c>
      <c r="C5203" s="31" t="s">
        <v>2408</v>
      </c>
      <c r="D5203" s="47">
        <v>0.06</v>
      </c>
      <c r="E5203" s="31" t="s">
        <v>2409</v>
      </c>
      <c r="F5203" s="35" t="str">
        <f>INDEX('Crosswalk Particulates'!$B:$B,MATCH('2017 EPA Data'!A5203,'Crosswalk Particulates'!$A:$A,0))</f>
        <v>process-iron and steel-industry</v>
      </c>
      <c r="G5203" s="39">
        <f>INDEX('Crosswalk Particulates'!$E:$E,MATCH('2017 EPA Data'!$B5203,'Crosswalk Particulates'!$D:$D,0))</f>
        <v>0</v>
      </c>
      <c r="H5203" s="50">
        <f t="shared" si="81"/>
        <v>0</v>
      </c>
    </row>
    <row r="5204" spans="1:8" hidden="1" x14ac:dyDescent="0.25">
      <c r="A5204" s="31" t="s">
        <v>2555</v>
      </c>
      <c r="B5204" s="31" t="s">
        <v>2737</v>
      </c>
      <c r="C5204" s="31" t="s">
        <v>2408</v>
      </c>
      <c r="D5204" s="47">
        <v>0.06</v>
      </c>
      <c r="E5204" s="31" t="s">
        <v>2409</v>
      </c>
      <c r="F5204" s="35" t="str">
        <f>INDEX('Crosswalk Particulates'!$B:$B,MATCH('2017 EPA Data'!A5204,'Crosswalk Particulates'!$A:$A,0))</f>
        <v>Commercial Buildings Sector</v>
      </c>
      <c r="G5204" s="39">
        <f>INDEX('Crosswalk Particulates'!$E:$E,MATCH('2017 EPA Data'!$B5204,'Crosswalk Particulates'!$D:$D,0))</f>
        <v>0</v>
      </c>
      <c r="H5204" s="50">
        <f t="shared" si="81"/>
        <v>0</v>
      </c>
    </row>
    <row r="5205" spans="1:8" hidden="1" x14ac:dyDescent="0.25">
      <c r="A5205" s="31" t="s">
        <v>2520</v>
      </c>
      <c r="B5205" s="31" t="s">
        <v>2704</v>
      </c>
      <c r="C5205" s="31" t="s">
        <v>2408</v>
      </c>
      <c r="D5205" s="47">
        <v>0.06</v>
      </c>
      <c r="E5205" s="31" t="s">
        <v>2409</v>
      </c>
      <c r="F5205" s="35" t="str">
        <f>INDEX('Crosswalk Particulates'!$B:$B,MATCH('2017 EPA Data'!A5205,'Crosswalk Particulates'!$A:$A,0))</f>
        <v>industry-fuel-oil</v>
      </c>
      <c r="G5205" s="39">
        <f>INDEX('Crosswalk Particulates'!$E:$E,MATCH('2017 EPA Data'!$B5205,'Crosswalk Particulates'!$D:$D,0))</f>
        <v>0</v>
      </c>
      <c r="H5205" s="50">
        <f t="shared" si="81"/>
        <v>0</v>
      </c>
    </row>
    <row r="5206" spans="1:8" hidden="1" x14ac:dyDescent="0.25">
      <c r="A5206" s="31" t="s">
        <v>2520</v>
      </c>
      <c r="B5206" s="31" t="s">
        <v>2676</v>
      </c>
      <c r="C5206" s="31" t="s">
        <v>2408</v>
      </c>
      <c r="D5206" s="47">
        <v>0.06</v>
      </c>
      <c r="E5206" s="31" t="s">
        <v>2409</v>
      </c>
      <c r="F5206" s="35" t="str">
        <f>INDEX('Crosswalk Particulates'!$B:$B,MATCH('2017 EPA Data'!A5206,'Crosswalk Particulates'!$A:$A,0))</f>
        <v>industry-fuel-oil</v>
      </c>
      <c r="G5206" s="39">
        <f>INDEX('Crosswalk Particulates'!$E:$E,MATCH('2017 EPA Data'!$B5206,'Crosswalk Particulates'!$D:$D,0))</f>
        <v>0</v>
      </c>
      <c r="H5206" s="50">
        <f t="shared" si="81"/>
        <v>0</v>
      </c>
    </row>
    <row r="5207" spans="1:8" hidden="1" x14ac:dyDescent="0.25">
      <c r="A5207" s="31" t="s">
        <v>2540</v>
      </c>
      <c r="B5207" s="31" t="s">
        <v>2621</v>
      </c>
      <c r="C5207" s="31" t="s">
        <v>2408</v>
      </c>
      <c r="D5207" s="47">
        <v>5.9226628000000003E-2</v>
      </c>
      <c r="E5207" s="31" t="s">
        <v>2409</v>
      </c>
      <c r="F5207" s="35" t="str">
        <f>INDEX('Crosswalk Particulates'!$B:$B,MATCH('2017 EPA Data'!A5207,'Crosswalk Particulates'!$A:$A,0))</f>
        <v>Electricity Sector</v>
      </c>
      <c r="G5207" s="39">
        <f>INDEX('Crosswalk Particulates'!$E:$E,MATCH('2017 EPA Data'!$B5207,'Crosswalk Particulates'!$D:$D,0))</f>
        <v>0</v>
      </c>
      <c r="H5207" s="50">
        <f t="shared" si="81"/>
        <v>0</v>
      </c>
    </row>
    <row r="5208" spans="1:8" hidden="1" x14ac:dyDescent="0.25">
      <c r="A5208" s="31" t="s">
        <v>2456</v>
      </c>
      <c r="B5208" s="31" t="s">
        <v>2652</v>
      </c>
      <c r="C5208" s="31" t="s">
        <v>2408</v>
      </c>
      <c r="D5208" s="47">
        <v>5.8799999999999998E-2</v>
      </c>
      <c r="E5208" s="31" t="s">
        <v>2409</v>
      </c>
      <c r="F5208" s="35" t="str">
        <f>INDEX('Crosswalk Particulates'!$B:$B,MATCH('2017 EPA Data'!A5208,'Crosswalk Particulates'!$A:$A,0))</f>
        <v>Electricity Sector</v>
      </c>
      <c r="G5208" s="39">
        <f>INDEX('Crosswalk Particulates'!$E:$E,MATCH('2017 EPA Data'!$B5208,'Crosswalk Particulates'!$D:$D,0))</f>
        <v>0</v>
      </c>
      <c r="H5208" s="50">
        <f t="shared" si="81"/>
        <v>0</v>
      </c>
    </row>
    <row r="5209" spans="1:8" hidden="1" x14ac:dyDescent="0.25">
      <c r="A5209" s="31" t="s">
        <v>2473</v>
      </c>
      <c r="B5209" s="31" t="s">
        <v>2464</v>
      </c>
      <c r="C5209" s="31" t="s">
        <v>2408</v>
      </c>
      <c r="D5209" s="47">
        <v>5.8530639799999999E-2</v>
      </c>
      <c r="E5209" s="31" t="s">
        <v>2409</v>
      </c>
      <c r="F5209" s="35" t="str">
        <f>INDEX('Crosswalk Particulates'!$B:$B,MATCH('2017 EPA Data'!A5209,'Crosswalk Particulates'!$A:$A,0))</f>
        <v>Commercial Buildings Sector</v>
      </c>
      <c r="G5209" s="39">
        <f>INDEX('Crosswalk Particulates'!$E:$E,MATCH('2017 EPA Data'!$B5209,'Crosswalk Particulates'!$D:$D,0))</f>
        <v>0</v>
      </c>
      <c r="H5209" s="50">
        <f t="shared" si="81"/>
        <v>0</v>
      </c>
    </row>
    <row r="5210" spans="1:8" hidden="1" x14ac:dyDescent="0.25">
      <c r="A5210" s="31" t="s">
        <v>2444</v>
      </c>
      <c r="B5210" s="31" t="s">
        <v>2577</v>
      </c>
      <c r="C5210" s="31" t="s">
        <v>2408</v>
      </c>
      <c r="D5210" s="47">
        <v>5.8169999999999999E-2</v>
      </c>
      <c r="E5210" s="31" t="s">
        <v>2409</v>
      </c>
      <c r="F5210" s="35" t="str">
        <f>INDEX('Crosswalk Particulates'!$B:$B,MATCH('2017 EPA Data'!A5210,'Crosswalk Particulates'!$A:$A,0))</f>
        <v>process-other-industry</v>
      </c>
      <c r="G5210" s="39">
        <f>INDEX('Crosswalk Particulates'!$E:$E,MATCH('2017 EPA Data'!$B5210,'Crosswalk Particulates'!$D:$D,0))</f>
        <v>0</v>
      </c>
      <c r="H5210" s="50">
        <f t="shared" si="81"/>
        <v>0</v>
      </c>
    </row>
    <row r="5211" spans="1:8" hidden="1" x14ac:dyDescent="0.25">
      <c r="A5211" s="31" t="s">
        <v>2475</v>
      </c>
      <c r="B5211" s="31" t="s">
        <v>2758</v>
      </c>
      <c r="C5211" s="31" t="s">
        <v>2408</v>
      </c>
      <c r="D5211" s="47">
        <v>5.5985608120000002E-2</v>
      </c>
      <c r="E5211" s="31" t="s">
        <v>2409</v>
      </c>
      <c r="F5211" s="35" t="str">
        <f>INDEX('Crosswalk Particulates'!$B:$B,MATCH('2017 EPA Data'!A5211,'Crosswalk Particulates'!$A:$A,0))</f>
        <v>Electricity Sector</v>
      </c>
      <c r="G5211" s="39">
        <f>INDEX('Crosswalk Particulates'!$E:$E,MATCH('2017 EPA Data'!$B5211,'Crosswalk Particulates'!$D:$D,0))</f>
        <v>0</v>
      </c>
      <c r="H5211" s="50">
        <f t="shared" si="81"/>
        <v>0</v>
      </c>
    </row>
    <row r="5212" spans="1:8" hidden="1" x14ac:dyDescent="0.25">
      <c r="A5212" s="31" t="s">
        <v>2483</v>
      </c>
      <c r="B5212" s="31" t="s">
        <v>2718</v>
      </c>
      <c r="C5212" s="31" t="s">
        <v>2408</v>
      </c>
      <c r="D5212" s="47">
        <v>5.4771988427199998E-2</v>
      </c>
      <c r="E5212" s="31" t="s">
        <v>2409</v>
      </c>
      <c r="F5212" s="35" t="str">
        <f>INDEX('Crosswalk Particulates'!$B:$B,MATCH('2017 EPA Data'!A5212,'Crosswalk Particulates'!$A:$A,0))</f>
        <v>process-ngps-industry</v>
      </c>
      <c r="G5212" s="39">
        <f>INDEX('Crosswalk Particulates'!$E:$E,MATCH('2017 EPA Data'!$B5212,'Crosswalk Particulates'!$D:$D,0))</f>
        <v>0</v>
      </c>
      <c r="H5212" s="50">
        <f t="shared" si="81"/>
        <v>0</v>
      </c>
    </row>
    <row r="5213" spans="1:8" hidden="1" x14ac:dyDescent="0.25">
      <c r="A5213" s="31" t="s">
        <v>2438</v>
      </c>
      <c r="B5213" s="31" t="s">
        <v>2722</v>
      </c>
      <c r="C5213" s="31" t="s">
        <v>2408</v>
      </c>
      <c r="D5213" s="47">
        <v>5.4429999999999999E-2</v>
      </c>
      <c r="E5213" s="31" t="s">
        <v>2409</v>
      </c>
      <c r="F5213" s="35" t="str">
        <f>INDEX('Crosswalk Particulates'!$B:$B,MATCH('2017 EPA Data'!A5213,'Crosswalk Particulates'!$A:$A,0))</f>
        <v>process-other-industry</v>
      </c>
      <c r="G5213" s="39">
        <f>INDEX('Crosswalk Particulates'!$E:$E,MATCH('2017 EPA Data'!$B5213,'Crosswalk Particulates'!$D:$D,0))</f>
        <v>0</v>
      </c>
      <c r="H5213" s="50">
        <f t="shared" si="81"/>
        <v>0</v>
      </c>
    </row>
    <row r="5214" spans="1:8" hidden="1" x14ac:dyDescent="0.25">
      <c r="A5214" s="31" t="s">
        <v>2472</v>
      </c>
      <c r="B5214" s="31" t="s">
        <v>2734</v>
      </c>
      <c r="C5214" s="31" t="s">
        <v>2408</v>
      </c>
      <c r="D5214" s="47">
        <v>5.4287897000000002E-2</v>
      </c>
      <c r="E5214" s="31" t="s">
        <v>2409</v>
      </c>
      <c r="F5214" s="35" t="str">
        <f>INDEX('Crosswalk Particulates'!$B:$B,MATCH('2017 EPA Data'!A5214,'Crosswalk Particulates'!$A:$A,0))</f>
        <v>Electricity Sector</v>
      </c>
      <c r="G5214" s="39">
        <f>INDEX('Crosswalk Particulates'!$E:$E,MATCH('2017 EPA Data'!$B5214,'Crosswalk Particulates'!$D:$D,0))</f>
        <v>0</v>
      </c>
      <c r="H5214" s="50">
        <f t="shared" si="81"/>
        <v>0</v>
      </c>
    </row>
    <row r="5215" spans="1:8" hidden="1" x14ac:dyDescent="0.25">
      <c r="A5215" s="31" t="s">
        <v>2493</v>
      </c>
      <c r="B5215" s="31" t="s">
        <v>2672</v>
      </c>
      <c r="C5215" s="31" t="s">
        <v>2408</v>
      </c>
      <c r="D5215" s="47">
        <v>5.2985637000000002E-2</v>
      </c>
      <c r="E5215" s="31" t="s">
        <v>2409</v>
      </c>
      <c r="F5215" s="35" t="str">
        <f>INDEX('Crosswalk Particulates'!$B:$B,MATCH('2017 EPA Data'!A5215,'Crosswalk Particulates'!$A:$A,0))</f>
        <v>process-other-industry</v>
      </c>
      <c r="G5215" s="39">
        <f>INDEX('Crosswalk Particulates'!$E:$E,MATCH('2017 EPA Data'!$B5215,'Crosswalk Particulates'!$D:$D,0))</f>
        <v>0</v>
      </c>
      <c r="H5215" s="50">
        <f t="shared" si="81"/>
        <v>0</v>
      </c>
    </row>
    <row r="5216" spans="1:8" hidden="1" x14ac:dyDescent="0.25">
      <c r="A5216" s="31" t="s">
        <v>2446</v>
      </c>
      <c r="B5216" s="31" t="s">
        <v>2631</v>
      </c>
      <c r="C5216" s="31" t="s">
        <v>2408</v>
      </c>
      <c r="D5216" s="47">
        <v>5.2795679999999998E-2</v>
      </c>
      <c r="E5216" s="31" t="s">
        <v>2409</v>
      </c>
      <c r="F5216" s="35" t="str">
        <f>INDEX('Crosswalk Particulates'!$B:$B,MATCH('2017 EPA Data'!A5216,'Crosswalk Particulates'!$A:$A,0))</f>
        <v>process-other-industry</v>
      </c>
      <c r="G5216" s="39">
        <f>INDEX('Crosswalk Particulates'!$E:$E,MATCH('2017 EPA Data'!$B5216,'Crosswalk Particulates'!$D:$D,0))</f>
        <v>0</v>
      </c>
      <c r="H5216" s="50">
        <f t="shared" si="81"/>
        <v>0</v>
      </c>
    </row>
    <row r="5217" spans="1:8" hidden="1" x14ac:dyDescent="0.25">
      <c r="A5217" s="31" t="s">
        <v>2475</v>
      </c>
      <c r="B5217" s="31" t="s">
        <v>2759</v>
      </c>
      <c r="C5217" s="31" t="s">
        <v>2408</v>
      </c>
      <c r="D5217" s="47">
        <v>5.2524555420000001E-2</v>
      </c>
      <c r="E5217" s="31" t="s">
        <v>2409</v>
      </c>
      <c r="F5217" s="35" t="str">
        <f>INDEX('Crosswalk Particulates'!$B:$B,MATCH('2017 EPA Data'!A5217,'Crosswalk Particulates'!$A:$A,0))</f>
        <v>Electricity Sector</v>
      </c>
      <c r="G5217" s="39">
        <f>INDEX('Crosswalk Particulates'!$E:$E,MATCH('2017 EPA Data'!$B5217,'Crosswalk Particulates'!$D:$D,0))</f>
        <v>0</v>
      </c>
      <c r="H5217" s="50">
        <f t="shared" si="81"/>
        <v>0</v>
      </c>
    </row>
    <row r="5218" spans="1:8" hidden="1" x14ac:dyDescent="0.25">
      <c r="A5218" s="31" t="s">
        <v>2437</v>
      </c>
      <c r="B5218" s="31" t="s">
        <v>2519</v>
      </c>
      <c r="C5218" s="31" t="s">
        <v>2408</v>
      </c>
      <c r="D5218" s="47">
        <v>5.2159999999999998E-2</v>
      </c>
      <c r="E5218" s="31" t="s">
        <v>2409</v>
      </c>
      <c r="F5218" s="35" t="str">
        <f>INDEX('Crosswalk Particulates'!$B:$B,MATCH('2017 EPA Data'!A5218,'Crosswalk Particulates'!$A:$A,0))</f>
        <v>process-other-industry</v>
      </c>
      <c r="G5218" s="39">
        <f>INDEX('Crosswalk Particulates'!$E:$E,MATCH('2017 EPA Data'!$B5218,'Crosswalk Particulates'!$D:$D,0))</f>
        <v>0</v>
      </c>
      <c r="H5218" s="50">
        <f t="shared" si="81"/>
        <v>0</v>
      </c>
    </row>
    <row r="5219" spans="1:8" hidden="1" x14ac:dyDescent="0.25">
      <c r="A5219" s="31" t="s">
        <v>2486</v>
      </c>
      <c r="B5219" s="31" t="s">
        <v>2644</v>
      </c>
      <c r="D5219" s="47">
        <v>5.054049704E-2</v>
      </c>
      <c r="E5219" s="31" t="s">
        <v>2413</v>
      </c>
      <c r="F5219" s="35" t="str">
        <f>INDEX('Crosswalk Particulates'!$B:$B,MATCH('2017 EPA Data'!A5219,'Crosswalk Particulates'!$A:$A,0))</f>
        <v>process-other-industry</v>
      </c>
      <c r="G5219" s="39">
        <f>INDEX('Crosswalk Particulates'!$E:$E,MATCH('2017 EPA Data'!$B5219,'Crosswalk Particulates'!$D:$D,0))</f>
        <v>0</v>
      </c>
      <c r="H5219" s="50">
        <f t="shared" si="81"/>
        <v>45849.62219339388</v>
      </c>
    </row>
    <row r="5220" spans="1:8" hidden="1" x14ac:dyDescent="0.25">
      <c r="A5220" s="31" t="s">
        <v>2438</v>
      </c>
      <c r="B5220" s="31" t="s">
        <v>2652</v>
      </c>
      <c r="C5220" s="31" t="s">
        <v>2408</v>
      </c>
      <c r="D5220" s="47">
        <v>5.0141999999999999E-2</v>
      </c>
      <c r="E5220" s="31" t="s">
        <v>2409</v>
      </c>
      <c r="F5220" s="35" t="str">
        <f>INDEX('Crosswalk Particulates'!$B:$B,MATCH('2017 EPA Data'!A5220,'Crosswalk Particulates'!$A:$A,0))</f>
        <v>process-other-industry</v>
      </c>
      <c r="G5220" s="39">
        <f>INDEX('Crosswalk Particulates'!$E:$E,MATCH('2017 EPA Data'!$B5220,'Crosswalk Particulates'!$D:$D,0))</f>
        <v>0</v>
      </c>
      <c r="H5220" s="50">
        <f t="shared" si="81"/>
        <v>0</v>
      </c>
    </row>
    <row r="5221" spans="1:8" hidden="1" x14ac:dyDescent="0.25">
      <c r="A5221" s="31" t="s">
        <v>2438</v>
      </c>
      <c r="B5221" s="31" t="s">
        <v>2735</v>
      </c>
      <c r="C5221" s="31" t="s">
        <v>2408</v>
      </c>
      <c r="D5221" s="47">
        <v>0.05</v>
      </c>
      <c r="E5221" s="31" t="s">
        <v>2409</v>
      </c>
      <c r="F5221" s="35" t="str">
        <f>INDEX('Crosswalk Particulates'!$B:$B,MATCH('2017 EPA Data'!A5221,'Crosswalk Particulates'!$A:$A,0))</f>
        <v>process-other-industry</v>
      </c>
      <c r="G5221" s="39">
        <f>INDEX('Crosswalk Particulates'!$E:$E,MATCH('2017 EPA Data'!$B5221,'Crosswalk Particulates'!$D:$D,0))</f>
        <v>0</v>
      </c>
      <c r="H5221" s="50">
        <f t="shared" si="81"/>
        <v>0</v>
      </c>
    </row>
    <row r="5222" spans="1:8" hidden="1" x14ac:dyDescent="0.25">
      <c r="A5222" s="31" t="s">
        <v>2438</v>
      </c>
      <c r="B5222" s="31" t="s">
        <v>2598</v>
      </c>
      <c r="C5222" s="31" t="s">
        <v>2408</v>
      </c>
      <c r="D5222" s="47">
        <v>0.05</v>
      </c>
      <c r="E5222" s="31" t="s">
        <v>2409</v>
      </c>
      <c r="F5222" s="35" t="str">
        <f>INDEX('Crosswalk Particulates'!$B:$B,MATCH('2017 EPA Data'!A5222,'Crosswalk Particulates'!$A:$A,0))</f>
        <v>process-other-industry</v>
      </c>
      <c r="G5222" s="39">
        <f>INDEX('Crosswalk Particulates'!$E:$E,MATCH('2017 EPA Data'!$B5222,'Crosswalk Particulates'!$D:$D,0))</f>
        <v>0</v>
      </c>
      <c r="H5222" s="50">
        <f t="shared" si="81"/>
        <v>0</v>
      </c>
    </row>
    <row r="5223" spans="1:8" hidden="1" x14ac:dyDescent="0.25">
      <c r="A5223" s="31" t="s">
        <v>2493</v>
      </c>
      <c r="B5223" s="31" t="s">
        <v>2682</v>
      </c>
      <c r="C5223" s="31" t="s">
        <v>2408</v>
      </c>
      <c r="D5223" s="47">
        <v>0.05</v>
      </c>
      <c r="E5223" s="31" t="s">
        <v>2409</v>
      </c>
      <c r="F5223" s="35" t="str">
        <f>INDEX('Crosswalk Particulates'!$B:$B,MATCH('2017 EPA Data'!A5223,'Crosswalk Particulates'!$A:$A,0))</f>
        <v>process-other-industry</v>
      </c>
      <c r="G5223" s="39">
        <f>INDEX('Crosswalk Particulates'!$E:$E,MATCH('2017 EPA Data'!$B5223,'Crosswalk Particulates'!$D:$D,0))</f>
        <v>0</v>
      </c>
      <c r="H5223" s="50">
        <f t="shared" si="81"/>
        <v>0</v>
      </c>
    </row>
    <row r="5224" spans="1:8" hidden="1" x14ac:dyDescent="0.25">
      <c r="A5224" s="31" t="s">
        <v>2477</v>
      </c>
      <c r="B5224" s="31" t="s">
        <v>2678</v>
      </c>
      <c r="C5224" s="31" t="s">
        <v>2408</v>
      </c>
      <c r="D5224" s="47">
        <v>0.05</v>
      </c>
      <c r="E5224" s="31" t="s">
        <v>2409</v>
      </c>
      <c r="F5224" s="35" t="str">
        <f>INDEX('Crosswalk Particulates'!$B:$B,MATCH('2017 EPA Data'!A5224,'Crosswalk Particulates'!$A:$A,0))</f>
        <v>process-other-industry</v>
      </c>
      <c r="G5224" s="39">
        <f>INDEX('Crosswalk Particulates'!$E:$E,MATCH('2017 EPA Data'!$B5224,'Crosswalk Particulates'!$D:$D,0))</f>
        <v>0</v>
      </c>
      <c r="H5224" s="50">
        <f t="shared" si="81"/>
        <v>0</v>
      </c>
    </row>
    <row r="5225" spans="1:8" hidden="1" x14ac:dyDescent="0.25">
      <c r="A5225" s="31" t="s">
        <v>2538</v>
      </c>
      <c r="B5225" s="31" t="s">
        <v>2704</v>
      </c>
      <c r="C5225" s="31" t="s">
        <v>2408</v>
      </c>
      <c r="D5225" s="47">
        <v>0.05</v>
      </c>
      <c r="E5225" s="31" t="s">
        <v>2409</v>
      </c>
      <c r="F5225" s="35" t="str">
        <f>INDEX('Crosswalk Particulates'!$B:$B,MATCH('2017 EPA Data'!A5225,'Crosswalk Particulates'!$A:$A,0))</f>
        <v>process-mining-industry</v>
      </c>
      <c r="G5225" s="39">
        <f>INDEX('Crosswalk Particulates'!$E:$E,MATCH('2017 EPA Data'!$B5225,'Crosswalk Particulates'!$D:$D,0))</f>
        <v>0</v>
      </c>
      <c r="H5225" s="50">
        <f t="shared" si="81"/>
        <v>0</v>
      </c>
    </row>
    <row r="5226" spans="1:8" hidden="1" x14ac:dyDescent="0.25">
      <c r="A5226" s="31" t="s">
        <v>2614</v>
      </c>
      <c r="B5226" s="31" t="s">
        <v>2642</v>
      </c>
      <c r="C5226" s="31" t="s">
        <v>2408</v>
      </c>
      <c r="D5226" s="47">
        <v>4.9979473599999998E-2</v>
      </c>
      <c r="E5226" s="31" t="s">
        <v>2409</v>
      </c>
      <c r="F5226" s="35" t="str">
        <f>INDEX('Crosswalk Particulates'!$B:$B,MATCH('2017 EPA Data'!A5226,'Crosswalk Particulates'!$A:$A,0))</f>
        <v>Residential Buildings Sector</v>
      </c>
      <c r="G5226" s="39">
        <f>INDEX('Crosswalk Particulates'!$E:$E,MATCH('2017 EPA Data'!$B5226,'Crosswalk Particulates'!$D:$D,0))</f>
        <v>0</v>
      </c>
      <c r="H5226" s="50">
        <f t="shared" si="81"/>
        <v>0</v>
      </c>
    </row>
    <row r="5227" spans="1:8" hidden="1" x14ac:dyDescent="0.25">
      <c r="A5227" s="31" t="s">
        <v>2410</v>
      </c>
      <c r="B5227" s="31" t="s">
        <v>2705</v>
      </c>
      <c r="C5227" s="31" t="s">
        <v>2408</v>
      </c>
      <c r="D5227" s="47">
        <v>4.8518456000000001E-2</v>
      </c>
      <c r="E5227" s="31" t="s">
        <v>2409</v>
      </c>
      <c r="F5227" s="35" t="str">
        <f>INDEX('Crosswalk Particulates'!$B:$B,MATCH('2017 EPA Data'!A5227,'Crosswalk Particulates'!$A:$A,0))</f>
        <v>process-other-industry</v>
      </c>
      <c r="G5227" s="39">
        <f>INDEX('Crosswalk Particulates'!$E:$E,MATCH('2017 EPA Data'!$B5227,'Crosswalk Particulates'!$D:$D,0))</f>
        <v>0</v>
      </c>
      <c r="H5227" s="50">
        <f t="shared" si="81"/>
        <v>0</v>
      </c>
    </row>
    <row r="5228" spans="1:8" hidden="1" x14ac:dyDescent="0.25">
      <c r="A5228" s="31" t="s">
        <v>2446</v>
      </c>
      <c r="B5228" s="31" t="s">
        <v>2589</v>
      </c>
      <c r="C5228" s="31" t="s">
        <v>2412</v>
      </c>
      <c r="D5228" s="47">
        <v>4.7705499999999998E-2</v>
      </c>
      <c r="E5228" s="31" t="s">
        <v>2413</v>
      </c>
      <c r="F5228" s="35" t="str">
        <f>INDEX('Crosswalk Particulates'!$B:$B,MATCH('2017 EPA Data'!A5228,'Crosswalk Particulates'!$A:$A,0))</f>
        <v>process-other-industry</v>
      </c>
      <c r="G5228" s="39" t="str">
        <f>INDEX('Crosswalk Particulates'!$E:$E,MATCH('2017 EPA Data'!$B5228,'Crosswalk Particulates'!$D:$D,0))</f>
        <v>N2O</v>
      </c>
      <c r="H5228" s="50">
        <f t="shared" si="81"/>
        <v>43277.753082163821</v>
      </c>
    </row>
    <row r="5229" spans="1:8" hidden="1" x14ac:dyDescent="0.25">
      <c r="A5229" s="31" t="s">
        <v>2438</v>
      </c>
      <c r="B5229" s="31" t="s">
        <v>2678</v>
      </c>
      <c r="C5229" s="31" t="s">
        <v>2408</v>
      </c>
      <c r="D5229" s="47">
        <v>4.7669999999999997E-2</v>
      </c>
      <c r="E5229" s="31" t="s">
        <v>2409</v>
      </c>
      <c r="F5229" s="35" t="str">
        <f>INDEX('Crosswalk Particulates'!$B:$B,MATCH('2017 EPA Data'!A5229,'Crosswalk Particulates'!$A:$A,0))</f>
        <v>process-other-industry</v>
      </c>
      <c r="G5229" s="39">
        <f>INDEX('Crosswalk Particulates'!$E:$E,MATCH('2017 EPA Data'!$B5229,'Crosswalk Particulates'!$D:$D,0))</f>
        <v>0</v>
      </c>
      <c r="H5229" s="50">
        <f t="shared" si="81"/>
        <v>0</v>
      </c>
    </row>
    <row r="5230" spans="1:8" hidden="1" x14ac:dyDescent="0.25">
      <c r="A5230" s="31" t="s">
        <v>2538</v>
      </c>
      <c r="B5230" s="31" t="s">
        <v>2530</v>
      </c>
      <c r="C5230" s="31" t="s">
        <v>2408</v>
      </c>
      <c r="D5230" s="47">
        <v>4.7600000000000003E-2</v>
      </c>
      <c r="E5230" s="31" t="s">
        <v>2409</v>
      </c>
      <c r="F5230" s="35" t="str">
        <f>INDEX('Crosswalk Particulates'!$B:$B,MATCH('2017 EPA Data'!A5230,'Crosswalk Particulates'!$A:$A,0))</f>
        <v>process-mining-industry</v>
      </c>
      <c r="G5230" s="39">
        <f>INDEX('Crosswalk Particulates'!$E:$E,MATCH('2017 EPA Data'!$B5230,'Crosswalk Particulates'!$D:$D,0))</f>
        <v>0</v>
      </c>
      <c r="H5230" s="50">
        <f t="shared" si="81"/>
        <v>0</v>
      </c>
    </row>
    <row r="5231" spans="1:8" hidden="1" x14ac:dyDescent="0.25">
      <c r="A5231" s="31" t="s">
        <v>2614</v>
      </c>
      <c r="B5231" s="31" t="s">
        <v>2430</v>
      </c>
      <c r="C5231" s="31" t="s">
        <v>2408</v>
      </c>
      <c r="D5231" s="47">
        <v>4.743347622E-2</v>
      </c>
      <c r="E5231" s="31" t="s">
        <v>2409</v>
      </c>
      <c r="F5231" s="35" t="str">
        <f>INDEX('Crosswalk Particulates'!$B:$B,MATCH('2017 EPA Data'!A5231,'Crosswalk Particulates'!$A:$A,0))</f>
        <v>Residential Buildings Sector</v>
      </c>
      <c r="G5231" s="39">
        <f>INDEX('Crosswalk Particulates'!$E:$E,MATCH('2017 EPA Data'!$B5231,'Crosswalk Particulates'!$D:$D,0))</f>
        <v>0</v>
      </c>
      <c r="H5231" s="50">
        <f t="shared" si="81"/>
        <v>0</v>
      </c>
    </row>
    <row r="5232" spans="1:8" hidden="1" x14ac:dyDescent="0.25">
      <c r="A5232" s="31" t="s">
        <v>2491</v>
      </c>
      <c r="B5232" s="31" t="s">
        <v>2758</v>
      </c>
      <c r="C5232" s="31" t="s">
        <v>2408</v>
      </c>
      <c r="D5232" s="47">
        <v>4.7205065709200002E-2</v>
      </c>
      <c r="E5232" s="31" t="s">
        <v>2409</v>
      </c>
      <c r="F5232" s="35" t="str">
        <f>INDEX('Crosswalk Particulates'!$B:$B,MATCH('2017 EPA Data'!A5232,'Crosswalk Particulates'!$A:$A,0))</f>
        <v>industry-fuel-biomass</v>
      </c>
      <c r="G5232" s="39">
        <f>INDEX('Crosswalk Particulates'!$E:$E,MATCH('2017 EPA Data'!$B5232,'Crosswalk Particulates'!$D:$D,0))</f>
        <v>0</v>
      </c>
      <c r="H5232" s="50">
        <f t="shared" si="81"/>
        <v>0</v>
      </c>
    </row>
    <row r="5233" spans="1:8" hidden="1" x14ac:dyDescent="0.25">
      <c r="A5233" s="31" t="s">
        <v>2444</v>
      </c>
      <c r="B5233" s="31" t="s">
        <v>2488</v>
      </c>
      <c r="C5233" s="31" t="s">
        <v>2412</v>
      </c>
      <c r="D5233" s="47">
        <v>4.6942499999999998E-2</v>
      </c>
      <c r="E5233" s="31" t="s">
        <v>2413</v>
      </c>
      <c r="F5233" s="35" t="str">
        <f>INDEX('Crosswalk Particulates'!$B:$B,MATCH('2017 EPA Data'!A5233,'Crosswalk Particulates'!$A:$A,0))</f>
        <v>process-other-industry</v>
      </c>
      <c r="G5233" s="39" t="str">
        <f>INDEX('Crosswalk Particulates'!$E:$E,MATCH('2017 EPA Data'!$B5233,'Crosswalk Particulates'!$D:$D,0))</f>
        <v>CH4</v>
      </c>
      <c r="H5233" s="50">
        <f t="shared" si="81"/>
        <v>42585.570302365042</v>
      </c>
    </row>
    <row r="5234" spans="1:8" hidden="1" x14ac:dyDescent="0.25">
      <c r="A5234" s="31" t="s">
        <v>2555</v>
      </c>
      <c r="B5234" s="31" t="s">
        <v>2592</v>
      </c>
      <c r="C5234" s="31" t="s">
        <v>2408</v>
      </c>
      <c r="D5234" s="47">
        <v>4.6900243000000001E-2</v>
      </c>
      <c r="E5234" s="31" t="s">
        <v>2409</v>
      </c>
      <c r="F5234" s="35" t="str">
        <f>INDEX('Crosswalk Particulates'!$B:$B,MATCH('2017 EPA Data'!A5234,'Crosswalk Particulates'!$A:$A,0))</f>
        <v>Commercial Buildings Sector</v>
      </c>
      <c r="G5234" s="39">
        <f>INDEX('Crosswalk Particulates'!$E:$E,MATCH('2017 EPA Data'!$B5234,'Crosswalk Particulates'!$D:$D,0))</f>
        <v>0</v>
      </c>
      <c r="H5234" s="50">
        <f t="shared" si="81"/>
        <v>0</v>
      </c>
    </row>
    <row r="5235" spans="1:8" hidden="1" x14ac:dyDescent="0.25">
      <c r="A5235" s="31" t="s">
        <v>2523</v>
      </c>
      <c r="B5235" s="31" t="s">
        <v>2666</v>
      </c>
      <c r="C5235" s="31" t="s">
        <v>2408</v>
      </c>
      <c r="D5235" s="47">
        <v>4.6527704734740001E-2</v>
      </c>
      <c r="E5235" s="31" t="s">
        <v>2409</v>
      </c>
      <c r="F5235" s="35" t="str">
        <f>INDEX('Crosswalk Particulates'!$B:$B,MATCH('2017 EPA Data'!A5235,'Crosswalk Particulates'!$A:$A,0))</f>
        <v>industry-fuel-other</v>
      </c>
      <c r="G5235" s="39">
        <f>INDEX('Crosswalk Particulates'!$E:$E,MATCH('2017 EPA Data'!$B5235,'Crosswalk Particulates'!$D:$D,0))</f>
        <v>0</v>
      </c>
      <c r="H5235" s="50">
        <f t="shared" si="81"/>
        <v>0</v>
      </c>
    </row>
    <row r="5236" spans="1:8" hidden="1" x14ac:dyDescent="0.25">
      <c r="A5236" s="31" t="s">
        <v>2410</v>
      </c>
      <c r="B5236" s="31" t="s">
        <v>2685</v>
      </c>
      <c r="C5236" s="31" t="s">
        <v>2408</v>
      </c>
      <c r="D5236" s="47">
        <v>4.5875181000000001E-2</v>
      </c>
      <c r="E5236" s="31" t="s">
        <v>2409</v>
      </c>
      <c r="F5236" s="35" t="str">
        <f>INDEX('Crosswalk Particulates'!$B:$B,MATCH('2017 EPA Data'!A5236,'Crosswalk Particulates'!$A:$A,0))</f>
        <v>process-other-industry</v>
      </c>
      <c r="G5236" s="39">
        <f>INDEX('Crosswalk Particulates'!$E:$E,MATCH('2017 EPA Data'!$B5236,'Crosswalk Particulates'!$D:$D,0))</f>
        <v>0</v>
      </c>
      <c r="H5236" s="50">
        <f t="shared" si="81"/>
        <v>0</v>
      </c>
    </row>
    <row r="5237" spans="1:8" hidden="1" x14ac:dyDescent="0.25">
      <c r="A5237" s="31" t="s">
        <v>2522</v>
      </c>
      <c r="B5237" s="31" t="s">
        <v>2718</v>
      </c>
      <c r="C5237" s="31" t="s">
        <v>2408</v>
      </c>
      <c r="D5237" s="47">
        <v>4.5217950774200003E-2</v>
      </c>
      <c r="E5237" s="31" t="s">
        <v>2409</v>
      </c>
      <c r="F5237" s="35" t="str">
        <f>INDEX('Crosswalk Particulates'!$B:$B,MATCH('2017 EPA Data'!A5237,'Crosswalk Particulates'!$A:$A,0))</f>
        <v>Residential Buildings Sector</v>
      </c>
      <c r="G5237" s="39">
        <f>INDEX('Crosswalk Particulates'!$E:$E,MATCH('2017 EPA Data'!$B5237,'Crosswalk Particulates'!$D:$D,0))</f>
        <v>0</v>
      </c>
      <c r="H5237" s="50">
        <f t="shared" si="81"/>
        <v>0</v>
      </c>
    </row>
    <row r="5238" spans="1:8" hidden="1" x14ac:dyDescent="0.25">
      <c r="A5238" s="31" t="s">
        <v>2523</v>
      </c>
      <c r="B5238" s="31" t="s">
        <v>2544</v>
      </c>
      <c r="C5238" s="31" t="s">
        <v>2408</v>
      </c>
      <c r="D5238" s="47">
        <v>4.4805629879820001E-2</v>
      </c>
      <c r="E5238" s="31" t="s">
        <v>2409</v>
      </c>
      <c r="F5238" s="35" t="str">
        <f>INDEX('Crosswalk Particulates'!$B:$B,MATCH('2017 EPA Data'!A5238,'Crosswalk Particulates'!$A:$A,0))</f>
        <v>industry-fuel-other</v>
      </c>
      <c r="G5238" s="39">
        <f>INDEX('Crosswalk Particulates'!$E:$E,MATCH('2017 EPA Data'!$B5238,'Crosswalk Particulates'!$D:$D,0))</f>
        <v>0</v>
      </c>
      <c r="H5238" s="50">
        <f t="shared" si="81"/>
        <v>0</v>
      </c>
    </row>
    <row r="5239" spans="1:8" hidden="1" x14ac:dyDescent="0.25">
      <c r="A5239" s="31" t="s">
        <v>2444</v>
      </c>
      <c r="B5239" s="31" t="s">
        <v>2589</v>
      </c>
      <c r="C5239" s="31" t="s">
        <v>2412</v>
      </c>
      <c r="D5239" s="47">
        <v>4.4785999999999999E-2</v>
      </c>
      <c r="E5239" s="31" t="s">
        <v>2413</v>
      </c>
      <c r="F5239" s="35" t="str">
        <f>INDEX('Crosswalk Particulates'!$B:$B,MATCH('2017 EPA Data'!A5239,'Crosswalk Particulates'!$A:$A,0))</f>
        <v>process-other-industry</v>
      </c>
      <c r="G5239" s="39" t="str">
        <f>INDEX('Crosswalk Particulates'!$E:$E,MATCH('2017 EPA Data'!$B5239,'Crosswalk Particulates'!$D:$D,0))</f>
        <v>N2O</v>
      </c>
      <c r="H5239" s="50">
        <f t="shared" si="81"/>
        <v>40629.224083969122</v>
      </c>
    </row>
    <row r="5240" spans="1:8" hidden="1" x14ac:dyDescent="0.25">
      <c r="A5240" s="31" t="s">
        <v>2473</v>
      </c>
      <c r="B5240" s="31" t="s">
        <v>2563</v>
      </c>
      <c r="C5240" s="31" t="s">
        <v>2408</v>
      </c>
      <c r="D5240" s="47">
        <v>4.4364326400000001E-2</v>
      </c>
      <c r="E5240" s="31" t="s">
        <v>2409</v>
      </c>
      <c r="F5240" s="35" t="str">
        <f>INDEX('Crosswalk Particulates'!$B:$B,MATCH('2017 EPA Data'!A5240,'Crosswalk Particulates'!$A:$A,0))</f>
        <v>Commercial Buildings Sector</v>
      </c>
      <c r="G5240" s="39">
        <f>INDEX('Crosswalk Particulates'!$E:$E,MATCH('2017 EPA Data'!$B5240,'Crosswalk Particulates'!$D:$D,0))</f>
        <v>0</v>
      </c>
      <c r="H5240" s="50">
        <f t="shared" si="81"/>
        <v>0</v>
      </c>
    </row>
    <row r="5241" spans="1:8" hidden="1" x14ac:dyDescent="0.25">
      <c r="A5241" s="31" t="s">
        <v>2475</v>
      </c>
      <c r="B5241" s="31" t="s">
        <v>2652</v>
      </c>
      <c r="C5241" s="31" t="s">
        <v>2408</v>
      </c>
      <c r="D5241" s="47">
        <v>4.4212776590000002E-2</v>
      </c>
      <c r="E5241" s="31" t="s">
        <v>2409</v>
      </c>
      <c r="F5241" s="35" t="str">
        <f>INDEX('Crosswalk Particulates'!$B:$B,MATCH('2017 EPA Data'!A5241,'Crosswalk Particulates'!$A:$A,0))</f>
        <v>Electricity Sector</v>
      </c>
      <c r="G5241" s="39">
        <f>INDEX('Crosswalk Particulates'!$E:$E,MATCH('2017 EPA Data'!$B5241,'Crosswalk Particulates'!$D:$D,0))</f>
        <v>0</v>
      </c>
      <c r="H5241" s="50">
        <f t="shared" si="81"/>
        <v>0</v>
      </c>
    </row>
    <row r="5242" spans="1:8" hidden="1" x14ac:dyDescent="0.25">
      <c r="A5242" s="31" t="s">
        <v>2499</v>
      </c>
      <c r="B5242" s="31" t="s">
        <v>2601</v>
      </c>
      <c r="C5242" s="31" t="s">
        <v>2408</v>
      </c>
      <c r="D5242" s="47">
        <v>4.3999999999999997E-2</v>
      </c>
      <c r="E5242" s="31" t="s">
        <v>2409</v>
      </c>
      <c r="F5242" s="35" t="str">
        <f>INDEX('Crosswalk Particulates'!$B:$B,MATCH('2017 EPA Data'!A5242,'Crosswalk Particulates'!$A:$A,0))</f>
        <v>Electricity Sector</v>
      </c>
      <c r="G5242" s="39">
        <f>INDEX('Crosswalk Particulates'!$E:$E,MATCH('2017 EPA Data'!$B5242,'Crosswalk Particulates'!$D:$D,0))</f>
        <v>0</v>
      </c>
      <c r="H5242" s="50">
        <f t="shared" si="81"/>
        <v>0</v>
      </c>
    </row>
    <row r="5243" spans="1:8" hidden="1" x14ac:dyDescent="0.25">
      <c r="A5243" s="31" t="s">
        <v>2614</v>
      </c>
      <c r="B5243" s="31" t="s">
        <v>2564</v>
      </c>
      <c r="C5243" s="31" t="s">
        <v>2408</v>
      </c>
      <c r="D5243" s="47">
        <v>4.3957850200000002E-2</v>
      </c>
      <c r="E5243" s="31" t="s">
        <v>2409</v>
      </c>
      <c r="F5243" s="35" t="str">
        <f>INDEX('Crosswalk Particulates'!$B:$B,MATCH('2017 EPA Data'!A5243,'Crosswalk Particulates'!$A:$A,0))</f>
        <v>Residential Buildings Sector</v>
      </c>
      <c r="G5243" s="39">
        <f>INDEX('Crosswalk Particulates'!$E:$E,MATCH('2017 EPA Data'!$B5243,'Crosswalk Particulates'!$D:$D,0))</f>
        <v>0</v>
      </c>
      <c r="H5243" s="50">
        <f t="shared" si="81"/>
        <v>0</v>
      </c>
    </row>
    <row r="5244" spans="1:8" hidden="1" x14ac:dyDescent="0.25">
      <c r="A5244" s="31" t="s">
        <v>2538</v>
      </c>
      <c r="B5244" s="31" t="s">
        <v>2678</v>
      </c>
      <c r="C5244" s="31" t="s">
        <v>2408</v>
      </c>
      <c r="D5244" s="47">
        <v>4.3799999999999999E-2</v>
      </c>
      <c r="E5244" s="31" t="s">
        <v>2409</v>
      </c>
      <c r="F5244" s="35" t="str">
        <f>INDEX('Crosswalk Particulates'!$B:$B,MATCH('2017 EPA Data'!A5244,'Crosswalk Particulates'!$A:$A,0))</f>
        <v>process-mining-industry</v>
      </c>
      <c r="G5244" s="39">
        <f>INDEX('Crosswalk Particulates'!$E:$E,MATCH('2017 EPA Data'!$B5244,'Crosswalk Particulates'!$D:$D,0))</f>
        <v>0</v>
      </c>
      <c r="H5244" s="50">
        <f t="shared" si="81"/>
        <v>0</v>
      </c>
    </row>
    <row r="5245" spans="1:8" hidden="1" x14ac:dyDescent="0.25">
      <c r="A5245" s="31" t="s">
        <v>2450</v>
      </c>
      <c r="B5245" s="31" t="s">
        <v>2674</v>
      </c>
      <c r="C5245" s="31" t="s">
        <v>2408</v>
      </c>
      <c r="D5245" s="47">
        <v>4.3479999999999998E-2</v>
      </c>
      <c r="E5245" s="31" t="s">
        <v>2409</v>
      </c>
      <c r="F5245" s="35" t="str">
        <f>INDEX('Crosswalk Particulates'!$B:$B,MATCH('2017 EPA Data'!A5245,'Crosswalk Particulates'!$A:$A,0))</f>
        <v>process-waste-industry</v>
      </c>
      <c r="G5245" s="39">
        <f>INDEX('Crosswalk Particulates'!$E:$E,MATCH('2017 EPA Data'!$B5245,'Crosswalk Particulates'!$D:$D,0))</f>
        <v>0</v>
      </c>
      <c r="H5245" s="50">
        <f t="shared" si="81"/>
        <v>0</v>
      </c>
    </row>
    <row r="5246" spans="1:8" hidden="1" x14ac:dyDescent="0.25">
      <c r="A5246" s="31" t="s">
        <v>2476</v>
      </c>
      <c r="B5246" s="31" t="s">
        <v>2516</v>
      </c>
      <c r="C5246" s="31" t="s">
        <v>2408</v>
      </c>
      <c r="D5246" s="47">
        <v>4.2926885637105998E-2</v>
      </c>
      <c r="E5246" s="31" t="s">
        <v>2409</v>
      </c>
      <c r="F5246" s="35" t="str">
        <f>INDEX('Crosswalk Particulates'!$B:$B,MATCH('2017 EPA Data'!A5246,'Crosswalk Particulates'!$A:$A,0))</f>
        <v>process-other-industry</v>
      </c>
      <c r="G5246" s="39">
        <f>INDEX('Crosswalk Particulates'!$E:$E,MATCH('2017 EPA Data'!$B5246,'Crosswalk Particulates'!$D:$D,0))</f>
        <v>0</v>
      </c>
      <c r="H5246" s="50">
        <f t="shared" si="81"/>
        <v>0</v>
      </c>
    </row>
    <row r="5247" spans="1:8" hidden="1" x14ac:dyDescent="0.25">
      <c r="A5247" s="31" t="s">
        <v>2477</v>
      </c>
      <c r="B5247" s="31" t="s">
        <v>2729</v>
      </c>
      <c r="C5247" s="31" t="s">
        <v>2408</v>
      </c>
      <c r="D5247" s="47">
        <v>4.2799999999999998E-2</v>
      </c>
      <c r="E5247" s="31" t="s">
        <v>2409</v>
      </c>
      <c r="F5247" s="35" t="str">
        <f>INDEX('Crosswalk Particulates'!$B:$B,MATCH('2017 EPA Data'!A5247,'Crosswalk Particulates'!$A:$A,0))</f>
        <v>process-other-industry</v>
      </c>
      <c r="G5247" s="39">
        <f>INDEX('Crosswalk Particulates'!$E:$E,MATCH('2017 EPA Data'!$B5247,'Crosswalk Particulates'!$D:$D,0))</f>
        <v>0</v>
      </c>
      <c r="H5247" s="50">
        <f t="shared" si="81"/>
        <v>0</v>
      </c>
    </row>
    <row r="5248" spans="1:8" hidden="1" x14ac:dyDescent="0.25">
      <c r="A5248" s="31" t="s">
        <v>2438</v>
      </c>
      <c r="B5248" s="31" t="s">
        <v>2505</v>
      </c>
      <c r="C5248" s="31" t="s">
        <v>2408</v>
      </c>
      <c r="D5248" s="47">
        <v>4.2216155599999999E-2</v>
      </c>
      <c r="E5248" s="31" t="s">
        <v>2409</v>
      </c>
      <c r="F5248" s="35" t="str">
        <f>INDEX('Crosswalk Particulates'!$B:$B,MATCH('2017 EPA Data'!A5248,'Crosswalk Particulates'!$A:$A,0))</f>
        <v>process-other-industry</v>
      </c>
      <c r="G5248" s="39">
        <f>INDEX('Crosswalk Particulates'!$E:$E,MATCH('2017 EPA Data'!$B5248,'Crosswalk Particulates'!$D:$D,0))</f>
        <v>0</v>
      </c>
      <c r="H5248" s="50">
        <f t="shared" si="81"/>
        <v>0</v>
      </c>
    </row>
    <row r="5249" spans="1:8" hidden="1" x14ac:dyDescent="0.25">
      <c r="A5249" s="31" t="s">
        <v>2614</v>
      </c>
      <c r="B5249" s="31" t="s">
        <v>2533</v>
      </c>
      <c r="C5249" s="31" t="s">
        <v>2408</v>
      </c>
      <c r="D5249" s="47">
        <v>4.1769777600000002E-2</v>
      </c>
      <c r="E5249" s="31" t="s">
        <v>2409</v>
      </c>
      <c r="F5249" s="35" t="str">
        <f>INDEX('Crosswalk Particulates'!$B:$B,MATCH('2017 EPA Data'!A5249,'Crosswalk Particulates'!$A:$A,0))</f>
        <v>Residential Buildings Sector</v>
      </c>
      <c r="G5249" s="39">
        <f>INDEX('Crosswalk Particulates'!$E:$E,MATCH('2017 EPA Data'!$B5249,'Crosswalk Particulates'!$D:$D,0))</f>
        <v>0</v>
      </c>
      <c r="H5249" s="50">
        <f t="shared" si="81"/>
        <v>0</v>
      </c>
    </row>
    <row r="5250" spans="1:8" hidden="1" x14ac:dyDescent="0.25">
      <c r="A5250" s="31" t="s">
        <v>2460</v>
      </c>
      <c r="B5250" s="31" t="s">
        <v>2488</v>
      </c>
      <c r="C5250" s="31" t="s">
        <v>2412</v>
      </c>
      <c r="D5250" s="47">
        <v>4.1680000000000002E-2</v>
      </c>
      <c r="E5250" s="31" t="s">
        <v>2413</v>
      </c>
      <c r="F5250" s="35" t="str">
        <f>INDEX('Crosswalk Particulates'!$B:$B,MATCH('2017 EPA Data'!A5250,'Crosswalk Particulates'!$A:$A,0))</f>
        <v>Transportation Sector</v>
      </c>
      <c r="G5250" s="39" t="str">
        <f>INDEX('Crosswalk Particulates'!$E:$E,MATCH('2017 EPA Data'!$B5250,'Crosswalk Particulates'!$D:$D,0))</f>
        <v>CH4</v>
      </c>
      <c r="H5250" s="50">
        <f t="shared" si="81"/>
        <v>37811.504930554926</v>
      </c>
    </row>
    <row r="5251" spans="1:8" hidden="1" x14ac:dyDescent="0.25">
      <c r="A5251" s="31" t="s">
        <v>2437</v>
      </c>
      <c r="B5251" s="31" t="s">
        <v>2626</v>
      </c>
      <c r="C5251" s="31" t="s">
        <v>2408</v>
      </c>
      <c r="D5251" s="47">
        <v>4.0980000000000003E-2</v>
      </c>
      <c r="E5251" s="31" t="s">
        <v>2409</v>
      </c>
      <c r="F5251" s="35" t="str">
        <f>INDEX('Crosswalk Particulates'!$B:$B,MATCH('2017 EPA Data'!A5251,'Crosswalk Particulates'!$A:$A,0))</f>
        <v>process-other-industry</v>
      </c>
      <c r="G5251" s="39">
        <f>INDEX('Crosswalk Particulates'!$E:$E,MATCH('2017 EPA Data'!$B5251,'Crosswalk Particulates'!$D:$D,0))</f>
        <v>0</v>
      </c>
      <c r="H5251" s="50">
        <f t="shared" si="81"/>
        <v>0</v>
      </c>
    </row>
    <row r="5252" spans="1:8" hidden="1" x14ac:dyDescent="0.25">
      <c r="A5252" s="31" t="s">
        <v>2546</v>
      </c>
      <c r="B5252" s="31" t="s">
        <v>2519</v>
      </c>
      <c r="C5252" s="31" t="s">
        <v>2408</v>
      </c>
      <c r="D5252" s="47">
        <v>4.0397139535569997E-2</v>
      </c>
      <c r="E5252" s="31" t="s">
        <v>2409</v>
      </c>
      <c r="F5252" s="35" t="str">
        <f>INDEX('Crosswalk Particulates'!$B:$B,MATCH('2017 EPA Data'!A5252,'Crosswalk Particulates'!$A:$A,0))</f>
        <v>Commercial Buildings Sector</v>
      </c>
      <c r="G5252" s="39">
        <f>INDEX('Crosswalk Particulates'!$E:$E,MATCH('2017 EPA Data'!$B5252,'Crosswalk Particulates'!$D:$D,0))</f>
        <v>0</v>
      </c>
      <c r="H5252" s="50">
        <f t="shared" ref="H5252:H5315" si="82">IF(E5252="TON",D5252/metricton_to_shortton,0)*10^6</f>
        <v>0</v>
      </c>
    </row>
    <row r="5253" spans="1:8" hidden="1" x14ac:dyDescent="0.25">
      <c r="A5253" s="31" t="s">
        <v>2483</v>
      </c>
      <c r="B5253" s="31" t="s">
        <v>2579</v>
      </c>
      <c r="C5253" s="31" t="s">
        <v>2408</v>
      </c>
      <c r="D5253" s="47">
        <v>4.0356000000000003E-2</v>
      </c>
      <c r="E5253" s="31" t="s">
        <v>2409</v>
      </c>
      <c r="F5253" s="35" t="str">
        <f>INDEX('Crosswalk Particulates'!$B:$B,MATCH('2017 EPA Data'!A5253,'Crosswalk Particulates'!$A:$A,0))</f>
        <v>process-ngps-industry</v>
      </c>
      <c r="G5253" s="39">
        <f>INDEX('Crosswalk Particulates'!$E:$E,MATCH('2017 EPA Data'!$B5253,'Crosswalk Particulates'!$D:$D,0))</f>
        <v>0</v>
      </c>
      <c r="H5253" s="50">
        <f t="shared" si="82"/>
        <v>0</v>
      </c>
    </row>
    <row r="5254" spans="1:8" hidden="1" x14ac:dyDescent="0.25">
      <c r="A5254" s="31" t="s">
        <v>2410</v>
      </c>
      <c r="B5254" s="31" t="s">
        <v>2708</v>
      </c>
      <c r="C5254" s="31" t="s">
        <v>2408</v>
      </c>
      <c r="D5254" s="47">
        <v>0.04</v>
      </c>
      <c r="E5254" s="31" t="s">
        <v>2409</v>
      </c>
      <c r="F5254" s="35" t="str">
        <f>INDEX('Crosswalk Particulates'!$B:$B,MATCH('2017 EPA Data'!A5254,'Crosswalk Particulates'!$A:$A,0))</f>
        <v>process-other-industry</v>
      </c>
      <c r="G5254" s="39">
        <f>INDEX('Crosswalk Particulates'!$E:$E,MATCH('2017 EPA Data'!$B5254,'Crosswalk Particulates'!$D:$D,0))</f>
        <v>0</v>
      </c>
      <c r="H5254" s="50">
        <f t="shared" si="82"/>
        <v>0</v>
      </c>
    </row>
    <row r="5255" spans="1:8" hidden="1" x14ac:dyDescent="0.25">
      <c r="A5255" s="31" t="s">
        <v>2410</v>
      </c>
      <c r="B5255" s="31" t="s">
        <v>2760</v>
      </c>
      <c r="C5255" s="31" t="s">
        <v>2408</v>
      </c>
      <c r="D5255" s="47">
        <v>3.9E-2</v>
      </c>
      <c r="E5255" s="31" t="s">
        <v>2409</v>
      </c>
      <c r="F5255" s="35" t="str">
        <f>INDEX('Crosswalk Particulates'!$B:$B,MATCH('2017 EPA Data'!A5255,'Crosswalk Particulates'!$A:$A,0))</f>
        <v>process-other-industry</v>
      </c>
      <c r="G5255" s="39">
        <f>INDEX('Crosswalk Particulates'!$E:$E,MATCH('2017 EPA Data'!$B5255,'Crosswalk Particulates'!$D:$D,0))</f>
        <v>0</v>
      </c>
      <c r="H5255" s="50">
        <f t="shared" si="82"/>
        <v>0</v>
      </c>
    </row>
    <row r="5256" spans="1:8" hidden="1" x14ac:dyDescent="0.25">
      <c r="A5256" s="31" t="s">
        <v>2498</v>
      </c>
      <c r="B5256" s="31" t="s">
        <v>2542</v>
      </c>
      <c r="C5256" s="31" t="s">
        <v>2408</v>
      </c>
      <c r="D5256" s="47">
        <v>3.8846441000000002E-2</v>
      </c>
      <c r="E5256" s="31" t="s">
        <v>2409</v>
      </c>
      <c r="F5256" s="35" t="str">
        <f>INDEX('Crosswalk Particulates'!$B:$B,MATCH('2017 EPA Data'!A5256,'Crosswalk Particulates'!$A:$A,0))</f>
        <v>process-cement-industry</v>
      </c>
      <c r="G5256" s="39">
        <f>INDEX('Crosswalk Particulates'!$E:$E,MATCH('2017 EPA Data'!$B5256,'Crosswalk Particulates'!$D:$D,0))</f>
        <v>0</v>
      </c>
      <c r="H5256" s="50">
        <f t="shared" si="82"/>
        <v>0</v>
      </c>
    </row>
    <row r="5257" spans="1:8" hidden="1" x14ac:dyDescent="0.25">
      <c r="A5257" s="31" t="s">
        <v>2498</v>
      </c>
      <c r="B5257" s="31" t="s">
        <v>2626</v>
      </c>
      <c r="C5257" s="31" t="s">
        <v>2408</v>
      </c>
      <c r="D5257" s="47">
        <v>3.8846441000000002E-2</v>
      </c>
      <c r="E5257" s="31" t="s">
        <v>2409</v>
      </c>
      <c r="F5257" s="35" t="str">
        <f>INDEX('Crosswalk Particulates'!$B:$B,MATCH('2017 EPA Data'!A5257,'Crosswalk Particulates'!$A:$A,0))</f>
        <v>process-cement-industry</v>
      </c>
      <c r="G5257" s="39">
        <f>INDEX('Crosswalk Particulates'!$E:$E,MATCH('2017 EPA Data'!$B5257,'Crosswalk Particulates'!$D:$D,0))</f>
        <v>0</v>
      </c>
      <c r="H5257" s="50">
        <f t="shared" si="82"/>
        <v>0</v>
      </c>
    </row>
    <row r="5258" spans="1:8" hidden="1" x14ac:dyDescent="0.25">
      <c r="A5258" s="31" t="s">
        <v>2486</v>
      </c>
      <c r="B5258" s="31" t="s">
        <v>2534</v>
      </c>
      <c r="C5258" s="31" t="s">
        <v>2408</v>
      </c>
      <c r="D5258" s="47">
        <v>3.8620025799999999E-2</v>
      </c>
      <c r="E5258" s="31" t="s">
        <v>2409</v>
      </c>
      <c r="F5258" s="35" t="str">
        <f>INDEX('Crosswalk Particulates'!$B:$B,MATCH('2017 EPA Data'!A5258,'Crosswalk Particulates'!$A:$A,0))</f>
        <v>process-other-industry</v>
      </c>
      <c r="G5258" s="39">
        <f>INDEX('Crosswalk Particulates'!$E:$E,MATCH('2017 EPA Data'!$B5258,'Crosswalk Particulates'!$D:$D,0))</f>
        <v>0</v>
      </c>
      <c r="H5258" s="50">
        <f t="shared" si="82"/>
        <v>0</v>
      </c>
    </row>
    <row r="5259" spans="1:8" hidden="1" x14ac:dyDescent="0.25">
      <c r="A5259" s="31" t="s">
        <v>2486</v>
      </c>
      <c r="B5259" s="31" t="s">
        <v>2666</v>
      </c>
      <c r="C5259" s="31" t="s">
        <v>2408</v>
      </c>
      <c r="D5259" s="47">
        <v>3.8620022900000002E-2</v>
      </c>
      <c r="E5259" s="31" t="s">
        <v>2409</v>
      </c>
      <c r="F5259" s="35" t="str">
        <f>INDEX('Crosswalk Particulates'!$B:$B,MATCH('2017 EPA Data'!A5259,'Crosswalk Particulates'!$A:$A,0))</f>
        <v>process-other-industry</v>
      </c>
      <c r="G5259" s="39">
        <f>INDEX('Crosswalk Particulates'!$E:$E,MATCH('2017 EPA Data'!$B5259,'Crosswalk Particulates'!$D:$D,0))</f>
        <v>0</v>
      </c>
      <c r="H5259" s="50">
        <f t="shared" si="82"/>
        <v>0</v>
      </c>
    </row>
    <row r="5260" spans="1:8" hidden="1" x14ac:dyDescent="0.25">
      <c r="A5260" s="31" t="s">
        <v>2538</v>
      </c>
      <c r="B5260" s="31" t="s">
        <v>2439</v>
      </c>
      <c r="C5260" s="31" t="s">
        <v>2408</v>
      </c>
      <c r="D5260" s="47">
        <v>3.8599590000000003E-2</v>
      </c>
      <c r="E5260" s="31" t="s">
        <v>2409</v>
      </c>
      <c r="F5260" s="35" t="str">
        <f>INDEX('Crosswalk Particulates'!$B:$B,MATCH('2017 EPA Data'!A5260,'Crosswalk Particulates'!$A:$A,0))</f>
        <v>process-mining-industry</v>
      </c>
      <c r="G5260" s="39">
        <f>INDEX('Crosswalk Particulates'!$E:$E,MATCH('2017 EPA Data'!$B5260,'Crosswalk Particulates'!$D:$D,0))</f>
        <v>0</v>
      </c>
      <c r="H5260" s="50">
        <f t="shared" si="82"/>
        <v>0</v>
      </c>
    </row>
    <row r="5261" spans="1:8" hidden="1" x14ac:dyDescent="0.25">
      <c r="A5261" s="31" t="s">
        <v>2469</v>
      </c>
      <c r="B5261" s="31" t="s">
        <v>2674</v>
      </c>
      <c r="C5261" s="31" t="s">
        <v>2408</v>
      </c>
      <c r="D5261" s="47">
        <v>3.8240000000000003E-2</v>
      </c>
      <c r="E5261" s="31" t="s">
        <v>2409</v>
      </c>
      <c r="F5261" s="35" t="str">
        <f>INDEX('Crosswalk Particulates'!$B:$B,MATCH('2017 EPA Data'!A5261,'Crosswalk Particulates'!$A:$A,0))</f>
        <v>process-chemicals-industry</v>
      </c>
      <c r="G5261" s="39">
        <f>INDEX('Crosswalk Particulates'!$E:$E,MATCH('2017 EPA Data'!$B5261,'Crosswalk Particulates'!$D:$D,0))</f>
        <v>0</v>
      </c>
      <c r="H5261" s="50">
        <f t="shared" si="82"/>
        <v>0</v>
      </c>
    </row>
    <row r="5262" spans="1:8" hidden="1" x14ac:dyDescent="0.25">
      <c r="A5262" s="31" t="s">
        <v>2556</v>
      </c>
      <c r="B5262" s="31" t="s">
        <v>2626</v>
      </c>
      <c r="C5262" s="31" t="s">
        <v>2408</v>
      </c>
      <c r="D5262" s="47">
        <v>3.8002934591284003E-2</v>
      </c>
      <c r="E5262" s="31" t="s">
        <v>2409</v>
      </c>
      <c r="F5262" s="35" t="str">
        <f>INDEX('Crosswalk Particulates'!$B:$B,MATCH('2017 EPA Data'!A5262,'Crosswalk Particulates'!$A:$A,0))</f>
        <v>Commercial Buildings Sector</v>
      </c>
      <c r="G5262" s="39">
        <f>INDEX('Crosswalk Particulates'!$E:$E,MATCH('2017 EPA Data'!$B5262,'Crosswalk Particulates'!$D:$D,0))</f>
        <v>0</v>
      </c>
      <c r="H5262" s="50">
        <f t="shared" si="82"/>
        <v>0</v>
      </c>
    </row>
    <row r="5263" spans="1:8" hidden="1" x14ac:dyDescent="0.25">
      <c r="A5263" s="31" t="s">
        <v>2555</v>
      </c>
      <c r="B5263" s="31" t="s">
        <v>2596</v>
      </c>
      <c r="C5263" s="31" t="s">
        <v>2408</v>
      </c>
      <c r="D5263" s="47">
        <v>3.7999999999999999E-2</v>
      </c>
      <c r="E5263" s="31" t="s">
        <v>2409</v>
      </c>
      <c r="F5263" s="35" t="str">
        <f>INDEX('Crosswalk Particulates'!$B:$B,MATCH('2017 EPA Data'!A5263,'Crosswalk Particulates'!$A:$A,0))</f>
        <v>Commercial Buildings Sector</v>
      </c>
      <c r="G5263" s="39">
        <f>INDEX('Crosswalk Particulates'!$E:$E,MATCH('2017 EPA Data'!$B5263,'Crosswalk Particulates'!$D:$D,0))</f>
        <v>0</v>
      </c>
      <c r="H5263" s="50">
        <f t="shared" si="82"/>
        <v>0</v>
      </c>
    </row>
    <row r="5264" spans="1:8" hidden="1" x14ac:dyDescent="0.25">
      <c r="A5264" s="31" t="s">
        <v>2438</v>
      </c>
      <c r="B5264" s="31" t="s">
        <v>2519</v>
      </c>
      <c r="C5264" s="31" t="s">
        <v>2408</v>
      </c>
      <c r="D5264" s="47">
        <v>3.7645010100000001E-2</v>
      </c>
      <c r="E5264" s="31" t="s">
        <v>2409</v>
      </c>
      <c r="F5264" s="35" t="str">
        <f>INDEX('Crosswalk Particulates'!$B:$B,MATCH('2017 EPA Data'!A5264,'Crosswalk Particulates'!$A:$A,0))</f>
        <v>process-other-industry</v>
      </c>
      <c r="G5264" s="39">
        <f>INDEX('Crosswalk Particulates'!$E:$E,MATCH('2017 EPA Data'!$B5264,'Crosswalk Particulates'!$D:$D,0))</f>
        <v>0</v>
      </c>
      <c r="H5264" s="50">
        <f t="shared" si="82"/>
        <v>0</v>
      </c>
    </row>
    <row r="5265" spans="1:8" hidden="1" x14ac:dyDescent="0.25">
      <c r="A5265" s="31" t="s">
        <v>2476</v>
      </c>
      <c r="B5265" s="31" t="s">
        <v>2544</v>
      </c>
      <c r="C5265" s="31" t="s">
        <v>2408</v>
      </c>
      <c r="D5265" s="47">
        <v>3.6643606525839999E-2</v>
      </c>
      <c r="E5265" s="31" t="s">
        <v>2409</v>
      </c>
      <c r="F5265" s="35" t="str">
        <f>INDEX('Crosswalk Particulates'!$B:$B,MATCH('2017 EPA Data'!A5265,'Crosswalk Particulates'!$A:$A,0))</f>
        <v>process-other-industry</v>
      </c>
      <c r="G5265" s="39">
        <f>INDEX('Crosswalk Particulates'!$E:$E,MATCH('2017 EPA Data'!$B5265,'Crosswalk Particulates'!$D:$D,0))</f>
        <v>0</v>
      </c>
      <c r="H5265" s="50">
        <f t="shared" si="82"/>
        <v>0</v>
      </c>
    </row>
    <row r="5266" spans="1:8" hidden="1" x14ac:dyDescent="0.25">
      <c r="A5266" s="31" t="s">
        <v>2493</v>
      </c>
      <c r="B5266" s="31" t="s">
        <v>2519</v>
      </c>
      <c r="C5266" s="31" t="s">
        <v>2408</v>
      </c>
      <c r="D5266" s="47">
        <v>3.5445830514999999E-2</v>
      </c>
      <c r="E5266" s="31" t="s">
        <v>2409</v>
      </c>
      <c r="F5266" s="35" t="str">
        <f>INDEX('Crosswalk Particulates'!$B:$B,MATCH('2017 EPA Data'!A5266,'Crosswalk Particulates'!$A:$A,0))</f>
        <v>process-other-industry</v>
      </c>
      <c r="G5266" s="39">
        <f>INDEX('Crosswalk Particulates'!$E:$E,MATCH('2017 EPA Data'!$B5266,'Crosswalk Particulates'!$D:$D,0))</f>
        <v>0</v>
      </c>
      <c r="H5266" s="50">
        <f t="shared" si="82"/>
        <v>0</v>
      </c>
    </row>
    <row r="5267" spans="1:8" hidden="1" x14ac:dyDescent="0.25">
      <c r="A5267" s="31" t="s">
        <v>2437</v>
      </c>
      <c r="B5267" s="31" t="s">
        <v>2517</v>
      </c>
      <c r="C5267" s="31" t="s">
        <v>2408</v>
      </c>
      <c r="D5267" s="47">
        <v>3.5380000000000002E-2</v>
      </c>
      <c r="E5267" s="31" t="s">
        <v>2409</v>
      </c>
      <c r="F5267" s="35" t="str">
        <f>INDEX('Crosswalk Particulates'!$B:$B,MATCH('2017 EPA Data'!A5267,'Crosswalk Particulates'!$A:$A,0))</f>
        <v>process-other-industry</v>
      </c>
      <c r="G5267" s="39">
        <f>INDEX('Crosswalk Particulates'!$E:$E,MATCH('2017 EPA Data'!$B5267,'Crosswalk Particulates'!$D:$D,0))</f>
        <v>0</v>
      </c>
      <c r="H5267" s="50">
        <f t="shared" si="82"/>
        <v>0</v>
      </c>
    </row>
    <row r="5268" spans="1:8" hidden="1" x14ac:dyDescent="0.25">
      <c r="A5268" s="31" t="s">
        <v>2442</v>
      </c>
      <c r="B5268" s="31" t="s">
        <v>2634</v>
      </c>
      <c r="C5268" s="31" t="s">
        <v>2408</v>
      </c>
      <c r="D5268" s="47">
        <v>3.44E-2</v>
      </c>
      <c r="E5268" s="31" t="s">
        <v>2409</v>
      </c>
      <c r="F5268" s="35" t="str">
        <f>INDEX('Crosswalk Particulates'!$B:$B,MATCH('2017 EPA Data'!A5268,'Crosswalk Particulates'!$A:$A,0))</f>
        <v>industry-fuel-natural gas</v>
      </c>
      <c r="G5268" s="39">
        <f>INDEX('Crosswalk Particulates'!$E:$E,MATCH('2017 EPA Data'!$B5268,'Crosswalk Particulates'!$D:$D,0))</f>
        <v>0</v>
      </c>
      <c r="H5268" s="50">
        <f t="shared" si="82"/>
        <v>0</v>
      </c>
    </row>
    <row r="5269" spans="1:8" hidden="1" x14ac:dyDescent="0.25">
      <c r="A5269" s="31" t="s">
        <v>2510</v>
      </c>
      <c r="B5269" s="31" t="s">
        <v>2672</v>
      </c>
      <c r="C5269" s="31" t="s">
        <v>2408</v>
      </c>
      <c r="D5269" s="47">
        <v>3.41664E-2</v>
      </c>
      <c r="E5269" s="31" t="s">
        <v>2409</v>
      </c>
      <c r="F5269" s="35" t="str">
        <f>INDEX('Crosswalk Particulates'!$B:$B,MATCH('2017 EPA Data'!A5269,'Crosswalk Particulates'!$A:$A,0))</f>
        <v>process-iron and steel-industry</v>
      </c>
      <c r="G5269" s="39">
        <f>INDEX('Crosswalk Particulates'!$E:$E,MATCH('2017 EPA Data'!$B5269,'Crosswalk Particulates'!$D:$D,0))</f>
        <v>0</v>
      </c>
      <c r="H5269" s="50">
        <f t="shared" si="82"/>
        <v>0</v>
      </c>
    </row>
    <row r="5270" spans="1:8" hidden="1" x14ac:dyDescent="0.25">
      <c r="A5270" s="31" t="s">
        <v>2614</v>
      </c>
      <c r="B5270" s="31" t="s">
        <v>2643</v>
      </c>
      <c r="C5270" s="31" t="s">
        <v>2408</v>
      </c>
      <c r="D5270" s="47">
        <v>3.3982191799999999E-2</v>
      </c>
      <c r="E5270" s="31" t="s">
        <v>2409</v>
      </c>
      <c r="F5270" s="35" t="str">
        <f>INDEX('Crosswalk Particulates'!$B:$B,MATCH('2017 EPA Data'!A5270,'Crosswalk Particulates'!$A:$A,0))</f>
        <v>Residential Buildings Sector</v>
      </c>
      <c r="G5270" s="39">
        <f>INDEX('Crosswalk Particulates'!$E:$E,MATCH('2017 EPA Data'!$B5270,'Crosswalk Particulates'!$D:$D,0))</f>
        <v>0</v>
      </c>
      <c r="H5270" s="50">
        <f t="shared" si="82"/>
        <v>0</v>
      </c>
    </row>
    <row r="5271" spans="1:8" hidden="1" x14ac:dyDescent="0.25">
      <c r="A5271" s="31" t="s">
        <v>2546</v>
      </c>
      <c r="B5271" s="31" t="s">
        <v>2528</v>
      </c>
      <c r="C5271" s="31" t="s">
        <v>2408</v>
      </c>
      <c r="D5271" s="47">
        <v>3.3911271150700001E-2</v>
      </c>
      <c r="E5271" s="31" t="s">
        <v>2409</v>
      </c>
      <c r="F5271" s="35" t="str">
        <f>INDEX('Crosswalk Particulates'!$B:$B,MATCH('2017 EPA Data'!A5271,'Crosswalk Particulates'!$A:$A,0))</f>
        <v>Commercial Buildings Sector</v>
      </c>
      <c r="G5271" s="39">
        <f>INDEX('Crosswalk Particulates'!$E:$E,MATCH('2017 EPA Data'!$B5271,'Crosswalk Particulates'!$D:$D,0))</f>
        <v>0</v>
      </c>
      <c r="H5271" s="50">
        <f t="shared" si="82"/>
        <v>0</v>
      </c>
    </row>
    <row r="5272" spans="1:8" hidden="1" x14ac:dyDescent="0.25">
      <c r="A5272" s="31" t="s">
        <v>2410</v>
      </c>
      <c r="B5272" s="31" t="s">
        <v>2718</v>
      </c>
      <c r="C5272" s="31" t="s">
        <v>2408</v>
      </c>
      <c r="D5272" s="47">
        <v>3.3889787401000002E-2</v>
      </c>
      <c r="E5272" s="31" t="s">
        <v>2409</v>
      </c>
      <c r="F5272" s="35" t="str">
        <f>INDEX('Crosswalk Particulates'!$B:$B,MATCH('2017 EPA Data'!A5272,'Crosswalk Particulates'!$A:$A,0))</f>
        <v>process-other-industry</v>
      </c>
      <c r="G5272" s="39">
        <f>INDEX('Crosswalk Particulates'!$E:$E,MATCH('2017 EPA Data'!$B5272,'Crosswalk Particulates'!$D:$D,0))</f>
        <v>0</v>
      </c>
      <c r="H5272" s="50">
        <f t="shared" si="82"/>
        <v>0</v>
      </c>
    </row>
    <row r="5273" spans="1:8" hidden="1" x14ac:dyDescent="0.25">
      <c r="A5273" s="31" t="s">
        <v>2493</v>
      </c>
      <c r="B5273" s="31" t="s">
        <v>2610</v>
      </c>
      <c r="C5273" s="31" t="s">
        <v>2408</v>
      </c>
      <c r="D5273" s="47">
        <v>3.3599999999999998E-2</v>
      </c>
      <c r="E5273" s="31" t="s">
        <v>2409</v>
      </c>
      <c r="F5273" s="35" t="str">
        <f>INDEX('Crosswalk Particulates'!$B:$B,MATCH('2017 EPA Data'!A5273,'Crosswalk Particulates'!$A:$A,0))</f>
        <v>process-other-industry</v>
      </c>
      <c r="G5273" s="39">
        <f>INDEX('Crosswalk Particulates'!$E:$E,MATCH('2017 EPA Data'!$B5273,'Crosswalk Particulates'!$D:$D,0))</f>
        <v>0</v>
      </c>
      <c r="H5273" s="50">
        <f t="shared" si="82"/>
        <v>0</v>
      </c>
    </row>
    <row r="5274" spans="1:8" hidden="1" x14ac:dyDescent="0.25">
      <c r="A5274" s="31" t="s">
        <v>2437</v>
      </c>
      <c r="B5274" s="31" t="s">
        <v>2607</v>
      </c>
      <c r="D5274" s="47">
        <v>3.3349824884880003E-2</v>
      </c>
      <c r="E5274" s="31" t="s">
        <v>2413</v>
      </c>
      <c r="F5274" s="35" t="str">
        <f>INDEX('Crosswalk Particulates'!$B:$B,MATCH('2017 EPA Data'!A5274,'Crosswalk Particulates'!$A:$A,0))</f>
        <v>process-other-industry</v>
      </c>
      <c r="G5274" s="39" t="str">
        <f>INDEX('Crosswalk Particulates'!$E:$E,MATCH('2017 EPA Data'!$B5274,'Crosswalk Particulates'!$D:$D,0))</f>
        <v>BC</v>
      </c>
      <c r="H5274" s="50">
        <f t="shared" si="82"/>
        <v>30254.48819740364</v>
      </c>
    </row>
    <row r="5275" spans="1:8" hidden="1" x14ac:dyDescent="0.25">
      <c r="A5275" s="31" t="s">
        <v>2444</v>
      </c>
      <c r="B5275" s="31" t="s">
        <v>2495</v>
      </c>
      <c r="C5275" s="31" t="s">
        <v>2408</v>
      </c>
      <c r="D5275" s="47">
        <v>3.3000000000000002E-2</v>
      </c>
      <c r="E5275" s="31" t="s">
        <v>2409</v>
      </c>
      <c r="F5275" s="35" t="str">
        <f>INDEX('Crosswalk Particulates'!$B:$B,MATCH('2017 EPA Data'!A5275,'Crosswalk Particulates'!$A:$A,0))</f>
        <v>process-other-industry</v>
      </c>
      <c r="G5275" s="39">
        <f>INDEX('Crosswalk Particulates'!$E:$E,MATCH('2017 EPA Data'!$B5275,'Crosswalk Particulates'!$D:$D,0))</f>
        <v>0</v>
      </c>
      <c r="H5275" s="50">
        <f t="shared" si="82"/>
        <v>0</v>
      </c>
    </row>
    <row r="5276" spans="1:8" hidden="1" x14ac:dyDescent="0.25">
      <c r="A5276" s="31" t="s">
        <v>2499</v>
      </c>
      <c r="B5276" s="31" t="s">
        <v>2530</v>
      </c>
      <c r="C5276" s="31" t="s">
        <v>2408</v>
      </c>
      <c r="D5276" s="47">
        <v>3.2079999999999997E-2</v>
      </c>
      <c r="E5276" s="31" t="s">
        <v>2409</v>
      </c>
      <c r="F5276" s="35" t="str">
        <f>INDEX('Crosswalk Particulates'!$B:$B,MATCH('2017 EPA Data'!A5276,'Crosswalk Particulates'!$A:$A,0))</f>
        <v>Electricity Sector</v>
      </c>
      <c r="G5276" s="39">
        <f>INDEX('Crosswalk Particulates'!$E:$E,MATCH('2017 EPA Data'!$B5276,'Crosswalk Particulates'!$D:$D,0))</f>
        <v>0</v>
      </c>
      <c r="H5276" s="50">
        <f t="shared" si="82"/>
        <v>0</v>
      </c>
    </row>
    <row r="5277" spans="1:8" hidden="1" x14ac:dyDescent="0.25">
      <c r="A5277" s="31" t="s">
        <v>2444</v>
      </c>
      <c r="B5277" s="31" t="s">
        <v>2700</v>
      </c>
      <c r="C5277" s="31" t="s">
        <v>2408</v>
      </c>
      <c r="D5277" s="47">
        <v>3.2000000000000001E-2</v>
      </c>
      <c r="E5277" s="31" t="s">
        <v>2409</v>
      </c>
      <c r="F5277" s="35" t="str">
        <f>INDEX('Crosswalk Particulates'!$B:$B,MATCH('2017 EPA Data'!A5277,'Crosswalk Particulates'!$A:$A,0))</f>
        <v>process-other-industry</v>
      </c>
      <c r="G5277" s="39">
        <f>INDEX('Crosswalk Particulates'!$E:$E,MATCH('2017 EPA Data'!$B5277,'Crosswalk Particulates'!$D:$D,0))</f>
        <v>0</v>
      </c>
      <c r="H5277" s="50">
        <f t="shared" si="82"/>
        <v>0</v>
      </c>
    </row>
    <row r="5278" spans="1:8" hidden="1" x14ac:dyDescent="0.25">
      <c r="A5278" s="31" t="s">
        <v>2486</v>
      </c>
      <c r="B5278" s="31" t="s">
        <v>2752</v>
      </c>
      <c r="C5278" s="31" t="s">
        <v>2408</v>
      </c>
      <c r="D5278" s="47">
        <v>3.1879999999999999E-2</v>
      </c>
      <c r="E5278" s="31" t="s">
        <v>2409</v>
      </c>
      <c r="F5278" s="35" t="str">
        <f>INDEX('Crosswalk Particulates'!$B:$B,MATCH('2017 EPA Data'!A5278,'Crosswalk Particulates'!$A:$A,0))</f>
        <v>process-other-industry</v>
      </c>
      <c r="G5278" s="39">
        <f>INDEX('Crosswalk Particulates'!$E:$E,MATCH('2017 EPA Data'!$B5278,'Crosswalk Particulates'!$D:$D,0))</f>
        <v>0</v>
      </c>
      <c r="H5278" s="50">
        <f t="shared" si="82"/>
        <v>0</v>
      </c>
    </row>
    <row r="5279" spans="1:8" hidden="1" x14ac:dyDescent="0.25">
      <c r="A5279" s="31" t="s">
        <v>2499</v>
      </c>
      <c r="B5279" s="31" t="s">
        <v>2641</v>
      </c>
      <c r="C5279" s="31" t="s">
        <v>2408</v>
      </c>
      <c r="D5279" s="47">
        <v>3.1430880000000001E-2</v>
      </c>
      <c r="E5279" s="31" t="s">
        <v>2409</v>
      </c>
      <c r="F5279" s="35" t="str">
        <f>INDEX('Crosswalk Particulates'!$B:$B,MATCH('2017 EPA Data'!A5279,'Crosswalk Particulates'!$A:$A,0))</f>
        <v>Electricity Sector</v>
      </c>
      <c r="G5279" s="39">
        <f>INDEX('Crosswalk Particulates'!$E:$E,MATCH('2017 EPA Data'!$B5279,'Crosswalk Particulates'!$D:$D,0))</f>
        <v>0</v>
      </c>
      <c r="H5279" s="50">
        <f t="shared" si="82"/>
        <v>0</v>
      </c>
    </row>
    <row r="5280" spans="1:8" hidden="1" x14ac:dyDescent="0.25">
      <c r="A5280" s="31" t="s">
        <v>2421</v>
      </c>
      <c r="B5280" s="31" t="s">
        <v>2623</v>
      </c>
      <c r="D5280" s="47">
        <v>3.1360264401600002E-2</v>
      </c>
      <c r="E5280" s="31" t="s">
        <v>2413</v>
      </c>
      <c r="F5280" s="35" t="str">
        <f>INDEX('Crosswalk Particulates'!$B:$B,MATCH('2017 EPA Data'!A5280,'Crosswalk Particulates'!$A:$A,0))</f>
        <v>process-other-industry</v>
      </c>
      <c r="G5280" s="39">
        <f>INDEX('Crosswalk Particulates'!$E:$E,MATCH('2017 EPA Data'!$B5280,'Crosswalk Particulates'!$D:$D,0))</f>
        <v>0</v>
      </c>
      <c r="H5280" s="50">
        <f t="shared" si="82"/>
        <v>28449.587141185333</v>
      </c>
    </row>
    <row r="5281" spans="1:8" hidden="1" x14ac:dyDescent="0.25">
      <c r="A5281" s="31" t="s">
        <v>2456</v>
      </c>
      <c r="B5281" s="31" t="s">
        <v>2752</v>
      </c>
      <c r="C5281" s="31" t="s">
        <v>2408</v>
      </c>
      <c r="D5281" s="47">
        <v>3.0859999999999999E-2</v>
      </c>
      <c r="E5281" s="31" t="s">
        <v>2409</v>
      </c>
      <c r="F5281" s="35" t="str">
        <f>INDEX('Crosswalk Particulates'!$B:$B,MATCH('2017 EPA Data'!A5281,'Crosswalk Particulates'!$A:$A,0))</f>
        <v>Electricity Sector</v>
      </c>
      <c r="G5281" s="39">
        <f>INDEX('Crosswalk Particulates'!$E:$E,MATCH('2017 EPA Data'!$B5281,'Crosswalk Particulates'!$D:$D,0))</f>
        <v>0</v>
      </c>
      <c r="H5281" s="50">
        <f t="shared" si="82"/>
        <v>0</v>
      </c>
    </row>
    <row r="5282" spans="1:8" hidden="1" x14ac:dyDescent="0.25">
      <c r="A5282" s="31" t="s">
        <v>2520</v>
      </c>
      <c r="B5282" s="31" t="s">
        <v>2665</v>
      </c>
      <c r="C5282" s="31" t="s">
        <v>2408</v>
      </c>
      <c r="D5282" s="47">
        <v>3.0599999999999999E-2</v>
      </c>
      <c r="E5282" s="31" t="s">
        <v>2409</v>
      </c>
      <c r="F5282" s="35" t="str">
        <f>INDEX('Crosswalk Particulates'!$B:$B,MATCH('2017 EPA Data'!A5282,'Crosswalk Particulates'!$A:$A,0))</f>
        <v>industry-fuel-oil</v>
      </c>
      <c r="G5282" s="39">
        <f>INDEX('Crosswalk Particulates'!$E:$E,MATCH('2017 EPA Data'!$B5282,'Crosswalk Particulates'!$D:$D,0))</f>
        <v>0</v>
      </c>
      <c r="H5282" s="50">
        <f t="shared" si="82"/>
        <v>0</v>
      </c>
    </row>
    <row r="5283" spans="1:8" hidden="1" x14ac:dyDescent="0.25">
      <c r="A5283" s="31" t="s">
        <v>2614</v>
      </c>
      <c r="B5283" s="31" t="s">
        <v>2464</v>
      </c>
      <c r="C5283" s="31" t="s">
        <v>2408</v>
      </c>
      <c r="D5283" s="47">
        <v>3.0442380240000001E-2</v>
      </c>
      <c r="E5283" s="31" t="s">
        <v>2409</v>
      </c>
      <c r="F5283" s="35" t="str">
        <f>INDEX('Crosswalk Particulates'!$B:$B,MATCH('2017 EPA Data'!A5283,'Crosswalk Particulates'!$A:$A,0))</f>
        <v>Residential Buildings Sector</v>
      </c>
      <c r="G5283" s="39">
        <f>INDEX('Crosswalk Particulates'!$E:$E,MATCH('2017 EPA Data'!$B5283,'Crosswalk Particulates'!$D:$D,0))</f>
        <v>0</v>
      </c>
      <c r="H5283" s="50">
        <f t="shared" si="82"/>
        <v>0</v>
      </c>
    </row>
    <row r="5284" spans="1:8" hidden="1" x14ac:dyDescent="0.25">
      <c r="A5284" s="31" t="s">
        <v>2493</v>
      </c>
      <c r="B5284" s="31" t="s">
        <v>2586</v>
      </c>
      <c r="C5284" s="31" t="s">
        <v>2408</v>
      </c>
      <c r="D5284" s="47">
        <v>3.0410143575E-2</v>
      </c>
      <c r="E5284" s="31" t="s">
        <v>2409</v>
      </c>
      <c r="F5284" s="35" t="str">
        <f>INDEX('Crosswalk Particulates'!$B:$B,MATCH('2017 EPA Data'!A5284,'Crosswalk Particulates'!$A:$A,0))</f>
        <v>process-other-industry</v>
      </c>
      <c r="G5284" s="39">
        <f>INDEX('Crosswalk Particulates'!$E:$E,MATCH('2017 EPA Data'!$B5284,'Crosswalk Particulates'!$D:$D,0))</f>
        <v>0</v>
      </c>
      <c r="H5284" s="50">
        <f t="shared" si="82"/>
        <v>0</v>
      </c>
    </row>
    <row r="5285" spans="1:8" hidden="1" x14ac:dyDescent="0.25">
      <c r="A5285" s="31" t="s">
        <v>2555</v>
      </c>
      <c r="B5285" s="31" t="s">
        <v>2668</v>
      </c>
      <c r="C5285" s="31" t="s">
        <v>2408</v>
      </c>
      <c r="D5285" s="47">
        <v>0.03</v>
      </c>
      <c r="E5285" s="31" t="s">
        <v>2409</v>
      </c>
      <c r="F5285" s="35" t="str">
        <f>INDEX('Crosswalk Particulates'!$B:$B,MATCH('2017 EPA Data'!A5285,'Crosswalk Particulates'!$A:$A,0))</f>
        <v>Commercial Buildings Sector</v>
      </c>
      <c r="G5285" s="39">
        <f>INDEX('Crosswalk Particulates'!$E:$E,MATCH('2017 EPA Data'!$B5285,'Crosswalk Particulates'!$D:$D,0))</f>
        <v>0</v>
      </c>
      <c r="H5285" s="50">
        <f t="shared" si="82"/>
        <v>0</v>
      </c>
    </row>
    <row r="5286" spans="1:8" hidden="1" x14ac:dyDescent="0.25">
      <c r="A5286" s="31" t="s">
        <v>2446</v>
      </c>
      <c r="B5286" s="31" t="s">
        <v>2478</v>
      </c>
      <c r="C5286" s="31" t="s">
        <v>2408</v>
      </c>
      <c r="D5286" s="47">
        <v>0.03</v>
      </c>
      <c r="E5286" s="31" t="s">
        <v>2409</v>
      </c>
      <c r="F5286" s="35" t="str">
        <f>INDEX('Crosswalk Particulates'!$B:$B,MATCH('2017 EPA Data'!A5286,'Crosswalk Particulates'!$A:$A,0))</f>
        <v>process-other-industry</v>
      </c>
      <c r="G5286" s="39">
        <f>INDEX('Crosswalk Particulates'!$E:$E,MATCH('2017 EPA Data'!$B5286,'Crosswalk Particulates'!$D:$D,0))</f>
        <v>0</v>
      </c>
      <c r="H5286" s="50">
        <f t="shared" si="82"/>
        <v>0</v>
      </c>
    </row>
    <row r="5287" spans="1:8" hidden="1" x14ac:dyDescent="0.25">
      <c r="A5287" s="31" t="s">
        <v>2614</v>
      </c>
      <c r="B5287" s="31" t="s">
        <v>2563</v>
      </c>
      <c r="C5287" s="31" t="s">
        <v>2408</v>
      </c>
      <c r="D5287" s="47">
        <v>2.9734417919999999E-2</v>
      </c>
      <c r="E5287" s="31" t="s">
        <v>2409</v>
      </c>
      <c r="F5287" s="35" t="str">
        <f>INDEX('Crosswalk Particulates'!$B:$B,MATCH('2017 EPA Data'!A5287,'Crosswalk Particulates'!$A:$A,0))</f>
        <v>Residential Buildings Sector</v>
      </c>
      <c r="G5287" s="39">
        <f>INDEX('Crosswalk Particulates'!$E:$E,MATCH('2017 EPA Data'!$B5287,'Crosswalk Particulates'!$D:$D,0))</f>
        <v>0</v>
      </c>
      <c r="H5287" s="50">
        <f t="shared" si="82"/>
        <v>0</v>
      </c>
    </row>
    <row r="5288" spans="1:8" hidden="1" x14ac:dyDescent="0.25">
      <c r="A5288" s="31" t="s">
        <v>2499</v>
      </c>
      <c r="B5288" s="31" t="s">
        <v>2678</v>
      </c>
      <c r="C5288" s="31" t="s">
        <v>2408</v>
      </c>
      <c r="D5288" s="47">
        <v>2.954E-2</v>
      </c>
      <c r="E5288" s="31" t="s">
        <v>2409</v>
      </c>
      <c r="F5288" s="35" t="str">
        <f>INDEX('Crosswalk Particulates'!$B:$B,MATCH('2017 EPA Data'!A5288,'Crosswalk Particulates'!$A:$A,0))</f>
        <v>Electricity Sector</v>
      </c>
      <c r="G5288" s="39">
        <f>INDEX('Crosswalk Particulates'!$E:$E,MATCH('2017 EPA Data'!$B5288,'Crosswalk Particulates'!$D:$D,0))</f>
        <v>0</v>
      </c>
      <c r="H5288" s="50">
        <f t="shared" si="82"/>
        <v>0</v>
      </c>
    </row>
    <row r="5289" spans="1:8" hidden="1" x14ac:dyDescent="0.25">
      <c r="A5289" s="31" t="s">
        <v>2523</v>
      </c>
      <c r="B5289" s="31" t="s">
        <v>2672</v>
      </c>
      <c r="C5289" s="31" t="s">
        <v>2408</v>
      </c>
      <c r="D5289" s="47">
        <v>2.8755232987200001E-2</v>
      </c>
      <c r="E5289" s="31" t="s">
        <v>2409</v>
      </c>
      <c r="F5289" s="35" t="str">
        <f>INDEX('Crosswalk Particulates'!$B:$B,MATCH('2017 EPA Data'!A5289,'Crosswalk Particulates'!$A:$A,0))</f>
        <v>industry-fuel-other</v>
      </c>
      <c r="G5289" s="39">
        <f>INDEX('Crosswalk Particulates'!$E:$E,MATCH('2017 EPA Data'!$B5289,'Crosswalk Particulates'!$D:$D,0))</f>
        <v>0</v>
      </c>
      <c r="H5289" s="50">
        <f t="shared" si="82"/>
        <v>0</v>
      </c>
    </row>
    <row r="5290" spans="1:8" hidden="1" x14ac:dyDescent="0.25">
      <c r="A5290" s="31" t="s">
        <v>2493</v>
      </c>
      <c r="B5290" s="31" t="s">
        <v>2534</v>
      </c>
      <c r="C5290" s="31" t="s">
        <v>2408</v>
      </c>
      <c r="D5290" s="47">
        <v>2.8618484175E-2</v>
      </c>
      <c r="E5290" s="31" t="s">
        <v>2409</v>
      </c>
      <c r="F5290" s="35" t="str">
        <f>INDEX('Crosswalk Particulates'!$B:$B,MATCH('2017 EPA Data'!A5290,'Crosswalk Particulates'!$A:$A,0))</f>
        <v>process-other-industry</v>
      </c>
      <c r="G5290" s="39">
        <f>INDEX('Crosswalk Particulates'!$E:$E,MATCH('2017 EPA Data'!$B5290,'Crosswalk Particulates'!$D:$D,0))</f>
        <v>0</v>
      </c>
      <c r="H5290" s="50">
        <f t="shared" si="82"/>
        <v>0</v>
      </c>
    </row>
    <row r="5291" spans="1:8" hidden="1" x14ac:dyDescent="0.25">
      <c r="A5291" s="31" t="s">
        <v>2614</v>
      </c>
      <c r="B5291" s="31" t="s">
        <v>2552</v>
      </c>
      <c r="C5291" s="31" t="s">
        <v>2408</v>
      </c>
      <c r="D5291" s="47">
        <v>2.8318493239999999E-2</v>
      </c>
      <c r="E5291" s="31" t="s">
        <v>2409</v>
      </c>
      <c r="F5291" s="35" t="str">
        <f>INDEX('Crosswalk Particulates'!$B:$B,MATCH('2017 EPA Data'!A5291,'Crosswalk Particulates'!$A:$A,0))</f>
        <v>Residential Buildings Sector</v>
      </c>
      <c r="G5291" s="39">
        <f>INDEX('Crosswalk Particulates'!$E:$E,MATCH('2017 EPA Data'!$B5291,'Crosswalk Particulates'!$D:$D,0))</f>
        <v>0</v>
      </c>
      <c r="H5291" s="50">
        <f t="shared" si="82"/>
        <v>0</v>
      </c>
    </row>
    <row r="5292" spans="1:8" hidden="1" x14ac:dyDescent="0.25">
      <c r="A5292" s="31" t="s">
        <v>2486</v>
      </c>
      <c r="B5292" s="31" t="s">
        <v>2761</v>
      </c>
      <c r="C5292" s="31" t="s">
        <v>2408</v>
      </c>
      <c r="D5292" s="47">
        <v>2.7993000000000001E-2</v>
      </c>
      <c r="E5292" s="31" t="s">
        <v>2409</v>
      </c>
      <c r="F5292" s="35" t="str">
        <f>INDEX('Crosswalk Particulates'!$B:$B,MATCH('2017 EPA Data'!A5292,'Crosswalk Particulates'!$A:$A,0))</f>
        <v>process-other-industry</v>
      </c>
      <c r="G5292" s="39">
        <f>INDEX('Crosswalk Particulates'!$E:$E,MATCH('2017 EPA Data'!$B5292,'Crosswalk Particulates'!$D:$D,0))</f>
        <v>0</v>
      </c>
      <c r="H5292" s="50">
        <f t="shared" si="82"/>
        <v>0</v>
      </c>
    </row>
    <row r="5293" spans="1:8" hidden="1" x14ac:dyDescent="0.25">
      <c r="A5293" s="31" t="s">
        <v>2614</v>
      </c>
      <c r="B5293" s="31" t="s">
        <v>2625</v>
      </c>
      <c r="C5293" s="31" t="s">
        <v>2408</v>
      </c>
      <c r="D5293" s="47">
        <v>2.7610530899999999E-2</v>
      </c>
      <c r="E5293" s="31" t="s">
        <v>2409</v>
      </c>
      <c r="F5293" s="35" t="str">
        <f>INDEX('Crosswalk Particulates'!$B:$B,MATCH('2017 EPA Data'!A5293,'Crosswalk Particulates'!$A:$A,0))</f>
        <v>Residential Buildings Sector</v>
      </c>
      <c r="G5293" s="39">
        <f>INDEX('Crosswalk Particulates'!$E:$E,MATCH('2017 EPA Data'!$B5293,'Crosswalk Particulates'!$D:$D,0))</f>
        <v>0</v>
      </c>
      <c r="H5293" s="50">
        <f t="shared" si="82"/>
        <v>0</v>
      </c>
    </row>
    <row r="5294" spans="1:8" hidden="1" x14ac:dyDescent="0.25">
      <c r="A5294" s="31" t="s">
        <v>2560</v>
      </c>
      <c r="B5294" s="31" t="s">
        <v>2564</v>
      </c>
      <c r="C5294" s="31" t="s">
        <v>2408</v>
      </c>
      <c r="D5294" s="47">
        <v>2.7300000000000001E-2</v>
      </c>
      <c r="E5294" s="31" t="s">
        <v>2409</v>
      </c>
      <c r="F5294" s="35" t="str">
        <f>INDEX('Crosswalk Particulates'!$B:$B,MATCH('2017 EPA Data'!A5294,'Crosswalk Particulates'!$A:$A,0))</f>
        <v>Commercial Buildings Sector</v>
      </c>
      <c r="G5294" s="39">
        <f>INDEX('Crosswalk Particulates'!$E:$E,MATCH('2017 EPA Data'!$B5294,'Crosswalk Particulates'!$D:$D,0))</f>
        <v>0</v>
      </c>
      <c r="H5294" s="50">
        <f t="shared" si="82"/>
        <v>0</v>
      </c>
    </row>
    <row r="5295" spans="1:8" hidden="1" x14ac:dyDescent="0.25">
      <c r="A5295" s="31" t="s">
        <v>2469</v>
      </c>
      <c r="B5295" s="31" t="s">
        <v>2704</v>
      </c>
      <c r="C5295" s="31" t="s">
        <v>2408</v>
      </c>
      <c r="D5295" s="47">
        <v>2.7043000000000001E-2</v>
      </c>
      <c r="E5295" s="31" t="s">
        <v>2409</v>
      </c>
      <c r="F5295" s="35" t="str">
        <f>INDEX('Crosswalk Particulates'!$B:$B,MATCH('2017 EPA Data'!A5295,'Crosswalk Particulates'!$A:$A,0))</f>
        <v>process-chemicals-industry</v>
      </c>
      <c r="G5295" s="39">
        <f>INDEX('Crosswalk Particulates'!$E:$E,MATCH('2017 EPA Data'!$B5295,'Crosswalk Particulates'!$D:$D,0))</f>
        <v>0</v>
      </c>
      <c r="H5295" s="50">
        <f t="shared" si="82"/>
        <v>0</v>
      </c>
    </row>
    <row r="5296" spans="1:8" hidden="1" x14ac:dyDescent="0.25">
      <c r="A5296" s="31" t="s">
        <v>2491</v>
      </c>
      <c r="B5296" s="31" t="s">
        <v>2623</v>
      </c>
      <c r="D5296" s="47">
        <v>2.6867121000000001E-2</v>
      </c>
      <c r="E5296" s="31" t="s">
        <v>2413</v>
      </c>
      <c r="F5296" s="35" t="str">
        <f>INDEX('Crosswalk Particulates'!$B:$B,MATCH('2017 EPA Data'!A5296,'Crosswalk Particulates'!$A:$A,0))</f>
        <v>industry-fuel-biomass</v>
      </c>
      <c r="G5296" s="39">
        <f>INDEX('Crosswalk Particulates'!$E:$E,MATCH('2017 EPA Data'!$B5296,'Crosswalk Particulates'!$D:$D,0))</f>
        <v>0</v>
      </c>
      <c r="H5296" s="50">
        <f t="shared" si="82"/>
        <v>24373.471165098752</v>
      </c>
    </row>
    <row r="5297" spans="1:8" hidden="1" x14ac:dyDescent="0.25">
      <c r="A5297" s="31" t="s">
        <v>2499</v>
      </c>
      <c r="B5297" s="31" t="s">
        <v>2517</v>
      </c>
      <c r="C5297" s="31" t="s">
        <v>2408</v>
      </c>
      <c r="D5297" s="47">
        <v>2.6696142499999999E-2</v>
      </c>
      <c r="E5297" s="31" t="s">
        <v>2409</v>
      </c>
      <c r="F5297" s="35" t="str">
        <f>INDEX('Crosswalk Particulates'!$B:$B,MATCH('2017 EPA Data'!A5297,'Crosswalk Particulates'!$A:$A,0))</f>
        <v>Electricity Sector</v>
      </c>
      <c r="G5297" s="39">
        <f>INDEX('Crosswalk Particulates'!$E:$E,MATCH('2017 EPA Data'!$B5297,'Crosswalk Particulates'!$D:$D,0))</f>
        <v>0</v>
      </c>
      <c r="H5297" s="50">
        <f t="shared" si="82"/>
        <v>0</v>
      </c>
    </row>
    <row r="5298" spans="1:8" hidden="1" x14ac:dyDescent="0.25">
      <c r="A5298" s="31" t="s">
        <v>2614</v>
      </c>
      <c r="B5298" s="31" t="s">
        <v>2422</v>
      </c>
      <c r="C5298" s="31" t="s">
        <v>2408</v>
      </c>
      <c r="D5298" s="47">
        <v>2.6194606240000001E-2</v>
      </c>
      <c r="E5298" s="31" t="s">
        <v>2409</v>
      </c>
      <c r="F5298" s="35" t="str">
        <f>INDEX('Crosswalk Particulates'!$B:$B,MATCH('2017 EPA Data'!A5298,'Crosswalk Particulates'!$A:$A,0))</f>
        <v>Residential Buildings Sector</v>
      </c>
      <c r="G5298" s="39">
        <f>INDEX('Crosswalk Particulates'!$E:$E,MATCH('2017 EPA Data'!$B5298,'Crosswalk Particulates'!$D:$D,0))</f>
        <v>0</v>
      </c>
      <c r="H5298" s="50">
        <f t="shared" si="82"/>
        <v>0</v>
      </c>
    </row>
    <row r="5299" spans="1:8" hidden="1" x14ac:dyDescent="0.25">
      <c r="A5299" s="31" t="s">
        <v>2429</v>
      </c>
      <c r="B5299" s="31" t="s">
        <v>2727</v>
      </c>
      <c r="C5299" s="31" t="s">
        <v>2408</v>
      </c>
      <c r="D5299" s="47">
        <v>2.6011381630704E-2</v>
      </c>
      <c r="E5299" s="31" t="s">
        <v>2409</v>
      </c>
      <c r="F5299" s="35" t="str">
        <f>INDEX('Crosswalk Particulates'!$B:$B,MATCH('2017 EPA Data'!A5299,'Crosswalk Particulates'!$A:$A,0))</f>
        <v>process-other-industry</v>
      </c>
      <c r="G5299" s="39">
        <f>INDEX('Crosswalk Particulates'!$E:$E,MATCH('2017 EPA Data'!$B5299,'Crosswalk Particulates'!$D:$D,0))</f>
        <v>0</v>
      </c>
      <c r="H5299" s="50">
        <f t="shared" si="82"/>
        <v>0</v>
      </c>
    </row>
    <row r="5300" spans="1:8" hidden="1" x14ac:dyDescent="0.25">
      <c r="A5300" s="31" t="s">
        <v>2410</v>
      </c>
      <c r="B5300" s="31" t="s">
        <v>2750</v>
      </c>
      <c r="C5300" s="31" t="s">
        <v>2408</v>
      </c>
      <c r="D5300" s="47">
        <v>2.5999999999999999E-2</v>
      </c>
      <c r="E5300" s="31" t="s">
        <v>2409</v>
      </c>
      <c r="F5300" s="35" t="str">
        <f>INDEX('Crosswalk Particulates'!$B:$B,MATCH('2017 EPA Data'!A5300,'Crosswalk Particulates'!$A:$A,0))</f>
        <v>process-other-industry</v>
      </c>
      <c r="G5300" s="39">
        <f>INDEX('Crosswalk Particulates'!$E:$E,MATCH('2017 EPA Data'!$B5300,'Crosswalk Particulates'!$D:$D,0))</f>
        <v>0</v>
      </c>
      <c r="H5300" s="50">
        <f t="shared" si="82"/>
        <v>0</v>
      </c>
    </row>
    <row r="5301" spans="1:8" hidden="1" x14ac:dyDescent="0.25">
      <c r="A5301" s="31" t="s">
        <v>2520</v>
      </c>
      <c r="B5301" s="31" t="s">
        <v>2672</v>
      </c>
      <c r="C5301" s="31" t="s">
        <v>2408</v>
      </c>
      <c r="D5301" s="47">
        <v>2.5973159999999999E-2</v>
      </c>
      <c r="E5301" s="31" t="s">
        <v>2409</v>
      </c>
      <c r="F5301" s="35" t="str">
        <f>INDEX('Crosswalk Particulates'!$B:$B,MATCH('2017 EPA Data'!A5301,'Crosswalk Particulates'!$A:$A,0))</f>
        <v>industry-fuel-oil</v>
      </c>
      <c r="G5301" s="39">
        <f>INDEX('Crosswalk Particulates'!$E:$E,MATCH('2017 EPA Data'!$B5301,'Crosswalk Particulates'!$D:$D,0))</f>
        <v>0</v>
      </c>
      <c r="H5301" s="50">
        <f t="shared" si="82"/>
        <v>0</v>
      </c>
    </row>
    <row r="5302" spans="1:8" hidden="1" x14ac:dyDescent="0.25">
      <c r="A5302" s="31" t="s">
        <v>2499</v>
      </c>
      <c r="B5302" s="31" t="s">
        <v>2534</v>
      </c>
      <c r="C5302" s="31" t="s">
        <v>2408</v>
      </c>
      <c r="D5302" s="47">
        <v>2.5658816551999999E-2</v>
      </c>
      <c r="E5302" s="31" t="s">
        <v>2409</v>
      </c>
      <c r="F5302" s="35" t="str">
        <f>INDEX('Crosswalk Particulates'!$B:$B,MATCH('2017 EPA Data'!A5302,'Crosswalk Particulates'!$A:$A,0))</f>
        <v>Electricity Sector</v>
      </c>
      <c r="G5302" s="39">
        <f>INDEX('Crosswalk Particulates'!$E:$E,MATCH('2017 EPA Data'!$B5302,'Crosswalk Particulates'!$D:$D,0))</f>
        <v>0</v>
      </c>
      <c r="H5302" s="50">
        <f t="shared" si="82"/>
        <v>0</v>
      </c>
    </row>
    <row r="5303" spans="1:8" hidden="1" x14ac:dyDescent="0.25">
      <c r="A5303" s="31" t="s">
        <v>2614</v>
      </c>
      <c r="B5303" s="31" t="s">
        <v>2570</v>
      </c>
      <c r="C5303" s="31" t="s">
        <v>2408</v>
      </c>
      <c r="D5303" s="47">
        <v>2.477868158E-2</v>
      </c>
      <c r="E5303" s="31" t="s">
        <v>2409</v>
      </c>
      <c r="F5303" s="35" t="str">
        <f>INDEX('Crosswalk Particulates'!$B:$B,MATCH('2017 EPA Data'!A5303,'Crosswalk Particulates'!$A:$A,0))</f>
        <v>Residential Buildings Sector</v>
      </c>
      <c r="G5303" s="39">
        <f>INDEX('Crosswalk Particulates'!$E:$E,MATCH('2017 EPA Data'!$B5303,'Crosswalk Particulates'!$D:$D,0))</f>
        <v>0</v>
      </c>
      <c r="H5303" s="50">
        <f t="shared" si="82"/>
        <v>0</v>
      </c>
    </row>
    <row r="5304" spans="1:8" hidden="1" x14ac:dyDescent="0.25">
      <c r="A5304" s="31" t="s">
        <v>2476</v>
      </c>
      <c r="B5304" s="31" t="s">
        <v>2666</v>
      </c>
      <c r="C5304" s="31" t="s">
        <v>2408</v>
      </c>
      <c r="D5304" s="47">
        <v>2.4619521380396098E-2</v>
      </c>
      <c r="E5304" s="31" t="s">
        <v>2409</v>
      </c>
      <c r="F5304" s="35" t="str">
        <f>INDEX('Crosswalk Particulates'!$B:$B,MATCH('2017 EPA Data'!A5304,'Crosswalk Particulates'!$A:$A,0))</f>
        <v>process-other-industry</v>
      </c>
      <c r="G5304" s="39">
        <f>INDEX('Crosswalk Particulates'!$E:$E,MATCH('2017 EPA Data'!$B5304,'Crosswalk Particulates'!$D:$D,0))</f>
        <v>0</v>
      </c>
      <c r="H5304" s="50">
        <f t="shared" si="82"/>
        <v>0</v>
      </c>
    </row>
    <row r="5305" spans="1:8" hidden="1" x14ac:dyDescent="0.25">
      <c r="A5305" s="31" t="s">
        <v>2438</v>
      </c>
      <c r="B5305" s="31" t="s">
        <v>2512</v>
      </c>
      <c r="C5305" s="31" t="s">
        <v>2408</v>
      </c>
      <c r="D5305" s="47">
        <v>2.4619439350000001E-2</v>
      </c>
      <c r="E5305" s="31" t="s">
        <v>2409</v>
      </c>
      <c r="F5305" s="35" t="str">
        <f>INDEX('Crosswalk Particulates'!$B:$B,MATCH('2017 EPA Data'!A5305,'Crosswalk Particulates'!$A:$A,0))</f>
        <v>process-other-industry</v>
      </c>
      <c r="G5305" s="39">
        <f>INDEX('Crosswalk Particulates'!$E:$E,MATCH('2017 EPA Data'!$B5305,'Crosswalk Particulates'!$D:$D,0))</f>
        <v>0</v>
      </c>
      <c r="H5305" s="50">
        <f t="shared" si="82"/>
        <v>0</v>
      </c>
    </row>
    <row r="5306" spans="1:8" hidden="1" x14ac:dyDescent="0.25">
      <c r="A5306" s="31" t="s">
        <v>2475</v>
      </c>
      <c r="B5306" s="31" t="s">
        <v>2762</v>
      </c>
      <c r="C5306" s="31" t="s">
        <v>2408</v>
      </c>
      <c r="D5306" s="47">
        <v>2.4348263419999999E-2</v>
      </c>
      <c r="E5306" s="31" t="s">
        <v>2409</v>
      </c>
      <c r="F5306" s="35" t="str">
        <f>INDEX('Crosswalk Particulates'!$B:$B,MATCH('2017 EPA Data'!A5306,'Crosswalk Particulates'!$A:$A,0))</f>
        <v>Electricity Sector</v>
      </c>
      <c r="G5306" s="39">
        <f>INDEX('Crosswalk Particulates'!$E:$E,MATCH('2017 EPA Data'!$B5306,'Crosswalk Particulates'!$D:$D,0))</f>
        <v>0</v>
      </c>
      <c r="H5306" s="50">
        <f t="shared" si="82"/>
        <v>0</v>
      </c>
    </row>
    <row r="5307" spans="1:8" hidden="1" x14ac:dyDescent="0.25">
      <c r="A5307" s="31" t="s">
        <v>2475</v>
      </c>
      <c r="B5307" s="31" t="s">
        <v>2626</v>
      </c>
      <c r="C5307" s="31" t="s">
        <v>2408</v>
      </c>
      <c r="D5307" s="47">
        <v>2.4203779694200001E-2</v>
      </c>
      <c r="E5307" s="31" t="s">
        <v>2409</v>
      </c>
      <c r="F5307" s="35" t="str">
        <f>INDEX('Crosswalk Particulates'!$B:$B,MATCH('2017 EPA Data'!A5307,'Crosswalk Particulates'!$A:$A,0))</f>
        <v>Electricity Sector</v>
      </c>
      <c r="G5307" s="39">
        <f>INDEX('Crosswalk Particulates'!$E:$E,MATCH('2017 EPA Data'!$B5307,'Crosswalk Particulates'!$D:$D,0))</f>
        <v>0</v>
      </c>
      <c r="H5307" s="50">
        <f t="shared" si="82"/>
        <v>0</v>
      </c>
    </row>
    <row r="5308" spans="1:8" hidden="1" x14ac:dyDescent="0.25">
      <c r="A5308" s="31" t="s">
        <v>2538</v>
      </c>
      <c r="B5308" s="31" t="s">
        <v>2592</v>
      </c>
      <c r="C5308" s="31" t="s">
        <v>2408</v>
      </c>
      <c r="D5308" s="47">
        <v>2.4E-2</v>
      </c>
      <c r="E5308" s="31" t="s">
        <v>2409</v>
      </c>
      <c r="F5308" s="35" t="str">
        <f>INDEX('Crosswalk Particulates'!$B:$B,MATCH('2017 EPA Data'!A5308,'Crosswalk Particulates'!$A:$A,0))</f>
        <v>process-mining-industry</v>
      </c>
      <c r="G5308" s="39">
        <f>INDEX('Crosswalk Particulates'!$E:$E,MATCH('2017 EPA Data'!$B5308,'Crosswalk Particulates'!$D:$D,0))</f>
        <v>0</v>
      </c>
      <c r="H5308" s="50">
        <f t="shared" si="82"/>
        <v>0</v>
      </c>
    </row>
    <row r="5309" spans="1:8" hidden="1" x14ac:dyDescent="0.25">
      <c r="A5309" s="31" t="s">
        <v>2437</v>
      </c>
      <c r="B5309" s="31" t="s">
        <v>2471</v>
      </c>
      <c r="C5309" s="31" t="s">
        <v>2408</v>
      </c>
      <c r="D5309" s="47">
        <v>2.36601E-2</v>
      </c>
      <c r="E5309" s="31" t="s">
        <v>2409</v>
      </c>
      <c r="F5309" s="35" t="str">
        <f>INDEX('Crosswalk Particulates'!$B:$B,MATCH('2017 EPA Data'!A5309,'Crosswalk Particulates'!$A:$A,0))</f>
        <v>process-other-industry</v>
      </c>
      <c r="G5309" s="39">
        <f>INDEX('Crosswalk Particulates'!$E:$E,MATCH('2017 EPA Data'!$B5309,'Crosswalk Particulates'!$D:$D,0))</f>
        <v>0</v>
      </c>
      <c r="H5309" s="50">
        <f t="shared" si="82"/>
        <v>0</v>
      </c>
    </row>
    <row r="5310" spans="1:8" hidden="1" x14ac:dyDescent="0.25">
      <c r="A5310" s="31" t="s">
        <v>2491</v>
      </c>
      <c r="B5310" s="31" t="s">
        <v>2762</v>
      </c>
      <c r="C5310" s="31" t="s">
        <v>2408</v>
      </c>
      <c r="D5310" s="47">
        <v>2.3377245619400001E-2</v>
      </c>
      <c r="E5310" s="31" t="s">
        <v>2409</v>
      </c>
      <c r="F5310" s="35" t="str">
        <f>INDEX('Crosswalk Particulates'!$B:$B,MATCH('2017 EPA Data'!A5310,'Crosswalk Particulates'!$A:$A,0))</f>
        <v>industry-fuel-biomass</v>
      </c>
      <c r="G5310" s="39">
        <f>INDEX('Crosswalk Particulates'!$E:$E,MATCH('2017 EPA Data'!$B5310,'Crosswalk Particulates'!$D:$D,0))</f>
        <v>0</v>
      </c>
      <c r="H5310" s="50">
        <f t="shared" si="82"/>
        <v>0</v>
      </c>
    </row>
    <row r="5311" spans="1:8" hidden="1" x14ac:dyDescent="0.25">
      <c r="A5311" s="31" t="s">
        <v>2456</v>
      </c>
      <c r="B5311" s="31" t="s">
        <v>2488</v>
      </c>
      <c r="C5311" s="31" t="s">
        <v>2412</v>
      </c>
      <c r="D5311" s="47">
        <v>2.334E-2</v>
      </c>
      <c r="E5311" s="31" t="s">
        <v>2413</v>
      </c>
      <c r="F5311" s="35" t="str">
        <f>INDEX('Crosswalk Particulates'!$B:$B,MATCH('2017 EPA Data'!A5311,'Crosswalk Particulates'!$A:$A,0))</f>
        <v>Electricity Sector</v>
      </c>
      <c r="G5311" s="39" t="str">
        <f>INDEX('Crosswalk Particulates'!$E:$E,MATCH('2017 EPA Data'!$B5311,'Crosswalk Particulates'!$D:$D,0))</f>
        <v>CH4</v>
      </c>
      <c r="H5311" s="50">
        <f t="shared" si="82"/>
        <v>21173.717012455661</v>
      </c>
    </row>
    <row r="5312" spans="1:8" hidden="1" x14ac:dyDescent="0.25">
      <c r="A5312" s="31" t="s">
        <v>2438</v>
      </c>
      <c r="B5312" s="31" t="s">
        <v>2696</v>
      </c>
      <c r="C5312" s="31" t="s">
        <v>2408</v>
      </c>
      <c r="D5312" s="47">
        <v>2.3E-2</v>
      </c>
      <c r="E5312" s="31" t="s">
        <v>2409</v>
      </c>
      <c r="F5312" s="35" t="str">
        <f>INDEX('Crosswalk Particulates'!$B:$B,MATCH('2017 EPA Data'!A5312,'Crosswalk Particulates'!$A:$A,0))</f>
        <v>process-other-industry</v>
      </c>
      <c r="G5312" s="39">
        <f>INDEX('Crosswalk Particulates'!$E:$E,MATCH('2017 EPA Data'!$B5312,'Crosswalk Particulates'!$D:$D,0))</f>
        <v>0</v>
      </c>
      <c r="H5312" s="50">
        <f t="shared" si="82"/>
        <v>0</v>
      </c>
    </row>
    <row r="5313" spans="1:8" hidden="1" x14ac:dyDescent="0.25">
      <c r="A5313" s="31" t="s">
        <v>2540</v>
      </c>
      <c r="B5313" s="31" t="s">
        <v>2526</v>
      </c>
      <c r="C5313" s="31" t="s">
        <v>2408</v>
      </c>
      <c r="D5313" s="47">
        <v>2.2855610160000001E-2</v>
      </c>
      <c r="E5313" s="31" t="s">
        <v>2409</v>
      </c>
      <c r="F5313" s="35" t="str">
        <f>INDEX('Crosswalk Particulates'!$B:$B,MATCH('2017 EPA Data'!A5313,'Crosswalk Particulates'!$A:$A,0))</f>
        <v>Electricity Sector</v>
      </c>
      <c r="G5313" s="39">
        <f>INDEX('Crosswalk Particulates'!$E:$E,MATCH('2017 EPA Data'!$B5313,'Crosswalk Particulates'!$D:$D,0))</f>
        <v>0</v>
      </c>
      <c r="H5313" s="50">
        <f t="shared" si="82"/>
        <v>0</v>
      </c>
    </row>
    <row r="5314" spans="1:8" hidden="1" x14ac:dyDescent="0.25">
      <c r="A5314" s="31" t="s">
        <v>2499</v>
      </c>
      <c r="B5314" s="31" t="s">
        <v>2616</v>
      </c>
      <c r="C5314" s="31" t="s">
        <v>2408</v>
      </c>
      <c r="D5314" s="47">
        <v>2.2533520000000001E-2</v>
      </c>
      <c r="E5314" s="31" t="s">
        <v>2409</v>
      </c>
      <c r="F5314" s="35" t="str">
        <f>INDEX('Crosswalk Particulates'!$B:$B,MATCH('2017 EPA Data'!A5314,'Crosswalk Particulates'!$A:$A,0))</f>
        <v>Electricity Sector</v>
      </c>
      <c r="G5314" s="39">
        <f>INDEX('Crosswalk Particulates'!$E:$E,MATCH('2017 EPA Data'!$B5314,'Crosswalk Particulates'!$D:$D,0))</f>
        <v>0</v>
      </c>
      <c r="H5314" s="50">
        <f t="shared" si="82"/>
        <v>0</v>
      </c>
    </row>
    <row r="5315" spans="1:8" hidden="1" x14ac:dyDescent="0.25">
      <c r="A5315" s="31" t="s">
        <v>2450</v>
      </c>
      <c r="B5315" s="31" t="s">
        <v>2656</v>
      </c>
      <c r="C5315" s="31" t="s">
        <v>2408</v>
      </c>
      <c r="D5315" s="47">
        <v>2.1899999999999999E-2</v>
      </c>
      <c r="E5315" s="31" t="s">
        <v>2409</v>
      </c>
      <c r="F5315" s="35" t="str">
        <f>INDEX('Crosswalk Particulates'!$B:$B,MATCH('2017 EPA Data'!A5315,'Crosswalk Particulates'!$A:$A,0))</f>
        <v>process-waste-industry</v>
      </c>
      <c r="G5315" s="39">
        <f>INDEX('Crosswalk Particulates'!$E:$E,MATCH('2017 EPA Data'!$B5315,'Crosswalk Particulates'!$D:$D,0))</f>
        <v>0</v>
      </c>
      <c r="H5315" s="50">
        <f t="shared" si="82"/>
        <v>0</v>
      </c>
    </row>
    <row r="5316" spans="1:8" hidden="1" x14ac:dyDescent="0.25">
      <c r="A5316" s="31" t="s">
        <v>2540</v>
      </c>
      <c r="B5316" s="31" t="s">
        <v>2736</v>
      </c>
      <c r="C5316" s="31" t="s">
        <v>2408</v>
      </c>
      <c r="D5316" s="47">
        <v>2.1446992500000001E-2</v>
      </c>
      <c r="E5316" s="31" t="s">
        <v>2409</v>
      </c>
      <c r="F5316" s="35" t="str">
        <f>INDEX('Crosswalk Particulates'!$B:$B,MATCH('2017 EPA Data'!A5316,'Crosswalk Particulates'!$A:$A,0))</f>
        <v>Electricity Sector</v>
      </c>
      <c r="G5316" s="39">
        <f>INDEX('Crosswalk Particulates'!$E:$E,MATCH('2017 EPA Data'!$B5316,'Crosswalk Particulates'!$D:$D,0))</f>
        <v>0</v>
      </c>
      <c r="H5316" s="50">
        <f t="shared" ref="H5316:H5379" si="83">IF(E5316="TON",D5316/metricton_to_shortton,0)*10^6</f>
        <v>0</v>
      </c>
    </row>
    <row r="5317" spans="1:8" hidden="1" x14ac:dyDescent="0.25">
      <c r="A5317" s="31" t="s">
        <v>2473</v>
      </c>
      <c r="B5317" s="31" t="s">
        <v>2628</v>
      </c>
      <c r="C5317" s="31" t="s">
        <v>2408</v>
      </c>
      <c r="D5317" s="47">
        <v>2.1343768904600002E-2</v>
      </c>
      <c r="E5317" s="31" t="s">
        <v>2409</v>
      </c>
      <c r="F5317" s="35" t="str">
        <f>INDEX('Crosswalk Particulates'!$B:$B,MATCH('2017 EPA Data'!A5317,'Crosswalk Particulates'!$A:$A,0))</f>
        <v>Commercial Buildings Sector</v>
      </c>
      <c r="G5317" s="39">
        <f>INDEX('Crosswalk Particulates'!$E:$E,MATCH('2017 EPA Data'!$B5317,'Crosswalk Particulates'!$D:$D,0))</f>
        <v>0</v>
      </c>
      <c r="H5317" s="50">
        <f t="shared" si="83"/>
        <v>0</v>
      </c>
    </row>
    <row r="5318" spans="1:8" hidden="1" x14ac:dyDescent="0.25">
      <c r="A5318" s="31" t="s">
        <v>2472</v>
      </c>
      <c r="B5318" s="31" t="s">
        <v>2626</v>
      </c>
      <c r="C5318" s="31" t="s">
        <v>2408</v>
      </c>
      <c r="D5318" s="47">
        <v>2.1016624300000002E-2</v>
      </c>
      <c r="E5318" s="31" t="s">
        <v>2409</v>
      </c>
      <c r="F5318" s="35" t="str">
        <f>INDEX('Crosswalk Particulates'!$B:$B,MATCH('2017 EPA Data'!A5318,'Crosswalk Particulates'!$A:$A,0))</f>
        <v>Electricity Sector</v>
      </c>
      <c r="G5318" s="39">
        <f>INDEX('Crosswalk Particulates'!$E:$E,MATCH('2017 EPA Data'!$B5318,'Crosswalk Particulates'!$D:$D,0))</f>
        <v>0</v>
      </c>
      <c r="H5318" s="50">
        <f t="shared" si="83"/>
        <v>0</v>
      </c>
    </row>
    <row r="5319" spans="1:8" hidden="1" x14ac:dyDescent="0.25">
      <c r="A5319" s="31" t="s">
        <v>2433</v>
      </c>
      <c r="B5319" s="31" t="s">
        <v>2620</v>
      </c>
      <c r="C5319" s="31" t="s">
        <v>2408</v>
      </c>
      <c r="D5319" s="47">
        <v>2.0830206059999998E-2</v>
      </c>
      <c r="E5319" s="31" t="s">
        <v>2409</v>
      </c>
      <c r="F5319" s="35" t="str">
        <f>INDEX('Crosswalk Particulates'!$B:$B,MATCH('2017 EPA Data'!A5319,'Crosswalk Particulates'!$A:$A,0))</f>
        <v>process-ngps-industry</v>
      </c>
      <c r="G5319" s="39">
        <f>INDEX('Crosswalk Particulates'!$E:$E,MATCH('2017 EPA Data'!$B5319,'Crosswalk Particulates'!$D:$D,0))</f>
        <v>0</v>
      </c>
      <c r="H5319" s="50">
        <f t="shared" si="83"/>
        <v>0</v>
      </c>
    </row>
    <row r="5320" spans="1:8" hidden="1" x14ac:dyDescent="0.25">
      <c r="A5320" s="31" t="s">
        <v>2433</v>
      </c>
      <c r="B5320" s="31" t="s">
        <v>2544</v>
      </c>
      <c r="C5320" s="31" t="s">
        <v>2408</v>
      </c>
      <c r="D5320" s="47">
        <v>2.0830206059999998E-2</v>
      </c>
      <c r="E5320" s="31" t="s">
        <v>2409</v>
      </c>
      <c r="F5320" s="35" t="str">
        <f>INDEX('Crosswalk Particulates'!$B:$B,MATCH('2017 EPA Data'!A5320,'Crosswalk Particulates'!$A:$A,0))</f>
        <v>process-ngps-industry</v>
      </c>
      <c r="G5320" s="39">
        <f>INDEX('Crosswalk Particulates'!$E:$E,MATCH('2017 EPA Data'!$B5320,'Crosswalk Particulates'!$D:$D,0))</f>
        <v>0</v>
      </c>
      <c r="H5320" s="50">
        <f t="shared" si="83"/>
        <v>0</v>
      </c>
    </row>
    <row r="5321" spans="1:8" hidden="1" x14ac:dyDescent="0.25">
      <c r="A5321" s="31" t="s">
        <v>2510</v>
      </c>
      <c r="B5321" s="31" t="s">
        <v>2620</v>
      </c>
      <c r="C5321" s="31" t="s">
        <v>2408</v>
      </c>
      <c r="D5321" s="47">
        <v>2.0563720000000001E-2</v>
      </c>
      <c r="E5321" s="31" t="s">
        <v>2409</v>
      </c>
      <c r="F5321" s="35" t="str">
        <f>INDEX('Crosswalk Particulates'!$B:$B,MATCH('2017 EPA Data'!A5321,'Crosswalk Particulates'!$A:$A,0))</f>
        <v>process-iron and steel-industry</v>
      </c>
      <c r="G5321" s="39">
        <f>INDEX('Crosswalk Particulates'!$E:$E,MATCH('2017 EPA Data'!$B5321,'Crosswalk Particulates'!$D:$D,0))</f>
        <v>0</v>
      </c>
      <c r="H5321" s="50">
        <f t="shared" si="83"/>
        <v>0</v>
      </c>
    </row>
    <row r="5322" spans="1:8" hidden="1" x14ac:dyDescent="0.25">
      <c r="A5322" s="31" t="s">
        <v>2491</v>
      </c>
      <c r="B5322" s="31" t="s">
        <v>2759</v>
      </c>
      <c r="C5322" s="31" t="s">
        <v>2408</v>
      </c>
      <c r="D5322" s="47">
        <v>2.0367204068000001E-2</v>
      </c>
      <c r="E5322" s="31" t="s">
        <v>2409</v>
      </c>
      <c r="F5322" s="35" t="str">
        <f>INDEX('Crosswalk Particulates'!$B:$B,MATCH('2017 EPA Data'!A5322,'Crosswalk Particulates'!$A:$A,0))</f>
        <v>industry-fuel-biomass</v>
      </c>
      <c r="G5322" s="39">
        <f>INDEX('Crosswalk Particulates'!$E:$E,MATCH('2017 EPA Data'!$B5322,'Crosswalk Particulates'!$D:$D,0))</f>
        <v>0</v>
      </c>
      <c r="H5322" s="50">
        <f t="shared" si="83"/>
        <v>0</v>
      </c>
    </row>
    <row r="5323" spans="1:8" hidden="1" x14ac:dyDescent="0.25">
      <c r="A5323" s="31" t="s">
        <v>2438</v>
      </c>
      <c r="B5323" s="31" t="s">
        <v>2682</v>
      </c>
      <c r="C5323" s="31" t="s">
        <v>2408</v>
      </c>
      <c r="D5323" s="47">
        <v>0.02</v>
      </c>
      <c r="E5323" s="31" t="s">
        <v>2409</v>
      </c>
      <c r="F5323" s="35" t="str">
        <f>INDEX('Crosswalk Particulates'!$B:$B,MATCH('2017 EPA Data'!A5323,'Crosswalk Particulates'!$A:$A,0))</f>
        <v>process-other-industry</v>
      </c>
      <c r="G5323" s="39">
        <f>INDEX('Crosswalk Particulates'!$E:$E,MATCH('2017 EPA Data'!$B5323,'Crosswalk Particulates'!$D:$D,0))</f>
        <v>0</v>
      </c>
      <c r="H5323" s="50">
        <f t="shared" si="83"/>
        <v>0</v>
      </c>
    </row>
    <row r="5324" spans="1:8" hidden="1" x14ac:dyDescent="0.25">
      <c r="A5324" s="31" t="s">
        <v>2555</v>
      </c>
      <c r="B5324" s="31" t="s">
        <v>2468</v>
      </c>
      <c r="C5324" s="31" t="s">
        <v>2408</v>
      </c>
      <c r="D5324" s="47">
        <v>0.02</v>
      </c>
      <c r="E5324" s="31" t="s">
        <v>2409</v>
      </c>
      <c r="F5324" s="35" t="str">
        <f>INDEX('Crosswalk Particulates'!$B:$B,MATCH('2017 EPA Data'!A5324,'Crosswalk Particulates'!$A:$A,0))</f>
        <v>Commercial Buildings Sector</v>
      </c>
      <c r="G5324" s="39">
        <f>INDEX('Crosswalk Particulates'!$E:$E,MATCH('2017 EPA Data'!$B5324,'Crosswalk Particulates'!$D:$D,0))</f>
        <v>0</v>
      </c>
      <c r="H5324" s="50">
        <f t="shared" si="83"/>
        <v>0</v>
      </c>
    </row>
    <row r="5325" spans="1:8" hidden="1" x14ac:dyDescent="0.25">
      <c r="A5325" s="31" t="s">
        <v>2560</v>
      </c>
      <c r="B5325" s="31" t="s">
        <v>2613</v>
      </c>
      <c r="C5325" s="31" t="s">
        <v>2408</v>
      </c>
      <c r="D5325" s="47">
        <v>1.9998391994000001E-2</v>
      </c>
      <c r="E5325" s="31" t="s">
        <v>2409</v>
      </c>
      <c r="F5325" s="35" t="str">
        <f>INDEX('Crosswalk Particulates'!$B:$B,MATCH('2017 EPA Data'!A5325,'Crosswalk Particulates'!$A:$A,0))</f>
        <v>Commercial Buildings Sector</v>
      </c>
      <c r="G5325" s="39">
        <f>INDEX('Crosswalk Particulates'!$E:$E,MATCH('2017 EPA Data'!$B5325,'Crosswalk Particulates'!$D:$D,0))</f>
        <v>0</v>
      </c>
      <c r="H5325" s="50">
        <f t="shared" si="83"/>
        <v>0</v>
      </c>
    </row>
    <row r="5326" spans="1:8" hidden="1" x14ac:dyDescent="0.25">
      <c r="A5326" s="31" t="s">
        <v>2540</v>
      </c>
      <c r="B5326" s="31" t="s">
        <v>2626</v>
      </c>
      <c r="C5326" s="31" t="s">
        <v>2408</v>
      </c>
      <c r="D5326" s="47">
        <v>1.91290733E-2</v>
      </c>
      <c r="E5326" s="31" t="s">
        <v>2409</v>
      </c>
      <c r="F5326" s="35" t="str">
        <f>INDEX('Crosswalk Particulates'!$B:$B,MATCH('2017 EPA Data'!A5326,'Crosswalk Particulates'!$A:$A,0))</f>
        <v>Electricity Sector</v>
      </c>
      <c r="G5326" s="39">
        <f>INDEX('Crosswalk Particulates'!$E:$E,MATCH('2017 EPA Data'!$B5326,'Crosswalk Particulates'!$D:$D,0))</f>
        <v>0</v>
      </c>
      <c r="H5326" s="50">
        <f t="shared" si="83"/>
        <v>0</v>
      </c>
    </row>
    <row r="5327" spans="1:8" hidden="1" x14ac:dyDescent="0.25">
      <c r="A5327" s="31" t="s">
        <v>2499</v>
      </c>
      <c r="B5327" s="31" t="s">
        <v>2569</v>
      </c>
      <c r="C5327" s="31" t="s">
        <v>2408</v>
      </c>
      <c r="D5327" s="47">
        <v>1.9E-2</v>
      </c>
      <c r="E5327" s="31" t="s">
        <v>2409</v>
      </c>
      <c r="F5327" s="35" t="str">
        <f>INDEX('Crosswalk Particulates'!$B:$B,MATCH('2017 EPA Data'!A5327,'Crosswalk Particulates'!$A:$A,0))</f>
        <v>Electricity Sector</v>
      </c>
      <c r="G5327" s="39">
        <f>INDEX('Crosswalk Particulates'!$E:$E,MATCH('2017 EPA Data'!$B5327,'Crosswalk Particulates'!$D:$D,0))</f>
        <v>0</v>
      </c>
      <c r="H5327" s="50">
        <f t="shared" si="83"/>
        <v>0</v>
      </c>
    </row>
    <row r="5328" spans="1:8" hidden="1" x14ac:dyDescent="0.25">
      <c r="A5328" s="31" t="s">
        <v>2460</v>
      </c>
      <c r="B5328" s="31" t="s">
        <v>2577</v>
      </c>
      <c r="C5328" s="31" t="s">
        <v>2408</v>
      </c>
      <c r="D5328" s="47">
        <v>1.8952E-2</v>
      </c>
      <c r="E5328" s="31" t="s">
        <v>2409</v>
      </c>
      <c r="F5328" s="35" t="str">
        <f>INDEX('Crosswalk Particulates'!$B:$B,MATCH('2017 EPA Data'!A5328,'Crosswalk Particulates'!$A:$A,0))</f>
        <v>Transportation Sector</v>
      </c>
      <c r="G5328" s="39">
        <f>INDEX('Crosswalk Particulates'!$E:$E,MATCH('2017 EPA Data'!$B5328,'Crosswalk Particulates'!$D:$D,0))</f>
        <v>0</v>
      </c>
      <c r="H5328" s="50">
        <f t="shared" si="83"/>
        <v>0</v>
      </c>
    </row>
    <row r="5329" spans="1:8" hidden="1" x14ac:dyDescent="0.25">
      <c r="A5329" s="31" t="s">
        <v>2491</v>
      </c>
      <c r="B5329" s="31" t="s">
        <v>2672</v>
      </c>
      <c r="C5329" s="31" t="s">
        <v>2408</v>
      </c>
      <c r="D5329" s="47">
        <v>1.8887797000000001E-2</v>
      </c>
      <c r="E5329" s="31" t="s">
        <v>2409</v>
      </c>
      <c r="F5329" s="35" t="str">
        <f>INDEX('Crosswalk Particulates'!$B:$B,MATCH('2017 EPA Data'!A5329,'Crosswalk Particulates'!$A:$A,0))</f>
        <v>industry-fuel-biomass</v>
      </c>
      <c r="G5329" s="39">
        <f>INDEX('Crosswalk Particulates'!$E:$E,MATCH('2017 EPA Data'!$B5329,'Crosswalk Particulates'!$D:$D,0))</f>
        <v>0</v>
      </c>
      <c r="H5329" s="50">
        <f t="shared" si="83"/>
        <v>0</v>
      </c>
    </row>
    <row r="5330" spans="1:8" hidden="1" x14ac:dyDescent="0.25">
      <c r="A5330" s="31" t="s">
        <v>2429</v>
      </c>
      <c r="B5330" s="31" t="s">
        <v>2652</v>
      </c>
      <c r="C5330" s="31" t="s">
        <v>2408</v>
      </c>
      <c r="D5330" s="47">
        <v>1.848E-2</v>
      </c>
      <c r="E5330" s="31" t="s">
        <v>2409</v>
      </c>
      <c r="F5330" s="35" t="str">
        <f>INDEX('Crosswalk Particulates'!$B:$B,MATCH('2017 EPA Data'!A5330,'Crosswalk Particulates'!$A:$A,0))</f>
        <v>process-other-industry</v>
      </c>
      <c r="G5330" s="39">
        <f>INDEX('Crosswalk Particulates'!$E:$E,MATCH('2017 EPA Data'!$B5330,'Crosswalk Particulates'!$D:$D,0))</f>
        <v>0</v>
      </c>
      <c r="H5330" s="50">
        <f t="shared" si="83"/>
        <v>0</v>
      </c>
    </row>
    <row r="5331" spans="1:8" hidden="1" x14ac:dyDescent="0.25">
      <c r="A5331" s="31" t="s">
        <v>2523</v>
      </c>
      <c r="B5331" s="31" t="s">
        <v>2676</v>
      </c>
      <c r="C5331" s="31" t="s">
        <v>2408</v>
      </c>
      <c r="D5331" s="47">
        <v>1.8425199999999999E-2</v>
      </c>
      <c r="E5331" s="31" t="s">
        <v>2409</v>
      </c>
      <c r="F5331" s="35" t="str">
        <f>INDEX('Crosswalk Particulates'!$B:$B,MATCH('2017 EPA Data'!A5331,'Crosswalk Particulates'!$A:$A,0))</f>
        <v>industry-fuel-other</v>
      </c>
      <c r="G5331" s="39">
        <f>INDEX('Crosswalk Particulates'!$E:$E,MATCH('2017 EPA Data'!$B5331,'Crosswalk Particulates'!$D:$D,0))</f>
        <v>0</v>
      </c>
      <c r="H5331" s="50">
        <f t="shared" si="83"/>
        <v>0</v>
      </c>
    </row>
    <row r="5332" spans="1:8" hidden="1" x14ac:dyDescent="0.25">
      <c r="A5332" s="31" t="s">
        <v>2493</v>
      </c>
      <c r="B5332" s="31" t="s">
        <v>2666</v>
      </c>
      <c r="C5332" s="31" t="s">
        <v>2408</v>
      </c>
      <c r="D5332" s="47">
        <v>1.8255464698999999E-2</v>
      </c>
      <c r="E5332" s="31" t="s">
        <v>2409</v>
      </c>
      <c r="F5332" s="35" t="str">
        <f>INDEX('Crosswalk Particulates'!$B:$B,MATCH('2017 EPA Data'!A5332,'Crosswalk Particulates'!$A:$A,0))</f>
        <v>process-other-industry</v>
      </c>
      <c r="G5332" s="39">
        <f>INDEX('Crosswalk Particulates'!$E:$E,MATCH('2017 EPA Data'!$B5332,'Crosswalk Particulates'!$D:$D,0))</f>
        <v>0</v>
      </c>
      <c r="H5332" s="50">
        <f t="shared" si="83"/>
        <v>0</v>
      </c>
    </row>
    <row r="5333" spans="1:8" hidden="1" x14ac:dyDescent="0.25">
      <c r="A5333" s="31" t="s">
        <v>2614</v>
      </c>
      <c r="B5333" s="31" t="s">
        <v>2449</v>
      </c>
      <c r="C5333" s="31" t="s">
        <v>2408</v>
      </c>
      <c r="D5333" s="47">
        <v>1.7699058300000001E-2</v>
      </c>
      <c r="E5333" s="31" t="s">
        <v>2409</v>
      </c>
      <c r="F5333" s="35" t="str">
        <f>INDEX('Crosswalk Particulates'!$B:$B,MATCH('2017 EPA Data'!A5333,'Crosswalk Particulates'!$A:$A,0))</f>
        <v>Residential Buildings Sector</v>
      </c>
      <c r="G5333" s="39">
        <f>INDEX('Crosswalk Particulates'!$E:$E,MATCH('2017 EPA Data'!$B5333,'Crosswalk Particulates'!$D:$D,0))</f>
        <v>0</v>
      </c>
      <c r="H5333" s="50">
        <f t="shared" si="83"/>
        <v>0</v>
      </c>
    </row>
    <row r="5334" spans="1:8" hidden="1" x14ac:dyDescent="0.25">
      <c r="A5334" s="31" t="s">
        <v>2438</v>
      </c>
      <c r="B5334" s="31" t="s">
        <v>2528</v>
      </c>
      <c r="C5334" s="31" t="s">
        <v>2408</v>
      </c>
      <c r="D5334" s="47">
        <v>1.717203338E-2</v>
      </c>
      <c r="E5334" s="31" t="s">
        <v>2409</v>
      </c>
      <c r="F5334" s="35" t="str">
        <f>INDEX('Crosswalk Particulates'!$B:$B,MATCH('2017 EPA Data'!A5334,'Crosswalk Particulates'!$A:$A,0))</f>
        <v>process-other-industry</v>
      </c>
      <c r="G5334" s="39">
        <f>INDEX('Crosswalk Particulates'!$E:$E,MATCH('2017 EPA Data'!$B5334,'Crosswalk Particulates'!$D:$D,0))</f>
        <v>0</v>
      </c>
      <c r="H5334" s="50">
        <f t="shared" si="83"/>
        <v>0</v>
      </c>
    </row>
    <row r="5335" spans="1:8" hidden="1" x14ac:dyDescent="0.25">
      <c r="A5335" s="31" t="s">
        <v>2540</v>
      </c>
      <c r="B5335" s="31" t="s">
        <v>2718</v>
      </c>
      <c r="C5335" s="31" t="s">
        <v>2408</v>
      </c>
      <c r="D5335" s="47">
        <v>1.7097026000000001E-2</v>
      </c>
      <c r="E5335" s="31" t="s">
        <v>2409</v>
      </c>
      <c r="F5335" s="35" t="str">
        <f>INDEX('Crosswalk Particulates'!$B:$B,MATCH('2017 EPA Data'!A5335,'Crosswalk Particulates'!$A:$A,0))</f>
        <v>Electricity Sector</v>
      </c>
      <c r="G5335" s="39">
        <f>INDEX('Crosswalk Particulates'!$E:$E,MATCH('2017 EPA Data'!$B5335,'Crosswalk Particulates'!$D:$D,0))</f>
        <v>0</v>
      </c>
      <c r="H5335" s="50">
        <f t="shared" si="83"/>
        <v>0</v>
      </c>
    </row>
    <row r="5336" spans="1:8" hidden="1" x14ac:dyDescent="0.25">
      <c r="A5336" s="31" t="s">
        <v>2499</v>
      </c>
      <c r="B5336" s="31" t="s">
        <v>2670</v>
      </c>
      <c r="C5336" s="31" t="s">
        <v>2408</v>
      </c>
      <c r="D5336" s="47">
        <v>1.7000000000000001E-2</v>
      </c>
      <c r="E5336" s="31" t="s">
        <v>2409</v>
      </c>
      <c r="F5336" s="35" t="str">
        <f>INDEX('Crosswalk Particulates'!$B:$B,MATCH('2017 EPA Data'!A5336,'Crosswalk Particulates'!$A:$A,0))</f>
        <v>Electricity Sector</v>
      </c>
      <c r="G5336" s="39">
        <f>INDEX('Crosswalk Particulates'!$E:$E,MATCH('2017 EPA Data'!$B5336,'Crosswalk Particulates'!$D:$D,0))</f>
        <v>0</v>
      </c>
      <c r="H5336" s="50">
        <f t="shared" si="83"/>
        <v>0</v>
      </c>
    </row>
    <row r="5337" spans="1:8" hidden="1" x14ac:dyDescent="0.25">
      <c r="A5337" s="31" t="s">
        <v>2540</v>
      </c>
      <c r="B5337" s="31" t="s">
        <v>2542</v>
      </c>
      <c r="C5337" s="31" t="s">
        <v>2408</v>
      </c>
      <c r="D5337" s="47">
        <v>1.6403092800000001E-2</v>
      </c>
      <c r="E5337" s="31" t="s">
        <v>2409</v>
      </c>
      <c r="F5337" s="35" t="str">
        <f>INDEX('Crosswalk Particulates'!$B:$B,MATCH('2017 EPA Data'!A5337,'Crosswalk Particulates'!$A:$A,0))</f>
        <v>Electricity Sector</v>
      </c>
      <c r="G5337" s="39">
        <f>INDEX('Crosswalk Particulates'!$E:$E,MATCH('2017 EPA Data'!$B5337,'Crosswalk Particulates'!$D:$D,0))</f>
        <v>0</v>
      </c>
      <c r="H5337" s="50">
        <f t="shared" si="83"/>
        <v>0</v>
      </c>
    </row>
    <row r="5338" spans="1:8" hidden="1" x14ac:dyDescent="0.25">
      <c r="A5338" s="31" t="s">
        <v>2510</v>
      </c>
      <c r="B5338" s="31" t="s">
        <v>2544</v>
      </c>
      <c r="C5338" s="31" t="s">
        <v>2408</v>
      </c>
      <c r="D5338" s="47">
        <v>1.6245160000000002E-2</v>
      </c>
      <c r="E5338" s="31" t="s">
        <v>2409</v>
      </c>
      <c r="F5338" s="35" t="str">
        <f>INDEX('Crosswalk Particulates'!$B:$B,MATCH('2017 EPA Data'!A5338,'Crosswalk Particulates'!$A:$A,0))</f>
        <v>process-iron and steel-industry</v>
      </c>
      <c r="G5338" s="39">
        <f>INDEX('Crosswalk Particulates'!$E:$E,MATCH('2017 EPA Data'!$B5338,'Crosswalk Particulates'!$D:$D,0))</f>
        <v>0</v>
      </c>
      <c r="H5338" s="50">
        <f t="shared" si="83"/>
        <v>0</v>
      </c>
    </row>
    <row r="5339" spans="1:8" hidden="1" x14ac:dyDescent="0.25">
      <c r="A5339" s="31" t="s">
        <v>2410</v>
      </c>
      <c r="B5339" s="31" t="s">
        <v>2735</v>
      </c>
      <c r="C5339" s="31" t="s">
        <v>2408</v>
      </c>
      <c r="D5339" s="47">
        <v>1.6199999999999999E-2</v>
      </c>
      <c r="E5339" s="31" t="s">
        <v>2409</v>
      </c>
      <c r="F5339" s="35" t="str">
        <f>INDEX('Crosswalk Particulates'!$B:$B,MATCH('2017 EPA Data'!A5339,'Crosswalk Particulates'!$A:$A,0))</f>
        <v>process-other-industry</v>
      </c>
      <c r="G5339" s="39">
        <f>INDEX('Crosswalk Particulates'!$E:$E,MATCH('2017 EPA Data'!$B5339,'Crosswalk Particulates'!$D:$D,0))</f>
        <v>0</v>
      </c>
      <c r="H5339" s="50">
        <f t="shared" si="83"/>
        <v>0</v>
      </c>
    </row>
    <row r="5340" spans="1:8" hidden="1" x14ac:dyDescent="0.25">
      <c r="A5340" s="31" t="s">
        <v>2438</v>
      </c>
      <c r="B5340" s="31" t="s">
        <v>2586</v>
      </c>
      <c r="C5340" s="31" t="s">
        <v>2408</v>
      </c>
      <c r="D5340" s="47">
        <v>1.6192530100000001E-2</v>
      </c>
      <c r="E5340" s="31" t="s">
        <v>2409</v>
      </c>
      <c r="F5340" s="35" t="str">
        <f>INDEX('Crosswalk Particulates'!$B:$B,MATCH('2017 EPA Data'!A5340,'Crosswalk Particulates'!$A:$A,0))</f>
        <v>process-other-industry</v>
      </c>
      <c r="G5340" s="39">
        <f>INDEX('Crosswalk Particulates'!$E:$E,MATCH('2017 EPA Data'!$B5340,'Crosswalk Particulates'!$D:$D,0))</f>
        <v>0</v>
      </c>
      <c r="H5340" s="50">
        <f t="shared" si="83"/>
        <v>0</v>
      </c>
    </row>
    <row r="5341" spans="1:8" hidden="1" x14ac:dyDescent="0.25">
      <c r="A5341" s="31" t="s">
        <v>2499</v>
      </c>
      <c r="B5341" s="31" t="s">
        <v>2606</v>
      </c>
      <c r="C5341" s="31" t="s">
        <v>2408</v>
      </c>
      <c r="D5341" s="47">
        <v>1.6156E-2</v>
      </c>
      <c r="E5341" s="31" t="s">
        <v>2409</v>
      </c>
      <c r="F5341" s="35" t="str">
        <f>INDEX('Crosswalk Particulates'!$B:$B,MATCH('2017 EPA Data'!A5341,'Crosswalk Particulates'!$A:$A,0))</f>
        <v>Electricity Sector</v>
      </c>
      <c r="G5341" s="39">
        <f>INDEX('Crosswalk Particulates'!$E:$E,MATCH('2017 EPA Data'!$B5341,'Crosswalk Particulates'!$D:$D,0))</f>
        <v>0</v>
      </c>
      <c r="H5341" s="50">
        <f t="shared" si="83"/>
        <v>0</v>
      </c>
    </row>
    <row r="5342" spans="1:8" hidden="1" x14ac:dyDescent="0.25">
      <c r="A5342" s="31" t="s">
        <v>2546</v>
      </c>
      <c r="B5342" s="31" t="s">
        <v>2534</v>
      </c>
      <c r="C5342" s="31" t="s">
        <v>2408</v>
      </c>
      <c r="D5342" s="47">
        <v>1.5816127250898999E-2</v>
      </c>
      <c r="E5342" s="31" t="s">
        <v>2409</v>
      </c>
      <c r="F5342" s="35" t="str">
        <f>INDEX('Crosswalk Particulates'!$B:$B,MATCH('2017 EPA Data'!A5342,'Crosswalk Particulates'!$A:$A,0))</f>
        <v>Commercial Buildings Sector</v>
      </c>
      <c r="G5342" s="39">
        <f>INDEX('Crosswalk Particulates'!$E:$E,MATCH('2017 EPA Data'!$B5342,'Crosswalk Particulates'!$D:$D,0))</f>
        <v>0</v>
      </c>
      <c r="H5342" s="50">
        <f t="shared" si="83"/>
        <v>0</v>
      </c>
    </row>
    <row r="5343" spans="1:8" hidden="1" x14ac:dyDescent="0.25">
      <c r="A5343" s="31" t="s">
        <v>2433</v>
      </c>
      <c r="B5343" s="31" t="s">
        <v>2666</v>
      </c>
      <c r="C5343" s="31" t="s">
        <v>2408</v>
      </c>
      <c r="D5343" s="47">
        <v>1.5755006429999999E-2</v>
      </c>
      <c r="E5343" s="31" t="s">
        <v>2409</v>
      </c>
      <c r="F5343" s="35" t="str">
        <f>INDEX('Crosswalk Particulates'!$B:$B,MATCH('2017 EPA Data'!A5343,'Crosswalk Particulates'!$A:$A,0))</f>
        <v>process-ngps-industry</v>
      </c>
      <c r="G5343" s="39">
        <f>INDEX('Crosswalk Particulates'!$E:$E,MATCH('2017 EPA Data'!$B5343,'Crosswalk Particulates'!$D:$D,0))</f>
        <v>0</v>
      </c>
      <c r="H5343" s="50">
        <f t="shared" si="83"/>
        <v>0</v>
      </c>
    </row>
    <row r="5344" spans="1:8" hidden="1" x14ac:dyDescent="0.25">
      <c r="A5344" s="31" t="s">
        <v>2540</v>
      </c>
      <c r="B5344" s="31" t="s">
        <v>2738</v>
      </c>
      <c r="C5344" s="31" t="s">
        <v>2408</v>
      </c>
      <c r="D5344" s="47">
        <v>1.5695298399999998E-2</v>
      </c>
      <c r="E5344" s="31" t="s">
        <v>2409</v>
      </c>
      <c r="F5344" s="35" t="str">
        <f>INDEX('Crosswalk Particulates'!$B:$B,MATCH('2017 EPA Data'!A5344,'Crosswalk Particulates'!$A:$A,0))</f>
        <v>Electricity Sector</v>
      </c>
      <c r="G5344" s="39">
        <f>INDEX('Crosswalk Particulates'!$E:$E,MATCH('2017 EPA Data'!$B5344,'Crosswalk Particulates'!$D:$D,0))</f>
        <v>0</v>
      </c>
      <c r="H5344" s="50">
        <f t="shared" si="83"/>
        <v>0</v>
      </c>
    </row>
    <row r="5345" spans="1:8" hidden="1" x14ac:dyDescent="0.25">
      <c r="A5345" s="31" t="s">
        <v>2614</v>
      </c>
      <c r="B5345" s="31" t="s">
        <v>2541</v>
      </c>
      <c r="C5345" s="31" t="s">
        <v>2408</v>
      </c>
      <c r="D5345" s="47">
        <v>1.5575171279999999E-2</v>
      </c>
      <c r="E5345" s="31" t="s">
        <v>2409</v>
      </c>
      <c r="F5345" s="35" t="str">
        <f>INDEX('Crosswalk Particulates'!$B:$B,MATCH('2017 EPA Data'!A5345,'Crosswalk Particulates'!$A:$A,0))</f>
        <v>Residential Buildings Sector</v>
      </c>
      <c r="G5345" s="39">
        <f>INDEX('Crosswalk Particulates'!$E:$E,MATCH('2017 EPA Data'!$B5345,'Crosswalk Particulates'!$D:$D,0))</f>
        <v>0</v>
      </c>
      <c r="H5345" s="50">
        <f t="shared" si="83"/>
        <v>0</v>
      </c>
    </row>
    <row r="5346" spans="1:8" hidden="1" x14ac:dyDescent="0.25">
      <c r="A5346" s="31" t="s">
        <v>2456</v>
      </c>
      <c r="B5346" s="31" t="s">
        <v>2589</v>
      </c>
      <c r="C5346" s="31" t="s">
        <v>2412</v>
      </c>
      <c r="D5346" s="47">
        <v>1.5559999999999999E-2</v>
      </c>
      <c r="E5346" s="31" t="s">
        <v>2413</v>
      </c>
      <c r="F5346" s="35" t="str">
        <f>INDEX('Crosswalk Particulates'!$B:$B,MATCH('2017 EPA Data'!A5346,'Crosswalk Particulates'!$A:$A,0))</f>
        <v>Electricity Sector</v>
      </c>
      <c r="G5346" s="39" t="str">
        <f>INDEX('Crosswalk Particulates'!$E:$E,MATCH('2017 EPA Data'!$B5346,'Crosswalk Particulates'!$D:$D,0))</f>
        <v>N2O</v>
      </c>
      <c r="H5346" s="50">
        <f t="shared" si="83"/>
        <v>14115.811341637109</v>
      </c>
    </row>
    <row r="5347" spans="1:8" hidden="1" x14ac:dyDescent="0.25">
      <c r="A5347" s="31" t="s">
        <v>2433</v>
      </c>
      <c r="B5347" s="31" t="s">
        <v>2534</v>
      </c>
      <c r="C5347" s="31" t="s">
        <v>2408</v>
      </c>
      <c r="D5347" s="47">
        <v>1.523018896E-2</v>
      </c>
      <c r="E5347" s="31" t="s">
        <v>2409</v>
      </c>
      <c r="F5347" s="35" t="str">
        <f>INDEX('Crosswalk Particulates'!$B:$B,MATCH('2017 EPA Data'!A5347,'Crosswalk Particulates'!$A:$A,0))</f>
        <v>process-ngps-industry</v>
      </c>
      <c r="G5347" s="39">
        <f>INDEX('Crosswalk Particulates'!$E:$E,MATCH('2017 EPA Data'!$B5347,'Crosswalk Particulates'!$D:$D,0))</f>
        <v>0</v>
      </c>
      <c r="H5347" s="50">
        <f t="shared" si="83"/>
        <v>0</v>
      </c>
    </row>
    <row r="5348" spans="1:8" hidden="1" x14ac:dyDescent="0.25">
      <c r="A5348" s="31" t="s">
        <v>2472</v>
      </c>
      <c r="B5348" s="31" t="s">
        <v>2749</v>
      </c>
      <c r="C5348" s="31" t="s">
        <v>2408</v>
      </c>
      <c r="D5348" s="47">
        <v>1.4795923000000001E-2</v>
      </c>
      <c r="E5348" s="31" t="s">
        <v>2409</v>
      </c>
      <c r="F5348" s="35" t="str">
        <f>INDEX('Crosswalk Particulates'!$B:$B,MATCH('2017 EPA Data'!A5348,'Crosswalk Particulates'!$A:$A,0))</f>
        <v>Electricity Sector</v>
      </c>
      <c r="G5348" s="39">
        <f>INDEX('Crosswalk Particulates'!$E:$E,MATCH('2017 EPA Data'!$B5348,'Crosswalk Particulates'!$D:$D,0))</f>
        <v>0</v>
      </c>
      <c r="H5348" s="50">
        <f t="shared" si="83"/>
        <v>0</v>
      </c>
    </row>
    <row r="5349" spans="1:8" hidden="1" x14ac:dyDescent="0.25">
      <c r="A5349" s="31" t="s">
        <v>2487</v>
      </c>
      <c r="B5349" s="31" t="s">
        <v>2736</v>
      </c>
      <c r="C5349" s="31" t="s">
        <v>2408</v>
      </c>
      <c r="D5349" s="47">
        <v>1.4403664599999999E-2</v>
      </c>
      <c r="E5349" s="31" t="s">
        <v>2409</v>
      </c>
      <c r="F5349" s="35" t="str">
        <f>INDEX('Crosswalk Particulates'!$B:$B,MATCH('2017 EPA Data'!A5349,'Crosswalk Particulates'!$A:$A,0))</f>
        <v>industry-fuel-coal</v>
      </c>
      <c r="G5349" s="39">
        <f>INDEX('Crosswalk Particulates'!$E:$E,MATCH('2017 EPA Data'!$B5349,'Crosswalk Particulates'!$D:$D,0))</f>
        <v>0</v>
      </c>
      <c r="H5349" s="50">
        <f t="shared" si="83"/>
        <v>0</v>
      </c>
    </row>
    <row r="5350" spans="1:8" hidden="1" x14ac:dyDescent="0.25">
      <c r="A5350" s="31" t="s">
        <v>2472</v>
      </c>
      <c r="B5350" s="31" t="s">
        <v>2736</v>
      </c>
      <c r="C5350" s="31" t="s">
        <v>2408</v>
      </c>
      <c r="D5350" s="47">
        <v>1.4305427000000001E-2</v>
      </c>
      <c r="E5350" s="31" t="s">
        <v>2409</v>
      </c>
      <c r="F5350" s="35" t="str">
        <f>INDEX('Crosswalk Particulates'!$B:$B,MATCH('2017 EPA Data'!A5350,'Crosswalk Particulates'!$A:$A,0))</f>
        <v>Electricity Sector</v>
      </c>
      <c r="G5350" s="39">
        <f>INDEX('Crosswalk Particulates'!$E:$E,MATCH('2017 EPA Data'!$B5350,'Crosswalk Particulates'!$D:$D,0))</f>
        <v>0</v>
      </c>
      <c r="H5350" s="50">
        <f t="shared" si="83"/>
        <v>0</v>
      </c>
    </row>
    <row r="5351" spans="1:8" hidden="1" x14ac:dyDescent="0.25">
      <c r="A5351" s="31" t="s">
        <v>2520</v>
      </c>
      <c r="B5351" s="31" t="s">
        <v>2542</v>
      </c>
      <c r="C5351" s="31" t="s">
        <v>2408</v>
      </c>
      <c r="D5351" s="47">
        <v>1.424162858E-2</v>
      </c>
      <c r="E5351" s="31" t="s">
        <v>2409</v>
      </c>
      <c r="F5351" s="35" t="str">
        <f>INDEX('Crosswalk Particulates'!$B:$B,MATCH('2017 EPA Data'!A5351,'Crosswalk Particulates'!$A:$A,0))</f>
        <v>industry-fuel-oil</v>
      </c>
      <c r="G5351" s="39">
        <f>INDEX('Crosswalk Particulates'!$E:$E,MATCH('2017 EPA Data'!$B5351,'Crosswalk Particulates'!$D:$D,0))</f>
        <v>0</v>
      </c>
      <c r="H5351" s="50">
        <f t="shared" si="83"/>
        <v>0</v>
      </c>
    </row>
    <row r="5352" spans="1:8" hidden="1" x14ac:dyDescent="0.25">
      <c r="A5352" s="31" t="s">
        <v>2614</v>
      </c>
      <c r="B5352" s="31" t="s">
        <v>2504</v>
      </c>
      <c r="C5352" s="31" t="s">
        <v>2408</v>
      </c>
      <c r="D5352" s="47">
        <v>1.415924662E-2</v>
      </c>
      <c r="E5352" s="31" t="s">
        <v>2409</v>
      </c>
      <c r="F5352" s="35" t="str">
        <f>INDEX('Crosswalk Particulates'!$B:$B,MATCH('2017 EPA Data'!A5352,'Crosswalk Particulates'!$A:$A,0))</f>
        <v>Residential Buildings Sector</v>
      </c>
      <c r="G5352" s="39">
        <f>INDEX('Crosswalk Particulates'!$E:$E,MATCH('2017 EPA Data'!$B5352,'Crosswalk Particulates'!$D:$D,0))</f>
        <v>0</v>
      </c>
      <c r="H5352" s="50">
        <f t="shared" si="83"/>
        <v>0</v>
      </c>
    </row>
    <row r="5353" spans="1:8" hidden="1" x14ac:dyDescent="0.25">
      <c r="A5353" s="31" t="s">
        <v>2433</v>
      </c>
      <c r="B5353" s="31" t="s">
        <v>2718</v>
      </c>
      <c r="C5353" s="31" t="s">
        <v>2408</v>
      </c>
      <c r="D5353" s="47">
        <v>1.414401E-2</v>
      </c>
      <c r="E5353" s="31" t="s">
        <v>2409</v>
      </c>
      <c r="F5353" s="35" t="str">
        <f>INDEX('Crosswalk Particulates'!$B:$B,MATCH('2017 EPA Data'!A5353,'Crosswalk Particulates'!$A:$A,0))</f>
        <v>process-ngps-industry</v>
      </c>
      <c r="G5353" s="39">
        <f>INDEX('Crosswalk Particulates'!$E:$E,MATCH('2017 EPA Data'!$B5353,'Crosswalk Particulates'!$D:$D,0))</f>
        <v>0</v>
      </c>
      <c r="H5353" s="50">
        <f t="shared" si="83"/>
        <v>0</v>
      </c>
    </row>
    <row r="5354" spans="1:8" hidden="1" x14ac:dyDescent="0.25">
      <c r="A5354" s="31" t="s">
        <v>2499</v>
      </c>
      <c r="B5354" s="31" t="s">
        <v>2736</v>
      </c>
      <c r="C5354" s="31" t="s">
        <v>2408</v>
      </c>
      <c r="D5354" s="47">
        <v>1.39500645E-2</v>
      </c>
      <c r="E5354" s="31" t="s">
        <v>2409</v>
      </c>
      <c r="F5354" s="35" t="str">
        <f>INDEX('Crosswalk Particulates'!$B:$B,MATCH('2017 EPA Data'!A5354,'Crosswalk Particulates'!$A:$A,0))</f>
        <v>Electricity Sector</v>
      </c>
      <c r="G5354" s="39">
        <f>INDEX('Crosswalk Particulates'!$E:$E,MATCH('2017 EPA Data'!$B5354,'Crosswalk Particulates'!$D:$D,0))</f>
        <v>0</v>
      </c>
      <c r="H5354" s="50">
        <f t="shared" si="83"/>
        <v>0</v>
      </c>
    </row>
    <row r="5355" spans="1:8" hidden="1" x14ac:dyDescent="0.25">
      <c r="A5355" s="31" t="s">
        <v>2438</v>
      </c>
      <c r="B5355" s="31" t="s">
        <v>2620</v>
      </c>
      <c r="C5355" s="31" t="s">
        <v>2408</v>
      </c>
      <c r="D5355" s="47">
        <v>1.3849206100000001E-2</v>
      </c>
      <c r="E5355" s="31" t="s">
        <v>2409</v>
      </c>
      <c r="F5355" s="35" t="str">
        <f>INDEX('Crosswalk Particulates'!$B:$B,MATCH('2017 EPA Data'!A5355,'Crosswalk Particulates'!$A:$A,0))</f>
        <v>process-other-industry</v>
      </c>
      <c r="G5355" s="39">
        <f>INDEX('Crosswalk Particulates'!$E:$E,MATCH('2017 EPA Data'!$B5355,'Crosswalk Particulates'!$D:$D,0))</f>
        <v>0</v>
      </c>
      <c r="H5355" s="50">
        <f t="shared" si="83"/>
        <v>0</v>
      </c>
    </row>
    <row r="5356" spans="1:8" hidden="1" x14ac:dyDescent="0.25">
      <c r="A5356" s="31" t="s">
        <v>2444</v>
      </c>
      <c r="B5356" s="31" t="s">
        <v>2569</v>
      </c>
      <c r="C5356" s="31" t="s">
        <v>2408</v>
      </c>
      <c r="D5356" s="47">
        <v>1.3769999999999999E-2</v>
      </c>
      <c r="E5356" s="31" t="s">
        <v>2409</v>
      </c>
      <c r="F5356" s="35" t="str">
        <f>INDEX('Crosswalk Particulates'!$B:$B,MATCH('2017 EPA Data'!A5356,'Crosswalk Particulates'!$A:$A,0))</f>
        <v>process-other-industry</v>
      </c>
      <c r="G5356" s="39">
        <f>INDEX('Crosswalk Particulates'!$E:$E,MATCH('2017 EPA Data'!$B5356,'Crosswalk Particulates'!$D:$D,0))</f>
        <v>0</v>
      </c>
      <c r="H5356" s="50">
        <f t="shared" si="83"/>
        <v>0</v>
      </c>
    </row>
    <row r="5357" spans="1:8" hidden="1" x14ac:dyDescent="0.25">
      <c r="A5357" s="31" t="s">
        <v>2540</v>
      </c>
      <c r="B5357" s="31" t="s">
        <v>2739</v>
      </c>
      <c r="C5357" s="31" t="s">
        <v>2408</v>
      </c>
      <c r="D5357" s="47">
        <v>1.37455713E-2</v>
      </c>
      <c r="E5357" s="31" t="s">
        <v>2409</v>
      </c>
      <c r="F5357" s="35" t="str">
        <f>INDEX('Crosswalk Particulates'!$B:$B,MATCH('2017 EPA Data'!A5357,'Crosswalk Particulates'!$A:$A,0))</f>
        <v>Electricity Sector</v>
      </c>
      <c r="G5357" s="39">
        <f>INDEX('Crosswalk Particulates'!$E:$E,MATCH('2017 EPA Data'!$B5357,'Crosswalk Particulates'!$D:$D,0))</f>
        <v>0</v>
      </c>
      <c r="H5357" s="50">
        <f t="shared" si="83"/>
        <v>0</v>
      </c>
    </row>
    <row r="5358" spans="1:8" hidden="1" x14ac:dyDescent="0.25">
      <c r="A5358" s="31" t="s">
        <v>2510</v>
      </c>
      <c r="B5358" s="31" t="s">
        <v>2505</v>
      </c>
      <c r="C5358" s="31" t="s">
        <v>2408</v>
      </c>
      <c r="D5358" s="47">
        <v>1.3597E-2</v>
      </c>
      <c r="E5358" s="31" t="s">
        <v>2409</v>
      </c>
      <c r="F5358" s="35" t="str">
        <f>INDEX('Crosswalk Particulates'!$B:$B,MATCH('2017 EPA Data'!A5358,'Crosswalk Particulates'!$A:$A,0))</f>
        <v>process-iron and steel-industry</v>
      </c>
      <c r="G5358" s="39">
        <f>INDEX('Crosswalk Particulates'!$E:$E,MATCH('2017 EPA Data'!$B5358,'Crosswalk Particulates'!$D:$D,0))</f>
        <v>0</v>
      </c>
      <c r="H5358" s="50">
        <f t="shared" si="83"/>
        <v>0</v>
      </c>
    </row>
    <row r="5359" spans="1:8" hidden="1" x14ac:dyDescent="0.25">
      <c r="A5359" s="31" t="s">
        <v>2438</v>
      </c>
      <c r="B5359" s="31" t="s">
        <v>2516</v>
      </c>
      <c r="C5359" s="31" t="s">
        <v>2408</v>
      </c>
      <c r="D5359" s="47">
        <v>1.34102001E-2</v>
      </c>
      <c r="E5359" s="31" t="s">
        <v>2409</v>
      </c>
      <c r="F5359" s="35" t="str">
        <f>INDEX('Crosswalk Particulates'!$B:$B,MATCH('2017 EPA Data'!A5359,'Crosswalk Particulates'!$A:$A,0))</f>
        <v>process-other-industry</v>
      </c>
      <c r="G5359" s="39">
        <f>INDEX('Crosswalk Particulates'!$E:$E,MATCH('2017 EPA Data'!$B5359,'Crosswalk Particulates'!$D:$D,0))</f>
        <v>0</v>
      </c>
      <c r="H5359" s="50">
        <f t="shared" si="83"/>
        <v>0</v>
      </c>
    </row>
    <row r="5360" spans="1:8" hidden="1" x14ac:dyDescent="0.25">
      <c r="A5360" s="31" t="s">
        <v>2438</v>
      </c>
      <c r="B5360" s="31" t="s">
        <v>2544</v>
      </c>
      <c r="C5360" s="31" t="s">
        <v>2408</v>
      </c>
      <c r="D5360" s="47">
        <v>1.33094901E-2</v>
      </c>
      <c r="E5360" s="31" t="s">
        <v>2409</v>
      </c>
      <c r="F5360" s="35" t="str">
        <f>INDEX('Crosswalk Particulates'!$B:$B,MATCH('2017 EPA Data'!A5360,'Crosswalk Particulates'!$A:$A,0))</f>
        <v>process-other-industry</v>
      </c>
      <c r="G5360" s="39">
        <f>INDEX('Crosswalk Particulates'!$E:$E,MATCH('2017 EPA Data'!$B5360,'Crosswalk Particulates'!$D:$D,0))</f>
        <v>0</v>
      </c>
      <c r="H5360" s="50">
        <f t="shared" si="83"/>
        <v>0</v>
      </c>
    </row>
    <row r="5361" spans="1:8" hidden="1" x14ac:dyDescent="0.25">
      <c r="A5361" s="31" t="s">
        <v>2437</v>
      </c>
      <c r="B5361" s="31" t="s">
        <v>2526</v>
      </c>
      <c r="C5361" s="31" t="s">
        <v>2408</v>
      </c>
      <c r="D5361" s="47">
        <v>1.3252E-2</v>
      </c>
      <c r="E5361" s="31" t="s">
        <v>2409</v>
      </c>
      <c r="F5361" s="35" t="str">
        <f>INDEX('Crosswalk Particulates'!$B:$B,MATCH('2017 EPA Data'!A5361,'Crosswalk Particulates'!$A:$A,0))</f>
        <v>process-other-industry</v>
      </c>
      <c r="G5361" s="39">
        <f>INDEX('Crosswalk Particulates'!$E:$E,MATCH('2017 EPA Data'!$B5361,'Crosswalk Particulates'!$D:$D,0))</f>
        <v>0</v>
      </c>
      <c r="H5361" s="50">
        <f t="shared" si="83"/>
        <v>0</v>
      </c>
    </row>
    <row r="5362" spans="1:8" hidden="1" x14ac:dyDescent="0.25">
      <c r="A5362" s="31" t="s">
        <v>2438</v>
      </c>
      <c r="B5362" s="31" t="s">
        <v>2534</v>
      </c>
      <c r="C5362" s="31" t="s">
        <v>2408</v>
      </c>
      <c r="D5362" s="47">
        <v>1.30527101E-2</v>
      </c>
      <c r="E5362" s="31" t="s">
        <v>2409</v>
      </c>
      <c r="F5362" s="35" t="str">
        <f>INDEX('Crosswalk Particulates'!$B:$B,MATCH('2017 EPA Data'!A5362,'Crosswalk Particulates'!$A:$A,0))</f>
        <v>process-other-industry</v>
      </c>
      <c r="G5362" s="39">
        <f>INDEX('Crosswalk Particulates'!$E:$E,MATCH('2017 EPA Data'!$B5362,'Crosswalk Particulates'!$D:$D,0))</f>
        <v>0</v>
      </c>
      <c r="H5362" s="50">
        <f t="shared" si="83"/>
        <v>0</v>
      </c>
    </row>
    <row r="5363" spans="1:8" hidden="1" x14ac:dyDescent="0.25">
      <c r="A5363" s="31" t="s">
        <v>2410</v>
      </c>
      <c r="B5363" s="31" t="s">
        <v>2698</v>
      </c>
      <c r="C5363" s="31" t="s">
        <v>2408</v>
      </c>
      <c r="D5363" s="47">
        <v>1.2963179999999999E-2</v>
      </c>
      <c r="E5363" s="31" t="s">
        <v>2409</v>
      </c>
      <c r="F5363" s="35" t="str">
        <f>INDEX('Crosswalk Particulates'!$B:$B,MATCH('2017 EPA Data'!A5363,'Crosswalk Particulates'!$A:$A,0))</f>
        <v>process-other-industry</v>
      </c>
      <c r="G5363" s="39">
        <f>INDEX('Crosswalk Particulates'!$E:$E,MATCH('2017 EPA Data'!$B5363,'Crosswalk Particulates'!$D:$D,0))</f>
        <v>0</v>
      </c>
      <c r="H5363" s="50">
        <f t="shared" si="83"/>
        <v>0</v>
      </c>
    </row>
    <row r="5364" spans="1:8" hidden="1" x14ac:dyDescent="0.25">
      <c r="A5364" s="31" t="s">
        <v>2442</v>
      </c>
      <c r="B5364" s="31" t="s">
        <v>2752</v>
      </c>
      <c r="C5364" s="31" t="s">
        <v>2408</v>
      </c>
      <c r="D5364" s="47">
        <v>1.2643297926E-2</v>
      </c>
      <c r="E5364" s="31" t="s">
        <v>2409</v>
      </c>
      <c r="F5364" s="35" t="str">
        <f>INDEX('Crosswalk Particulates'!$B:$B,MATCH('2017 EPA Data'!A5364,'Crosswalk Particulates'!$A:$A,0))</f>
        <v>industry-fuel-natural gas</v>
      </c>
      <c r="G5364" s="39">
        <f>INDEX('Crosswalk Particulates'!$E:$E,MATCH('2017 EPA Data'!$B5364,'Crosswalk Particulates'!$D:$D,0))</f>
        <v>0</v>
      </c>
      <c r="H5364" s="50">
        <f t="shared" si="83"/>
        <v>0</v>
      </c>
    </row>
    <row r="5365" spans="1:8" hidden="1" x14ac:dyDescent="0.25">
      <c r="A5365" s="31" t="s">
        <v>2477</v>
      </c>
      <c r="B5365" s="31" t="s">
        <v>2673</v>
      </c>
      <c r="C5365" s="31" t="s">
        <v>2408</v>
      </c>
      <c r="D5365" s="47">
        <v>1.2628E-2</v>
      </c>
      <c r="E5365" s="31" t="s">
        <v>2409</v>
      </c>
      <c r="F5365" s="35" t="str">
        <f>INDEX('Crosswalk Particulates'!$B:$B,MATCH('2017 EPA Data'!A5365,'Crosswalk Particulates'!$A:$A,0))</f>
        <v>process-other-industry</v>
      </c>
      <c r="G5365" s="39">
        <f>INDEX('Crosswalk Particulates'!$E:$E,MATCH('2017 EPA Data'!$B5365,'Crosswalk Particulates'!$D:$D,0))</f>
        <v>0</v>
      </c>
      <c r="H5365" s="50">
        <f t="shared" si="83"/>
        <v>0</v>
      </c>
    </row>
    <row r="5366" spans="1:8" hidden="1" x14ac:dyDescent="0.25">
      <c r="A5366" s="31" t="s">
        <v>2538</v>
      </c>
      <c r="B5366" s="31" t="s">
        <v>2512</v>
      </c>
      <c r="C5366" s="31" t="s">
        <v>2408</v>
      </c>
      <c r="D5366" s="47">
        <v>1.2376E-2</v>
      </c>
      <c r="E5366" s="31" t="s">
        <v>2409</v>
      </c>
      <c r="F5366" s="35" t="str">
        <f>INDEX('Crosswalk Particulates'!$B:$B,MATCH('2017 EPA Data'!A5366,'Crosswalk Particulates'!$A:$A,0))</f>
        <v>process-mining-industry</v>
      </c>
      <c r="G5366" s="39">
        <f>INDEX('Crosswalk Particulates'!$E:$E,MATCH('2017 EPA Data'!$B5366,'Crosswalk Particulates'!$D:$D,0))</f>
        <v>0</v>
      </c>
      <c r="H5366" s="50">
        <f t="shared" si="83"/>
        <v>0</v>
      </c>
    </row>
    <row r="5367" spans="1:8" hidden="1" x14ac:dyDescent="0.25">
      <c r="A5367" s="31" t="s">
        <v>2546</v>
      </c>
      <c r="B5367" s="31" t="s">
        <v>2526</v>
      </c>
      <c r="C5367" s="31" t="s">
        <v>2408</v>
      </c>
      <c r="D5367" s="47">
        <v>1.2319897588175E-2</v>
      </c>
      <c r="E5367" s="31" t="s">
        <v>2409</v>
      </c>
      <c r="F5367" s="35" t="str">
        <f>INDEX('Crosswalk Particulates'!$B:$B,MATCH('2017 EPA Data'!A5367,'Crosswalk Particulates'!$A:$A,0))</f>
        <v>Commercial Buildings Sector</v>
      </c>
      <c r="G5367" s="39">
        <f>INDEX('Crosswalk Particulates'!$E:$E,MATCH('2017 EPA Data'!$B5367,'Crosswalk Particulates'!$D:$D,0))</f>
        <v>0</v>
      </c>
      <c r="H5367" s="50">
        <f t="shared" si="83"/>
        <v>0</v>
      </c>
    </row>
    <row r="5368" spans="1:8" hidden="1" x14ac:dyDescent="0.25">
      <c r="A5368" s="31" t="s">
        <v>2486</v>
      </c>
      <c r="B5368" s="31" t="s">
        <v>2597</v>
      </c>
      <c r="C5368" s="31" t="s">
        <v>2408</v>
      </c>
      <c r="D5368" s="47">
        <v>1.2140919999999999E-2</v>
      </c>
      <c r="E5368" s="31" t="s">
        <v>2409</v>
      </c>
      <c r="F5368" s="35" t="str">
        <f>INDEX('Crosswalk Particulates'!$B:$B,MATCH('2017 EPA Data'!A5368,'Crosswalk Particulates'!$A:$A,0))</f>
        <v>process-other-industry</v>
      </c>
      <c r="G5368" s="39">
        <f>INDEX('Crosswalk Particulates'!$E:$E,MATCH('2017 EPA Data'!$B5368,'Crosswalk Particulates'!$D:$D,0))</f>
        <v>0</v>
      </c>
      <c r="H5368" s="50">
        <f t="shared" si="83"/>
        <v>0</v>
      </c>
    </row>
    <row r="5369" spans="1:8" hidden="1" x14ac:dyDescent="0.25">
      <c r="A5369" s="31" t="s">
        <v>2429</v>
      </c>
      <c r="B5369" s="31" t="s">
        <v>2758</v>
      </c>
      <c r="C5369" s="31" t="s">
        <v>2408</v>
      </c>
      <c r="D5369" s="47">
        <v>1.1398332376000001E-2</v>
      </c>
      <c r="E5369" s="31" t="s">
        <v>2409</v>
      </c>
      <c r="F5369" s="35" t="str">
        <f>INDEX('Crosswalk Particulates'!$B:$B,MATCH('2017 EPA Data'!A5369,'Crosswalk Particulates'!$A:$A,0))</f>
        <v>process-other-industry</v>
      </c>
      <c r="G5369" s="39">
        <f>INDEX('Crosswalk Particulates'!$E:$E,MATCH('2017 EPA Data'!$B5369,'Crosswalk Particulates'!$D:$D,0))</f>
        <v>0</v>
      </c>
      <c r="H5369" s="50">
        <f t="shared" si="83"/>
        <v>0</v>
      </c>
    </row>
    <row r="5370" spans="1:8" hidden="1" x14ac:dyDescent="0.25">
      <c r="A5370" s="31" t="s">
        <v>2614</v>
      </c>
      <c r="B5370" s="31" t="s">
        <v>2467</v>
      </c>
      <c r="C5370" s="31" t="s">
        <v>2408</v>
      </c>
      <c r="D5370" s="47">
        <v>1.13273973E-2</v>
      </c>
      <c r="E5370" s="31" t="s">
        <v>2409</v>
      </c>
      <c r="F5370" s="35" t="str">
        <f>INDEX('Crosswalk Particulates'!$B:$B,MATCH('2017 EPA Data'!A5370,'Crosswalk Particulates'!$A:$A,0))</f>
        <v>Residential Buildings Sector</v>
      </c>
      <c r="G5370" s="39">
        <f>INDEX('Crosswalk Particulates'!$E:$E,MATCH('2017 EPA Data'!$B5370,'Crosswalk Particulates'!$D:$D,0))</f>
        <v>0</v>
      </c>
      <c r="H5370" s="50">
        <f t="shared" si="83"/>
        <v>0</v>
      </c>
    </row>
    <row r="5371" spans="1:8" hidden="1" x14ac:dyDescent="0.25">
      <c r="A5371" s="31" t="s">
        <v>2444</v>
      </c>
      <c r="B5371" s="31" t="s">
        <v>2654</v>
      </c>
      <c r="C5371" s="31" t="s">
        <v>2408</v>
      </c>
      <c r="D5371" s="47">
        <v>1.0999999999999999E-2</v>
      </c>
      <c r="E5371" s="31" t="s">
        <v>2409</v>
      </c>
      <c r="F5371" s="35" t="str">
        <f>INDEX('Crosswalk Particulates'!$B:$B,MATCH('2017 EPA Data'!A5371,'Crosswalk Particulates'!$A:$A,0))</f>
        <v>process-other-industry</v>
      </c>
      <c r="G5371" s="39">
        <f>INDEX('Crosswalk Particulates'!$E:$E,MATCH('2017 EPA Data'!$B5371,'Crosswalk Particulates'!$D:$D,0))</f>
        <v>0</v>
      </c>
      <c r="H5371" s="50">
        <f t="shared" si="83"/>
        <v>0</v>
      </c>
    </row>
    <row r="5372" spans="1:8" hidden="1" x14ac:dyDescent="0.25">
      <c r="A5372" s="31" t="s">
        <v>2446</v>
      </c>
      <c r="B5372" s="31" t="s">
        <v>2567</v>
      </c>
      <c r="C5372" s="31" t="s">
        <v>2408</v>
      </c>
      <c r="D5372" s="47">
        <v>1.0999500000000001E-2</v>
      </c>
      <c r="E5372" s="31" t="s">
        <v>2409</v>
      </c>
      <c r="F5372" s="35" t="str">
        <f>INDEX('Crosswalk Particulates'!$B:$B,MATCH('2017 EPA Data'!A5372,'Crosswalk Particulates'!$A:$A,0))</f>
        <v>process-other-industry</v>
      </c>
      <c r="G5372" s="39">
        <f>INDEX('Crosswalk Particulates'!$E:$E,MATCH('2017 EPA Data'!$B5372,'Crosswalk Particulates'!$D:$D,0))</f>
        <v>0</v>
      </c>
      <c r="H5372" s="50">
        <f t="shared" si="83"/>
        <v>0</v>
      </c>
    </row>
    <row r="5373" spans="1:8" hidden="1" x14ac:dyDescent="0.25">
      <c r="A5373" s="31" t="s">
        <v>2555</v>
      </c>
      <c r="B5373" s="31" t="s">
        <v>2587</v>
      </c>
      <c r="C5373" s="31" t="s">
        <v>2408</v>
      </c>
      <c r="D5373" s="47">
        <v>1.091E-2</v>
      </c>
      <c r="E5373" s="31" t="s">
        <v>2409</v>
      </c>
      <c r="F5373" s="35" t="str">
        <f>INDEX('Crosswalk Particulates'!$B:$B,MATCH('2017 EPA Data'!A5373,'Crosswalk Particulates'!$A:$A,0))</f>
        <v>Commercial Buildings Sector</v>
      </c>
      <c r="G5373" s="39">
        <f>INDEX('Crosswalk Particulates'!$E:$E,MATCH('2017 EPA Data'!$B5373,'Crosswalk Particulates'!$D:$D,0))</f>
        <v>0</v>
      </c>
      <c r="H5373" s="50">
        <f t="shared" si="83"/>
        <v>0</v>
      </c>
    </row>
    <row r="5374" spans="1:8" hidden="1" x14ac:dyDescent="0.25">
      <c r="A5374" s="31" t="s">
        <v>2499</v>
      </c>
      <c r="B5374" s="31" t="s">
        <v>2665</v>
      </c>
      <c r="C5374" s="31" t="s">
        <v>2408</v>
      </c>
      <c r="D5374" s="47">
        <v>1.083156E-2</v>
      </c>
      <c r="E5374" s="31" t="s">
        <v>2409</v>
      </c>
      <c r="F5374" s="35" t="str">
        <f>INDEX('Crosswalk Particulates'!$B:$B,MATCH('2017 EPA Data'!A5374,'Crosswalk Particulates'!$A:$A,0))</f>
        <v>Electricity Sector</v>
      </c>
      <c r="G5374" s="39">
        <f>INDEX('Crosswalk Particulates'!$E:$E,MATCH('2017 EPA Data'!$B5374,'Crosswalk Particulates'!$D:$D,0))</f>
        <v>0</v>
      </c>
      <c r="H5374" s="50">
        <f t="shared" si="83"/>
        <v>0</v>
      </c>
    </row>
    <row r="5375" spans="1:8" hidden="1" x14ac:dyDescent="0.25">
      <c r="A5375" s="31" t="s">
        <v>2614</v>
      </c>
      <c r="B5375" s="31" t="s">
        <v>2575</v>
      </c>
      <c r="C5375" s="31" t="s">
        <v>2408</v>
      </c>
      <c r="D5375" s="47">
        <v>1.061943496E-2</v>
      </c>
      <c r="E5375" s="31" t="s">
        <v>2409</v>
      </c>
      <c r="F5375" s="35" t="str">
        <f>INDEX('Crosswalk Particulates'!$B:$B,MATCH('2017 EPA Data'!A5375,'Crosswalk Particulates'!$A:$A,0))</f>
        <v>Residential Buildings Sector</v>
      </c>
      <c r="G5375" s="39">
        <f>INDEX('Crosswalk Particulates'!$E:$E,MATCH('2017 EPA Data'!$B5375,'Crosswalk Particulates'!$D:$D,0))</f>
        <v>0</v>
      </c>
      <c r="H5375" s="50">
        <f t="shared" si="83"/>
        <v>0</v>
      </c>
    </row>
    <row r="5376" spans="1:8" hidden="1" x14ac:dyDescent="0.25">
      <c r="A5376" s="31" t="s">
        <v>2487</v>
      </c>
      <c r="B5376" s="31" t="s">
        <v>2738</v>
      </c>
      <c r="C5376" s="31" t="s">
        <v>2408</v>
      </c>
      <c r="D5376" s="47">
        <v>1.0540862099999999E-2</v>
      </c>
      <c r="E5376" s="31" t="s">
        <v>2409</v>
      </c>
      <c r="F5376" s="35" t="str">
        <f>INDEX('Crosswalk Particulates'!$B:$B,MATCH('2017 EPA Data'!A5376,'Crosswalk Particulates'!$A:$A,0))</f>
        <v>industry-fuel-coal</v>
      </c>
      <c r="G5376" s="39">
        <f>INDEX('Crosswalk Particulates'!$E:$E,MATCH('2017 EPA Data'!$B5376,'Crosswalk Particulates'!$D:$D,0))</f>
        <v>0</v>
      </c>
      <c r="H5376" s="50">
        <f t="shared" si="83"/>
        <v>0</v>
      </c>
    </row>
    <row r="5377" spans="1:8" hidden="1" x14ac:dyDescent="0.25">
      <c r="A5377" s="31" t="s">
        <v>2493</v>
      </c>
      <c r="B5377" s="31" t="s">
        <v>2558</v>
      </c>
      <c r="C5377" s="31" t="s">
        <v>2408</v>
      </c>
      <c r="D5377" s="47">
        <v>1.04952E-2</v>
      </c>
      <c r="E5377" s="31" t="s">
        <v>2409</v>
      </c>
      <c r="F5377" s="35" t="str">
        <f>INDEX('Crosswalk Particulates'!$B:$B,MATCH('2017 EPA Data'!A5377,'Crosswalk Particulates'!$A:$A,0))</f>
        <v>process-other-industry</v>
      </c>
      <c r="G5377" s="39">
        <f>INDEX('Crosswalk Particulates'!$E:$E,MATCH('2017 EPA Data'!$B5377,'Crosswalk Particulates'!$D:$D,0))</f>
        <v>0</v>
      </c>
      <c r="H5377" s="50">
        <f t="shared" si="83"/>
        <v>0</v>
      </c>
    </row>
    <row r="5378" spans="1:8" hidden="1" x14ac:dyDescent="0.25">
      <c r="A5378" s="31" t="s">
        <v>2472</v>
      </c>
      <c r="B5378" s="31" t="s">
        <v>2738</v>
      </c>
      <c r="C5378" s="31" t="s">
        <v>2408</v>
      </c>
      <c r="D5378" s="47">
        <v>1.0468971699999999E-2</v>
      </c>
      <c r="E5378" s="31" t="s">
        <v>2409</v>
      </c>
      <c r="F5378" s="35" t="str">
        <f>INDEX('Crosswalk Particulates'!$B:$B,MATCH('2017 EPA Data'!A5378,'Crosswalk Particulates'!$A:$A,0))</f>
        <v>Electricity Sector</v>
      </c>
      <c r="G5378" s="39">
        <f>INDEX('Crosswalk Particulates'!$E:$E,MATCH('2017 EPA Data'!$B5378,'Crosswalk Particulates'!$D:$D,0))</f>
        <v>0</v>
      </c>
      <c r="H5378" s="50">
        <f t="shared" si="83"/>
        <v>0</v>
      </c>
    </row>
    <row r="5379" spans="1:8" hidden="1" x14ac:dyDescent="0.25">
      <c r="A5379" s="31" t="s">
        <v>2555</v>
      </c>
      <c r="B5379" s="31" t="s">
        <v>2553</v>
      </c>
      <c r="C5379" s="31" t="s">
        <v>2408</v>
      </c>
      <c r="D5379" s="47">
        <v>1.0296448999999999E-2</v>
      </c>
      <c r="E5379" s="31" t="s">
        <v>2409</v>
      </c>
      <c r="F5379" s="35" t="str">
        <f>INDEX('Crosswalk Particulates'!$B:$B,MATCH('2017 EPA Data'!A5379,'Crosswalk Particulates'!$A:$A,0))</f>
        <v>Commercial Buildings Sector</v>
      </c>
      <c r="G5379" s="39">
        <f>INDEX('Crosswalk Particulates'!$E:$E,MATCH('2017 EPA Data'!$B5379,'Crosswalk Particulates'!$D:$D,0))</f>
        <v>0</v>
      </c>
      <c r="H5379" s="50">
        <f t="shared" si="83"/>
        <v>0</v>
      </c>
    </row>
    <row r="5380" spans="1:8" hidden="1" x14ac:dyDescent="0.25">
      <c r="A5380" s="31" t="s">
        <v>2444</v>
      </c>
      <c r="B5380" s="31" t="s">
        <v>2599</v>
      </c>
      <c r="C5380" s="31" t="s">
        <v>2408</v>
      </c>
      <c r="D5380" s="47">
        <v>1.021E-2</v>
      </c>
      <c r="E5380" s="31" t="s">
        <v>2409</v>
      </c>
      <c r="F5380" s="35" t="str">
        <f>INDEX('Crosswalk Particulates'!$B:$B,MATCH('2017 EPA Data'!A5380,'Crosswalk Particulates'!$A:$A,0))</f>
        <v>process-other-industry</v>
      </c>
      <c r="G5380" s="39">
        <f>INDEX('Crosswalk Particulates'!$E:$E,MATCH('2017 EPA Data'!$B5380,'Crosswalk Particulates'!$D:$D,0))</f>
        <v>0</v>
      </c>
      <c r="H5380" s="50">
        <f t="shared" ref="H5380:H5443" si="84">IF(E5380="TON",D5380/metricton_to_shortton,0)*10^6</f>
        <v>0</v>
      </c>
    </row>
    <row r="5381" spans="1:8" hidden="1" x14ac:dyDescent="0.25">
      <c r="A5381" s="31" t="s">
        <v>2499</v>
      </c>
      <c r="B5381" s="31" t="s">
        <v>2738</v>
      </c>
      <c r="C5381" s="31" t="s">
        <v>2408</v>
      </c>
      <c r="D5381" s="47">
        <v>1.02089105E-2</v>
      </c>
      <c r="E5381" s="31" t="s">
        <v>2409</v>
      </c>
      <c r="F5381" s="35" t="str">
        <f>INDEX('Crosswalk Particulates'!$B:$B,MATCH('2017 EPA Data'!A5381,'Crosswalk Particulates'!$A:$A,0))</f>
        <v>Electricity Sector</v>
      </c>
      <c r="G5381" s="39">
        <f>INDEX('Crosswalk Particulates'!$E:$E,MATCH('2017 EPA Data'!$B5381,'Crosswalk Particulates'!$D:$D,0))</f>
        <v>0</v>
      </c>
      <c r="H5381" s="50">
        <f t="shared" si="84"/>
        <v>0</v>
      </c>
    </row>
    <row r="5382" spans="1:8" hidden="1" x14ac:dyDescent="0.25">
      <c r="A5382" s="31" t="s">
        <v>2491</v>
      </c>
      <c r="B5382" s="31" t="s">
        <v>2763</v>
      </c>
      <c r="C5382" s="31" t="s">
        <v>2408</v>
      </c>
      <c r="D5382" s="47">
        <v>1.017584384748E-2</v>
      </c>
      <c r="E5382" s="31" t="s">
        <v>2409</v>
      </c>
      <c r="F5382" s="35" t="str">
        <f>INDEX('Crosswalk Particulates'!$B:$B,MATCH('2017 EPA Data'!A5382,'Crosswalk Particulates'!$A:$A,0))</f>
        <v>industry-fuel-biomass</v>
      </c>
      <c r="G5382" s="39">
        <f>INDEX('Crosswalk Particulates'!$E:$E,MATCH('2017 EPA Data'!$B5382,'Crosswalk Particulates'!$D:$D,0))</f>
        <v>0</v>
      </c>
      <c r="H5382" s="50">
        <f t="shared" si="84"/>
        <v>0</v>
      </c>
    </row>
    <row r="5383" spans="1:8" hidden="1" x14ac:dyDescent="0.25">
      <c r="A5383" s="31" t="s">
        <v>2450</v>
      </c>
      <c r="B5383" s="31" t="s">
        <v>2723</v>
      </c>
      <c r="C5383" s="31" t="s">
        <v>2408</v>
      </c>
      <c r="D5383" s="47">
        <v>1.0003E-2</v>
      </c>
      <c r="E5383" s="31" t="s">
        <v>2409</v>
      </c>
      <c r="F5383" s="35" t="str">
        <f>INDEX('Crosswalk Particulates'!$B:$B,MATCH('2017 EPA Data'!A5383,'Crosswalk Particulates'!$A:$A,0))</f>
        <v>process-waste-industry</v>
      </c>
      <c r="G5383" s="39">
        <f>INDEX('Crosswalk Particulates'!$E:$E,MATCH('2017 EPA Data'!$B5383,'Crosswalk Particulates'!$D:$D,0))</f>
        <v>0</v>
      </c>
      <c r="H5383" s="50">
        <f t="shared" si="84"/>
        <v>0</v>
      </c>
    </row>
    <row r="5384" spans="1:8" hidden="1" x14ac:dyDescent="0.25">
      <c r="A5384" s="31" t="s">
        <v>2510</v>
      </c>
      <c r="B5384" s="31" t="s">
        <v>2479</v>
      </c>
      <c r="C5384" s="31" t="s">
        <v>2408</v>
      </c>
      <c r="D5384" s="47">
        <v>0.01</v>
      </c>
      <c r="E5384" s="31" t="s">
        <v>2409</v>
      </c>
      <c r="F5384" s="35" t="str">
        <f>INDEX('Crosswalk Particulates'!$B:$B,MATCH('2017 EPA Data'!A5384,'Crosswalk Particulates'!$A:$A,0))</f>
        <v>process-iron and steel-industry</v>
      </c>
      <c r="G5384" s="39">
        <f>INDEX('Crosswalk Particulates'!$E:$E,MATCH('2017 EPA Data'!$B5384,'Crosswalk Particulates'!$D:$D,0))</f>
        <v>0</v>
      </c>
      <c r="H5384" s="50">
        <f t="shared" si="84"/>
        <v>0</v>
      </c>
    </row>
    <row r="5385" spans="1:8" hidden="1" x14ac:dyDescent="0.25">
      <c r="A5385" s="31" t="s">
        <v>2438</v>
      </c>
      <c r="B5385" s="31" t="s">
        <v>2665</v>
      </c>
      <c r="C5385" s="31" t="s">
        <v>2408</v>
      </c>
      <c r="D5385" s="47">
        <v>0.01</v>
      </c>
      <c r="E5385" s="31" t="s">
        <v>2409</v>
      </c>
      <c r="F5385" s="35" t="str">
        <f>INDEX('Crosswalk Particulates'!$B:$B,MATCH('2017 EPA Data'!A5385,'Crosswalk Particulates'!$A:$A,0))</f>
        <v>process-other-industry</v>
      </c>
      <c r="G5385" s="39">
        <f>INDEX('Crosswalk Particulates'!$E:$E,MATCH('2017 EPA Data'!$B5385,'Crosswalk Particulates'!$D:$D,0))</f>
        <v>0</v>
      </c>
      <c r="H5385" s="50">
        <f t="shared" si="84"/>
        <v>0</v>
      </c>
    </row>
    <row r="5386" spans="1:8" hidden="1" x14ac:dyDescent="0.25">
      <c r="A5386" s="31" t="s">
        <v>2540</v>
      </c>
      <c r="B5386" s="31" t="s">
        <v>2537</v>
      </c>
      <c r="C5386" s="31" t="s">
        <v>2408</v>
      </c>
      <c r="D5386" s="47">
        <v>0.01</v>
      </c>
      <c r="E5386" s="31" t="s">
        <v>2409</v>
      </c>
      <c r="F5386" s="35" t="str">
        <f>INDEX('Crosswalk Particulates'!$B:$B,MATCH('2017 EPA Data'!A5386,'Crosswalk Particulates'!$A:$A,0))</f>
        <v>Electricity Sector</v>
      </c>
      <c r="G5386" s="39">
        <f>INDEX('Crosswalk Particulates'!$E:$E,MATCH('2017 EPA Data'!$B5386,'Crosswalk Particulates'!$D:$D,0))</f>
        <v>0</v>
      </c>
      <c r="H5386" s="50">
        <f t="shared" si="84"/>
        <v>0</v>
      </c>
    </row>
    <row r="5387" spans="1:8" hidden="1" x14ac:dyDescent="0.25">
      <c r="A5387" s="31" t="s">
        <v>2477</v>
      </c>
      <c r="B5387" s="31" t="s">
        <v>2731</v>
      </c>
      <c r="C5387" s="31" t="s">
        <v>2408</v>
      </c>
      <c r="D5387" s="47">
        <v>0.01</v>
      </c>
      <c r="E5387" s="31" t="s">
        <v>2409</v>
      </c>
      <c r="F5387" s="35" t="str">
        <f>INDEX('Crosswalk Particulates'!$B:$B,MATCH('2017 EPA Data'!A5387,'Crosswalk Particulates'!$A:$A,0))</f>
        <v>process-other-industry</v>
      </c>
      <c r="G5387" s="39">
        <f>INDEX('Crosswalk Particulates'!$E:$E,MATCH('2017 EPA Data'!$B5387,'Crosswalk Particulates'!$D:$D,0))</f>
        <v>0</v>
      </c>
      <c r="H5387" s="50">
        <f t="shared" si="84"/>
        <v>0</v>
      </c>
    </row>
    <row r="5388" spans="1:8" hidden="1" x14ac:dyDescent="0.25">
      <c r="A5388" s="31" t="s">
        <v>2555</v>
      </c>
      <c r="B5388" s="31" t="s">
        <v>2735</v>
      </c>
      <c r="C5388" s="31" t="s">
        <v>2408</v>
      </c>
      <c r="D5388" s="47">
        <v>0.01</v>
      </c>
      <c r="E5388" s="31" t="s">
        <v>2409</v>
      </c>
      <c r="F5388" s="35" t="str">
        <f>INDEX('Crosswalk Particulates'!$B:$B,MATCH('2017 EPA Data'!A5388,'Crosswalk Particulates'!$A:$A,0))</f>
        <v>Commercial Buildings Sector</v>
      </c>
      <c r="G5388" s="39">
        <f>INDEX('Crosswalk Particulates'!$E:$E,MATCH('2017 EPA Data'!$B5388,'Crosswalk Particulates'!$D:$D,0))</f>
        <v>0</v>
      </c>
      <c r="H5388" s="50">
        <f t="shared" si="84"/>
        <v>0</v>
      </c>
    </row>
    <row r="5389" spans="1:8" hidden="1" x14ac:dyDescent="0.25">
      <c r="A5389" s="31" t="s">
        <v>2555</v>
      </c>
      <c r="B5389" s="31" t="s">
        <v>2708</v>
      </c>
      <c r="C5389" s="31" t="s">
        <v>2408</v>
      </c>
      <c r="D5389" s="47">
        <v>0.01</v>
      </c>
      <c r="E5389" s="31" t="s">
        <v>2409</v>
      </c>
      <c r="F5389" s="35" t="str">
        <f>INDEX('Crosswalk Particulates'!$B:$B,MATCH('2017 EPA Data'!A5389,'Crosswalk Particulates'!$A:$A,0))</f>
        <v>Commercial Buildings Sector</v>
      </c>
      <c r="G5389" s="39">
        <f>INDEX('Crosswalk Particulates'!$E:$E,MATCH('2017 EPA Data'!$B5389,'Crosswalk Particulates'!$D:$D,0))</f>
        <v>0</v>
      </c>
      <c r="H5389" s="50">
        <f t="shared" si="84"/>
        <v>0</v>
      </c>
    </row>
    <row r="5390" spans="1:8" hidden="1" x14ac:dyDescent="0.25">
      <c r="A5390" s="31" t="s">
        <v>2555</v>
      </c>
      <c r="B5390" s="31" t="s">
        <v>2733</v>
      </c>
      <c r="C5390" s="31" t="s">
        <v>2408</v>
      </c>
      <c r="D5390" s="47">
        <v>0.01</v>
      </c>
      <c r="E5390" s="31" t="s">
        <v>2409</v>
      </c>
      <c r="F5390" s="35" t="str">
        <f>INDEX('Crosswalk Particulates'!$B:$B,MATCH('2017 EPA Data'!A5390,'Crosswalk Particulates'!$A:$A,0))</f>
        <v>Commercial Buildings Sector</v>
      </c>
      <c r="G5390" s="39">
        <f>INDEX('Crosswalk Particulates'!$E:$E,MATCH('2017 EPA Data'!$B5390,'Crosswalk Particulates'!$D:$D,0))</f>
        <v>0</v>
      </c>
      <c r="H5390" s="50">
        <f t="shared" si="84"/>
        <v>0</v>
      </c>
    </row>
    <row r="5391" spans="1:8" hidden="1" x14ac:dyDescent="0.25">
      <c r="A5391" s="31" t="s">
        <v>2477</v>
      </c>
      <c r="B5391" s="31" t="s">
        <v>2737</v>
      </c>
      <c r="C5391" s="31" t="s">
        <v>2408</v>
      </c>
      <c r="D5391" s="47">
        <v>0.01</v>
      </c>
      <c r="E5391" s="31" t="s">
        <v>2409</v>
      </c>
      <c r="F5391" s="35" t="str">
        <f>INDEX('Crosswalk Particulates'!$B:$B,MATCH('2017 EPA Data'!A5391,'Crosswalk Particulates'!$A:$A,0))</f>
        <v>process-other-industry</v>
      </c>
      <c r="G5391" s="39">
        <f>INDEX('Crosswalk Particulates'!$E:$E,MATCH('2017 EPA Data'!$B5391,'Crosswalk Particulates'!$D:$D,0))</f>
        <v>0</v>
      </c>
      <c r="H5391" s="50">
        <f t="shared" si="84"/>
        <v>0</v>
      </c>
    </row>
    <row r="5392" spans="1:8" hidden="1" x14ac:dyDescent="0.25">
      <c r="A5392" s="31" t="s">
        <v>2555</v>
      </c>
      <c r="B5392" s="31" t="s">
        <v>2567</v>
      </c>
      <c r="C5392" s="31" t="s">
        <v>2408</v>
      </c>
      <c r="D5392" s="47">
        <v>0.01</v>
      </c>
      <c r="E5392" s="31" t="s">
        <v>2409</v>
      </c>
      <c r="F5392" s="35" t="str">
        <f>INDEX('Crosswalk Particulates'!$B:$B,MATCH('2017 EPA Data'!A5392,'Crosswalk Particulates'!$A:$A,0))</f>
        <v>Commercial Buildings Sector</v>
      </c>
      <c r="G5392" s="39">
        <f>INDEX('Crosswalk Particulates'!$E:$E,MATCH('2017 EPA Data'!$B5392,'Crosswalk Particulates'!$D:$D,0))</f>
        <v>0</v>
      </c>
      <c r="H5392" s="50">
        <f t="shared" si="84"/>
        <v>0</v>
      </c>
    </row>
    <row r="5393" spans="1:8" hidden="1" x14ac:dyDescent="0.25">
      <c r="A5393" s="31" t="s">
        <v>2475</v>
      </c>
      <c r="B5393" s="31" t="s">
        <v>2763</v>
      </c>
      <c r="C5393" s="31" t="s">
        <v>2408</v>
      </c>
      <c r="D5393" s="47">
        <v>9.7587346680000006E-3</v>
      </c>
      <c r="E5393" s="31" t="s">
        <v>2409</v>
      </c>
      <c r="F5393" s="35" t="str">
        <f>INDEX('Crosswalk Particulates'!$B:$B,MATCH('2017 EPA Data'!A5393,'Crosswalk Particulates'!$A:$A,0))</f>
        <v>Electricity Sector</v>
      </c>
      <c r="G5393" s="39">
        <f>INDEX('Crosswalk Particulates'!$E:$E,MATCH('2017 EPA Data'!$B5393,'Crosswalk Particulates'!$D:$D,0))</f>
        <v>0</v>
      </c>
      <c r="H5393" s="50">
        <f t="shared" si="84"/>
        <v>0</v>
      </c>
    </row>
    <row r="5394" spans="1:8" hidden="1" x14ac:dyDescent="0.25">
      <c r="A5394" s="31" t="s">
        <v>2540</v>
      </c>
      <c r="B5394" s="31" t="s">
        <v>2741</v>
      </c>
      <c r="C5394" s="31" t="s">
        <v>2408</v>
      </c>
      <c r="D5394" s="47">
        <v>9.7486321999999993E-3</v>
      </c>
      <c r="E5394" s="31" t="s">
        <v>2409</v>
      </c>
      <c r="F5394" s="35" t="str">
        <f>INDEX('Crosswalk Particulates'!$B:$B,MATCH('2017 EPA Data'!A5394,'Crosswalk Particulates'!$A:$A,0))</f>
        <v>Electricity Sector</v>
      </c>
      <c r="G5394" s="39">
        <f>INDEX('Crosswalk Particulates'!$E:$E,MATCH('2017 EPA Data'!$B5394,'Crosswalk Particulates'!$D:$D,0))</f>
        <v>0</v>
      </c>
      <c r="H5394" s="50">
        <f t="shared" si="84"/>
        <v>0</v>
      </c>
    </row>
    <row r="5395" spans="1:8" hidden="1" x14ac:dyDescent="0.25">
      <c r="A5395" s="31" t="s">
        <v>2475</v>
      </c>
      <c r="B5395" s="31" t="s">
        <v>2672</v>
      </c>
      <c r="C5395" s="31" t="s">
        <v>2408</v>
      </c>
      <c r="D5395" s="47">
        <v>9.7000000000000003E-3</v>
      </c>
      <c r="E5395" s="31" t="s">
        <v>2409</v>
      </c>
      <c r="F5395" s="35" t="str">
        <f>INDEX('Crosswalk Particulates'!$B:$B,MATCH('2017 EPA Data'!A5395,'Crosswalk Particulates'!$A:$A,0))</f>
        <v>Electricity Sector</v>
      </c>
      <c r="G5395" s="39">
        <f>INDEX('Crosswalk Particulates'!$E:$E,MATCH('2017 EPA Data'!$B5395,'Crosswalk Particulates'!$D:$D,0))</f>
        <v>0</v>
      </c>
      <c r="H5395" s="50">
        <f t="shared" si="84"/>
        <v>0</v>
      </c>
    </row>
    <row r="5396" spans="1:8" hidden="1" x14ac:dyDescent="0.25">
      <c r="A5396" s="31" t="s">
        <v>2446</v>
      </c>
      <c r="B5396" s="31" t="s">
        <v>2617</v>
      </c>
      <c r="C5396" s="31" t="s">
        <v>2408</v>
      </c>
      <c r="D5396" s="47">
        <v>9.60336E-3</v>
      </c>
      <c r="E5396" s="31" t="s">
        <v>2409</v>
      </c>
      <c r="F5396" s="35" t="str">
        <f>INDEX('Crosswalk Particulates'!$B:$B,MATCH('2017 EPA Data'!A5396,'Crosswalk Particulates'!$A:$A,0))</f>
        <v>process-other-industry</v>
      </c>
      <c r="G5396" s="39">
        <f>INDEX('Crosswalk Particulates'!$E:$E,MATCH('2017 EPA Data'!$B5396,'Crosswalk Particulates'!$D:$D,0))</f>
        <v>0</v>
      </c>
      <c r="H5396" s="50">
        <f t="shared" si="84"/>
        <v>0</v>
      </c>
    </row>
    <row r="5397" spans="1:8" hidden="1" x14ac:dyDescent="0.25">
      <c r="A5397" s="31" t="s">
        <v>2493</v>
      </c>
      <c r="B5397" s="31" t="s">
        <v>2643</v>
      </c>
      <c r="C5397" s="31" t="s">
        <v>2408</v>
      </c>
      <c r="D5397" s="47">
        <v>9.4999999999999998E-3</v>
      </c>
      <c r="E5397" s="31" t="s">
        <v>2409</v>
      </c>
      <c r="F5397" s="35" t="str">
        <f>INDEX('Crosswalk Particulates'!$B:$B,MATCH('2017 EPA Data'!A5397,'Crosswalk Particulates'!$A:$A,0))</f>
        <v>process-other-industry</v>
      </c>
      <c r="G5397" s="39">
        <f>INDEX('Crosswalk Particulates'!$E:$E,MATCH('2017 EPA Data'!$B5397,'Crosswalk Particulates'!$D:$D,0))</f>
        <v>0</v>
      </c>
      <c r="H5397" s="50">
        <f t="shared" si="84"/>
        <v>0</v>
      </c>
    </row>
    <row r="5398" spans="1:8" hidden="1" x14ac:dyDescent="0.25">
      <c r="A5398" s="31" t="s">
        <v>2540</v>
      </c>
      <c r="B5398" s="31" t="s">
        <v>2742</v>
      </c>
      <c r="C5398" s="31" t="s">
        <v>2408</v>
      </c>
      <c r="D5398" s="47">
        <v>9.3586876999999999E-3</v>
      </c>
      <c r="E5398" s="31" t="s">
        <v>2409</v>
      </c>
      <c r="F5398" s="35" t="str">
        <f>INDEX('Crosswalk Particulates'!$B:$B,MATCH('2017 EPA Data'!A5398,'Crosswalk Particulates'!$A:$A,0))</f>
        <v>Electricity Sector</v>
      </c>
      <c r="G5398" s="39">
        <f>INDEX('Crosswalk Particulates'!$E:$E,MATCH('2017 EPA Data'!$B5398,'Crosswalk Particulates'!$D:$D,0))</f>
        <v>0</v>
      </c>
      <c r="H5398" s="50">
        <f t="shared" si="84"/>
        <v>0</v>
      </c>
    </row>
    <row r="5399" spans="1:8" hidden="1" x14ac:dyDescent="0.25">
      <c r="A5399" s="31" t="s">
        <v>2491</v>
      </c>
      <c r="B5399" s="31" t="s">
        <v>2752</v>
      </c>
      <c r="C5399" s="31" t="s">
        <v>2408</v>
      </c>
      <c r="D5399" s="47">
        <v>9.3147756000000002E-3</v>
      </c>
      <c r="E5399" s="31" t="s">
        <v>2409</v>
      </c>
      <c r="F5399" s="35" t="str">
        <f>INDEX('Crosswalk Particulates'!$B:$B,MATCH('2017 EPA Data'!A5399,'Crosswalk Particulates'!$A:$A,0))</f>
        <v>industry-fuel-biomass</v>
      </c>
      <c r="G5399" s="39">
        <f>INDEX('Crosswalk Particulates'!$E:$E,MATCH('2017 EPA Data'!$B5399,'Crosswalk Particulates'!$D:$D,0))</f>
        <v>0</v>
      </c>
      <c r="H5399" s="50">
        <f t="shared" si="84"/>
        <v>0</v>
      </c>
    </row>
    <row r="5400" spans="1:8" hidden="1" x14ac:dyDescent="0.25">
      <c r="A5400" s="31" t="s">
        <v>2487</v>
      </c>
      <c r="B5400" s="31" t="s">
        <v>2739</v>
      </c>
      <c r="C5400" s="31" t="s">
        <v>2408</v>
      </c>
      <c r="D5400" s="47">
        <v>9.2314379000000002E-3</v>
      </c>
      <c r="E5400" s="31" t="s">
        <v>2409</v>
      </c>
      <c r="F5400" s="35" t="str">
        <f>INDEX('Crosswalk Particulates'!$B:$B,MATCH('2017 EPA Data'!A5400,'Crosswalk Particulates'!$A:$A,0))</f>
        <v>industry-fuel-coal</v>
      </c>
      <c r="G5400" s="39">
        <f>INDEX('Crosswalk Particulates'!$E:$E,MATCH('2017 EPA Data'!$B5400,'Crosswalk Particulates'!$D:$D,0))</f>
        <v>0</v>
      </c>
      <c r="H5400" s="50">
        <f t="shared" si="84"/>
        <v>0</v>
      </c>
    </row>
    <row r="5401" spans="1:8" hidden="1" x14ac:dyDescent="0.25">
      <c r="A5401" s="31" t="s">
        <v>2444</v>
      </c>
      <c r="B5401" s="31" t="s">
        <v>2606</v>
      </c>
      <c r="C5401" s="31" t="s">
        <v>2408</v>
      </c>
      <c r="D5401" s="47">
        <v>9.1800000000000007E-3</v>
      </c>
      <c r="E5401" s="31" t="s">
        <v>2409</v>
      </c>
      <c r="F5401" s="35" t="str">
        <f>INDEX('Crosswalk Particulates'!$B:$B,MATCH('2017 EPA Data'!A5401,'Crosswalk Particulates'!$A:$A,0))</f>
        <v>process-other-industry</v>
      </c>
      <c r="G5401" s="39">
        <f>INDEX('Crosswalk Particulates'!$E:$E,MATCH('2017 EPA Data'!$B5401,'Crosswalk Particulates'!$D:$D,0))</f>
        <v>0</v>
      </c>
      <c r="H5401" s="50">
        <f t="shared" si="84"/>
        <v>0</v>
      </c>
    </row>
    <row r="5402" spans="1:8" hidden="1" x14ac:dyDescent="0.25">
      <c r="A5402" s="31" t="s">
        <v>2472</v>
      </c>
      <c r="B5402" s="31" t="s">
        <v>2739</v>
      </c>
      <c r="C5402" s="31" t="s">
        <v>2408</v>
      </c>
      <c r="D5402" s="47">
        <v>9.1684781000000003E-3</v>
      </c>
      <c r="E5402" s="31" t="s">
        <v>2409</v>
      </c>
      <c r="F5402" s="35" t="str">
        <f>INDEX('Crosswalk Particulates'!$B:$B,MATCH('2017 EPA Data'!A5402,'Crosswalk Particulates'!$A:$A,0))</f>
        <v>Electricity Sector</v>
      </c>
      <c r="G5402" s="39">
        <f>INDEX('Crosswalk Particulates'!$E:$E,MATCH('2017 EPA Data'!$B5402,'Crosswalk Particulates'!$D:$D,0))</f>
        <v>0</v>
      </c>
      <c r="H5402" s="50">
        <f t="shared" si="84"/>
        <v>0</v>
      </c>
    </row>
    <row r="5403" spans="1:8" hidden="1" x14ac:dyDescent="0.25">
      <c r="A5403" s="31" t="s">
        <v>2555</v>
      </c>
      <c r="B5403" s="31" t="s">
        <v>2615</v>
      </c>
      <c r="C5403" s="31" t="s">
        <v>2408</v>
      </c>
      <c r="D5403" s="47">
        <v>9.1599999999999997E-3</v>
      </c>
      <c r="E5403" s="31" t="s">
        <v>2409</v>
      </c>
      <c r="F5403" s="35" t="str">
        <f>INDEX('Crosswalk Particulates'!$B:$B,MATCH('2017 EPA Data'!A5403,'Crosswalk Particulates'!$A:$A,0))</f>
        <v>Commercial Buildings Sector</v>
      </c>
      <c r="G5403" s="39">
        <f>INDEX('Crosswalk Particulates'!$E:$E,MATCH('2017 EPA Data'!$B5403,'Crosswalk Particulates'!$D:$D,0))</f>
        <v>0</v>
      </c>
      <c r="H5403" s="50">
        <f t="shared" si="84"/>
        <v>0</v>
      </c>
    </row>
    <row r="5404" spans="1:8" hidden="1" x14ac:dyDescent="0.25">
      <c r="A5404" s="31" t="s">
        <v>2438</v>
      </c>
      <c r="B5404" s="31" t="s">
        <v>2686</v>
      </c>
      <c r="C5404" s="31" t="s">
        <v>2408</v>
      </c>
      <c r="D5404" s="47">
        <v>8.9999999999999993E-3</v>
      </c>
      <c r="E5404" s="31" t="s">
        <v>2409</v>
      </c>
      <c r="F5404" s="35" t="str">
        <f>INDEX('Crosswalk Particulates'!$B:$B,MATCH('2017 EPA Data'!A5404,'Crosswalk Particulates'!$A:$A,0))</f>
        <v>process-other-industry</v>
      </c>
      <c r="G5404" s="39">
        <f>INDEX('Crosswalk Particulates'!$E:$E,MATCH('2017 EPA Data'!$B5404,'Crosswalk Particulates'!$D:$D,0))</f>
        <v>0</v>
      </c>
      <c r="H5404" s="50">
        <f t="shared" si="84"/>
        <v>0</v>
      </c>
    </row>
    <row r="5405" spans="1:8" hidden="1" x14ac:dyDescent="0.25">
      <c r="A5405" s="31" t="s">
        <v>2499</v>
      </c>
      <c r="B5405" s="31" t="s">
        <v>2739</v>
      </c>
      <c r="C5405" s="31" t="s">
        <v>2408</v>
      </c>
      <c r="D5405" s="47">
        <v>8.9407241000000002E-3</v>
      </c>
      <c r="E5405" s="31" t="s">
        <v>2409</v>
      </c>
      <c r="F5405" s="35" t="str">
        <f>INDEX('Crosswalk Particulates'!$B:$B,MATCH('2017 EPA Data'!A5405,'Crosswalk Particulates'!$A:$A,0))</f>
        <v>Electricity Sector</v>
      </c>
      <c r="G5405" s="39">
        <f>INDEX('Crosswalk Particulates'!$E:$E,MATCH('2017 EPA Data'!$B5405,'Crosswalk Particulates'!$D:$D,0))</f>
        <v>0</v>
      </c>
      <c r="H5405" s="50">
        <f t="shared" si="84"/>
        <v>0</v>
      </c>
    </row>
    <row r="5406" spans="1:8" hidden="1" x14ac:dyDescent="0.25">
      <c r="A5406" s="31" t="s">
        <v>2540</v>
      </c>
      <c r="B5406" s="31" t="s">
        <v>2743</v>
      </c>
      <c r="C5406" s="31" t="s">
        <v>2408</v>
      </c>
      <c r="D5406" s="47">
        <v>8.8712559999999992E-3</v>
      </c>
      <c r="E5406" s="31" t="s">
        <v>2409</v>
      </c>
      <c r="F5406" s="35" t="str">
        <f>INDEX('Crosswalk Particulates'!$B:$B,MATCH('2017 EPA Data'!A5406,'Crosswalk Particulates'!$A:$A,0))</f>
        <v>Electricity Sector</v>
      </c>
      <c r="G5406" s="39">
        <f>INDEX('Crosswalk Particulates'!$E:$E,MATCH('2017 EPA Data'!$B5406,'Crosswalk Particulates'!$D:$D,0))</f>
        <v>0</v>
      </c>
      <c r="H5406" s="50">
        <f t="shared" si="84"/>
        <v>0</v>
      </c>
    </row>
    <row r="5407" spans="1:8" hidden="1" x14ac:dyDescent="0.25">
      <c r="A5407" s="31" t="s">
        <v>2493</v>
      </c>
      <c r="B5407" s="31" t="s">
        <v>2641</v>
      </c>
      <c r="C5407" s="31" t="s">
        <v>2408</v>
      </c>
      <c r="D5407" s="47">
        <v>8.8500000000000002E-3</v>
      </c>
      <c r="E5407" s="31" t="s">
        <v>2409</v>
      </c>
      <c r="F5407" s="35" t="str">
        <f>INDEX('Crosswalk Particulates'!$B:$B,MATCH('2017 EPA Data'!A5407,'Crosswalk Particulates'!$A:$A,0))</f>
        <v>process-other-industry</v>
      </c>
      <c r="G5407" s="39">
        <f>INDEX('Crosswalk Particulates'!$E:$E,MATCH('2017 EPA Data'!$B5407,'Crosswalk Particulates'!$D:$D,0))</f>
        <v>0</v>
      </c>
      <c r="H5407" s="50">
        <f t="shared" si="84"/>
        <v>0</v>
      </c>
    </row>
    <row r="5408" spans="1:8" hidden="1" x14ac:dyDescent="0.25">
      <c r="A5408" s="31" t="s">
        <v>2556</v>
      </c>
      <c r="B5408" s="31" t="s">
        <v>2759</v>
      </c>
      <c r="C5408" s="31" t="s">
        <v>2408</v>
      </c>
      <c r="D5408" s="47">
        <v>8.8486489720199998E-3</v>
      </c>
      <c r="E5408" s="31" t="s">
        <v>2409</v>
      </c>
      <c r="F5408" s="35" t="str">
        <f>INDEX('Crosswalk Particulates'!$B:$B,MATCH('2017 EPA Data'!A5408,'Crosswalk Particulates'!$A:$A,0))</f>
        <v>Commercial Buildings Sector</v>
      </c>
      <c r="G5408" s="39">
        <f>INDEX('Crosswalk Particulates'!$E:$E,MATCH('2017 EPA Data'!$B5408,'Crosswalk Particulates'!$D:$D,0))</f>
        <v>0</v>
      </c>
      <c r="H5408" s="50">
        <f t="shared" si="84"/>
        <v>0</v>
      </c>
    </row>
    <row r="5409" spans="1:8" hidden="1" x14ac:dyDescent="0.25">
      <c r="A5409" s="31" t="s">
        <v>2429</v>
      </c>
      <c r="B5409" s="31" t="s">
        <v>2759</v>
      </c>
      <c r="C5409" s="31" t="s">
        <v>2408</v>
      </c>
      <c r="D5409" s="47">
        <v>8.7564370579999995E-3</v>
      </c>
      <c r="E5409" s="31" t="s">
        <v>2409</v>
      </c>
      <c r="F5409" s="35" t="str">
        <f>INDEX('Crosswalk Particulates'!$B:$B,MATCH('2017 EPA Data'!A5409,'Crosswalk Particulates'!$A:$A,0))</f>
        <v>process-other-industry</v>
      </c>
      <c r="G5409" s="39">
        <f>INDEX('Crosswalk Particulates'!$E:$E,MATCH('2017 EPA Data'!$B5409,'Crosswalk Particulates'!$D:$D,0))</f>
        <v>0</v>
      </c>
      <c r="H5409" s="50">
        <f t="shared" si="84"/>
        <v>0</v>
      </c>
    </row>
    <row r="5410" spans="1:8" hidden="1" x14ac:dyDescent="0.25">
      <c r="A5410" s="31" t="s">
        <v>2438</v>
      </c>
      <c r="B5410" s="31" t="s">
        <v>2666</v>
      </c>
      <c r="C5410" s="31" t="s">
        <v>2408</v>
      </c>
      <c r="D5410" s="47">
        <v>8.63605676E-3</v>
      </c>
      <c r="E5410" s="31" t="s">
        <v>2409</v>
      </c>
      <c r="F5410" s="35" t="str">
        <f>INDEX('Crosswalk Particulates'!$B:$B,MATCH('2017 EPA Data'!A5410,'Crosswalk Particulates'!$A:$A,0))</f>
        <v>process-other-industry</v>
      </c>
      <c r="G5410" s="39">
        <f>INDEX('Crosswalk Particulates'!$E:$E,MATCH('2017 EPA Data'!$B5410,'Crosswalk Particulates'!$D:$D,0))</f>
        <v>0</v>
      </c>
      <c r="H5410" s="50">
        <f t="shared" si="84"/>
        <v>0</v>
      </c>
    </row>
    <row r="5411" spans="1:8" hidden="1" x14ac:dyDescent="0.25">
      <c r="A5411" s="31" t="s">
        <v>2460</v>
      </c>
      <c r="B5411" s="31" t="s">
        <v>2589</v>
      </c>
      <c r="C5411" s="31" t="s">
        <v>2412</v>
      </c>
      <c r="D5411" s="47">
        <v>8.3260000000000001E-3</v>
      </c>
      <c r="E5411" s="31" t="s">
        <v>2413</v>
      </c>
      <c r="F5411" s="35" t="str">
        <f>INDEX('Crosswalk Particulates'!$B:$B,MATCH('2017 EPA Data'!A5411,'Crosswalk Particulates'!$A:$A,0))</f>
        <v>Transportation Sector</v>
      </c>
      <c r="G5411" s="39" t="str">
        <f>INDEX('Crosswalk Particulates'!$E:$E,MATCH('2017 EPA Data'!$B5411,'Crosswalk Particulates'!$D:$D,0))</f>
        <v>N2O</v>
      </c>
      <c r="H5411" s="50">
        <f t="shared" si="84"/>
        <v>7553.2291279222736</v>
      </c>
    </row>
    <row r="5412" spans="1:8" hidden="1" x14ac:dyDescent="0.25">
      <c r="A5412" s="31" t="s">
        <v>2556</v>
      </c>
      <c r="B5412" s="31" t="s">
        <v>2758</v>
      </c>
      <c r="C5412" s="31" t="s">
        <v>2408</v>
      </c>
      <c r="D5412" s="47">
        <v>8.2099528447599993E-3</v>
      </c>
      <c r="E5412" s="31" t="s">
        <v>2409</v>
      </c>
      <c r="F5412" s="35" t="str">
        <f>INDEX('Crosswalk Particulates'!$B:$B,MATCH('2017 EPA Data'!A5412,'Crosswalk Particulates'!$A:$A,0))</f>
        <v>Commercial Buildings Sector</v>
      </c>
      <c r="G5412" s="39">
        <f>INDEX('Crosswalk Particulates'!$E:$E,MATCH('2017 EPA Data'!$B5412,'Crosswalk Particulates'!$D:$D,0))</f>
        <v>0</v>
      </c>
      <c r="H5412" s="50">
        <f t="shared" si="84"/>
        <v>0</v>
      </c>
    </row>
    <row r="5413" spans="1:8" hidden="1" x14ac:dyDescent="0.25">
      <c r="A5413" s="31" t="s">
        <v>2556</v>
      </c>
      <c r="B5413" s="31" t="s">
        <v>2652</v>
      </c>
      <c r="C5413" s="31" t="s">
        <v>2408</v>
      </c>
      <c r="D5413" s="47">
        <v>8.1185460000000008E-3</v>
      </c>
      <c r="E5413" s="31" t="s">
        <v>2409</v>
      </c>
      <c r="F5413" s="35" t="str">
        <f>INDEX('Crosswalk Particulates'!$B:$B,MATCH('2017 EPA Data'!A5413,'Crosswalk Particulates'!$A:$A,0))</f>
        <v>Commercial Buildings Sector</v>
      </c>
      <c r="G5413" s="39">
        <f>INDEX('Crosswalk Particulates'!$E:$E,MATCH('2017 EPA Data'!$B5413,'Crosswalk Particulates'!$D:$D,0))</f>
        <v>0</v>
      </c>
      <c r="H5413" s="50">
        <f t="shared" si="84"/>
        <v>0</v>
      </c>
    </row>
    <row r="5414" spans="1:8" hidden="1" x14ac:dyDescent="0.25">
      <c r="A5414" s="31" t="s">
        <v>2510</v>
      </c>
      <c r="B5414" s="31" t="s">
        <v>2586</v>
      </c>
      <c r="C5414" s="31" t="s">
        <v>2408</v>
      </c>
      <c r="D5414" s="47">
        <v>8.0401970000000007E-3</v>
      </c>
      <c r="E5414" s="31" t="s">
        <v>2409</v>
      </c>
      <c r="F5414" s="35" t="str">
        <f>INDEX('Crosswalk Particulates'!$B:$B,MATCH('2017 EPA Data'!A5414,'Crosswalk Particulates'!$A:$A,0))</f>
        <v>process-iron and steel-industry</v>
      </c>
      <c r="G5414" s="39">
        <f>INDEX('Crosswalk Particulates'!$E:$E,MATCH('2017 EPA Data'!$B5414,'Crosswalk Particulates'!$D:$D,0))</f>
        <v>0</v>
      </c>
      <c r="H5414" s="50">
        <f t="shared" si="84"/>
        <v>0</v>
      </c>
    </row>
    <row r="5415" spans="1:8" hidden="1" x14ac:dyDescent="0.25">
      <c r="A5415" s="31" t="s">
        <v>2444</v>
      </c>
      <c r="B5415" s="31" t="s">
        <v>2760</v>
      </c>
      <c r="C5415" s="31" t="s">
        <v>2408</v>
      </c>
      <c r="D5415" s="47">
        <v>8.0000000000000002E-3</v>
      </c>
      <c r="E5415" s="31" t="s">
        <v>2409</v>
      </c>
      <c r="F5415" s="35" t="str">
        <f>INDEX('Crosswalk Particulates'!$B:$B,MATCH('2017 EPA Data'!A5415,'Crosswalk Particulates'!$A:$A,0))</f>
        <v>process-other-industry</v>
      </c>
      <c r="G5415" s="39">
        <f>INDEX('Crosswalk Particulates'!$E:$E,MATCH('2017 EPA Data'!$B5415,'Crosswalk Particulates'!$D:$D,0))</f>
        <v>0</v>
      </c>
      <c r="H5415" s="50">
        <f t="shared" si="84"/>
        <v>0</v>
      </c>
    </row>
    <row r="5416" spans="1:8" hidden="1" x14ac:dyDescent="0.25">
      <c r="A5416" s="31" t="s">
        <v>2442</v>
      </c>
      <c r="B5416" s="31" t="s">
        <v>2749</v>
      </c>
      <c r="C5416" s="31" t="s">
        <v>2408</v>
      </c>
      <c r="D5416" s="47">
        <v>7.9407100000000001E-3</v>
      </c>
      <c r="E5416" s="31" t="s">
        <v>2409</v>
      </c>
      <c r="F5416" s="35" t="str">
        <f>INDEX('Crosswalk Particulates'!$B:$B,MATCH('2017 EPA Data'!A5416,'Crosswalk Particulates'!$A:$A,0))</f>
        <v>industry-fuel-natural gas</v>
      </c>
      <c r="G5416" s="39">
        <f>INDEX('Crosswalk Particulates'!$E:$E,MATCH('2017 EPA Data'!$B5416,'Crosswalk Particulates'!$D:$D,0))</f>
        <v>0</v>
      </c>
      <c r="H5416" s="50">
        <f t="shared" si="84"/>
        <v>0</v>
      </c>
    </row>
    <row r="5417" spans="1:8" hidden="1" x14ac:dyDescent="0.25">
      <c r="A5417" s="31" t="s">
        <v>2486</v>
      </c>
      <c r="B5417" s="31" t="s">
        <v>2611</v>
      </c>
      <c r="C5417" s="31" t="s">
        <v>2408</v>
      </c>
      <c r="D5417" s="47">
        <v>7.77E-3</v>
      </c>
      <c r="E5417" s="31" t="s">
        <v>2409</v>
      </c>
      <c r="F5417" s="35" t="str">
        <f>INDEX('Crosswalk Particulates'!$B:$B,MATCH('2017 EPA Data'!A5417,'Crosswalk Particulates'!$A:$A,0))</f>
        <v>process-other-industry</v>
      </c>
      <c r="G5417" s="39">
        <f>INDEX('Crosswalk Particulates'!$E:$E,MATCH('2017 EPA Data'!$B5417,'Crosswalk Particulates'!$D:$D,0))</f>
        <v>0</v>
      </c>
      <c r="H5417" s="50">
        <f t="shared" si="84"/>
        <v>0</v>
      </c>
    </row>
    <row r="5418" spans="1:8" hidden="1" x14ac:dyDescent="0.25">
      <c r="A5418" s="31" t="s">
        <v>2456</v>
      </c>
      <c r="B5418" s="31" t="s">
        <v>2727</v>
      </c>
      <c r="C5418" s="31" t="s">
        <v>2408</v>
      </c>
      <c r="D5418" s="47">
        <v>7.6375369999999998E-3</v>
      </c>
      <c r="E5418" s="31" t="s">
        <v>2409</v>
      </c>
      <c r="F5418" s="35" t="str">
        <f>INDEX('Crosswalk Particulates'!$B:$B,MATCH('2017 EPA Data'!A5418,'Crosswalk Particulates'!$A:$A,0))</f>
        <v>Electricity Sector</v>
      </c>
      <c r="G5418" s="39">
        <f>INDEX('Crosswalk Particulates'!$E:$E,MATCH('2017 EPA Data'!$B5418,'Crosswalk Particulates'!$D:$D,0))</f>
        <v>0</v>
      </c>
      <c r="H5418" s="50">
        <f t="shared" si="84"/>
        <v>0</v>
      </c>
    </row>
    <row r="5419" spans="1:8" hidden="1" x14ac:dyDescent="0.25">
      <c r="A5419" s="31" t="s">
        <v>2486</v>
      </c>
      <c r="B5419" s="31" t="s">
        <v>2617</v>
      </c>
      <c r="C5419" s="31" t="s">
        <v>2408</v>
      </c>
      <c r="D5419" s="47">
        <v>7.5928699999999998E-3</v>
      </c>
      <c r="E5419" s="31" t="s">
        <v>2409</v>
      </c>
      <c r="F5419" s="35" t="str">
        <f>INDEX('Crosswalk Particulates'!$B:$B,MATCH('2017 EPA Data'!A5419,'Crosswalk Particulates'!$A:$A,0))</f>
        <v>process-other-industry</v>
      </c>
      <c r="G5419" s="39">
        <f>INDEX('Crosswalk Particulates'!$E:$E,MATCH('2017 EPA Data'!$B5419,'Crosswalk Particulates'!$D:$D,0))</f>
        <v>0</v>
      </c>
      <c r="H5419" s="50">
        <f t="shared" si="84"/>
        <v>0</v>
      </c>
    </row>
    <row r="5420" spans="1:8" hidden="1" x14ac:dyDescent="0.25">
      <c r="A5420" s="31" t="s">
        <v>2421</v>
      </c>
      <c r="B5420" s="31" t="s">
        <v>2458</v>
      </c>
      <c r="C5420" s="31" t="s">
        <v>2408</v>
      </c>
      <c r="D5420" s="47">
        <v>7.4762472981983498E-3</v>
      </c>
      <c r="E5420" s="31" t="s">
        <v>2409</v>
      </c>
      <c r="F5420" s="35" t="str">
        <f>INDEX('Crosswalk Particulates'!$B:$B,MATCH('2017 EPA Data'!A5420,'Crosswalk Particulates'!$A:$A,0))</f>
        <v>process-other-industry</v>
      </c>
      <c r="G5420" s="39">
        <f>INDEX('Crosswalk Particulates'!$E:$E,MATCH('2017 EPA Data'!$B5420,'Crosswalk Particulates'!$D:$D,0))</f>
        <v>0</v>
      </c>
      <c r="H5420" s="50">
        <f t="shared" si="84"/>
        <v>0</v>
      </c>
    </row>
    <row r="5421" spans="1:8" hidden="1" x14ac:dyDescent="0.25">
      <c r="A5421" s="31" t="s">
        <v>2486</v>
      </c>
      <c r="B5421" s="31" t="s">
        <v>2577</v>
      </c>
      <c r="C5421" s="31" t="s">
        <v>2408</v>
      </c>
      <c r="D5421" s="47">
        <v>7.4203439999999997E-3</v>
      </c>
      <c r="E5421" s="31" t="s">
        <v>2409</v>
      </c>
      <c r="F5421" s="35" t="str">
        <f>INDEX('Crosswalk Particulates'!$B:$B,MATCH('2017 EPA Data'!A5421,'Crosswalk Particulates'!$A:$A,0))</f>
        <v>process-other-industry</v>
      </c>
      <c r="G5421" s="39">
        <f>INDEX('Crosswalk Particulates'!$E:$E,MATCH('2017 EPA Data'!$B5421,'Crosswalk Particulates'!$D:$D,0))</f>
        <v>0</v>
      </c>
      <c r="H5421" s="50">
        <f t="shared" si="84"/>
        <v>0</v>
      </c>
    </row>
    <row r="5422" spans="1:8" hidden="1" x14ac:dyDescent="0.25">
      <c r="A5422" s="31" t="s">
        <v>2450</v>
      </c>
      <c r="B5422" s="31" t="s">
        <v>2461</v>
      </c>
      <c r="C5422" s="31" t="s">
        <v>2408</v>
      </c>
      <c r="D5422" s="47">
        <v>7.1919999999999996E-3</v>
      </c>
      <c r="E5422" s="31" t="s">
        <v>2409</v>
      </c>
      <c r="F5422" s="35" t="str">
        <f>INDEX('Crosswalk Particulates'!$B:$B,MATCH('2017 EPA Data'!A5422,'Crosswalk Particulates'!$A:$A,0))</f>
        <v>process-waste-industry</v>
      </c>
      <c r="G5422" s="39">
        <f>INDEX('Crosswalk Particulates'!$E:$E,MATCH('2017 EPA Data'!$B5422,'Crosswalk Particulates'!$D:$D,0))</f>
        <v>0</v>
      </c>
      <c r="H5422" s="50">
        <f t="shared" si="84"/>
        <v>0</v>
      </c>
    </row>
    <row r="5423" spans="1:8" hidden="1" x14ac:dyDescent="0.25">
      <c r="A5423" s="31" t="s">
        <v>2469</v>
      </c>
      <c r="B5423" s="31" t="s">
        <v>2622</v>
      </c>
      <c r="C5423" s="31" t="s">
        <v>2408</v>
      </c>
      <c r="D5423" s="47">
        <v>7.0565200000000002E-3</v>
      </c>
      <c r="E5423" s="31" t="s">
        <v>2409</v>
      </c>
      <c r="F5423" s="35" t="str">
        <f>INDEX('Crosswalk Particulates'!$B:$B,MATCH('2017 EPA Data'!A5423,'Crosswalk Particulates'!$A:$A,0))</f>
        <v>process-chemicals-industry</v>
      </c>
      <c r="G5423" s="39">
        <f>INDEX('Crosswalk Particulates'!$E:$E,MATCH('2017 EPA Data'!$B5423,'Crosswalk Particulates'!$D:$D,0))</f>
        <v>0</v>
      </c>
      <c r="H5423" s="50">
        <f t="shared" si="84"/>
        <v>0</v>
      </c>
    </row>
    <row r="5424" spans="1:8" hidden="1" x14ac:dyDescent="0.25">
      <c r="A5424" s="31" t="s">
        <v>2538</v>
      </c>
      <c r="B5424" s="31" t="s">
        <v>2516</v>
      </c>
      <c r="C5424" s="31" t="s">
        <v>2408</v>
      </c>
      <c r="D5424" s="47">
        <v>6.8139999999999997E-3</v>
      </c>
      <c r="E5424" s="31" t="s">
        <v>2409</v>
      </c>
      <c r="F5424" s="35" t="str">
        <f>INDEX('Crosswalk Particulates'!$B:$B,MATCH('2017 EPA Data'!A5424,'Crosswalk Particulates'!$A:$A,0))</f>
        <v>process-mining-industry</v>
      </c>
      <c r="G5424" s="39">
        <f>INDEX('Crosswalk Particulates'!$E:$E,MATCH('2017 EPA Data'!$B5424,'Crosswalk Particulates'!$D:$D,0))</f>
        <v>0</v>
      </c>
      <c r="H5424" s="50">
        <f t="shared" si="84"/>
        <v>0</v>
      </c>
    </row>
    <row r="5425" spans="1:8" hidden="1" x14ac:dyDescent="0.25">
      <c r="A5425" s="31" t="s">
        <v>2487</v>
      </c>
      <c r="B5425" s="31" t="s">
        <v>2741</v>
      </c>
      <c r="C5425" s="31" t="s">
        <v>2408</v>
      </c>
      <c r="D5425" s="47">
        <v>6.5471189999999997E-3</v>
      </c>
      <c r="E5425" s="31" t="s">
        <v>2409</v>
      </c>
      <c r="F5425" s="35" t="str">
        <f>INDEX('Crosswalk Particulates'!$B:$B,MATCH('2017 EPA Data'!A5425,'Crosswalk Particulates'!$A:$A,0))</f>
        <v>industry-fuel-coal</v>
      </c>
      <c r="G5425" s="39">
        <f>INDEX('Crosswalk Particulates'!$E:$E,MATCH('2017 EPA Data'!$B5425,'Crosswalk Particulates'!$D:$D,0))</f>
        <v>0</v>
      </c>
      <c r="H5425" s="50">
        <f t="shared" si="84"/>
        <v>0</v>
      </c>
    </row>
    <row r="5426" spans="1:8" hidden="1" x14ac:dyDescent="0.25">
      <c r="A5426" s="31" t="s">
        <v>2469</v>
      </c>
      <c r="B5426" s="31" t="s">
        <v>2651</v>
      </c>
      <c r="C5426" s="31" t="s">
        <v>2408</v>
      </c>
      <c r="D5426" s="47">
        <v>6.522E-3</v>
      </c>
      <c r="E5426" s="31" t="s">
        <v>2409</v>
      </c>
      <c r="F5426" s="35" t="str">
        <f>INDEX('Crosswalk Particulates'!$B:$B,MATCH('2017 EPA Data'!A5426,'Crosswalk Particulates'!$A:$A,0))</f>
        <v>process-chemicals-industry</v>
      </c>
      <c r="G5426" s="39">
        <f>INDEX('Crosswalk Particulates'!$E:$E,MATCH('2017 EPA Data'!$B5426,'Crosswalk Particulates'!$D:$D,0))</f>
        <v>0</v>
      </c>
      <c r="H5426" s="50">
        <f t="shared" si="84"/>
        <v>0</v>
      </c>
    </row>
    <row r="5427" spans="1:8" hidden="1" x14ac:dyDescent="0.25">
      <c r="A5427" s="31" t="s">
        <v>2472</v>
      </c>
      <c r="B5427" s="31" t="s">
        <v>2741</v>
      </c>
      <c r="C5427" s="31" t="s">
        <v>2408</v>
      </c>
      <c r="D5427" s="47">
        <v>6.5024669E-3</v>
      </c>
      <c r="E5427" s="31" t="s">
        <v>2409</v>
      </c>
      <c r="F5427" s="35" t="str">
        <f>INDEX('Crosswalk Particulates'!$B:$B,MATCH('2017 EPA Data'!A5427,'Crosswalk Particulates'!$A:$A,0))</f>
        <v>Electricity Sector</v>
      </c>
      <c r="G5427" s="39">
        <f>INDEX('Crosswalk Particulates'!$E:$E,MATCH('2017 EPA Data'!$B5427,'Crosswalk Particulates'!$D:$D,0))</f>
        <v>0</v>
      </c>
      <c r="H5427" s="50">
        <f t="shared" si="84"/>
        <v>0</v>
      </c>
    </row>
    <row r="5428" spans="1:8" hidden="1" x14ac:dyDescent="0.25">
      <c r="A5428" s="31" t="s">
        <v>2555</v>
      </c>
      <c r="B5428" s="31" t="s">
        <v>2599</v>
      </c>
      <c r="C5428" s="31" t="s">
        <v>2408</v>
      </c>
      <c r="D5428" s="47">
        <v>6.3499999999999997E-3</v>
      </c>
      <c r="E5428" s="31" t="s">
        <v>2409</v>
      </c>
      <c r="F5428" s="35" t="str">
        <f>INDEX('Crosswalk Particulates'!$B:$B,MATCH('2017 EPA Data'!A5428,'Crosswalk Particulates'!$A:$A,0))</f>
        <v>Commercial Buildings Sector</v>
      </c>
      <c r="G5428" s="39">
        <f>INDEX('Crosswalk Particulates'!$E:$E,MATCH('2017 EPA Data'!$B5428,'Crosswalk Particulates'!$D:$D,0))</f>
        <v>0</v>
      </c>
      <c r="H5428" s="50">
        <f t="shared" si="84"/>
        <v>0</v>
      </c>
    </row>
    <row r="5429" spans="1:8" hidden="1" x14ac:dyDescent="0.25">
      <c r="A5429" s="31" t="s">
        <v>2499</v>
      </c>
      <c r="B5429" s="31" t="s">
        <v>2741</v>
      </c>
      <c r="C5429" s="31" t="s">
        <v>2408</v>
      </c>
      <c r="D5429" s="47">
        <v>6.3409377999999999E-3</v>
      </c>
      <c r="E5429" s="31" t="s">
        <v>2409</v>
      </c>
      <c r="F5429" s="35" t="str">
        <f>INDEX('Crosswalk Particulates'!$B:$B,MATCH('2017 EPA Data'!A5429,'Crosswalk Particulates'!$A:$A,0))</f>
        <v>Electricity Sector</v>
      </c>
      <c r="G5429" s="39">
        <f>INDEX('Crosswalk Particulates'!$E:$E,MATCH('2017 EPA Data'!$B5429,'Crosswalk Particulates'!$D:$D,0))</f>
        <v>0</v>
      </c>
      <c r="H5429" s="50">
        <f t="shared" si="84"/>
        <v>0</v>
      </c>
    </row>
    <row r="5430" spans="1:8" hidden="1" x14ac:dyDescent="0.25">
      <c r="A5430" s="31" t="s">
        <v>2487</v>
      </c>
      <c r="B5430" s="31" t="s">
        <v>2742</v>
      </c>
      <c r="C5430" s="31" t="s">
        <v>2408</v>
      </c>
      <c r="D5430" s="47">
        <v>6.2852346999999996E-3</v>
      </c>
      <c r="E5430" s="31" t="s">
        <v>2409</v>
      </c>
      <c r="F5430" s="35" t="str">
        <f>INDEX('Crosswalk Particulates'!$B:$B,MATCH('2017 EPA Data'!A5430,'Crosswalk Particulates'!$A:$A,0))</f>
        <v>industry-fuel-coal</v>
      </c>
      <c r="G5430" s="39">
        <f>INDEX('Crosswalk Particulates'!$E:$E,MATCH('2017 EPA Data'!$B5430,'Crosswalk Particulates'!$D:$D,0))</f>
        <v>0</v>
      </c>
      <c r="H5430" s="50">
        <f t="shared" si="84"/>
        <v>0</v>
      </c>
    </row>
    <row r="5431" spans="1:8" hidden="1" x14ac:dyDescent="0.25">
      <c r="A5431" s="31" t="s">
        <v>2472</v>
      </c>
      <c r="B5431" s="31" t="s">
        <v>2742</v>
      </c>
      <c r="C5431" s="31" t="s">
        <v>2408</v>
      </c>
      <c r="D5431" s="47">
        <v>6.2423688000000001E-3</v>
      </c>
      <c r="E5431" s="31" t="s">
        <v>2409</v>
      </c>
      <c r="F5431" s="35" t="str">
        <f>INDEX('Crosswalk Particulates'!$B:$B,MATCH('2017 EPA Data'!A5431,'Crosswalk Particulates'!$A:$A,0))</f>
        <v>Electricity Sector</v>
      </c>
      <c r="G5431" s="39">
        <f>INDEX('Crosswalk Particulates'!$E:$E,MATCH('2017 EPA Data'!$B5431,'Crosswalk Particulates'!$D:$D,0))</f>
        <v>0</v>
      </c>
      <c r="H5431" s="50">
        <f t="shared" si="84"/>
        <v>0</v>
      </c>
    </row>
    <row r="5432" spans="1:8" hidden="1" x14ac:dyDescent="0.25">
      <c r="A5432" s="31" t="s">
        <v>2546</v>
      </c>
      <c r="B5432" s="31" t="s">
        <v>2566</v>
      </c>
      <c r="C5432" s="31" t="s">
        <v>2408</v>
      </c>
      <c r="D5432" s="47">
        <v>6.2405418915429996E-3</v>
      </c>
      <c r="E5432" s="31" t="s">
        <v>2409</v>
      </c>
      <c r="F5432" s="35" t="str">
        <f>INDEX('Crosswalk Particulates'!$B:$B,MATCH('2017 EPA Data'!A5432,'Crosswalk Particulates'!$A:$A,0))</f>
        <v>Commercial Buildings Sector</v>
      </c>
      <c r="G5432" s="39">
        <f>INDEX('Crosswalk Particulates'!$E:$E,MATCH('2017 EPA Data'!$B5432,'Crosswalk Particulates'!$D:$D,0))</f>
        <v>0</v>
      </c>
      <c r="H5432" s="50">
        <f t="shared" si="84"/>
        <v>0</v>
      </c>
    </row>
    <row r="5433" spans="1:8" hidden="1" x14ac:dyDescent="0.25">
      <c r="A5433" s="31" t="s">
        <v>2499</v>
      </c>
      <c r="B5433" s="31" t="s">
        <v>2742</v>
      </c>
      <c r="C5433" s="31" t="s">
        <v>2408</v>
      </c>
      <c r="D5433" s="47">
        <v>6.0873014E-3</v>
      </c>
      <c r="E5433" s="31" t="s">
        <v>2409</v>
      </c>
      <c r="F5433" s="35" t="str">
        <f>INDEX('Crosswalk Particulates'!$B:$B,MATCH('2017 EPA Data'!A5433,'Crosswalk Particulates'!$A:$A,0))</f>
        <v>Electricity Sector</v>
      </c>
      <c r="G5433" s="39">
        <f>INDEX('Crosswalk Particulates'!$E:$E,MATCH('2017 EPA Data'!$B5433,'Crosswalk Particulates'!$D:$D,0))</f>
        <v>0</v>
      </c>
      <c r="H5433" s="50">
        <f t="shared" si="84"/>
        <v>0</v>
      </c>
    </row>
    <row r="5434" spans="1:8" hidden="1" x14ac:dyDescent="0.25">
      <c r="A5434" s="31" t="s">
        <v>2446</v>
      </c>
      <c r="B5434" s="31" t="s">
        <v>2592</v>
      </c>
      <c r="C5434" s="31" t="s">
        <v>2408</v>
      </c>
      <c r="D5434" s="47">
        <v>6.0000000000000001E-3</v>
      </c>
      <c r="E5434" s="31" t="s">
        <v>2409</v>
      </c>
      <c r="F5434" s="35" t="str">
        <f>INDEX('Crosswalk Particulates'!$B:$B,MATCH('2017 EPA Data'!A5434,'Crosswalk Particulates'!$A:$A,0))</f>
        <v>process-other-industry</v>
      </c>
      <c r="G5434" s="39">
        <f>INDEX('Crosswalk Particulates'!$E:$E,MATCH('2017 EPA Data'!$B5434,'Crosswalk Particulates'!$D:$D,0))</f>
        <v>0</v>
      </c>
      <c r="H5434" s="50">
        <f t="shared" si="84"/>
        <v>0</v>
      </c>
    </row>
    <row r="5435" spans="1:8" hidden="1" x14ac:dyDescent="0.25">
      <c r="A5435" s="31" t="s">
        <v>2493</v>
      </c>
      <c r="B5435" s="31" t="s">
        <v>2718</v>
      </c>
      <c r="C5435" s="31" t="s">
        <v>2408</v>
      </c>
      <c r="D5435" s="47">
        <v>5.9609693600000003E-3</v>
      </c>
      <c r="E5435" s="31" t="s">
        <v>2409</v>
      </c>
      <c r="F5435" s="35" t="str">
        <f>INDEX('Crosswalk Particulates'!$B:$B,MATCH('2017 EPA Data'!A5435,'Crosswalk Particulates'!$A:$A,0))</f>
        <v>process-other-industry</v>
      </c>
      <c r="G5435" s="39">
        <f>INDEX('Crosswalk Particulates'!$E:$E,MATCH('2017 EPA Data'!$B5435,'Crosswalk Particulates'!$D:$D,0))</f>
        <v>0</v>
      </c>
      <c r="H5435" s="50">
        <f t="shared" si="84"/>
        <v>0</v>
      </c>
    </row>
    <row r="5436" spans="1:8" hidden="1" x14ac:dyDescent="0.25">
      <c r="A5436" s="31" t="s">
        <v>2487</v>
      </c>
      <c r="B5436" s="31" t="s">
        <v>2743</v>
      </c>
      <c r="C5436" s="31" t="s">
        <v>2408</v>
      </c>
      <c r="D5436" s="47">
        <v>5.9578790000000001E-3</v>
      </c>
      <c r="E5436" s="31" t="s">
        <v>2409</v>
      </c>
      <c r="F5436" s="35" t="str">
        <f>INDEX('Crosswalk Particulates'!$B:$B,MATCH('2017 EPA Data'!A5436,'Crosswalk Particulates'!$A:$A,0))</f>
        <v>industry-fuel-coal</v>
      </c>
      <c r="G5436" s="39">
        <f>INDEX('Crosswalk Particulates'!$E:$E,MATCH('2017 EPA Data'!$B5436,'Crosswalk Particulates'!$D:$D,0))</f>
        <v>0</v>
      </c>
      <c r="H5436" s="50">
        <f t="shared" si="84"/>
        <v>0</v>
      </c>
    </row>
    <row r="5437" spans="1:8" hidden="1" x14ac:dyDescent="0.25">
      <c r="A5437" s="31" t="s">
        <v>2556</v>
      </c>
      <c r="B5437" s="31" t="s">
        <v>2727</v>
      </c>
      <c r="C5437" s="31" t="s">
        <v>2408</v>
      </c>
      <c r="D5437" s="47">
        <v>5.9556277361000002E-3</v>
      </c>
      <c r="E5437" s="31" t="s">
        <v>2409</v>
      </c>
      <c r="F5437" s="35" t="str">
        <f>INDEX('Crosswalk Particulates'!$B:$B,MATCH('2017 EPA Data'!A5437,'Crosswalk Particulates'!$A:$A,0))</f>
        <v>Commercial Buildings Sector</v>
      </c>
      <c r="G5437" s="39">
        <f>INDEX('Crosswalk Particulates'!$E:$E,MATCH('2017 EPA Data'!$B5437,'Crosswalk Particulates'!$D:$D,0))</f>
        <v>0</v>
      </c>
      <c r="H5437" s="50">
        <f t="shared" si="84"/>
        <v>0</v>
      </c>
    </row>
    <row r="5438" spans="1:8" hidden="1" x14ac:dyDescent="0.25">
      <c r="A5438" s="31" t="s">
        <v>2472</v>
      </c>
      <c r="B5438" s="31" t="s">
        <v>2743</v>
      </c>
      <c r="C5438" s="31" t="s">
        <v>2408</v>
      </c>
      <c r="D5438" s="47">
        <v>5.9172447000000001E-3</v>
      </c>
      <c r="E5438" s="31" t="s">
        <v>2409</v>
      </c>
      <c r="F5438" s="35" t="str">
        <f>INDEX('Crosswalk Particulates'!$B:$B,MATCH('2017 EPA Data'!A5438,'Crosswalk Particulates'!$A:$A,0))</f>
        <v>Electricity Sector</v>
      </c>
      <c r="G5438" s="39">
        <f>INDEX('Crosswalk Particulates'!$E:$E,MATCH('2017 EPA Data'!$B5438,'Crosswalk Particulates'!$D:$D,0))</f>
        <v>0</v>
      </c>
      <c r="H5438" s="50">
        <f t="shared" si="84"/>
        <v>0</v>
      </c>
    </row>
    <row r="5439" spans="1:8" hidden="1" x14ac:dyDescent="0.25">
      <c r="A5439" s="31" t="s">
        <v>2499</v>
      </c>
      <c r="B5439" s="31" t="s">
        <v>2743</v>
      </c>
      <c r="C5439" s="31" t="s">
        <v>2408</v>
      </c>
      <c r="D5439" s="47">
        <v>5.7702535999999997E-3</v>
      </c>
      <c r="E5439" s="31" t="s">
        <v>2409</v>
      </c>
      <c r="F5439" s="35" t="str">
        <f>INDEX('Crosswalk Particulates'!$B:$B,MATCH('2017 EPA Data'!A5439,'Crosswalk Particulates'!$A:$A,0))</f>
        <v>Electricity Sector</v>
      </c>
      <c r="G5439" s="39">
        <f>INDEX('Crosswalk Particulates'!$E:$E,MATCH('2017 EPA Data'!$B5439,'Crosswalk Particulates'!$D:$D,0))</f>
        <v>0</v>
      </c>
      <c r="H5439" s="50">
        <f t="shared" si="84"/>
        <v>0</v>
      </c>
    </row>
    <row r="5440" spans="1:8" hidden="1" x14ac:dyDescent="0.25">
      <c r="A5440" s="31" t="s">
        <v>2429</v>
      </c>
      <c r="B5440" s="31" t="s">
        <v>2762</v>
      </c>
      <c r="C5440" s="31" t="s">
        <v>2408</v>
      </c>
      <c r="D5440" s="47">
        <v>5.5360795499999997E-3</v>
      </c>
      <c r="E5440" s="31" t="s">
        <v>2409</v>
      </c>
      <c r="F5440" s="35" t="str">
        <f>INDEX('Crosswalk Particulates'!$B:$B,MATCH('2017 EPA Data'!A5440,'Crosswalk Particulates'!$A:$A,0))</f>
        <v>process-other-industry</v>
      </c>
      <c r="G5440" s="39">
        <f>INDEX('Crosswalk Particulates'!$E:$E,MATCH('2017 EPA Data'!$B5440,'Crosswalk Particulates'!$D:$D,0))</f>
        <v>0</v>
      </c>
      <c r="H5440" s="50">
        <f t="shared" si="84"/>
        <v>0</v>
      </c>
    </row>
    <row r="5441" spans="1:8" hidden="1" x14ac:dyDescent="0.25">
      <c r="A5441" s="31" t="s">
        <v>2614</v>
      </c>
      <c r="B5441" s="31" t="s">
        <v>2530</v>
      </c>
      <c r="C5441" s="31" t="s">
        <v>2408</v>
      </c>
      <c r="D5441" s="47">
        <v>5.3805137199999997E-3</v>
      </c>
      <c r="E5441" s="31" t="s">
        <v>2409</v>
      </c>
      <c r="F5441" s="35" t="str">
        <f>INDEX('Crosswalk Particulates'!$B:$B,MATCH('2017 EPA Data'!A5441,'Crosswalk Particulates'!$A:$A,0))</f>
        <v>Residential Buildings Sector</v>
      </c>
      <c r="G5441" s="39">
        <f>INDEX('Crosswalk Particulates'!$E:$E,MATCH('2017 EPA Data'!$B5441,'Crosswalk Particulates'!$D:$D,0))</f>
        <v>0</v>
      </c>
      <c r="H5441" s="50">
        <f t="shared" si="84"/>
        <v>0</v>
      </c>
    </row>
    <row r="5442" spans="1:8" hidden="1" x14ac:dyDescent="0.25">
      <c r="A5442" s="31" t="s">
        <v>2523</v>
      </c>
      <c r="B5442" s="31" t="s">
        <v>2542</v>
      </c>
      <c r="C5442" s="31" t="s">
        <v>2408</v>
      </c>
      <c r="D5442" s="47">
        <v>5.3425273999999998E-3</v>
      </c>
      <c r="E5442" s="31" t="s">
        <v>2409</v>
      </c>
      <c r="F5442" s="35" t="str">
        <f>INDEX('Crosswalk Particulates'!$B:$B,MATCH('2017 EPA Data'!A5442,'Crosswalk Particulates'!$A:$A,0))</f>
        <v>industry-fuel-other</v>
      </c>
      <c r="G5442" s="39">
        <f>INDEX('Crosswalk Particulates'!$E:$E,MATCH('2017 EPA Data'!$B5442,'Crosswalk Particulates'!$D:$D,0))</f>
        <v>0</v>
      </c>
      <c r="H5442" s="50">
        <f t="shared" si="84"/>
        <v>0</v>
      </c>
    </row>
    <row r="5443" spans="1:8" hidden="1" x14ac:dyDescent="0.25">
      <c r="A5443" s="31" t="s">
        <v>2523</v>
      </c>
      <c r="B5443" s="31" t="s">
        <v>2526</v>
      </c>
      <c r="C5443" s="31" t="s">
        <v>2408</v>
      </c>
      <c r="D5443" s="47">
        <v>5.2370214159999998E-3</v>
      </c>
      <c r="E5443" s="31" t="s">
        <v>2409</v>
      </c>
      <c r="F5443" s="35" t="str">
        <f>INDEX('Crosswalk Particulates'!$B:$B,MATCH('2017 EPA Data'!A5443,'Crosswalk Particulates'!$A:$A,0))</f>
        <v>industry-fuel-other</v>
      </c>
      <c r="G5443" s="39">
        <f>INDEX('Crosswalk Particulates'!$E:$E,MATCH('2017 EPA Data'!$B5443,'Crosswalk Particulates'!$D:$D,0))</f>
        <v>0</v>
      </c>
      <c r="H5443" s="50">
        <f t="shared" si="84"/>
        <v>0</v>
      </c>
    </row>
    <row r="5444" spans="1:8" hidden="1" x14ac:dyDescent="0.25">
      <c r="A5444" s="31" t="s">
        <v>2614</v>
      </c>
      <c r="B5444" s="31" t="s">
        <v>2678</v>
      </c>
      <c r="C5444" s="31" t="s">
        <v>2408</v>
      </c>
      <c r="D5444" s="47">
        <v>4.9557363160000001E-3</v>
      </c>
      <c r="E5444" s="31" t="s">
        <v>2409</v>
      </c>
      <c r="F5444" s="35" t="str">
        <f>INDEX('Crosswalk Particulates'!$B:$B,MATCH('2017 EPA Data'!A5444,'Crosswalk Particulates'!$A:$A,0))</f>
        <v>Residential Buildings Sector</v>
      </c>
      <c r="G5444" s="39">
        <f>INDEX('Crosswalk Particulates'!$E:$E,MATCH('2017 EPA Data'!$B5444,'Crosswalk Particulates'!$D:$D,0))</f>
        <v>0</v>
      </c>
      <c r="H5444" s="50">
        <f t="shared" ref="H5444:H5507" si="85">IF(E5444="TON",D5444/metricton_to_shortton,0)*10^6</f>
        <v>0</v>
      </c>
    </row>
    <row r="5445" spans="1:8" hidden="1" x14ac:dyDescent="0.25">
      <c r="A5445" s="31" t="s">
        <v>2491</v>
      </c>
      <c r="B5445" s="31" t="s">
        <v>2764</v>
      </c>
      <c r="C5445" s="31" t="s">
        <v>2408</v>
      </c>
      <c r="D5445" s="47">
        <v>4.9280433018599997E-3</v>
      </c>
      <c r="E5445" s="31" t="s">
        <v>2409</v>
      </c>
      <c r="F5445" s="35" t="str">
        <f>INDEX('Crosswalk Particulates'!$B:$B,MATCH('2017 EPA Data'!A5445,'Crosswalk Particulates'!$A:$A,0))</f>
        <v>industry-fuel-biomass</v>
      </c>
      <c r="G5445" s="39">
        <f>INDEX('Crosswalk Particulates'!$E:$E,MATCH('2017 EPA Data'!$B5445,'Crosswalk Particulates'!$D:$D,0))</f>
        <v>0</v>
      </c>
      <c r="H5445" s="50">
        <f t="shared" si="85"/>
        <v>0</v>
      </c>
    </row>
    <row r="5446" spans="1:8" hidden="1" x14ac:dyDescent="0.25">
      <c r="A5446" s="31" t="s">
        <v>2450</v>
      </c>
      <c r="B5446" s="31" t="s">
        <v>2639</v>
      </c>
      <c r="C5446" s="31" t="s">
        <v>2408</v>
      </c>
      <c r="D5446" s="47">
        <v>4.8440000000000002E-3</v>
      </c>
      <c r="E5446" s="31" t="s">
        <v>2409</v>
      </c>
      <c r="F5446" s="35" t="str">
        <f>INDEX('Crosswalk Particulates'!$B:$B,MATCH('2017 EPA Data'!A5446,'Crosswalk Particulates'!$A:$A,0))</f>
        <v>process-waste-industry</v>
      </c>
      <c r="G5446" s="39">
        <f>INDEX('Crosswalk Particulates'!$E:$E,MATCH('2017 EPA Data'!$B5446,'Crosswalk Particulates'!$D:$D,0))</f>
        <v>0</v>
      </c>
      <c r="H5446" s="50">
        <f t="shared" si="85"/>
        <v>0</v>
      </c>
    </row>
    <row r="5447" spans="1:8" hidden="1" x14ac:dyDescent="0.25">
      <c r="A5447" s="31" t="s">
        <v>2437</v>
      </c>
      <c r="B5447" s="31" t="s">
        <v>2581</v>
      </c>
      <c r="C5447" s="31" t="s">
        <v>2408</v>
      </c>
      <c r="D5447" s="47">
        <v>4.5973999999999998E-3</v>
      </c>
      <c r="E5447" s="31" t="s">
        <v>2409</v>
      </c>
      <c r="F5447" s="35" t="str">
        <f>INDEX('Crosswalk Particulates'!$B:$B,MATCH('2017 EPA Data'!A5447,'Crosswalk Particulates'!$A:$A,0))</f>
        <v>process-other-industry</v>
      </c>
      <c r="G5447" s="39">
        <f>INDEX('Crosswalk Particulates'!$E:$E,MATCH('2017 EPA Data'!$B5447,'Crosswalk Particulates'!$D:$D,0))</f>
        <v>0</v>
      </c>
      <c r="H5447" s="50">
        <f t="shared" si="85"/>
        <v>0</v>
      </c>
    </row>
    <row r="5448" spans="1:8" hidden="1" x14ac:dyDescent="0.25">
      <c r="A5448" s="31" t="s">
        <v>2438</v>
      </c>
      <c r="B5448" s="31" t="s">
        <v>2705</v>
      </c>
      <c r="C5448" s="31" t="s">
        <v>2408</v>
      </c>
      <c r="D5448" s="47">
        <v>4.4999999999999997E-3</v>
      </c>
      <c r="E5448" s="31" t="s">
        <v>2409</v>
      </c>
      <c r="F5448" s="35" t="str">
        <f>INDEX('Crosswalk Particulates'!$B:$B,MATCH('2017 EPA Data'!A5448,'Crosswalk Particulates'!$A:$A,0))</f>
        <v>process-other-industry</v>
      </c>
      <c r="G5448" s="39">
        <f>INDEX('Crosswalk Particulates'!$E:$E,MATCH('2017 EPA Data'!$B5448,'Crosswalk Particulates'!$D:$D,0))</f>
        <v>0</v>
      </c>
      <c r="H5448" s="50">
        <f t="shared" si="85"/>
        <v>0</v>
      </c>
    </row>
    <row r="5449" spans="1:8" hidden="1" x14ac:dyDescent="0.25">
      <c r="A5449" s="31" t="s">
        <v>2463</v>
      </c>
      <c r="B5449" s="31" t="s">
        <v>2623</v>
      </c>
      <c r="D5449" s="47">
        <v>4.4999599200000002E-3</v>
      </c>
      <c r="E5449" s="31" t="s">
        <v>2413</v>
      </c>
      <c r="F5449" s="35" t="str">
        <f>INDEX('Crosswalk Particulates'!$B:$B,MATCH('2017 EPA Data'!A5449,'Crosswalk Particulates'!$A:$A,0))</f>
        <v>process-other-industry</v>
      </c>
      <c r="G5449" s="39">
        <f>INDEX('Crosswalk Particulates'!$E:$E,MATCH('2017 EPA Data'!$B5449,'Crosswalk Particulates'!$D:$D,0))</f>
        <v>0</v>
      </c>
      <c r="H5449" s="50">
        <f t="shared" si="85"/>
        <v>4082.2998249131369</v>
      </c>
    </row>
    <row r="5450" spans="1:8" hidden="1" x14ac:dyDescent="0.25">
      <c r="A5450" s="31" t="s">
        <v>2486</v>
      </c>
      <c r="B5450" s="31" t="s">
        <v>2754</v>
      </c>
      <c r="C5450" s="31" t="s">
        <v>2408</v>
      </c>
      <c r="D5450" s="47">
        <v>4.4840000000000001E-3</v>
      </c>
      <c r="E5450" s="31" t="s">
        <v>2409</v>
      </c>
      <c r="F5450" s="35" t="str">
        <f>INDEX('Crosswalk Particulates'!$B:$B,MATCH('2017 EPA Data'!A5450,'Crosswalk Particulates'!$A:$A,0))</f>
        <v>process-other-industry</v>
      </c>
      <c r="G5450" s="39">
        <f>INDEX('Crosswalk Particulates'!$E:$E,MATCH('2017 EPA Data'!$B5450,'Crosswalk Particulates'!$D:$D,0))</f>
        <v>0</v>
      </c>
      <c r="H5450" s="50">
        <f t="shared" si="85"/>
        <v>0</v>
      </c>
    </row>
    <row r="5451" spans="1:8" hidden="1" x14ac:dyDescent="0.25">
      <c r="A5451" s="31" t="s">
        <v>2475</v>
      </c>
      <c r="B5451" s="31" t="s">
        <v>2765</v>
      </c>
      <c r="C5451" s="31" t="s">
        <v>2408</v>
      </c>
      <c r="D5451" s="47">
        <v>4.4588878280000001E-3</v>
      </c>
      <c r="E5451" s="31" t="s">
        <v>2409</v>
      </c>
      <c r="F5451" s="35" t="str">
        <f>INDEX('Crosswalk Particulates'!$B:$B,MATCH('2017 EPA Data'!A5451,'Crosswalk Particulates'!$A:$A,0))</f>
        <v>Electricity Sector</v>
      </c>
      <c r="G5451" s="39">
        <f>INDEX('Crosswalk Particulates'!$E:$E,MATCH('2017 EPA Data'!$B5451,'Crosswalk Particulates'!$D:$D,0))</f>
        <v>0</v>
      </c>
      <c r="H5451" s="50">
        <f t="shared" si="85"/>
        <v>0</v>
      </c>
    </row>
    <row r="5452" spans="1:8" hidden="1" x14ac:dyDescent="0.25">
      <c r="A5452" s="31" t="s">
        <v>2538</v>
      </c>
      <c r="B5452" s="31" t="s">
        <v>2613</v>
      </c>
      <c r="C5452" s="31" t="s">
        <v>2408</v>
      </c>
      <c r="D5452" s="47">
        <v>4.4512839999999998E-3</v>
      </c>
      <c r="E5452" s="31" t="s">
        <v>2409</v>
      </c>
      <c r="F5452" s="35" t="str">
        <f>INDEX('Crosswalk Particulates'!$B:$B,MATCH('2017 EPA Data'!A5452,'Crosswalk Particulates'!$A:$A,0))</f>
        <v>process-mining-industry</v>
      </c>
      <c r="G5452" s="39">
        <f>INDEX('Crosswalk Particulates'!$E:$E,MATCH('2017 EPA Data'!$B5452,'Crosswalk Particulates'!$D:$D,0))</f>
        <v>0</v>
      </c>
      <c r="H5452" s="50">
        <f t="shared" si="85"/>
        <v>0</v>
      </c>
    </row>
    <row r="5453" spans="1:8" hidden="1" x14ac:dyDescent="0.25">
      <c r="A5453" s="31" t="s">
        <v>2437</v>
      </c>
      <c r="B5453" s="31" t="s">
        <v>2427</v>
      </c>
      <c r="C5453" s="31" t="s">
        <v>2408</v>
      </c>
      <c r="D5453" s="47">
        <v>4.3052999999999998E-3</v>
      </c>
      <c r="E5453" s="31" t="s">
        <v>2409</v>
      </c>
      <c r="F5453" s="35" t="str">
        <f>INDEX('Crosswalk Particulates'!$B:$B,MATCH('2017 EPA Data'!A5453,'Crosswalk Particulates'!$A:$A,0))</f>
        <v>process-other-industry</v>
      </c>
      <c r="G5453" s="39">
        <f>INDEX('Crosswalk Particulates'!$E:$E,MATCH('2017 EPA Data'!$B5453,'Crosswalk Particulates'!$D:$D,0))</f>
        <v>0</v>
      </c>
      <c r="H5453" s="50">
        <f t="shared" si="85"/>
        <v>0</v>
      </c>
    </row>
    <row r="5454" spans="1:8" hidden="1" x14ac:dyDescent="0.25">
      <c r="A5454" s="31" t="s">
        <v>2446</v>
      </c>
      <c r="B5454" s="31" t="s">
        <v>2642</v>
      </c>
      <c r="C5454" s="31" t="s">
        <v>2408</v>
      </c>
      <c r="D5454" s="47">
        <v>4.2960000000000003E-3</v>
      </c>
      <c r="E5454" s="31" t="s">
        <v>2409</v>
      </c>
      <c r="F5454" s="35" t="str">
        <f>INDEX('Crosswalk Particulates'!$B:$B,MATCH('2017 EPA Data'!A5454,'Crosswalk Particulates'!$A:$A,0))</f>
        <v>process-other-industry</v>
      </c>
      <c r="G5454" s="39">
        <f>INDEX('Crosswalk Particulates'!$E:$E,MATCH('2017 EPA Data'!$B5454,'Crosswalk Particulates'!$D:$D,0))</f>
        <v>0</v>
      </c>
      <c r="H5454" s="50">
        <f t="shared" si="85"/>
        <v>0</v>
      </c>
    </row>
    <row r="5455" spans="1:8" hidden="1" x14ac:dyDescent="0.25">
      <c r="A5455" s="31" t="s">
        <v>2437</v>
      </c>
      <c r="B5455" s="31" t="s">
        <v>2542</v>
      </c>
      <c r="C5455" s="31" t="s">
        <v>2408</v>
      </c>
      <c r="D5455" s="47">
        <v>4.2839999999999996E-3</v>
      </c>
      <c r="E5455" s="31" t="s">
        <v>2409</v>
      </c>
      <c r="F5455" s="35" t="str">
        <f>INDEX('Crosswalk Particulates'!$B:$B,MATCH('2017 EPA Data'!A5455,'Crosswalk Particulates'!$A:$A,0))</f>
        <v>process-other-industry</v>
      </c>
      <c r="G5455" s="39">
        <f>INDEX('Crosswalk Particulates'!$E:$E,MATCH('2017 EPA Data'!$B5455,'Crosswalk Particulates'!$D:$D,0))</f>
        <v>0</v>
      </c>
      <c r="H5455" s="50">
        <f t="shared" si="85"/>
        <v>0</v>
      </c>
    </row>
    <row r="5456" spans="1:8" hidden="1" x14ac:dyDescent="0.25">
      <c r="A5456" s="31" t="s">
        <v>2437</v>
      </c>
      <c r="B5456" s="31" t="s">
        <v>2566</v>
      </c>
      <c r="C5456" s="31" t="s">
        <v>2408</v>
      </c>
      <c r="D5456" s="47">
        <v>4.2839999999999996E-3</v>
      </c>
      <c r="E5456" s="31" t="s">
        <v>2409</v>
      </c>
      <c r="F5456" s="35" t="str">
        <f>INDEX('Crosswalk Particulates'!$B:$B,MATCH('2017 EPA Data'!A5456,'Crosswalk Particulates'!$A:$A,0))</f>
        <v>process-other-industry</v>
      </c>
      <c r="G5456" s="39">
        <f>INDEX('Crosswalk Particulates'!$E:$E,MATCH('2017 EPA Data'!$B5456,'Crosswalk Particulates'!$D:$D,0))</f>
        <v>0</v>
      </c>
      <c r="H5456" s="50">
        <f t="shared" si="85"/>
        <v>0</v>
      </c>
    </row>
    <row r="5457" spans="1:8" hidden="1" x14ac:dyDescent="0.25">
      <c r="A5457" s="31" t="s">
        <v>2499</v>
      </c>
      <c r="B5457" s="31" t="s">
        <v>2672</v>
      </c>
      <c r="C5457" s="31" t="s">
        <v>2408</v>
      </c>
      <c r="D5457" s="47">
        <v>4.1999999999999997E-3</v>
      </c>
      <c r="E5457" s="31" t="s">
        <v>2409</v>
      </c>
      <c r="F5457" s="35" t="str">
        <f>INDEX('Crosswalk Particulates'!$B:$B,MATCH('2017 EPA Data'!A5457,'Crosswalk Particulates'!$A:$A,0))</f>
        <v>Electricity Sector</v>
      </c>
      <c r="G5457" s="39">
        <f>INDEX('Crosswalk Particulates'!$E:$E,MATCH('2017 EPA Data'!$B5457,'Crosswalk Particulates'!$D:$D,0))</f>
        <v>0</v>
      </c>
      <c r="H5457" s="50">
        <f t="shared" si="85"/>
        <v>0</v>
      </c>
    </row>
    <row r="5458" spans="1:8" hidden="1" x14ac:dyDescent="0.25">
      <c r="A5458" s="31" t="s">
        <v>2483</v>
      </c>
      <c r="B5458" s="31" t="s">
        <v>2542</v>
      </c>
      <c r="C5458" s="31" t="s">
        <v>2408</v>
      </c>
      <c r="D5458" s="47">
        <v>4.1442108E-3</v>
      </c>
      <c r="E5458" s="31" t="s">
        <v>2409</v>
      </c>
      <c r="F5458" s="35" t="str">
        <f>INDEX('Crosswalk Particulates'!$B:$B,MATCH('2017 EPA Data'!A5458,'Crosswalk Particulates'!$A:$A,0))</f>
        <v>process-ngps-industry</v>
      </c>
      <c r="G5458" s="39">
        <f>INDEX('Crosswalk Particulates'!$E:$E,MATCH('2017 EPA Data'!$B5458,'Crosswalk Particulates'!$D:$D,0))</f>
        <v>0</v>
      </c>
      <c r="H5458" s="50">
        <f t="shared" si="85"/>
        <v>0</v>
      </c>
    </row>
    <row r="5459" spans="1:8" hidden="1" x14ac:dyDescent="0.25">
      <c r="A5459" s="31" t="s">
        <v>2429</v>
      </c>
      <c r="B5459" s="31" t="s">
        <v>2766</v>
      </c>
      <c r="C5459" s="31" t="s">
        <v>2408</v>
      </c>
      <c r="D5459" s="47">
        <v>4.037564542E-3</v>
      </c>
      <c r="E5459" s="31" t="s">
        <v>2409</v>
      </c>
      <c r="F5459" s="35" t="str">
        <f>INDEX('Crosswalk Particulates'!$B:$B,MATCH('2017 EPA Data'!A5459,'Crosswalk Particulates'!$A:$A,0))</f>
        <v>process-other-industry</v>
      </c>
      <c r="G5459" s="39">
        <f>INDEX('Crosswalk Particulates'!$E:$E,MATCH('2017 EPA Data'!$B5459,'Crosswalk Particulates'!$D:$D,0))</f>
        <v>0</v>
      </c>
      <c r="H5459" s="50">
        <f t="shared" si="85"/>
        <v>0</v>
      </c>
    </row>
    <row r="5460" spans="1:8" hidden="1" x14ac:dyDescent="0.25">
      <c r="A5460" s="31" t="s">
        <v>2556</v>
      </c>
      <c r="B5460" s="31" t="s">
        <v>2762</v>
      </c>
      <c r="C5460" s="31" t="s">
        <v>2408</v>
      </c>
      <c r="D5460" s="47">
        <v>3.9407718798199999E-3</v>
      </c>
      <c r="E5460" s="31" t="s">
        <v>2409</v>
      </c>
      <c r="F5460" s="35" t="str">
        <f>INDEX('Crosswalk Particulates'!$B:$B,MATCH('2017 EPA Data'!A5460,'Crosswalk Particulates'!$A:$A,0))</f>
        <v>Commercial Buildings Sector</v>
      </c>
      <c r="G5460" s="39">
        <f>INDEX('Crosswalk Particulates'!$E:$E,MATCH('2017 EPA Data'!$B5460,'Crosswalk Particulates'!$D:$D,0))</f>
        <v>0</v>
      </c>
      <c r="H5460" s="50">
        <f t="shared" si="85"/>
        <v>0</v>
      </c>
    </row>
    <row r="5461" spans="1:8" hidden="1" x14ac:dyDescent="0.25">
      <c r="A5461" s="31" t="s">
        <v>2491</v>
      </c>
      <c r="B5461" s="31" t="s">
        <v>2765</v>
      </c>
      <c r="C5461" s="31" t="s">
        <v>2408</v>
      </c>
      <c r="D5461" s="47">
        <v>3.93696209442E-3</v>
      </c>
      <c r="E5461" s="31" t="s">
        <v>2409</v>
      </c>
      <c r="F5461" s="35" t="str">
        <f>INDEX('Crosswalk Particulates'!$B:$B,MATCH('2017 EPA Data'!A5461,'Crosswalk Particulates'!$A:$A,0))</f>
        <v>industry-fuel-biomass</v>
      </c>
      <c r="G5461" s="39">
        <f>INDEX('Crosswalk Particulates'!$E:$E,MATCH('2017 EPA Data'!$B5461,'Crosswalk Particulates'!$D:$D,0))</f>
        <v>0</v>
      </c>
      <c r="H5461" s="50">
        <f t="shared" si="85"/>
        <v>0</v>
      </c>
    </row>
    <row r="5462" spans="1:8" hidden="1" x14ac:dyDescent="0.25">
      <c r="A5462" s="31" t="s">
        <v>2429</v>
      </c>
      <c r="B5462" s="31" t="s">
        <v>2752</v>
      </c>
      <c r="C5462" s="31" t="s">
        <v>2408</v>
      </c>
      <c r="D5462" s="47">
        <v>3.9232876509999997E-3</v>
      </c>
      <c r="E5462" s="31" t="s">
        <v>2409</v>
      </c>
      <c r="F5462" s="35" t="str">
        <f>INDEX('Crosswalk Particulates'!$B:$B,MATCH('2017 EPA Data'!A5462,'Crosswalk Particulates'!$A:$A,0))</f>
        <v>process-other-industry</v>
      </c>
      <c r="G5462" s="39">
        <f>INDEX('Crosswalk Particulates'!$E:$E,MATCH('2017 EPA Data'!$B5462,'Crosswalk Particulates'!$D:$D,0))</f>
        <v>0</v>
      </c>
      <c r="H5462" s="50">
        <f t="shared" si="85"/>
        <v>0</v>
      </c>
    </row>
    <row r="5463" spans="1:8" hidden="1" x14ac:dyDescent="0.25">
      <c r="A5463" s="31" t="s">
        <v>2510</v>
      </c>
      <c r="B5463" s="31" t="s">
        <v>2519</v>
      </c>
      <c r="C5463" s="31" t="s">
        <v>2408</v>
      </c>
      <c r="D5463" s="47">
        <v>3.8437200000000001E-3</v>
      </c>
      <c r="E5463" s="31" t="s">
        <v>2409</v>
      </c>
      <c r="F5463" s="35" t="str">
        <f>INDEX('Crosswalk Particulates'!$B:$B,MATCH('2017 EPA Data'!A5463,'Crosswalk Particulates'!$A:$A,0))</f>
        <v>process-iron and steel-industry</v>
      </c>
      <c r="G5463" s="39">
        <f>INDEX('Crosswalk Particulates'!$E:$E,MATCH('2017 EPA Data'!$B5463,'Crosswalk Particulates'!$D:$D,0))</f>
        <v>0</v>
      </c>
      <c r="H5463" s="50">
        <f t="shared" si="85"/>
        <v>0</v>
      </c>
    </row>
    <row r="5464" spans="1:8" hidden="1" x14ac:dyDescent="0.25">
      <c r="A5464" s="31" t="s">
        <v>2510</v>
      </c>
      <c r="B5464" s="31" t="s">
        <v>2718</v>
      </c>
      <c r="C5464" s="31" t="s">
        <v>2408</v>
      </c>
      <c r="D5464" s="47">
        <v>3.8437200000000001E-3</v>
      </c>
      <c r="E5464" s="31" t="s">
        <v>2409</v>
      </c>
      <c r="F5464" s="35" t="str">
        <f>INDEX('Crosswalk Particulates'!$B:$B,MATCH('2017 EPA Data'!A5464,'Crosswalk Particulates'!$A:$A,0))</f>
        <v>process-iron and steel-industry</v>
      </c>
      <c r="G5464" s="39">
        <f>INDEX('Crosswalk Particulates'!$E:$E,MATCH('2017 EPA Data'!$B5464,'Crosswalk Particulates'!$D:$D,0))</f>
        <v>0</v>
      </c>
      <c r="H5464" s="50">
        <f t="shared" si="85"/>
        <v>0</v>
      </c>
    </row>
    <row r="5465" spans="1:8" hidden="1" x14ac:dyDescent="0.25">
      <c r="A5465" s="31" t="s">
        <v>2444</v>
      </c>
      <c r="B5465" s="31" t="s">
        <v>2678</v>
      </c>
      <c r="C5465" s="31" t="s">
        <v>2408</v>
      </c>
      <c r="D5465" s="47">
        <v>3.8400000000000001E-3</v>
      </c>
      <c r="E5465" s="31" t="s">
        <v>2409</v>
      </c>
      <c r="F5465" s="35" t="str">
        <f>INDEX('Crosswalk Particulates'!$B:$B,MATCH('2017 EPA Data'!A5465,'Crosswalk Particulates'!$A:$A,0))</f>
        <v>process-other-industry</v>
      </c>
      <c r="G5465" s="39">
        <f>INDEX('Crosswalk Particulates'!$E:$E,MATCH('2017 EPA Data'!$B5465,'Crosswalk Particulates'!$D:$D,0))</f>
        <v>0</v>
      </c>
      <c r="H5465" s="50">
        <f t="shared" si="85"/>
        <v>0</v>
      </c>
    </row>
    <row r="5466" spans="1:8" hidden="1" x14ac:dyDescent="0.25">
      <c r="A5466" s="31" t="s">
        <v>2614</v>
      </c>
      <c r="B5466" s="31" t="s">
        <v>2537</v>
      </c>
      <c r="C5466" s="31" t="s">
        <v>2408</v>
      </c>
      <c r="D5466" s="47">
        <v>3.7522003620000001E-3</v>
      </c>
      <c r="E5466" s="31" t="s">
        <v>2409</v>
      </c>
      <c r="F5466" s="35" t="str">
        <f>INDEX('Crosswalk Particulates'!$B:$B,MATCH('2017 EPA Data'!A5466,'Crosswalk Particulates'!$A:$A,0))</f>
        <v>Residential Buildings Sector</v>
      </c>
      <c r="G5466" s="39">
        <f>INDEX('Crosswalk Particulates'!$E:$E,MATCH('2017 EPA Data'!$B5466,'Crosswalk Particulates'!$D:$D,0))</f>
        <v>0</v>
      </c>
      <c r="H5466" s="50">
        <f t="shared" si="85"/>
        <v>0</v>
      </c>
    </row>
    <row r="5467" spans="1:8" hidden="1" x14ac:dyDescent="0.25">
      <c r="A5467" s="31" t="s">
        <v>2437</v>
      </c>
      <c r="B5467" s="31" t="s">
        <v>2651</v>
      </c>
      <c r="C5467" s="31" t="s">
        <v>2408</v>
      </c>
      <c r="D5467" s="47">
        <v>3.408E-3</v>
      </c>
      <c r="E5467" s="31" t="s">
        <v>2409</v>
      </c>
      <c r="F5467" s="35" t="str">
        <f>INDEX('Crosswalk Particulates'!$B:$B,MATCH('2017 EPA Data'!A5467,'Crosswalk Particulates'!$A:$A,0))</f>
        <v>process-other-industry</v>
      </c>
      <c r="G5467" s="39">
        <f>INDEX('Crosswalk Particulates'!$E:$E,MATCH('2017 EPA Data'!$B5467,'Crosswalk Particulates'!$D:$D,0))</f>
        <v>0</v>
      </c>
      <c r="H5467" s="50">
        <f t="shared" si="85"/>
        <v>0</v>
      </c>
    </row>
    <row r="5468" spans="1:8" hidden="1" x14ac:dyDescent="0.25">
      <c r="A5468" s="31" t="s">
        <v>2450</v>
      </c>
      <c r="B5468" s="31" t="s">
        <v>2662</v>
      </c>
      <c r="C5468" s="31" t="s">
        <v>2408</v>
      </c>
      <c r="D5468" s="47">
        <v>3.362E-3</v>
      </c>
      <c r="E5468" s="31" t="s">
        <v>2409</v>
      </c>
      <c r="F5468" s="35" t="str">
        <f>INDEX('Crosswalk Particulates'!$B:$B,MATCH('2017 EPA Data'!A5468,'Crosswalk Particulates'!$A:$A,0))</f>
        <v>process-waste-industry</v>
      </c>
      <c r="G5468" s="39">
        <f>INDEX('Crosswalk Particulates'!$E:$E,MATCH('2017 EPA Data'!$B5468,'Crosswalk Particulates'!$D:$D,0))</f>
        <v>0</v>
      </c>
      <c r="H5468" s="50">
        <f t="shared" si="85"/>
        <v>0</v>
      </c>
    </row>
    <row r="5469" spans="1:8" hidden="1" x14ac:dyDescent="0.25">
      <c r="A5469" s="31" t="s">
        <v>2509</v>
      </c>
      <c r="B5469" s="31" t="s">
        <v>2606</v>
      </c>
      <c r="C5469" s="31" t="s">
        <v>2408</v>
      </c>
      <c r="D5469" s="47">
        <v>3.3600000000000001E-3</v>
      </c>
      <c r="E5469" s="31" t="s">
        <v>2409</v>
      </c>
      <c r="F5469" s="35" t="str">
        <f>INDEX('Crosswalk Particulates'!$B:$B,MATCH('2017 EPA Data'!A5469,'Crosswalk Particulates'!$A:$A,0))</f>
        <v>Other-EPA</v>
      </c>
      <c r="G5469" s="39">
        <f>INDEX('Crosswalk Particulates'!$E:$E,MATCH('2017 EPA Data'!$B5469,'Crosswalk Particulates'!$D:$D,0))</f>
        <v>0</v>
      </c>
      <c r="H5469" s="50">
        <f t="shared" si="85"/>
        <v>0</v>
      </c>
    </row>
    <row r="5470" spans="1:8" hidden="1" x14ac:dyDescent="0.25">
      <c r="A5470" s="31" t="s">
        <v>2437</v>
      </c>
      <c r="B5470" s="31" t="s">
        <v>2527</v>
      </c>
      <c r="C5470" s="31" t="s">
        <v>2408</v>
      </c>
      <c r="D5470" s="47">
        <v>3.3293099999999998E-3</v>
      </c>
      <c r="E5470" s="31" t="s">
        <v>2409</v>
      </c>
      <c r="F5470" s="35" t="str">
        <f>INDEX('Crosswalk Particulates'!$B:$B,MATCH('2017 EPA Data'!A5470,'Crosswalk Particulates'!$A:$A,0))</f>
        <v>process-other-industry</v>
      </c>
      <c r="G5470" s="39">
        <f>INDEX('Crosswalk Particulates'!$E:$E,MATCH('2017 EPA Data'!$B5470,'Crosswalk Particulates'!$D:$D,0))</f>
        <v>0</v>
      </c>
      <c r="H5470" s="50">
        <f t="shared" si="85"/>
        <v>0</v>
      </c>
    </row>
    <row r="5471" spans="1:8" hidden="1" x14ac:dyDescent="0.25">
      <c r="A5471" s="31" t="s">
        <v>2546</v>
      </c>
      <c r="B5471" s="31" t="s">
        <v>2749</v>
      </c>
      <c r="C5471" s="31" t="s">
        <v>2408</v>
      </c>
      <c r="D5471" s="47">
        <v>3.2822292327390002E-3</v>
      </c>
      <c r="E5471" s="31" t="s">
        <v>2409</v>
      </c>
      <c r="F5471" s="35" t="str">
        <f>INDEX('Crosswalk Particulates'!$B:$B,MATCH('2017 EPA Data'!A5471,'Crosswalk Particulates'!$A:$A,0))</f>
        <v>Commercial Buildings Sector</v>
      </c>
      <c r="G5471" s="39">
        <f>INDEX('Crosswalk Particulates'!$E:$E,MATCH('2017 EPA Data'!$B5471,'Crosswalk Particulates'!$D:$D,0))</f>
        <v>0</v>
      </c>
      <c r="H5471" s="50">
        <f t="shared" si="85"/>
        <v>0</v>
      </c>
    </row>
    <row r="5472" spans="1:8" hidden="1" x14ac:dyDescent="0.25">
      <c r="A5472" s="31" t="s">
        <v>2560</v>
      </c>
      <c r="B5472" s="31" t="s">
        <v>2641</v>
      </c>
      <c r="C5472" s="31" t="s">
        <v>2408</v>
      </c>
      <c r="D5472" s="47">
        <v>3.2299999999999998E-3</v>
      </c>
      <c r="E5472" s="31" t="s">
        <v>2409</v>
      </c>
      <c r="F5472" s="35" t="str">
        <f>INDEX('Crosswalk Particulates'!$B:$B,MATCH('2017 EPA Data'!A5472,'Crosswalk Particulates'!$A:$A,0))</f>
        <v>Commercial Buildings Sector</v>
      </c>
      <c r="G5472" s="39">
        <f>INDEX('Crosswalk Particulates'!$E:$E,MATCH('2017 EPA Data'!$B5472,'Crosswalk Particulates'!$D:$D,0))</f>
        <v>0</v>
      </c>
      <c r="H5472" s="50">
        <f t="shared" si="85"/>
        <v>0</v>
      </c>
    </row>
    <row r="5473" spans="1:8" hidden="1" x14ac:dyDescent="0.25">
      <c r="A5473" s="31" t="s">
        <v>2523</v>
      </c>
      <c r="B5473" s="31" t="s">
        <v>2718</v>
      </c>
      <c r="C5473" s="31" t="s">
        <v>2408</v>
      </c>
      <c r="D5473" s="47">
        <v>3.0048865798200002E-3</v>
      </c>
      <c r="E5473" s="31" t="s">
        <v>2409</v>
      </c>
      <c r="F5473" s="35" t="str">
        <f>INDEX('Crosswalk Particulates'!$B:$B,MATCH('2017 EPA Data'!A5473,'Crosswalk Particulates'!$A:$A,0))</f>
        <v>industry-fuel-other</v>
      </c>
      <c r="G5473" s="39">
        <f>INDEX('Crosswalk Particulates'!$E:$E,MATCH('2017 EPA Data'!$B5473,'Crosswalk Particulates'!$D:$D,0))</f>
        <v>0</v>
      </c>
      <c r="H5473" s="50">
        <f t="shared" si="85"/>
        <v>0</v>
      </c>
    </row>
    <row r="5474" spans="1:8" hidden="1" x14ac:dyDescent="0.25">
      <c r="A5474" s="31" t="s">
        <v>2444</v>
      </c>
      <c r="B5474" s="31" t="s">
        <v>2685</v>
      </c>
      <c r="C5474" s="31" t="s">
        <v>2408</v>
      </c>
      <c r="D5474" s="47">
        <v>3.0000000000000001E-3</v>
      </c>
      <c r="E5474" s="31" t="s">
        <v>2409</v>
      </c>
      <c r="F5474" s="35" t="str">
        <f>INDEX('Crosswalk Particulates'!$B:$B,MATCH('2017 EPA Data'!A5474,'Crosswalk Particulates'!$A:$A,0))</f>
        <v>process-other-industry</v>
      </c>
      <c r="G5474" s="39">
        <f>INDEX('Crosswalk Particulates'!$E:$E,MATCH('2017 EPA Data'!$B5474,'Crosswalk Particulates'!$D:$D,0))</f>
        <v>0</v>
      </c>
      <c r="H5474" s="50">
        <f t="shared" si="85"/>
        <v>0</v>
      </c>
    </row>
    <row r="5475" spans="1:8" hidden="1" x14ac:dyDescent="0.25">
      <c r="A5475" s="31" t="s">
        <v>2520</v>
      </c>
      <c r="B5475" s="31" t="s">
        <v>2718</v>
      </c>
      <c r="C5475" s="31" t="s">
        <v>2408</v>
      </c>
      <c r="D5475" s="47">
        <v>2.9219820000000001E-3</v>
      </c>
      <c r="E5475" s="31" t="s">
        <v>2409</v>
      </c>
      <c r="F5475" s="35" t="str">
        <f>INDEX('Crosswalk Particulates'!$B:$B,MATCH('2017 EPA Data'!A5475,'Crosswalk Particulates'!$A:$A,0))</f>
        <v>industry-fuel-oil</v>
      </c>
      <c r="G5475" s="39">
        <f>INDEX('Crosswalk Particulates'!$E:$E,MATCH('2017 EPA Data'!$B5475,'Crosswalk Particulates'!$D:$D,0))</f>
        <v>0</v>
      </c>
      <c r="H5475" s="50">
        <f t="shared" si="85"/>
        <v>0</v>
      </c>
    </row>
    <row r="5476" spans="1:8" hidden="1" x14ac:dyDescent="0.25">
      <c r="A5476" s="31" t="s">
        <v>2499</v>
      </c>
      <c r="B5476" s="31" t="s">
        <v>2666</v>
      </c>
      <c r="C5476" s="31" t="s">
        <v>2408</v>
      </c>
      <c r="D5476" s="47">
        <v>2.8516285239999998E-3</v>
      </c>
      <c r="E5476" s="31" t="s">
        <v>2409</v>
      </c>
      <c r="F5476" s="35" t="str">
        <f>INDEX('Crosswalk Particulates'!$B:$B,MATCH('2017 EPA Data'!A5476,'Crosswalk Particulates'!$A:$A,0))</f>
        <v>Electricity Sector</v>
      </c>
      <c r="G5476" s="39">
        <f>INDEX('Crosswalk Particulates'!$E:$E,MATCH('2017 EPA Data'!$B5476,'Crosswalk Particulates'!$D:$D,0))</f>
        <v>0</v>
      </c>
      <c r="H5476" s="50">
        <f t="shared" si="85"/>
        <v>0</v>
      </c>
    </row>
    <row r="5477" spans="1:8" hidden="1" x14ac:dyDescent="0.25">
      <c r="A5477" s="31" t="s">
        <v>2442</v>
      </c>
      <c r="B5477" s="31" t="s">
        <v>2468</v>
      </c>
      <c r="C5477" s="31" t="s">
        <v>2408</v>
      </c>
      <c r="D5477" s="47">
        <v>2.8400000000000001E-3</v>
      </c>
      <c r="E5477" s="31" t="s">
        <v>2409</v>
      </c>
      <c r="F5477" s="35" t="str">
        <f>INDEX('Crosswalk Particulates'!$B:$B,MATCH('2017 EPA Data'!A5477,'Crosswalk Particulates'!$A:$A,0))</f>
        <v>industry-fuel-natural gas</v>
      </c>
      <c r="G5477" s="39">
        <f>INDEX('Crosswalk Particulates'!$E:$E,MATCH('2017 EPA Data'!$B5477,'Crosswalk Particulates'!$D:$D,0))</f>
        <v>0</v>
      </c>
      <c r="H5477" s="50">
        <f t="shared" si="85"/>
        <v>0</v>
      </c>
    </row>
    <row r="5478" spans="1:8" hidden="1" x14ac:dyDescent="0.25">
      <c r="A5478" s="31" t="s">
        <v>2520</v>
      </c>
      <c r="B5478" s="31" t="s">
        <v>2626</v>
      </c>
      <c r="C5478" s="31" t="s">
        <v>2408</v>
      </c>
      <c r="D5478" s="47">
        <v>2.71901E-3</v>
      </c>
      <c r="E5478" s="31" t="s">
        <v>2409</v>
      </c>
      <c r="F5478" s="35" t="str">
        <f>INDEX('Crosswalk Particulates'!$B:$B,MATCH('2017 EPA Data'!A5478,'Crosswalk Particulates'!$A:$A,0))</f>
        <v>industry-fuel-oil</v>
      </c>
      <c r="G5478" s="39">
        <f>INDEX('Crosswalk Particulates'!$E:$E,MATCH('2017 EPA Data'!$B5478,'Crosswalk Particulates'!$D:$D,0))</f>
        <v>0</v>
      </c>
      <c r="H5478" s="50">
        <f t="shared" si="85"/>
        <v>0</v>
      </c>
    </row>
    <row r="5479" spans="1:8" hidden="1" x14ac:dyDescent="0.25">
      <c r="A5479" s="31" t="s">
        <v>2429</v>
      </c>
      <c r="B5479" s="31" t="s">
        <v>2763</v>
      </c>
      <c r="C5479" s="31" t="s">
        <v>2408</v>
      </c>
      <c r="D5479" s="47">
        <v>2.4976370866000002E-3</v>
      </c>
      <c r="E5479" s="31" t="s">
        <v>2409</v>
      </c>
      <c r="F5479" s="35" t="str">
        <f>INDEX('Crosswalk Particulates'!$B:$B,MATCH('2017 EPA Data'!A5479,'Crosswalk Particulates'!$A:$A,0))</f>
        <v>process-other-industry</v>
      </c>
      <c r="G5479" s="39">
        <f>INDEX('Crosswalk Particulates'!$E:$E,MATCH('2017 EPA Data'!$B5479,'Crosswalk Particulates'!$D:$D,0))</f>
        <v>0</v>
      </c>
      <c r="H5479" s="50">
        <f t="shared" si="85"/>
        <v>0</v>
      </c>
    </row>
    <row r="5480" spans="1:8" hidden="1" x14ac:dyDescent="0.25">
      <c r="A5480" s="31" t="s">
        <v>2491</v>
      </c>
      <c r="B5480" s="31" t="s">
        <v>2766</v>
      </c>
      <c r="C5480" s="31" t="s">
        <v>2408</v>
      </c>
      <c r="D5480" s="47">
        <v>2.4175300000000002E-3</v>
      </c>
      <c r="E5480" s="31" t="s">
        <v>2409</v>
      </c>
      <c r="F5480" s="35" t="str">
        <f>INDEX('Crosswalk Particulates'!$B:$B,MATCH('2017 EPA Data'!A5480,'Crosswalk Particulates'!$A:$A,0))</f>
        <v>industry-fuel-biomass</v>
      </c>
      <c r="G5480" s="39">
        <f>INDEX('Crosswalk Particulates'!$E:$E,MATCH('2017 EPA Data'!$B5480,'Crosswalk Particulates'!$D:$D,0))</f>
        <v>0</v>
      </c>
      <c r="H5480" s="50">
        <f t="shared" si="85"/>
        <v>0</v>
      </c>
    </row>
    <row r="5481" spans="1:8" hidden="1" x14ac:dyDescent="0.25">
      <c r="A5481" s="31" t="s">
        <v>2556</v>
      </c>
      <c r="B5481" s="31" t="s">
        <v>2766</v>
      </c>
      <c r="C5481" s="31" t="s">
        <v>2408</v>
      </c>
      <c r="D5481" s="47">
        <v>2.4047569805199999E-3</v>
      </c>
      <c r="E5481" s="31" t="s">
        <v>2409</v>
      </c>
      <c r="F5481" s="35" t="str">
        <f>INDEX('Crosswalk Particulates'!$B:$B,MATCH('2017 EPA Data'!A5481,'Crosswalk Particulates'!$A:$A,0))</f>
        <v>Commercial Buildings Sector</v>
      </c>
      <c r="G5481" s="39">
        <f>INDEX('Crosswalk Particulates'!$E:$E,MATCH('2017 EPA Data'!$B5481,'Crosswalk Particulates'!$D:$D,0))</f>
        <v>0</v>
      </c>
      <c r="H5481" s="50">
        <f t="shared" si="85"/>
        <v>0</v>
      </c>
    </row>
    <row r="5482" spans="1:8" hidden="1" x14ac:dyDescent="0.25">
      <c r="A5482" s="31" t="s">
        <v>2483</v>
      </c>
      <c r="B5482" s="31" t="s">
        <v>2628</v>
      </c>
      <c r="C5482" s="31" t="s">
        <v>2408</v>
      </c>
      <c r="D5482" s="47">
        <v>2.369E-3</v>
      </c>
      <c r="E5482" s="31" t="s">
        <v>2409</v>
      </c>
      <c r="F5482" s="35" t="str">
        <f>INDEX('Crosswalk Particulates'!$B:$B,MATCH('2017 EPA Data'!A5482,'Crosswalk Particulates'!$A:$A,0))</f>
        <v>process-ngps-industry</v>
      </c>
      <c r="G5482" s="39">
        <f>INDEX('Crosswalk Particulates'!$E:$E,MATCH('2017 EPA Data'!$B5482,'Crosswalk Particulates'!$D:$D,0))</f>
        <v>0</v>
      </c>
      <c r="H5482" s="50">
        <f t="shared" si="85"/>
        <v>0</v>
      </c>
    </row>
    <row r="5483" spans="1:8" hidden="1" x14ac:dyDescent="0.25">
      <c r="A5483" s="31" t="s">
        <v>2486</v>
      </c>
      <c r="B5483" s="31" t="s">
        <v>2661</v>
      </c>
      <c r="C5483" s="31" t="s">
        <v>2408</v>
      </c>
      <c r="D5483" s="47">
        <v>2.3402499999999999E-3</v>
      </c>
      <c r="E5483" s="31" t="s">
        <v>2409</v>
      </c>
      <c r="F5483" s="35" t="str">
        <f>INDEX('Crosswalk Particulates'!$B:$B,MATCH('2017 EPA Data'!A5483,'Crosswalk Particulates'!$A:$A,0))</f>
        <v>process-other-industry</v>
      </c>
      <c r="G5483" s="39">
        <f>INDEX('Crosswalk Particulates'!$E:$E,MATCH('2017 EPA Data'!$B5483,'Crosswalk Particulates'!$D:$D,0))</f>
        <v>0</v>
      </c>
      <c r="H5483" s="50">
        <f t="shared" si="85"/>
        <v>0</v>
      </c>
    </row>
    <row r="5484" spans="1:8" hidden="1" x14ac:dyDescent="0.25">
      <c r="A5484" s="31" t="s">
        <v>2560</v>
      </c>
      <c r="B5484" s="31" t="s">
        <v>2542</v>
      </c>
      <c r="C5484" s="31" t="s">
        <v>2408</v>
      </c>
      <c r="D5484" s="47">
        <v>2.2890950000000001E-3</v>
      </c>
      <c r="E5484" s="31" t="s">
        <v>2409</v>
      </c>
      <c r="F5484" s="35" t="str">
        <f>INDEX('Crosswalk Particulates'!$B:$B,MATCH('2017 EPA Data'!A5484,'Crosswalk Particulates'!$A:$A,0))</f>
        <v>Commercial Buildings Sector</v>
      </c>
      <c r="G5484" s="39">
        <f>INDEX('Crosswalk Particulates'!$E:$E,MATCH('2017 EPA Data'!$B5484,'Crosswalk Particulates'!$D:$D,0))</f>
        <v>0</v>
      </c>
      <c r="H5484" s="50">
        <f t="shared" si="85"/>
        <v>0</v>
      </c>
    </row>
    <row r="5485" spans="1:8" hidden="1" x14ac:dyDescent="0.25">
      <c r="A5485" s="31" t="s">
        <v>2410</v>
      </c>
      <c r="B5485" s="31" t="s">
        <v>2651</v>
      </c>
      <c r="C5485" s="31" t="s">
        <v>2408</v>
      </c>
      <c r="D5485" s="47">
        <v>2.2559279999999999E-3</v>
      </c>
      <c r="E5485" s="31" t="s">
        <v>2409</v>
      </c>
      <c r="F5485" s="35" t="str">
        <f>INDEX('Crosswalk Particulates'!$B:$B,MATCH('2017 EPA Data'!A5485,'Crosswalk Particulates'!$A:$A,0))</f>
        <v>process-other-industry</v>
      </c>
      <c r="G5485" s="39">
        <f>INDEX('Crosswalk Particulates'!$E:$E,MATCH('2017 EPA Data'!$B5485,'Crosswalk Particulates'!$D:$D,0))</f>
        <v>0</v>
      </c>
      <c r="H5485" s="50">
        <f t="shared" si="85"/>
        <v>0</v>
      </c>
    </row>
    <row r="5486" spans="1:8" hidden="1" x14ac:dyDescent="0.25">
      <c r="A5486" s="31" t="s">
        <v>2510</v>
      </c>
      <c r="B5486" s="31" t="s">
        <v>2752</v>
      </c>
      <c r="C5486" s="31" t="s">
        <v>2408</v>
      </c>
      <c r="D5486" s="47">
        <v>2.2034400000000001E-3</v>
      </c>
      <c r="E5486" s="31" t="s">
        <v>2409</v>
      </c>
      <c r="F5486" s="35" t="str">
        <f>INDEX('Crosswalk Particulates'!$B:$B,MATCH('2017 EPA Data'!A5486,'Crosswalk Particulates'!$A:$A,0))</f>
        <v>process-iron and steel-industry</v>
      </c>
      <c r="G5486" s="39">
        <f>INDEX('Crosswalk Particulates'!$E:$E,MATCH('2017 EPA Data'!$B5486,'Crosswalk Particulates'!$D:$D,0))</f>
        <v>0</v>
      </c>
      <c r="H5486" s="50">
        <f t="shared" si="85"/>
        <v>0</v>
      </c>
    </row>
    <row r="5487" spans="1:8" hidden="1" x14ac:dyDescent="0.25">
      <c r="A5487" s="31" t="s">
        <v>2437</v>
      </c>
      <c r="B5487" s="31" t="s">
        <v>2619</v>
      </c>
      <c r="C5487" s="31" t="s">
        <v>2408</v>
      </c>
      <c r="D5487" s="47">
        <v>2.1925E-3</v>
      </c>
      <c r="E5487" s="31" t="s">
        <v>2409</v>
      </c>
      <c r="F5487" s="35" t="str">
        <f>INDEX('Crosswalk Particulates'!$B:$B,MATCH('2017 EPA Data'!A5487,'Crosswalk Particulates'!$A:$A,0))</f>
        <v>process-other-industry</v>
      </c>
      <c r="G5487" s="39">
        <f>INDEX('Crosswalk Particulates'!$E:$E,MATCH('2017 EPA Data'!$B5487,'Crosswalk Particulates'!$D:$D,0))</f>
        <v>0</v>
      </c>
      <c r="H5487" s="50">
        <f t="shared" si="85"/>
        <v>0</v>
      </c>
    </row>
    <row r="5488" spans="1:8" hidden="1" x14ac:dyDescent="0.25">
      <c r="A5488" s="31" t="s">
        <v>2491</v>
      </c>
      <c r="B5488" s="31" t="s">
        <v>2718</v>
      </c>
      <c r="C5488" s="31" t="s">
        <v>2408</v>
      </c>
      <c r="D5488" s="47">
        <v>2.1248521E-3</v>
      </c>
      <c r="E5488" s="31" t="s">
        <v>2409</v>
      </c>
      <c r="F5488" s="35" t="str">
        <f>INDEX('Crosswalk Particulates'!$B:$B,MATCH('2017 EPA Data'!A5488,'Crosswalk Particulates'!$A:$A,0))</f>
        <v>industry-fuel-biomass</v>
      </c>
      <c r="G5488" s="39">
        <f>INDEX('Crosswalk Particulates'!$E:$E,MATCH('2017 EPA Data'!$B5488,'Crosswalk Particulates'!$D:$D,0))</f>
        <v>0</v>
      </c>
      <c r="H5488" s="50">
        <f t="shared" si="85"/>
        <v>0</v>
      </c>
    </row>
    <row r="5489" spans="1:8" hidden="1" x14ac:dyDescent="0.25">
      <c r="A5489" s="31" t="s">
        <v>2463</v>
      </c>
      <c r="B5489" s="31" t="s">
        <v>2506</v>
      </c>
      <c r="C5489" s="31" t="s">
        <v>2448</v>
      </c>
      <c r="D5489" s="47">
        <v>2.0999999999999999E-3</v>
      </c>
      <c r="E5489" s="31" t="s">
        <v>2413</v>
      </c>
      <c r="F5489" s="35" t="str">
        <f>INDEX('Crosswalk Particulates'!$B:$B,MATCH('2017 EPA Data'!A5489,'Crosswalk Particulates'!$A:$A,0))</f>
        <v>process-other-industry</v>
      </c>
      <c r="G5489" s="39" t="str">
        <f>INDEX('Crosswalk Particulates'!$E:$E,MATCH('2017 EPA Data'!$B5489,'Crosswalk Particulates'!$D:$D,0))</f>
        <v>SOx</v>
      </c>
      <c r="H5489" s="50">
        <f t="shared" si="85"/>
        <v>1905.0902196296868</v>
      </c>
    </row>
    <row r="5490" spans="1:8" hidden="1" x14ac:dyDescent="0.25">
      <c r="A5490" s="31" t="s">
        <v>2477</v>
      </c>
      <c r="B5490" s="31" t="s">
        <v>2647</v>
      </c>
      <c r="C5490" s="31" t="s">
        <v>2408</v>
      </c>
      <c r="D5490" s="47">
        <v>2.0999999999999999E-3</v>
      </c>
      <c r="E5490" s="31" t="s">
        <v>2409</v>
      </c>
      <c r="F5490" s="35" t="str">
        <f>INDEX('Crosswalk Particulates'!$B:$B,MATCH('2017 EPA Data'!A5490,'Crosswalk Particulates'!$A:$A,0))</f>
        <v>process-other-industry</v>
      </c>
      <c r="G5490" s="39">
        <f>INDEX('Crosswalk Particulates'!$E:$E,MATCH('2017 EPA Data'!$B5490,'Crosswalk Particulates'!$D:$D,0))</f>
        <v>0</v>
      </c>
      <c r="H5490" s="50">
        <f t="shared" si="85"/>
        <v>0</v>
      </c>
    </row>
    <row r="5491" spans="1:8" hidden="1" x14ac:dyDescent="0.25">
      <c r="A5491" s="31" t="s">
        <v>2540</v>
      </c>
      <c r="B5491" s="31" t="s">
        <v>2563</v>
      </c>
      <c r="C5491" s="31" t="s">
        <v>2408</v>
      </c>
      <c r="D5491" s="47">
        <v>2.072787E-3</v>
      </c>
      <c r="E5491" s="31" t="s">
        <v>2409</v>
      </c>
      <c r="F5491" s="35" t="str">
        <f>INDEX('Crosswalk Particulates'!$B:$B,MATCH('2017 EPA Data'!A5491,'Crosswalk Particulates'!$A:$A,0))</f>
        <v>Electricity Sector</v>
      </c>
      <c r="G5491" s="39">
        <f>INDEX('Crosswalk Particulates'!$E:$E,MATCH('2017 EPA Data'!$B5491,'Crosswalk Particulates'!$D:$D,0))</f>
        <v>0</v>
      </c>
      <c r="H5491" s="50">
        <f t="shared" si="85"/>
        <v>0</v>
      </c>
    </row>
    <row r="5492" spans="1:8" hidden="1" x14ac:dyDescent="0.25">
      <c r="A5492" s="31" t="s">
        <v>2442</v>
      </c>
      <c r="B5492" s="31" t="s">
        <v>2612</v>
      </c>
      <c r="C5492" s="31" t="s">
        <v>2408</v>
      </c>
      <c r="D5492" s="47">
        <v>2.0400000000000001E-3</v>
      </c>
      <c r="E5492" s="31" t="s">
        <v>2409</v>
      </c>
      <c r="F5492" s="35" t="str">
        <f>INDEX('Crosswalk Particulates'!$B:$B,MATCH('2017 EPA Data'!A5492,'Crosswalk Particulates'!$A:$A,0))</f>
        <v>industry-fuel-natural gas</v>
      </c>
      <c r="G5492" s="39">
        <f>INDEX('Crosswalk Particulates'!$E:$E,MATCH('2017 EPA Data'!$B5492,'Crosswalk Particulates'!$D:$D,0))</f>
        <v>0</v>
      </c>
      <c r="H5492" s="50">
        <f t="shared" si="85"/>
        <v>0</v>
      </c>
    </row>
    <row r="5493" spans="1:8" hidden="1" x14ac:dyDescent="0.25">
      <c r="A5493" s="31" t="s">
        <v>2442</v>
      </c>
      <c r="B5493" s="31" t="s">
        <v>2670</v>
      </c>
      <c r="C5493" s="31" t="s">
        <v>2408</v>
      </c>
      <c r="D5493" s="47">
        <v>2E-3</v>
      </c>
      <c r="E5493" s="31" t="s">
        <v>2409</v>
      </c>
      <c r="F5493" s="35" t="str">
        <f>INDEX('Crosswalk Particulates'!$B:$B,MATCH('2017 EPA Data'!A5493,'Crosswalk Particulates'!$A:$A,0))</f>
        <v>industry-fuel-natural gas</v>
      </c>
      <c r="G5493" s="39">
        <f>INDEX('Crosswalk Particulates'!$E:$E,MATCH('2017 EPA Data'!$B5493,'Crosswalk Particulates'!$D:$D,0))</f>
        <v>0</v>
      </c>
      <c r="H5493" s="50">
        <f t="shared" si="85"/>
        <v>0</v>
      </c>
    </row>
    <row r="5494" spans="1:8" hidden="1" x14ac:dyDescent="0.25">
      <c r="A5494" s="31" t="s">
        <v>2560</v>
      </c>
      <c r="B5494" s="31" t="s">
        <v>2616</v>
      </c>
      <c r="C5494" s="31" t="s">
        <v>2408</v>
      </c>
      <c r="D5494" s="47">
        <v>1.97E-3</v>
      </c>
      <c r="E5494" s="31" t="s">
        <v>2409</v>
      </c>
      <c r="F5494" s="35" t="str">
        <f>INDEX('Crosswalk Particulates'!$B:$B,MATCH('2017 EPA Data'!A5494,'Crosswalk Particulates'!$A:$A,0))</f>
        <v>Commercial Buildings Sector</v>
      </c>
      <c r="G5494" s="39">
        <f>INDEX('Crosswalk Particulates'!$E:$E,MATCH('2017 EPA Data'!$B5494,'Crosswalk Particulates'!$D:$D,0))</f>
        <v>0</v>
      </c>
      <c r="H5494" s="50">
        <f t="shared" si="85"/>
        <v>0</v>
      </c>
    </row>
    <row r="5495" spans="1:8" hidden="1" x14ac:dyDescent="0.25">
      <c r="A5495" s="31" t="s">
        <v>2410</v>
      </c>
      <c r="B5495" s="31" t="s">
        <v>2679</v>
      </c>
      <c r="C5495" s="31" t="s">
        <v>2408</v>
      </c>
      <c r="D5495" s="47">
        <v>1.9221761999999999E-3</v>
      </c>
      <c r="E5495" s="31" t="s">
        <v>2409</v>
      </c>
      <c r="F5495" s="35" t="str">
        <f>INDEX('Crosswalk Particulates'!$B:$B,MATCH('2017 EPA Data'!A5495,'Crosswalk Particulates'!$A:$A,0))</f>
        <v>process-other-industry</v>
      </c>
      <c r="G5495" s="39">
        <f>INDEX('Crosswalk Particulates'!$E:$E,MATCH('2017 EPA Data'!$B5495,'Crosswalk Particulates'!$D:$D,0))</f>
        <v>0</v>
      </c>
      <c r="H5495" s="50">
        <f t="shared" si="85"/>
        <v>0</v>
      </c>
    </row>
    <row r="5496" spans="1:8" hidden="1" x14ac:dyDescent="0.25">
      <c r="A5496" s="31" t="s">
        <v>2556</v>
      </c>
      <c r="B5496" s="31" t="s">
        <v>2763</v>
      </c>
      <c r="C5496" s="31" t="s">
        <v>2408</v>
      </c>
      <c r="D5496" s="47">
        <v>1.84137832432E-3</v>
      </c>
      <c r="E5496" s="31" t="s">
        <v>2409</v>
      </c>
      <c r="F5496" s="35" t="str">
        <f>INDEX('Crosswalk Particulates'!$B:$B,MATCH('2017 EPA Data'!A5496,'Crosswalk Particulates'!$A:$A,0))</f>
        <v>Commercial Buildings Sector</v>
      </c>
      <c r="G5496" s="39">
        <f>INDEX('Crosswalk Particulates'!$E:$E,MATCH('2017 EPA Data'!$B5496,'Crosswalk Particulates'!$D:$D,0))</f>
        <v>0</v>
      </c>
      <c r="H5496" s="50">
        <f t="shared" si="85"/>
        <v>0</v>
      </c>
    </row>
    <row r="5497" spans="1:8" hidden="1" x14ac:dyDescent="0.25">
      <c r="A5497" s="31" t="s">
        <v>2437</v>
      </c>
      <c r="B5497" s="31" t="s">
        <v>2623</v>
      </c>
      <c r="D5497" s="47">
        <v>1.790220245152E-3</v>
      </c>
      <c r="E5497" s="31" t="s">
        <v>2413</v>
      </c>
      <c r="F5497" s="35" t="str">
        <f>INDEX('Crosswalk Particulates'!$B:$B,MATCH('2017 EPA Data'!A5497,'Crosswalk Particulates'!$A:$A,0))</f>
        <v>process-other-industry</v>
      </c>
      <c r="G5497" s="39">
        <f>INDEX('Crosswalk Particulates'!$E:$E,MATCH('2017 EPA Data'!$B5497,'Crosswalk Particulates'!$D:$D,0))</f>
        <v>0</v>
      </c>
      <c r="H5497" s="50">
        <f t="shared" si="85"/>
        <v>1624.0624190581598</v>
      </c>
    </row>
    <row r="5498" spans="1:8" hidden="1" x14ac:dyDescent="0.25">
      <c r="A5498" s="31" t="s">
        <v>2498</v>
      </c>
      <c r="B5498" s="31" t="s">
        <v>2554</v>
      </c>
      <c r="C5498" s="31" t="s">
        <v>2408</v>
      </c>
      <c r="D5498" s="47">
        <v>1.7447999999999999E-3</v>
      </c>
      <c r="E5498" s="31" t="s">
        <v>2409</v>
      </c>
      <c r="F5498" s="35" t="str">
        <f>INDEX('Crosswalk Particulates'!$B:$B,MATCH('2017 EPA Data'!A5498,'Crosswalk Particulates'!$A:$A,0))</f>
        <v>process-cement-industry</v>
      </c>
      <c r="G5498" s="39">
        <f>INDEX('Crosswalk Particulates'!$E:$E,MATCH('2017 EPA Data'!$B5498,'Crosswalk Particulates'!$D:$D,0))</f>
        <v>0</v>
      </c>
      <c r="H5498" s="50">
        <f t="shared" si="85"/>
        <v>0</v>
      </c>
    </row>
    <row r="5499" spans="1:8" hidden="1" x14ac:dyDescent="0.25">
      <c r="A5499" s="31" t="s">
        <v>2555</v>
      </c>
      <c r="B5499" s="31" t="s">
        <v>2734</v>
      </c>
      <c r="C5499" s="31" t="s">
        <v>2408</v>
      </c>
      <c r="D5499" s="47">
        <v>1.706375E-3</v>
      </c>
      <c r="E5499" s="31" t="s">
        <v>2409</v>
      </c>
      <c r="F5499" s="35" t="str">
        <f>INDEX('Crosswalk Particulates'!$B:$B,MATCH('2017 EPA Data'!A5499,'Crosswalk Particulates'!$A:$A,0))</f>
        <v>Commercial Buildings Sector</v>
      </c>
      <c r="G5499" s="39">
        <f>INDEX('Crosswalk Particulates'!$E:$E,MATCH('2017 EPA Data'!$B5499,'Crosswalk Particulates'!$D:$D,0))</f>
        <v>0</v>
      </c>
      <c r="H5499" s="50">
        <f t="shared" si="85"/>
        <v>0</v>
      </c>
    </row>
    <row r="5500" spans="1:8" hidden="1" x14ac:dyDescent="0.25">
      <c r="A5500" s="31" t="s">
        <v>2499</v>
      </c>
      <c r="B5500" s="31" t="s">
        <v>2652</v>
      </c>
      <c r="C5500" s="31" t="s">
        <v>2408</v>
      </c>
      <c r="D5500" s="47">
        <v>1.6090200000000001E-3</v>
      </c>
      <c r="E5500" s="31" t="s">
        <v>2409</v>
      </c>
      <c r="F5500" s="35" t="str">
        <f>INDEX('Crosswalk Particulates'!$B:$B,MATCH('2017 EPA Data'!A5500,'Crosswalk Particulates'!$A:$A,0))</f>
        <v>Electricity Sector</v>
      </c>
      <c r="G5500" s="39">
        <f>INDEX('Crosswalk Particulates'!$E:$E,MATCH('2017 EPA Data'!$B5500,'Crosswalk Particulates'!$D:$D,0))</f>
        <v>0</v>
      </c>
      <c r="H5500" s="50">
        <f t="shared" si="85"/>
        <v>0</v>
      </c>
    </row>
    <row r="5501" spans="1:8" hidden="1" x14ac:dyDescent="0.25">
      <c r="A5501" s="31" t="s">
        <v>2450</v>
      </c>
      <c r="B5501" s="31" t="s">
        <v>2612</v>
      </c>
      <c r="C5501" s="31" t="s">
        <v>2408</v>
      </c>
      <c r="D5501" s="47">
        <v>1.5897999999999999E-3</v>
      </c>
      <c r="E5501" s="31" t="s">
        <v>2409</v>
      </c>
      <c r="F5501" s="35" t="str">
        <f>INDEX('Crosswalk Particulates'!$B:$B,MATCH('2017 EPA Data'!A5501,'Crosswalk Particulates'!$A:$A,0))</f>
        <v>process-waste-industry</v>
      </c>
      <c r="G5501" s="39">
        <f>INDEX('Crosswalk Particulates'!$E:$E,MATCH('2017 EPA Data'!$B5501,'Crosswalk Particulates'!$D:$D,0))</f>
        <v>0</v>
      </c>
      <c r="H5501" s="50">
        <f t="shared" si="85"/>
        <v>0</v>
      </c>
    </row>
    <row r="5502" spans="1:8" hidden="1" x14ac:dyDescent="0.25">
      <c r="A5502" s="31" t="s">
        <v>2450</v>
      </c>
      <c r="B5502" s="31" t="s">
        <v>2701</v>
      </c>
      <c r="C5502" s="31" t="s">
        <v>2408</v>
      </c>
      <c r="D5502" s="47">
        <v>1.5080003459999999E-3</v>
      </c>
      <c r="E5502" s="31" t="s">
        <v>2409</v>
      </c>
      <c r="F5502" s="35" t="str">
        <f>INDEX('Crosswalk Particulates'!$B:$B,MATCH('2017 EPA Data'!A5502,'Crosswalk Particulates'!$A:$A,0))</f>
        <v>process-waste-industry</v>
      </c>
      <c r="G5502" s="39">
        <f>INDEX('Crosswalk Particulates'!$E:$E,MATCH('2017 EPA Data'!$B5502,'Crosswalk Particulates'!$D:$D,0))</f>
        <v>0</v>
      </c>
      <c r="H5502" s="50">
        <f t="shared" si="85"/>
        <v>0</v>
      </c>
    </row>
    <row r="5503" spans="1:8" hidden="1" x14ac:dyDescent="0.25">
      <c r="A5503" s="31" t="s">
        <v>2486</v>
      </c>
      <c r="B5503" s="31" t="s">
        <v>2623</v>
      </c>
      <c r="D5503" s="47">
        <v>1.5042906559999999E-3</v>
      </c>
      <c r="E5503" s="31" t="s">
        <v>2413</v>
      </c>
      <c r="F5503" s="35" t="str">
        <f>INDEX('Crosswalk Particulates'!$B:$B,MATCH('2017 EPA Data'!A5503,'Crosswalk Particulates'!$A:$A,0))</f>
        <v>process-other-industry</v>
      </c>
      <c r="G5503" s="39">
        <f>INDEX('Crosswalk Particulates'!$E:$E,MATCH('2017 EPA Data'!$B5503,'Crosswalk Particulates'!$D:$D,0))</f>
        <v>0</v>
      </c>
      <c r="H5503" s="50">
        <f t="shared" si="85"/>
        <v>1364.6711505837743</v>
      </c>
    </row>
    <row r="5504" spans="1:8" hidden="1" x14ac:dyDescent="0.25">
      <c r="A5504" s="31" t="s">
        <v>2410</v>
      </c>
      <c r="B5504" s="31" t="s">
        <v>2752</v>
      </c>
      <c r="C5504" s="31" t="s">
        <v>2408</v>
      </c>
      <c r="D5504" s="47">
        <v>1.4304840000000001E-3</v>
      </c>
      <c r="E5504" s="31" t="s">
        <v>2409</v>
      </c>
      <c r="F5504" s="35" t="str">
        <f>INDEX('Crosswalk Particulates'!$B:$B,MATCH('2017 EPA Data'!A5504,'Crosswalk Particulates'!$A:$A,0))</f>
        <v>process-other-industry</v>
      </c>
      <c r="G5504" s="39">
        <f>INDEX('Crosswalk Particulates'!$E:$E,MATCH('2017 EPA Data'!$B5504,'Crosswalk Particulates'!$D:$D,0))</f>
        <v>0</v>
      </c>
      <c r="H5504" s="50">
        <f t="shared" si="85"/>
        <v>0</v>
      </c>
    </row>
    <row r="5505" spans="1:8" hidden="1" x14ac:dyDescent="0.25">
      <c r="A5505" s="31" t="s">
        <v>2450</v>
      </c>
      <c r="B5505" s="31" t="s">
        <v>2649</v>
      </c>
      <c r="C5505" s="31" t="s">
        <v>2408</v>
      </c>
      <c r="D5505" s="47">
        <v>1.3910000000000001E-3</v>
      </c>
      <c r="E5505" s="31" t="s">
        <v>2409</v>
      </c>
      <c r="F5505" s="35" t="str">
        <f>INDEX('Crosswalk Particulates'!$B:$B,MATCH('2017 EPA Data'!A5505,'Crosswalk Particulates'!$A:$A,0))</f>
        <v>process-waste-industry</v>
      </c>
      <c r="G5505" s="39">
        <f>INDEX('Crosswalk Particulates'!$E:$E,MATCH('2017 EPA Data'!$B5505,'Crosswalk Particulates'!$D:$D,0))</f>
        <v>0</v>
      </c>
      <c r="H5505" s="50">
        <f t="shared" si="85"/>
        <v>0</v>
      </c>
    </row>
    <row r="5506" spans="1:8" hidden="1" x14ac:dyDescent="0.25">
      <c r="A5506" s="31" t="s">
        <v>2493</v>
      </c>
      <c r="B5506" s="31" t="s">
        <v>2678</v>
      </c>
      <c r="C5506" s="31" t="s">
        <v>2408</v>
      </c>
      <c r="D5506" s="47">
        <v>1.3699999999999999E-3</v>
      </c>
      <c r="E5506" s="31" t="s">
        <v>2409</v>
      </c>
      <c r="F5506" s="35" t="str">
        <f>INDEX('Crosswalk Particulates'!$B:$B,MATCH('2017 EPA Data'!A5506,'Crosswalk Particulates'!$A:$A,0))</f>
        <v>process-other-industry</v>
      </c>
      <c r="G5506" s="39">
        <f>INDEX('Crosswalk Particulates'!$E:$E,MATCH('2017 EPA Data'!$B5506,'Crosswalk Particulates'!$D:$D,0))</f>
        <v>0</v>
      </c>
      <c r="H5506" s="50">
        <f t="shared" si="85"/>
        <v>0</v>
      </c>
    </row>
    <row r="5507" spans="1:8" hidden="1" x14ac:dyDescent="0.25">
      <c r="A5507" s="31" t="s">
        <v>2538</v>
      </c>
      <c r="B5507" s="31" t="s">
        <v>2528</v>
      </c>
      <c r="C5507" s="31" t="s">
        <v>2408</v>
      </c>
      <c r="D5507" s="47">
        <v>1.3159999999999999E-3</v>
      </c>
      <c r="E5507" s="31" t="s">
        <v>2409</v>
      </c>
      <c r="F5507" s="35" t="str">
        <f>INDEX('Crosswalk Particulates'!$B:$B,MATCH('2017 EPA Data'!A5507,'Crosswalk Particulates'!$A:$A,0))</f>
        <v>process-mining-industry</v>
      </c>
      <c r="G5507" s="39">
        <f>INDEX('Crosswalk Particulates'!$E:$E,MATCH('2017 EPA Data'!$B5507,'Crosswalk Particulates'!$D:$D,0))</f>
        <v>0</v>
      </c>
      <c r="H5507" s="50">
        <f t="shared" si="85"/>
        <v>0</v>
      </c>
    </row>
    <row r="5508" spans="1:8" hidden="1" x14ac:dyDescent="0.25">
      <c r="A5508" s="31" t="s">
        <v>2491</v>
      </c>
      <c r="B5508" s="31" t="s">
        <v>2622</v>
      </c>
      <c r="C5508" s="31" t="s">
        <v>2408</v>
      </c>
      <c r="D5508" s="47">
        <v>1.2099999999999999E-3</v>
      </c>
      <c r="E5508" s="31" t="s">
        <v>2409</v>
      </c>
      <c r="F5508" s="35" t="str">
        <f>INDEX('Crosswalk Particulates'!$B:$B,MATCH('2017 EPA Data'!A5508,'Crosswalk Particulates'!$A:$A,0))</f>
        <v>industry-fuel-biomass</v>
      </c>
      <c r="G5508" s="39">
        <f>INDEX('Crosswalk Particulates'!$E:$E,MATCH('2017 EPA Data'!$B5508,'Crosswalk Particulates'!$D:$D,0))</f>
        <v>0</v>
      </c>
      <c r="H5508" s="50">
        <f t="shared" ref="H5508:H5571" si="86">IF(E5508="TON",D5508/metricton_to_shortton,0)*10^6</f>
        <v>0</v>
      </c>
    </row>
    <row r="5509" spans="1:8" hidden="1" x14ac:dyDescent="0.25">
      <c r="A5509" s="31" t="s">
        <v>2614</v>
      </c>
      <c r="B5509" s="31" t="s">
        <v>2592</v>
      </c>
      <c r="C5509" s="31" t="s">
        <v>2408</v>
      </c>
      <c r="D5509" s="47">
        <v>1.203535962E-3</v>
      </c>
      <c r="E5509" s="31" t="s">
        <v>2409</v>
      </c>
      <c r="F5509" s="35" t="str">
        <f>INDEX('Crosswalk Particulates'!$B:$B,MATCH('2017 EPA Data'!A5509,'Crosswalk Particulates'!$A:$A,0))</f>
        <v>Residential Buildings Sector</v>
      </c>
      <c r="G5509" s="39">
        <f>INDEX('Crosswalk Particulates'!$E:$E,MATCH('2017 EPA Data'!$B5509,'Crosswalk Particulates'!$D:$D,0))</f>
        <v>0</v>
      </c>
      <c r="H5509" s="50">
        <f t="shared" si="86"/>
        <v>0</v>
      </c>
    </row>
    <row r="5510" spans="1:8" hidden="1" x14ac:dyDescent="0.25">
      <c r="A5510" s="31" t="s">
        <v>2429</v>
      </c>
      <c r="B5510" s="31" t="s">
        <v>2764</v>
      </c>
      <c r="C5510" s="31" t="s">
        <v>2408</v>
      </c>
      <c r="D5510" s="47">
        <v>1.1792985573999999E-3</v>
      </c>
      <c r="E5510" s="31" t="s">
        <v>2409</v>
      </c>
      <c r="F5510" s="35" t="str">
        <f>INDEX('Crosswalk Particulates'!$B:$B,MATCH('2017 EPA Data'!A5510,'Crosswalk Particulates'!$A:$A,0))</f>
        <v>process-other-industry</v>
      </c>
      <c r="G5510" s="39">
        <f>INDEX('Crosswalk Particulates'!$E:$E,MATCH('2017 EPA Data'!$B5510,'Crosswalk Particulates'!$D:$D,0))</f>
        <v>0</v>
      </c>
      <c r="H5510" s="50">
        <f t="shared" si="86"/>
        <v>0</v>
      </c>
    </row>
    <row r="5511" spans="1:8" hidden="1" x14ac:dyDescent="0.25">
      <c r="A5511" s="31" t="s">
        <v>2475</v>
      </c>
      <c r="B5511" s="31" t="s">
        <v>2718</v>
      </c>
      <c r="C5511" s="31" t="s">
        <v>2408</v>
      </c>
      <c r="D5511" s="47">
        <v>1.1000000000000001E-3</v>
      </c>
      <c r="E5511" s="31" t="s">
        <v>2409</v>
      </c>
      <c r="F5511" s="35" t="str">
        <f>INDEX('Crosswalk Particulates'!$B:$B,MATCH('2017 EPA Data'!A5511,'Crosswalk Particulates'!$A:$A,0))</f>
        <v>Electricity Sector</v>
      </c>
      <c r="G5511" s="39">
        <f>INDEX('Crosswalk Particulates'!$E:$E,MATCH('2017 EPA Data'!$B5511,'Crosswalk Particulates'!$D:$D,0))</f>
        <v>0</v>
      </c>
      <c r="H5511" s="50">
        <f t="shared" si="86"/>
        <v>0</v>
      </c>
    </row>
    <row r="5512" spans="1:8" hidden="1" x14ac:dyDescent="0.25">
      <c r="A5512" s="31" t="s">
        <v>2446</v>
      </c>
      <c r="B5512" s="31" t="s">
        <v>2577</v>
      </c>
      <c r="C5512" s="31" t="s">
        <v>2408</v>
      </c>
      <c r="D5512" s="47">
        <v>1.07E-3</v>
      </c>
      <c r="E5512" s="31" t="s">
        <v>2409</v>
      </c>
      <c r="F5512" s="35" t="str">
        <f>INDEX('Crosswalk Particulates'!$B:$B,MATCH('2017 EPA Data'!A5512,'Crosswalk Particulates'!$A:$A,0))</f>
        <v>process-other-industry</v>
      </c>
      <c r="G5512" s="39">
        <f>INDEX('Crosswalk Particulates'!$E:$E,MATCH('2017 EPA Data'!$B5512,'Crosswalk Particulates'!$D:$D,0))</f>
        <v>0</v>
      </c>
      <c r="H5512" s="50">
        <f t="shared" si="86"/>
        <v>0</v>
      </c>
    </row>
    <row r="5513" spans="1:8" hidden="1" x14ac:dyDescent="0.25">
      <c r="A5513" s="31" t="s">
        <v>2523</v>
      </c>
      <c r="B5513" s="31" t="s">
        <v>2749</v>
      </c>
      <c r="C5513" s="31" t="s">
        <v>2408</v>
      </c>
      <c r="D5513" s="47">
        <v>1.0369000000000001E-3</v>
      </c>
      <c r="E5513" s="31" t="s">
        <v>2409</v>
      </c>
      <c r="F5513" s="35" t="str">
        <f>INDEX('Crosswalk Particulates'!$B:$B,MATCH('2017 EPA Data'!A5513,'Crosswalk Particulates'!$A:$A,0))</f>
        <v>industry-fuel-other</v>
      </c>
      <c r="G5513" s="39">
        <f>INDEX('Crosswalk Particulates'!$E:$E,MATCH('2017 EPA Data'!$B5513,'Crosswalk Particulates'!$D:$D,0))</f>
        <v>0</v>
      </c>
      <c r="H5513" s="50">
        <f t="shared" si="86"/>
        <v>0</v>
      </c>
    </row>
    <row r="5514" spans="1:8" hidden="1" x14ac:dyDescent="0.25">
      <c r="A5514" s="31" t="s">
        <v>2444</v>
      </c>
      <c r="B5514" s="31" t="s">
        <v>2707</v>
      </c>
      <c r="C5514" s="31" t="s">
        <v>2408</v>
      </c>
      <c r="D5514" s="47">
        <v>1E-3</v>
      </c>
      <c r="E5514" s="31" t="s">
        <v>2409</v>
      </c>
      <c r="F5514" s="35" t="str">
        <f>INDEX('Crosswalk Particulates'!$B:$B,MATCH('2017 EPA Data'!A5514,'Crosswalk Particulates'!$A:$A,0))</f>
        <v>process-other-industry</v>
      </c>
      <c r="G5514" s="39">
        <f>INDEX('Crosswalk Particulates'!$E:$E,MATCH('2017 EPA Data'!$B5514,'Crosswalk Particulates'!$D:$D,0))</f>
        <v>0</v>
      </c>
      <c r="H5514" s="50">
        <f t="shared" si="86"/>
        <v>0</v>
      </c>
    </row>
    <row r="5515" spans="1:8" hidden="1" x14ac:dyDescent="0.25">
      <c r="A5515" s="31" t="s">
        <v>2444</v>
      </c>
      <c r="B5515" s="31" t="s">
        <v>2455</v>
      </c>
      <c r="C5515" s="31" t="s">
        <v>2408</v>
      </c>
      <c r="D5515" s="47">
        <v>1E-3</v>
      </c>
      <c r="E5515" s="31" t="s">
        <v>2409</v>
      </c>
      <c r="F5515" s="35" t="str">
        <f>INDEX('Crosswalk Particulates'!$B:$B,MATCH('2017 EPA Data'!A5515,'Crosswalk Particulates'!$A:$A,0))</f>
        <v>process-other-industry</v>
      </c>
      <c r="G5515" s="39">
        <f>INDEX('Crosswalk Particulates'!$E:$E,MATCH('2017 EPA Data'!$B5515,'Crosswalk Particulates'!$D:$D,0))</f>
        <v>0</v>
      </c>
      <c r="H5515" s="50">
        <f t="shared" si="86"/>
        <v>0</v>
      </c>
    </row>
    <row r="5516" spans="1:8" hidden="1" x14ac:dyDescent="0.25">
      <c r="A5516" s="31" t="s">
        <v>2450</v>
      </c>
      <c r="B5516" s="31" t="s">
        <v>2584</v>
      </c>
      <c r="C5516" s="31" t="s">
        <v>2408</v>
      </c>
      <c r="D5516" s="47">
        <v>9.366E-4</v>
      </c>
      <c r="E5516" s="31" t="s">
        <v>2409</v>
      </c>
      <c r="F5516" s="35" t="str">
        <f>INDEX('Crosswalk Particulates'!$B:$B,MATCH('2017 EPA Data'!A5516,'Crosswalk Particulates'!$A:$A,0))</f>
        <v>process-waste-industry</v>
      </c>
      <c r="G5516" s="39">
        <f>INDEX('Crosswalk Particulates'!$E:$E,MATCH('2017 EPA Data'!$B5516,'Crosswalk Particulates'!$D:$D,0))</f>
        <v>0</v>
      </c>
      <c r="H5516" s="50">
        <f t="shared" si="86"/>
        <v>0</v>
      </c>
    </row>
    <row r="5517" spans="1:8" hidden="1" x14ac:dyDescent="0.25">
      <c r="A5517" s="31" t="s">
        <v>2410</v>
      </c>
      <c r="B5517" s="31" t="s">
        <v>2526</v>
      </c>
      <c r="C5517" s="31" t="s">
        <v>2408</v>
      </c>
      <c r="D5517" s="47">
        <v>9.3116344200000001E-4</v>
      </c>
      <c r="E5517" s="31" t="s">
        <v>2409</v>
      </c>
      <c r="F5517" s="35" t="str">
        <f>INDEX('Crosswalk Particulates'!$B:$B,MATCH('2017 EPA Data'!A5517,'Crosswalk Particulates'!$A:$A,0))</f>
        <v>process-other-industry</v>
      </c>
      <c r="G5517" s="39">
        <f>INDEX('Crosswalk Particulates'!$E:$E,MATCH('2017 EPA Data'!$B5517,'Crosswalk Particulates'!$D:$D,0))</f>
        <v>0</v>
      </c>
      <c r="H5517" s="50">
        <f t="shared" si="86"/>
        <v>0</v>
      </c>
    </row>
    <row r="5518" spans="1:8" hidden="1" x14ac:dyDescent="0.25">
      <c r="A5518" s="31" t="s">
        <v>2560</v>
      </c>
      <c r="B5518" s="31" t="s">
        <v>2665</v>
      </c>
      <c r="C5518" s="31" t="s">
        <v>2408</v>
      </c>
      <c r="D5518" s="47">
        <v>9.2000000000000003E-4</v>
      </c>
      <c r="E5518" s="31" t="s">
        <v>2409</v>
      </c>
      <c r="F5518" s="35" t="str">
        <f>INDEX('Crosswalk Particulates'!$B:$B,MATCH('2017 EPA Data'!A5518,'Crosswalk Particulates'!$A:$A,0))</f>
        <v>Commercial Buildings Sector</v>
      </c>
      <c r="G5518" s="39">
        <f>INDEX('Crosswalk Particulates'!$E:$E,MATCH('2017 EPA Data'!$B5518,'Crosswalk Particulates'!$D:$D,0))</f>
        <v>0</v>
      </c>
      <c r="H5518" s="50">
        <f t="shared" si="86"/>
        <v>0</v>
      </c>
    </row>
    <row r="5519" spans="1:8" hidden="1" x14ac:dyDescent="0.25">
      <c r="A5519" s="31" t="s">
        <v>2555</v>
      </c>
      <c r="B5519" s="31" t="s">
        <v>2579</v>
      </c>
      <c r="C5519" s="31" t="s">
        <v>2408</v>
      </c>
      <c r="D5519" s="47">
        <v>9.1E-4</v>
      </c>
      <c r="E5519" s="31" t="s">
        <v>2409</v>
      </c>
      <c r="F5519" s="35" t="str">
        <f>INDEX('Crosswalk Particulates'!$B:$B,MATCH('2017 EPA Data'!A5519,'Crosswalk Particulates'!$A:$A,0))</f>
        <v>Commercial Buildings Sector</v>
      </c>
      <c r="G5519" s="39">
        <f>INDEX('Crosswalk Particulates'!$E:$E,MATCH('2017 EPA Data'!$B5519,'Crosswalk Particulates'!$D:$D,0))</f>
        <v>0</v>
      </c>
      <c r="H5519" s="50">
        <f t="shared" si="86"/>
        <v>0</v>
      </c>
    </row>
    <row r="5520" spans="1:8" hidden="1" x14ac:dyDescent="0.25">
      <c r="A5520" s="31" t="s">
        <v>2437</v>
      </c>
      <c r="B5520" s="31" t="s">
        <v>2620</v>
      </c>
      <c r="C5520" s="31" t="s">
        <v>2408</v>
      </c>
      <c r="D5520" s="47">
        <v>9.0399999999999996E-4</v>
      </c>
      <c r="E5520" s="31" t="s">
        <v>2409</v>
      </c>
      <c r="F5520" s="35" t="str">
        <f>INDEX('Crosswalk Particulates'!$B:$B,MATCH('2017 EPA Data'!A5520,'Crosswalk Particulates'!$A:$A,0))</f>
        <v>process-other-industry</v>
      </c>
      <c r="G5520" s="39">
        <f>INDEX('Crosswalk Particulates'!$E:$E,MATCH('2017 EPA Data'!$B5520,'Crosswalk Particulates'!$D:$D,0))</f>
        <v>0</v>
      </c>
      <c r="H5520" s="50">
        <f t="shared" si="86"/>
        <v>0</v>
      </c>
    </row>
    <row r="5521" spans="1:8" hidden="1" x14ac:dyDescent="0.25">
      <c r="A5521" s="31" t="s">
        <v>2450</v>
      </c>
      <c r="B5521" s="31" t="s">
        <v>2704</v>
      </c>
      <c r="C5521" s="31" t="s">
        <v>2408</v>
      </c>
      <c r="D5521" s="47">
        <v>8.7600020199999999E-4</v>
      </c>
      <c r="E5521" s="31" t="s">
        <v>2409</v>
      </c>
      <c r="F5521" s="35" t="str">
        <f>INDEX('Crosswalk Particulates'!$B:$B,MATCH('2017 EPA Data'!A5521,'Crosswalk Particulates'!$A:$A,0))</f>
        <v>process-waste-industry</v>
      </c>
      <c r="G5521" s="39">
        <f>INDEX('Crosswalk Particulates'!$E:$E,MATCH('2017 EPA Data'!$B5521,'Crosswalk Particulates'!$D:$D,0))</f>
        <v>0</v>
      </c>
      <c r="H5521" s="50">
        <f t="shared" si="86"/>
        <v>0</v>
      </c>
    </row>
    <row r="5522" spans="1:8" hidden="1" x14ac:dyDescent="0.25">
      <c r="A5522" s="31" t="s">
        <v>2437</v>
      </c>
      <c r="B5522" s="31" t="s">
        <v>2534</v>
      </c>
      <c r="C5522" s="31" t="s">
        <v>2408</v>
      </c>
      <c r="D5522" s="47">
        <v>8.7560000000000003E-4</v>
      </c>
      <c r="E5522" s="31" t="s">
        <v>2409</v>
      </c>
      <c r="F5522" s="35" t="str">
        <f>INDEX('Crosswalk Particulates'!$B:$B,MATCH('2017 EPA Data'!A5522,'Crosswalk Particulates'!$A:$A,0))</f>
        <v>process-other-industry</v>
      </c>
      <c r="G5522" s="39">
        <f>INDEX('Crosswalk Particulates'!$E:$E,MATCH('2017 EPA Data'!$B5522,'Crosswalk Particulates'!$D:$D,0))</f>
        <v>0</v>
      </c>
      <c r="H5522" s="50">
        <f t="shared" si="86"/>
        <v>0</v>
      </c>
    </row>
    <row r="5523" spans="1:8" hidden="1" x14ac:dyDescent="0.25">
      <c r="A5523" s="31" t="s">
        <v>2556</v>
      </c>
      <c r="B5523" s="31" t="s">
        <v>2764</v>
      </c>
      <c r="C5523" s="31" t="s">
        <v>2408</v>
      </c>
      <c r="D5523" s="47">
        <v>8.7381931728799998E-4</v>
      </c>
      <c r="E5523" s="31" t="s">
        <v>2409</v>
      </c>
      <c r="F5523" s="35" t="str">
        <f>INDEX('Crosswalk Particulates'!$B:$B,MATCH('2017 EPA Data'!A5523,'Crosswalk Particulates'!$A:$A,0))</f>
        <v>Commercial Buildings Sector</v>
      </c>
      <c r="G5523" s="39">
        <f>INDEX('Crosswalk Particulates'!$E:$E,MATCH('2017 EPA Data'!$B5523,'Crosswalk Particulates'!$D:$D,0))</f>
        <v>0</v>
      </c>
      <c r="H5523" s="50">
        <f t="shared" si="86"/>
        <v>0</v>
      </c>
    </row>
    <row r="5524" spans="1:8" hidden="1" x14ac:dyDescent="0.25">
      <c r="A5524" s="31" t="s">
        <v>2614</v>
      </c>
      <c r="B5524" s="31" t="s">
        <v>2621</v>
      </c>
      <c r="C5524" s="31" t="s">
        <v>2408</v>
      </c>
      <c r="D5524" s="47">
        <v>8.4955479600000005E-4</v>
      </c>
      <c r="E5524" s="31" t="s">
        <v>2409</v>
      </c>
      <c r="F5524" s="35" t="str">
        <f>INDEX('Crosswalk Particulates'!$B:$B,MATCH('2017 EPA Data'!A5524,'Crosswalk Particulates'!$A:$A,0))</f>
        <v>Residential Buildings Sector</v>
      </c>
      <c r="G5524" s="39">
        <f>INDEX('Crosswalk Particulates'!$E:$E,MATCH('2017 EPA Data'!$B5524,'Crosswalk Particulates'!$D:$D,0))</f>
        <v>0</v>
      </c>
      <c r="H5524" s="50">
        <f t="shared" si="86"/>
        <v>0</v>
      </c>
    </row>
    <row r="5525" spans="1:8" hidden="1" x14ac:dyDescent="0.25">
      <c r="A5525" s="31" t="s">
        <v>2493</v>
      </c>
      <c r="B5525" s="31" t="s">
        <v>2752</v>
      </c>
      <c r="C5525" s="31" t="s">
        <v>2408</v>
      </c>
      <c r="D5525" s="47">
        <v>8.4068399999999996E-4</v>
      </c>
      <c r="E5525" s="31" t="s">
        <v>2409</v>
      </c>
      <c r="F5525" s="35" t="str">
        <f>INDEX('Crosswalk Particulates'!$B:$B,MATCH('2017 EPA Data'!A5525,'Crosswalk Particulates'!$A:$A,0))</f>
        <v>process-other-industry</v>
      </c>
      <c r="G5525" s="39">
        <f>INDEX('Crosswalk Particulates'!$E:$E,MATCH('2017 EPA Data'!$B5525,'Crosswalk Particulates'!$D:$D,0))</f>
        <v>0</v>
      </c>
      <c r="H5525" s="50">
        <f t="shared" si="86"/>
        <v>0</v>
      </c>
    </row>
    <row r="5526" spans="1:8" hidden="1" x14ac:dyDescent="0.25">
      <c r="A5526" s="31" t="s">
        <v>2491</v>
      </c>
      <c r="B5526" s="31" t="s">
        <v>2767</v>
      </c>
      <c r="C5526" s="31" t="s">
        <v>2408</v>
      </c>
      <c r="D5526" s="47">
        <v>8.2984662535000005E-4</v>
      </c>
      <c r="E5526" s="31" t="s">
        <v>2409</v>
      </c>
      <c r="F5526" s="35" t="str">
        <f>INDEX('Crosswalk Particulates'!$B:$B,MATCH('2017 EPA Data'!A5526,'Crosswalk Particulates'!$A:$A,0))</f>
        <v>industry-fuel-biomass</v>
      </c>
      <c r="G5526" s="39">
        <f>INDEX('Crosswalk Particulates'!$E:$E,MATCH('2017 EPA Data'!$B5526,'Crosswalk Particulates'!$D:$D,0))</f>
        <v>0</v>
      </c>
      <c r="H5526" s="50">
        <f t="shared" si="86"/>
        <v>0</v>
      </c>
    </row>
    <row r="5527" spans="1:8" hidden="1" x14ac:dyDescent="0.25">
      <c r="A5527" s="31" t="s">
        <v>2473</v>
      </c>
      <c r="B5527" s="31" t="s">
        <v>2626</v>
      </c>
      <c r="C5527" s="31" t="s">
        <v>2408</v>
      </c>
      <c r="D5527" s="47">
        <v>8.2570300000000001E-4</v>
      </c>
      <c r="E5527" s="31" t="s">
        <v>2409</v>
      </c>
      <c r="F5527" s="35" t="str">
        <f>INDEX('Crosswalk Particulates'!$B:$B,MATCH('2017 EPA Data'!A5527,'Crosswalk Particulates'!$A:$A,0))</f>
        <v>Commercial Buildings Sector</v>
      </c>
      <c r="G5527" s="39">
        <f>INDEX('Crosswalk Particulates'!$E:$E,MATCH('2017 EPA Data'!$B5527,'Crosswalk Particulates'!$D:$D,0))</f>
        <v>0</v>
      </c>
      <c r="H5527" s="50">
        <f t="shared" si="86"/>
        <v>0</v>
      </c>
    </row>
    <row r="5528" spans="1:8" hidden="1" x14ac:dyDescent="0.25">
      <c r="A5528" s="31" t="s">
        <v>2473</v>
      </c>
      <c r="B5528" s="31" t="s">
        <v>2752</v>
      </c>
      <c r="C5528" s="31" t="s">
        <v>2408</v>
      </c>
      <c r="D5528" s="47">
        <v>8.2242000000000003E-4</v>
      </c>
      <c r="E5528" s="31" t="s">
        <v>2409</v>
      </c>
      <c r="F5528" s="35" t="str">
        <f>INDEX('Crosswalk Particulates'!$B:$B,MATCH('2017 EPA Data'!A5528,'Crosswalk Particulates'!$A:$A,0))</f>
        <v>Commercial Buildings Sector</v>
      </c>
      <c r="G5528" s="39">
        <f>INDEX('Crosswalk Particulates'!$E:$E,MATCH('2017 EPA Data'!$B5528,'Crosswalk Particulates'!$D:$D,0))</f>
        <v>0</v>
      </c>
      <c r="H5528" s="50">
        <f t="shared" si="86"/>
        <v>0</v>
      </c>
    </row>
    <row r="5529" spans="1:8" hidden="1" x14ac:dyDescent="0.25">
      <c r="A5529" s="31" t="s">
        <v>2446</v>
      </c>
      <c r="B5529" s="31" t="s">
        <v>2511</v>
      </c>
      <c r="C5529" s="31" t="s">
        <v>2408</v>
      </c>
      <c r="D5529" s="47">
        <v>8.1167999999999995E-4</v>
      </c>
      <c r="E5529" s="31" t="s">
        <v>2409</v>
      </c>
      <c r="F5529" s="35" t="str">
        <f>INDEX('Crosswalk Particulates'!$B:$B,MATCH('2017 EPA Data'!A5529,'Crosswalk Particulates'!$A:$A,0))</f>
        <v>process-other-industry</v>
      </c>
      <c r="G5529" s="39">
        <f>INDEX('Crosswalk Particulates'!$E:$E,MATCH('2017 EPA Data'!$B5529,'Crosswalk Particulates'!$D:$D,0))</f>
        <v>0</v>
      </c>
      <c r="H5529" s="50">
        <f t="shared" si="86"/>
        <v>0</v>
      </c>
    </row>
    <row r="5530" spans="1:8" hidden="1" x14ac:dyDescent="0.25">
      <c r="A5530" s="31" t="s">
        <v>2440</v>
      </c>
      <c r="B5530" s="31" t="s">
        <v>2619</v>
      </c>
      <c r="C5530" s="31" t="s">
        <v>2408</v>
      </c>
      <c r="D5530" s="47">
        <v>7.7587999999999995E-4</v>
      </c>
      <c r="E5530" s="31" t="s">
        <v>2409</v>
      </c>
      <c r="F5530" s="35" t="str">
        <f>INDEX('Crosswalk Particulates'!$B:$B,MATCH('2017 EPA Data'!A5530,'Crosswalk Particulates'!$A:$A,0))</f>
        <v>Residential Buildings Sector</v>
      </c>
      <c r="G5530" s="39">
        <f>INDEX('Crosswalk Particulates'!$E:$E,MATCH('2017 EPA Data'!$B5530,'Crosswalk Particulates'!$D:$D,0))</f>
        <v>0</v>
      </c>
      <c r="H5530" s="50">
        <f t="shared" si="86"/>
        <v>0</v>
      </c>
    </row>
    <row r="5531" spans="1:8" hidden="1" x14ac:dyDescent="0.25">
      <c r="A5531" s="31" t="s">
        <v>2444</v>
      </c>
      <c r="B5531" s="31" t="s">
        <v>2644</v>
      </c>
      <c r="D5531" s="47">
        <v>7.6533899999999997E-4</v>
      </c>
      <c r="E5531" s="31" t="s">
        <v>2413</v>
      </c>
      <c r="F5531" s="35" t="str">
        <f>INDEX('Crosswalk Particulates'!$B:$B,MATCH('2017 EPA Data'!A5531,'Crosswalk Particulates'!$A:$A,0))</f>
        <v>process-other-industry</v>
      </c>
      <c r="G5531" s="39">
        <f>INDEX('Crosswalk Particulates'!$E:$E,MATCH('2017 EPA Data'!$B5531,'Crosswalk Particulates'!$D:$D,0))</f>
        <v>0</v>
      </c>
      <c r="H5531" s="50">
        <f t="shared" si="86"/>
        <v>694.30468742912615</v>
      </c>
    </row>
    <row r="5532" spans="1:8" hidden="1" x14ac:dyDescent="0.25">
      <c r="A5532" s="31" t="s">
        <v>2450</v>
      </c>
      <c r="B5532" s="31" t="s">
        <v>2478</v>
      </c>
      <c r="C5532" s="31" t="s">
        <v>2408</v>
      </c>
      <c r="D5532" s="47">
        <v>7.6159999999999997E-4</v>
      </c>
      <c r="E5532" s="31" t="s">
        <v>2409</v>
      </c>
      <c r="F5532" s="35" t="str">
        <f>INDEX('Crosswalk Particulates'!$B:$B,MATCH('2017 EPA Data'!A5532,'Crosswalk Particulates'!$A:$A,0))</f>
        <v>process-waste-industry</v>
      </c>
      <c r="G5532" s="39">
        <f>INDEX('Crosswalk Particulates'!$E:$E,MATCH('2017 EPA Data'!$B5532,'Crosswalk Particulates'!$D:$D,0))</f>
        <v>0</v>
      </c>
      <c r="H5532" s="50">
        <f t="shared" si="86"/>
        <v>0</v>
      </c>
    </row>
    <row r="5533" spans="1:8" hidden="1" x14ac:dyDescent="0.25">
      <c r="A5533" s="31" t="s">
        <v>2469</v>
      </c>
      <c r="B5533" s="31" t="s">
        <v>2628</v>
      </c>
      <c r="C5533" s="31" t="s">
        <v>2408</v>
      </c>
      <c r="D5533" s="47">
        <v>7.3892000000000001E-4</v>
      </c>
      <c r="E5533" s="31" t="s">
        <v>2409</v>
      </c>
      <c r="F5533" s="35" t="str">
        <f>INDEX('Crosswalk Particulates'!$B:$B,MATCH('2017 EPA Data'!A5533,'Crosswalk Particulates'!$A:$A,0))</f>
        <v>process-chemicals-industry</v>
      </c>
      <c r="G5533" s="39">
        <f>INDEX('Crosswalk Particulates'!$E:$E,MATCH('2017 EPA Data'!$B5533,'Crosswalk Particulates'!$D:$D,0))</f>
        <v>0</v>
      </c>
      <c r="H5533" s="50">
        <f t="shared" si="86"/>
        <v>0</v>
      </c>
    </row>
    <row r="5534" spans="1:8" hidden="1" x14ac:dyDescent="0.25">
      <c r="A5534" s="31" t="s">
        <v>2450</v>
      </c>
      <c r="B5534" s="31" t="s">
        <v>2626</v>
      </c>
      <c r="C5534" s="31" t="s">
        <v>2408</v>
      </c>
      <c r="D5534" s="47">
        <v>7.3592899999999997E-4</v>
      </c>
      <c r="E5534" s="31" t="s">
        <v>2409</v>
      </c>
      <c r="F5534" s="35" t="str">
        <f>INDEX('Crosswalk Particulates'!$B:$B,MATCH('2017 EPA Data'!A5534,'Crosswalk Particulates'!$A:$A,0))</f>
        <v>process-waste-industry</v>
      </c>
      <c r="G5534" s="39">
        <f>INDEX('Crosswalk Particulates'!$E:$E,MATCH('2017 EPA Data'!$B5534,'Crosswalk Particulates'!$D:$D,0))</f>
        <v>0</v>
      </c>
      <c r="H5534" s="50">
        <f t="shared" si="86"/>
        <v>0</v>
      </c>
    </row>
    <row r="5535" spans="1:8" hidden="1" x14ac:dyDescent="0.25">
      <c r="A5535" s="31" t="s">
        <v>2493</v>
      </c>
      <c r="B5535" s="31" t="s">
        <v>2734</v>
      </c>
      <c r="C5535" s="31" t="s">
        <v>2408</v>
      </c>
      <c r="D5535" s="47">
        <v>7.2160035999999995E-4</v>
      </c>
      <c r="E5535" s="31" t="s">
        <v>2409</v>
      </c>
      <c r="F5535" s="35" t="str">
        <f>INDEX('Crosswalk Particulates'!$B:$B,MATCH('2017 EPA Data'!A5535,'Crosswalk Particulates'!$A:$A,0))</f>
        <v>process-other-industry</v>
      </c>
      <c r="G5535" s="39">
        <f>INDEX('Crosswalk Particulates'!$E:$E,MATCH('2017 EPA Data'!$B5535,'Crosswalk Particulates'!$D:$D,0))</f>
        <v>0</v>
      </c>
      <c r="H5535" s="50">
        <f t="shared" si="86"/>
        <v>0</v>
      </c>
    </row>
    <row r="5536" spans="1:8" hidden="1" x14ac:dyDescent="0.25">
      <c r="A5536" s="31" t="s">
        <v>2493</v>
      </c>
      <c r="B5536" s="31" t="s">
        <v>2704</v>
      </c>
      <c r="C5536" s="31" t="s">
        <v>2408</v>
      </c>
      <c r="D5536" s="47">
        <v>7.2000000000000005E-4</v>
      </c>
      <c r="E5536" s="31" t="s">
        <v>2409</v>
      </c>
      <c r="F5536" s="35" t="str">
        <f>INDEX('Crosswalk Particulates'!$B:$B,MATCH('2017 EPA Data'!A5536,'Crosswalk Particulates'!$A:$A,0))</f>
        <v>process-other-industry</v>
      </c>
      <c r="G5536" s="39">
        <f>INDEX('Crosswalk Particulates'!$E:$E,MATCH('2017 EPA Data'!$B5536,'Crosswalk Particulates'!$D:$D,0))</f>
        <v>0</v>
      </c>
      <c r="H5536" s="50">
        <f t="shared" si="86"/>
        <v>0</v>
      </c>
    </row>
    <row r="5537" spans="1:8" hidden="1" x14ac:dyDescent="0.25">
      <c r="A5537" s="31" t="s">
        <v>2437</v>
      </c>
      <c r="B5537" s="31" t="s">
        <v>2666</v>
      </c>
      <c r="C5537" s="31" t="s">
        <v>2408</v>
      </c>
      <c r="D5537" s="47">
        <v>6.8919999999999995E-4</v>
      </c>
      <c r="E5537" s="31" t="s">
        <v>2409</v>
      </c>
      <c r="F5537" s="35" t="str">
        <f>INDEX('Crosswalk Particulates'!$B:$B,MATCH('2017 EPA Data'!A5537,'Crosswalk Particulates'!$A:$A,0))</f>
        <v>process-other-industry</v>
      </c>
      <c r="G5537" s="39">
        <f>INDEX('Crosswalk Particulates'!$E:$E,MATCH('2017 EPA Data'!$B5537,'Crosswalk Particulates'!$D:$D,0))</f>
        <v>0</v>
      </c>
      <c r="H5537" s="50">
        <f t="shared" si="86"/>
        <v>0</v>
      </c>
    </row>
    <row r="5538" spans="1:8" hidden="1" x14ac:dyDescent="0.25">
      <c r="A5538" s="31" t="s">
        <v>2442</v>
      </c>
      <c r="B5538" s="31" t="s">
        <v>2526</v>
      </c>
      <c r="C5538" s="31" t="s">
        <v>2408</v>
      </c>
      <c r="D5538" s="47">
        <v>6.6467748400000004E-4</v>
      </c>
      <c r="E5538" s="31" t="s">
        <v>2409</v>
      </c>
      <c r="F5538" s="35" t="str">
        <f>INDEX('Crosswalk Particulates'!$B:$B,MATCH('2017 EPA Data'!A5538,'Crosswalk Particulates'!$A:$A,0))</f>
        <v>industry-fuel-natural gas</v>
      </c>
      <c r="G5538" s="39">
        <f>INDEX('Crosswalk Particulates'!$E:$E,MATCH('2017 EPA Data'!$B5538,'Crosswalk Particulates'!$D:$D,0))</f>
        <v>0</v>
      </c>
      <c r="H5538" s="50">
        <f t="shared" si="86"/>
        <v>0</v>
      </c>
    </row>
    <row r="5539" spans="1:8" hidden="1" x14ac:dyDescent="0.25">
      <c r="A5539" s="31" t="s">
        <v>2491</v>
      </c>
      <c r="B5539" s="31" t="s">
        <v>2749</v>
      </c>
      <c r="C5539" s="31" t="s">
        <v>2408</v>
      </c>
      <c r="D5539" s="47">
        <v>6.5268460000000004E-4</v>
      </c>
      <c r="E5539" s="31" t="s">
        <v>2409</v>
      </c>
      <c r="F5539" s="35" t="str">
        <f>INDEX('Crosswalk Particulates'!$B:$B,MATCH('2017 EPA Data'!A5539,'Crosswalk Particulates'!$A:$A,0))</f>
        <v>industry-fuel-biomass</v>
      </c>
      <c r="G5539" s="39">
        <f>INDEX('Crosswalk Particulates'!$E:$E,MATCH('2017 EPA Data'!$B5539,'Crosswalk Particulates'!$D:$D,0))</f>
        <v>0</v>
      </c>
      <c r="H5539" s="50">
        <f t="shared" si="86"/>
        <v>0</v>
      </c>
    </row>
    <row r="5540" spans="1:8" hidden="1" x14ac:dyDescent="0.25">
      <c r="A5540" s="31" t="s">
        <v>2475</v>
      </c>
      <c r="B5540" s="31" t="s">
        <v>2764</v>
      </c>
      <c r="C5540" s="31" t="s">
        <v>2408</v>
      </c>
      <c r="D5540" s="47">
        <v>6.2022830748000002E-4</v>
      </c>
      <c r="E5540" s="31" t="s">
        <v>2409</v>
      </c>
      <c r="F5540" s="35" t="str">
        <f>INDEX('Crosswalk Particulates'!$B:$B,MATCH('2017 EPA Data'!A5540,'Crosswalk Particulates'!$A:$A,0))</f>
        <v>Electricity Sector</v>
      </c>
      <c r="G5540" s="39">
        <f>INDEX('Crosswalk Particulates'!$E:$E,MATCH('2017 EPA Data'!$B5540,'Crosswalk Particulates'!$D:$D,0))</f>
        <v>0</v>
      </c>
      <c r="H5540" s="50">
        <f t="shared" si="86"/>
        <v>0</v>
      </c>
    </row>
    <row r="5541" spans="1:8" hidden="1" x14ac:dyDescent="0.25">
      <c r="A5541" s="31" t="s">
        <v>2440</v>
      </c>
      <c r="B5541" s="31" t="s">
        <v>2585</v>
      </c>
      <c r="C5541" s="31" t="s">
        <v>2408</v>
      </c>
      <c r="D5541" s="47">
        <v>6.0961999999999995E-4</v>
      </c>
      <c r="E5541" s="31" t="s">
        <v>2409</v>
      </c>
      <c r="F5541" s="35" t="str">
        <f>INDEX('Crosswalk Particulates'!$B:$B,MATCH('2017 EPA Data'!A5541,'Crosswalk Particulates'!$A:$A,0))</f>
        <v>Residential Buildings Sector</v>
      </c>
      <c r="G5541" s="39">
        <f>INDEX('Crosswalk Particulates'!$E:$E,MATCH('2017 EPA Data'!$B5541,'Crosswalk Particulates'!$D:$D,0))</f>
        <v>0</v>
      </c>
      <c r="H5541" s="50">
        <f t="shared" si="86"/>
        <v>0</v>
      </c>
    </row>
    <row r="5542" spans="1:8" hidden="1" x14ac:dyDescent="0.25">
      <c r="A5542" s="31" t="s">
        <v>2499</v>
      </c>
      <c r="B5542" s="31" t="s">
        <v>2566</v>
      </c>
      <c r="C5542" s="31" t="s">
        <v>2408</v>
      </c>
      <c r="D5542" s="47">
        <v>6.0057999999999997E-4</v>
      </c>
      <c r="E5542" s="31" t="s">
        <v>2409</v>
      </c>
      <c r="F5542" s="35" t="str">
        <f>INDEX('Crosswalk Particulates'!$B:$B,MATCH('2017 EPA Data'!A5542,'Crosswalk Particulates'!$A:$A,0))</f>
        <v>Electricity Sector</v>
      </c>
      <c r="G5542" s="39">
        <f>INDEX('Crosswalk Particulates'!$E:$E,MATCH('2017 EPA Data'!$B5542,'Crosswalk Particulates'!$D:$D,0))</f>
        <v>0</v>
      </c>
      <c r="H5542" s="50">
        <f t="shared" si="86"/>
        <v>0</v>
      </c>
    </row>
    <row r="5543" spans="1:8" hidden="1" x14ac:dyDescent="0.25">
      <c r="A5543" s="31" t="s">
        <v>2555</v>
      </c>
      <c r="B5543" s="31" t="s">
        <v>2626</v>
      </c>
      <c r="C5543" s="31" t="s">
        <v>2408</v>
      </c>
      <c r="D5543" s="47">
        <v>5.5647100000000001E-4</v>
      </c>
      <c r="E5543" s="31" t="s">
        <v>2409</v>
      </c>
      <c r="F5543" s="35" t="str">
        <f>INDEX('Crosswalk Particulates'!$B:$B,MATCH('2017 EPA Data'!A5543,'Crosswalk Particulates'!$A:$A,0))</f>
        <v>Commercial Buildings Sector</v>
      </c>
      <c r="G5543" s="39">
        <f>INDEX('Crosswalk Particulates'!$E:$E,MATCH('2017 EPA Data'!$B5543,'Crosswalk Particulates'!$D:$D,0))</f>
        <v>0</v>
      </c>
      <c r="H5543" s="50">
        <f t="shared" si="86"/>
        <v>0</v>
      </c>
    </row>
    <row r="5544" spans="1:8" hidden="1" x14ac:dyDescent="0.25">
      <c r="A5544" s="31" t="s">
        <v>2510</v>
      </c>
      <c r="B5544" s="31" t="s">
        <v>2734</v>
      </c>
      <c r="C5544" s="31" t="s">
        <v>2408</v>
      </c>
      <c r="D5544" s="47">
        <v>5.3855999999999999E-4</v>
      </c>
      <c r="E5544" s="31" t="s">
        <v>2409</v>
      </c>
      <c r="F5544" s="35" t="str">
        <f>INDEX('Crosswalk Particulates'!$B:$B,MATCH('2017 EPA Data'!A5544,'Crosswalk Particulates'!$A:$A,0))</f>
        <v>process-iron and steel-industry</v>
      </c>
      <c r="G5544" s="39">
        <f>INDEX('Crosswalk Particulates'!$E:$E,MATCH('2017 EPA Data'!$B5544,'Crosswalk Particulates'!$D:$D,0))</f>
        <v>0</v>
      </c>
      <c r="H5544" s="50">
        <f t="shared" si="86"/>
        <v>0</v>
      </c>
    </row>
    <row r="5545" spans="1:8" hidden="1" x14ac:dyDescent="0.25">
      <c r="A5545" s="31" t="s">
        <v>2450</v>
      </c>
      <c r="B5545" s="31" t="s">
        <v>2684</v>
      </c>
      <c r="C5545" s="31" t="s">
        <v>2408</v>
      </c>
      <c r="D5545" s="47">
        <v>5.1460000000000004E-4</v>
      </c>
      <c r="E5545" s="31" t="s">
        <v>2409</v>
      </c>
      <c r="F5545" s="35" t="str">
        <f>INDEX('Crosswalk Particulates'!$B:$B,MATCH('2017 EPA Data'!A5545,'Crosswalk Particulates'!$A:$A,0))</f>
        <v>process-waste-industry</v>
      </c>
      <c r="G5545" s="39">
        <f>INDEX('Crosswalk Particulates'!$E:$E,MATCH('2017 EPA Data'!$B5545,'Crosswalk Particulates'!$D:$D,0))</f>
        <v>0</v>
      </c>
      <c r="H5545" s="50">
        <f t="shared" si="86"/>
        <v>0</v>
      </c>
    </row>
    <row r="5546" spans="1:8" hidden="1" x14ac:dyDescent="0.25">
      <c r="A5546" s="31" t="s">
        <v>2499</v>
      </c>
      <c r="B5546" s="31" t="s">
        <v>2718</v>
      </c>
      <c r="C5546" s="31" t="s">
        <v>2408</v>
      </c>
      <c r="D5546" s="47">
        <v>5.0000000000000001E-4</v>
      </c>
      <c r="E5546" s="31" t="s">
        <v>2409</v>
      </c>
      <c r="F5546" s="35" t="str">
        <f>INDEX('Crosswalk Particulates'!$B:$B,MATCH('2017 EPA Data'!A5546,'Crosswalk Particulates'!$A:$A,0))</f>
        <v>Electricity Sector</v>
      </c>
      <c r="G5546" s="39">
        <f>INDEX('Crosswalk Particulates'!$E:$E,MATCH('2017 EPA Data'!$B5546,'Crosswalk Particulates'!$D:$D,0))</f>
        <v>0</v>
      </c>
      <c r="H5546" s="50">
        <f t="shared" si="86"/>
        <v>0</v>
      </c>
    </row>
    <row r="5547" spans="1:8" hidden="1" x14ac:dyDescent="0.25">
      <c r="A5547" s="31" t="s">
        <v>2437</v>
      </c>
      <c r="B5547" s="31" t="s">
        <v>2576</v>
      </c>
      <c r="C5547" s="31" t="s">
        <v>2408</v>
      </c>
      <c r="D5547" s="47">
        <v>4.9529999999999995E-4</v>
      </c>
      <c r="E5547" s="31" t="s">
        <v>2409</v>
      </c>
      <c r="F5547" s="35" t="str">
        <f>INDEX('Crosswalk Particulates'!$B:$B,MATCH('2017 EPA Data'!A5547,'Crosswalk Particulates'!$A:$A,0))</f>
        <v>process-other-industry</v>
      </c>
      <c r="G5547" s="39">
        <f>INDEX('Crosswalk Particulates'!$E:$E,MATCH('2017 EPA Data'!$B5547,'Crosswalk Particulates'!$D:$D,0))</f>
        <v>0</v>
      </c>
      <c r="H5547" s="50">
        <f t="shared" si="86"/>
        <v>0</v>
      </c>
    </row>
    <row r="5548" spans="1:8" hidden="1" x14ac:dyDescent="0.25">
      <c r="A5548" s="31" t="s">
        <v>2499</v>
      </c>
      <c r="B5548" s="31" t="s">
        <v>2526</v>
      </c>
      <c r="C5548" s="31" t="s">
        <v>2408</v>
      </c>
      <c r="D5548" s="47">
        <v>4.64225276E-4</v>
      </c>
      <c r="E5548" s="31" t="s">
        <v>2409</v>
      </c>
      <c r="F5548" s="35" t="str">
        <f>INDEX('Crosswalk Particulates'!$B:$B,MATCH('2017 EPA Data'!A5548,'Crosswalk Particulates'!$A:$A,0))</f>
        <v>Electricity Sector</v>
      </c>
      <c r="G5548" s="39">
        <f>INDEX('Crosswalk Particulates'!$E:$E,MATCH('2017 EPA Data'!$B5548,'Crosswalk Particulates'!$D:$D,0))</f>
        <v>0</v>
      </c>
      <c r="H5548" s="50">
        <f t="shared" si="86"/>
        <v>0</v>
      </c>
    </row>
    <row r="5549" spans="1:8" hidden="1" x14ac:dyDescent="0.25">
      <c r="A5549" s="31" t="s">
        <v>2477</v>
      </c>
      <c r="B5549" s="31" t="s">
        <v>2656</v>
      </c>
      <c r="C5549" s="31" t="s">
        <v>2408</v>
      </c>
      <c r="D5549" s="47">
        <v>4.5356999999999998E-4</v>
      </c>
      <c r="E5549" s="31" t="s">
        <v>2409</v>
      </c>
      <c r="F5549" s="35" t="str">
        <f>INDEX('Crosswalk Particulates'!$B:$B,MATCH('2017 EPA Data'!A5549,'Crosswalk Particulates'!$A:$A,0))</f>
        <v>process-other-industry</v>
      </c>
      <c r="G5549" s="39">
        <f>INDEX('Crosswalk Particulates'!$E:$E,MATCH('2017 EPA Data'!$B5549,'Crosswalk Particulates'!$D:$D,0))</f>
        <v>0</v>
      </c>
      <c r="H5549" s="50">
        <f t="shared" si="86"/>
        <v>0</v>
      </c>
    </row>
    <row r="5550" spans="1:8" hidden="1" x14ac:dyDescent="0.25">
      <c r="A5550" s="31" t="s">
        <v>2509</v>
      </c>
      <c r="B5550" s="31" t="s">
        <v>2576</v>
      </c>
      <c r="C5550" s="31" t="s">
        <v>2408</v>
      </c>
      <c r="D5550" s="47">
        <v>4.5100000000000001E-4</v>
      </c>
      <c r="E5550" s="31" t="s">
        <v>2409</v>
      </c>
      <c r="F5550" s="35" t="str">
        <f>INDEX('Crosswalk Particulates'!$B:$B,MATCH('2017 EPA Data'!A5550,'Crosswalk Particulates'!$A:$A,0))</f>
        <v>Other-EPA</v>
      </c>
      <c r="G5550" s="39">
        <f>INDEX('Crosswalk Particulates'!$E:$E,MATCH('2017 EPA Data'!$B5550,'Crosswalk Particulates'!$D:$D,0))</f>
        <v>0</v>
      </c>
      <c r="H5550" s="50">
        <f t="shared" si="86"/>
        <v>0</v>
      </c>
    </row>
    <row r="5551" spans="1:8" hidden="1" x14ac:dyDescent="0.25">
      <c r="A5551" s="31" t="s">
        <v>2444</v>
      </c>
      <c r="B5551" s="31" t="s">
        <v>2511</v>
      </c>
      <c r="C5551" s="31" t="s">
        <v>2408</v>
      </c>
      <c r="D5551" s="47">
        <v>4.37E-4</v>
      </c>
      <c r="E5551" s="31" t="s">
        <v>2409</v>
      </c>
      <c r="F5551" s="35" t="str">
        <f>INDEX('Crosswalk Particulates'!$B:$B,MATCH('2017 EPA Data'!A5551,'Crosswalk Particulates'!$A:$A,0))</f>
        <v>process-other-industry</v>
      </c>
      <c r="G5551" s="39">
        <f>INDEX('Crosswalk Particulates'!$E:$E,MATCH('2017 EPA Data'!$B5551,'Crosswalk Particulates'!$D:$D,0))</f>
        <v>0</v>
      </c>
      <c r="H5551" s="50">
        <f t="shared" si="86"/>
        <v>0</v>
      </c>
    </row>
    <row r="5552" spans="1:8" hidden="1" x14ac:dyDescent="0.25">
      <c r="A5552" s="31" t="s">
        <v>2438</v>
      </c>
      <c r="B5552" s="31" t="s">
        <v>2760</v>
      </c>
      <c r="C5552" s="31" t="s">
        <v>2408</v>
      </c>
      <c r="D5552" s="47">
        <v>4.2999999999999999E-4</v>
      </c>
      <c r="E5552" s="31" t="s">
        <v>2409</v>
      </c>
      <c r="F5552" s="35" t="str">
        <f>INDEX('Crosswalk Particulates'!$B:$B,MATCH('2017 EPA Data'!A5552,'Crosswalk Particulates'!$A:$A,0))</f>
        <v>process-other-industry</v>
      </c>
      <c r="G5552" s="39">
        <f>INDEX('Crosswalk Particulates'!$E:$E,MATCH('2017 EPA Data'!$B5552,'Crosswalk Particulates'!$D:$D,0))</f>
        <v>0</v>
      </c>
      <c r="H5552" s="50">
        <f t="shared" si="86"/>
        <v>0</v>
      </c>
    </row>
    <row r="5553" spans="1:8" hidden="1" x14ac:dyDescent="0.25">
      <c r="A5553" s="31" t="s">
        <v>2473</v>
      </c>
      <c r="B5553" s="31" t="s">
        <v>2734</v>
      </c>
      <c r="C5553" s="31" t="s">
        <v>2408</v>
      </c>
      <c r="D5553" s="47">
        <v>4.2111760359999999E-4</v>
      </c>
      <c r="E5553" s="31" t="s">
        <v>2409</v>
      </c>
      <c r="F5553" s="35" t="str">
        <f>INDEX('Crosswalk Particulates'!$B:$B,MATCH('2017 EPA Data'!A5553,'Crosswalk Particulates'!$A:$A,0))</f>
        <v>Commercial Buildings Sector</v>
      </c>
      <c r="G5553" s="39">
        <f>INDEX('Crosswalk Particulates'!$E:$E,MATCH('2017 EPA Data'!$B5553,'Crosswalk Particulates'!$D:$D,0))</f>
        <v>0</v>
      </c>
      <c r="H5553" s="50">
        <f t="shared" si="86"/>
        <v>0</v>
      </c>
    </row>
    <row r="5554" spans="1:8" hidden="1" x14ac:dyDescent="0.25">
      <c r="A5554" s="31" t="s">
        <v>2555</v>
      </c>
      <c r="B5554" s="31" t="s">
        <v>2563</v>
      </c>
      <c r="C5554" s="31" t="s">
        <v>2408</v>
      </c>
      <c r="D5554" s="47">
        <v>4.12459E-4</v>
      </c>
      <c r="E5554" s="31" t="s">
        <v>2409</v>
      </c>
      <c r="F5554" s="35" t="str">
        <f>INDEX('Crosswalk Particulates'!$B:$B,MATCH('2017 EPA Data'!A5554,'Crosswalk Particulates'!$A:$A,0))</f>
        <v>Commercial Buildings Sector</v>
      </c>
      <c r="G5554" s="39">
        <f>INDEX('Crosswalk Particulates'!$E:$E,MATCH('2017 EPA Data'!$B5554,'Crosswalk Particulates'!$D:$D,0))</f>
        <v>0</v>
      </c>
      <c r="H5554" s="50">
        <f t="shared" si="86"/>
        <v>0</v>
      </c>
    </row>
    <row r="5555" spans="1:8" hidden="1" x14ac:dyDescent="0.25">
      <c r="A5555" s="31" t="s">
        <v>2560</v>
      </c>
      <c r="B5555" s="31" t="s">
        <v>2672</v>
      </c>
      <c r="C5555" s="31" t="s">
        <v>2408</v>
      </c>
      <c r="D5555" s="47">
        <v>4.03108E-4</v>
      </c>
      <c r="E5555" s="31" t="s">
        <v>2409</v>
      </c>
      <c r="F5555" s="35" t="str">
        <f>INDEX('Crosswalk Particulates'!$B:$B,MATCH('2017 EPA Data'!A5555,'Crosswalk Particulates'!$A:$A,0))</f>
        <v>Commercial Buildings Sector</v>
      </c>
      <c r="G5555" s="39">
        <f>INDEX('Crosswalk Particulates'!$E:$E,MATCH('2017 EPA Data'!$B5555,'Crosswalk Particulates'!$D:$D,0))</f>
        <v>0</v>
      </c>
      <c r="H5555" s="50">
        <f t="shared" si="86"/>
        <v>0</v>
      </c>
    </row>
    <row r="5556" spans="1:8" hidden="1" x14ac:dyDescent="0.25">
      <c r="A5556" s="31" t="s">
        <v>2509</v>
      </c>
      <c r="B5556" s="31" t="s">
        <v>2617</v>
      </c>
      <c r="C5556" s="31" t="s">
        <v>2408</v>
      </c>
      <c r="D5556" s="47">
        <v>3.97E-4</v>
      </c>
      <c r="E5556" s="31" t="s">
        <v>2409</v>
      </c>
      <c r="F5556" s="35" t="str">
        <f>INDEX('Crosswalk Particulates'!$B:$B,MATCH('2017 EPA Data'!A5556,'Crosswalk Particulates'!$A:$A,0))</f>
        <v>Other-EPA</v>
      </c>
      <c r="G5556" s="39">
        <f>INDEX('Crosswalk Particulates'!$E:$E,MATCH('2017 EPA Data'!$B5556,'Crosswalk Particulates'!$D:$D,0))</f>
        <v>0</v>
      </c>
      <c r="H5556" s="50">
        <f t="shared" si="86"/>
        <v>0</v>
      </c>
    </row>
    <row r="5557" spans="1:8" hidden="1" x14ac:dyDescent="0.25">
      <c r="A5557" s="31" t="s">
        <v>2437</v>
      </c>
      <c r="B5557" s="31" t="s">
        <v>2550</v>
      </c>
      <c r="C5557" s="31" t="s">
        <v>2408</v>
      </c>
      <c r="D5557" s="47">
        <v>3.9369999999999997E-4</v>
      </c>
      <c r="E5557" s="31" t="s">
        <v>2409</v>
      </c>
      <c r="F5557" s="35" t="str">
        <f>INDEX('Crosswalk Particulates'!$B:$B,MATCH('2017 EPA Data'!A5557,'Crosswalk Particulates'!$A:$A,0))</f>
        <v>process-other-industry</v>
      </c>
      <c r="G5557" s="39">
        <f>INDEX('Crosswalk Particulates'!$E:$E,MATCH('2017 EPA Data'!$B5557,'Crosswalk Particulates'!$D:$D,0))</f>
        <v>0</v>
      </c>
      <c r="H5557" s="50">
        <f t="shared" si="86"/>
        <v>0</v>
      </c>
    </row>
    <row r="5558" spans="1:8" hidden="1" x14ac:dyDescent="0.25">
      <c r="A5558" s="31" t="s">
        <v>2560</v>
      </c>
      <c r="B5558" s="31" t="s">
        <v>2671</v>
      </c>
      <c r="C5558" s="31" t="s">
        <v>2408</v>
      </c>
      <c r="D5558" s="47">
        <v>3.8999999999999999E-4</v>
      </c>
      <c r="E5558" s="31" t="s">
        <v>2409</v>
      </c>
      <c r="F5558" s="35" t="str">
        <f>INDEX('Crosswalk Particulates'!$B:$B,MATCH('2017 EPA Data'!A5558,'Crosswalk Particulates'!$A:$A,0))</f>
        <v>Commercial Buildings Sector</v>
      </c>
      <c r="G5558" s="39">
        <f>INDEX('Crosswalk Particulates'!$E:$E,MATCH('2017 EPA Data'!$B5558,'Crosswalk Particulates'!$D:$D,0))</f>
        <v>0</v>
      </c>
      <c r="H5558" s="50">
        <f t="shared" si="86"/>
        <v>0</v>
      </c>
    </row>
    <row r="5559" spans="1:8" hidden="1" x14ac:dyDescent="0.25">
      <c r="A5559" s="31" t="s">
        <v>2538</v>
      </c>
      <c r="B5559" s="31" t="s">
        <v>2534</v>
      </c>
      <c r="C5559" s="31" t="s">
        <v>2408</v>
      </c>
      <c r="D5559" s="47">
        <v>3.8200000000000002E-4</v>
      </c>
      <c r="E5559" s="31" t="s">
        <v>2409</v>
      </c>
      <c r="F5559" s="35" t="str">
        <f>INDEX('Crosswalk Particulates'!$B:$B,MATCH('2017 EPA Data'!A5559,'Crosswalk Particulates'!$A:$A,0))</f>
        <v>process-mining-industry</v>
      </c>
      <c r="G5559" s="39">
        <f>INDEX('Crosswalk Particulates'!$E:$E,MATCH('2017 EPA Data'!$B5559,'Crosswalk Particulates'!$D:$D,0))</f>
        <v>0</v>
      </c>
      <c r="H5559" s="50">
        <f t="shared" si="86"/>
        <v>0</v>
      </c>
    </row>
    <row r="5560" spans="1:8" hidden="1" x14ac:dyDescent="0.25">
      <c r="A5560" s="31" t="s">
        <v>2555</v>
      </c>
      <c r="B5560" s="31" t="s">
        <v>2542</v>
      </c>
      <c r="C5560" s="31" t="s">
        <v>2408</v>
      </c>
      <c r="D5560" s="47">
        <v>3.7928597975000003E-4</v>
      </c>
      <c r="E5560" s="31" t="s">
        <v>2409</v>
      </c>
      <c r="F5560" s="35" t="str">
        <f>INDEX('Crosswalk Particulates'!$B:$B,MATCH('2017 EPA Data'!A5560,'Crosswalk Particulates'!$A:$A,0))</f>
        <v>Commercial Buildings Sector</v>
      </c>
      <c r="G5560" s="39">
        <f>INDEX('Crosswalk Particulates'!$E:$E,MATCH('2017 EPA Data'!$B5560,'Crosswalk Particulates'!$D:$D,0))</f>
        <v>0</v>
      </c>
      <c r="H5560" s="50">
        <f t="shared" si="86"/>
        <v>0</v>
      </c>
    </row>
    <row r="5561" spans="1:8" hidden="1" x14ac:dyDescent="0.25">
      <c r="A5561" s="31" t="s">
        <v>2442</v>
      </c>
      <c r="B5561" s="31" t="s">
        <v>2734</v>
      </c>
      <c r="C5561" s="31" t="s">
        <v>2408</v>
      </c>
      <c r="D5561" s="47">
        <v>3.715413100072E-4</v>
      </c>
      <c r="E5561" s="31" t="s">
        <v>2409</v>
      </c>
      <c r="F5561" s="35" t="str">
        <f>INDEX('Crosswalk Particulates'!$B:$B,MATCH('2017 EPA Data'!A5561,'Crosswalk Particulates'!$A:$A,0))</f>
        <v>industry-fuel-natural gas</v>
      </c>
      <c r="G5561" s="39">
        <f>INDEX('Crosswalk Particulates'!$E:$E,MATCH('2017 EPA Data'!$B5561,'Crosswalk Particulates'!$D:$D,0))</f>
        <v>0</v>
      </c>
      <c r="H5561" s="50">
        <f t="shared" si="86"/>
        <v>0</v>
      </c>
    </row>
    <row r="5562" spans="1:8" hidden="1" x14ac:dyDescent="0.25">
      <c r="A5562" s="31" t="s">
        <v>2410</v>
      </c>
      <c r="B5562" s="31" t="s">
        <v>2696</v>
      </c>
      <c r="C5562" s="31" t="s">
        <v>2408</v>
      </c>
      <c r="D5562" s="47">
        <v>3.5026499999999999E-4</v>
      </c>
      <c r="E5562" s="31" t="s">
        <v>2409</v>
      </c>
      <c r="F5562" s="35" t="str">
        <f>INDEX('Crosswalk Particulates'!$B:$B,MATCH('2017 EPA Data'!A5562,'Crosswalk Particulates'!$A:$A,0))</f>
        <v>process-other-industry</v>
      </c>
      <c r="G5562" s="39">
        <f>INDEX('Crosswalk Particulates'!$E:$E,MATCH('2017 EPA Data'!$B5562,'Crosswalk Particulates'!$D:$D,0))</f>
        <v>0</v>
      </c>
      <c r="H5562" s="50">
        <f t="shared" si="86"/>
        <v>0</v>
      </c>
    </row>
    <row r="5563" spans="1:8" hidden="1" x14ac:dyDescent="0.25">
      <c r="A5563" s="31" t="s">
        <v>2614</v>
      </c>
      <c r="B5563" s="31" t="s">
        <v>2586</v>
      </c>
      <c r="C5563" s="31" t="s">
        <v>2408</v>
      </c>
      <c r="D5563" s="47">
        <v>3.0710278820000002E-4</v>
      </c>
      <c r="E5563" s="31" t="s">
        <v>2409</v>
      </c>
      <c r="F5563" s="35" t="str">
        <f>INDEX('Crosswalk Particulates'!$B:$B,MATCH('2017 EPA Data'!A5563,'Crosswalk Particulates'!$A:$A,0))</f>
        <v>Residential Buildings Sector</v>
      </c>
      <c r="G5563" s="39">
        <f>INDEX('Crosswalk Particulates'!$E:$E,MATCH('2017 EPA Data'!$B5563,'Crosswalk Particulates'!$D:$D,0))</f>
        <v>0</v>
      </c>
      <c r="H5563" s="50">
        <f t="shared" si="86"/>
        <v>0</v>
      </c>
    </row>
    <row r="5564" spans="1:8" hidden="1" x14ac:dyDescent="0.25">
      <c r="A5564" s="31" t="s">
        <v>2444</v>
      </c>
      <c r="B5564" s="31" t="s">
        <v>2527</v>
      </c>
      <c r="C5564" s="31" t="s">
        <v>2408</v>
      </c>
      <c r="D5564" s="47">
        <v>2.9999999999999997E-4</v>
      </c>
      <c r="E5564" s="31" t="s">
        <v>2409</v>
      </c>
      <c r="F5564" s="35" t="str">
        <f>INDEX('Crosswalk Particulates'!$B:$B,MATCH('2017 EPA Data'!A5564,'Crosswalk Particulates'!$A:$A,0))</f>
        <v>process-other-industry</v>
      </c>
      <c r="G5564" s="39">
        <f>INDEX('Crosswalk Particulates'!$E:$E,MATCH('2017 EPA Data'!$B5564,'Crosswalk Particulates'!$D:$D,0))</f>
        <v>0</v>
      </c>
      <c r="H5564" s="50">
        <f t="shared" si="86"/>
        <v>0</v>
      </c>
    </row>
    <row r="5565" spans="1:8" hidden="1" x14ac:dyDescent="0.25">
      <c r="A5565" s="31" t="s">
        <v>2475</v>
      </c>
      <c r="B5565" s="31" t="s">
        <v>2767</v>
      </c>
      <c r="C5565" s="31" t="s">
        <v>2408</v>
      </c>
      <c r="D5565" s="47">
        <v>2.9350307540000002E-4</v>
      </c>
      <c r="E5565" s="31" t="s">
        <v>2409</v>
      </c>
      <c r="F5565" s="35" t="str">
        <f>INDEX('Crosswalk Particulates'!$B:$B,MATCH('2017 EPA Data'!A5565,'Crosswalk Particulates'!$A:$A,0))</f>
        <v>Electricity Sector</v>
      </c>
      <c r="G5565" s="39">
        <f>INDEX('Crosswalk Particulates'!$E:$E,MATCH('2017 EPA Data'!$B5565,'Crosswalk Particulates'!$D:$D,0))</f>
        <v>0</v>
      </c>
      <c r="H5565" s="50">
        <f t="shared" si="86"/>
        <v>0</v>
      </c>
    </row>
    <row r="5566" spans="1:8" hidden="1" x14ac:dyDescent="0.25">
      <c r="A5566" s="31" t="s">
        <v>2472</v>
      </c>
      <c r="B5566" s="31" t="s">
        <v>2752</v>
      </c>
      <c r="C5566" s="31" t="s">
        <v>2408</v>
      </c>
      <c r="D5566" s="47">
        <v>2.832E-4</v>
      </c>
      <c r="E5566" s="31" t="s">
        <v>2409</v>
      </c>
      <c r="F5566" s="35" t="str">
        <f>INDEX('Crosswalk Particulates'!$B:$B,MATCH('2017 EPA Data'!A5566,'Crosswalk Particulates'!$A:$A,0))</f>
        <v>Electricity Sector</v>
      </c>
      <c r="G5566" s="39">
        <f>INDEX('Crosswalk Particulates'!$E:$E,MATCH('2017 EPA Data'!$B5566,'Crosswalk Particulates'!$D:$D,0))</f>
        <v>0</v>
      </c>
      <c r="H5566" s="50">
        <f t="shared" si="86"/>
        <v>0</v>
      </c>
    </row>
    <row r="5567" spans="1:8" hidden="1" x14ac:dyDescent="0.25">
      <c r="A5567" s="31" t="s">
        <v>2437</v>
      </c>
      <c r="B5567" s="31" t="s">
        <v>2577</v>
      </c>
      <c r="C5567" s="31" t="s">
        <v>2408</v>
      </c>
      <c r="D5567" s="47">
        <v>2.7940000000000002E-4</v>
      </c>
      <c r="E5567" s="31" t="s">
        <v>2409</v>
      </c>
      <c r="F5567" s="35" t="str">
        <f>INDEX('Crosswalk Particulates'!$B:$B,MATCH('2017 EPA Data'!A5567,'Crosswalk Particulates'!$A:$A,0))</f>
        <v>process-other-industry</v>
      </c>
      <c r="G5567" s="39">
        <f>INDEX('Crosswalk Particulates'!$E:$E,MATCH('2017 EPA Data'!$B5567,'Crosswalk Particulates'!$D:$D,0))</f>
        <v>0</v>
      </c>
      <c r="H5567" s="50">
        <f t="shared" si="86"/>
        <v>0</v>
      </c>
    </row>
    <row r="5568" spans="1:8" hidden="1" x14ac:dyDescent="0.25">
      <c r="A5568" s="31" t="s">
        <v>2438</v>
      </c>
      <c r="B5568" s="31" t="s">
        <v>2704</v>
      </c>
      <c r="C5568" s="31" t="s">
        <v>2408</v>
      </c>
      <c r="D5568" s="47">
        <v>2.7E-4</v>
      </c>
      <c r="E5568" s="31" t="s">
        <v>2409</v>
      </c>
      <c r="F5568" s="35" t="str">
        <f>INDEX('Crosswalk Particulates'!$B:$B,MATCH('2017 EPA Data'!A5568,'Crosswalk Particulates'!$A:$A,0))</f>
        <v>process-other-industry</v>
      </c>
      <c r="G5568" s="39">
        <f>INDEX('Crosswalk Particulates'!$E:$E,MATCH('2017 EPA Data'!$B5568,'Crosswalk Particulates'!$D:$D,0))</f>
        <v>0</v>
      </c>
      <c r="H5568" s="50">
        <f t="shared" si="86"/>
        <v>0</v>
      </c>
    </row>
    <row r="5569" spans="1:8" hidden="1" x14ac:dyDescent="0.25">
      <c r="A5569" s="31" t="s">
        <v>2437</v>
      </c>
      <c r="B5569" s="31" t="s">
        <v>2642</v>
      </c>
      <c r="C5569" s="31" t="s">
        <v>2408</v>
      </c>
      <c r="D5569" s="47">
        <v>2.5399999999999999E-4</v>
      </c>
      <c r="E5569" s="31" t="s">
        <v>2409</v>
      </c>
      <c r="F5569" s="35" t="str">
        <f>INDEX('Crosswalk Particulates'!$B:$B,MATCH('2017 EPA Data'!A5569,'Crosswalk Particulates'!$A:$A,0))</f>
        <v>process-other-industry</v>
      </c>
      <c r="G5569" s="39">
        <f>INDEX('Crosswalk Particulates'!$E:$E,MATCH('2017 EPA Data'!$B5569,'Crosswalk Particulates'!$D:$D,0))</f>
        <v>0</v>
      </c>
      <c r="H5569" s="50">
        <f t="shared" si="86"/>
        <v>0</v>
      </c>
    </row>
    <row r="5570" spans="1:8" hidden="1" x14ac:dyDescent="0.25">
      <c r="A5570" s="31" t="s">
        <v>2444</v>
      </c>
      <c r="B5570" s="31" t="s">
        <v>2554</v>
      </c>
      <c r="C5570" s="31" t="s">
        <v>2408</v>
      </c>
      <c r="D5570" s="47">
        <v>2.4798000000000002E-4</v>
      </c>
      <c r="E5570" s="31" t="s">
        <v>2409</v>
      </c>
      <c r="F5570" s="35" t="str">
        <f>INDEX('Crosswalk Particulates'!$B:$B,MATCH('2017 EPA Data'!A5570,'Crosswalk Particulates'!$A:$A,0))</f>
        <v>process-other-industry</v>
      </c>
      <c r="G5570" s="39">
        <f>INDEX('Crosswalk Particulates'!$E:$E,MATCH('2017 EPA Data'!$B5570,'Crosswalk Particulates'!$D:$D,0))</f>
        <v>0</v>
      </c>
      <c r="H5570" s="50">
        <f t="shared" si="86"/>
        <v>0</v>
      </c>
    </row>
    <row r="5571" spans="1:8" hidden="1" x14ac:dyDescent="0.25">
      <c r="A5571" s="31" t="s">
        <v>2499</v>
      </c>
      <c r="B5571" s="31" t="s">
        <v>2544</v>
      </c>
      <c r="C5571" s="31" t="s">
        <v>2408</v>
      </c>
      <c r="D5571" s="47">
        <v>2.4022E-4</v>
      </c>
      <c r="E5571" s="31" t="s">
        <v>2409</v>
      </c>
      <c r="F5571" s="35" t="str">
        <f>INDEX('Crosswalk Particulates'!$B:$B,MATCH('2017 EPA Data'!A5571,'Crosswalk Particulates'!$A:$A,0))</f>
        <v>Electricity Sector</v>
      </c>
      <c r="G5571" s="39">
        <f>INDEX('Crosswalk Particulates'!$E:$E,MATCH('2017 EPA Data'!$B5571,'Crosswalk Particulates'!$D:$D,0))</f>
        <v>0</v>
      </c>
      <c r="H5571" s="50">
        <f t="shared" si="86"/>
        <v>0</v>
      </c>
    </row>
    <row r="5572" spans="1:8" hidden="1" x14ac:dyDescent="0.25">
      <c r="A5572" s="31" t="s">
        <v>2493</v>
      </c>
      <c r="B5572" s="31" t="s">
        <v>2621</v>
      </c>
      <c r="C5572" s="31" t="s">
        <v>2408</v>
      </c>
      <c r="D5572" s="47">
        <v>2.4000000000000001E-4</v>
      </c>
      <c r="E5572" s="31" t="s">
        <v>2409</v>
      </c>
      <c r="F5572" s="35" t="str">
        <f>INDEX('Crosswalk Particulates'!$B:$B,MATCH('2017 EPA Data'!A5572,'Crosswalk Particulates'!$A:$A,0))</f>
        <v>process-other-industry</v>
      </c>
      <c r="G5572" s="39">
        <f>INDEX('Crosswalk Particulates'!$E:$E,MATCH('2017 EPA Data'!$B5572,'Crosswalk Particulates'!$D:$D,0))</f>
        <v>0</v>
      </c>
      <c r="H5572" s="50">
        <f t="shared" ref="H5572:H5635" si="87">IF(E5572="TON",D5572/metricton_to_shortton,0)*10^6</f>
        <v>0</v>
      </c>
    </row>
    <row r="5573" spans="1:8" hidden="1" x14ac:dyDescent="0.25">
      <c r="A5573" s="31" t="s">
        <v>2446</v>
      </c>
      <c r="B5573" s="31" t="s">
        <v>2505</v>
      </c>
      <c r="C5573" s="31" t="s">
        <v>2408</v>
      </c>
      <c r="D5573" s="47">
        <v>2.3712000000000001E-4</v>
      </c>
      <c r="E5573" s="31" t="s">
        <v>2409</v>
      </c>
      <c r="F5573" s="35" t="str">
        <f>INDEX('Crosswalk Particulates'!$B:$B,MATCH('2017 EPA Data'!A5573,'Crosswalk Particulates'!$A:$A,0))</f>
        <v>process-other-industry</v>
      </c>
      <c r="G5573" s="39">
        <f>INDEX('Crosswalk Particulates'!$E:$E,MATCH('2017 EPA Data'!$B5573,'Crosswalk Particulates'!$D:$D,0))</f>
        <v>0</v>
      </c>
      <c r="H5573" s="50">
        <f t="shared" si="87"/>
        <v>0</v>
      </c>
    </row>
    <row r="5574" spans="1:8" hidden="1" x14ac:dyDescent="0.25">
      <c r="A5574" s="31" t="s">
        <v>2486</v>
      </c>
      <c r="B5574" s="31" t="s">
        <v>2531</v>
      </c>
      <c r="C5574" s="31" t="s">
        <v>2408</v>
      </c>
      <c r="D5574" s="47">
        <v>2.2661E-4</v>
      </c>
      <c r="E5574" s="31" t="s">
        <v>2409</v>
      </c>
      <c r="F5574" s="35" t="str">
        <f>INDEX('Crosswalk Particulates'!$B:$B,MATCH('2017 EPA Data'!A5574,'Crosswalk Particulates'!$A:$A,0))</f>
        <v>process-other-industry</v>
      </c>
      <c r="G5574" s="39">
        <f>INDEX('Crosswalk Particulates'!$E:$E,MATCH('2017 EPA Data'!$B5574,'Crosswalk Particulates'!$D:$D,0))</f>
        <v>0</v>
      </c>
      <c r="H5574" s="50">
        <f t="shared" si="87"/>
        <v>0</v>
      </c>
    </row>
    <row r="5575" spans="1:8" hidden="1" x14ac:dyDescent="0.25">
      <c r="A5575" s="31" t="s">
        <v>2491</v>
      </c>
      <c r="B5575" s="31" t="s">
        <v>2604</v>
      </c>
      <c r="C5575" s="31" t="s">
        <v>2408</v>
      </c>
      <c r="D5575" s="47">
        <v>2.0502572000000001E-4</v>
      </c>
      <c r="E5575" s="31" t="s">
        <v>2409</v>
      </c>
      <c r="F5575" s="35" t="str">
        <f>INDEX('Crosswalk Particulates'!$B:$B,MATCH('2017 EPA Data'!A5575,'Crosswalk Particulates'!$A:$A,0))</f>
        <v>industry-fuel-biomass</v>
      </c>
      <c r="G5575" s="39">
        <f>INDEX('Crosswalk Particulates'!$E:$E,MATCH('2017 EPA Data'!$B5575,'Crosswalk Particulates'!$D:$D,0))</f>
        <v>0</v>
      </c>
      <c r="H5575" s="50">
        <f t="shared" si="87"/>
        <v>0</v>
      </c>
    </row>
    <row r="5576" spans="1:8" hidden="1" x14ac:dyDescent="0.25">
      <c r="A5576" s="31" t="s">
        <v>2469</v>
      </c>
      <c r="B5576" s="31" t="s">
        <v>2542</v>
      </c>
      <c r="C5576" s="31" t="s">
        <v>2408</v>
      </c>
      <c r="D5576" s="47">
        <v>2.0378599999999999E-4</v>
      </c>
      <c r="E5576" s="31" t="s">
        <v>2409</v>
      </c>
      <c r="F5576" s="35" t="str">
        <f>INDEX('Crosswalk Particulates'!$B:$B,MATCH('2017 EPA Data'!A5576,'Crosswalk Particulates'!$A:$A,0))</f>
        <v>process-chemicals-industry</v>
      </c>
      <c r="G5576" s="39">
        <f>INDEX('Crosswalk Particulates'!$E:$E,MATCH('2017 EPA Data'!$B5576,'Crosswalk Particulates'!$D:$D,0))</f>
        <v>0</v>
      </c>
      <c r="H5576" s="50">
        <f t="shared" si="87"/>
        <v>0</v>
      </c>
    </row>
    <row r="5577" spans="1:8" hidden="1" x14ac:dyDescent="0.25">
      <c r="A5577" s="31" t="s">
        <v>2437</v>
      </c>
      <c r="B5577" s="31" t="s">
        <v>2617</v>
      </c>
      <c r="C5577" s="31" t="s">
        <v>2408</v>
      </c>
      <c r="D5577" s="47">
        <v>2.0320000000000001E-4</v>
      </c>
      <c r="E5577" s="31" t="s">
        <v>2409</v>
      </c>
      <c r="F5577" s="35" t="str">
        <f>INDEX('Crosswalk Particulates'!$B:$B,MATCH('2017 EPA Data'!A5577,'Crosswalk Particulates'!$A:$A,0))</f>
        <v>process-other-industry</v>
      </c>
      <c r="G5577" s="39">
        <f>INDEX('Crosswalk Particulates'!$E:$E,MATCH('2017 EPA Data'!$B5577,'Crosswalk Particulates'!$D:$D,0))</f>
        <v>0</v>
      </c>
      <c r="H5577" s="50">
        <f t="shared" si="87"/>
        <v>0</v>
      </c>
    </row>
    <row r="5578" spans="1:8" hidden="1" x14ac:dyDescent="0.25">
      <c r="A5578" s="31" t="s">
        <v>2444</v>
      </c>
      <c r="B5578" s="31" t="s">
        <v>2566</v>
      </c>
      <c r="C5578" s="31" t="s">
        <v>2408</v>
      </c>
      <c r="D5578" s="47">
        <v>2.0000000000000001E-4</v>
      </c>
      <c r="E5578" s="31" t="s">
        <v>2409</v>
      </c>
      <c r="F5578" s="35" t="str">
        <f>INDEX('Crosswalk Particulates'!$B:$B,MATCH('2017 EPA Data'!A5578,'Crosswalk Particulates'!$A:$A,0))</f>
        <v>process-other-industry</v>
      </c>
      <c r="G5578" s="39">
        <f>INDEX('Crosswalk Particulates'!$E:$E,MATCH('2017 EPA Data'!$B5578,'Crosswalk Particulates'!$D:$D,0))</f>
        <v>0</v>
      </c>
      <c r="H5578" s="50">
        <f t="shared" si="87"/>
        <v>0</v>
      </c>
    </row>
    <row r="5579" spans="1:8" hidden="1" x14ac:dyDescent="0.25">
      <c r="A5579" s="31" t="s">
        <v>2614</v>
      </c>
      <c r="B5579" s="31" t="s">
        <v>2647</v>
      </c>
      <c r="C5579" s="31" t="s">
        <v>2408</v>
      </c>
      <c r="D5579" s="47">
        <v>1.982294526E-4</v>
      </c>
      <c r="E5579" s="31" t="s">
        <v>2409</v>
      </c>
      <c r="F5579" s="35" t="str">
        <f>INDEX('Crosswalk Particulates'!$B:$B,MATCH('2017 EPA Data'!A5579,'Crosswalk Particulates'!$A:$A,0))</f>
        <v>Residential Buildings Sector</v>
      </c>
      <c r="G5579" s="39">
        <f>INDEX('Crosswalk Particulates'!$E:$E,MATCH('2017 EPA Data'!$B5579,'Crosswalk Particulates'!$D:$D,0))</f>
        <v>0</v>
      </c>
      <c r="H5579" s="50">
        <f t="shared" si="87"/>
        <v>0</v>
      </c>
    </row>
    <row r="5580" spans="1:8" hidden="1" x14ac:dyDescent="0.25">
      <c r="A5580" s="31" t="s">
        <v>2523</v>
      </c>
      <c r="B5580" s="31" t="s">
        <v>2545</v>
      </c>
      <c r="C5580" s="31" t="s">
        <v>2408</v>
      </c>
      <c r="D5580" s="47">
        <v>1.9411999999999999E-4</v>
      </c>
      <c r="E5580" s="31" t="s">
        <v>2409</v>
      </c>
      <c r="F5580" s="35" t="str">
        <f>INDEX('Crosswalk Particulates'!$B:$B,MATCH('2017 EPA Data'!A5580,'Crosswalk Particulates'!$A:$A,0))</f>
        <v>industry-fuel-other</v>
      </c>
      <c r="G5580" s="39">
        <f>INDEX('Crosswalk Particulates'!$E:$E,MATCH('2017 EPA Data'!$B5580,'Crosswalk Particulates'!$D:$D,0))</f>
        <v>0</v>
      </c>
      <c r="H5580" s="50">
        <f t="shared" si="87"/>
        <v>0</v>
      </c>
    </row>
    <row r="5581" spans="1:8" hidden="1" x14ac:dyDescent="0.25">
      <c r="A5581" s="31" t="s">
        <v>2437</v>
      </c>
      <c r="B5581" s="31" t="s">
        <v>2631</v>
      </c>
      <c r="C5581" s="31" t="s">
        <v>2408</v>
      </c>
      <c r="D5581" s="47">
        <v>1.91733E-4</v>
      </c>
      <c r="E5581" s="31" t="s">
        <v>2409</v>
      </c>
      <c r="F5581" s="35" t="str">
        <f>INDEX('Crosswalk Particulates'!$B:$B,MATCH('2017 EPA Data'!A5581,'Crosswalk Particulates'!$A:$A,0))</f>
        <v>process-other-industry</v>
      </c>
      <c r="G5581" s="39">
        <f>INDEX('Crosswalk Particulates'!$E:$E,MATCH('2017 EPA Data'!$B5581,'Crosswalk Particulates'!$D:$D,0))</f>
        <v>0</v>
      </c>
      <c r="H5581" s="50">
        <f t="shared" si="87"/>
        <v>0</v>
      </c>
    </row>
    <row r="5582" spans="1:8" hidden="1" x14ac:dyDescent="0.25">
      <c r="A5582" s="31" t="s">
        <v>2438</v>
      </c>
      <c r="B5582" s="31" t="s">
        <v>2672</v>
      </c>
      <c r="C5582" s="31" t="s">
        <v>2408</v>
      </c>
      <c r="D5582" s="47">
        <v>1.6108E-4</v>
      </c>
      <c r="E5582" s="31" t="s">
        <v>2409</v>
      </c>
      <c r="F5582" s="35" t="str">
        <f>INDEX('Crosswalk Particulates'!$B:$B,MATCH('2017 EPA Data'!A5582,'Crosswalk Particulates'!$A:$A,0))</f>
        <v>process-other-industry</v>
      </c>
      <c r="G5582" s="39">
        <f>INDEX('Crosswalk Particulates'!$E:$E,MATCH('2017 EPA Data'!$B5582,'Crosswalk Particulates'!$D:$D,0))</f>
        <v>0</v>
      </c>
      <c r="H5582" s="50">
        <f t="shared" si="87"/>
        <v>0</v>
      </c>
    </row>
    <row r="5583" spans="1:8" hidden="1" x14ac:dyDescent="0.25">
      <c r="A5583" s="31" t="s">
        <v>2556</v>
      </c>
      <c r="B5583" s="31" t="s">
        <v>2765</v>
      </c>
      <c r="C5583" s="31" t="s">
        <v>2408</v>
      </c>
      <c r="D5583" s="47">
        <v>1.5687714858000001E-4</v>
      </c>
      <c r="E5583" s="31" t="s">
        <v>2409</v>
      </c>
      <c r="F5583" s="35" t="str">
        <f>INDEX('Crosswalk Particulates'!$B:$B,MATCH('2017 EPA Data'!A5583,'Crosswalk Particulates'!$A:$A,0))</f>
        <v>Commercial Buildings Sector</v>
      </c>
      <c r="G5583" s="39">
        <f>INDEX('Crosswalk Particulates'!$E:$E,MATCH('2017 EPA Data'!$B5583,'Crosswalk Particulates'!$D:$D,0))</f>
        <v>0</v>
      </c>
      <c r="H5583" s="50">
        <f t="shared" si="87"/>
        <v>0</v>
      </c>
    </row>
    <row r="5584" spans="1:8" hidden="1" x14ac:dyDescent="0.25">
      <c r="A5584" s="31" t="s">
        <v>2614</v>
      </c>
      <c r="B5584" s="31" t="s">
        <v>2519</v>
      </c>
      <c r="C5584" s="31" t="s">
        <v>2408</v>
      </c>
      <c r="D5584" s="47">
        <v>1.5054058300000001E-4</v>
      </c>
      <c r="E5584" s="31" t="s">
        <v>2409</v>
      </c>
      <c r="F5584" s="35" t="str">
        <f>INDEX('Crosswalk Particulates'!$B:$B,MATCH('2017 EPA Data'!A5584,'Crosswalk Particulates'!$A:$A,0))</f>
        <v>Residential Buildings Sector</v>
      </c>
      <c r="G5584" s="39">
        <f>INDEX('Crosswalk Particulates'!$E:$E,MATCH('2017 EPA Data'!$B5584,'Crosswalk Particulates'!$D:$D,0))</f>
        <v>0</v>
      </c>
      <c r="H5584" s="50">
        <f t="shared" si="87"/>
        <v>0</v>
      </c>
    </row>
    <row r="5585" spans="1:8" hidden="1" x14ac:dyDescent="0.25">
      <c r="A5585" s="31" t="s">
        <v>2560</v>
      </c>
      <c r="B5585" s="31" t="s">
        <v>2652</v>
      </c>
      <c r="C5585" s="31" t="s">
        <v>2408</v>
      </c>
      <c r="D5585" s="47">
        <v>1.4999999999999999E-4</v>
      </c>
      <c r="E5585" s="31" t="s">
        <v>2409</v>
      </c>
      <c r="F5585" s="35" t="str">
        <f>INDEX('Crosswalk Particulates'!$B:$B,MATCH('2017 EPA Data'!A5585,'Crosswalk Particulates'!$A:$A,0))</f>
        <v>Commercial Buildings Sector</v>
      </c>
      <c r="G5585" s="39">
        <f>INDEX('Crosswalk Particulates'!$E:$E,MATCH('2017 EPA Data'!$B5585,'Crosswalk Particulates'!$D:$D,0))</f>
        <v>0</v>
      </c>
      <c r="H5585" s="50">
        <f t="shared" si="87"/>
        <v>0</v>
      </c>
    </row>
    <row r="5586" spans="1:8" hidden="1" x14ac:dyDescent="0.25">
      <c r="A5586" s="31" t="s">
        <v>2446</v>
      </c>
      <c r="B5586" s="31" t="s">
        <v>2512</v>
      </c>
      <c r="C5586" s="31" t="s">
        <v>2408</v>
      </c>
      <c r="D5586" s="47">
        <v>1.4592000000000001E-4</v>
      </c>
      <c r="E5586" s="31" t="s">
        <v>2409</v>
      </c>
      <c r="F5586" s="35" t="str">
        <f>INDEX('Crosswalk Particulates'!$B:$B,MATCH('2017 EPA Data'!A5586,'Crosswalk Particulates'!$A:$A,0))</f>
        <v>process-other-industry</v>
      </c>
      <c r="G5586" s="39">
        <f>INDEX('Crosswalk Particulates'!$E:$E,MATCH('2017 EPA Data'!$B5586,'Crosswalk Particulates'!$D:$D,0))</f>
        <v>0</v>
      </c>
      <c r="H5586" s="50">
        <f t="shared" si="87"/>
        <v>0</v>
      </c>
    </row>
    <row r="5587" spans="1:8" hidden="1" x14ac:dyDescent="0.25">
      <c r="A5587" s="31" t="s">
        <v>2437</v>
      </c>
      <c r="B5587" s="31" t="s">
        <v>2599</v>
      </c>
      <c r="C5587" s="31" t="s">
        <v>2408</v>
      </c>
      <c r="D5587" s="47">
        <v>1.398308E-4</v>
      </c>
      <c r="E5587" s="31" t="s">
        <v>2409</v>
      </c>
      <c r="F5587" s="35" t="str">
        <f>INDEX('Crosswalk Particulates'!$B:$B,MATCH('2017 EPA Data'!A5587,'Crosswalk Particulates'!$A:$A,0))</f>
        <v>process-other-industry</v>
      </c>
      <c r="G5587" s="39">
        <f>INDEX('Crosswalk Particulates'!$E:$E,MATCH('2017 EPA Data'!$B5587,'Crosswalk Particulates'!$D:$D,0))</f>
        <v>0</v>
      </c>
      <c r="H5587" s="50">
        <f t="shared" si="87"/>
        <v>0</v>
      </c>
    </row>
    <row r="5588" spans="1:8" hidden="1" x14ac:dyDescent="0.25">
      <c r="A5588" s="31" t="s">
        <v>2446</v>
      </c>
      <c r="B5588" s="31" t="s">
        <v>2547</v>
      </c>
      <c r="C5588" s="31" t="s">
        <v>2408</v>
      </c>
      <c r="D5588" s="47">
        <v>1.3679999999999999E-4</v>
      </c>
      <c r="E5588" s="31" t="s">
        <v>2409</v>
      </c>
      <c r="F5588" s="35" t="str">
        <f>INDEX('Crosswalk Particulates'!$B:$B,MATCH('2017 EPA Data'!A5588,'Crosswalk Particulates'!$A:$A,0))</f>
        <v>process-other-industry</v>
      </c>
      <c r="G5588" s="39">
        <f>INDEX('Crosswalk Particulates'!$E:$E,MATCH('2017 EPA Data'!$B5588,'Crosswalk Particulates'!$D:$D,0))</f>
        <v>0</v>
      </c>
      <c r="H5588" s="50">
        <f t="shared" si="87"/>
        <v>0</v>
      </c>
    </row>
    <row r="5589" spans="1:8" hidden="1" x14ac:dyDescent="0.25">
      <c r="A5589" s="31" t="s">
        <v>2614</v>
      </c>
      <c r="B5589" s="31" t="s">
        <v>2528</v>
      </c>
      <c r="C5589" s="31" t="s">
        <v>2408</v>
      </c>
      <c r="D5589" s="47">
        <v>1.2645408940000001E-4</v>
      </c>
      <c r="E5589" s="31" t="s">
        <v>2409</v>
      </c>
      <c r="F5589" s="35" t="str">
        <f>INDEX('Crosswalk Particulates'!$B:$B,MATCH('2017 EPA Data'!A5589,'Crosswalk Particulates'!$A:$A,0))</f>
        <v>Residential Buildings Sector</v>
      </c>
      <c r="G5589" s="39">
        <f>INDEX('Crosswalk Particulates'!$E:$E,MATCH('2017 EPA Data'!$B5589,'Crosswalk Particulates'!$D:$D,0))</f>
        <v>0</v>
      </c>
      <c r="H5589" s="50">
        <f t="shared" si="87"/>
        <v>0</v>
      </c>
    </row>
    <row r="5590" spans="1:8" hidden="1" x14ac:dyDescent="0.25">
      <c r="A5590" s="31" t="s">
        <v>2493</v>
      </c>
      <c r="B5590" s="31" t="s">
        <v>2526</v>
      </c>
      <c r="C5590" s="31" t="s">
        <v>2408</v>
      </c>
      <c r="D5590" s="47">
        <v>1.125806E-4</v>
      </c>
      <c r="E5590" s="31" t="s">
        <v>2409</v>
      </c>
      <c r="F5590" s="35" t="str">
        <f>INDEX('Crosswalk Particulates'!$B:$B,MATCH('2017 EPA Data'!A5590,'Crosswalk Particulates'!$A:$A,0))</f>
        <v>process-other-industry</v>
      </c>
      <c r="G5590" s="39">
        <f>INDEX('Crosswalk Particulates'!$E:$E,MATCH('2017 EPA Data'!$B5590,'Crosswalk Particulates'!$D:$D,0))</f>
        <v>0</v>
      </c>
      <c r="H5590" s="50">
        <f t="shared" si="87"/>
        <v>0</v>
      </c>
    </row>
    <row r="5591" spans="1:8" hidden="1" x14ac:dyDescent="0.25">
      <c r="A5591" s="31" t="s">
        <v>2538</v>
      </c>
      <c r="B5591" s="31" t="s">
        <v>2559</v>
      </c>
      <c r="C5591" s="31" t="s">
        <v>2408</v>
      </c>
      <c r="D5591" s="47">
        <v>1.0473597999999999E-4</v>
      </c>
      <c r="E5591" s="31" t="s">
        <v>2409</v>
      </c>
      <c r="F5591" s="35" t="str">
        <f>INDEX('Crosswalk Particulates'!$B:$B,MATCH('2017 EPA Data'!A5591,'Crosswalk Particulates'!$A:$A,0))</f>
        <v>process-mining-industry</v>
      </c>
      <c r="G5591" s="39">
        <f>INDEX('Crosswalk Particulates'!$E:$E,MATCH('2017 EPA Data'!$B5591,'Crosswalk Particulates'!$D:$D,0))</f>
        <v>0</v>
      </c>
      <c r="H5591" s="50">
        <f t="shared" si="87"/>
        <v>0</v>
      </c>
    </row>
    <row r="5592" spans="1:8" hidden="1" x14ac:dyDescent="0.25">
      <c r="A5592" s="31" t="s">
        <v>2410</v>
      </c>
      <c r="B5592" s="31" t="s">
        <v>2719</v>
      </c>
      <c r="C5592" s="31" t="s">
        <v>2408</v>
      </c>
      <c r="D5592" s="47">
        <v>1E-4</v>
      </c>
      <c r="E5592" s="31" t="s">
        <v>2409</v>
      </c>
      <c r="F5592" s="35" t="str">
        <f>INDEX('Crosswalk Particulates'!$B:$B,MATCH('2017 EPA Data'!A5592,'Crosswalk Particulates'!$A:$A,0))</f>
        <v>process-other-industry</v>
      </c>
      <c r="G5592" s="39">
        <f>INDEX('Crosswalk Particulates'!$E:$E,MATCH('2017 EPA Data'!$B5592,'Crosswalk Particulates'!$D:$D,0))</f>
        <v>0</v>
      </c>
      <c r="H5592" s="50">
        <f t="shared" si="87"/>
        <v>0</v>
      </c>
    </row>
    <row r="5593" spans="1:8" hidden="1" x14ac:dyDescent="0.25">
      <c r="A5593" s="31" t="s">
        <v>2438</v>
      </c>
      <c r="B5593" s="31" t="s">
        <v>2685</v>
      </c>
      <c r="C5593" s="31" t="s">
        <v>2408</v>
      </c>
      <c r="D5593" s="47">
        <v>1E-4</v>
      </c>
      <c r="E5593" s="31" t="s">
        <v>2409</v>
      </c>
      <c r="F5593" s="35" t="str">
        <f>INDEX('Crosswalk Particulates'!$B:$B,MATCH('2017 EPA Data'!A5593,'Crosswalk Particulates'!$A:$A,0))</f>
        <v>process-other-industry</v>
      </c>
      <c r="G5593" s="39">
        <f>INDEX('Crosswalk Particulates'!$E:$E,MATCH('2017 EPA Data'!$B5593,'Crosswalk Particulates'!$D:$D,0))</f>
        <v>0</v>
      </c>
      <c r="H5593" s="50">
        <f t="shared" si="87"/>
        <v>0</v>
      </c>
    </row>
    <row r="5594" spans="1:8" hidden="1" x14ac:dyDescent="0.25">
      <c r="A5594" s="31" t="s">
        <v>2442</v>
      </c>
      <c r="B5594" s="31" t="s">
        <v>2628</v>
      </c>
      <c r="C5594" s="31" t="s">
        <v>2408</v>
      </c>
      <c r="D5594" s="47">
        <v>9.9172619999999994E-5</v>
      </c>
      <c r="E5594" s="31" t="s">
        <v>2409</v>
      </c>
      <c r="F5594" s="35" t="str">
        <f>INDEX('Crosswalk Particulates'!$B:$B,MATCH('2017 EPA Data'!A5594,'Crosswalk Particulates'!$A:$A,0))</f>
        <v>industry-fuel-natural gas</v>
      </c>
      <c r="G5594" s="39">
        <f>INDEX('Crosswalk Particulates'!$E:$E,MATCH('2017 EPA Data'!$B5594,'Crosswalk Particulates'!$D:$D,0))</f>
        <v>0</v>
      </c>
      <c r="H5594" s="50">
        <f t="shared" si="87"/>
        <v>0</v>
      </c>
    </row>
    <row r="5595" spans="1:8" hidden="1" x14ac:dyDescent="0.25">
      <c r="A5595" s="31" t="s">
        <v>2454</v>
      </c>
      <c r="B5595" s="31" t="s">
        <v>2623</v>
      </c>
      <c r="D5595" s="47">
        <v>9.5199999999999997E-5</v>
      </c>
      <c r="E5595" s="31" t="s">
        <v>2413</v>
      </c>
      <c r="F5595" s="35" t="str">
        <f>INDEX('Crosswalk Particulates'!$B:$B,MATCH('2017 EPA Data'!A5595,'Crosswalk Particulates'!$A:$A,0))</f>
        <v>Other-EPA</v>
      </c>
      <c r="G5595" s="39">
        <f>INDEX('Crosswalk Particulates'!$E:$E,MATCH('2017 EPA Data'!$B5595,'Crosswalk Particulates'!$D:$D,0))</f>
        <v>0</v>
      </c>
      <c r="H5595" s="50">
        <f t="shared" si="87"/>
        <v>86.364089956545811</v>
      </c>
    </row>
    <row r="5596" spans="1:8" hidden="1" x14ac:dyDescent="0.25">
      <c r="A5596" s="31" t="s">
        <v>2499</v>
      </c>
      <c r="B5596" s="31" t="s">
        <v>2749</v>
      </c>
      <c r="C5596" s="31" t="s">
        <v>2408</v>
      </c>
      <c r="D5596" s="47">
        <v>9.2839999999999999E-5</v>
      </c>
      <c r="E5596" s="31" t="s">
        <v>2409</v>
      </c>
      <c r="F5596" s="35" t="str">
        <f>INDEX('Crosswalk Particulates'!$B:$B,MATCH('2017 EPA Data'!A5596,'Crosswalk Particulates'!$A:$A,0))</f>
        <v>Electricity Sector</v>
      </c>
      <c r="G5596" s="39">
        <f>INDEX('Crosswalk Particulates'!$E:$E,MATCH('2017 EPA Data'!$B5596,'Crosswalk Particulates'!$D:$D,0))</f>
        <v>0</v>
      </c>
      <c r="H5596" s="50">
        <f t="shared" si="87"/>
        <v>0</v>
      </c>
    </row>
    <row r="5597" spans="1:8" hidden="1" x14ac:dyDescent="0.25">
      <c r="A5597" s="31" t="s">
        <v>2509</v>
      </c>
      <c r="B5597" s="31" t="s">
        <v>2619</v>
      </c>
      <c r="C5597" s="31" t="s">
        <v>2408</v>
      </c>
      <c r="D5597" s="47">
        <v>9.0199999999999997E-5</v>
      </c>
      <c r="E5597" s="31" t="s">
        <v>2409</v>
      </c>
      <c r="F5597" s="35" t="str">
        <f>INDEX('Crosswalk Particulates'!$B:$B,MATCH('2017 EPA Data'!A5597,'Crosswalk Particulates'!$A:$A,0))</f>
        <v>Other-EPA</v>
      </c>
      <c r="G5597" s="39">
        <f>INDEX('Crosswalk Particulates'!$E:$E,MATCH('2017 EPA Data'!$B5597,'Crosswalk Particulates'!$D:$D,0))</f>
        <v>0</v>
      </c>
      <c r="H5597" s="50">
        <f t="shared" si="87"/>
        <v>0</v>
      </c>
    </row>
    <row r="5598" spans="1:8" hidden="1" x14ac:dyDescent="0.25">
      <c r="A5598" s="31" t="s">
        <v>2614</v>
      </c>
      <c r="B5598" s="31" t="s">
        <v>2544</v>
      </c>
      <c r="C5598" s="31" t="s">
        <v>2408</v>
      </c>
      <c r="D5598" s="47">
        <v>6.6237856399999998E-5</v>
      </c>
      <c r="E5598" s="31" t="s">
        <v>2409</v>
      </c>
      <c r="F5598" s="35" t="str">
        <f>INDEX('Crosswalk Particulates'!$B:$B,MATCH('2017 EPA Data'!A5598,'Crosswalk Particulates'!$A:$A,0))</f>
        <v>Residential Buildings Sector</v>
      </c>
      <c r="G5598" s="39">
        <f>INDEX('Crosswalk Particulates'!$E:$E,MATCH('2017 EPA Data'!$B5598,'Crosswalk Particulates'!$D:$D,0))</f>
        <v>0</v>
      </c>
      <c r="H5598" s="50">
        <f t="shared" si="87"/>
        <v>0</v>
      </c>
    </row>
    <row r="5599" spans="1:8" hidden="1" x14ac:dyDescent="0.25">
      <c r="A5599" s="31" t="s">
        <v>2437</v>
      </c>
      <c r="B5599" s="31" t="s">
        <v>2585</v>
      </c>
      <c r="C5599" s="31" t="s">
        <v>2408</v>
      </c>
      <c r="D5599" s="47">
        <v>6.3499999999999999E-5</v>
      </c>
      <c r="E5599" s="31" t="s">
        <v>2409</v>
      </c>
      <c r="F5599" s="35" t="str">
        <f>INDEX('Crosswalk Particulates'!$B:$B,MATCH('2017 EPA Data'!A5599,'Crosswalk Particulates'!$A:$A,0))</f>
        <v>process-other-industry</v>
      </c>
      <c r="G5599" s="39">
        <f>INDEX('Crosswalk Particulates'!$E:$E,MATCH('2017 EPA Data'!$B5599,'Crosswalk Particulates'!$D:$D,0))</f>
        <v>0</v>
      </c>
      <c r="H5599" s="50">
        <f t="shared" si="87"/>
        <v>0</v>
      </c>
    </row>
    <row r="5600" spans="1:8" hidden="1" x14ac:dyDescent="0.25">
      <c r="A5600" s="31" t="s">
        <v>2614</v>
      </c>
      <c r="B5600" s="31" t="s">
        <v>2516</v>
      </c>
      <c r="C5600" s="31" t="s">
        <v>2408</v>
      </c>
      <c r="D5600" s="47">
        <v>6.0216232999999998E-5</v>
      </c>
      <c r="E5600" s="31" t="s">
        <v>2409</v>
      </c>
      <c r="F5600" s="35" t="str">
        <f>INDEX('Crosswalk Particulates'!$B:$B,MATCH('2017 EPA Data'!A5600,'Crosswalk Particulates'!$A:$A,0))</f>
        <v>Residential Buildings Sector</v>
      </c>
      <c r="G5600" s="39">
        <f>INDEX('Crosswalk Particulates'!$E:$E,MATCH('2017 EPA Data'!$B5600,'Crosswalk Particulates'!$D:$D,0))</f>
        <v>0</v>
      </c>
      <c r="H5600" s="50">
        <f t="shared" si="87"/>
        <v>0</v>
      </c>
    </row>
    <row r="5601" spans="1:8" hidden="1" x14ac:dyDescent="0.25">
      <c r="A5601" s="31" t="s">
        <v>2560</v>
      </c>
      <c r="B5601" s="31" t="s">
        <v>2575</v>
      </c>
      <c r="C5601" s="31" t="s">
        <v>2408</v>
      </c>
      <c r="D5601" s="47">
        <v>6.0000000000000002E-5</v>
      </c>
      <c r="E5601" s="31" t="s">
        <v>2409</v>
      </c>
      <c r="F5601" s="35" t="str">
        <f>INDEX('Crosswalk Particulates'!$B:$B,MATCH('2017 EPA Data'!A5601,'Crosswalk Particulates'!$A:$A,0))</f>
        <v>Commercial Buildings Sector</v>
      </c>
      <c r="G5601" s="39">
        <f>INDEX('Crosswalk Particulates'!$E:$E,MATCH('2017 EPA Data'!$B5601,'Crosswalk Particulates'!$D:$D,0))</f>
        <v>0</v>
      </c>
      <c r="H5601" s="50">
        <f t="shared" si="87"/>
        <v>0</v>
      </c>
    </row>
    <row r="5602" spans="1:8" hidden="1" x14ac:dyDescent="0.25">
      <c r="A5602" s="31" t="s">
        <v>2493</v>
      </c>
      <c r="B5602" s="31" t="s">
        <v>2647</v>
      </c>
      <c r="C5602" s="31" t="s">
        <v>2408</v>
      </c>
      <c r="D5602" s="47">
        <v>5.0000000000000002E-5</v>
      </c>
      <c r="E5602" s="31" t="s">
        <v>2409</v>
      </c>
      <c r="F5602" s="35" t="str">
        <f>INDEX('Crosswalk Particulates'!$B:$B,MATCH('2017 EPA Data'!A5602,'Crosswalk Particulates'!$A:$A,0))</f>
        <v>process-other-industry</v>
      </c>
      <c r="G5602" s="39">
        <f>INDEX('Crosswalk Particulates'!$E:$E,MATCH('2017 EPA Data'!$B5602,'Crosswalk Particulates'!$D:$D,0))</f>
        <v>0</v>
      </c>
      <c r="H5602" s="50">
        <f t="shared" si="87"/>
        <v>0</v>
      </c>
    </row>
    <row r="5603" spans="1:8" hidden="1" x14ac:dyDescent="0.25">
      <c r="A5603" s="31" t="s">
        <v>2614</v>
      </c>
      <c r="B5603" s="31" t="s">
        <v>2517</v>
      </c>
      <c r="C5603" s="31" t="s">
        <v>2408</v>
      </c>
      <c r="D5603" s="47">
        <v>4.8172986400000003E-5</v>
      </c>
      <c r="E5603" s="31" t="s">
        <v>2409</v>
      </c>
      <c r="F5603" s="35" t="str">
        <f>INDEX('Crosswalk Particulates'!$B:$B,MATCH('2017 EPA Data'!A5603,'Crosswalk Particulates'!$A:$A,0))</f>
        <v>Residential Buildings Sector</v>
      </c>
      <c r="G5603" s="39">
        <f>INDEX('Crosswalk Particulates'!$E:$E,MATCH('2017 EPA Data'!$B5603,'Crosswalk Particulates'!$D:$D,0))</f>
        <v>0</v>
      </c>
      <c r="H5603" s="50">
        <f t="shared" si="87"/>
        <v>0</v>
      </c>
    </row>
    <row r="5604" spans="1:8" hidden="1" x14ac:dyDescent="0.25">
      <c r="A5604" s="31" t="s">
        <v>2556</v>
      </c>
      <c r="B5604" s="31" t="s">
        <v>2767</v>
      </c>
      <c r="C5604" s="31" t="s">
        <v>2408</v>
      </c>
      <c r="D5604" s="47">
        <v>4.7063319333999998E-5</v>
      </c>
      <c r="E5604" s="31" t="s">
        <v>2409</v>
      </c>
      <c r="F5604" s="35" t="str">
        <f>INDEX('Crosswalk Particulates'!$B:$B,MATCH('2017 EPA Data'!A5604,'Crosswalk Particulates'!$A:$A,0))</f>
        <v>Commercial Buildings Sector</v>
      </c>
      <c r="G5604" s="39">
        <f>INDEX('Crosswalk Particulates'!$E:$E,MATCH('2017 EPA Data'!$B5604,'Crosswalk Particulates'!$D:$D,0))</f>
        <v>0</v>
      </c>
      <c r="H5604" s="50">
        <f t="shared" si="87"/>
        <v>0</v>
      </c>
    </row>
    <row r="5605" spans="1:8" hidden="1" x14ac:dyDescent="0.25">
      <c r="A5605" s="31" t="s">
        <v>2560</v>
      </c>
      <c r="B5605" s="31" t="s">
        <v>2718</v>
      </c>
      <c r="C5605" s="31" t="s">
        <v>2408</v>
      </c>
      <c r="D5605" s="47">
        <v>4.5341569999999998E-5</v>
      </c>
      <c r="E5605" s="31" t="s">
        <v>2409</v>
      </c>
      <c r="F5605" s="35" t="str">
        <f>INDEX('Crosswalk Particulates'!$B:$B,MATCH('2017 EPA Data'!A5605,'Crosswalk Particulates'!$A:$A,0))</f>
        <v>Commercial Buildings Sector</v>
      </c>
      <c r="G5605" s="39">
        <f>INDEX('Crosswalk Particulates'!$E:$E,MATCH('2017 EPA Data'!$B5605,'Crosswalk Particulates'!$D:$D,0))</f>
        <v>0</v>
      </c>
      <c r="H5605" s="50">
        <f t="shared" si="87"/>
        <v>0</v>
      </c>
    </row>
    <row r="5606" spans="1:8" hidden="1" x14ac:dyDescent="0.25">
      <c r="A5606" s="31" t="s">
        <v>2410</v>
      </c>
      <c r="B5606" s="31" t="s">
        <v>2727</v>
      </c>
      <c r="C5606" s="31" t="s">
        <v>2408</v>
      </c>
      <c r="D5606" s="47">
        <v>4.2764593999999997E-5</v>
      </c>
      <c r="E5606" s="31" t="s">
        <v>2409</v>
      </c>
      <c r="F5606" s="35" t="str">
        <f>INDEX('Crosswalk Particulates'!$B:$B,MATCH('2017 EPA Data'!A5606,'Crosswalk Particulates'!$A:$A,0))</f>
        <v>process-other-industry</v>
      </c>
      <c r="G5606" s="39">
        <f>INDEX('Crosswalk Particulates'!$E:$E,MATCH('2017 EPA Data'!$B5606,'Crosswalk Particulates'!$D:$D,0))</f>
        <v>0</v>
      </c>
      <c r="H5606" s="50">
        <f t="shared" si="87"/>
        <v>0</v>
      </c>
    </row>
    <row r="5607" spans="1:8" hidden="1" x14ac:dyDescent="0.25">
      <c r="A5607" s="31" t="s">
        <v>2560</v>
      </c>
      <c r="B5607" s="31" t="s">
        <v>2734</v>
      </c>
      <c r="C5607" s="31" t="s">
        <v>2408</v>
      </c>
      <c r="D5607" s="47">
        <v>3.990057E-5</v>
      </c>
      <c r="E5607" s="31" t="s">
        <v>2409</v>
      </c>
      <c r="F5607" s="35" t="str">
        <f>INDEX('Crosswalk Particulates'!$B:$B,MATCH('2017 EPA Data'!A5607,'Crosswalk Particulates'!$A:$A,0))</f>
        <v>Commercial Buildings Sector</v>
      </c>
      <c r="G5607" s="39">
        <f>INDEX('Crosswalk Particulates'!$E:$E,MATCH('2017 EPA Data'!$B5607,'Crosswalk Particulates'!$D:$D,0))</f>
        <v>0</v>
      </c>
      <c r="H5607" s="50">
        <f t="shared" si="87"/>
        <v>0</v>
      </c>
    </row>
    <row r="5608" spans="1:8" hidden="1" x14ac:dyDescent="0.25">
      <c r="A5608" s="31" t="s">
        <v>2614</v>
      </c>
      <c r="B5608" s="31" t="s">
        <v>2534</v>
      </c>
      <c r="C5608" s="31" t="s">
        <v>2408</v>
      </c>
      <c r="D5608" s="47">
        <v>3.6731902220000001E-5</v>
      </c>
      <c r="E5608" s="31" t="s">
        <v>2409</v>
      </c>
      <c r="F5608" s="35" t="str">
        <f>INDEX('Crosswalk Particulates'!$B:$B,MATCH('2017 EPA Data'!A5608,'Crosswalk Particulates'!$A:$A,0))</f>
        <v>Residential Buildings Sector</v>
      </c>
      <c r="G5608" s="39">
        <f>INDEX('Crosswalk Particulates'!$E:$E,MATCH('2017 EPA Data'!$B5608,'Crosswalk Particulates'!$D:$D,0))</f>
        <v>0</v>
      </c>
      <c r="H5608" s="50">
        <f t="shared" si="87"/>
        <v>0</v>
      </c>
    </row>
    <row r="5609" spans="1:8" hidden="1" x14ac:dyDescent="0.25">
      <c r="A5609" s="31" t="s">
        <v>2540</v>
      </c>
      <c r="B5609" s="31" t="s">
        <v>2734</v>
      </c>
      <c r="C5609" s="31" t="s">
        <v>2408</v>
      </c>
      <c r="D5609" s="47">
        <v>3.6000000000000001E-5</v>
      </c>
      <c r="E5609" s="31" t="s">
        <v>2409</v>
      </c>
      <c r="F5609" s="35" t="str">
        <f>INDEX('Crosswalk Particulates'!$B:$B,MATCH('2017 EPA Data'!A5609,'Crosswalk Particulates'!$A:$A,0))</f>
        <v>Electricity Sector</v>
      </c>
      <c r="G5609" s="39">
        <f>INDEX('Crosswalk Particulates'!$E:$E,MATCH('2017 EPA Data'!$B5609,'Crosswalk Particulates'!$D:$D,0))</f>
        <v>0</v>
      </c>
      <c r="H5609" s="50">
        <f t="shared" si="87"/>
        <v>0</v>
      </c>
    </row>
    <row r="5610" spans="1:8" hidden="1" x14ac:dyDescent="0.25">
      <c r="A5610" s="31" t="s">
        <v>2429</v>
      </c>
      <c r="B5610" s="31" t="s">
        <v>2767</v>
      </c>
      <c r="C5610" s="31" t="s">
        <v>2408</v>
      </c>
      <c r="D5610" s="47">
        <v>3.3437912E-5</v>
      </c>
      <c r="E5610" s="31" t="s">
        <v>2409</v>
      </c>
      <c r="F5610" s="35" t="str">
        <f>INDEX('Crosswalk Particulates'!$B:$B,MATCH('2017 EPA Data'!A5610,'Crosswalk Particulates'!$A:$A,0))</f>
        <v>process-other-industry</v>
      </c>
      <c r="G5610" s="39">
        <f>INDEX('Crosswalk Particulates'!$E:$E,MATCH('2017 EPA Data'!$B5610,'Crosswalk Particulates'!$D:$D,0))</f>
        <v>0</v>
      </c>
      <c r="H5610" s="50">
        <f t="shared" si="87"/>
        <v>0</v>
      </c>
    </row>
    <row r="5611" spans="1:8" hidden="1" x14ac:dyDescent="0.25">
      <c r="A5611" s="31" t="s">
        <v>2446</v>
      </c>
      <c r="B5611" s="31" t="s">
        <v>2566</v>
      </c>
      <c r="C5611" s="31" t="s">
        <v>2408</v>
      </c>
      <c r="D5611" s="47">
        <v>3.0000000000000001E-5</v>
      </c>
      <c r="E5611" s="31" t="s">
        <v>2409</v>
      </c>
      <c r="F5611" s="35" t="str">
        <f>INDEX('Crosswalk Particulates'!$B:$B,MATCH('2017 EPA Data'!A5611,'Crosswalk Particulates'!$A:$A,0))</f>
        <v>process-other-industry</v>
      </c>
      <c r="G5611" s="39">
        <f>INDEX('Crosswalk Particulates'!$E:$E,MATCH('2017 EPA Data'!$B5611,'Crosswalk Particulates'!$D:$D,0))</f>
        <v>0</v>
      </c>
      <c r="H5611" s="50">
        <f t="shared" si="87"/>
        <v>0</v>
      </c>
    </row>
    <row r="5612" spans="1:8" hidden="1" x14ac:dyDescent="0.25">
      <c r="A5612" s="31" t="s">
        <v>2483</v>
      </c>
      <c r="B5612" s="31" t="s">
        <v>2740</v>
      </c>
      <c r="C5612" s="31" t="s">
        <v>2408</v>
      </c>
      <c r="D5612" s="47">
        <v>2.8103860000000001E-5</v>
      </c>
      <c r="E5612" s="31" t="s">
        <v>2409</v>
      </c>
      <c r="F5612" s="35" t="str">
        <f>INDEX('Crosswalk Particulates'!$B:$B,MATCH('2017 EPA Data'!A5612,'Crosswalk Particulates'!$A:$A,0))</f>
        <v>process-ngps-industry</v>
      </c>
      <c r="G5612" s="39">
        <f>INDEX('Crosswalk Particulates'!$E:$E,MATCH('2017 EPA Data'!$B5612,'Crosswalk Particulates'!$D:$D,0))</f>
        <v>0</v>
      </c>
      <c r="H5612" s="50">
        <f t="shared" si="87"/>
        <v>0</v>
      </c>
    </row>
    <row r="5613" spans="1:8" hidden="1" x14ac:dyDescent="0.25">
      <c r="A5613" s="31" t="s">
        <v>2437</v>
      </c>
      <c r="B5613" s="31" t="s">
        <v>2653</v>
      </c>
      <c r="C5613" s="31" t="s">
        <v>2408</v>
      </c>
      <c r="D5613" s="47">
        <v>2.796615E-5</v>
      </c>
      <c r="E5613" s="31" t="s">
        <v>2409</v>
      </c>
      <c r="F5613" s="35" t="str">
        <f>INDEX('Crosswalk Particulates'!$B:$B,MATCH('2017 EPA Data'!A5613,'Crosswalk Particulates'!$A:$A,0))</f>
        <v>process-other-industry</v>
      </c>
      <c r="G5613" s="39">
        <f>INDEX('Crosswalk Particulates'!$E:$E,MATCH('2017 EPA Data'!$B5613,'Crosswalk Particulates'!$D:$D,0))</f>
        <v>0</v>
      </c>
      <c r="H5613" s="50">
        <f t="shared" si="87"/>
        <v>0</v>
      </c>
    </row>
    <row r="5614" spans="1:8" hidden="1" x14ac:dyDescent="0.25">
      <c r="A5614" s="31" t="s">
        <v>2437</v>
      </c>
      <c r="B5614" s="31" t="s">
        <v>2541</v>
      </c>
      <c r="C5614" s="31" t="s">
        <v>2408</v>
      </c>
      <c r="D5614" s="47">
        <v>2.5400000000000001E-5</v>
      </c>
      <c r="E5614" s="31" t="s">
        <v>2409</v>
      </c>
      <c r="F5614" s="35" t="str">
        <f>INDEX('Crosswalk Particulates'!$B:$B,MATCH('2017 EPA Data'!A5614,'Crosswalk Particulates'!$A:$A,0))</f>
        <v>process-other-industry</v>
      </c>
      <c r="G5614" s="39">
        <f>INDEX('Crosswalk Particulates'!$E:$E,MATCH('2017 EPA Data'!$B5614,'Crosswalk Particulates'!$D:$D,0))</f>
        <v>0</v>
      </c>
      <c r="H5614" s="50">
        <f t="shared" si="87"/>
        <v>0</v>
      </c>
    </row>
    <row r="5615" spans="1:8" hidden="1" x14ac:dyDescent="0.25">
      <c r="A5615" s="31" t="s">
        <v>2476</v>
      </c>
      <c r="B5615" s="31" t="s">
        <v>2550</v>
      </c>
      <c r="C5615" s="31" t="s">
        <v>2408</v>
      </c>
      <c r="D5615" s="47">
        <v>2.48E-5</v>
      </c>
      <c r="E5615" s="31" t="s">
        <v>2409</v>
      </c>
      <c r="F5615" s="35" t="str">
        <f>INDEX('Crosswalk Particulates'!$B:$B,MATCH('2017 EPA Data'!A5615,'Crosswalk Particulates'!$A:$A,0))</f>
        <v>process-other-industry</v>
      </c>
      <c r="G5615" s="39">
        <f>INDEX('Crosswalk Particulates'!$E:$E,MATCH('2017 EPA Data'!$B5615,'Crosswalk Particulates'!$D:$D,0))</f>
        <v>0</v>
      </c>
      <c r="H5615" s="50">
        <f t="shared" si="87"/>
        <v>0</v>
      </c>
    </row>
    <row r="5616" spans="1:8" hidden="1" x14ac:dyDescent="0.25">
      <c r="A5616" s="31" t="s">
        <v>2614</v>
      </c>
      <c r="B5616" s="31" t="s">
        <v>2566</v>
      </c>
      <c r="C5616" s="31" t="s">
        <v>2408</v>
      </c>
      <c r="D5616" s="47">
        <v>2.2882168579999998E-5</v>
      </c>
      <c r="E5616" s="31" t="s">
        <v>2409</v>
      </c>
      <c r="F5616" s="35" t="str">
        <f>INDEX('Crosswalk Particulates'!$B:$B,MATCH('2017 EPA Data'!A5616,'Crosswalk Particulates'!$A:$A,0))</f>
        <v>Residential Buildings Sector</v>
      </c>
      <c r="G5616" s="39">
        <f>INDEX('Crosswalk Particulates'!$E:$E,MATCH('2017 EPA Data'!$B5616,'Crosswalk Particulates'!$D:$D,0))</f>
        <v>0</v>
      </c>
      <c r="H5616" s="50">
        <f t="shared" si="87"/>
        <v>0</v>
      </c>
    </row>
    <row r="5617" spans="1:8" hidden="1" x14ac:dyDescent="0.25">
      <c r="A5617" s="31" t="s">
        <v>2444</v>
      </c>
      <c r="B5617" s="31" t="s">
        <v>2623</v>
      </c>
      <c r="D5617" s="47">
        <v>2.2779600000000001E-5</v>
      </c>
      <c r="E5617" s="31" t="s">
        <v>2413</v>
      </c>
      <c r="F5617" s="35" t="str">
        <f>INDEX('Crosswalk Particulates'!$B:$B,MATCH('2017 EPA Data'!A5617,'Crosswalk Particulates'!$A:$A,0))</f>
        <v>process-other-industry</v>
      </c>
      <c r="G5617" s="39">
        <f>INDEX('Crosswalk Particulates'!$E:$E,MATCH('2017 EPA Data'!$B5617,'Crosswalk Particulates'!$D:$D,0))</f>
        <v>0</v>
      </c>
      <c r="H5617" s="50">
        <f t="shared" si="87"/>
        <v>20.665330079560199</v>
      </c>
    </row>
    <row r="5618" spans="1:8" hidden="1" x14ac:dyDescent="0.25">
      <c r="A5618" s="31" t="s">
        <v>2493</v>
      </c>
      <c r="B5618" s="31" t="s">
        <v>2542</v>
      </c>
      <c r="C5618" s="31" t="s">
        <v>2408</v>
      </c>
      <c r="D5618" s="47">
        <v>1.9877460000000001E-5</v>
      </c>
      <c r="E5618" s="31" t="s">
        <v>2409</v>
      </c>
      <c r="F5618" s="35" t="str">
        <f>INDEX('Crosswalk Particulates'!$B:$B,MATCH('2017 EPA Data'!A5618,'Crosswalk Particulates'!$A:$A,0))</f>
        <v>process-other-industry</v>
      </c>
      <c r="G5618" s="39">
        <f>INDEX('Crosswalk Particulates'!$E:$E,MATCH('2017 EPA Data'!$B5618,'Crosswalk Particulates'!$D:$D,0))</f>
        <v>0</v>
      </c>
      <c r="H5618" s="50">
        <f t="shared" si="87"/>
        <v>0</v>
      </c>
    </row>
    <row r="5619" spans="1:8" hidden="1" x14ac:dyDescent="0.25">
      <c r="A5619" s="31" t="s">
        <v>2560</v>
      </c>
      <c r="B5619" s="31" t="s">
        <v>2626</v>
      </c>
      <c r="C5619" s="31" t="s">
        <v>2408</v>
      </c>
      <c r="D5619" s="47">
        <v>1.9680000000000001E-5</v>
      </c>
      <c r="E5619" s="31" t="s">
        <v>2409</v>
      </c>
      <c r="F5619" s="35" t="str">
        <f>INDEX('Crosswalk Particulates'!$B:$B,MATCH('2017 EPA Data'!A5619,'Crosswalk Particulates'!$A:$A,0))</f>
        <v>Commercial Buildings Sector</v>
      </c>
      <c r="G5619" s="39">
        <f>INDEX('Crosswalk Particulates'!$E:$E,MATCH('2017 EPA Data'!$B5619,'Crosswalk Particulates'!$D:$D,0))</f>
        <v>0</v>
      </c>
      <c r="H5619" s="50">
        <f t="shared" si="87"/>
        <v>0</v>
      </c>
    </row>
    <row r="5620" spans="1:8" hidden="1" x14ac:dyDescent="0.25">
      <c r="A5620" s="31" t="s">
        <v>2523</v>
      </c>
      <c r="B5620" s="31" t="s">
        <v>2714</v>
      </c>
      <c r="C5620" s="31" t="s">
        <v>2408</v>
      </c>
      <c r="D5620" s="47">
        <v>1.9300000000000002E-5</v>
      </c>
      <c r="E5620" s="31" t="s">
        <v>2409</v>
      </c>
      <c r="F5620" s="35" t="str">
        <f>INDEX('Crosswalk Particulates'!$B:$B,MATCH('2017 EPA Data'!A5620,'Crosswalk Particulates'!$A:$A,0))</f>
        <v>industry-fuel-other</v>
      </c>
      <c r="G5620" s="39">
        <f>INDEX('Crosswalk Particulates'!$E:$E,MATCH('2017 EPA Data'!$B5620,'Crosswalk Particulates'!$D:$D,0))</f>
        <v>0</v>
      </c>
      <c r="H5620" s="50">
        <f t="shared" si="87"/>
        <v>0</v>
      </c>
    </row>
    <row r="5621" spans="1:8" hidden="1" x14ac:dyDescent="0.25">
      <c r="A5621" s="31" t="s">
        <v>2438</v>
      </c>
      <c r="B5621" s="31" t="s">
        <v>2718</v>
      </c>
      <c r="C5621" s="31" t="s">
        <v>2408</v>
      </c>
      <c r="D5621" s="47">
        <v>1.8114E-5</v>
      </c>
      <c r="E5621" s="31" t="s">
        <v>2409</v>
      </c>
      <c r="F5621" s="35" t="str">
        <f>INDEX('Crosswalk Particulates'!$B:$B,MATCH('2017 EPA Data'!A5621,'Crosswalk Particulates'!$A:$A,0))</f>
        <v>process-other-industry</v>
      </c>
      <c r="G5621" s="39">
        <f>INDEX('Crosswalk Particulates'!$E:$E,MATCH('2017 EPA Data'!$B5621,'Crosswalk Particulates'!$D:$D,0))</f>
        <v>0</v>
      </c>
      <c r="H5621" s="50">
        <f t="shared" si="87"/>
        <v>0</v>
      </c>
    </row>
    <row r="5622" spans="1:8" hidden="1" x14ac:dyDescent="0.25">
      <c r="A5622" s="31" t="s">
        <v>2509</v>
      </c>
      <c r="B5622" s="31" t="s">
        <v>2631</v>
      </c>
      <c r="C5622" s="31" t="s">
        <v>2408</v>
      </c>
      <c r="D5622" s="47">
        <v>1.8E-5</v>
      </c>
      <c r="E5622" s="31" t="s">
        <v>2409</v>
      </c>
      <c r="F5622" s="35" t="str">
        <f>INDEX('Crosswalk Particulates'!$B:$B,MATCH('2017 EPA Data'!A5622,'Crosswalk Particulates'!$A:$A,0))</f>
        <v>Other-EPA</v>
      </c>
      <c r="G5622" s="39">
        <f>INDEX('Crosswalk Particulates'!$E:$E,MATCH('2017 EPA Data'!$B5622,'Crosswalk Particulates'!$D:$D,0))</f>
        <v>0</v>
      </c>
      <c r="H5622" s="50">
        <f t="shared" si="87"/>
        <v>0</v>
      </c>
    </row>
    <row r="5623" spans="1:8" hidden="1" x14ac:dyDescent="0.25">
      <c r="A5623" s="31" t="s">
        <v>2509</v>
      </c>
      <c r="B5623" s="31" t="s">
        <v>2654</v>
      </c>
      <c r="C5623" s="31" t="s">
        <v>2408</v>
      </c>
      <c r="D5623" s="47">
        <v>1.8E-5</v>
      </c>
      <c r="E5623" s="31" t="s">
        <v>2409</v>
      </c>
      <c r="F5623" s="35" t="str">
        <f>INDEX('Crosswalk Particulates'!$B:$B,MATCH('2017 EPA Data'!A5623,'Crosswalk Particulates'!$A:$A,0))</f>
        <v>Other-EPA</v>
      </c>
      <c r="G5623" s="39">
        <f>INDEX('Crosswalk Particulates'!$E:$E,MATCH('2017 EPA Data'!$B5623,'Crosswalk Particulates'!$D:$D,0))</f>
        <v>0</v>
      </c>
      <c r="H5623" s="50">
        <f t="shared" si="87"/>
        <v>0</v>
      </c>
    </row>
    <row r="5624" spans="1:8" hidden="1" x14ac:dyDescent="0.25">
      <c r="A5624" s="31" t="s">
        <v>2614</v>
      </c>
      <c r="B5624" s="31" t="s">
        <v>2527</v>
      </c>
      <c r="C5624" s="31" t="s">
        <v>2408</v>
      </c>
      <c r="D5624" s="47">
        <v>1.6258382940000001E-5</v>
      </c>
      <c r="E5624" s="31" t="s">
        <v>2409</v>
      </c>
      <c r="F5624" s="35" t="str">
        <f>INDEX('Crosswalk Particulates'!$B:$B,MATCH('2017 EPA Data'!A5624,'Crosswalk Particulates'!$A:$A,0))</f>
        <v>Residential Buildings Sector</v>
      </c>
      <c r="G5624" s="39">
        <f>INDEX('Crosswalk Particulates'!$E:$E,MATCH('2017 EPA Data'!$B5624,'Crosswalk Particulates'!$D:$D,0))</f>
        <v>0</v>
      </c>
      <c r="H5624" s="50">
        <f t="shared" si="87"/>
        <v>0</v>
      </c>
    </row>
    <row r="5625" spans="1:8" hidden="1" x14ac:dyDescent="0.25">
      <c r="A5625" s="31" t="s">
        <v>2486</v>
      </c>
      <c r="B5625" s="31" t="s">
        <v>2631</v>
      </c>
      <c r="C5625" s="31" t="s">
        <v>2408</v>
      </c>
      <c r="D5625" s="47">
        <v>1.5800000000000001E-5</v>
      </c>
      <c r="E5625" s="31" t="s">
        <v>2409</v>
      </c>
      <c r="F5625" s="35" t="str">
        <f>INDEX('Crosswalk Particulates'!$B:$B,MATCH('2017 EPA Data'!A5625,'Crosswalk Particulates'!$A:$A,0))</f>
        <v>process-other-industry</v>
      </c>
      <c r="G5625" s="39">
        <f>INDEX('Crosswalk Particulates'!$E:$E,MATCH('2017 EPA Data'!$B5625,'Crosswalk Particulates'!$D:$D,0))</f>
        <v>0</v>
      </c>
      <c r="H5625" s="50">
        <f t="shared" si="87"/>
        <v>0</v>
      </c>
    </row>
    <row r="5626" spans="1:8" hidden="1" x14ac:dyDescent="0.25">
      <c r="A5626" s="31" t="s">
        <v>2523</v>
      </c>
      <c r="B5626" s="31" t="s">
        <v>2734</v>
      </c>
      <c r="C5626" s="31" t="s">
        <v>2408</v>
      </c>
      <c r="D5626" s="47">
        <v>1.325E-5</v>
      </c>
      <c r="E5626" s="31" t="s">
        <v>2409</v>
      </c>
      <c r="F5626" s="35" t="str">
        <f>INDEX('Crosswalk Particulates'!$B:$B,MATCH('2017 EPA Data'!A5626,'Crosswalk Particulates'!$A:$A,0))</f>
        <v>industry-fuel-other</v>
      </c>
      <c r="G5626" s="39">
        <f>INDEX('Crosswalk Particulates'!$E:$E,MATCH('2017 EPA Data'!$B5626,'Crosswalk Particulates'!$D:$D,0))</f>
        <v>0</v>
      </c>
      <c r="H5626" s="50">
        <f t="shared" si="87"/>
        <v>0</v>
      </c>
    </row>
    <row r="5627" spans="1:8" hidden="1" x14ac:dyDescent="0.25">
      <c r="A5627" s="31" t="s">
        <v>2614</v>
      </c>
      <c r="B5627" s="31" t="s">
        <v>2749</v>
      </c>
      <c r="C5627" s="31" t="s">
        <v>2408</v>
      </c>
      <c r="D5627" s="47">
        <v>1.3247571279999999E-5</v>
      </c>
      <c r="E5627" s="31" t="s">
        <v>2409</v>
      </c>
      <c r="F5627" s="35" t="str">
        <f>INDEX('Crosswalk Particulates'!$B:$B,MATCH('2017 EPA Data'!A5627,'Crosswalk Particulates'!$A:$A,0))</f>
        <v>Residential Buildings Sector</v>
      </c>
      <c r="G5627" s="39">
        <f>INDEX('Crosswalk Particulates'!$E:$E,MATCH('2017 EPA Data'!$B5627,'Crosswalk Particulates'!$D:$D,0))</f>
        <v>0</v>
      </c>
      <c r="H5627" s="50">
        <f t="shared" si="87"/>
        <v>0</v>
      </c>
    </row>
    <row r="5628" spans="1:8" hidden="1" x14ac:dyDescent="0.25">
      <c r="A5628" s="31" t="s">
        <v>2523</v>
      </c>
      <c r="B5628" s="31" t="s">
        <v>2752</v>
      </c>
      <c r="C5628" s="31" t="s">
        <v>2408</v>
      </c>
      <c r="D5628" s="47">
        <v>1.3224000000000001E-5</v>
      </c>
      <c r="E5628" s="31" t="s">
        <v>2409</v>
      </c>
      <c r="F5628" s="35" t="str">
        <f>INDEX('Crosswalk Particulates'!$B:$B,MATCH('2017 EPA Data'!A5628,'Crosswalk Particulates'!$A:$A,0))</f>
        <v>industry-fuel-other</v>
      </c>
      <c r="G5628" s="39">
        <f>INDEX('Crosswalk Particulates'!$E:$E,MATCH('2017 EPA Data'!$B5628,'Crosswalk Particulates'!$D:$D,0))</f>
        <v>0</v>
      </c>
      <c r="H5628" s="50">
        <f t="shared" si="87"/>
        <v>0</v>
      </c>
    </row>
    <row r="5629" spans="1:8" hidden="1" x14ac:dyDescent="0.25">
      <c r="A5629" s="31" t="s">
        <v>2438</v>
      </c>
      <c r="B5629" s="31" t="s">
        <v>2734</v>
      </c>
      <c r="C5629" s="31" t="s">
        <v>2408</v>
      </c>
      <c r="D5629" s="47">
        <v>1.3020000000000001E-5</v>
      </c>
      <c r="E5629" s="31" t="s">
        <v>2409</v>
      </c>
      <c r="F5629" s="35" t="str">
        <f>INDEX('Crosswalk Particulates'!$B:$B,MATCH('2017 EPA Data'!A5629,'Crosswalk Particulates'!$A:$A,0))</f>
        <v>process-other-industry</v>
      </c>
      <c r="G5629" s="39">
        <f>INDEX('Crosswalk Particulates'!$E:$E,MATCH('2017 EPA Data'!$B5629,'Crosswalk Particulates'!$D:$D,0))</f>
        <v>0</v>
      </c>
      <c r="H5629" s="50">
        <f t="shared" si="87"/>
        <v>0</v>
      </c>
    </row>
    <row r="5630" spans="1:8" hidden="1" x14ac:dyDescent="0.25">
      <c r="A5630" s="31" t="s">
        <v>2523</v>
      </c>
      <c r="B5630" s="31" t="s">
        <v>2626</v>
      </c>
      <c r="C5630" s="31" t="s">
        <v>2408</v>
      </c>
      <c r="D5630" s="47">
        <v>1.20562E-5</v>
      </c>
      <c r="E5630" s="31" t="s">
        <v>2409</v>
      </c>
      <c r="F5630" s="35" t="str">
        <f>INDEX('Crosswalk Particulates'!$B:$B,MATCH('2017 EPA Data'!A5630,'Crosswalk Particulates'!$A:$A,0))</f>
        <v>industry-fuel-other</v>
      </c>
      <c r="G5630" s="39">
        <f>INDEX('Crosswalk Particulates'!$E:$E,MATCH('2017 EPA Data'!$B5630,'Crosswalk Particulates'!$D:$D,0))</f>
        <v>0</v>
      </c>
      <c r="H5630" s="50">
        <f t="shared" si="87"/>
        <v>0</v>
      </c>
    </row>
    <row r="5631" spans="1:8" hidden="1" x14ac:dyDescent="0.25">
      <c r="A5631" s="31" t="s">
        <v>2560</v>
      </c>
      <c r="B5631" s="31" t="s">
        <v>2526</v>
      </c>
      <c r="C5631" s="31" t="s">
        <v>2408</v>
      </c>
      <c r="D5631" s="47">
        <v>1.1447999999999999E-5</v>
      </c>
      <c r="E5631" s="31" t="s">
        <v>2409</v>
      </c>
      <c r="F5631" s="35" t="str">
        <f>INDEX('Crosswalk Particulates'!$B:$B,MATCH('2017 EPA Data'!A5631,'Crosswalk Particulates'!$A:$A,0))</f>
        <v>Commercial Buildings Sector</v>
      </c>
      <c r="G5631" s="39">
        <f>INDEX('Crosswalk Particulates'!$E:$E,MATCH('2017 EPA Data'!$B5631,'Crosswalk Particulates'!$D:$D,0))</f>
        <v>0</v>
      </c>
      <c r="H5631" s="50">
        <f t="shared" si="87"/>
        <v>0</v>
      </c>
    </row>
    <row r="5632" spans="1:8" hidden="1" x14ac:dyDescent="0.25">
      <c r="A5632" s="31" t="s">
        <v>2473</v>
      </c>
      <c r="B5632" s="31" t="s">
        <v>2652</v>
      </c>
      <c r="C5632" s="31" t="s">
        <v>2408</v>
      </c>
      <c r="D5632" s="47">
        <v>1.09675E-5</v>
      </c>
      <c r="E5632" s="31" t="s">
        <v>2409</v>
      </c>
      <c r="F5632" s="35" t="str">
        <f>INDEX('Crosswalk Particulates'!$B:$B,MATCH('2017 EPA Data'!A5632,'Crosswalk Particulates'!$A:$A,0))</f>
        <v>Commercial Buildings Sector</v>
      </c>
      <c r="G5632" s="39">
        <f>INDEX('Crosswalk Particulates'!$E:$E,MATCH('2017 EPA Data'!$B5632,'Crosswalk Particulates'!$D:$D,0))</f>
        <v>0</v>
      </c>
      <c r="H5632" s="50">
        <f t="shared" si="87"/>
        <v>0</v>
      </c>
    </row>
    <row r="5633" spans="1:8" hidden="1" x14ac:dyDescent="0.25">
      <c r="A5633" s="31" t="s">
        <v>2437</v>
      </c>
      <c r="B5633" s="31" t="s">
        <v>2544</v>
      </c>
      <c r="C5633" s="31" t="s">
        <v>2408</v>
      </c>
      <c r="D5633" s="47">
        <v>1.08E-5</v>
      </c>
      <c r="E5633" s="31" t="s">
        <v>2409</v>
      </c>
      <c r="F5633" s="35" t="str">
        <f>INDEX('Crosswalk Particulates'!$B:$B,MATCH('2017 EPA Data'!A5633,'Crosswalk Particulates'!$A:$A,0))</f>
        <v>process-other-industry</v>
      </c>
      <c r="G5633" s="39">
        <f>INDEX('Crosswalk Particulates'!$E:$E,MATCH('2017 EPA Data'!$B5633,'Crosswalk Particulates'!$D:$D,0))</f>
        <v>0</v>
      </c>
      <c r="H5633" s="50">
        <f t="shared" si="87"/>
        <v>0</v>
      </c>
    </row>
    <row r="5634" spans="1:8" hidden="1" x14ac:dyDescent="0.25">
      <c r="A5634" s="31" t="s">
        <v>2444</v>
      </c>
      <c r="B5634" s="31" t="s">
        <v>2719</v>
      </c>
      <c r="C5634" s="31" t="s">
        <v>2408</v>
      </c>
      <c r="D5634" s="47">
        <v>1.0000000000000001E-5</v>
      </c>
      <c r="E5634" s="31" t="s">
        <v>2409</v>
      </c>
      <c r="F5634" s="35" t="str">
        <f>INDEX('Crosswalk Particulates'!$B:$B,MATCH('2017 EPA Data'!A5634,'Crosswalk Particulates'!$A:$A,0))</f>
        <v>process-other-industry</v>
      </c>
      <c r="G5634" s="39">
        <f>INDEX('Crosswalk Particulates'!$E:$E,MATCH('2017 EPA Data'!$B5634,'Crosswalk Particulates'!$D:$D,0))</f>
        <v>0</v>
      </c>
      <c r="H5634" s="50">
        <f t="shared" si="87"/>
        <v>0</v>
      </c>
    </row>
    <row r="5635" spans="1:8" hidden="1" x14ac:dyDescent="0.25">
      <c r="A5635" s="31" t="s">
        <v>2538</v>
      </c>
      <c r="B5635" s="31" t="s">
        <v>2674</v>
      </c>
      <c r="C5635" s="31" t="s">
        <v>2408</v>
      </c>
      <c r="D5635" s="47">
        <v>1.0000000000000001E-5</v>
      </c>
      <c r="E5635" s="31" t="s">
        <v>2409</v>
      </c>
      <c r="F5635" s="35" t="str">
        <f>INDEX('Crosswalk Particulates'!$B:$B,MATCH('2017 EPA Data'!A5635,'Crosswalk Particulates'!$A:$A,0))</f>
        <v>process-mining-industry</v>
      </c>
      <c r="G5635" s="39">
        <f>INDEX('Crosswalk Particulates'!$E:$E,MATCH('2017 EPA Data'!$B5635,'Crosswalk Particulates'!$D:$D,0))</f>
        <v>0</v>
      </c>
      <c r="H5635" s="50">
        <f t="shared" si="87"/>
        <v>0</v>
      </c>
    </row>
    <row r="5636" spans="1:8" hidden="1" x14ac:dyDescent="0.25">
      <c r="A5636" s="31" t="s">
        <v>2546</v>
      </c>
      <c r="B5636" s="31" t="s">
        <v>2641</v>
      </c>
      <c r="C5636" s="31" t="s">
        <v>2408</v>
      </c>
      <c r="D5636" s="47">
        <v>9.5835150999999999E-6</v>
      </c>
      <c r="E5636" s="31" t="s">
        <v>2409</v>
      </c>
      <c r="F5636" s="35" t="str">
        <f>INDEX('Crosswalk Particulates'!$B:$B,MATCH('2017 EPA Data'!A5636,'Crosswalk Particulates'!$A:$A,0))</f>
        <v>Commercial Buildings Sector</v>
      </c>
      <c r="G5636" s="39">
        <f>INDEX('Crosswalk Particulates'!$E:$E,MATCH('2017 EPA Data'!$B5636,'Crosswalk Particulates'!$D:$D,0))</f>
        <v>0</v>
      </c>
      <c r="H5636" s="50">
        <f t="shared" ref="H5636:H5699" si="88">IF(E5636="TON",D5636/metricton_to_shortton,0)*10^6</f>
        <v>0</v>
      </c>
    </row>
    <row r="5637" spans="1:8" hidden="1" x14ac:dyDescent="0.25">
      <c r="A5637" s="31" t="s">
        <v>2423</v>
      </c>
      <c r="B5637" s="31" t="s">
        <v>2513</v>
      </c>
      <c r="C5637" s="31" t="s">
        <v>2514</v>
      </c>
      <c r="D5637" s="47">
        <v>9.5505900000000007E-6</v>
      </c>
      <c r="E5637" s="31" t="s">
        <v>2409</v>
      </c>
      <c r="F5637" s="35" t="str">
        <f>INDEX('Crosswalk Particulates'!$B:$B,MATCH('2017 EPA Data'!A5637,'Crosswalk Particulates'!$A:$A,0))</f>
        <v>Other-EPA</v>
      </c>
      <c r="G5637" s="39">
        <f>INDEX('Crosswalk Particulates'!$E:$E,MATCH('2017 EPA Data'!$B5637,'Crosswalk Particulates'!$D:$D,0))</f>
        <v>0</v>
      </c>
      <c r="H5637" s="50">
        <f t="shared" si="88"/>
        <v>0</v>
      </c>
    </row>
    <row r="5638" spans="1:8" hidden="1" x14ac:dyDescent="0.25">
      <c r="A5638" s="31" t="s">
        <v>2473</v>
      </c>
      <c r="B5638" s="31" t="s">
        <v>2604</v>
      </c>
      <c r="C5638" s="31" t="s">
        <v>2408</v>
      </c>
      <c r="D5638" s="47">
        <v>7.2261829999999997E-6</v>
      </c>
      <c r="E5638" s="31" t="s">
        <v>2409</v>
      </c>
      <c r="F5638" s="35" t="str">
        <f>INDEX('Crosswalk Particulates'!$B:$B,MATCH('2017 EPA Data'!A5638,'Crosswalk Particulates'!$A:$A,0))</f>
        <v>Commercial Buildings Sector</v>
      </c>
      <c r="G5638" s="39">
        <f>INDEX('Crosswalk Particulates'!$E:$E,MATCH('2017 EPA Data'!$B5638,'Crosswalk Particulates'!$D:$D,0))</f>
        <v>0</v>
      </c>
      <c r="H5638" s="50">
        <f t="shared" si="88"/>
        <v>0</v>
      </c>
    </row>
    <row r="5639" spans="1:8" hidden="1" x14ac:dyDescent="0.25">
      <c r="A5639" s="31" t="s">
        <v>2493</v>
      </c>
      <c r="B5639" s="31" t="s">
        <v>2628</v>
      </c>
      <c r="C5639" s="31" t="s">
        <v>2408</v>
      </c>
      <c r="D5639" s="47">
        <v>6.6649600000000003E-6</v>
      </c>
      <c r="E5639" s="31" t="s">
        <v>2409</v>
      </c>
      <c r="F5639" s="35" t="str">
        <f>INDEX('Crosswalk Particulates'!$B:$B,MATCH('2017 EPA Data'!A5639,'Crosswalk Particulates'!$A:$A,0))</f>
        <v>process-other-industry</v>
      </c>
      <c r="G5639" s="39">
        <f>INDEX('Crosswalk Particulates'!$E:$E,MATCH('2017 EPA Data'!$B5639,'Crosswalk Particulates'!$D:$D,0))</f>
        <v>0</v>
      </c>
      <c r="H5639" s="50">
        <f t="shared" si="88"/>
        <v>0</v>
      </c>
    </row>
    <row r="5640" spans="1:8" hidden="1" x14ac:dyDescent="0.25">
      <c r="A5640" s="31" t="s">
        <v>2410</v>
      </c>
      <c r="B5640" s="31" t="s">
        <v>2622</v>
      </c>
      <c r="C5640" s="31" t="s">
        <v>2408</v>
      </c>
      <c r="D5640" s="47">
        <v>5.8200000000000002E-6</v>
      </c>
      <c r="E5640" s="31" t="s">
        <v>2409</v>
      </c>
      <c r="F5640" s="35" t="str">
        <f>INDEX('Crosswalk Particulates'!$B:$B,MATCH('2017 EPA Data'!A5640,'Crosswalk Particulates'!$A:$A,0))</f>
        <v>process-other-industry</v>
      </c>
      <c r="G5640" s="39">
        <f>INDEX('Crosswalk Particulates'!$E:$E,MATCH('2017 EPA Data'!$B5640,'Crosswalk Particulates'!$D:$D,0))</f>
        <v>0</v>
      </c>
      <c r="H5640" s="50">
        <f t="shared" si="88"/>
        <v>0</v>
      </c>
    </row>
    <row r="5641" spans="1:8" hidden="1" x14ac:dyDescent="0.25">
      <c r="A5641" s="31" t="s">
        <v>2442</v>
      </c>
      <c r="B5641" s="31" t="s">
        <v>2545</v>
      </c>
      <c r="C5641" s="31" t="s">
        <v>2408</v>
      </c>
      <c r="D5641" s="47">
        <v>5.7725999999999996E-6</v>
      </c>
      <c r="E5641" s="31" t="s">
        <v>2409</v>
      </c>
      <c r="F5641" s="35" t="str">
        <f>INDEX('Crosswalk Particulates'!$B:$B,MATCH('2017 EPA Data'!A5641,'Crosswalk Particulates'!$A:$A,0))</f>
        <v>industry-fuel-natural gas</v>
      </c>
      <c r="G5641" s="39">
        <f>INDEX('Crosswalk Particulates'!$E:$E,MATCH('2017 EPA Data'!$B5641,'Crosswalk Particulates'!$D:$D,0))</f>
        <v>0</v>
      </c>
      <c r="H5641" s="50">
        <f t="shared" si="88"/>
        <v>0</v>
      </c>
    </row>
    <row r="5642" spans="1:8" hidden="1" x14ac:dyDescent="0.25">
      <c r="A5642" s="31" t="s">
        <v>2486</v>
      </c>
      <c r="B5642" s="31" t="s">
        <v>2550</v>
      </c>
      <c r="C5642" s="31" t="s">
        <v>2408</v>
      </c>
      <c r="D5642" s="47">
        <v>5.4500000000000003E-6</v>
      </c>
      <c r="E5642" s="31" t="s">
        <v>2409</v>
      </c>
      <c r="F5642" s="35" t="str">
        <f>INDEX('Crosswalk Particulates'!$B:$B,MATCH('2017 EPA Data'!A5642,'Crosswalk Particulates'!$A:$A,0))</f>
        <v>process-other-industry</v>
      </c>
      <c r="G5642" s="39">
        <f>INDEX('Crosswalk Particulates'!$E:$E,MATCH('2017 EPA Data'!$B5642,'Crosswalk Particulates'!$D:$D,0))</f>
        <v>0</v>
      </c>
      <c r="H5642" s="50">
        <f t="shared" si="88"/>
        <v>0</v>
      </c>
    </row>
    <row r="5643" spans="1:8" hidden="1" x14ac:dyDescent="0.25">
      <c r="A5643" s="31" t="s">
        <v>2493</v>
      </c>
      <c r="B5643" s="31" t="s">
        <v>2729</v>
      </c>
      <c r="C5643" s="31" t="s">
        <v>2408</v>
      </c>
      <c r="D5643" s="47">
        <v>4.792E-6</v>
      </c>
      <c r="E5643" s="31" t="s">
        <v>2409</v>
      </c>
      <c r="F5643" s="35" t="str">
        <f>INDEX('Crosswalk Particulates'!$B:$B,MATCH('2017 EPA Data'!A5643,'Crosswalk Particulates'!$A:$A,0))</f>
        <v>process-other-industry</v>
      </c>
      <c r="G5643" s="39">
        <f>INDEX('Crosswalk Particulates'!$E:$E,MATCH('2017 EPA Data'!$B5643,'Crosswalk Particulates'!$D:$D,0))</f>
        <v>0</v>
      </c>
      <c r="H5643" s="50">
        <f t="shared" si="88"/>
        <v>0</v>
      </c>
    </row>
    <row r="5644" spans="1:8" hidden="1" x14ac:dyDescent="0.25">
      <c r="A5644" s="31" t="s">
        <v>2523</v>
      </c>
      <c r="B5644" s="31" t="s">
        <v>2699</v>
      </c>
      <c r="C5644" s="31" t="s">
        <v>2408</v>
      </c>
      <c r="D5644" s="47">
        <v>3.32E-6</v>
      </c>
      <c r="E5644" s="31" t="s">
        <v>2409</v>
      </c>
      <c r="F5644" s="35" t="str">
        <f>INDEX('Crosswalk Particulates'!$B:$B,MATCH('2017 EPA Data'!A5644,'Crosswalk Particulates'!$A:$A,0))</f>
        <v>industry-fuel-other</v>
      </c>
      <c r="G5644" s="39">
        <f>INDEX('Crosswalk Particulates'!$E:$E,MATCH('2017 EPA Data'!$B5644,'Crosswalk Particulates'!$D:$D,0))</f>
        <v>0</v>
      </c>
      <c r="H5644" s="50">
        <f t="shared" si="88"/>
        <v>0</v>
      </c>
    </row>
    <row r="5645" spans="1:8" hidden="1" x14ac:dyDescent="0.25">
      <c r="A5645" s="31" t="s">
        <v>2523</v>
      </c>
      <c r="B5645" s="31" t="s">
        <v>2669</v>
      </c>
      <c r="C5645" s="31" t="s">
        <v>2408</v>
      </c>
      <c r="D5645" s="47">
        <v>3.1599999999999998E-6</v>
      </c>
      <c r="E5645" s="31" t="s">
        <v>2409</v>
      </c>
      <c r="F5645" s="35" t="str">
        <f>INDEX('Crosswalk Particulates'!$B:$B,MATCH('2017 EPA Data'!A5645,'Crosswalk Particulates'!$A:$A,0))</f>
        <v>industry-fuel-other</v>
      </c>
      <c r="G5645" s="39">
        <f>INDEX('Crosswalk Particulates'!$E:$E,MATCH('2017 EPA Data'!$B5645,'Crosswalk Particulates'!$D:$D,0))</f>
        <v>0</v>
      </c>
      <c r="H5645" s="50">
        <f t="shared" si="88"/>
        <v>0</v>
      </c>
    </row>
    <row r="5646" spans="1:8" hidden="1" x14ac:dyDescent="0.25">
      <c r="A5646" s="31" t="s">
        <v>2486</v>
      </c>
      <c r="B5646" s="31" t="s">
        <v>2740</v>
      </c>
      <c r="C5646" s="31" t="s">
        <v>2408</v>
      </c>
      <c r="D5646" s="47">
        <v>2.5239999999999999E-6</v>
      </c>
      <c r="E5646" s="31" t="s">
        <v>2409</v>
      </c>
      <c r="F5646" s="35" t="str">
        <f>INDEX('Crosswalk Particulates'!$B:$B,MATCH('2017 EPA Data'!A5646,'Crosswalk Particulates'!$A:$A,0))</f>
        <v>process-other-industry</v>
      </c>
      <c r="G5646" s="39">
        <f>INDEX('Crosswalk Particulates'!$E:$E,MATCH('2017 EPA Data'!$B5646,'Crosswalk Particulates'!$D:$D,0))</f>
        <v>0</v>
      </c>
      <c r="H5646" s="50">
        <f t="shared" si="88"/>
        <v>0</v>
      </c>
    </row>
    <row r="5647" spans="1:8" hidden="1" x14ac:dyDescent="0.25">
      <c r="A5647" s="31" t="s">
        <v>2410</v>
      </c>
      <c r="B5647" s="31" t="s">
        <v>2758</v>
      </c>
      <c r="C5647" s="31" t="s">
        <v>2408</v>
      </c>
      <c r="D5647" s="47">
        <v>2.2915940000000001E-6</v>
      </c>
      <c r="E5647" s="31" t="s">
        <v>2409</v>
      </c>
      <c r="F5647" s="35" t="str">
        <f>INDEX('Crosswalk Particulates'!$B:$B,MATCH('2017 EPA Data'!A5647,'Crosswalk Particulates'!$A:$A,0))</f>
        <v>process-other-industry</v>
      </c>
      <c r="G5647" s="39">
        <f>INDEX('Crosswalk Particulates'!$E:$E,MATCH('2017 EPA Data'!$B5647,'Crosswalk Particulates'!$D:$D,0))</f>
        <v>0</v>
      </c>
      <c r="H5647" s="50">
        <f t="shared" si="88"/>
        <v>0</v>
      </c>
    </row>
    <row r="5648" spans="1:8" hidden="1" x14ac:dyDescent="0.25">
      <c r="A5648" s="31" t="s">
        <v>2410</v>
      </c>
      <c r="B5648" s="31" t="s">
        <v>2759</v>
      </c>
      <c r="C5648" s="31" t="s">
        <v>2408</v>
      </c>
      <c r="D5648" s="47">
        <v>1.6243394E-6</v>
      </c>
      <c r="E5648" s="31" t="s">
        <v>2409</v>
      </c>
      <c r="F5648" s="35" t="str">
        <f>INDEX('Crosswalk Particulates'!$B:$B,MATCH('2017 EPA Data'!A5648,'Crosswalk Particulates'!$A:$A,0))</f>
        <v>process-other-industry</v>
      </c>
      <c r="G5648" s="39">
        <f>INDEX('Crosswalk Particulates'!$E:$E,MATCH('2017 EPA Data'!$B5648,'Crosswalk Particulates'!$D:$D,0))</f>
        <v>0</v>
      </c>
      <c r="H5648" s="50">
        <f t="shared" si="88"/>
        <v>0</v>
      </c>
    </row>
    <row r="5649" spans="1:8" hidden="1" x14ac:dyDescent="0.25">
      <c r="A5649" s="31" t="s">
        <v>2446</v>
      </c>
      <c r="B5649" s="31" t="s">
        <v>2652</v>
      </c>
      <c r="C5649" s="31" t="s">
        <v>2408</v>
      </c>
      <c r="D5649" s="47">
        <v>1.536E-6</v>
      </c>
      <c r="E5649" s="31" t="s">
        <v>2409</v>
      </c>
      <c r="F5649" s="35" t="str">
        <f>INDEX('Crosswalk Particulates'!$B:$B,MATCH('2017 EPA Data'!A5649,'Crosswalk Particulates'!$A:$A,0))</f>
        <v>process-other-industry</v>
      </c>
      <c r="G5649" s="39">
        <f>INDEX('Crosswalk Particulates'!$E:$E,MATCH('2017 EPA Data'!$B5649,'Crosswalk Particulates'!$D:$D,0))</f>
        <v>0</v>
      </c>
      <c r="H5649" s="50">
        <f t="shared" si="88"/>
        <v>0</v>
      </c>
    </row>
    <row r="5650" spans="1:8" hidden="1" x14ac:dyDescent="0.25">
      <c r="A5650" s="31" t="s">
        <v>2450</v>
      </c>
      <c r="B5650" s="31" t="s">
        <v>2681</v>
      </c>
      <c r="C5650" s="31" t="s">
        <v>2408</v>
      </c>
      <c r="D5650" s="47">
        <v>1.4169999999999999E-6</v>
      </c>
      <c r="E5650" s="31" t="s">
        <v>2409</v>
      </c>
      <c r="F5650" s="35" t="str">
        <f>INDEX('Crosswalk Particulates'!$B:$B,MATCH('2017 EPA Data'!A5650,'Crosswalk Particulates'!$A:$A,0))</f>
        <v>process-waste-industry</v>
      </c>
      <c r="G5650" s="39">
        <f>INDEX('Crosswalk Particulates'!$E:$E,MATCH('2017 EPA Data'!$B5650,'Crosswalk Particulates'!$D:$D,0))</f>
        <v>0</v>
      </c>
      <c r="H5650" s="50">
        <f t="shared" si="88"/>
        <v>0</v>
      </c>
    </row>
    <row r="5651" spans="1:8" hidden="1" x14ac:dyDescent="0.25">
      <c r="A5651" s="31" t="s">
        <v>2438</v>
      </c>
      <c r="B5651" s="31" t="s">
        <v>2628</v>
      </c>
      <c r="C5651" s="31" t="s">
        <v>2408</v>
      </c>
      <c r="D5651" s="47">
        <v>1.3319999999999999E-6</v>
      </c>
      <c r="E5651" s="31" t="s">
        <v>2409</v>
      </c>
      <c r="F5651" s="35" t="str">
        <f>INDEX('Crosswalk Particulates'!$B:$B,MATCH('2017 EPA Data'!A5651,'Crosswalk Particulates'!$A:$A,0))</f>
        <v>process-other-industry</v>
      </c>
      <c r="G5651" s="39">
        <f>INDEX('Crosswalk Particulates'!$E:$E,MATCH('2017 EPA Data'!$B5651,'Crosswalk Particulates'!$D:$D,0))</f>
        <v>0</v>
      </c>
      <c r="H5651" s="50">
        <f t="shared" si="88"/>
        <v>0</v>
      </c>
    </row>
    <row r="5652" spans="1:8" hidden="1" x14ac:dyDescent="0.25">
      <c r="A5652" s="31" t="s">
        <v>2410</v>
      </c>
      <c r="B5652" s="31" t="s">
        <v>2762</v>
      </c>
      <c r="C5652" s="31" t="s">
        <v>2408</v>
      </c>
      <c r="D5652" s="47">
        <v>1.1040093999999999E-6</v>
      </c>
      <c r="E5652" s="31" t="s">
        <v>2409</v>
      </c>
      <c r="F5652" s="35" t="str">
        <f>INDEX('Crosswalk Particulates'!$B:$B,MATCH('2017 EPA Data'!A5652,'Crosswalk Particulates'!$A:$A,0))</f>
        <v>process-other-industry</v>
      </c>
      <c r="G5652" s="39">
        <f>INDEX('Crosswalk Particulates'!$E:$E,MATCH('2017 EPA Data'!$B5652,'Crosswalk Particulates'!$D:$D,0))</f>
        <v>0</v>
      </c>
      <c r="H5652" s="50">
        <f t="shared" si="88"/>
        <v>0</v>
      </c>
    </row>
    <row r="5653" spans="1:8" hidden="1" x14ac:dyDescent="0.25">
      <c r="A5653" s="31" t="s">
        <v>2450</v>
      </c>
      <c r="B5653" s="31" t="s">
        <v>2712</v>
      </c>
      <c r="C5653" s="31" t="s">
        <v>2408</v>
      </c>
      <c r="D5653" s="47">
        <v>8.71E-7</v>
      </c>
      <c r="E5653" s="31" t="s">
        <v>2409</v>
      </c>
      <c r="F5653" s="35" t="str">
        <f>INDEX('Crosswalk Particulates'!$B:$B,MATCH('2017 EPA Data'!A5653,'Crosswalk Particulates'!$A:$A,0))</f>
        <v>process-waste-industry</v>
      </c>
      <c r="G5653" s="39">
        <f>INDEX('Crosswalk Particulates'!$E:$E,MATCH('2017 EPA Data'!$B5653,'Crosswalk Particulates'!$D:$D,0))</f>
        <v>0</v>
      </c>
      <c r="H5653" s="50">
        <f t="shared" si="88"/>
        <v>0</v>
      </c>
    </row>
    <row r="5654" spans="1:8" hidden="1" x14ac:dyDescent="0.25">
      <c r="A5654" s="31" t="s">
        <v>2410</v>
      </c>
      <c r="B5654" s="31" t="s">
        <v>2766</v>
      </c>
      <c r="C5654" s="31" t="s">
        <v>2408</v>
      </c>
      <c r="D5654" s="47">
        <v>8.2129459999999998E-7</v>
      </c>
      <c r="E5654" s="31" t="s">
        <v>2409</v>
      </c>
      <c r="F5654" s="35" t="str">
        <f>INDEX('Crosswalk Particulates'!$B:$B,MATCH('2017 EPA Data'!A5654,'Crosswalk Particulates'!$A:$A,0))</f>
        <v>process-other-industry</v>
      </c>
      <c r="G5654" s="39">
        <f>INDEX('Crosswalk Particulates'!$E:$E,MATCH('2017 EPA Data'!$B5654,'Crosswalk Particulates'!$D:$D,0))</f>
        <v>0</v>
      </c>
      <c r="H5654" s="50">
        <f t="shared" si="88"/>
        <v>0</v>
      </c>
    </row>
    <row r="5655" spans="1:8" hidden="1" x14ac:dyDescent="0.25">
      <c r="A5655" s="31" t="s">
        <v>2450</v>
      </c>
      <c r="B5655" s="31" t="s">
        <v>2726</v>
      </c>
      <c r="C5655" s="31" t="s">
        <v>2408</v>
      </c>
      <c r="D5655" s="47">
        <v>6.2399999999999998E-7</v>
      </c>
      <c r="E5655" s="31" t="s">
        <v>2409</v>
      </c>
      <c r="F5655" s="35" t="str">
        <f>INDEX('Crosswalk Particulates'!$B:$B,MATCH('2017 EPA Data'!A5655,'Crosswalk Particulates'!$A:$A,0))</f>
        <v>process-waste-industry</v>
      </c>
      <c r="G5655" s="39">
        <f>INDEX('Crosswalk Particulates'!$E:$E,MATCH('2017 EPA Data'!$B5655,'Crosswalk Particulates'!$D:$D,0))</f>
        <v>0</v>
      </c>
      <c r="H5655" s="50">
        <f t="shared" si="88"/>
        <v>0</v>
      </c>
    </row>
    <row r="5656" spans="1:8" hidden="1" x14ac:dyDescent="0.25">
      <c r="A5656" s="31" t="s">
        <v>2410</v>
      </c>
      <c r="B5656" s="31" t="s">
        <v>2763</v>
      </c>
      <c r="C5656" s="31" t="s">
        <v>2408</v>
      </c>
      <c r="D5656" s="47">
        <v>5.1270539999999998E-7</v>
      </c>
      <c r="E5656" s="31" t="s">
        <v>2409</v>
      </c>
      <c r="F5656" s="35" t="str">
        <f>INDEX('Crosswalk Particulates'!$B:$B,MATCH('2017 EPA Data'!A5656,'Crosswalk Particulates'!$A:$A,0))</f>
        <v>process-other-industry</v>
      </c>
      <c r="G5656" s="39">
        <f>INDEX('Crosswalk Particulates'!$E:$E,MATCH('2017 EPA Data'!$B5656,'Crosswalk Particulates'!$D:$D,0))</f>
        <v>0</v>
      </c>
      <c r="H5656" s="50">
        <f t="shared" si="88"/>
        <v>0</v>
      </c>
    </row>
    <row r="5657" spans="1:8" hidden="1" x14ac:dyDescent="0.25">
      <c r="A5657" s="31" t="s">
        <v>2442</v>
      </c>
      <c r="B5657" s="31" t="s">
        <v>2648</v>
      </c>
      <c r="C5657" s="31" t="s">
        <v>2408</v>
      </c>
      <c r="D5657" s="47">
        <v>4.0772600000000001E-7</v>
      </c>
      <c r="E5657" s="31" t="s">
        <v>2409</v>
      </c>
      <c r="F5657" s="35" t="str">
        <f>INDEX('Crosswalk Particulates'!$B:$B,MATCH('2017 EPA Data'!A5657,'Crosswalk Particulates'!$A:$A,0))</f>
        <v>industry-fuel-natural gas</v>
      </c>
      <c r="G5657" s="39">
        <f>INDEX('Crosswalk Particulates'!$E:$E,MATCH('2017 EPA Data'!$B5657,'Crosswalk Particulates'!$D:$D,0))</f>
        <v>0</v>
      </c>
      <c r="H5657" s="50">
        <f t="shared" si="88"/>
        <v>0</v>
      </c>
    </row>
    <row r="5658" spans="1:8" hidden="1" x14ac:dyDescent="0.25">
      <c r="A5658" s="31" t="s">
        <v>2442</v>
      </c>
      <c r="B5658" s="31" t="s">
        <v>2599</v>
      </c>
      <c r="C5658" s="31" t="s">
        <v>2408</v>
      </c>
      <c r="D5658" s="47">
        <v>3.2897600000000002E-7</v>
      </c>
      <c r="E5658" s="31" t="s">
        <v>2409</v>
      </c>
      <c r="F5658" s="35" t="str">
        <f>INDEX('Crosswalk Particulates'!$B:$B,MATCH('2017 EPA Data'!A5658,'Crosswalk Particulates'!$A:$A,0))</f>
        <v>industry-fuel-natural gas</v>
      </c>
      <c r="G5658" s="39">
        <f>INDEX('Crosswalk Particulates'!$E:$E,MATCH('2017 EPA Data'!$B5658,'Crosswalk Particulates'!$D:$D,0))</f>
        <v>0</v>
      </c>
      <c r="H5658" s="50">
        <f t="shared" si="88"/>
        <v>0</v>
      </c>
    </row>
    <row r="5659" spans="1:8" hidden="1" x14ac:dyDescent="0.25">
      <c r="A5659" s="31" t="s">
        <v>2410</v>
      </c>
      <c r="B5659" s="31" t="s">
        <v>2764</v>
      </c>
      <c r="C5659" s="31" t="s">
        <v>2408</v>
      </c>
      <c r="D5659" s="47">
        <v>2.4182640000000001E-7</v>
      </c>
      <c r="E5659" s="31" t="s">
        <v>2409</v>
      </c>
      <c r="F5659" s="35" t="str">
        <f>INDEX('Crosswalk Particulates'!$B:$B,MATCH('2017 EPA Data'!A5659,'Crosswalk Particulates'!$A:$A,0))</f>
        <v>process-other-industry</v>
      </c>
      <c r="G5659" s="39">
        <f>INDEX('Crosswalk Particulates'!$E:$E,MATCH('2017 EPA Data'!$B5659,'Crosswalk Particulates'!$D:$D,0))</f>
        <v>0</v>
      </c>
      <c r="H5659" s="50">
        <f t="shared" si="88"/>
        <v>0</v>
      </c>
    </row>
    <row r="5660" spans="1:8" hidden="1" x14ac:dyDescent="0.25">
      <c r="A5660" s="31" t="s">
        <v>2486</v>
      </c>
      <c r="B5660" s="31" t="s">
        <v>2672</v>
      </c>
      <c r="C5660" s="31" t="s">
        <v>2408</v>
      </c>
      <c r="D5660" s="47">
        <v>2.29E-7</v>
      </c>
      <c r="E5660" s="31" t="s">
        <v>2409</v>
      </c>
      <c r="F5660" s="35" t="str">
        <f>INDEX('Crosswalk Particulates'!$B:$B,MATCH('2017 EPA Data'!A5660,'Crosswalk Particulates'!$A:$A,0))</f>
        <v>process-other-industry</v>
      </c>
      <c r="G5660" s="39">
        <f>INDEX('Crosswalk Particulates'!$E:$E,MATCH('2017 EPA Data'!$B5660,'Crosswalk Particulates'!$D:$D,0))</f>
        <v>0</v>
      </c>
      <c r="H5660" s="50">
        <f t="shared" si="88"/>
        <v>0</v>
      </c>
    </row>
    <row r="5661" spans="1:8" hidden="1" x14ac:dyDescent="0.25">
      <c r="A5661" s="31" t="s">
        <v>2450</v>
      </c>
      <c r="B5661" s="31" t="s">
        <v>2678</v>
      </c>
      <c r="C5661" s="31" t="s">
        <v>2408</v>
      </c>
      <c r="D5661" s="47">
        <v>1.8199999999999999E-7</v>
      </c>
      <c r="E5661" s="31" t="s">
        <v>2409</v>
      </c>
      <c r="F5661" s="35" t="str">
        <f>INDEX('Crosswalk Particulates'!$B:$B,MATCH('2017 EPA Data'!A5661,'Crosswalk Particulates'!$A:$A,0))</f>
        <v>process-waste-industry</v>
      </c>
      <c r="G5661" s="39">
        <f>INDEX('Crosswalk Particulates'!$E:$E,MATCH('2017 EPA Data'!$B5661,'Crosswalk Particulates'!$D:$D,0))</f>
        <v>0</v>
      </c>
      <c r="H5661" s="50">
        <f t="shared" si="88"/>
        <v>0</v>
      </c>
    </row>
    <row r="5662" spans="1:8" hidden="1" x14ac:dyDescent="0.25">
      <c r="A5662" s="31" t="s">
        <v>2486</v>
      </c>
      <c r="B5662" s="31" t="s">
        <v>2654</v>
      </c>
      <c r="C5662" s="31" t="s">
        <v>2408</v>
      </c>
      <c r="D5662" s="47">
        <v>1.72E-7</v>
      </c>
      <c r="E5662" s="31" t="s">
        <v>2409</v>
      </c>
      <c r="F5662" s="35" t="str">
        <f>INDEX('Crosswalk Particulates'!$B:$B,MATCH('2017 EPA Data'!A5662,'Crosswalk Particulates'!$A:$A,0))</f>
        <v>process-other-industry</v>
      </c>
      <c r="G5662" s="39">
        <f>INDEX('Crosswalk Particulates'!$E:$E,MATCH('2017 EPA Data'!$B5662,'Crosswalk Particulates'!$D:$D,0))</f>
        <v>0</v>
      </c>
      <c r="H5662" s="50">
        <f t="shared" si="88"/>
        <v>0</v>
      </c>
    </row>
    <row r="5663" spans="1:8" hidden="1" x14ac:dyDescent="0.25">
      <c r="A5663" s="31" t="s">
        <v>2433</v>
      </c>
      <c r="B5663" s="31" t="s">
        <v>2542</v>
      </c>
      <c r="C5663" s="31" t="s">
        <v>2408</v>
      </c>
      <c r="D5663" s="47">
        <v>5.0699999999999997E-8</v>
      </c>
      <c r="E5663" s="31" t="s">
        <v>2409</v>
      </c>
      <c r="F5663" s="35" t="str">
        <f>INDEX('Crosswalk Particulates'!$B:$B,MATCH('2017 EPA Data'!A5663,'Crosswalk Particulates'!$A:$A,0))</f>
        <v>process-ngps-industry</v>
      </c>
      <c r="G5663" s="39">
        <f>INDEX('Crosswalk Particulates'!$E:$E,MATCH('2017 EPA Data'!$B5663,'Crosswalk Particulates'!$D:$D,0))</f>
        <v>0</v>
      </c>
      <c r="H5663" s="50">
        <f t="shared" si="88"/>
        <v>0</v>
      </c>
    </row>
    <row r="5664" spans="1:8" hidden="1" x14ac:dyDescent="0.25">
      <c r="A5664" s="31" t="s">
        <v>2486</v>
      </c>
      <c r="B5664" s="31" t="s">
        <v>2718</v>
      </c>
      <c r="C5664" s="31" t="s">
        <v>2408</v>
      </c>
      <c r="D5664" s="47">
        <v>2.5799999999999999E-8</v>
      </c>
      <c r="E5664" s="31" t="s">
        <v>2409</v>
      </c>
      <c r="F5664" s="35" t="str">
        <f>INDEX('Crosswalk Particulates'!$B:$B,MATCH('2017 EPA Data'!A5664,'Crosswalk Particulates'!$A:$A,0))</f>
        <v>process-other-industry</v>
      </c>
      <c r="G5664" s="39">
        <f>INDEX('Crosswalk Particulates'!$E:$E,MATCH('2017 EPA Data'!$B5664,'Crosswalk Particulates'!$D:$D,0))</f>
        <v>0</v>
      </c>
      <c r="H5664" s="50">
        <f t="shared" si="88"/>
        <v>0</v>
      </c>
    </row>
    <row r="5665" spans="1:8" hidden="1" x14ac:dyDescent="0.25">
      <c r="A5665" s="31" t="s">
        <v>2486</v>
      </c>
      <c r="B5665" s="31" t="s">
        <v>2620</v>
      </c>
      <c r="C5665" s="31" t="s">
        <v>2408</v>
      </c>
      <c r="D5665" s="47">
        <v>2.5799999999999999E-8</v>
      </c>
      <c r="E5665" s="31" t="s">
        <v>2409</v>
      </c>
      <c r="F5665" s="35" t="str">
        <f>INDEX('Crosswalk Particulates'!$B:$B,MATCH('2017 EPA Data'!A5665,'Crosswalk Particulates'!$A:$A,0))</f>
        <v>process-other-industry</v>
      </c>
      <c r="G5665" s="39">
        <f>INDEX('Crosswalk Particulates'!$E:$E,MATCH('2017 EPA Data'!$B5665,'Crosswalk Particulates'!$D:$D,0))</f>
        <v>0</v>
      </c>
      <c r="H5665" s="50">
        <f t="shared" si="88"/>
        <v>0</v>
      </c>
    </row>
    <row r="5666" spans="1:8" hidden="1" x14ac:dyDescent="0.25">
      <c r="A5666" s="31" t="s">
        <v>2486</v>
      </c>
      <c r="B5666" s="31" t="s">
        <v>2544</v>
      </c>
      <c r="C5666" s="31" t="s">
        <v>2408</v>
      </c>
      <c r="D5666" s="47">
        <v>2.5799999999999999E-8</v>
      </c>
      <c r="E5666" s="31" t="s">
        <v>2409</v>
      </c>
      <c r="F5666" s="35" t="str">
        <f>INDEX('Crosswalk Particulates'!$B:$B,MATCH('2017 EPA Data'!A5666,'Crosswalk Particulates'!$A:$A,0))</f>
        <v>process-other-industry</v>
      </c>
      <c r="G5666" s="39">
        <f>INDEX('Crosswalk Particulates'!$E:$E,MATCH('2017 EPA Data'!$B5666,'Crosswalk Particulates'!$D:$D,0))</f>
        <v>0</v>
      </c>
      <c r="H5666" s="50">
        <f t="shared" si="88"/>
        <v>0</v>
      </c>
    </row>
    <row r="5667" spans="1:8" hidden="1" x14ac:dyDescent="0.25">
      <c r="A5667" s="31" t="s">
        <v>2410</v>
      </c>
      <c r="B5667" s="31" t="s">
        <v>2767</v>
      </c>
      <c r="C5667" s="31" t="s">
        <v>2408</v>
      </c>
      <c r="D5667" s="47">
        <v>2.4404000000000001E-8</v>
      </c>
      <c r="E5667" s="31" t="s">
        <v>2409</v>
      </c>
      <c r="F5667" s="35" t="str">
        <f>INDEX('Crosswalk Particulates'!$B:$B,MATCH('2017 EPA Data'!A5667,'Crosswalk Particulates'!$A:$A,0))</f>
        <v>process-other-industry</v>
      </c>
      <c r="G5667" s="39">
        <f>INDEX('Crosswalk Particulates'!$E:$E,MATCH('2017 EPA Data'!$B5667,'Crosswalk Particulates'!$D:$D,0))</f>
        <v>0</v>
      </c>
      <c r="H5667" s="50">
        <f t="shared" si="88"/>
        <v>0</v>
      </c>
    </row>
    <row r="5668" spans="1:8" hidden="1" x14ac:dyDescent="0.25">
      <c r="A5668" s="31" t="s">
        <v>2433</v>
      </c>
      <c r="B5668" s="31" t="s">
        <v>2626</v>
      </c>
      <c r="C5668" s="31" t="s">
        <v>2408</v>
      </c>
      <c r="D5668" s="47">
        <v>6.8500000000000001E-9</v>
      </c>
      <c r="E5668" s="31" t="s">
        <v>2409</v>
      </c>
      <c r="F5668" s="35" t="str">
        <f>INDEX('Crosswalk Particulates'!$B:$B,MATCH('2017 EPA Data'!A5668,'Crosswalk Particulates'!$A:$A,0))</f>
        <v>process-ngps-industry</v>
      </c>
      <c r="G5668" s="39">
        <f>INDEX('Crosswalk Particulates'!$E:$E,MATCH('2017 EPA Data'!$B5668,'Crosswalk Particulates'!$D:$D,0))</f>
        <v>0</v>
      </c>
      <c r="H5668" s="50">
        <f t="shared" si="88"/>
        <v>0</v>
      </c>
    </row>
    <row r="5669" spans="1:8" hidden="1" x14ac:dyDescent="0.25">
      <c r="A5669" s="31" t="s">
        <v>2538</v>
      </c>
      <c r="B5669" s="31" t="s">
        <v>2574</v>
      </c>
      <c r="C5669" s="31" t="s">
        <v>2408</v>
      </c>
      <c r="D5669" s="41">
        <v>0</v>
      </c>
      <c r="E5669" s="31" t="s">
        <v>2409</v>
      </c>
      <c r="F5669" s="35" t="str">
        <f>INDEX('Crosswalk Particulates'!$B:$B,MATCH('2017 EPA Data'!A5669,'Crosswalk Particulates'!$A:$A,0))</f>
        <v>process-mining-industry</v>
      </c>
      <c r="G5669" s="39">
        <f>INDEX('Crosswalk Particulates'!$E:$E,MATCH('2017 EPA Data'!$B5669,'Crosswalk Particulates'!$D:$D,0))</f>
        <v>0</v>
      </c>
      <c r="H5669" s="50">
        <f t="shared" si="88"/>
        <v>0</v>
      </c>
    </row>
    <row r="5670" spans="1:8" hidden="1" x14ac:dyDescent="0.25">
      <c r="A5670" s="31" t="s">
        <v>2499</v>
      </c>
      <c r="B5670" s="31" t="s">
        <v>2733</v>
      </c>
      <c r="C5670" s="31" t="s">
        <v>2408</v>
      </c>
      <c r="D5670" s="41">
        <v>0</v>
      </c>
      <c r="E5670" s="31" t="s">
        <v>2409</v>
      </c>
      <c r="F5670" s="35" t="str">
        <f>INDEX('Crosswalk Particulates'!$B:$B,MATCH('2017 EPA Data'!A5670,'Crosswalk Particulates'!$A:$A,0))</f>
        <v>Electricity Sector</v>
      </c>
      <c r="G5670" s="39">
        <f>INDEX('Crosswalk Particulates'!$E:$E,MATCH('2017 EPA Data'!$B5670,'Crosswalk Particulates'!$D:$D,0))</f>
        <v>0</v>
      </c>
      <c r="H5670" s="50">
        <f t="shared" si="88"/>
        <v>0</v>
      </c>
    </row>
    <row r="5671" spans="1:8" hidden="1" x14ac:dyDescent="0.25">
      <c r="A5671" s="31" t="s">
        <v>2498</v>
      </c>
      <c r="B5671" s="31" t="s">
        <v>2638</v>
      </c>
      <c r="C5671" s="31" t="s">
        <v>2408</v>
      </c>
      <c r="D5671" s="41">
        <v>0</v>
      </c>
      <c r="E5671" s="31" t="s">
        <v>2409</v>
      </c>
      <c r="F5671" s="35" t="str">
        <f>INDEX('Crosswalk Particulates'!$B:$B,MATCH('2017 EPA Data'!A5671,'Crosswalk Particulates'!$A:$A,0))</f>
        <v>process-cement-industry</v>
      </c>
      <c r="G5671" s="39">
        <f>INDEX('Crosswalk Particulates'!$E:$E,MATCH('2017 EPA Data'!$B5671,'Crosswalk Particulates'!$D:$D,0))</f>
        <v>0</v>
      </c>
      <c r="H5671" s="50">
        <f t="shared" si="88"/>
        <v>0</v>
      </c>
    </row>
    <row r="5672" spans="1:8" hidden="1" x14ac:dyDescent="0.25">
      <c r="A5672" s="31" t="s">
        <v>2477</v>
      </c>
      <c r="B5672" s="31" t="s">
        <v>2716</v>
      </c>
      <c r="C5672" s="31" t="s">
        <v>2408</v>
      </c>
      <c r="D5672" s="41">
        <v>0</v>
      </c>
      <c r="E5672" s="31" t="s">
        <v>2409</v>
      </c>
      <c r="F5672" s="35" t="str">
        <f>INDEX('Crosswalk Particulates'!$B:$B,MATCH('2017 EPA Data'!A5672,'Crosswalk Particulates'!$A:$A,0))</f>
        <v>process-other-industry</v>
      </c>
      <c r="G5672" s="39">
        <f>INDEX('Crosswalk Particulates'!$E:$E,MATCH('2017 EPA Data'!$B5672,'Crosswalk Particulates'!$D:$D,0))</f>
        <v>0</v>
      </c>
      <c r="H5672" s="50">
        <f t="shared" si="88"/>
        <v>0</v>
      </c>
    </row>
    <row r="5673" spans="1:8" hidden="1" x14ac:dyDescent="0.25">
      <c r="A5673" s="31" t="s">
        <v>2498</v>
      </c>
      <c r="B5673" s="31" t="s">
        <v>2679</v>
      </c>
      <c r="C5673" s="31" t="s">
        <v>2408</v>
      </c>
      <c r="D5673" s="41">
        <v>0</v>
      </c>
      <c r="E5673" s="31" t="s">
        <v>2409</v>
      </c>
      <c r="F5673" s="35" t="str">
        <f>INDEX('Crosswalk Particulates'!$B:$B,MATCH('2017 EPA Data'!A5673,'Crosswalk Particulates'!$A:$A,0))</f>
        <v>process-cement-industry</v>
      </c>
      <c r="G5673" s="39">
        <f>INDEX('Crosswalk Particulates'!$E:$E,MATCH('2017 EPA Data'!$B5673,'Crosswalk Particulates'!$D:$D,0))</f>
        <v>0</v>
      </c>
      <c r="H5673" s="50">
        <f t="shared" si="88"/>
        <v>0</v>
      </c>
    </row>
    <row r="5674" spans="1:8" hidden="1" x14ac:dyDescent="0.25">
      <c r="A5674" s="31" t="s">
        <v>2510</v>
      </c>
      <c r="B5674" s="31" t="s">
        <v>2470</v>
      </c>
      <c r="C5674" s="31" t="s">
        <v>2408</v>
      </c>
      <c r="D5674" s="41">
        <v>0</v>
      </c>
      <c r="E5674" s="31" t="s">
        <v>2409</v>
      </c>
      <c r="F5674" s="35" t="str">
        <f>INDEX('Crosswalk Particulates'!$B:$B,MATCH('2017 EPA Data'!A5674,'Crosswalk Particulates'!$A:$A,0))</f>
        <v>process-iron and steel-industry</v>
      </c>
      <c r="G5674" s="39">
        <f>INDEX('Crosswalk Particulates'!$E:$E,MATCH('2017 EPA Data'!$B5674,'Crosswalk Particulates'!$D:$D,0))</f>
        <v>0</v>
      </c>
      <c r="H5674" s="50">
        <f t="shared" si="88"/>
        <v>0</v>
      </c>
    </row>
    <row r="5675" spans="1:8" hidden="1" x14ac:dyDescent="0.25">
      <c r="A5675" s="31" t="s">
        <v>2483</v>
      </c>
      <c r="B5675" s="31" t="s">
        <v>2626</v>
      </c>
      <c r="C5675" s="31" t="s">
        <v>2408</v>
      </c>
      <c r="D5675" s="41">
        <v>0</v>
      </c>
      <c r="E5675" s="31" t="s">
        <v>2409</v>
      </c>
      <c r="F5675" s="35" t="str">
        <f>INDEX('Crosswalk Particulates'!$B:$B,MATCH('2017 EPA Data'!A5675,'Crosswalk Particulates'!$A:$A,0))</f>
        <v>process-ngps-industry</v>
      </c>
      <c r="G5675" s="39">
        <f>INDEX('Crosswalk Particulates'!$E:$E,MATCH('2017 EPA Data'!$B5675,'Crosswalk Particulates'!$D:$D,0))</f>
        <v>0</v>
      </c>
      <c r="H5675" s="50">
        <f t="shared" si="88"/>
        <v>0</v>
      </c>
    </row>
    <row r="5676" spans="1:8" hidden="1" x14ac:dyDescent="0.25">
      <c r="A5676" s="31" t="s">
        <v>2477</v>
      </c>
      <c r="B5676" s="31" t="s">
        <v>2761</v>
      </c>
      <c r="C5676" s="31" t="s">
        <v>2408</v>
      </c>
      <c r="D5676" s="41">
        <v>0</v>
      </c>
      <c r="E5676" s="31" t="s">
        <v>2409</v>
      </c>
      <c r="F5676" s="35" t="str">
        <f>INDEX('Crosswalk Particulates'!$B:$B,MATCH('2017 EPA Data'!A5676,'Crosswalk Particulates'!$A:$A,0))</f>
        <v>process-other-industry</v>
      </c>
      <c r="G5676" s="39">
        <f>INDEX('Crosswalk Particulates'!$E:$E,MATCH('2017 EPA Data'!$B5676,'Crosswalk Particulates'!$D:$D,0))</f>
        <v>0</v>
      </c>
      <c r="H5676" s="50">
        <f t="shared" si="88"/>
        <v>0</v>
      </c>
    </row>
    <row r="5677" spans="1:8" hidden="1" x14ac:dyDescent="0.25">
      <c r="A5677" s="31" t="s">
        <v>2477</v>
      </c>
      <c r="B5677" s="31" t="s">
        <v>2733</v>
      </c>
      <c r="C5677" s="31" t="s">
        <v>2408</v>
      </c>
      <c r="D5677" s="41">
        <v>0</v>
      </c>
      <c r="E5677" s="31" t="s">
        <v>2409</v>
      </c>
      <c r="F5677" s="35" t="str">
        <f>INDEX('Crosswalk Particulates'!$B:$B,MATCH('2017 EPA Data'!A5677,'Crosswalk Particulates'!$A:$A,0))</f>
        <v>process-other-industry</v>
      </c>
      <c r="G5677" s="39">
        <f>INDEX('Crosswalk Particulates'!$E:$E,MATCH('2017 EPA Data'!$B5677,'Crosswalk Particulates'!$D:$D,0))</f>
        <v>0</v>
      </c>
      <c r="H5677" s="50">
        <f t="shared" si="88"/>
        <v>0</v>
      </c>
    </row>
    <row r="5678" spans="1:8" hidden="1" x14ac:dyDescent="0.25">
      <c r="A5678" s="31" t="s">
        <v>2498</v>
      </c>
      <c r="B5678" s="31" t="s">
        <v>2693</v>
      </c>
      <c r="C5678" s="31" t="s">
        <v>2408</v>
      </c>
      <c r="D5678" s="41">
        <v>0</v>
      </c>
      <c r="E5678" s="31" t="s">
        <v>2409</v>
      </c>
      <c r="F5678" s="35" t="str">
        <f>INDEX('Crosswalk Particulates'!$B:$B,MATCH('2017 EPA Data'!A5678,'Crosswalk Particulates'!$A:$A,0))</f>
        <v>process-cement-industry</v>
      </c>
      <c r="G5678" s="39">
        <f>INDEX('Crosswalk Particulates'!$E:$E,MATCH('2017 EPA Data'!$B5678,'Crosswalk Particulates'!$D:$D,0))</f>
        <v>0</v>
      </c>
      <c r="H5678" s="50">
        <f t="shared" si="88"/>
        <v>0</v>
      </c>
    </row>
    <row r="5679" spans="1:8" hidden="1" x14ac:dyDescent="0.25">
      <c r="A5679" s="31" t="s">
        <v>2614</v>
      </c>
      <c r="B5679" s="31" t="s">
        <v>2542</v>
      </c>
      <c r="C5679" s="31" t="s">
        <v>2408</v>
      </c>
      <c r="D5679" s="41">
        <v>0</v>
      </c>
      <c r="E5679" s="31" t="s">
        <v>2409</v>
      </c>
      <c r="F5679" s="35" t="str">
        <f>INDEX('Crosswalk Particulates'!$B:$B,MATCH('2017 EPA Data'!A5679,'Crosswalk Particulates'!$A:$A,0))</f>
        <v>Residential Buildings Sector</v>
      </c>
      <c r="G5679" s="39">
        <f>INDEX('Crosswalk Particulates'!$E:$E,MATCH('2017 EPA Data'!$B5679,'Crosswalk Particulates'!$D:$D,0))</f>
        <v>0</v>
      </c>
      <c r="H5679" s="50">
        <f t="shared" si="88"/>
        <v>0</v>
      </c>
    </row>
    <row r="5680" spans="1:8" hidden="1" x14ac:dyDescent="0.25">
      <c r="A5680" s="31" t="s">
        <v>2469</v>
      </c>
      <c r="B5680" s="31" t="s">
        <v>2656</v>
      </c>
      <c r="C5680" s="31" t="s">
        <v>2408</v>
      </c>
      <c r="D5680" s="41">
        <v>0</v>
      </c>
      <c r="E5680" s="31" t="s">
        <v>2409</v>
      </c>
      <c r="F5680" s="35" t="str">
        <f>INDEX('Crosswalk Particulates'!$B:$B,MATCH('2017 EPA Data'!A5680,'Crosswalk Particulates'!$A:$A,0))</f>
        <v>process-chemicals-industry</v>
      </c>
      <c r="G5680" s="39">
        <f>INDEX('Crosswalk Particulates'!$E:$E,MATCH('2017 EPA Data'!$B5680,'Crosswalk Particulates'!$D:$D,0))</f>
        <v>0</v>
      </c>
      <c r="H5680" s="50">
        <f t="shared" si="88"/>
        <v>0</v>
      </c>
    </row>
    <row r="5681" spans="1:8" hidden="1" x14ac:dyDescent="0.25">
      <c r="A5681" s="31" t="s">
        <v>2540</v>
      </c>
      <c r="B5681" s="31" t="s">
        <v>2574</v>
      </c>
      <c r="C5681" s="31" t="s">
        <v>2408</v>
      </c>
      <c r="D5681" s="41">
        <v>0</v>
      </c>
      <c r="E5681" s="31" t="s">
        <v>2409</v>
      </c>
      <c r="F5681" s="35" t="str">
        <f>INDEX('Crosswalk Particulates'!$B:$B,MATCH('2017 EPA Data'!A5681,'Crosswalk Particulates'!$A:$A,0))</f>
        <v>Electricity Sector</v>
      </c>
      <c r="G5681" s="39">
        <f>INDEX('Crosswalk Particulates'!$E:$E,MATCH('2017 EPA Data'!$B5681,'Crosswalk Particulates'!$D:$D,0))</f>
        <v>0</v>
      </c>
      <c r="H5681" s="50">
        <f t="shared" si="88"/>
        <v>0</v>
      </c>
    </row>
    <row r="5682" spans="1:8" hidden="1" x14ac:dyDescent="0.25">
      <c r="A5682" s="31" t="s">
        <v>2437</v>
      </c>
      <c r="B5682" s="31" t="s">
        <v>2488</v>
      </c>
      <c r="C5682" s="31" t="s">
        <v>2412</v>
      </c>
      <c r="D5682" s="41">
        <v>0</v>
      </c>
      <c r="E5682" s="31" t="s">
        <v>2413</v>
      </c>
      <c r="F5682" s="35" t="str">
        <f>INDEX('Crosswalk Particulates'!$B:$B,MATCH('2017 EPA Data'!A5682,'Crosswalk Particulates'!$A:$A,0))</f>
        <v>process-other-industry</v>
      </c>
      <c r="G5682" s="39" t="str">
        <f>INDEX('Crosswalk Particulates'!$E:$E,MATCH('2017 EPA Data'!$B5682,'Crosswalk Particulates'!$D:$D,0))</f>
        <v>CH4</v>
      </c>
      <c r="H5682" s="50">
        <f t="shared" si="88"/>
        <v>0</v>
      </c>
    </row>
    <row r="5683" spans="1:8" hidden="1" x14ac:dyDescent="0.25">
      <c r="A5683" s="31" t="s">
        <v>2472</v>
      </c>
      <c r="B5683" s="31" t="s">
        <v>2755</v>
      </c>
      <c r="C5683" s="31" t="s">
        <v>2408</v>
      </c>
      <c r="D5683" s="41">
        <v>0</v>
      </c>
      <c r="E5683" s="31" t="s">
        <v>2409</v>
      </c>
      <c r="F5683" s="35" t="str">
        <f>INDEX('Crosswalk Particulates'!$B:$B,MATCH('2017 EPA Data'!A5683,'Crosswalk Particulates'!$A:$A,0))</f>
        <v>Electricity Sector</v>
      </c>
      <c r="G5683" s="39">
        <f>INDEX('Crosswalk Particulates'!$E:$E,MATCH('2017 EPA Data'!$B5683,'Crosswalk Particulates'!$D:$D,0))</f>
        <v>0</v>
      </c>
      <c r="H5683" s="50">
        <f t="shared" si="88"/>
        <v>0</v>
      </c>
    </row>
    <row r="5684" spans="1:8" hidden="1" x14ac:dyDescent="0.25">
      <c r="A5684" s="31" t="s">
        <v>2499</v>
      </c>
      <c r="B5684" s="31" t="s">
        <v>2587</v>
      </c>
      <c r="C5684" s="31" t="s">
        <v>2408</v>
      </c>
      <c r="D5684" s="41">
        <v>0</v>
      </c>
      <c r="E5684" s="31" t="s">
        <v>2409</v>
      </c>
      <c r="F5684" s="35" t="str">
        <f>INDEX('Crosswalk Particulates'!$B:$B,MATCH('2017 EPA Data'!A5684,'Crosswalk Particulates'!$A:$A,0))</f>
        <v>Electricity Sector</v>
      </c>
      <c r="G5684" s="39">
        <f>INDEX('Crosswalk Particulates'!$E:$E,MATCH('2017 EPA Data'!$B5684,'Crosswalk Particulates'!$D:$D,0))</f>
        <v>0</v>
      </c>
      <c r="H5684" s="50">
        <f t="shared" si="88"/>
        <v>0</v>
      </c>
    </row>
    <row r="5685" spans="1:8" hidden="1" x14ac:dyDescent="0.25">
      <c r="A5685" s="31" t="s">
        <v>2509</v>
      </c>
      <c r="B5685" s="31" t="s">
        <v>2471</v>
      </c>
      <c r="C5685" s="31" t="s">
        <v>2408</v>
      </c>
      <c r="D5685" s="41">
        <v>0</v>
      </c>
      <c r="E5685" s="31" t="s">
        <v>2409</v>
      </c>
      <c r="F5685" s="35" t="str">
        <f>INDEX('Crosswalk Particulates'!$B:$B,MATCH('2017 EPA Data'!A5685,'Crosswalk Particulates'!$A:$A,0))</f>
        <v>Other-EPA</v>
      </c>
      <c r="G5685" s="39">
        <f>INDEX('Crosswalk Particulates'!$E:$E,MATCH('2017 EPA Data'!$B5685,'Crosswalk Particulates'!$D:$D,0))</f>
        <v>0</v>
      </c>
      <c r="H5685" s="50">
        <f t="shared" si="88"/>
        <v>0</v>
      </c>
    </row>
    <row r="5686" spans="1:8" hidden="1" x14ac:dyDescent="0.25">
      <c r="A5686" s="31" t="s">
        <v>2498</v>
      </c>
      <c r="B5686" s="31" t="s">
        <v>2675</v>
      </c>
      <c r="C5686" s="31" t="s">
        <v>2408</v>
      </c>
      <c r="D5686" s="41">
        <v>0</v>
      </c>
      <c r="E5686" s="31" t="s">
        <v>2409</v>
      </c>
      <c r="F5686" s="35" t="str">
        <f>INDEX('Crosswalk Particulates'!$B:$B,MATCH('2017 EPA Data'!A5686,'Crosswalk Particulates'!$A:$A,0))</f>
        <v>process-cement-industry</v>
      </c>
      <c r="G5686" s="39">
        <f>INDEX('Crosswalk Particulates'!$E:$E,MATCH('2017 EPA Data'!$B5686,'Crosswalk Particulates'!$D:$D,0))</f>
        <v>0</v>
      </c>
      <c r="H5686" s="50">
        <f t="shared" si="88"/>
        <v>0</v>
      </c>
    </row>
    <row r="5687" spans="1:8" hidden="1" x14ac:dyDescent="0.25">
      <c r="A5687" s="31" t="s">
        <v>2477</v>
      </c>
      <c r="B5687" s="31" t="s">
        <v>2652</v>
      </c>
      <c r="C5687" s="31" t="s">
        <v>2408</v>
      </c>
      <c r="D5687" s="41">
        <v>0</v>
      </c>
      <c r="E5687" s="31" t="s">
        <v>2409</v>
      </c>
      <c r="F5687" s="35" t="str">
        <f>INDEX('Crosswalk Particulates'!$B:$B,MATCH('2017 EPA Data'!A5687,'Crosswalk Particulates'!$A:$A,0))</f>
        <v>process-other-industry</v>
      </c>
      <c r="G5687" s="39">
        <f>INDEX('Crosswalk Particulates'!$E:$E,MATCH('2017 EPA Data'!$B5687,'Crosswalk Particulates'!$D:$D,0))</f>
        <v>0</v>
      </c>
      <c r="H5687" s="50">
        <f t="shared" si="88"/>
        <v>0</v>
      </c>
    </row>
    <row r="5688" spans="1:8" hidden="1" x14ac:dyDescent="0.25">
      <c r="A5688" s="31" t="s">
        <v>2438</v>
      </c>
      <c r="B5688" s="31" t="s">
        <v>2605</v>
      </c>
      <c r="C5688" s="31" t="s">
        <v>2408</v>
      </c>
      <c r="D5688" s="41">
        <v>0</v>
      </c>
      <c r="E5688" s="31" t="s">
        <v>2409</v>
      </c>
      <c r="F5688" s="35" t="str">
        <f>INDEX('Crosswalk Particulates'!$B:$B,MATCH('2017 EPA Data'!A5688,'Crosswalk Particulates'!$A:$A,0))</f>
        <v>process-other-industry</v>
      </c>
      <c r="G5688" s="39">
        <f>INDEX('Crosswalk Particulates'!$E:$E,MATCH('2017 EPA Data'!$B5688,'Crosswalk Particulates'!$D:$D,0))</f>
        <v>0</v>
      </c>
      <c r="H5688" s="50">
        <f t="shared" si="88"/>
        <v>0</v>
      </c>
    </row>
    <row r="5689" spans="1:8" hidden="1" x14ac:dyDescent="0.25">
      <c r="A5689" s="31" t="s">
        <v>2540</v>
      </c>
      <c r="B5689" s="31" t="s">
        <v>2629</v>
      </c>
      <c r="C5689" s="31" t="s">
        <v>2408</v>
      </c>
      <c r="D5689" s="41">
        <v>0</v>
      </c>
      <c r="E5689" s="31" t="s">
        <v>2409</v>
      </c>
      <c r="F5689" s="35" t="str">
        <f>INDEX('Crosswalk Particulates'!$B:$B,MATCH('2017 EPA Data'!A5689,'Crosswalk Particulates'!$A:$A,0))</f>
        <v>Electricity Sector</v>
      </c>
      <c r="G5689" s="39">
        <f>INDEX('Crosswalk Particulates'!$E:$E,MATCH('2017 EPA Data'!$B5689,'Crosswalk Particulates'!$D:$D,0))</f>
        <v>0</v>
      </c>
      <c r="H5689" s="50">
        <f t="shared" si="88"/>
        <v>0</v>
      </c>
    </row>
    <row r="5690" spans="1:8" hidden="1" x14ac:dyDescent="0.25">
      <c r="A5690" s="31" t="s">
        <v>2499</v>
      </c>
      <c r="B5690" s="31" t="s">
        <v>2737</v>
      </c>
      <c r="C5690" s="31" t="s">
        <v>2408</v>
      </c>
      <c r="D5690" s="41">
        <v>0</v>
      </c>
      <c r="E5690" s="31" t="s">
        <v>2409</v>
      </c>
      <c r="F5690" s="35" t="str">
        <f>INDEX('Crosswalk Particulates'!$B:$B,MATCH('2017 EPA Data'!A5690,'Crosswalk Particulates'!$A:$A,0))</f>
        <v>Electricity Sector</v>
      </c>
      <c r="G5690" s="39">
        <f>INDEX('Crosswalk Particulates'!$E:$E,MATCH('2017 EPA Data'!$B5690,'Crosswalk Particulates'!$D:$D,0))</f>
        <v>0</v>
      </c>
      <c r="H5690" s="50">
        <f t="shared" si="88"/>
        <v>0</v>
      </c>
    </row>
    <row r="5691" spans="1:8" hidden="1" x14ac:dyDescent="0.25">
      <c r="A5691" s="31" t="s">
        <v>2473</v>
      </c>
      <c r="B5691" s="31" t="s">
        <v>2640</v>
      </c>
      <c r="C5691" s="31" t="s">
        <v>2408</v>
      </c>
      <c r="D5691" s="41">
        <v>0</v>
      </c>
      <c r="E5691" s="31" t="s">
        <v>2409</v>
      </c>
      <c r="F5691" s="35" t="str">
        <f>INDEX('Crosswalk Particulates'!$B:$B,MATCH('2017 EPA Data'!A5691,'Crosswalk Particulates'!$A:$A,0))</f>
        <v>Commercial Buildings Sector</v>
      </c>
      <c r="G5691" s="39">
        <f>INDEX('Crosswalk Particulates'!$E:$E,MATCH('2017 EPA Data'!$B5691,'Crosswalk Particulates'!$D:$D,0))</f>
        <v>0</v>
      </c>
      <c r="H5691" s="50">
        <f t="shared" si="88"/>
        <v>0</v>
      </c>
    </row>
    <row r="5692" spans="1:8" hidden="1" x14ac:dyDescent="0.25">
      <c r="A5692" s="31" t="s">
        <v>2473</v>
      </c>
      <c r="B5692" s="31" t="s">
        <v>2457</v>
      </c>
      <c r="C5692" s="31" t="s">
        <v>2408</v>
      </c>
      <c r="D5692" s="41">
        <v>0</v>
      </c>
      <c r="E5692" s="31" t="s">
        <v>2409</v>
      </c>
      <c r="F5692" s="35" t="str">
        <f>INDEX('Crosswalk Particulates'!$B:$B,MATCH('2017 EPA Data'!A5692,'Crosswalk Particulates'!$A:$A,0))</f>
        <v>Commercial Buildings Sector</v>
      </c>
      <c r="G5692" s="39">
        <f>INDEX('Crosswalk Particulates'!$E:$E,MATCH('2017 EPA Data'!$B5692,'Crosswalk Particulates'!$D:$D,0))</f>
        <v>0</v>
      </c>
      <c r="H5692" s="50">
        <f t="shared" si="88"/>
        <v>0</v>
      </c>
    </row>
    <row r="5693" spans="1:8" hidden="1" x14ac:dyDescent="0.25">
      <c r="A5693" s="31" t="s">
        <v>2480</v>
      </c>
      <c r="B5693" s="31" t="s">
        <v>2447</v>
      </c>
      <c r="C5693" s="31" t="s">
        <v>2448</v>
      </c>
      <c r="D5693" s="41">
        <v>0</v>
      </c>
      <c r="E5693" s="31" t="s">
        <v>2413</v>
      </c>
      <c r="F5693" s="35" t="str">
        <f>INDEX('Crosswalk Particulates'!$B:$B,MATCH('2017 EPA Data'!A5693,'Crosswalk Particulates'!$A:$A,0))</f>
        <v>Other-EPA</v>
      </c>
      <c r="G5693" s="39" t="str">
        <f>INDEX('Crosswalk Particulates'!$E:$E,MATCH('2017 EPA Data'!$B5693,'Crosswalk Particulates'!$D:$D,0))</f>
        <v>VOC</v>
      </c>
      <c r="H5693" s="50">
        <f t="shared" si="88"/>
        <v>0</v>
      </c>
    </row>
    <row r="5694" spans="1:8" hidden="1" x14ac:dyDescent="0.25">
      <c r="A5694" s="31" t="s">
        <v>2518</v>
      </c>
      <c r="B5694" s="31" t="s">
        <v>2447</v>
      </c>
      <c r="C5694" s="31" t="s">
        <v>2448</v>
      </c>
      <c r="D5694" s="41">
        <v>0</v>
      </c>
      <c r="E5694" s="31" t="s">
        <v>2413</v>
      </c>
      <c r="F5694" s="35" t="str">
        <f>INDEX('Crosswalk Particulates'!$B:$B,MATCH('2017 EPA Data'!A5694,'Crosswalk Particulates'!$A:$A,0))</f>
        <v>Other-EPA</v>
      </c>
      <c r="G5694" s="39" t="str">
        <f>INDEX('Crosswalk Particulates'!$E:$E,MATCH('2017 EPA Data'!$B5694,'Crosswalk Particulates'!$D:$D,0))</f>
        <v>VOC</v>
      </c>
      <c r="H5694" s="50">
        <f t="shared" si="88"/>
        <v>0</v>
      </c>
    </row>
    <row r="5695" spans="1:8" hidden="1" x14ac:dyDescent="0.25">
      <c r="A5695" s="31" t="s">
        <v>2520</v>
      </c>
      <c r="B5695" s="31" t="s">
        <v>2643</v>
      </c>
      <c r="C5695" s="31" t="s">
        <v>2408</v>
      </c>
      <c r="D5695" s="41">
        <v>0</v>
      </c>
      <c r="E5695" s="31" t="s">
        <v>2409</v>
      </c>
      <c r="F5695" s="35" t="str">
        <f>INDEX('Crosswalk Particulates'!$B:$B,MATCH('2017 EPA Data'!A5695,'Crosswalk Particulates'!$A:$A,0))</f>
        <v>industry-fuel-oil</v>
      </c>
      <c r="G5695" s="39">
        <f>INDEX('Crosswalk Particulates'!$E:$E,MATCH('2017 EPA Data'!$B5695,'Crosswalk Particulates'!$D:$D,0))</f>
        <v>0</v>
      </c>
      <c r="H5695" s="50">
        <f t="shared" si="88"/>
        <v>0</v>
      </c>
    </row>
    <row r="5696" spans="1:8" hidden="1" x14ac:dyDescent="0.25">
      <c r="A5696" s="31" t="s">
        <v>2540</v>
      </c>
      <c r="B5696" s="31" t="s">
        <v>2652</v>
      </c>
      <c r="C5696" s="31" t="s">
        <v>2408</v>
      </c>
      <c r="D5696" s="41">
        <v>0</v>
      </c>
      <c r="E5696" s="31" t="s">
        <v>2409</v>
      </c>
      <c r="F5696" s="35" t="str">
        <f>INDEX('Crosswalk Particulates'!$B:$B,MATCH('2017 EPA Data'!A5696,'Crosswalk Particulates'!$A:$A,0))</f>
        <v>Electricity Sector</v>
      </c>
      <c r="G5696" s="39">
        <f>INDEX('Crosswalk Particulates'!$E:$E,MATCH('2017 EPA Data'!$B5696,'Crosswalk Particulates'!$D:$D,0))</f>
        <v>0</v>
      </c>
      <c r="H5696" s="50">
        <f t="shared" si="88"/>
        <v>0</v>
      </c>
    </row>
    <row r="5697" spans="1:8" hidden="1" x14ac:dyDescent="0.25">
      <c r="A5697" s="31" t="s">
        <v>2498</v>
      </c>
      <c r="B5697" s="31" t="s">
        <v>2695</v>
      </c>
      <c r="C5697" s="31" t="s">
        <v>2408</v>
      </c>
      <c r="D5697" s="41">
        <v>0</v>
      </c>
      <c r="E5697" s="31" t="s">
        <v>2409</v>
      </c>
      <c r="F5697" s="35" t="str">
        <f>INDEX('Crosswalk Particulates'!$B:$B,MATCH('2017 EPA Data'!A5697,'Crosswalk Particulates'!$A:$A,0))</f>
        <v>process-cement-industry</v>
      </c>
      <c r="G5697" s="39">
        <f>INDEX('Crosswalk Particulates'!$E:$E,MATCH('2017 EPA Data'!$B5697,'Crosswalk Particulates'!$D:$D,0))</f>
        <v>0</v>
      </c>
      <c r="H5697" s="50">
        <f t="shared" si="88"/>
        <v>0</v>
      </c>
    </row>
    <row r="5698" spans="1:8" hidden="1" x14ac:dyDescent="0.25">
      <c r="A5698" s="31" t="s">
        <v>2498</v>
      </c>
      <c r="B5698" s="31" t="s">
        <v>2722</v>
      </c>
      <c r="C5698" s="31" t="s">
        <v>2408</v>
      </c>
      <c r="D5698" s="41">
        <v>0</v>
      </c>
      <c r="E5698" s="31" t="s">
        <v>2409</v>
      </c>
      <c r="F5698" s="35" t="str">
        <f>INDEX('Crosswalk Particulates'!$B:$B,MATCH('2017 EPA Data'!A5698,'Crosswalk Particulates'!$A:$A,0))</f>
        <v>process-cement-industry</v>
      </c>
      <c r="G5698" s="39">
        <f>INDEX('Crosswalk Particulates'!$E:$E,MATCH('2017 EPA Data'!$B5698,'Crosswalk Particulates'!$D:$D,0))</f>
        <v>0</v>
      </c>
      <c r="H5698" s="50">
        <f t="shared" si="88"/>
        <v>0</v>
      </c>
    </row>
    <row r="5699" spans="1:8" hidden="1" x14ac:dyDescent="0.25">
      <c r="A5699" s="31" t="s">
        <v>2493</v>
      </c>
      <c r="B5699" s="31" t="s">
        <v>2703</v>
      </c>
      <c r="C5699" s="31" t="s">
        <v>2408</v>
      </c>
      <c r="D5699" s="41">
        <v>0</v>
      </c>
      <c r="E5699" s="31" t="s">
        <v>2409</v>
      </c>
      <c r="F5699" s="35" t="str">
        <f>INDEX('Crosswalk Particulates'!$B:$B,MATCH('2017 EPA Data'!A5699,'Crosswalk Particulates'!$A:$A,0))</f>
        <v>process-other-industry</v>
      </c>
      <c r="G5699" s="39">
        <f>INDEX('Crosswalk Particulates'!$E:$E,MATCH('2017 EPA Data'!$B5699,'Crosswalk Particulates'!$D:$D,0))</f>
        <v>0</v>
      </c>
      <c r="H5699" s="50">
        <f t="shared" si="88"/>
        <v>0</v>
      </c>
    </row>
    <row r="5700" spans="1:8" hidden="1" x14ac:dyDescent="0.25">
      <c r="A5700" s="31" t="s">
        <v>2498</v>
      </c>
      <c r="B5700" s="31" t="s">
        <v>2616</v>
      </c>
      <c r="C5700" s="31" t="s">
        <v>2408</v>
      </c>
      <c r="D5700" s="41">
        <v>0</v>
      </c>
      <c r="E5700" s="31" t="s">
        <v>2409</v>
      </c>
      <c r="F5700" s="35" t="str">
        <f>INDEX('Crosswalk Particulates'!$B:$B,MATCH('2017 EPA Data'!A5700,'Crosswalk Particulates'!$A:$A,0))</f>
        <v>process-cement-industry</v>
      </c>
      <c r="G5700" s="39">
        <f>INDEX('Crosswalk Particulates'!$E:$E,MATCH('2017 EPA Data'!$B5700,'Crosswalk Particulates'!$D:$D,0))</f>
        <v>0</v>
      </c>
      <c r="H5700" s="50">
        <f t="shared" ref="H5700:H5763" si="89">IF(E5700="TON",D5700/metricton_to_shortton,0)*10^6</f>
        <v>0</v>
      </c>
    </row>
    <row r="5701" spans="1:8" hidden="1" x14ac:dyDescent="0.25">
      <c r="A5701" s="31" t="s">
        <v>2540</v>
      </c>
      <c r="B5701" s="31" t="s">
        <v>2504</v>
      </c>
      <c r="C5701" s="31" t="s">
        <v>2408</v>
      </c>
      <c r="D5701" s="41">
        <v>0</v>
      </c>
      <c r="E5701" s="31" t="s">
        <v>2409</v>
      </c>
      <c r="F5701" s="35" t="str">
        <f>INDEX('Crosswalk Particulates'!$B:$B,MATCH('2017 EPA Data'!A5701,'Crosswalk Particulates'!$A:$A,0))</f>
        <v>Electricity Sector</v>
      </c>
      <c r="G5701" s="39">
        <f>INDEX('Crosswalk Particulates'!$E:$E,MATCH('2017 EPA Data'!$B5701,'Crosswalk Particulates'!$D:$D,0))</f>
        <v>0</v>
      </c>
      <c r="H5701" s="50">
        <f t="shared" si="89"/>
        <v>0</v>
      </c>
    </row>
    <row r="5702" spans="1:8" hidden="1" x14ac:dyDescent="0.25">
      <c r="A5702" s="31" t="s">
        <v>2472</v>
      </c>
      <c r="B5702" s="31" t="s">
        <v>2605</v>
      </c>
      <c r="C5702" s="31" t="s">
        <v>2408</v>
      </c>
      <c r="D5702" s="41">
        <v>0</v>
      </c>
      <c r="E5702" s="31" t="s">
        <v>2409</v>
      </c>
      <c r="F5702" s="35" t="str">
        <f>INDEX('Crosswalk Particulates'!$B:$B,MATCH('2017 EPA Data'!A5702,'Crosswalk Particulates'!$A:$A,0))</f>
        <v>Electricity Sector</v>
      </c>
      <c r="G5702" s="39">
        <f>INDEX('Crosswalk Particulates'!$E:$E,MATCH('2017 EPA Data'!$B5702,'Crosswalk Particulates'!$D:$D,0))</f>
        <v>0</v>
      </c>
      <c r="H5702" s="50">
        <f t="shared" si="89"/>
        <v>0</v>
      </c>
    </row>
    <row r="5703" spans="1:8" hidden="1" x14ac:dyDescent="0.25">
      <c r="A5703" s="31" t="s">
        <v>2472</v>
      </c>
      <c r="B5703" s="31" t="s">
        <v>2574</v>
      </c>
      <c r="C5703" s="31" t="s">
        <v>2408</v>
      </c>
      <c r="D5703" s="41">
        <v>0</v>
      </c>
      <c r="E5703" s="31" t="s">
        <v>2409</v>
      </c>
      <c r="F5703" s="35" t="str">
        <f>INDEX('Crosswalk Particulates'!$B:$B,MATCH('2017 EPA Data'!A5703,'Crosswalk Particulates'!$A:$A,0))</f>
        <v>Electricity Sector</v>
      </c>
      <c r="G5703" s="39">
        <f>INDEX('Crosswalk Particulates'!$E:$E,MATCH('2017 EPA Data'!$B5703,'Crosswalk Particulates'!$D:$D,0))</f>
        <v>0</v>
      </c>
      <c r="H5703" s="50">
        <f t="shared" si="89"/>
        <v>0</v>
      </c>
    </row>
    <row r="5704" spans="1:8" hidden="1" x14ac:dyDescent="0.25">
      <c r="A5704" s="31" t="s">
        <v>2538</v>
      </c>
      <c r="B5704" s="31" t="s">
        <v>2572</v>
      </c>
      <c r="C5704" s="31" t="s">
        <v>2408</v>
      </c>
      <c r="D5704" s="41">
        <v>0</v>
      </c>
      <c r="E5704" s="31" t="s">
        <v>2409</v>
      </c>
      <c r="F5704" s="35" t="str">
        <f>INDEX('Crosswalk Particulates'!$B:$B,MATCH('2017 EPA Data'!A5704,'Crosswalk Particulates'!$A:$A,0))</f>
        <v>process-mining-industry</v>
      </c>
      <c r="G5704" s="39">
        <f>INDEX('Crosswalk Particulates'!$E:$E,MATCH('2017 EPA Data'!$B5704,'Crosswalk Particulates'!$D:$D,0))</f>
        <v>0</v>
      </c>
      <c r="H5704" s="50">
        <f t="shared" si="89"/>
        <v>0</v>
      </c>
    </row>
    <row r="5705" spans="1:8" hidden="1" x14ac:dyDescent="0.25">
      <c r="A5705" s="31" t="s">
        <v>2538</v>
      </c>
      <c r="B5705" s="31" t="s">
        <v>2604</v>
      </c>
      <c r="C5705" s="31" t="s">
        <v>2408</v>
      </c>
      <c r="D5705" s="41">
        <v>0</v>
      </c>
      <c r="E5705" s="31" t="s">
        <v>2409</v>
      </c>
      <c r="F5705" s="35" t="str">
        <f>INDEX('Crosswalk Particulates'!$B:$B,MATCH('2017 EPA Data'!A5705,'Crosswalk Particulates'!$A:$A,0))</f>
        <v>process-mining-industry</v>
      </c>
      <c r="G5705" s="39">
        <f>INDEX('Crosswalk Particulates'!$E:$E,MATCH('2017 EPA Data'!$B5705,'Crosswalk Particulates'!$D:$D,0))</f>
        <v>0</v>
      </c>
      <c r="H5705" s="50">
        <f t="shared" si="89"/>
        <v>0</v>
      </c>
    </row>
    <row r="5706" spans="1:8" hidden="1" x14ac:dyDescent="0.25">
      <c r="A5706" s="31" t="s">
        <v>2410</v>
      </c>
      <c r="B5706" s="31" t="s">
        <v>2768</v>
      </c>
      <c r="C5706" s="31" t="s">
        <v>2408</v>
      </c>
      <c r="D5706" s="41">
        <v>0</v>
      </c>
      <c r="E5706" s="31" t="s">
        <v>2409</v>
      </c>
      <c r="F5706" s="35" t="str">
        <f>INDEX('Crosswalk Particulates'!$B:$B,MATCH('2017 EPA Data'!A5706,'Crosswalk Particulates'!$A:$A,0))</f>
        <v>process-other-industry</v>
      </c>
      <c r="G5706" s="39">
        <f>INDEX('Crosswalk Particulates'!$E:$E,MATCH('2017 EPA Data'!$B5706,'Crosswalk Particulates'!$D:$D,0))</f>
        <v>0</v>
      </c>
      <c r="H5706" s="50">
        <f t="shared" si="89"/>
        <v>0</v>
      </c>
    </row>
    <row r="5707" spans="1:8" hidden="1" x14ac:dyDescent="0.25">
      <c r="A5707" s="31" t="s">
        <v>2483</v>
      </c>
      <c r="B5707" s="31" t="s">
        <v>2711</v>
      </c>
      <c r="C5707" s="31" t="s">
        <v>2412</v>
      </c>
      <c r="D5707" s="41">
        <v>0</v>
      </c>
      <c r="E5707" s="31" t="s">
        <v>2413</v>
      </c>
      <c r="F5707" s="35" t="str">
        <f>INDEX('Crosswalk Particulates'!$B:$B,MATCH('2017 EPA Data'!A5707,'Crosswalk Particulates'!$A:$A,0))</f>
        <v>process-ngps-industry</v>
      </c>
      <c r="G5707" s="39">
        <f>INDEX('Crosswalk Particulates'!$E:$E,MATCH('2017 EPA Data'!$B5707,'Crosswalk Particulates'!$D:$D,0))</f>
        <v>0</v>
      </c>
      <c r="H5707" s="50">
        <f t="shared" si="89"/>
        <v>0</v>
      </c>
    </row>
    <row r="5708" spans="1:8" hidden="1" x14ac:dyDescent="0.25">
      <c r="A5708" s="31" t="s">
        <v>2498</v>
      </c>
      <c r="B5708" s="31" t="s">
        <v>2668</v>
      </c>
      <c r="C5708" s="31" t="s">
        <v>2408</v>
      </c>
      <c r="D5708" s="41">
        <v>0</v>
      </c>
      <c r="E5708" s="31" t="s">
        <v>2409</v>
      </c>
      <c r="F5708" s="35" t="str">
        <f>INDEX('Crosswalk Particulates'!$B:$B,MATCH('2017 EPA Data'!A5708,'Crosswalk Particulates'!$A:$A,0))</f>
        <v>process-cement-industry</v>
      </c>
      <c r="G5708" s="39">
        <f>INDEX('Crosswalk Particulates'!$E:$E,MATCH('2017 EPA Data'!$B5708,'Crosswalk Particulates'!$D:$D,0))</f>
        <v>0</v>
      </c>
      <c r="H5708" s="50">
        <f t="shared" si="89"/>
        <v>0</v>
      </c>
    </row>
    <row r="5709" spans="1:8" hidden="1" x14ac:dyDescent="0.25">
      <c r="A5709" s="31" t="s">
        <v>2456</v>
      </c>
      <c r="B5709" s="31" t="s">
        <v>2532</v>
      </c>
      <c r="C5709" s="31" t="s">
        <v>2408</v>
      </c>
      <c r="D5709" s="41">
        <v>0</v>
      </c>
      <c r="E5709" s="31" t="s">
        <v>2409</v>
      </c>
      <c r="F5709" s="35" t="str">
        <f>INDEX('Crosswalk Particulates'!$B:$B,MATCH('2017 EPA Data'!A5709,'Crosswalk Particulates'!$A:$A,0))</f>
        <v>Electricity Sector</v>
      </c>
      <c r="G5709" s="39">
        <f>INDEX('Crosswalk Particulates'!$E:$E,MATCH('2017 EPA Data'!$B5709,'Crosswalk Particulates'!$D:$D,0))</f>
        <v>0</v>
      </c>
      <c r="H5709" s="50">
        <f t="shared" si="89"/>
        <v>0</v>
      </c>
    </row>
    <row r="5710" spans="1:8" hidden="1" x14ac:dyDescent="0.25">
      <c r="A5710" s="31" t="s">
        <v>2614</v>
      </c>
      <c r="B5710" s="31" t="s">
        <v>2619</v>
      </c>
      <c r="C5710" s="31" t="s">
        <v>2408</v>
      </c>
      <c r="D5710" s="41">
        <v>0</v>
      </c>
      <c r="E5710" s="31" t="s">
        <v>2409</v>
      </c>
      <c r="F5710" s="35" t="str">
        <f>INDEX('Crosswalk Particulates'!$B:$B,MATCH('2017 EPA Data'!A5710,'Crosswalk Particulates'!$A:$A,0))</f>
        <v>Residential Buildings Sector</v>
      </c>
      <c r="G5710" s="39">
        <f>INDEX('Crosswalk Particulates'!$E:$E,MATCH('2017 EPA Data'!$B5710,'Crosswalk Particulates'!$D:$D,0))</f>
        <v>0</v>
      </c>
      <c r="H5710" s="50">
        <f t="shared" si="89"/>
        <v>0</v>
      </c>
    </row>
    <row r="5711" spans="1:8" hidden="1" x14ac:dyDescent="0.25">
      <c r="A5711" s="31" t="s">
        <v>2446</v>
      </c>
      <c r="B5711" s="31" t="s">
        <v>2623</v>
      </c>
      <c r="D5711" s="41">
        <v>0</v>
      </c>
      <c r="E5711" s="31" t="s">
        <v>2413</v>
      </c>
      <c r="F5711" s="35" t="str">
        <f>INDEX('Crosswalk Particulates'!$B:$B,MATCH('2017 EPA Data'!A5711,'Crosswalk Particulates'!$A:$A,0))</f>
        <v>process-other-industry</v>
      </c>
      <c r="G5711" s="39">
        <f>INDEX('Crosswalk Particulates'!$E:$E,MATCH('2017 EPA Data'!$B5711,'Crosswalk Particulates'!$D:$D,0))</f>
        <v>0</v>
      </c>
      <c r="H5711" s="50">
        <f t="shared" si="89"/>
        <v>0</v>
      </c>
    </row>
    <row r="5712" spans="1:8" hidden="1" x14ac:dyDescent="0.25">
      <c r="A5712" s="31" t="s">
        <v>2498</v>
      </c>
      <c r="B5712" s="31" t="s">
        <v>2647</v>
      </c>
      <c r="C5712" s="31" t="s">
        <v>2408</v>
      </c>
      <c r="D5712" s="41">
        <v>0</v>
      </c>
      <c r="E5712" s="31" t="s">
        <v>2409</v>
      </c>
      <c r="F5712" s="35" t="str">
        <f>INDEX('Crosswalk Particulates'!$B:$B,MATCH('2017 EPA Data'!A5712,'Crosswalk Particulates'!$A:$A,0))</f>
        <v>process-cement-industry</v>
      </c>
      <c r="G5712" s="39">
        <f>INDEX('Crosswalk Particulates'!$E:$E,MATCH('2017 EPA Data'!$B5712,'Crosswalk Particulates'!$D:$D,0))</f>
        <v>0</v>
      </c>
      <c r="H5712" s="50">
        <f t="shared" si="89"/>
        <v>0</v>
      </c>
    </row>
    <row r="5713" spans="1:8" hidden="1" x14ac:dyDescent="0.25">
      <c r="A5713" s="31" t="s">
        <v>2540</v>
      </c>
      <c r="B5713" s="31" t="s">
        <v>2575</v>
      </c>
      <c r="C5713" s="31" t="s">
        <v>2408</v>
      </c>
      <c r="D5713" s="41">
        <v>0</v>
      </c>
      <c r="E5713" s="31" t="s">
        <v>2409</v>
      </c>
      <c r="F5713" s="35" t="str">
        <f>INDEX('Crosswalk Particulates'!$B:$B,MATCH('2017 EPA Data'!A5713,'Crosswalk Particulates'!$A:$A,0))</f>
        <v>Electricity Sector</v>
      </c>
      <c r="G5713" s="39">
        <f>INDEX('Crosswalk Particulates'!$E:$E,MATCH('2017 EPA Data'!$B5713,'Crosswalk Particulates'!$D:$D,0))</f>
        <v>0</v>
      </c>
      <c r="H5713" s="50">
        <f t="shared" si="89"/>
        <v>0</v>
      </c>
    </row>
    <row r="5714" spans="1:8" hidden="1" x14ac:dyDescent="0.25">
      <c r="A5714" s="31" t="s">
        <v>2523</v>
      </c>
      <c r="B5714" s="31" t="s">
        <v>2711</v>
      </c>
      <c r="C5714" s="31" t="s">
        <v>2412</v>
      </c>
      <c r="D5714" s="41">
        <v>0</v>
      </c>
      <c r="E5714" s="31" t="s">
        <v>2413</v>
      </c>
      <c r="F5714" s="35" t="str">
        <f>INDEX('Crosswalk Particulates'!$B:$B,MATCH('2017 EPA Data'!A5714,'Crosswalk Particulates'!$A:$A,0))</f>
        <v>industry-fuel-other</v>
      </c>
      <c r="G5714" s="39">
        <f>INDEX('Crosswalk Particulates'!$E:$E,MATCH('2017 EPA Data'!$B5714,'Crosswalk Particulates'!$D:$D,0))</f>
        <v>0</v>
      </c>
      <c r="H5714" s="50">
        <f t="shared" si="89"/>
        <v>0</v>
      </c>
    </row>
    <row r="5715" spans="1:8" hidden="1" x14ac:dyDescent="0.25">
      <c r="A5715" s="31" t="s">
        <v>2538</v>
      </c>
      <c r="B5715" s="31" t="s">
        <v>2536</v>
      </c>
      <c r="C5715" s="31" t="s">
        <v>2408</v>
      </c>
      <c r="D5715" s="41">
        <v>0</v>
      </c>
      <c r="E5715" s="31" t="s">
        <v>2409</v>
      </c>
      <c r="F5715" s="35" t="str">
        <f>INDEX('Crosswalk Particulates'!$B:$B,MATCH('2017 EPA Data'!A5715,'Crosswalk Particulates'!$A:$A,0))</f>
        <v>process-mining-industry</v>
      </c>
      <c r="G5715" s="39">
        <f>INDEX('Crosswalk Particulates'!$E:$E,MATCH('2017 EPA Data'!$B5715,'Crosswalk Particulates'!$D:$D,0))</f>
        <v>0</v>
      </c>
      <c r="H5715" s="50">
        <f t="shared" si="89"/>
        <v>0</v>
      </c>
    </row>
    <row r="5716" spans="1:8" hidden="1" x14ac:dyDescent="0.25">
      <c r="A5716" s="31" t="s">
        <v>2429</v>
      </c>
      <c r="B5716" s="31" t="s">
        <v>2479</v>
      </c>
      <c r="C5716" s="31" t="s">
        <v>2408</v>
      </c>
      <c r="D5716" s="41">
        <v>0</v>
      </c>
      <c r="E5716" s="31" t="s">
        <v>2409</v>
      </c>
      <c r="F5716" s="35" t="str">
        <f>INDEX('Crosswalk Particulates'!$B:$B,MATCH('2017 EPA Data'!A5716,'Crosswalk Particulates'!$A:$A,0))</f>
        <v>process-other-industry</v>
      </c>
      <c r="G5716" s="39">
        <f>INDEX('Crosswalk Particulates'!$E:$E,MATCH('2017 EPA Data'!$B5716,'Crosswalk Particulates'!$D:$D,0))</f>
        <v>0</v>
      </c>
      <c r="H5716" s="50">
        <f t="shared" si="89"/>
        <v>0</v>
      </c>
    </row>
    <row r="5717" spans="1:8" hidden="1" x14ac:dyDescent="0.25">
      <c r="A5717" s="31" t="s">
        <v>2429</v>
      </c>
      <c r="B5717" s="31" t="s">
        <v>2526</v>
      </c>
      <c r="C5717" s="31" t="s">
        <v>2408</v>
      </c>
      <c r="D5717" s="41">
        <v>0</v>
      </c>
      <c r="E5717" s="31" t="s">
        <v>2409</v>
      </c>
      <c r="F5717" s="35" t="str">
        <f>INDEX('Crosswalk Particulates'!$B:$B,MATCH('2017 EPA Data'!A5717,'Crosswalk Particulates'!$A:$A,0))</f>
        <v>process-other-industry</v>
      </c>
      <c r="G5717" s="39">
        <f>INDEX('Crosswalk Particulates'!$E:$E,MATCH('2017 EPA Data'!$B5717,'Crosswalk Particulates'!$D:$D,0))</f>
        <v>0</v>
      </c>
      <c r="H5717" s="50">
        <f t="shared" si="89"/>
        <v>0</v>
      </c>
    </row>
    <row r="5718" spans="1:8" hidden="1" x14ac:dyDescent="0.25">
      <c r="A5718" s="31" t="s">
        <v>2477</v>
      </c>
      <c r="B5718" s="31" t="s">
        <v>2730</v>
      </c>
      <c r="C5718" s="31" t="s">
        <v>2408</v>
      </c>
      <c r="D5718" s="41">
        <v>0</v>
      </c>
      <c r="E5718" s="31" t="s">
        <v>2409</v>
      </c>
      <c r="F5718" s="35" t="str">
        <f>INDEX('Crosswalk Particulates'!$B:$B,MATCH('2017 EPA Data'!A5718,'Crosswalk Particulates'!$A:$A,0))</f>
        <v>process-other-industry</v>
      </c>
      <c r="G5718" s="39">
        <f>INDEX('Crosswalk Particulates'!$E:$E,MATCH('2017 EPA Data'!$B5718,'Crosswalk Particulates'!$D:$D,0))</f>
        <v>0</v>
      </c>
      <c r="H5718" s="50">
        <f t="shared" si="89"/>
        <v>0</v>
      </c>
    </row>
    <row r="5719" spans="1:8" hidden="1" x14ac:dyDescent="0.25">
      <c r="A5719" s="31" t="s">
        <v>2498</v>
      </c>
      <c r="B5719" s="31" t="s">
        <v>2598</v>
      </c>
      <c r="C5719" s="31" t="s">
        <v>2408</v>
      </c>
      <c r="D5719" s="41">
        <v>0</v>
      </c>
      <c r="E5719" s="31" t="s">
        <v>2409</v>
      </c>
      <c r="F5719" s="35" t="str">
        <f>INDEX('Crosswalk Particulates'!$B:$B,MATCH('2017 EPA Data'!A5719,'Crosswalk Particulates'!$A:$A,0))</f>
        <v>process-cement-industry</v>
      </c>
      <c r="G5719" s="39">
        <f>INDEX('Crosswalk Particulates'!$E:$E,MATCH('2017 EPA Data'!$B5719,'Crosswalk Particulates'!$D:$D,0))</f>
        <v>0</v>
      </c>
      <c r="H5719" s="50">
        <f t="shared" si="89"/>
        <v>0</v>
      </c>
    </row>
    <row r="5720" spans="1:8" hidden="1" x14ac:dyDescent="0.25">
      <c r="A5720" s="31" t="s">
        <v>2538</v>
      </c>
      <c r="B5720" s="31" t="s">
        <v>2659</v>
      </c>
      <c r="C5720" s="31" t="s">
        <v>2408</v>
      </c>
      <c r="D5720" s="41">
        <v>0</v>
      </c>
      <c r="E5720" s="31" t="s">
        <v>2409</v>
      </c>
      <c r="F5720" s="35" t="str">
        <f>INDEX('Crosswalk Particulates'!$B:$B,MATCH('2017 EPA Data'!A5720,'Crosswalk Particulates'!$A:$A,0))</f>
        <v>process-mining-industry</v>
      </c>
      <c r="G5720" s="39">
        <f>INDEX('Crosswalk Particulates'!$E:$E,MATCH('2017 EPA Data'!$B5720,'Crosswalk Particulates'!$D:$D,0))</f>
        <v>0</v>
      </c>
      <c r="H5720" s="50">
        <f t="shared" si="89"/>
        <v>0</v>
      </c>
    </row>
    <row r="5721" spans="1:8" hidden="1" x14ac:dyDescent="0.25">
      <c r="A5721" s="31" t="s">
        <v>2523</v>
      </c>
      <c r="B5721" s="31" t="s">
        <v>2609</v>
      </c>
      <c r="C5721" s="31" t="s">
        <v>2408</v>
      </c>
      <c r="D5721" s="41">
        <v>0</v>
      </c>
      <c r="E5721" s="31" t="s">
        <v>2409</v>
      </c>
      <c r="F5721" s="35" t="str">
        <f>INDEX('Crosswalk Particulates'!$B:$B,MATCH('2017 EPA Data'!A5721,'Crosswalk Particulates'!$A:$A,0))</f>
        <v>industry-fuel-other</v>
      </c>
      <c r="G5721" s="39">
        <f>INDEX('Crosswalk Particulates'!$E:$E,MATCH('2017 EPA Data'!$B5721,'Crosswalk Particulates'!$D:$D,0))</f>
        <v>0</v>
      </c>
      <c r="H5721" s="50">
        <f t="shared" si="89"/>
        <v>0</v>
      </c>
    </row>
    <row r="5722" spans="1:8" hidden="1" x14ac:dyDescent="0.25">
      <c r="A5722" s="31" t="s">
        <v>2437</v>
      </c>
      <c r="B5722" s="31" t="s">
        <v>2468</v>
      </c>
      <c r="C5722" s="31" t="s">
        <v>2408</v>
      </c>
      <c r="D5722" s="41">
        <v>0</v>
      </c>
      <c r="E5722" s="31" t="s">
        <v>2409</v>
      </c>
      <c r="F5722" s="35" t="str">
        <f>INDEX('Crosswalk Particulates'!$B:$B,MATCH('2017 EPA Data'!A5722,'Crosswalk Particulates'!$A:$A,0))</f>
        <v>process-other-industry</v>
      </c>
      <c r="G5722" s="39">
        <f>INDEX('Crosswalk Particulates'!$E:$E,MATCH('2017 EPA Data'!$B5722,'Crosswalk Particulates'!$D:$D,0))</f>
        <v>0</v>
      </c>
      <c r="H5722" s="50">
        <f t="shared" si="89"/>
        <v>0</v>
      </c>
    </row>
    <row r="5723" spans="1:8" hidden="1" x14ac:dyDescent="0.25">
      <c r="A5723" s="31" t="s">
        <v>2540</v>
      </c>
      <c r="B5723" s="31" t="s">
        <v>2569</v>
      </c>
      <c r="C5723" s="31" t="s">
        <v>2408</v>
      </c>
      <c r="D5723" s="41">
        <v>0</v>
      </c>
      <c r="E5723" s="31" t="s">
        <v>2409</v>
      </c>
      <c r="F5723" s="35" t="str">
        <f>INDEX('Crosswalk Particulates'!$B:$B,MATCH('2017 EPA Data'!A5723,'Crosswalk Particulates'!$A:$A,0))</f>
        <v>Electricity Sector</v>
      </c>
      <c r="G5723" s="39">
        <f>INDEX('Crosswalk Particulates'!$E:$E,MATCH('2017 EPA Data'!$B5723,'Crosswalk Particulates'!$D:$D,0))</f>
        <v>0</v>
      </c>
      <c r="H5723" s="50">
        <f t="shared" si="89"/>
        <v>0</v>
      </c>
    </row>
    <row r="5724" spans="1:8" hidden="1" x14ac:dyDescent="0.25">
      <c r="A5724" s="31" t="s">
        <v>2410</v>
      </c>
      <c r="B5724" s="31" t="s">
        <v>2709</v>
      </c>
      <c r="C5724" s="31" t="s">
        <v>2408</v>
      </c>
      <c r="D5724" s="41">
        <v>0</v>
      </c>
      <c r="E5724" s="31" t="s">
        <v>2409</v>
      </c>
      <c r="F5724" s="35" t="str">
        <f>INDEX('Crosswalk Particulates'!$B:$B,MATCH('2017 EPA Data'!A5724,'Crosswalk Particulates'!$A:$A,0))</f>
        <v>process-other-industry</v>
      </c>
      <c r="G5724" s="39">
        <f>INDEX('Crosswalk Particulates'!$E:$E,MATCH('2017 EPA Data'!$B5724,'Crosswalk Particulates'!$D:$D,0))</f>
        <v>0</v>
      </c>
      <c r="H5724" s="50">
        <f t="shared" si="89"/>
        <v>0</v>
      </c>
    </row>
    <row r="5725" spans="1:8" hidden="1" x14ac:dyDescent="0.25">
      <c r="A5725" s="31" t="s">
        <v>2456</v>
      </c>
      <c r="B5725" s="31" t="s">
        <v>2711</v>
      </c>
      <c r="C5725" s="31" t="s">
        <v>2412</v>
      </c>
      <c r="D5725" s="41">
        <v>0</v>
      </c>
      <c r="E5725" s="31" t="s">
        <v>2413</v>
      </c>
      <c r="F5725" s="35" t="str">
        <f>INDEX('Crosswalk Particulates'!$B:$B,MATCH('2017 EPA Data'!A5725,'Crosswalk Particulates'!$A:$A,0))</f>
        <v>Electricity Sector</v>
      </c>
      <c r="G5725" s="39">
        <f>INDEX('Crosswalk Particulates'!$E:$E,MATCH('2017 EPA Data'!$B5725,'Crosswalk Particulates'!$D:$D,0))</f>
        <v>0</v>
      </c>
      <c r="H5725" s="50">
        <f t="shared" si="89"/>
        <v>0</v>
      </c>
    </row>
    <row r="5726" spans="1:8" hidden="1" x14ac:dyDescent="0.25">
      <c r="A5726" s="31" t="s">
        <v>2499</v>
      </c>
      <c r="B5726" s="31" t="s">
        <v>2735</v>
      </c>
      <c r="C5726" s="31" t="s">
        <v>2408</v>
      </c>
      <c r="D5726" s="41">
        <v>0</v>
      </c>
      <c r="E5726" s="31" t="s">
        <v>2409</v>
      </c>
      <c r="F5726" s="35" t="str">
        <f>INDEX('Crosswalk Particulates'!$B:$B,MATCH('2017 EPA Data'!A5726,'Crosswalk Particulates'!$A:$A,0))</f>
        <v>Electricity Sector</v>
      </c>
      <c r="G5726" s="39">
        <f>INDEX('Crosswalk Particulates'!$E:$E,MATCH('2017 EPA Data'!$B5726,'Crosswalk Particulates'!$D:$D,0))</f>
        <v>0</v>
      </c>
      <c r="H5726" s="50">
        <f t="shared" si="89"/>
        <v>0</v>
      </c>
    </row>
    <row r="5727" spans="1:8" hidden="1" x14ac:dyDescent="0.25">
      <c r="A5727" s="31" t="s">
        <v>2437</v>
      </c>
      <c r="B5727" s="31" t="s">
        <v>2411</v>
      </c>
      <c r="C5727" s="31" t="s">
        <v>2412</v>
      </c>
      <c r="D5727" s="41">
        <v>0</v>
      </c>
      <c r="E5727" s="31" t="s">
        <v>2413</v>
      </c>
      <c r="F5727" s="35" t="str">
        <f>INDEX('Crosswalk Particulates'!$B:$B,MATCH('2017 EPA Data'!A5727,'Crosswalk Particulates'!$A:$A,0))</f>
        <v>process-other-industry</v>
      </c>
      <c r="G5727" s="39">
        <f>INDEX('Crosswalk Particulates'!$E:$E,MATCH('2017 EPA Data'!$B5727,'Crosswalk Particulates'!$D:$D,0))</f>
        <v>0</v>
      </c>
      <c r="H5727" s="50">
        <f t="shared" si="89"/>
        <v>0</v>
      </c>
    </row>
    <row r="5728" spans="1:8" hidden="1" x14ac:dyDescent="0.25">
      <c r="A5728" s="31" t="s">
        <v>2487</v>
      </c>
      <c r="B5728" s="31" t="s">
        <v>2572</v>
      </c>
      <c r="C5728" s="31" t="s">
        <v>2408</v>
      </c>
      <c r="D5728" s="41">
        <v>0</v>
      </c>
      <c r="E5728" s="31" t="s">
        <v>2409</v>
      </c>
      <c r="F5728" s="35" t="str">
        <f>INDEX('Crosswalk Particulates'!$B:$B,MATCH('2017 EPA Data'!A5728,'Crosswalk Particulates'!$A:$A,0))</f>
        <v>industry-fuel-coal</v>
      </c>
      <c r="G5728" s="39">
        <f>INDEX('Crosswalk Particulates'!$E:$E,MATCH('2017 EPA Data'!$B5728,'Crosswalk Particulates'!$D:$D,0))</f>
        <v>0</v>
      </c>
      <c r="H5728" s="50">
        <f t="shared" si="89"/>
        <v>0</v>
      </c>
    </row>
    <row r="5729" spans="1:8" hidden="1" x14ac:dyDescent="0.25">
      <c r="A5729" s="31" t="s">
        <v>2520</v>
      </c>
      <c r="B5729" s="31" t="s">
        <v>2578</v>
      </c>
      <c r="C5729" s="31" t="s">
        <v>2408</v>
      </c>
      <c r="D5729" s="41">
        <v>0</v>
      </c>
      <c r="E5729" s="31" t="s">
        <v>2409</v>
      </c>
      <c r="F5729" s="35" t="str">
        <f>INDEX('Crosswalk Particulates'!$B:$B,MATCH('2017 EPA Data'!A5729,'Crosswalk Particulates'!$A:$A,0))</f>
        <v>industry-fuel-oil</v>
      </c>
      <c r="G5729" s="39">
        <f>INDEX('Crosswalk Particulates'!$E:$E,MATCH('2017 EPA Data'!$B5729,'Crosswalk Particulates'!$D:$D,0))</f>
        <v>0</v>
      </c>
      <c r="H5729" s="50">
        <f t="shared" si="89"/>
        <v>0</v>
      </c>
    </row>
    <row r="5730" spans="1:8" hidden="1" x14ac:dyDescent="0.25">
      <c r="A5730" s="31" t="s">
        <v>2538</v>
      </c>
      <c r="B5730" s="31" t="s">
        <v>2588</v>
      </c>
      <c r="C5730" s="31" t="s">
        <v>2408</v>
      </c>
      <c r="D5730" s="41">
        <v>0</v>
      </c>
      <c r="E5730" s="31" t="s">
        <v>2409</v>
      </c>
      <c r="F5730" s="35" t="str">
        <f>INDEX('Crosswalk Particulates'!$B:$B,MATCH('2017 EPA Data'!A5730,'Crosswalk Particulates'!$A:$A,0))</f>
        <v>process-mining-industry</v>
      </c>
      <c r="G5730" s="39">
        <f>INDEX('Crosswalk Particulates'!$E:$E,MATCH('2017 EPA Data'!$B5730,'Crosswalk Particulates'!$D:$D,0))</f>
        <v>0</v>
      </c>
      <c r="H5730" s="50">
        <f t="shared" si="89"/>
        <v>0</v>
      </c>
    </row>
    <row r="5731" spans="1:8" hidden="1" x14ac:dyDescent="0.25">
      <c r="A5731" s="31" t="s">
        <v>2520</v>
      </c>
      <c r="B5731" s="31" t="s">
        <v>2727</v>
      </c>
      <c r="C5731" s="31" t="s">
        <v>2408</v>
      </c>
      <c r="D5731" s="41">
        <v>0</v>
      </c>
      <c r="E5731" s="31" t="s">
        <v>2409</v>
      </c>
      <c r="F5731" s="35" t="str">
        <f>INDEX('Crosswalk Particulates'!$B:$B,MATCH('2017 EPA Data'!A5731,'Crosswalk Particulates'!$A:$A,0))</f>
        <v>industry-fuel-oil</v>
      </c>
      <c r="G5731" s="39">
        <f>INDEX('Crosswalk Particulates'!$E:$E,MATCH('2017 EPA Data'!$B5731,'Crosswalk Particulates'!$D:$D,0))</f>
        <v>0</v>
      </c>
      <c r="H5731" s="50">
        <f t="shared" si="89"/>
        <v>0</v>
      </c>
    </row>
    <row r="5732" spans="1:8" hidden="1" x14ac:dyDescent="0.25">
      <c r="A5732" s="31" t="s">
        <v>2499</v>
      </c>
      <c r="B5732" s="31" t="s">
        <v>2731</v>
      </c>
      <c r="C5732" s="31" t="s">
        <v>2408</v>
      </c>
      <c r="D5732" s="41">
        <v>0</v>
      </c>
      <c r="E5732" s="31" t="s">
        <v>2409</v>
      </c>
      <c r="F5732" s="35" t="str">
        <f>INDEX('Crosswalk Particulates'!$B:$B,MATCH('2017 EPA Data'!A5732,'Crosswalk Particulates'!$A:$A,0))</f>
        <v>Electricity Sector</v>
      </c>
      <c r="G5732" s="39">
        <f>INDEX('Crosswalk Particulates'!$E:$E,MATCH('2017 EPA Data'!$B5732,'Crosswalk Particulates'!$D:$D,0))</f>
        <v>0</v>
      </c>
      <c r="H5732" s="50">
        <f t="shared" si="89"/>
        <v>0</v>
      </c>
    </row>
    <row r="5733" spans="1:8" hidden="1" x14ac:dyDescent="0.25">
      <c r="A5733" s="31" t="s">
        <v>2442</v>
      </c>
      <c r="B5733" s="31" t="s">
        <v>2627</v>
      </c>
      <c r="C5733" s="31" t="s">
        <v>2408</v>
      </c>
      <c r="D5733" s="41">
        <v>0</v>
      </c>
      <c r="E5733" s="31" t="s">
        <v>2409</v>
      </c>
      <c r="F5733" s="35" t="str">
        <f>INDEX('Crosswalk Particulates'!$B:$B,MATCH('2017 EPA Data'!A5733,'Crosswalk Particulates'!$A:$A,0))</f>
        <v>industry-fuel-natural gas</v>
      </c>
      <c r="G5733" s="39">
        <f>INDEX('Crosswalk Particulates'!$E:$E,MATCH('2017 EPA Data'!$B5733,'Crosswalk Particulates'!$D:$D,0))</f>
        <v>0</v>
      </c>
      <c r="H5733" s="50">
        <f t="shared" si="89"/>
        <v>0</v>
      </c>
    </row>
    <row r="5734" spans="1:8" hidden="1" x14ac:dyDescent="0.25">
      <c r="A5734" s="31" t="s">
        <v>2523</v>
      </c>
      <c r="B5734" s="31" t="s">
        <v>2627</v>
      </c>
      <c r="C5734" s="31" t="s">
        <v>2408</v>
      </c>
      <c r="D5734" s="41">
        <v>0</v>
      </c>
      <c r="E5734" s="31" t="s">
        <v>2409</v>
      </c>
      <c r="F5734" s="35" t="str">
        <f>INDEX('Crosswalk Particulates'!$B:$B,MATCH('2017 EPA Data'!A5734,'Crosswalk Particulates'!$A:$A,0))</f>
        <v>industry-fuel-other</v>
      </c>
      <c r="G5734" s="39">
        <f>INDEX('Crosswalk Particulates'!$E:$E,MATCH('2017 EPA Data'!$B5734,'Crosswalk Particulates'!$D:$D,0))</f>
        <v>0</v>
      </c>
      <c r="H5734" s="50">
        <f t="shared" si="89"/>
        <v>0</v>
      </c>
    </row>
    <row r="5735" spans="1:8" hidden="1" x14ac:dyDescent="0.25">
      <c r="A5735" s="31" t="s">
        <v>2498</v>
      </c>
      <c r="B5735" s="31" t="s">
        <v>2696</v>
      </c>
      <c r="C5735" s="31" t="s">
        <v>2408</v>
      </c>
      <c r="D5735" s="41">
        <v>0</v>
      </c>
      <c r="E5735" s="31" t="s">
        <v>2409</v>
      </c>
      <c r="F5735" s="35" t="str">
        <f>INDEX('Crosswalk Particulates'!$B:$B,MATCH('2017 EPA Data'!A5735,'Crosswalk Particulates'!$A:$A,0))</f>
        <v>process-cement-industry</v>
      </c>
      <c r="G5735" s="39">
        <f>INDEX('Crosswalk Particulates'!$E:$E,MATCH('2017 EPA Data'!$B5735,'Crosswalk Particulates'!$D:$D,0))</f>
        <v>0</v>
      </c>
      <c r="H5735" s="50">
        <f t="shared" si="89"/>
        <v>0</v>
      </c>
    </row>
    <row r="5736" spans="1:8" hidden="1" x14ac:dyDescent="0.25">
      <c r="A5736" s="31" t="s">
        <v>2614</v>
      </c>
      <c r="B5736" s="31" t="s">
        <v>2617</v>
      </c>
      <c r="C5736" s="31" t="s">
        <v>2408</v>
      </c>
      <c r="D5736" s="41">
        <v>0</v>
      </c>
      <c r="E5736" s="31" t="s">
        <v>2409</v>
      </c>
      <c r="F5736" s="35" t="str">
        <f>INDEX('Crosswalk Particulates'!$B:$B,MATCH('2017 EPA Data'!A5736,'Crosswalk Particulates'!$A:$A,0))</f>
        <v>Residential Buildings Sector</v>
      </c>
      <c r="G5736" s="39">
        <f>INDEX('Crosswalk Particulates'!$E:$E,MATCH('2017 EPA Data'!$B5736,'Crosswalk Particulates'!$D:$D,0))</f>
        <v>0</v>
      </c>
      <c r="H5736" s="50">
        <f t="shared" si="89"/>
        <v>0</v>
      </c>
    </row>
    <row r="5737" spans="1:8" hidden="1" x14ac:dyDescent="0.25">
      <c r="A5737" s="31" t="s">
        <v>2538</v>
      </c>
      <c r="B5737" s="31" t="s">
        <v>2569</v>
      </c>
      <c r="C5737" s="31" t="s">
        <v>2408</v>
      </c>
      <c r="D5737" s="41">
        <v>0</v>
      </c>
      <c r="E5737" s="31" t="s">
        <v>2409</v>
      </c>
      <c r="F5737" s="35" t="str">
        <f>INDEX('Crosswalk Particulates'!$B:$B,MATCH('2017 EPA Data'!A5737,'Crosswalk Particulates'!$A:$A,0))</f>
        <v>process-mining-industry</v>
      </c>
      <c r="G5737" s="39">
        <f>INDEX('Crosswalk Particulates'!$E:$E,MATCH('2017 EPA Data'!$B5737,'Crosswalk Particulates'!$D:$D,0))</f>
        <v>0</v>
      </c>
      <c r="H5737" s="50">
        <f t="shared" si="89"/>
        <v>0</v>
      </c>
    </row>
    <row r="5738" spans="1:8" hidden="1" x14ac:dyDescent="0.25">
      <c r="A5738" s="31" t="s">
        <v>2540</v>
      </c>
      <c r="B5738" s="31" t="s">
        <v>2530</v>
      </c>
      <c r="C5738" s="31" t="s">
        <v>2408</v>
      </c>
      <c r="D5738" s="41">
        <v>0</v>
      </c>
      <c r="E5738" s="31" t="s">
        <v>2409</v>
      </c>
      <c r="F5738" s="35" t="str">
        <f>INDEX('Crosswalk Particulates'!$B:$B,MATCH('2017 EPA Data'!A5738,'Crosswalk Particulates'!$A:$A,0))</f>
        <v>Electricity Sector</v>
      </c>
      <c r="G5738" s="39">
        <f>INDEX('Crosswalk Particulates'!$E:$E,MATCH('2017 EPA Data'!$B5738,'Crosswalk Particulates'!$D:$D,0))</f>
        <v>0</v>
      </c>
      <c r="H5738" s="50">
        <f t="shared" si="89"/>
        <v>0</v>
      </c>
    </row>
    <row r="5739" spans="1:8" hidden="1" x14ac:dyDescent="0.25">
      <c r="A5739" s="31" t="s">
        <v>2498</v>
      </c>
      <c r="B5739" s="31" t="s">
        <v>2702</v>
      </c>
      <c r="C5739" s="31" t="s">
        <v>2408</v>
      </c>
      <c r="D5739" s="41">
        <v>0</v>
      </c>
      <c r="E5739" s="31" t="s">
        <v>2409</v>
      </c>
      <c r="F5739" s="35" t="str">
        <f>INDEX('Crosswalk Particulates'!$B:$B,MATCH('2017 EPA Data'!A5739,'Crosswalk Particulates'!$A:$A,0))</f>
        <v>process-cement-industry</v>
      </c>
      <c r="G5739" s="39">
        <f>INDEX('Crosswalk Particulates'!$E:$E,MATCH('2017 EPA Data'!$B5739,'Crosswalk Particulates'!$D:$D,0))</f>
        <v>0</v>
      </c>
      <c r="H5739" s="50">
        <f t="shared" si="89"/>
        <v>0</v>
      </c>
    </row>
    <row r="5740" spans="1:8" hidden="1" x14ac:dyDescent="0.25">
      <c r="A5740" s="31" t="s">
        <v>2410</v>
      </c>
      <c r="B5740" s="31" t="s">
        <v>2600</v>
      </c>
      <c r="C5740" s="31" t="s">
        <v>2408</v>
      </c>
      <c r="D5740" s="41">
        <v>0</v>
      </c>
      <c r="E5740" s="31" t="s">
        <v>2409</v>
      </c>
      <c r="F5740" s="35" t="str">
        <f>INDEX('Crosswalk Particulates'!$B:$B,MATCH('2017 EPA Data'!A5740,'Crosswalk Particulates'!$A:$A,0))</f>
        <v>process-other-industry</v>
      </c>
      <c r="G5740" s="39">
        <f>INDEX('Crosswalk Particulates'!$E:$E,MATCH('2017 EPA Data'!$B5740,'Crosswalk Particulates'!$D:$D,0))</f>
        <v>0</v>
      </c>
      <c r="H5740" s="50">
        <f t="shared" si="89"/>
        <v>0</v>
      </c>
    </row>
    <row r="5741" spans="1:8" hidden="1" x14ac:dyDescent="0.25">
      <c r="A5741" s="31" t="s">
        <v>2480</v>
      </c>
      <c r="B5741" s="31" t="s">
        <v>2500</v>
      </c>
      <c r="C5741" s="31" t="s">
        <v>2448</v>
      </c>
      <c r="D5741" s="41">
        <v>0</v>
      </c>
      <c r="E5741" s="31" t="s">
        <v>2413</v>
      </c>
      <c r="F5741" s="35" t="str">
        <f>INDEX('Crosswalk Particulates'!$B:$B,MATCH('2017 EPA Data'!A5741,'Crosswalk Particulates'!$A:$A,0))</f>
        <v>Other-EPA</v>
      </c>
      <c r="G5741" s="39" t="str">
        <f>INDEX('Crosswalk Particulates'!$E:$E,MATCH('2017 EPA Data'!$B5741,'Crosswalk Particulates'!$D:$D,0))</f>
        <v>NOX</v>
      </c>
      <c r="H5741" s="50">
        <f t="shared" si="89"/>
        <v>0</v>
      </c>
    </row>
    <row r="5742" spans="1:8" hidden="1" x14ac:dyDescent="0.25">
      <c r="A5742" s="31" t="s">
        <v>2523</v>
      </c>
      <c r="B5742" s="31" t="s">
        <v>2587</v>
      </c>
      <c r="C5742" s="31" t="s">
        <v>2408</v>
      </c>
      <c r="D5742" s="41">
        <v>0</v>
      </c>
      <c r="E5742" s="31" t="s">
        <v>2409</v>
      </c>
      <c r="F5742" s="35" t="str">
        <f>INDEX('Crosswalk Particulates'!$B:$B,MATCH('2017 EPA Data'!A5742,'Crosswalk Particulates'!$A:$A,0))</f>
        <v>industry-fuel-other</v>
      </c>
      <c r="G5742" s="39">
        <f>INDEX('Crosswalk Particulates'!$E:$E,MATCH('2017 EPA Data'!$B5742,'Crosswalk Particulates'!$D:$D,0))</f>
        <v>0</v>
      </c>
      <c r="H5742" s="50">
        <f t="shared" si="89"/>
        <v>0</v>
      </c>
    </row>
    <row r="5743" spans="1:8" hidden="1" x14ac:dyDescent="0.25">
      <c r="A5743" s="31" t="s">
        <v>2444</v>
      </c>
      <c r="B5743" s="31" t="s">
        <v>2711</v>
      </c>
      <c r="C5743" s="31" t="s">
        <v>2412</v>
      </c>
      <c r="D5743" s="41">
        <v>0</v>
      </c>
      <c r="E5743" s="31" t="s">
        <v>2413</v>
      </c>
      <c r="F5743" s="35" t="str">
        <f>INDEX('Crosswalk Particulates'!$B:$B,MATCH('2017 EPA Data'!A5743,'Crosswalk Particulates'!$A:$A,0))</f>
        <v>process-other-industry</v>
      </c>
      <c r="G5743" s="39">
        <f>INDEX('Crosswalk Particulates'!$E:$E,MATCH('2017 EPA Data'!$B5743,'Crosswalk Particulates'!$D:$D,0))</f>
        <v>0</v>
      </c>
      <c r="H5743" s="50">
        <f t="shared" si="89"/>
        <v>0</v>
      </c>
    </row>
    <row r="5744" spans="1:8" hidden="1" x14ac:dyDescent="0.25">
      <c r="A5744" s="31" t="s">
        <v>2472</v>
      </c>
      <c r="B5744" s="31" t="s">
        <v>2468</v>
      </c>
      <c r="C5744" s="31" t="s">
        <v>2408</v>
      </c>
      <c r="D5744" s="41">
        <v>0</v>
      </c>
      <c r="E5744" s="31" t="s">
        <v>2409</v>
      </c>
      <c r="F5744" s="35" t="str">
        <f>INDEX('Crosswalk Particulates'!$B:$B,MATCH('2017 EPA Data'!A5744,'Crosswalk Particulates'!$A:$A,0))</f>
        <v>Electricity Sector</v>
      </c>
      <c r="G5744" s="39">
        <f>INDEX('Crosswalk Particulates'!$E:$E,MATCH('2017 EPA Data'!$B5744,'Crosswalk Particulates'!$D:$D,0))</f>
        <v>0</v>
      </c>
      <c r="H5744" s="50">
        <f t="shared" si="89"/>
        <v>0</v>
      </c>
    </row>
    <row r="5745" spans="1:8" hidden="1" x14ac:dyDescent="0.25">
      <c r="A5745" s="31" t="s">
        <v>2540</v>
      </c>
      <c r="B5745" s="31" t="s">
        <v>2613</v>
      </c>
      <c r="C5745" s="31" t="s">
        <v>2408</v>
      </c>
      <c r="D5745" s="41">
        <v>0</v>
      </c>
      <c r="E5745" s="31" t="s">
        <v>2409</v>
      </c>
      <c r="F5745" s="35" t="str">
        <f>INDEX('Crosswalk Particulates'!$B:$B,MATCH('2017 EPA Data'!A5745,'Crosswalk Particulates'!$A:$A,0))</f>
        <v>Electricity Sector</v>
      </c>
      <c r="G5745" s="39">
        <f>INDEX('Crosswalk Particulates'!$E:$E,MATCH('2017 EPA Data'!$B5745,'Crosswalk Particulates'!$D:$D,0))</f>
        <v>0</v>
      </c>
      <c r="H5745" s="50">
        <f t="shared" si="89"/>
        <v>0</v>
      </c>
    </row>
    <row r="5746" spans="1:8" hidden="1" x14ac:dyDescent="0.25">
      <c r="A5746" s="31" t="s">
        <v>2540</v>
      </c>
      <c r="B5746" s="31" t="s">
        <v>2663</v>
      </c>
      <c r="C5746" s="31" t="s">
        <v>2408</v>
      </c>
      <c r="D5746" s="41">
        <v>0</v>
      </c>
      <c r="E5746" s="31" t="s">
        <v>2409</v>
      </c>
      <c r="F5746" s="35" t="str">
        <f>INDEX('Crosswalk Particulates'!$B:$B,MATCH('2017 EPA Data'!A5746,'Crosswalk Particulates'!$A:$A,0))</f>
        <v>Electricity Sector</v>
      </c>
      <c r="G5746" s="39">
        <f>INDEX('Crosswalk Particulates'!$E:$E,MATCH('2017 EPA Data'!$B5746,'Crosswalk Particulates'!$D:$D,0))</f>
        <v>0</v>
      </c>
      <c r="H5746" s="50">
        <f t="shared" si="89"/>
        <v>0</v>
      </c>
    </row>
    <row r="5747" spans="1:8" hidden="1" x14ac:dyDescent="0.25">
      <c r="A5747" s="31" t="s">
        <v>2477</v>
      </c>
      <c r="B5747" s="31" t="s">
        <v>2478</v>
      </c>
      <c r="C5747" s="31" t="s">
        <v>2408</v>
      </c>
      <c r="D5747" s="41">
        <v>0</v>
      </c>
      <c r="E5747" s="31" t="s">
        <v>2409</v>
      </c>
      <c r="F5747" s="35" t="str">
        <f>INDEX('Crosswalk Particulates'!$B:$B,MATCH('2017 EPA Data'!A5747,'Crosswalk Particulates'!$A:$A,0))</f>
        <v>process-other-industry</v>
      </c>
      <c r="G5747" s="39">
        <f>INDEX('Crosswalk Particulates'!$E:$E,MATCH('2017 EPA Data'!$B5747,'Crosswalk Particulates'!$D:$D,0))</f>
        <v>0</v>
      </c>
      <c r="H5747" s="50">
        <f t="shared" si="89"/>
        <v>0</v>
      </c>
    </row>
    <row r="5748" spans="1:8" hidden="1" x14ac:dyDescent="0.25">
      <c r="A5748" s="31" t="s">
        <v>2429</v>
      </c>
      <c r="B5748" s="31" t="s">
        <v>2660</v>
      </c>
      <c r="C5748" s="31" t="s">
        <v>2408</v>
      </c>
      <c r="D5748" s="41">
        <v>0</v>
      </c>
      <c r="E5748" s="31" t="s">
        <v>2409</v>
      </c>
      <c r="F5748" s="35" t="str">
        <f>INDEX('Crosswalk Particulates'!$B:$B,MATCH('2017 EPA Data'!A5748,'Crosswalk Particulates'!$A:$A,0))</f>
        <v>process-other-industry</v>
      </c>
      <c r="G5748" s="39">
        <f>INDEX('Crosswalk Particulates'!$E:$E,MATCH('2017 EPA Data'!$B5748,'Crosswalk Particulates'!$D:$D,0))</f>
        <v>0</v>
      </c>
      <c r="H5748" s="50">
        <f t="shared" si="89"/>
        <v>0</v>
      </c>
    </row>
    <row r="5749" spans="1:8" hidden="1" x14ac:dyDescent="0.25">
      <c r="A5749" s="31" t="s">
        <v>2469</v>
      </c>
      <c r="B5749" s="31" t="s">
        <v>2616</v>
      </c>
      <c r="C5749" s="31" t="s">
        <v>2408</v>
      </c>
      <c r="D5749" s="41">
        <v>0</v>
      </c>
      <c r="E5749" s="31" t="s">
        <v>2409</v>
      </c>
      <c r="F5749" s="35" t="str">
        <f>INDEX('Crosswalk Particulates'!$B:$B,MATCH('2017 EPA Data'!A5749,'Crosswalk Particulates'!$A:$A,0))</f>
        <v>process-chemicals-industry</v>
      </c>
      <c r="G5749" s="39">
        <f>INDEX('Crosswalk Particulates'!$E:$E,MATCH('2017 EPA Data'!$B5749,'Crosswalk Particulates'!$D:$D,0))</f>
        <v>0</v>
      </c>
      <c r="H5749" s="50">
        <f t="shared" si="89"/>
        <v>0</v>
      </c>
    </row>
    <row r="5750" spans="1:8" hidden="1" x14ac:dyDescent="0.25">
      <c r="A5750" s="31" t="s">
        <v>2450</v>
      </c>
      <c r="B5750" s="31" t="s">
        <v>2711</v>
      </c>
      <c r="C5750" s="31" t="s">
        <v>2412</v>
      </c>
      <c r="D5750" s="41">
        <v>0</v>
      </c>
      <c r="E5750" s="31" t="s">
        <v>2413</v>
      </c>
      <c r="F5750" s="35" t="str">
        <f>INDEX('Crosswalk Particulates'!$B:$B,MATCH('2017 EPA Data'!A5750,'Crosswalk Particulates'!$A:$A,0))</f>
        <v>process-waste-industry</v>
      </c>
      <c r="G5750" s="39">
        <f>INDEX('Crosswalk Particulates'!$E:$E,MATCH('2017 EPA Data'!$B5750,'Crosswalk Particulates'!$D:$D,0))</f>
        <v>0</v>
      </c>
      <c r="H5750" s="50">
        <f t="shared" si="89"/>
        <v>0</v>
      </c>
    </row>
    <row r="5751" spans="1:8" hidden="1" x14ac:dyDescent="0.25">
      <c r="A5751" s="31" t="s">
        <v>2437</v>
      </c>
      <c r="B5751" s="31" t="s">
        <v>2592</v>
      </c>
      <c r="C5751" s="31" t="s">
        <v>2408</v>
      </c>
      <c r="D5751" s="41">
        <v>0</v>
      </c>
      <c r="E5751" s="31" t="s">
        <v>2409</v>
      </c>
      <c r="F5751" s="35" t="str">
        <f>INDEX('Crosswalk Particulates'!$B:$B,MATCH('2017 EPA Data'!A5751,'Crosswalk Particulates'!$A:$A,0))</f>
        <v>process-other-industry</v>
      </c>
      <c r="G5751" s="39">
        <f>INDEX('Crosswalk Particulates'!$E:$E,MATCH('2017 EPA Data'!$B5751,'Crosswalk Particulates'!$D:$D,0))</f>
        <v>0</v>
      </c>
      <c r="H5751" s="50">
        <f t="shared" si="89"/>
        <v>0</v>
      </c>
    </row>
    <row r="5752" spans="1:8" hidden="1" x14ac:dyDescent="0.25">
      <c r="A5752" s="31" t="s">
        <v>2425</v>
      </c>
      <c r="B5752" s="31" t="s">
        <v>2449</v>
      </c>
      <c r="C5752" s="31" t="s">
        <v>2408</v>
      </c>
      <c r="D5752" s="41">
        <v>0</v>
      </c>
      <c r="E5752" s="31" t="s">
        <v>2409</v>
      </c>
      <c r="F5752" s="35" t="str">
        <f>INDEX('Crosswalk Particulates'!$B:$B,MATCH('2017 EPA Data'!A5752,'Crosswalk Particulates'!$A:$A,0))</f>
        <v>Other-EPA</v>
      </c>
      <c r="G5752" s="39">
        <f>INDEX('Crosswalk Particulates'!$E:$E,MATCH('2017 EPA Data'!$B5752,'Crosswalk Particulates'!$D:$D,0))</f>
        <v>0</v>
      </c>
      <c r="H5752" s="50">
        <f t="shared" si="89"/>
        <v>0</v>
      </c>
    </row>
    <row r="5753" spans="1:8" hidden="1" x14ac:dyDescent="0.25">
      <c r="A5753" s="31" t="s">
        <v>2477</v>
      </c>
      <c r="B5753" s="31" t="s">
        <v>2696</v>
      </c>
      <c r="C5753" s="31" t="s">
        <v>2408</v>
      </c>
      <c r="D5753" s="41">
        <v>0</v>
      </c>
      <c r="E5753" s="31" t="s">
        <v>2409</v>
      </c>
      <c r="F5753" s="35" t="str">
        <f>INDEX('Crosswalk Particulates'!$B:$B,MATCH('2017 EPA Data'!A5753,'Crosswalk Particulates'!$A:$A,0))</f>
        <v>process-other-industry</v>
      </c>
      <c r="G5753" s="39">
        <f>INDEX('Crosswalk Particulates'!$E:$E,MATCH('2017 EPA Data'!$B5753,'Crosswalk Particulates'!$D:$D,0))</f>
        <v>0</v>
      </c>
      <c r="H5753" s="50">
        <f t="shared" si="89"/>
        <v>0</v>
      </c>
    </row>
    <row r="5754" spans="1:8" hidden="1" x14ac:dyDescent="0.25">
      <c r="A5754" s="31" t="s">
        <v>2546</v>
      </c>
      <c r="B5754" s="31" t="s">
        <v>2711</v>
      </c>
      <c r="C5754" s="31" t="s">
        <v>2412</v>
      </c>
      <c r="D5754" s="41">
        <v>0</v>
      </c>
      <c r="E5754" s="31" t="s">
        <v>2413</v>
      </c>
      <c r="F5754" s="35" t="str">
        <f>INDEX('Crosswalk Particulates'!$B:$B,MATCH('2017 EPA Data'!A5754,'Crosswalk Particulates'!$A:$A,0))</f>
        <v>Commercial Buildings Sector</v>
      </c>
      <c r="G5754" s="39">
        <f>INDEX('Crosswalk Particulates'!$E:$E,MATCH('2017 EPA Data'!$B5754,'Crosswalk Particulates'!$D:$D,0))</f>
        <v>0</v>
      </c>
      <c r="H5754" s="50">
        <f t="shared" si="89"/>
        <v>0</v>
      </c>
    </row>
    <row r="5755" spans="1:8" hidden="1" x14ac:dyDescent="0.25">
      <c r="A5755" s="31" t="s">
        <v>2555</v>
      </c>
      <c r="B5755" s="31" t="s">
        <v>2652</v>
      </c>
      <c r="C5755" s="31" t="s">
        <v>2408</v>
      </c>
      <c r="D5755" s="41">
        <v>0</v>
      </c>
      <c r="E5755" s="31" t="s">
        <v>2409</v>
      </c>
      <c r="F5755" s="35" t="str">
        <f>INDEX('Crosswalk Particulates'!$B:$B,MATCH('2017 EPA Data'!A5755,'Crosswalk Particulates'!$A:$A,0))</f>
        <v>Commercial Buildings Sector</v>
      </c>
      <c r="G5755" s="39">
        <f>INDEX('Crosswalk Particulates'!$E:$E,MATCH('2017 EPA Data'!$B5755,'Crosswalk Particulates'!$D:$D,0))</f>
        <v>0</v>
      </c>
      <c r="H5755" s="50">
        <f t="shared" si="89"/>
        <v>0</v>
      </c>
    </row>
    <row r="5756" spans="1:8" hidden="1" x14ac:dyDescent="0.25">
      <c r="A5756" s="31" t="s">
        <v>2520</v>
      </c>
      <c r="B5756" s="31" t="s">
        <v>2601</v>
      </c>
      <c r="C5756" s="31" t="s">
        <v>2408</v>
      </c>
      <c r="D5756" s="41">
        <v>0</v>
      </c>
      <c r="E5756" s="31" t="s">
        <v>2409</v>
      </c>
      <c r="F5756" s="35" t="str">
        <f>INDEX('Crosswalk Particulates'!$B:$B,MATCH('2017 EPA Data'!A5756,'Crosswalk Particulates'!$A:$A,0))</f>
        <v>industry-fuel-oil</v>
      </c>
      <c r="G5756" s="39">
        <f>INDEX('Crosswalk Particulates'!$E:$E,MATCH('2017 EPA Data'!$B5756,'Crosswalk Particulates'!$D:$D,0))</f>
        <v>0</v>
      </c>
      <c r="H5756" s="50">
        <f t="shared" si="89"/>
        <v>0</v>
      </c>
    </row>
    <row r="5757" spans="1:8" hidden="1" x14ac:dyDescent="0.25">
      <c r="A5757" s="31" t="s">
        <v>2498</v>
      </c>
      <c r="B5757" s="31" t="s">
        <v>2671</v>
      </c>
      <c r="C5757" s="31" t="s">
        <v>2408</v>
      </c>
      <c r="D5757" s="41">
        <v>0</v>
      </c>
      <c r="E5757" s="31" t="s">
        <v>2409</v>
      </c>
      <c r="F5757" s="35" t="str">
        <f>INDEX('Crosswalk Particulates'!$B:$B,MATCH('2017 EPA Data'!A5757,'Crosswalk Particulates'!$A:$A,0))</f>
        <v>process-cement-industry</v>
      </c>
      <c r="G5757" s="39">
        <f>INDEX('Crosswalk Particulates'!$E:$E,MATCH('2017 EPA Data'!$B5757,'Crosswalk Particulates'!$D:$D,0))</f>
        <v>0</v>
      </c>
      <c r="H5757" s="50">
        <f t="shared" si="89"/>
        <v>0</v>
      </c>
    </row>
    <row r="5758" spans="1:8" hidden="1" x14ac:dyDescent="0.25">
      <c r="A5758" s="31" t="s">
        <v>2437</v>
      </c>
      <c r="B5758" s="31" t="s">
        <v>2606</v>
      </c>
      <c r="C5758" s="31" t="s">
        <v>2408</v>
      </c>
      <c r="D5758" s="41">
        <v>0</v>
      </c>
      <c r="E5758" s="31" t="s">
        <v>2409</v>
      </c>
      <c r="F5758" s="35" t="str">
        <f>INDEX('Crosswalk Particulates'!$B:$B,MATCH('2017 EPA Data'!A5758,'Crosswalk Particulates'!$A:$A,0))</f>
        <v>process-other-industry</v>
      </c>
      <c r="G5758" s="39">
        <f>INDEX('Crosswalk Particulates'!$E:$E,MATCH('2017 EPA Data'!$B5758,'Crosswalk Particulates'!$D:$D,0))</f>
        <v>0</v>
      </c>
      <c r="H5758" s="50">
        <f t="shared" si="89"/>
        <v>0</v>
      </c>
    </row>
    <row r="5759" spans="1:8" hidden="1" x14ac:dyDescent="0.25">
      <c r="A5759" s="31" t="s">
        <v>2472</v>
      </c>
      <c r="B5759" s="31" t="s">
        <v>2613</v>
      </c>
      <c r="C5759" s="31" t="s">
        <v>2408</v>
      </c>
      <c r="D5759" s="41">
        <v>0</v>
      </c>
      <c r="E5759" s="31" t="s">
        <v>2409</v>
      </c>
      <c r="F5759" s="35" t="str">
        <f>INDEX('Crosswalk Particulates'!$B:$B,MATCH('2017 EPA Data'!A5759,'Crosswalk Particulates'!$A:$A,0))</f>
        <v>Electricity Sector</v>
      </c>
      <c r="G5759" s="39">
        <f>INDEX('Crosswalk Particulates'!$E:$E,MATCH('2017 EPA Data'!$B5759,'Crosswalk Particulates'!$D:$D,0))</f>
        <v>0</v>
      </c>
      <c r="H5759" s="50">
        <f t="shared" si="89"/>
        <v>0</v>
      </c>
    </row>
    <row r="5760" spans="1:8" hidden="1" x14ac:dyDescent="0.25">
      <c r="A5760" s="31" t="s">
        <v>2437</v>
      </c>
      <c r="B5760" s="31" t="s">
        <v>2503</v>
      </c>
      <c r="C5760" s="31" t="s">
        <v>2408</v>
      </c>
      <c r="D5760" s="41">
        <v>0</v>
      </c>
      <c r="E5760" s="31" t="s">
        <v>2409</v>
      </c>
      <c r="F5760" s="35" t="str">
        <f>INDEX('Crosswalk Particulates'!$B:$B,MATCH('2017 EPA Data'!A5760,'Crosswalk Particulates'!$A:$A,0))</f>
        <v>process-other-industry</v>
      </c>
      <c r="G5760" s="39">
        <f>INDEX('Crosswalk Particulates'!$E:$E,MATCH('2017 EPA Data'!$B5760,'Crosswalk Particulates'!$D:$D,0))</f>
        <v>0</v>
      </c>
      <c r="H5760" s="50">
        <f t="shared" si="89"/>
        <v>0</v>
      </c>
    </row>
    <row r="5761" spans="1:8" hidden="1" x14ac:dyDescent="0.25">
      <c r="A5761" s="31" t="s">
        <v>2454</v>
      </c>
      <c r="B5761" s="31" t="s">
        <v>2537</v>
      </c>
      <c r="C5761" s="31" t="s">
        <v>2408</v>
      </c>
      <c r="D5761" s="41">
        <v>0</v>
      </c>
      <c r="E5761" s="31" t="s">
        <v>2409</v>
      </c>
      <c r="F5761" s="35" t="str">
        <f>INDEX('Crosswalk Particulates'!$B:$B,MATCH('2017 EPA Data'!A5761,'Crosswalk Particulates'!$A:$A,0))</f>
        <v>Other-EPA</v>
      </c>
      <c r="G5761" s="39">
        <f>INDEX('Crosswalk Particulates'!$E:$E,MATCH('2017 EPA Data'!$B5761,'Crosswalk Particulates'!$D:$D,0))</f>
        <v>0</v>
      </c>
      <c r="H5761" s="50">
        <f t="shared" si="89"/>
        <v>0</v>
      </c>
    </row>
    <row r="5762" spans="1:8" hidden="1" x14ac:dyDescent="0.25">
      <c r="A5762" s="31" t="s">
        <v>2493</v>
      </c>
      <c r="B5762" s="31" t="s">
        <v>2711</v>
      </c>
      <c r="C5762" s="31" t="s">
        <v>2412</v>
      </c>
      <c r="D5762" s="41">
        <v>0</v>
      </c>
      <c r="E5762" s="31" t="s">
        <v>2413</v>
      </c>
      <c r="F5762" s="35" t="str">
        <f>INDEX('Crosswalk Particulates'!$B:$B,MATCH('2017 EPA Data'!A5762,'Crosswalk Particulates'!$A:$A,0))</f>
        <v>process-other-industry</v>
      </c>
      <c r="G5762" s="39">
        <f>INDEX('Crosswalk Particulates'!$E:$E,MATCH('2017 EPA Data'!$B5762,'Crosswalk Particulates'!$D:$D,0))</f>
        <v>0</v>
      </c>
      <c r="H5762" s="50">
        <f t="shared" si="89"/>
        <v>0</v>
      </c>
    </row>
    <row r="5763" spans="1:8" hidden="1" x14ac:dyDescent="0.25">
      <c r="A5763" s="31" t="s">
        <v>2477</v>
      </c>
      <c r="B5763" s="31" t="s">
        <v>2655</v>
      </c>
      <c r="C5763" s="31" t="s">
        <v>2408</v>
      </c>
      <c r="D5763" s="41">
        <v>0</v>
      </c>
      <c r="E5763" s="31" t="s">
        <v>2409</v>
      </c>
      <c r="F5763" s="35" t="str">
        <f>INDEX('Crosswalk Particulates'!$B:$B,MATCH('2017 EPA Data'!A5763,'Crosswalk Particulates'!$A:$A,0))</f>
        <v>process-other-industry</v>
      </c>
      <c r="G5763" s="39">
        <f>INDEX('Crosswalk Particulates'!$E:$E,MATCH('2017 EPA Data'!$B5763,'Crosswalk Particulates'!$D:$D,0))</f>
        <v>0</v>
      </c>
      <c r="H5763" s="50">
        <f t="shared" si="89"/>
        <v>0</v>
      </c>
    </row>
    <row r="5764" spans="1:8" hidden="1" x14ac:dyDescent="0.25">
      <c r="A5764" s="31" t="s">
        <v>2538</v>
      </c>
      <c r="B5764" s="31" t="s">
        <v>2647</v>
      </c>
      <c r="C5764" s="31" t="s">
        <v>2408</v>
      </c>
      <c r="D5764" s="41">
        <v>0</v>
      </c>
      <c r="E5764" s="31" t="s">
        <v>2409</v>
      </c>
      <c r="F5764" s="35" t="str">
        <f>INDEX('Crosswalk Particulates'!$B:$B,MATCH('2017 EPA Data'!A5764,'Crosswalk Particulates'!$A:$A,0))</f>
        <v>process-mining-industry</v>
      </c>
      <c r="G5764" s="39">
        <f>INDEX('Crosswalk Particulates'!$E:$E,MATCH('2017 EPA Data'!$B5764,'Crosswalk Particulates'!$D:$D,0))</f>
        <v>0</v>
      </c>
      <c r="H5764" s="50">
        <f t="shared" ref="H5764:H5827" si="90">IF(E5764="TON",D5764/metricton_to_shortton,0)*10^6</f>
        <v>0</v>
      </c>
    </row>
    <row r="5765" spans="1:8" hidden="1" x14ac:dyDescent="0.25">
      <c r="A5765" s="31" t="s">
        <v>2477</v>
      </c>
      <c r="B5765" s="31" t="s">
        <v>2634</v>
      </c>
      <c r="C5765" s="31" t="s">
        <v>2408</v>
      </c>
      <c r="D5765" s="41">
        <v>0</v>
      </c>
      <c r="E5765" s="31" t="s">
        <v>2409</v>
      </c>
      <c r="F5765" s="35" t="str">
        <f>INDEX('Crosswalk Particulates'!$B:$B,MATCH('2017 EPA Data'!A5765,'Crosswalk Particulates'!$A:$A,0))</f>
        <v>process-other-industry</v>
      </c>
      <c r="G5765" s="39">
        <f>INDEX('Crosswalk Particulates'!$E:$E,MATCH('2017 EPA Data'!$B5765,'Crosswalk Particulates'!$D:$D,0))</f>
        <v>0</v>
      </c>
      <c r="H5765" s="50">
        <f t="shared" si="90"/>
        <v>0</v>
      </c>
    </row>
    <row r="5766" spans="1:8" hidden="1" x14ac:dyDescent="0.25">
      <c r="A5766" s="31" t="s">
        <v>2498</v>
      </c>
      <c r="B5766" s="31" t="s">
        <v>2659</v>
      </c>
      <c r="C5766" s="31" t="s">
        <v>2408</v>
      </c>
      <c r="D5766" s="41">
        <v>0</v>
      </c>
      <c r="E5766" s="31" t="s">
        <v>2409</v>
      </c>
      <c r="F5766" s="35" t="str">
        <f>INDEX('Crosswalk Particulates'!$B:$B,MATCH('2017 EPA Data'!A5766,'Crosswalk Particulates'!$A:$A,0))</f>
        <v>process-cement-industry</v>
      </c>
      <c r="G5766" s="39">
        <f>INDEX('Crosswalk Particulates'!$E:$E,MATCH('2017 EPA Data'!$B5766,'Crosswalk Particulates'!$D:$D,0))</f>
        <v>0</v>
      </c>
      <c r="H5766" s="50">
        <f t="shared" si="90"/>
        <v>0</v>
      </c>
    </row>
    <row r="5767" spans="1:8" hidden="1" x14ac:dyDescent="0.25">
      <c r="A5767" s="31" t="s">
        <v>2540</v>
      </c>
      <c r="B5767" s="31" t="s">
        <v>2604</v>
      </c>
      <c r="C5767" s="31" t="s">
        <v>2408</v>
      </c>
      <c r="D5767" s="41">
        <v>0</v>
      </c>
      <c r="E5767" s="31" t="s">
        <v>2409</v>
      </c>
      <c r="F5767" s="35" t="str">
        <f>INDEX('Crosswalk Particulates'!$B:$B,MATCH('2017 EPA Data'!A5767,'Crosswalk Particulates'!$A:$A,0))</f>
        <v>Electricity Sector</v>
      </c>
      <c r="G5767" s="39">
        <f>INDEX('Crosswalk Particulates'!$E:$E,MATCH('2017 EPA Data'!$B5767,'Crosswalk Particulates'!$D:$D,0))</f>
        <v>0</v>
      </c>
      <c r="H5767" s="50">
        <f t="shared" si="90"/>
        <v>0</v>
      </c>
    </row>
    <row r="5768" spans="1:8" hidden="1" x14ac:dyDescent="0.25">
      <c r="A5768" s="31" t="s">
        <v>2472</v>
      </c>
      <c r="B5768" s="31" t="s">
        <v>2629</v>
      </c>
      <c r="C5768" s="31" t="s">
        <v>2408</v>
      </c>
      <c r="D5768" s="41">
        <v>0</v>
      </c>
      <c r="E5768" s="31" t="s">
        <v>2409</v>
      </c>
      <c r="F5768" s="35" t="str">
        <f>INDEX('Crosswalk Particulates'!$B:$B,MATCH('2017 EPA Data'!A5768,'Crosswalk Particulates'!$A:$A,0))</f>
        <v>Electricity Sector</v>
      </c>
      <c r="G5768" s="39">
        <f>INDEX('Crosswalk Particulates'!$E:$E,MATCH('2017 EPA Data'!$B5768,'Crosswalk Particulates'!$D:$D,0))</f>
        <v>0</v>
      </c>
      <c r="H5768" s="50">
        <f t="shared" si="90"/>
        <v>0</v>
      </c>
    </row>
    <row r="5769" spans="1:8" hidden="1" x14ac:dyDescent="0.25">
      <c r="A5769" s="31" t="s">
        <v>2509</v>
      </c>
      <c r="B5769" s="31" t="s">
        <v>2590</v>
      </c>
      <c r="C5769" s="31" t="s">
        <v>2408</v>
      </c>
      <c r="D5769" s="41">
        <v>0</v>
      </c>
      <c r="E5769" s="31" t="s">
        <v>2409</v>
      </c>
      <c r="F5769" s="35" t="str">
        <f>INDEX('Crosswalk Particulates'!$B:$B,MATCH('2017 EPA Data'!A5769,'Crosswalk Particulates'!$A:$A,0))</f>
        <v>Other-EPA</v>
      </c>
      <c r="G5769" s="39">
        <f>INDEX('Crosswalk Particulates'!$E:$E,MATCH('2017 EPA Data'!$B5769,'Crosswalk Particulates'!$D:$D,0))</f>
        <v>0</v>
      </c>
      <c r="H5769" s="50">
        <f t="shared" si="90"/>
        <v>0</v>
      </c>
    </row>
    <row r="5770" spans="1:8" hidden="1" x14ac:dyDescent="0.25">
      <c r="A5770" s="31" t="s">
        <v>2446</v>
      </c>
      <c r="B5770" s="31" t="s">
        <v>2600</v>
      </c>
      <c r="C5770" s="31" t="s">
        <v>2408</v>
      </c>
      <c r="D5770" s="41">
        <v>0</v>
      </c>
      <c r="E5770" s="31" t="s">
        <v>2409</v>
      </c>
      <c r="F5770" s="35" t="str">
        <f>INDEX('Crosswalk Particulates'!$B:$B,MATCH('2017 EPA Data'!A5770,'Crosswalk Particulates'!$A:$A,0))</f>
        <v>process-other-industry</v>
      </c>
      <c r="G5770" s="39">
        <f>INDEX('Crosswalk Particulates'!$E:$E,MATCH('2017 EPA Data'!$B5770,'Crosswalk Particulates'!$D:$D,0))</f>
        <v>0</v>
      </c>
      <c r="H5770" s="50">
        <f t="shared" si="90"/>
        <v>0</v>
      </c>
    </row>
    <row r="5771" spans="1:8" hidden="1" x14ac:dyDescent="0.25">
      <c r="A5771" s="31" t="s">
        <v>2477</v>
      </c>
      <c r="B5771" s="31" t="s">
        <v>2704</v>
      </c>
      <c r="C5771" s="31" t="s">
        <v>2408</v>
      </c>
      <c r="D5771" s="41">
        <v>0</v>
      </c>
      <c r="E5771" s="31" t="s">
        <v>2409</v>
      </c>
      <c r="F5771" s="35" t="str">
        <f>INDEX('Crosswalk Particulates'!$B:$B,MATCH('2017 EPA Data'!A5771,'Crosswalk Particulates'!$A:$A,0))</f>
        <v>process-other-industry</v>
      </c>
      <c r="G5771" s="39">
        <f>INDEX('Crosswalk Particulates'!$E:$E,MATCH('2017 EPA Data'!$B5771,'Crosswalk Particulates'!$D:$D,0))</f>
        <v>0</v>
      </c>
      <c r="H5771" s="50">
        <f t="shared" si="90"/>
        <v>0</v>
      </c>
    </row>
    <row r="5772" spans="1:8" hidden="1" x14ac:dyDescent="0.25">
      <c r="A5772" s="31" t="s">
        <v>2614</v>
      </c>
      <c r="B5772" s="31" t="s">
        <v>2626</v>
      </c>
      <c r="C5772" s="31" t="s">
        <v>2408</v>
      </c>
      <c r="D5772" s="41">
        <v>0</v>
      </c>
      <c r="E5772" s="31" t="s">
        <v>2409</v>
      </c>
      <c r="F5772" s="35" t="str">
        <f>INDEX('Crosswalk Particulates'!$B:$B,MATCH('2017 EPA Data'!A5772,'Crosswalk Particulates'!$A:$A,0))</f>
        <v>Residential Buildings Sector</v>
      </c>
      <c r="G5772" s="39">
        <f>INDEX('Crosswalk Particulates'!$E:$E,MATCH('2017 EPA Data'!$B5772,'Crosswalk Particulates'!$D:$D,0))</f>
        <v>0</v>
      </c>
      <c r="H5772" s="50">
        <f t="shared" si="90"/>
        <v>0</v>
      </c>
    </row>
    <row r="5773" spans="1:8" hidden="1" x14ac:dyDescent="0.25">
      <c r="A5773" s="31" t="s">
        <v>2492</v>
      </c>
      <c r="B5773" s="31" t="s">
        <v>2496</v>
      </c>
      <c r="C5773" s="31" t="s">
        <v>2448</v>
      </c>
      <c r="D5773" s="41">
        <v>0</v>
      </c>
      <c r="E5773" s="31" t="s">
        <v>2413</v>
      </c>
      <c r="F5773" s="35" t="str">
        <f>INDEX('Crosswalk Particulates'!$B:$B,MATCH('2017 EPA Data'!A5773,'Crosswalk Particulates'!$A:$A,0))</f>
        <v>Commercial Buildings Sector</v>
      </c>
      <c r="G5773" s="39">
        <f>INDEX('Crosswalk Particulates'!$E:$E,MATCH('2017 EPA Data'!$B5773,'Crosswalk Particulates'!$D:$D,0))</f>
        <v>0</v>
      </c>
      <c r="H5773" s="50">
        <f t="shared" si="90"/>
        <v>0</v>
      </c>
    </row>
    <row r="5774" spans="1:8" hidden="1" x14ac:dyDescent="0.25">
      <c r="A5774" s="31" t="s">
        <v>2614</v>
      </c>
      <c r="B5774" s="31" t="s">
        <v>2597</v>
      </c>
      <c r="C5774" s="31" t="s">
        <v>2408</v>
      </c>
      <c r="D5774" s="41">
        <v>0</v>
      </c>
      <c r="E5774" s="31" t="s">
        <v>2409</v>
      </c>
      <c r="F5774" s="35" t="str">
        <f>INDEX('Crosswalk Particulates'!$B:$B,MATCH('2017 EPA Data'!A5774,'Crosswalk Particulates'!$A:$A,0))</f>
        <v>Residential Buildings Sector</v>
      </c>
      <c r="G5774" s="39">
        <f>INDEX('Crosswalk Particulates'!$E:$E,MATCH('2017 EPA Data'!$B5774,'Crosswalk Particulates'!$D:$D,0))</f>
        <v>0</v>
      </c>
      <c r="H5774" s="50">
        <f t="shared" si="90"/>
        <v>0</v>
      </c>
    </row>
    <row r="5775" spans="1:8" hidden="1" x14ac:dyDescent="0.25">
      <c r="A5775" s="31" t="s">
        <v>2487</v>
      </c>
      <c r="B5775" s="31" t="s">
        <v>2458</v>
      </c>
      <c r="C5775" s="31" t="s">
        <v>2408</v>
      </c>
      <c r="D5775" s="41">
        <v>0</v>
      </c>
      <c r="E5775" s="31" t="s">
        <v>2409</v>
      </c>
      <c r="F5775" s="35" t="str">
        <f>INDEX('Crosswalk Particulates'!$B:$B,MATCH('2017 EPA Data'!A5775,'Crosswalk Particulates'!$A:$A,0))</f>
        <v>industry-fuel-coal</v>
      </c>
      <c r="G5775" s="39">
        <f>INDEX('Crosswalk Particulates'!$E:$E,MATCH('2017 EPA Data'!$B5775,'Crosswalk Particulates'!$D:$D,0))</f>
        <v>0</v>
      </c>
      <c r="H5775" s="50">
        <f t="shared" si="90"/>
        <v>0</v>
      </c>
    </row>
    <row r="5776" spans="1:8" hidden="1" x14ac:dyDescent="0.25">
      <c r="A5776" s="31" t="s">
        <v>2454</v>
      </c>
      <c r="B5776" s="31" t="s">
        <v>2430</v>
      </c>
      <c r="C5776" s="31" t="s">
        <v>2408</v>
      </c>
      <c r="D5776" s="41">
        <v>0</v>
      </c>
      <c r="E5776" s="31" t="s">
        <v>2409</v>
      </c>
      <c r="F5776" s="35" t="str">
        <f>INDEX('Crosswalk Particulates'!$B:$B,MATCH('2017 EPA Data'!A5776,'Crosswalk Particulates'!$A:$A,0))</f>
        <v>Other-EPA</v>
      </c>
      <c r="G5776" s="39">
        <f>INDEX('Crosswalk Particulates'!$E:$E,MATCH('2017 EPA Data'!$B5776,'Crosswalk Particulates'!$D:$D,0))</f>
        <v>0</v>
      </c>
      <c r="H5776" s="50">
        <f t="shared" si="90"/>
        <v>0</v>
      </c>
    </row>
    <row r="5777" spans="1:8" hidden="1" x14ac:dyDescent="0.25">
      <c r="A5777" s="31" t="s">
        <v>2456</v>
      </c>
      <c r="B5777" s="31" t="s">
        <v>2755</v>
      </c>
      <c r="C5777" s="31" t="s">
        <v>2408</v>
      </c>
      <c r="D5777" s="41">
        <v>0</v>
      </c>
      <c r="E5777" s="31" t="s">
        <v>2409</v>
      </c>
      <c r="F5777" s="35" t="str">
        <f>INDEX('Crosswalk Particulates'!$B:$B,MATCH('2017 EPA Data'!A5777,'Crosswalk Particulates'!$A:$A,0))</f>
        <v>Electricity Sector</v>
      </c>
      <c r="G5777" s="39">
        <f>INDEX('Crosswalk Particulates'!$E:$E,MATCH('2017 EPA Data'!$B5777,'Crosswalk Particulates'!$D:$D,0))</f>
        <v>0</v>
      </c>
      <c r="H5777" s="50">
        <f t="shared" si="90"/>
        <v>0</v>
      </c>
    </row>
    <row r="5778" spans="1:8" hidden="1" x14ac:dyDescent="0.25">
      <c r="A5778" s="31" t="s">
        <v>2540</v>
      </c>
      <c r="B5778" s="31" t="s">
        <v>2489</v>
      </c>
      <c r="C5778" s="31" t="s">
        <v>2408</v>
      </c>
      <c r="D5778" s="41">
        <v>0</v>
      </c>
      <c r="E5778" s="31" t="s">
        <v>2409</v>
      </c>
      <c r="F5778" s="35" t="str">
        <f>INDEX('Crosswalk Particulates'!$B:$B,MATCH('2017 EPA Data'!A5778,'Crosswalk Particulates'!$A:$A,0))</f>
        <v>Electricity Sector</v>
      </c>
      <c r="G5778" s="39">
        <f>INDEX('Crosswalk Particulates'!$E:$E,MATCH('2017 EPA Data'!$B5778,'Crosswalk Particulates'!$D:$D,0))</f>
        <v>0</v>
      </c>
      <c r="H5778" s="50">
        <f t="shared" si="90"/>
        <v>0</v>
      </c>
    </row>
    <row r="5779" spans="1:8" hidden="1" x14ac:dyDescent="0.25">
      <c r="A5779" s="31" t="s">
        <v>2509</v>
      </c>
      <c r="B5779" s="31" t="s">
        <v>2496</v>
      </c>
      <c r="C5779" s="31" t="s">
        <v>2448</v>
      </c>
      <c r="D5779" s="41">
        <v>0</v>
      </c>
      <c r="E5779" s="31" t="s">
        <v>2413</v>
      </c>
      <c r="F5779" s="35" t="str">
        <f>INDEX('Crosswalk Particulates'!$B:$B,MATCH('2017 EPA Data'!A5779,'Crosswalk Particulates'!$A:$A,0))</f>
        <v>Other-EPA</v>
      </c>
      <c r="G5779" s="39">
        <f>INDEX('Crosswalk Particulates'!$E:$E,MATCH('2017 EPA Data'!$B5779,'Crosswalk Particulates'!$D:$D,0))</f>
        <v>0</v>
      </c>
      <c r="H5779" s="50">
        <f t="shared" si="90"/>
        <v>0</v>
      </c>
    </row>
    <row r="5780" spans="1:8" hidden="1" x14ac:dyDescent="0.25">
      <c r="A5780" s="31" t="s">
        <v>2614</v>
      </c>
      <c r="B5780" s="31" t="s">
        <v>2585</v>
      </c>
      <c r="C5780" s="31" t="s">
        <v>2408</v>
      </c>
      <c r="D5780" s="41">
        <v>0</v>
      </c>
      <c r="E5780" s="31" t="s">
        <v>2409</v>
      </c>
      <c r="F5780" s="35" t="str">
        <f>INDEX('Crosswalk Particulates'!$B:$B,MATCH('2017 EPA Data'!A5780,'Crosswalk Particulates'!$A:$A,0))</f>
        <v>Residential Buildings Sector</v>
      </c>
      <c r="G5780" s="39">
        <f>INDEX('Crosswalk Particulates'!$E:$E,MATCH('2017 EPA Data'!$B5780,'Crosswalk Particulates'!$D:$D,0))</f>
        <v>0</v>
      </c>
      <c r="H5780" s="50">
        <f t="shared" si="90"/>
        <v>0</v>
      </c>
    </row>
    <row r="5781" spans="1:8" hidden="1" x14ac:dyDescent="0.25">
      <c r="A5781" s="31" t="s">
        <v>2614</v>
      </c>
      <c r="B5781" s="31" t="s">
        <v>2620</v>
      </c>
      <c r="C5781" s="31" t="s">
        <v>2408</v>
      </c>
      <c r="D5781" s="41">
        <v>0</v>
      </c>
      <c r="E5781" s="31" t="s">
        <v>2409</v>
      </c>
      <c r="F5781" s="35" t="str">
        <f>INDEX('Crosswalk Particulates'!$B:$B,MATCH('2017 EPA Data'!A5781,'Crosswalk Particulates'!$A:$A,0))</f>
        <v>Residential Buildings Sector</v>
      </c>
      <c r="G5781" s="39">
        <f>INDEX('Crosswalk Particulates'!$E:$E,MATCH('2017 EPA Data'!$B5781,'Crosswalk Particulates'!$D:$D,0))</f>
        <v>0</v>
      </c>
      <c r="H5781" s="50">
        <f t="shared" si="90"/>
        <v>0</v>
      </c>
    </row>
    <row r="5782" spans="1:8" hidden="1" x14ac:dyDescent="0.25">
      <c r="A5782" s="31" t="s">
        <v>2499</v>
      </c>
      <c r="B5782" s="31" t="s">
        <v>2632</v>
      </c>
      <c r="C5782" s="31" t="s">
        <v>2408</v>
      </c>
      <c r="D5782" s="41">
        <v>0</v>
      </c>
      <c r="E5782" s="31" t="s">
        <v>2409</v>
      </c>
      <c r="F5782" s="35" t="str">
        <f>INDEX('Crosswalk Particulates'!$B:$B,MATCH('2017 EPA Data'!A5782,'Crosswalk Particulates'!$A:$A,0))</f>
        <v>Electricity Sector</v>
      </c>
      <c r="G5782" s="39">
        <f>INDEX('Crosswalk Particulates'!$E:$E,MATCH('2017 EPA Data'!$B5782,'Crosswalk Particulates'!$D:$D,0))</f>
        <v>0</v>
      </c>
      <c r="H5782" s="50">
        <f t="shared" si="90"/>
        <v>0</v>
      </c>
    </row>
    <row r="5783" spans="1:8" hidden="1" x14ac:dyDescent="0.25">
      <c r="A5783" s="31" t="s">
        <v>2614</v>
      </c>
      <c r="B5783" s="31" t="s">
        <v>2654</v>
      </c>
      <c r="C5783" s="31" t="s">
        <v>2408</v>
      </c>
      <c r="D5783" s="41">
        <v>0</v>
      </c>
      <c r="E5783" s="31" t="s">
        <v>2409</v>
      </c>
      <c r="F5783" s="35" t="str">
        <f>INDEX('Crosswalk Particulates'!$B:$B,MATCH('2017 EPA Data'!A5783,'Crosswalk Particulates'!$A:$A,0))</f>
        <v>Residential Buildings Sector</v>
      </c>
      <c r="G5783" s="39">
        <f>INDEX('Crosswalk Particulates'!$E:$E,MATCH('2017 EPA Data'!$B5783,'Crosswalk Particulates'!$D:$D,0))</f>
        <v>0</v>
      </c>
      <c r="H5783" s="50">
        <f t="shared" si="90"/>
        <v>0</v>
      </c>
    </row>
    <row r="5784" spans="1:8" hidden="1" x14ac:dyDescent="0.25">
      <c r="A5784" s="31" t="s">
        <v>2614</v>
      </c>
      <c r="B5784" s="31" t="s">
        <v>2577</v>
      </c>
      <c r="C5784" s="31" t="s">
        <v>2408</v>
      </c>
      <c r="D5784" s="41">
        <v>0</v>
      </c>
      <c r="E5784" s="31" t="s">
        <v>2409</v>
      </c>
      <c r="F5784" s="35" t="str">
        <f>INDEX('Crosswalk Particulates'!$B:$B,MATCH('2017 EPA Data'!A5784,'Crosswalk Particulates'!$A:$A,0))</f>
        <v>Residential Buildings Sector</v>
      </c>
      <c r="G5784" s="39">
        <f>INDEX('Crosswalk Particulates'!$E:$E,MATCH('2017 EPA Data'!$B5784,'Crosswalk Particulates'!$D:$D,0))</f>
        <v>0</v>
      </c>
      <c r="H5784" s="50">
        <f t="shared" si="90"/>
        <v>0</v>
      </c>
    </row>
    <row r="5785" spans="1:8" hidden="1" x14ac:dyDescent="0.25">
      <c r="A5785" s="31" t="s">
        <v>2614</v>
      </c>
      <c r="B5785" s="31" t="s">
        <v>2576</v>
      </c>
      <c r="C5785" s="31" t="s">
        <v>2408</v>
      </c>
      <c r="D5785" s="41">
        <v>0</v>
      </c>
      <c r="E5785" s="31" t="s">
        <v>2409</v>
      </c>
      <c r="F5785" s="35" t="str">
        <f>INDEX('Crosswalk Particulates'!$B:$B,MATCH('2017 EPA Data'!A5785,'Crosswalk Particulates'!$A:$A,0))</f>
        <v>Residential Buildings Sector</v>
      </c>
      <c r="G5785" s="39">
        <f>INDEX('Crosswalk Particulates'!$E:$E,MATCH('2017 EPA Data'!$B5785,'Crosswalk Particulates'!$D:$D,0))</f>
        <v>0</v>
      </c>
      <c r="H5785" s="50">
        <f t="shared" si="90"/>
        <v>0</v>
      </c>
    </row>
    <row r="5786" spans="1:8" hidden="1" x14ac:dyDescent="0.25">
      <c r="A5786" s="31" t="s">
        <v>2454</v>
      </c>
      <c r="B5786" s="31" t="s">
        <v>2424</v>
      </c>
      <c r="C5786" s="31" t="s">
        <v>2408</v>
      </c>
      <c r="D5786" s="41">
        <v>0</v>
      </c>
      <c r="E5786" s="31" t="s">
        <v>2409</v>
      </c>
      <c r="F5786" s="35" t="str">
        <f>INDEX('Crosswalk Particulates'!$B:$B,MATCH('2017 EPA Data'!A5786,'Crosswalk Particulates'!$A:$A,0))</f>
        <v>Other-EPA</v>
      </c>
      <c r="G5786" s="39">
        <f>INDEX('Crosswalk Particulates'!$E:$E,MATCH('2017 EPA Data'!$B5786,'Crosswalk Particulates'!$D:$D,0))</f>
        <v>0</v>
      </c>
      <c r="H5786" s="50">
        <f t="shared" si="90"/>
        <v>0</v>
      </c>
    </row>
    <row r="5787" spans="1:8" hidden="1" x14ac:dyDescent="0.25">
      <c r="A5787" s="31" t="s">
        <v>2540</v>
      </c>
      <c r="B5787" s="31" t="s">
        <v>2648</v>
      </c>
      <c r="C5787" s="31" t="s">
        <v>2408</v>
      </c>
      <c r="D5787" s="41">
        <v>0</v>
      </c>
      <c r="E5787" s="31" t="s">
        <v>2409</v>
      </c>
      <c r="F5787" s="35" t="str">
        <f>INDEX('Crosswalk Particulates'!$B:$B,MATCH('2017 EPA Data'!A5787,'Crosswalk Particulates'!$A:$A,0))</f>
        <v>Electricity Sector</v>
      </c>
      <c r="G5787" s="39">
        <f>INDEX('Crosswalk Particulates'!$E:$E,MATCH('2017 EPA Data'!$B5787,'Crosswalk Particulates'!$D:$D,0))</f>
        <v>0</v>
      </c>
      <c r="H5787" s="50">
        <f t="shared" si="90"/>
        <v>0</v>
      </c>
    </row>
    <row r="5788" spans="1:8" hidden="1" x14ac:dyDescent="0.25">
      <c r="A5788" s="31" t="s">
        <v>2429</v>
      </c>
      <c r="B5788" s="31" t="s">
        <v>2668</v>
      </c>
      <c r="C5788" s="31" t="s">
        <v>2408</v>
      </c>
      <c r="D5788" s="41">
        <v>0</v>
      </c>
      <c r="E5788" s="31" t="s">
        <v>2409</v>
      </c>
      <c r="F5788" s="35" t="str">
        <f>INDEX('Crosswalk Particulates'!$B:$B,MATCH('2017 EPA Data'!A5788,'Crosswalk Particulates'!$A:$A,0))</f>
        <v>process-other-industry</v>
      </c>
      <c r="G5788" s="39">
        <f>INDEX('Crosswalk Particulates'!$E:$E,MATCH('2017 EPA Data'!$B5788,'Crosswalk Particulates'!$D:$D,0))</f>
        <v>0</v>
      </c>
      <c r="H5788" s="50">
        <f t="shared" si="90"/>
        <v>0</v>
      </c>
    </row>
    <row r="5789" spans="1:8" hidden="1" x14ac:dyDescent="0.25">
      <c r="A5789" s="31" t="s">
        <v>2540</v>
      </c>
      <c r="B5789" s="31" t="s">
        <v>2727</v>
      </c>
      <c r="C5789" s="31" t="s">
        <v>2408</v>
      </c>
      <c r="D5789" s="41">
        <v>0</v>
      </c>
      <c r="E5789" s="31" t="s">
        <v>2409</v>
      </c>
      <c r="F5789" s="35" t="str">
        <f>INDEX('Crosswalk Particulates'!$B:$B,MATCH('2017 EPA Data'!A5789,'Crosswalk Particulates'!$A:$A,0))</f>
        <v>Electricity Sector</v>
      </c>
      <c r="G5789" s="39">
        <f>INDEX('Crosswalk Particulates'!$E:$E,MATCH('2017 EPA Data'!$B5789,'Crosswalk Particulates'!$D:$D,0))</f>
        <v>0</v>
      </c>
      <c r="H5789" s="50">
        <f t="shared" si="90"/>
        <v>0</v>
      </c>
    </row>
    <row r="5790" spans="1:8" hidden="1" x14ac:dyDescent="0.25">
      <c r="A5790" s="31" t="s">
        <v>2477</v>
      </c>
      <c r="B5790" s="31" t="s">
        <v>2638</v>
      </c>
      <c r="C5790" s="31" t="s">
        <v>2408</v>
      </c>
      <c r="D5790" s="41">
        <v>0</v>
      </c>
      <c r="E5790" s="31" t="s">
        <v>2409</v>
      </c>
      <c r="F5790" s="35" t="str">
        <f>INDEX('Crosswalk Particulates'!$B:$B,MATCH('2017 EPA Data'!A5790,'Crosswalk Particulates'!$A:$A,0))</f>
        <v>process-other-industry</v>
      </c>
      <c r="G5790" s="39">
        <f>INDEX('Crosswalk Particulates'!$E:$E,MATCH('2017 EPA Data'!$B5790,'Crosswalk Particulates'!$D:$D,0))</f>
        <v>0</v>
      </c>
      <c r="H5790" s="50">
        <f t="shared" si="90"/>
        <v>0</v>
      </c>
    </row>
    <row r="5791" spans="1:8" hidden="1" x14ac:dyDescent="0.25">
      <c r="A5791" s="31" t="s">
        <v>2493</v>
      </c>
      <c r="B5791" s="31" t="s">
        <v>2548</v>
      </c>
      <c r="D5791" s="41">
        <v>0</v>
      </c>
      <c r="E5791" s="31" t="s">
        <v>2409</v>
      </c>
      <c r="F5791" s="35" t="str">
        <f>INDEX('Crosswalk Particulates'!$B:$B,MATCH('2017 EPA Data'!A5791,'Crosswalk Particulates'!$A:$A,0))</f>
        <v>process-other-industry</v>
      </c>
      <c r="G5791" s="39">
        <f>INDEX('Crosswalk Particulates'!$E:$E,MATCH('2017 EPA Data'!$B5791,'Crosswalk Particulates'!$D:$D,0))</f>
        <v>0</v>
      </c>
      <c r="H5791" s="50">
        <f t="shared" si="90"/>
        <v>0</v>
      </c>
    </row>
    <row r="5792" spans="1:8" hidden="1" x14ac:dyDescent="0.25">
      <c r="A5792" s="31" t="s">
        <v>2560</v>
      </c>
      <c r="B5792" s="31" t="s">
        <v>2434</v>
      </c>
      <c r="C5792" s="31" t="s">
        <v>2408</v>
      </c>
      <c r="D5792" s="41">
        <v>0</v>
      </c>
      <c r="E5792" s="31" t="s">
        <v>2409</v>
      </c>
      <c r="F5792" s="35" t="str">
        <f>INDEX('Crosswalk Particulates'!$B:$B,MATCH('2017 EPA Data'!A5792,'Crosswalk Particulates'!$A:$A,0))</f>
        <v>Commercial Buildings Sector</v>
      </c>
      <c r="G5792" s="39">
        <f>INDEX('Crosswalk Particulates'!$E:$E,MATCH('2017 EPA Data'!$B5792,'Crosswalk Particulates'!$D:$D,0))</f>
        <v>0</v>
      </c>
      <c r="H5792" s="50">
        <f t="shared" si="90"/>
        <v>0</v>
      </c>
    </row>
    <row r="5793" spans="1:8" hidden="1" x14ac:dyDescent="0.25">
      <c r="A5793" s="31" t="s">
        <v>2472</v>
      </c>
      <c r="B5793" s="31" t="s">
        <v>2462</v>
      </c>
      <c r="C5793" s="31" t="s">
        <v>2408</v>
      </c>
      <c r="D5793" s="41">
        <v>0</v>
      </c>
      <c r="E5793" s="31" t="s">
        <v>2409</v>
      </c>
      <c r="F5793" s="35" t="str">
        <f>INDEX('Crosswalk Particulates'!$B:$B,MATCH('2017 EPA Data'!A5793,'Crosswalk Particulates'!$A:$A,0))</f>
        <v>Electricity Sector</v>
      </c>
      <c r="G5793" s="39">
        <f>INDEX('Crosswalk Particulates'!$E:$E,MATCH('2017 EPA Data'!$B5793,'Crosswalk Particulates'!$D:$D,0))</f>
        <v>0</v>
      </c>
      <c r="H5793" s="50">
        <f t="shared" si="90"/>
        <v>0</v>
      </c>
    </row>
    <row r="5794" spans="1:8" hidden="1" x14ac:dyDescent="0.25">
      <c r="A5794" s="31" t="s">
        <v>2540</v>
      </c>
      <c r="B5794" s="31" t="s">
        <v>2567</v>
      </c>
      <c r="C5794" s="31" t="s">
        <v>2408</v>
      </c>
      <c r="D5794" s="41">
        <v>0</v>
      </c>
      <c r="E5794" s="31" t="s">
        <v>2409</v>
      </c>
      <c r="F5794" s="35" t="str">
        <f>INDEX('Crosswalk Particulates'!$B:$B,MATCH('2017 EPA Data'!A5794,'Crosswalk Particulates'!$A:$A,0))</f>
        <v>Electricity Sector</v>
      </c>
      <c r="G5794" s="39">
        <f>INDEX('Crosswalk Particulates'!$E:$E,MATCH('2017 EPA Data'!$B5794,'Crosswalk Particulates'!$D:$D,0))</f>
        <v>0</v>
      </c>
      <c r="H5794" s="50">
        <f t="shared" si="90"/>
        <v>0</v>
      </c>
    </row>
    <row r="5795" spans="1:8" hidden="1" x14ac:dyDescent="0.25">
      <c r="A5795" s="31" t="s">
        <v>2446</v>
      </c>
      <c r="B5795" s="31" t="s">
        <v>2618</v>
      </c>
      <c r="C5795" s="31" t="s">
        <v>2408</v>
      </c>
      <c r="D5795" s="41">
        <v>0</v>
      </c>
      <c r="E5795" s="31" t="s">
        <v>2409</v>
      </c>
      <c r="F5795" s="35" t="str">
        <f>INDEX('Crosswalk Particulates'!$B:$B,MATCH('2017 EPA Data'!A5795,'Crosswalk Particulates'!$A:$A,0))</f>
        <v>process-other-industry</v>
      </c>
      <c r="G5795" s="39">
        <f>INDEX('Crosswalk Particulates'!$E:$E,MATCH('2017 EPA Data'!$B5795,'Crosswalk Particulates'!$D:$D,0))</f>
        <v>0</v>
      </c>
      <c r="H5795" s="50">
        <f t="shared" si="90"/>
        <v>0</v>
      </c>
    </row>
    <row r="5796" spans="1:8" hidden="1" x14ac:dyDescent="0.25">
      <c r="A5796" s="31" t="s">
        <v>2520</v>
      </c>
      <c r="B5796" s="31" t="s">
        <v>2470</v>
      </c>
      <c r="C5796" s="31" t="s">
        <v>2408</v>
      </c>
      <c r="D5796" s="41">
        <v>0</v>
      </c>
      <c r="E5796" s="31" t="s">
        <v>2409</v>
      </c>
      <c r="F5796" s="35" t="str">
        <f>INDEX('Crosswalk Particulates'!$B:$B,MATCH('2017 EPA Data'!A5796,'Crosswalk Particulates'!$A:$A,0))</f>
        <v>industry-fuel-oil</v>
      </c>
      <c r="G5796" s="39">
        <f>INDEX('Crosswalk Particulates'!$E:$E,MATCH('2017 EPA Data'!$B5796,'Crosswalk Particulates'!$D:$D,0))</f>
        <v>0</v>
      </c>
      <c r="H5796" s="50">
        <f t="shared" si="90"/>
        <v>0</v>
      </c>
    </row>
    <row r="5797" spans="1:8" hidden="1" x14ac:dyDescent="0.25">
      <c r="A5797" s="31" t="s">
        <v>2510</v>
      </c>
      <c r="B5797" s="31" t="s">
        <v>2676</v>
      </c>
      <c r="C5797" s="31" t="s">
        <v>2408</v>
      </c>
      <c r="D5797" s="41">
        <v>0</v>
      </c>
      <c r="E5797" s="31" t="s">
        <v>2409</v>
      </c>
      <c r="F5797" s="35" t="str">
        <f>INDEX('Crosswalk Particulates'!$B:$B,MATCH('2017 EPA Data'!A5797,'Crosswalk Particulates'!$A:$A,0))</f>
        <v>process-iron and steel-industry</v>
      </c>
      <c r="G5797" s="39">
        <f>INDEX('Crosswalk Particulates'!$E:$E,MATCH('2017 EPA Data'!$B5797,'Crosswalk Particulates'!$D:$D,0))</f>
        <v>0</v>
      </c>
      <c r="H5797" s="50">
        <f t="shared" si="90"/>
        <v>0</v>
      </c>
    </row>
    <row r="5798" spans="1:8" hidden="1" x14ac:dyDescent="0.25">
      <c r="A5798" s="31" t="s">
        <v>2498</v>
      </c>
      <c r="B5798" s="31" t="s">
        <v>2622</v>
      </c>
      <c r="C5798" s="31" t="s">
        <v>2408</v>
      </c>
      <c r="D5798" s="41">
        <v>0</v>
      </c>
      <c r="E5798" s="31" t="s">
        <v>2409</v>
      </c>
      <c r="F5798" s="35" t="str">
        <f>INDEX('Crosswalk Particulates'!$B:$B,MATCH('2017 EPA Data'!A5798,'Crosswalk Particulates'!$A:$A,0))</f>
        <v>process-cement-industry</v>
      </c>
      <c r="G5798" s="39">
        <f>INDEX('Crosswalk Particulates'!$E:$E,MATCH('2017 EPA Data'!$B5798,'Crosswalk Particulates'!$D:$D,0))</f>
        <v>0</v>
      </c>
      <c r="H5798" s="50">
        <f t="shared" si="90"/>
        <v>0</v>
      </c>
    </row>
    <row r="5799" spans="1:8" hidden="1" x14ac:dyDescent="0.25">
      <c r="A5799" s="31" t="s">
        <v>2477</v>
      </c>
      <c r="B5799" s="31" t="s">
        <v>2524</v>
      </c>
      <c r="C5799" s="31" t="s">
        <v>2408</v>
      </c>
      <c r="D5799" s="41">
        <v>0</v>
      </c>
      <c r="E5799" s="31" t="s">
        <v>2409</v>
      </c>
      <c r="F5799" s="35" t="str">
        <f>INDEX('Crosswalk Particulates'!$B:$B,MATCH('2017 EPA Data'!A5799,'Crosswalk Particulates'!$A:$A,0))</f>
        <v>process-other-industry</v>
      </c>
      <c r="G5799" s="39">
        <f>INDEX('Crosswalk Particulates'!$E:$E,MATCH('2017 EPA Data'!$B5799,'Crosswalk Particulates'!$D:$D,0))</f>
        <v>0</v>
      </c>
      <c r="H5799" s="50">
        <f t="shared" si="90"/>
        <v>0</v>
      </c>
    </row>
    <row r="5800" spans="1:8" hidden="1" x14ac:dyDescent="0.25">
      <c r="A5800" s="31" t="s">
        <v>2487</v>
      </c>
      <c r="B5800" s="31" t="s">
        <v>2669</v>
      </c>
      <c r="C5800" s="31" t="s">
        <v>2408</v>
      </c>
      <c r="D5800" s="41">
        <v>0</v>
      </c>
      <c r="E5800" s="31" t="s">
        <v>2409</v>
      </c>
      <c r="F5800" s="35" t="str">
        <f>INDEX('Crosswalk Particulates'!$B:$B,MATCH('2017 EPA Data'!A5800,'Crosswalk Particulates'!$A:$A,0))</f>
        <v>industry-fuel-coal</v>
      </c>
      <c r="G5800" s="39">
        <f>INDEX('Crosswalk Particulates'!$E:$E,MATCH('2017 EPA Data'!$B5800,'Crosswalk Particulates'!$D:$D,0))</f>
        <v>0</v>
      </c>
      <c r="H5800" s="50">
        <f t="shared" si="90"/>
        <v>0</v>
      </c>
    </row>
    <row r="5801" spans="1:8" hidden="1" x14ac:dyDescent="0.25">
      <c r="A5801" s="31" t="s">
        <v>2442</v>
      </c>
      <c r="B5801" s="31" t="s">
        <v>2604</v>
      </c>
      <c r="C5801" s="31" t="s">
        <v>2408</v>
      </c>
      <c r="D5801" s="41">
        <v>0</v>
      </c>
      <c r="E5801" s="31" t="s">
        <v>2409</v>
      </c>
      <c r="F5801" s="35" t="str">
        <f>INDEX('Crosswalk Particulates'!$B:$B,MATCH('2017 EPA Data'!A5801,'Crosswalk Particulates'!$A:$A,0))</f>
        <v>industry-fuel-natural gas</v>
      </c>
      <c r="G5801" s="39">
        <f>INDEX('Crosswalk Particulates'!$E:$E,MATCH('2017 EPA Data'!$B5801,'Crosswalk Particulates'!$D:$D,0))</f>
        <v>0</v>
      </c>
      <c r="H5801" s="50">
        <f t="shared" si="90"/>
        <v>0</v>
      </c>
    </row>
    <row r="5802" spans="1:8" hidden="1" x14ac:dyDescent="0.25">
      <c r="A5802" s="31" t="s">
        <v>2490</v>
      </c>
      <c r="B5802" s="31" t="s">
        <v>2447</v>
      </c>
      <c r="C5802" s="31" t="s">
        <v>2448</v>
      </c>
      <c r="D5802" s="41">
        <v>0</v>
      </c>
      <c r="E5802" s="31" t="s">
        <v>2413</v>
      </c>
      <c r="F5802" s="35" t="str">
        <f>INDEX('Crosswalk Particulates'!$B:$B,MATCH('2017 EPA Data'!A5802,'Crosswalk Particulates'!$A:$A,0))</f>
        <v>Other-EPA</v>
      </c>
      <c r="G5802" s="39" t="str">
        <f>INDEX('Crosswalk Particulates'!$E:$E,MATCH('2017 EPA Data'!$B5802,'Crosswalk Particulates'!$D:$D,0))</f>
        <v>VOC</v>
      </c>
      <c r="H5802" s="50">
        <f t="shared" si="90"/>
        <v>0</v>
      </c>
    </row>
    <row r="5803" spans="1:8" hidden="1" x14ac:dyDescent="0.25">
      <c r="A5803" s="31" t="s">
        <v>2538</v>
      </c>
      <c r="B5803" s="31" t="s">
        <v>2629</v>
      </c>
      <c r="C5803" s="31" t="s">
        <v>2408</v>
      </c>
      <c r="D5803" s="41">
        <v>0</v>
      </c>
      <c r="E5803" s="31" t="s">
        <v>2409</v>
      </c>
      <c r="F5803" s="35" t="str">
        <f>INDEX('Crosswalk Particulates'!$B:$B,MATCH('2017 EPA Data'!A5803,'Crosswalk Particulates'!$A:$A,0))</f>
        <v>process-mining-industry</v>
      </c>
      <c r="G5803" s="39">
        <f>INDEX('Crosswalk Particulates'!$E:$E,MATCH('2017 EPA Data'!$B5803,'Crosswalk Particulates'!$D:$D,0))</f>
        <v>0</v>
      </c>
      <c r="H5803" s="50">
        <f t="shared" si="90"/>
        <v>0</v>
      </c>
    </row>
    <row r="5804" spans="1:8" hidden="1" x14ac:dyDescent="0.25">
      <c r="A5804" s="31" t="s">
        <v>2614</v>
      </c>
      <c r="B5804" s="31" t="s">
        <v>2611</v>
      </c>
      <c r="C5804" s="31" t="s">
        <v>2408</v>
      </c>
      <c r="D5804" s="41">
        <v>0</v>
      </c>
      <c r="E5804" s="31" t="s">
        <v>2409</v>
      </c>
      <c r="F5804" s="35" t="str">
        <f>INDEX('Crosswalk Particulates'!$B:$B,MATCH('2017 EPA Data'!A5804,'Crosswalk Particulates'!$A:$A,0))</f>
        <v>Residential Buildings Sector</v>
      </c>
      <c r="G5804" s="39">
        <f>INDEX('Crosswalk Particulates'!$E:$E,MATCH('2017 EPA Data'!$B5804,'Crosswalk Particulates'!$D:$D,0))</f>
        <v>0</v>
      </c>
      <c r="H5804" s="50">
        <f t="shared" si="90"/>
        <v>0</v>
      </c>
    </row>
    <row r="5805" spans="1:8" hidden="1" x14ac:dyDescent="0.25">
      <c r="A5805" s="31" t="s">
        <v>2509</v>
      </c>
      <c r="B5805" s="31" t="s">
        <v>2642</v>
      </c>
      <c r="C5805" s="31" t="s">
        <v>2408</v>
      </c>
      <c r="D5805" s="41">
        <v>0</v>
      </c>
      <c r="E5805" s="31" t="s">
        <v>2409</v>
      </c>
      <c r="F5805" s="35" t="str">
        <f>INDEX('Crosswalk Particulates'!$B:$B,MATCH('2017 EPA Data'!A5805,'Crosswalk Particulates'!$A:$A,0))</f>
        <v>Other-EPA</v>
      </c>
      <c r="G5805" s="39">
        <f>INDEX('Crosswalk Particulates'!$E:$E,MATCH('2017 EPA Data'!$B5805,'Crosswalk Particulates'!$D:$D,0))</f>
        <v>0</v>
      </c>
      <c r="H5805" s="50">
        <f t="shared" si="90"/>
        <v>0</v>
      </c>
    </row>
    <row r="5806" spans="1:8" hidden="1" x14ac:dyDescent="0.25">
      <c r="A5806" s="31" t="s">
        <v>2472</v>
      </c>
      <c r="B5806" s="31" t="s">
        <v>2604</v>
      </c>
      <c r="C5806" s="31" t="s">
        <v>2408</v>
      </c>
      <c r="D5806" s="41">
        <v>0</v>
      </c>
      <c r="E5806" s="31" t="s">
        <v>2409</v>
      </c>
      <c r="F5806" s="35" t="str">
        <f>INDEX('Crosswalk Particulates'!$B:$B,MATCH('2017 EPA Data'!A5806,'Crosswalk Particulates'!$A:$A,0))</f>
        <v>Electricity Sector</v>
      </c>
      <c r="G5806" s="39">
        <f>INDEX('Crosswalk Particulates'!$E:$E,MATCH('2017 EPA Data'!$B5806,'Crosswalk Particulates'!$D:$D,0))</f>
        <v>0</v>
      </c>
      <c r="H5806" s="50">
        <f t="shared" si="90"/>
        <v>0</v>
      </c>
    </row>
    <row r="5807" spans="1:8" hidden="1" x14ac:dyDescent="0.25">
      <c r="A5807" s="31" t="s">
        <v>2509</v>
      </c>
      <c r="B5807" s="31" t="s">
        <v>2468</v>
      </c>
      <c r="C5807" s="31" t="s">
        <v>2408</v>
      </c>
      <c r="D5807" s="41">
        <v>0</v>
      </c>
      <c r="E5807" s="31" t="s">
        <v>2409</v>
      </c>
      <c r="F5807" s="35" t="str">
        <f>INDEX('Crosswalk Particulates'!$B:$B,MATCH('2017 EPA Data'!A5807,'Crosswalk Particulates'!$A:$A,0))</f>
        <v>Other-EPA</v>
      </c>
      <c r="G5807" s="39">
        <f>INDEX('Crosswalk Particulates'!$E:$E,MATCH('2017 EPA Data'!$B5807,'Crosswalk Particulates'!$D:$D,0))</f>
        <v>0</v>
      </c>
      <c r="H5807" s="50">
        <f t="shared" si="90"/>
        <v>0</v>
      </c>
    </row>
    <row r="5808" spans="1:8" hidden="1" x14ac:dyDescent="0.25">
      <c r="A5808" s="31" t="s">
        <v>2477</v>
      </c>
      <c r="B5808" s="31" t="s">
        <v>2735</v>
      </c>
      <c r="C5808" s="31" t="s">
        <v>2408</v>
      </c>
      <c r="D5808" s="41">
        <v>0</v>
      </c>
      <c r="E5808" s="31" t="s">
        <v>2409</v>
      </c>
      <c r="F5808" s="35" t="str">
        <f>INDEX('Crosswalk Particulates'!$B:$B,MATCH('2017 EPA Data'!A5808,'Crosswalk Particulates'!$A:$A,0))</f>
        <v>process-other-industry</v>
      </c>
      <c r="G5808" s="39">
        <f>INDEX('Crosswalk Particulates'!$E:$E,MATCH('2017 EPA Data'!$B5808,'Crosswalk Particulates'!$D:$D,0))</f>
        <v>0</v>
      </c>
      <c r="H5808" s="50">
        <f t="shared" si="90"/>
        <v>0</v>
      </c>
    </row>
    <row r="5809" spans="1:8" hidden="1" x14ac:dyDescent="0.25">
      <c r="A5809" s="31" t="s">
        <v>2487</v>
      </c>
      <c r="B5809" s="31" t="s">
        <v>2711</v>
      </c>
      <c r="C5809" s="31" t="s">
        <v>2412</v>
      </c>
      <c r="D5809" s="41">
        <v>0</v>
      </c>
      <c r="E5809" s="31" t="s">
        <v>2413</v>
      </c>
      <c r="F5809" s="35" t="str">
        <f>INDEX('Crosswalk Particulates'!$B:$B,MATCH('2017 EPA Data'!A5809,'Crosswalk Particulates'!$A:$A,0))</f>
        <v>industry-fuel-coal</v>
      </c>
      <c r="G5809" s="39">
        <f>INDEX('Crosswalk Particulates'!$E:$E,MATCH('2017 EPA Data'!$B5809,'Crosswalk Particulates'!$D:$D,0))</f>
        <v>0</v>
      </c>
      <c r="H5809" s="50">
        <f t="shared" si="90"/>
        <v>0</v>
      </c>
    </row>
    <row r="5810" spans="1:8" hidden="1" x14ac:dyDescent="0.25">
      <c r="A5810" s="31" t="s">
        <v>2493</v>
      </c>
      <c r="B5810" s="31" t="s">
        <v>2658</v>
      </c>
      <c r="C5810" s="31" t="s">
        <v>2408</v>
      </c>
      <c r="D5810" s="41">
        <v>0</v>
      </c>
      <c r="E5810" s="31" t="s">
        <v>2409</v>
      </c>
      <c r="F5810" s="35" t="str">
        <f>INDEX('Crosswalk Particulates'!$B:$B,MATCH('2017 EPA Data'!A5810,'Crosswalk Particulates'!$A:$A,0))</f>
        <v>process-other-industry</v>
      </c>
      <c r="G5810" s="39">
        <f>INDEX('Crosswalk Particulates'!$E:$E,MATCH('2017 EPA Data'!$B5810,'Crosswalk Particulates'!$D:$D,0))</f>
        <v>0</v>
      </c>
      <c r="H5810" s="50">
        <f t="shared" si="90"/>
        <v>0</v>
      </c>
    </row>
    <row r="5811" spans="1:8" hidden="1" x14ac:dyDescent="0.25">
      <c r="A5811" s="31" t="s">
        <v>2487</v>
      </c>
      <c r="B5811" s="31" t="s">
        <v>2595</v>
      </c>
      <c r="C5811" s="31" t="s">
        <v>2408</v>
      </c>
      <c r="D5811" s="41">
        <v>0</v>
      </c>
      <c r="E5811" s="31" t="s">
        <v>2409</v>
      </c>
      <c r="F5811" s="35" t="str">
        <f>INDEX('Crosswalk Particulates'!$B:$B,MATCH('2017 EPA Data'!A5811,'Crosswalk Particulates'!$A:$A,0))</f>
        <v>industry-fuel-coal</v>
      </c>
      <c r="G5811" s="39">
        <f>INDEX('Crosswalk Particulates'!$E:$E,MATCH('2017 EPA Data'!$B5811,'Crosswalk Particulates'!$D:$D,0))</f>
        <v>0</v>
      </c>
      <c r="H5811" s="50">
        <f t="shared" si="90"/>
        <v>0</v>
      </c>
    </row>
    <row r="5812" spans="1:8" hidden="1" x14ac:dyDescent="0.25">
      <c r="A5812" s="31" t="s">
        <v>2438</v>
      </c>
      <c r="B5812" s="31" t="s">
        <v>2610</v>
      </c>
      <c r="C5812" s="31" t="s">
        <v>2408</v>
      </c>
      <c r="D5812" s="41">
        <v>0</v>
      </c>
      <c r="E5812" s="31" t="s">
        <v>2409</v>
      </c>
      <c r="F5812" s="35" t="str">
        <f>INDEX('Crosswalk Particulates'!$B:$B,MATCH('2017 EPA Data'!A5812,'Crosswalk Particulates'!$A:$A,0))</f>
        <v>process-other-industry</v>
      </c>
      <c r="G5812" s="39">
        <f>INDEX('Crosswalk Particulates'!$E:$E,MATCH('2017 EPA Data'!$B5812,'Crosswalk Particulates'!$D:$D,0))</f>
        <v>0</v>
      </c>
      <c r="H5812" s="50">
        <f t="shared" si="90"/>
        <v>0</v>
      </c>
    </row>
    <row r="5813" spans="1:8" hidden="1" x14ac:dyDescent="0.25">
      <c r="A5813" s="31" t="s">
        <v>2456</v>
      </c>
      <c r="B5813" s="31" t="s">
        <v>2594</v>
      </c>
      <c r="C5813" s="31" t="s">
        <v>2408</v>
      </c>
      <c r="D5813" s="41">
        <v>0</v>
      </c>
      <c r="E5813" s="31" t="s">
        <v>2409</v>
      </c>
      <c r="F5813" s="35" t="str">
        <f>INDEX('Crosswalk Particulates'!$B:$B,MATCH('2017 EPA Data'!A5813,'Crosswalk Particulates'!$A:$A,0))</f>
        <v>Electricity Sector</v>
      </c>
      <c r="G5813" s="39">
        <f>INDEX('Crosswalk Particulates'!$E:$E,MATCH('2017 EPA Data'!$B5813,'Crosswalk Particulates'!$D:$D,0))</f>
        <v>0</v>
      </c>
      <c r="H5813" s="50">
        <f t="shared" si="90"/>
        <v>0</v>
      </c>
    </row>
    <row r="5814" spans="1:8" hidden="1" x14ac:dyDescent="0.25">
      <c r="A5814" s="31" t="s">
        <v>2437</v>
      </c>
      <c r="B5814" s="31" t="s">
        <v>2589</v>
      </c>
      <c r="C5814" s="31" t="s">
        <v>2412</v>
      </c>
      <c r="D5814" s="41">
        <v>0</v>
      </c>
      <c r="E5814" s="31" t="s">
        <v>2413</v>
      </c>
      <c r="F5814" s="35" t="str">
        <f>INDEX('Crosswalk Particulates'!$B:$B,MATCH('2017 EPA Data'!A5814,'Crosswalk Particulates'!$A:$A,0))</f>
        <v>process-other-industry</v>
      </c>
      <c r="G5814" s="39" t="str">
        <f>INDEX('Crosswalk Particulates'!$E:$E,MATCH('2017 EPA Data'!$B5814,'Crosswalk Particulates'!$D:$D,0))</f>
        <v>N2O</v>
      </c>
      <c r="H5814" s="50">
        <f t="shared" si="90"/>
        <v>0</v>
      </c>
    </row>
    <row r="5815" spans="1:8" hidden="1" x14ac:dyDescent="0.25">
      <c r="A5815" s="31" t="s">
        <v>2538</v>
      </c>
      <c r="B5815" s="31" t="s">
        <v>2462</v>
      </c>
      <c r="C5815" s="31" t="s">
        <v>2408</v>
      </c>
      <c r="D5815" s="41">
        <v>0</v>
      </c>
      <c r="E5815" s="31" t="s">
        <v>2409</v>
      </c>
      <c r="F5815" s="35" t="str">
        <f>INDEX('Crosswalk Particulates'!$B:$B,MATCH('2017 EPA Data'!A5815,'Crosswalk Particulates'!$A:$A,0))</f>
        <v>process-mining-industry</v>
      </c>
      <c r="G5815" s="39">
        <f>INDEX('Crosswalk Particulates'!$E:$E,MATCH('2017 EPA Data'!$B5815,'Crosswalk Particulates'!$D:$D,0))</f>
        <v>0</v>
      </c>
      <c r="H5815" s="50">
        <f t="shared" si="90"/>
        <v>0</v>
      </c>
    </row>
    <row r="5816" spans="1:8" hidden="1" x14ac:dyDescent="0.25">
      <c r="A5816" s="31" t="s">
        <v>2483</v>
      </c>
      <c r="B5816" s="31" t="s">
        <v>2663</v>
      </c>
      <c r="C5816" s="31" t="s">
        <v>2408</v>
      </c>
      <c r="D5816" s="41">
        <v>0</v>
      </c>
      <c r="E5816" s="31" t="s">
        <v>2409</v>
      </c>
      <c r="F5816" s="35" t="str">
        <f>INDEX('Crosswalk Particulates'!$B:$B,MATCH('2017 EPA Data'!A5816,'Crosswalk Particulates'!$A:$A,0))</f>
        <v>process-ngps-industry</v>
      </c>
      <c r="G5816" s="39">
        <f>INDEX('Crosswalk Particulates'!$E:$E,MATCH('2017 EPA Data'!$B5816,'Crosswalk Particulates'!$D:$D,0))</f>
        <v>0</v>
      </c>
      <c r="H5816" s="50">
        <f t="shared" si="90"/>
        <v>0</v>
      </c>
    </row>
    <row r="5817" spans="1:8" hidden="1" x14ac:dyDescent="0.25">
      <c r="A5817" s="31" t="s">
        <v>2538</v>
      </c>
      <c r="B5817" s="31" t="s">
        <v>2621</v>
      </c>
      <c r="C5817" s="31" t="s">
        <v>2408</v>
      </c>
      <c r="D5817" s="41">
        <v>0</v>
      </c>
      <c r="E5817" s="31" t="s">
        <v>2409</v>
      </c>
      <c r="F5817" s="35" t="str">
        <f>INDEX('Crosswalk Particulates'!$B:$B,MATCH('2017 EPA Data'!A5817,'Crosswalk Particulates'!$A:$A,0))</f>
        <v>process-mining-industry</v>
      </c>
      <c r="G5817" s="39">
        <f>INDEX('Crosswalk Particulates'!$E:$E,MATCH('2017 EPA Data'!$B5817,'Crosswalk Particulates'!$D:$D,0))</f>
        <v>0</v>
      </c>
      <c r="H5817" s="50">
        <f t="shared" si="90"/>
        <v>0</v>
      </c>
    </row>
    <row r="5818" spans="1:8" hidden="1" x14ac:dyDescent="0.25">
      <c r="A5818" s="31" t="s">
        <v>2614</v>
      </c>
      <c r="B5818" s="31" t="s">
        <v>2550</v>
      </c>
      <c r="C5818" s="31" t="s">
        <v>2408</v>
      </c>
      <c r="D5818" s="41">
        <v>0</v>
      </c>
      <c r="E5818" s="31" t="s">
        <v>2409</v>
      </c>
      <c r="F5818" s="35" t="str">
        <f>INDEX('Crosswalk Particulates'!$B:$B,MATCH('2017 EPA Data'!A5818,'Crosswalk Particulates'!$A:$A,0))</f>
        <v>Residential Buildings Sector</v>
      </c>
      <c r="G5818" s="39">
        <f>INDEX('Crosswalk Particulates'!$E:$E,MATCH('2017 EPA Data'!$B5818,'Crosswalk Particulates'!$D:$D,0))</f>
        <v>0</v>
      </c>
      <c r="H5818" s="50">
        <f t="shared" si="90"/>
        <v>0</v>
      </c>
    </row>
    <row r="5819" spans="1:8" hidden="1" x14ac:dyDescent="0.25">
      <c r="A5819" s="31" t="s">
        <v>2429</v>
      </c>
      <c r="B5819" s="31" t="s">
        <v>2643</v>
      </c>
      <c r="C5819" s="31" t="s">
        <v>2408</v>
      </c>
      <c r="D5819" s="41">
        <v>0</v>
      </c>
      <c r="E5819" s="31" t="s">
        <v>2409</v>
      </c>
      <c r="F5819" s="35" t="str">
        <f>INDEX('Crosswalk Particulates'!$B:$B,MATCH('2017 EPA Data'!A5819,'Crosswalk Particulates'!$A:$A,0))</f>
        <v>process-other-industry</v>
      </c>
      <c r="G5819" s="39">
        <f>INDEX('Crosswalk Particulates'!$E:$E,MATCH('2017 EPA Data'!$B5819,'Crosswalk Particulates'!$D:$D,0))</f>
        <v>0</v>
      </c>
      <c r="H5819" s="50">
        <f t="shared" si="90"/>
        <v>0</v>
      </c>
    </row>
    <row r="5820" spans="1:8" hidden="1" x14ac:dyDescent="0.25">
      <c r="A5820" s="31" t="s">
        <v>2487</v>
      </c>
      <c r="B5820" s="31" t="s">
        <v>2652</v>
      </c>
      <c r="C5820" s="31" t="s">
        <v>2408</v>
      </c>
      <c r="D5820" s="41">
        <v>0</v>
      </c>
      <c r="E5820" s="31" t="s">
        <v>2409</v>
      </c>
      <c r="F5820" s="35" t="str">
        <f>INDEX('Crosswalk Particulates'!$B:$B,MATCH('2017 EPA Data'!A5820,'Crosswalk Particulates'!$A:$A,0))</f>
        <v>industry-fuel-coal</v>
      </c>
      <c r="G5820" s="39">
        <f>INDEX('Crosswalk Particulates'!$E:$E,MATCH('2017 EPA Data'!$B5820,'Crosswalk Particulates'!$D:$D,0))</f>
        <v>0</v>
      </c>
      <c r="H5820" s="50">
        <f t="shared" si="90"/>
        <v>0</v>
      </c>
    </row>
    <row r="5821" spans="1:8" hidden="1" x14ac:dyDescent="0.25">
      <c r="A5821" s="31" t="s">
        <v>2483</v>
      </c>
      <c r="B5821" s="31" t="s">
        <v>2727</v>
      </c>
      <c r="C5821" s="31" t="s">
        <v>2408</v>
      </c>
      <c r="D5821" s="41">
        <v>0</v>
      </c>
      <c r="E5821" s="31" t="s">
        <v>2409</v>
      </c>
      <c r="F5821" s="35" t="str">
        <f>INDEX('Crosswalk Particulates'!$B:$B,MATCH('2017 EPA Data'!A5821,'Crosswalk Particulates'!$A:$A,0))</f>
        <v>process-ngps-industry</v>
      </c>
      <c r="G5821" s="39">
        <f>INDEX('Crosswalk Particulates'!$E:$E,MATCH('2017 EPA Data'!$B5821,'Crosswalk Particulates'!$D:$D,0))</f>
        <v>0</v>
      </c>
      <c r="H5821" s="50">
        <f t="shared" si="90"/>
        <v>0</v>
      </c>
    </row>
    <row r="5822" spans="1:8" hidden="1" x14ac:dyDescent="0.25">
      <c r="A5822" s="31" t="s">
        <v>2540</v>
      </c>
      <c r="B5822" s="31" t="s">
        <v>2434</v>
      </c>
      <c r="C5822" s="31" t="s">
        <v>2408</v>
      </c>
      <c r="D5822" s="41">
        <v>0</v>
      </c>
      <c r="E5822" s="31" t="s">
        <v>2409</v>
      </c>
      <c r="F5822" s="35" t="str">
        <f>INDEX('Crosswalk Particulates'!$B:$B,MATCH('2017 EPA Data'!A5822,'Crosswalk Particulates'!$A:$A,0))</f>
        <v>Electricity Sector</v>
      </c>
      <c r="G5822" s="39">
        <f>INDEX('Crosswalk Particulates'!$E:$E,MATCH('2017 EPA Data'!$B5822,'Crosswalk Particulates'!$D:$D,0))</f>
        <v>0</v>
      </c>
      <c r="H5822" s="50">
        <f t="shared" si="90"/>
        <v>0</v>
      </c>
    </row>
    <row r="5823" spans="1:8" hidden="1" x14ac:dyDescent="0.25">
      <c r="A5823" s="31" t="s">
        <v>2523</v>
      </c>
      <c r="B5823" s="31" t="s">
        <v>2572</v>
      </c>
      <c r="C5823" s="31" t="s">
        <v>2408</v>
      </c>
      <c r="D5823" s="41">
        <v>0</v>
      </c>
      <c r="E5823" s="31" t="s">
        <v>2409</v>
      </c>
      <c r="F5823" s="35" t="str">
        <f>INDEX('Crosswalk Particulates'!$B:$B,MATCH('2017 EPA Data'!A5823,'Crosswalk Particulates'!$A:$A,0))</f>
        <v>industry-fuel-other</v>
      </c>
      <c r="G5823" s="39">
        <f>INDEX('Crosswalk Particulates'!$E:$E,MATCH('2017 EPA Data'!$B5823,'Crosswalk Particulates'!$D:$D,0))</f>
        <v>0</v>
      </c>
      <c r="H5823" s="50">
        <f t="shared" si="90"/>
        <v>0</v>
      </c>
    </row>
    <row r="5824" spans="1:8" hidden="1" x14ac:dyDescent="0.25">
      <c r="A5824" s="31" t="s">
        <v>2477</v>
      </c>
      <c r="B5824" s="31" t="s">
        <v>2531</v>
      </c>
      <c r="C5824" s="31" t="s">
        <v>2408</v>
      </c>
      <c r="D5824" s="41">
        <v>0</v>
      </c>
      <c r="E5824" s="31" t="s">
        <v>2409</v>
      </c>
      <c r="F5824" s="35" t="str">
        <f>INDEX('Crosswalk Particulates'!$B:$B,MATCH('2017 EPA Data'!A5824,'Crosswalk Particulates'!$A:$A,0))</f>
        <v>process-other-industry</v>
      </c>
      <c r="G5824" s="39">
        <f>INDEX('Crosswalk Particulates'!$E:$E,MATCH('2017 EPA Data'!$B5824,'Crosswalk Particulates'!$D:$D,0))</f>
        <v>0</v>
      </c>
      <c r="H5824" s="50">
        <f t="shared" si="90"/>
        <v>0</v>
      </c>
    </row>
    <row r="5825" spans="1:8" hidden="1" x14ac:dyDescent="0.25">
      <c r="A5825" s="31" t="s">
        <v>2499</v>
      </c>
      <c r="B5825" s="31" t="s">
        <v>2676</v>
      </c>
      <c r="C5825" s="31" t="s">
        <v>2408</v>
      </c>
      <c r="D5825" s="41">
        <v>0</v>
      </c>
      <c r="E5825" s="31" t="s">
        <v>2409</v>
      </c>
      <c r="F5825" s="35" t="str">
        <f>INDEX('Crosswalk Particulates'!$B:$B,MATCH('2017 EPA Data'!A5825,'Crosswalk Particulates'!$A:$A,0))</f>
        <v>Electricity Sector</v>
      </c>
      <c r="G5825" s="39">
        <f>INDEX('Crosswalk Particulates'!$E:$E,MATCH('2017 EPA Data'!$B5825,'Crosswalk Particulates'!$D:$D,0))</f>
        <v>0</v>
      </c>
      <c r="H5825" s="50">
        <f t="shared" si="90"/>
        <v>0</v>
      </c>
    </row>
    <row r="5826" spans="1:8" hidden="1" x14ac:dyDescent="0.25">
      <c r="A5826" s="31" t="s">
        <v>2446</v>
      </c>
      <c r="B5826" s="31" t="s">
        <v>2558</v>
      </c>
      <c r="C5826" s="31" t="s">
        <v>2408</v>
      </c>
      <c r="D5826" s="41">
        <v>0</v>
      </c>
      <c r="E5826" s="31" t="s">
        <v>2409</v>
      </c>
      <c r="F5826" s="35" t="str">
        <f>INDEX('Crosswalk Particulates'!$B:$B,MATCH('2017 EPA Data'!A5826,'Crosswalk Particulates'!$A:$A,0))</f>
        <v>process-other-industry</v>
      </c>
      <c r="G5826" s="39">
        <f>INDEX('Crosswalk Particulates'!$E:$E,MATCH('2017 EPA Data'!$B5826,'Crosswalk Particulates'!$D:$D,0))</f>
        <v>0</v>
      </c>
      <c r="H5826" s="50">
        <f t="shared" si="90"/>
        <v>0</v>
      </c>
    </row>
    <row r="5827" spans="1:8" hidden="1" x14ac:dyDescent="0.25">
      <c r="A5827" s="31" t="s">
        <v>2498</v>
      </c>
      <c r="B5827" s="31" t="s">
        <v>2625</v>
      </c>
      <c r="C5827" s="31" t="s">
        <v>2408</v>
      </c>
      <c r="D5827" s="41">
        <v>0</v>
      </c>
      <c r="E5827" s="31" t="s">
        <v>2409</v>
      </c>
      <c r="F5827" s="35" t="str">
        <f>INDEX('Crosswalk Particulates'!$B:$B,MATCH('2017 EPA Data'!A5827,'Crosswalk Particulates'!$A:$A,0))</f>
        <v>process-cement-industry</v>
      </c>
      <c r="G5827" s="39">
        <f>INDEX('Crosswalk Particulates'!$E:$E,MATCH('2017 EPA Data'!$B5827,'Crosswalk Particulates'!$D:$D,0))</f>
        <v>0</v>
      </c>
      <c r="H5827" s="50">
        <f t="shared" si="90"/>
        <v>0</v>
      </c>
    </row>
    <row r="5828" spans="1:8" hidden="1" x14ac:dyDescent="0.25">
      <c r="A5828" s="31" t="s">
        <v>2410</v>
      </c>
      <c r="B5828" s="31" t="s">
        <v>2716</v>
      </c>
      <c r="C5828" s="31" t="s">
        <v>2408</v>
      </c>
      <c r="D5828" s="41">
        <v>0</v>
      </c>
      <c r="E5828" s="31" t="s">
        <v>2409</v>
      </c>
      <c r="F5828" s="35" t="str">
        <f>INDEX('Crosswalk Particulates'!$B:$B,MATCH('2017 EPA Data'!A5828,'Crosswalk Particulates'!$A:$A,0))</f>
        <v>process-other-industry</v>
      </c>
      <c r="G5828" s="39">
        <f>INDEX('Crosswalk Particulates'!$E:$E,MATCH('2017 EPA Data'!$B5828,'Crosswalk Particulates'!$D:$D,0))</f>
        <v>0</v>
      </c>
      <c r="H5828" s="50">
        <f t="shared" ref="H5828:H5846" si="91">IF(E5828="TON",D5828/metricton_to_shortton,0)*10^6</f>
        <v>0</v>
      </c>
    </row>
    <row r="5829" spans="1:8" hidden="1" x14ac:dyDescent="0.25">
      <c r="A5829" s="31" t="s">
        <v>2472</v>
      </c>
      <c r="B5829" s="31" t="s">
        <v>2659</v>
      </c>
      <c r="C5829" s="31" t="s">
        <v>2408</v>
      </c>
      <c r="D5829" s="41">
        <v>0</v>
      </c>
      <c r="E5829" s="31" t="s">
        <v>2409</v>
      </c>
      <c r="F5829" s="35" t="str">
        <f>INDEX('Crosswalk Particulates'!$B:$B,MATCH('2017 EPA Data'!A5829,'Crosswalk Particulates'!$A:$A,0))</f>
        <v>Electricity Sector</v>
      </c>
      <c r="G5829" s="39">
        <f>INDEX('Crosswalk Particulates'!$E:$E,MATCH('2017 EPA Data'!$B5829,'Crosswalk Particulates'!$D:$D,0))</f>
        <v>0</v>
      </c>
      <c r="H5829" s="50">
        <f t="shared" si="91"/>
        <v>0</v>
      </c>
    </row>
    <row r="5830" spans="1:8" hidden="1" x14ac:dyDescent="0.25">
      <c r="A5830" s="31" t="s">
        <v>2456</v>
      </c>
      <c r="B5830" s="31" t="s">
        <v>2572</v>
      </c>
      <c r="C5830" s="31" t="s">
        <v>2408</v>
      </c>
      <c r="D5830" s="41">
        <v>0</v>
      </c>
      <c r="E5830" s="31" t="s">
        <v>2409</v>
      </c>
      <c r="F5830" s="35" t="str">
        <f>INDEX('Crosswalk Particulates'!$B:$B,MATCH('2017 EPA Data'!A5830,'Crosswalk Particulates'!$A:$A,0))</f>
        <v>Electricity Sector</v>
      </c>
      <c r="G5830" s="39">
        <f>INDEX('Crosswalk Particulates'!$E:$E,MATCH('2017 EPA Data'!$B5830,'Crosswalk Particulates'!$D:$D,0))</f>
        <v>0</v>
      </c>
      <c r="H5830" s="50">
        <f t="shared" si="91"/>
        <v>0</v>
      </c>
    </row>
    <row r="5831" spans="1:8" hidden="1" x14ac:dyDescent="0.25">
      <c r="A5831" s="31" t="s">
        <v>2498</v>
      </c>
      <c r="B5831" s="31" t="s">
        <v>2629</v>
      </c>
      <c r="C5831" s="31" t="s">
        <v>2408</v>
      </c>
      <c r="D5831" s="41">
        <v>0</v>
      </c>
      <c r="E5831" s="31" t="s">
        <v>2409</v>
      </c>
      <c r="F5831" s="35" t="str">
        <f>INDEX('Crosswalk Particulates'!$B:$B,MATCH('2017 EPA Data'!A5831,'Crosswalk Particulates'!$A:$A,0))</f>
        <v>process-cement-industry</v>
      </c>
      <c r="G5831" s="39">
        <f>INDEX('Crosswalk Particulates'!$E:$E,MATCH('2017 EPA Data'!$B5831,'Crosswalk Particulates'!$D:$D,0))</f>
        <v>0</v>
      </c>
      <c r="H5831" s="50">
        <f t="shared" si="91"/>
        <v>0</v>
      </c>
    </row>
    <row r="5832" spans="1:8" hidden="1" x14ac:dyDescent="0.25">
      <c r="A5832" s="31" t="s">
        <v>2498</v>
      </c>
      <c r="B5832" s="31" t="s">
        <v>2615</v>
      </c>
      <c r="C5832" s="31" t="s">
        <v>2408</v>
      </c>
      <c r="D5832" s="41">
        <v>0</v>
      </c>
      <c r="E5832" s="31" t="s">
        <v>2409</v>
      </c>
      <c r="F5832" s="35" t="str">
        <f>INDEX('Crosswalk Particulates'!$B:$B,MATCH('2017 EPA Data'!A5832,'Crosswalk Particulates'!$A:$A,0))</f>
        <v>process-cement-industry</v>
      </c>
      <c r="G5832" s="39">
        <f>INDEX('Crosswalk Particulates'!$E:$E,MATCH('2017 EPA Data'!$B5832,'Crosswalk Particulates'!$D:$D,0))</f>
        <v>0</v>
      </c>
      <c r="H5832" s="50">
        <f t="shared" si="91"/>
        <v>0</v>
      </c>
    </row>
    <row r="5833" spans="1:8" hidden="1" x14ac:dyDescent="0.25">
      <c r="A5833" s="31" t="s">
        <v>2472</v>
      </c>
      <c r="B5833" s="31" t="s">
        <v>2557</v>
      </c>
      <c r="C5833" s="31" t="s">
        <v>2408</v>
      </c>
      <c r="D5833" s="41">
        <v>0</v>
      </c>
      <c r="E5833" s="31" t="s">
        <v>2409</v>
      </c>
      <c r="F5833" s="35" t="str">
        <f>INDEX('Crosswalk Particulates'!$B:$B,MATCH('2017 EPA Data'!A5833,'Crosswalk Particulates'!$A:$A,0))</f>
        <v>Electricity Sector</v>
      </c>
      <c r="G5833" s="39">
        <f>INDEX('Crosswalk Particulates'!$E:$E,MATCH('2017 EPA Data'!$B5833,'Crosswalk Particulates'!$D:$D,0))</f>
        <v>0</v>
      </c>
      <c r="H5833" s="50">
        <f t="shared" si="91"/>
        <v>0</v>
      </c>
    </row>
    <row r="5834" spans="1:8" hidden="1" x14ac:dyDescent="0.25">
      <c r="A5834" s="31" t="s">
        <v>2473</v>
      </c>
      <c r="B5834" s="31" t="s">
        <v>2637</v>
      </c>
      <c r="C5834" s="31" t="s">
        <v>2408</v>
      </c>
      <c r="D5834" s="41">
        <v>0</v>
      </c>
      <c r="E5834" s="31" t="s">
        <v>2409</v>
      </c>
      <c r="F5834" s="35" t="str">
        <f>INDEX('Crosswalk Particulates'!$B:$B,MATCH('2017 EPA Data'!A5834,'Crosswalk Particulates'!$A:$A,0))</f>
        <v>Commercial Buildings Sector</v>
      </c>
      <c r="G5834" s="39">
        <f>INDEX('Crosswalk Particulates'!$E:$E,MATCH('2017 EPA Data'!$B5834,'Crosswalk Particulates'!$D:$D,0))</f>
        <v>0</v>
      </c>
      <c r="H5834" s="50">
        <f t="shared" si="91"/>
        <v>0</v>
      </c>
    </row>
    <row r="5835" spans="1:8" hidden="1" x14ac:dyDescent="0.25">
      <c r="A5835" s="31" t="s">
        <v>2437</v>
      </c>
      <c r="B5835" s="31" t="s">
        <v>2462</v>
      </c>
      <c r="C5835" s="31" t="s">
        <v>2408</v>
      </c>
      <c r="D5835" s="41">
        <v>0</v>
      </c>
      <c r="E5835" s="31" t="s">
        <v>2409</v>
      </c>
      <c r="F5835" s="35" t="str">
        <f>INDEX('Crosswalk Particulates'!$B:$B,MATCH('2017 EPA Data'!A5835,'Crosswalk Particulates'!$A:$A,0))</f>
        <v>process-other-industry</v>
      </c>
      <c r="G5835" s="39">
        <f>INDEX('Crosswalk Particulates'!$E:$E,MATCH('2017 EPA Data'!$B5835,'Crosswalk Particulates'!$D:$D,0))</f>
        <v>0</v>
      </c>
      <c r="H5835" s="50">
        <f t="shared" si="91"/>
        <v>0</v>
      </c>
    </row>
    <row r="5836" spans="1:8" hidden="1" x14ac:dyDescent="0.25">
      <c r="A5836" s="31" t="s">
        <v>2538</v>
      </c>
      <c r="B5836" s="31" t="s">
        <v>2434</v>
      </c>
      <c r="C5836" s="31" t="s">
        <v>2408</v>
      </c>
      <c r="D5836" s="41">
        <v>0</v>
      </c>
      <c r="E5836" s="31" t="s">
        <v>2409</v>
      </c>
      <c r="F5836" s="35" t="str">
        <f>INDEX('Crosswalk Particulates'!$B:$B,MATCH('2017 EPA Data'!A5836,'Crosswalk Particulates'!$A:$A,0))</f>
        <v>process-mining-industry</v>
      </c>
      <c r="G5836" s="39">
        <f>INDEX('Crosswalk Particulates'!$E:$E,MATCH('2017 EPA Data'!$B5836,'Crosswalk Particulates'!$D:$D,0))</f>
        <v>0</v>
      </c>
      <c r="H5836" s="50">
        <f t="shared" si="91"/>
        <v>0</v>
      </c>
    </row>
    <row r="5837" spans="1:8" hidden="1" x14ac:dyDescent="0.25">
      <c r="A5837" s="31" t="s">
        <v>2546</v>
      </c>
      <c r="B5837" s="31" t="s">
        <v>2572</v>
      </c>
      <c r="C5837" s="31" t="s">
        <v>2408</v>
      </c>
      <c r="D5837" s="41">
        <v>0</v>
      </c>
      <c r="E5837" s="31" t="s">
        <v>2409</v>
      </c>
      <c r="F5837" s="35" t="str">
        <f>INDEX('Crosswalk Particulates'!$B:$B,MATCH('2017 EPA Data'!A5837,'Crosswalk Particulates'!$A:$A,0))</f>
        <v>Commercial Buildings Sector</v>
      </c>
      <c r="G5837" s="39">
        <f>INDEX('Crosswalk Particulates'!$E:$E,MATCH('2017 EPA Data'!$B5837,'Crosswalk Particulates'!$D:$D,0))</f>
        <v>0</v>
      </c>
      <c r="H5837" s="50">
        <f t="shared" si="91"/>
        <v>0</v>
      </c>
    </row>
    <row r="5838" spans="1:8" hidden="1" x14ac:dyDescent="0.25">
      <c r="A5838" s="31" t="s">
        <v>2429</v>
      </c>
      <c r="B5838" s="31" t="s">
        <v>2691</v>
      </c>
      <c r="C5838" s="31" t="s">
        <v>2408</v>
      </c>
      <c r="D5838" s="41">
        <v>0</v>
      </c>
      <c r="E5838" s="31" t="s">
        <v>2409</v>
      </c>
      <c r="F5838" s="35" t="str">
        <f>INDEX('Crosswalk Particulates'!$B:$B,MATCH('2017 EPA Data'!A5838,'Crosswalk Particulates'!$A:$A,0))</f>
        <v>process-other-industry</v>
      </c>
      <c r="G5838" s="39">
        <f>INDEX('Crosswalk Particulates'!$E:$E,MATCH('2017 EPA Data'!$B5838,'Crosswalk Particulates'!$D:$D,0))</f>
        <v>0</v>
      </c>
      <c r="H5838" s="50">
        <f t="shared" si="91"/>
        <v>0</v>
      </c>
    </row>
    <row r="5839" spans="1:8" hidden="1" x14ac:dyDescent="0.25">
      <c r="A5839" s="31" t="s">
        <v>2469</v>
      </c>
      <c r="B5839" s="31" t="s">
        <v>2535</v>
      </c>
      <c r="C5839" s="31" t="s">
        <v>2408</v>
      </c>
      <c r="D5839" s="41">
        <v>0</v>
      </c>
      <c r="E5839" s="31" t="s">
        <v>2409</v>
      </c>
      <c r="F5839" s="35" t="str">
        <f>INDEX('Crosswalk Particulates'!$B:$B,MATCH('2017 EPA Data'!A5839,'Crosswalk Particulates'!$A:$A,0))</f>
        <v>process-chemicals-industry</v>
      </c>
      <c r="G5839" s="39">
        <f>INDEX('Crosswalk Particulates'!$E:$E,MATCH('2017 EPA Data'!$B5839,'Crosswalk Particulates'!$D:$D,0))</f>
        <v>0</v>
      </c>
      <c r="H5839" s="50">
        <f t="shared" si="91"/>
        <v>0</v>
      </c>
    </row>
    <row r="5840" spans="1:8" hidden="1" x14ac:dyDescent="0.25">
      <c r="A5840" s="31" t="s">
        <v>2444</v>
      </c>
      <c r="B5840" s="31" t="s">
        <v>2673</v>
      </c>
      <c r="C5840" s="31" t="s">
        <v>2408</v>
      </c>
      <c r="D5840" s="41">
        <v>0</v>
      </c>
      <c r="E5840" s="31" t="s">
        <v>2409</v>
      </c>
      <c r="F5840" s="35" t="str">
        <f>INDEX('Crosswalk Particulates'!$B:$B,MATCH('2017 EPA Data'!A5840,'Crosswalk Particulates'!$A:$A,0))</f>
        <v>process-other-industry</v>
      </c>
      <c r="G5840" s="39">
        <f>INDEX('Crosswalk Particulates'!$E:$E,MATCH('2017 EPA Data'!$B5840,'Crosswalk Particulates'!$D:$D,0))</f>
        <v>0</v>
      </c>
      <c r="H5840" s="50">
        <f t="shared" si="91"/>
        <v>0</v>
      </c>
    </row>
    <row r="5841" spans="1:8" hidden="1" x14ac:dyDescent="0.25">
      <c r="A5841" s="31" t="s">
        <v>2614</v>
      </c>
      <c r="B5841" s="31" t="s">
        <v>2631</v>
      </c>
      <c r="C5841" s="31" t="s">
        <v>2408</v>
      </c>
      <c r="D5841" s="41">
        <v>0</v>
      </c>
      <c r="E5841" s="31" t="s">
        <v>2409</v>
      </c>
      <c r="F5841" s="35" t="str">
        <f>INDEX('Crosswalk Particulates'!$B:$B,MATCH('2017 EPA Data'!A5841,'Crosswalk Particulates'!$A:$A,0))</f>
        <v>Residential Buildings Sector</v>
      </c>
      <c r="G5841" s="39">
        <f>INDEX('Crosswalk Particulates'!$E:$E,MATCH('2017 EPA Data'!$B5841,'Crosswalk Particulates'!$D:$D,0))</f>
        <v>0</v>
      </c>
      <c r="H5841" s="50">
        <f t="shared" si="91"/>
        <v>0</v>
      </c>
    </row>
    <row r="5842" spans="1:8" hidden="1" x14ac:dyDescent="0.25">
      <c r="A5842" s="31" t="s">
        <v>2614</v>
      </c>
      <c r="B5842" s="31" t="s">
        <v>2526</v>
      </c>
      <c r="C5842" s="31" t="s">
        <v>2408</v>
      </c>
      <c r="D5842" s="41">
        <v>0</v>
      </c>
      <c r="E5842" s="31" t="s">
        <v>2409</v>
      </c>
      <c r="F5842" s="35" t="str">
        <f>INDEX('Crosswalk Particulates'!$B:$B,MATCH('2017 EPA Data'!A5842,'Crosswalk Particulates'!$A:$A,0))</f>
        <v>Residential Buildings Sector</v>
      </c>
      <c r="G5842" s="39">
        <f>INDEX('Crosswalk Particulates'!$E:$E,MATCH('2017 EPA Data'!$B5842,'Crosswalk Particulates'!$D:$D,0))</f>
        <v>0</v>
      </c>
      <c r="H5842" s="50">
        <f t="shared" si="91"/>
        <v>0</v>
      </c>
    </row>
    <row r="5843" spans="1:8" hidden="1" x14ac:dyDescent="0.25">
      <c r="A5843" s="31" t="s">
        <v>2472</v>
      </c>
      <c r="B5843" s="31" t="s">
        <v>2569</v>
      </c>
      <c r="C5843" s="31" t="s">
        <v>2408</v>
      </c>
      <c r="D5843" s="41">
        <v>0</v>
      </c>
      <c r="E5843" s="31" t="s">
        <v>2409</v>
      </c>
      <c r="F5843" s="35" t="str">
        <f>INDEX('Crosswalk Particulates'!$B:$B,MATCH('2017 EPA Data'!A5843,'Crosswalk Particulates'!$A:$A,0))</f>
        <v>Electricity Sector</v>
      </c>
      <c r="G5843" s="39">
        <f>INDEX('Crosswalk Particulates'!$E:$E,MATCH('2017 EPA Data'!$B5843,'Crosswalk Particulates'!$D:$D,0))</f>
        <v>0</v>
      </c>
      <c r="H5843" s="50">
        <f t="shared" si="91"/>
        <v>0</v>
      </c>
    </row>
    <row r="5844" spans="1:8" hidden="1" x14ac:dyDescent="0.25">
      <c r="A5844" s="31" t="s">
        <v>2540</v>
      </c>
      <c r="B5844" s="31" t="s">
        <v>2659</v>
      </c>
      <c r="C5844" s="31" t="s">
        <v>2408</v>
      </c>
      <c r="D5844" s="41">
        <v>0</v>
      </c>
      <c r="E5844" s="31" t="s">
        <v>2409</v>
      </c>
      <c r="F5844" s="35" t="str">
        <f>INDEX('Crosswalk Particulates'!$B:$B,MATCH('2017 EPA Data'!A5844,'Crosswalk Particulates'!$A:$A,0))</f>
        <v>Electricity Sector</v>
      </c>
      <c r="G5844" s="39">
        <f>INDEX('Crosswalk Particulates'!$E:$E,MATCH('2017 EPA Data'!$B5844,'Crosswalk Particulates'!$D:$D,0))</f>
        <v>0</v>
      </c>
      <c r="H5844" s="50">
        <f t="shared" si="91"/>
        <v>0</v>
      </c>
    </row>
    <row r="5845" spans="1:8" hidden="1" x14ac:dyDescent="0.25">
      <c r="A5845" s="31" t="s">
        <v>2444</v>
      </c>
      <c r="B5845" s="31" t="s">
        <v>2532</v>
      </c>
      <c r="C5845" s="31" t="s">
        <v>2408</v>
      </c>
      <c r="D5845" s="41">
        <v>0</v>
      </c>
      <c r="E5845" s="31" t="s">
        <v>2409</v>
      </c>
      <c r="F5845" s="35" t="str">
        <f>INDEX('Crosswalk Particulates'!$B:$B,MATCH('2017 EPA Data'!A5845,'Crosswalk Particulates'!$A:$A,0))</f>
        <v>process-other-industry</v>
      </c>
      <c r="G5845" s="39">
        <f>INDEX('Crosswalk Particulates'!$E:$E,MATCH('2017 EPA Data'!$B5845,'Crosswalk Particulates'!$D:$D,0))</f>
        <v>0</v>
      </c>
      <c r="H5845" s="50">
        <f t="shared" si="91"/>
        <v>0</v>
      </c>
    </row>
    <row r="5846" spans="1:8" hidden="1" x14ac:dyDescent="0.25">
      <c r="A5846" s="31" t="s">
        <v>2540</v>
      </c>
      <c r="B5846" s="31" t="s">
        <v>2647</v>
      </c>
      <c r="C5846" s="31" t="s">
        <v>2408</v>
      </c>
      <c r="D5846" s="41">
        <v>0</v>
      </c>
      <c r="E5846" s="31" t="s">
        <v>2409</v>
      </c>
      <c r="F5846" s="35" t="str">
        <f>INDEX('Crosswalk Particulates'!$B:$B,MATCH('2017 EPA Data'!A5846,'Crosswalk Particulates'!$A:$A,0))</f>
        <v>Electricity Sector</v>
      </c>
      <c r="G5846" s="39">
        <f>INDEX('Crosswalk Particulates'!$E:$E,MATCH('2017 EPA Data'!$B5846,'Crosswalk Particulates'!$D:$D,0))</f>
        <v>0</v>
      </c>
      <c r="H5846" s="50">
        <f t="shared" si="91"/>
        <v>0</v>
      </c>
    </row>
  </sheetData>
  <autoFilter ref="A3:H5846" xr:uid="{00000000-0009-0000-0000-000026000000}">
    <filterColumn colId="5">
      <filters>
        <filter val="Transportation Sector"/>
      </filters>
    </filterColumn>
    <filterColumn colId="6">
      <filters>
        <filter val="NOX"/>
      </filters>
    </filterColumn>
  </autoFilter>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x14ac:dyDescent="0.25"/>
  <cols>
    <col min="1" max="1" width="67.42578125" customWidth="1"/>
    <col min="2" max="2" width="31.28515625" customWidth="1"/>
    <col min="4" max="4" width="54" style="31" customWidth="1"/>
    <col min="5" max="5" width="19.7109375" customWidth="1"/>
  </cols>
  <sheetData>
    <row r="1" spans="1:5" x14ac:dyDescent="0.25">
      <c r="A1" s="12" t="s">
        <v>2877</v>
      </c>
      <c r="B1" s="12" t="s">
        <v>2878</v>
      </c>
      <c r="D1" s="37" t="s">
        <v>2402</v>
      </c>
      <c r="E1" s="38" t="s">
        <v>2880</v>
      </c>
    </row>
    <row r="2" spans="1:5" x14ac:dyDescent="0.25">
      <c r="A2" s="31" t="s">
        <v>2406</v>
      </c>
      <c r="B2" t="s">
        <v>2879</v>
      </c>
      <c r="D2" s="31" t="s">
        <v>2407</v>
      </c>
    </row>
    <row r="3" spans="1:5" x14ac:dyDescent="0.25">
      <c r="A3" s="31" t="s">
        <v>2410</v>
      </c>
      <c r="B3" t="s">
        <v>3280</v>
      </c>
      <c r="D3" s="31" t="s">
        <v>2411</v>
      </c>
    </row>
    <row r="4" spans="1:5" x14ac:dyDescent="0.25">
      <c r="A4" s="31" t="s">
        <v>2414</v>
      </c>
      <c r="B4" t="s">
        <v>1996</v>
      </c>
      <c r="D4" s="31" t="s">
        <v>2415</v>
      </c>
    </row>
    <row r="5" spans="1:5" x14ac:dyDescent="0.25">
      <c r="A5" s="31" t="s">
        <v>2417</v>
      </c>
      <c r="B5" t="s">
        <v>2879</v>
      </c>
      <c r="D5" s="31" t="s">
        <v>2416</v>
      </c>
    </row>
    <row r="6" spans="1:5" x14ac:dyDescent="0.25">
      <c r="A6" s="31" t="s">
        <v>2418</v>
      </c>
      <c r="B6" t="s">
        <v>1996</v>
      </c>
      <c r="D6" s="31" t="s">
        <v>2419</v>
      </c>
    </row>
    <row r="7" spans="1:5" x14ac:dyDescent="0.25">
      <c r="A7" s="31" t="s">
        <v>2420</v>
      </c>
      <c r="B7" t="s">
        <v>2879</v>
      </c>
      <c r="D7" s="31" t="s">
        <v>2422</v>
      </c>
    </row>
    <row r="8" spans="1:5" x14ac:dyDescent="0.25">
      <c r="A8" s="31" t="s">
        <v>2421</v>
      </c>
      <c r="B8" t="s">
        <v>3280</v>
      </c>
      <c r="D8" s="31" t="s">
        <v>2424</v>
      </c>
    </row>
    <row r="9" spans="1:5" x14ac:dyDescent="0.25">
      <c r="A9" s="31" t="s">
        <v>2423</v>
      </c>
      <c r="B9" t="s">
        <v>2879</v>
      </c>
      <c r="D9" s="31" t="s">
        <v>2426</v>
      </c>
    </row>
    <row r="10" spans="1:5" x14ac:dyDescent="0.25">
      <c r="A10" s="31" t="s">
        <v>2425</v>
      </c>
      <c r="B10" t="s">
        <v>2879</v>
      </c>
      <c r="D10" s="31" t="s">
        <v>2427</v>
      </c>
    </row>
    <row r="11" spans="1:5" x14ac:dyDescent="0.25">
      <c r="A11" s="31" t="s">
        <v>2429</v>
      </c>
      <c r="B11" t="s">
        <v>3280</v>
      </c>
      <c r="D11" s="31" t="s">
        <v>2428</v>
      </c>
    </row>
    <row r="12" spans="1:5" x14ac:dyDescent="0.25">
      <c r="A12" s="31" t="s">
        <v>2432</v>
      </c>
      <c r="B12" t="s">
        <v>1996</v>
      </c>
      <c r="D12" s="31" t="s">
        <v>2430</v>
      </c>
    </row>
    <row r="13" spans="1:5" x14ac:dyDescent="0.25">
      <c r="A13" s="31" t="s">
        <v>2433</v>
      </c>
      <c r="B13" t="s">
        <v>3281</v>
      </c>
      <c r="D13" s="31" t="s">
        <v>2431</v>
      </c>
    </row>
    <row r="14" spans="1:5" x14ac:dyDescent="0.25">
      <c r="A14" s="31" t="s">
        <v>2436</v>
      </c>
      <c r="B14" t="s">
        <v>1996</v>
      </c>
      <c r="D14" s="31" t="s">
        <v>2434</v>
      </c>
    </row>
    <row r="15" spans="1:5" x14ac:dyDescent="0.25">
      <c r="A15" s="31" t="s">
        <v>2437</v>
      </c>
      <c r="B15" t="s">
        <v>3280</v>
      </c>
      <c r="D15" s="31" t="s">
        <v>2435</v>
      </c>
    </row>
    <row r="16" spans="1:5" x14ac:dyDescent="0.25">
      <c r="A16" s="31" t="s">
        <v>2438</v>
      </c>
      <c r="B16" t="s">
        <v>3280</v>
      </c>
      <c r="D16" s="31" t="s">
        <v>2439</v>
      </c>
    </row>
    <row r="17" spans="1:5" x14ac:dyDescent="0.25">
      <c r="A17" s="31" t="s">
        <v>2440</v>
      </c>
      <c r="B17" t="s">
        <v>2871</v>
      </c>
      <c r="D17" s="31" t="s">
        <v>2447</v>
      </c>
      <c r="E17" t="s">
        <v>1705</v>
      </c>
    </row>
    <row r="18" spans="1:5" x14ac:dyDescent="0.25">
      <c r="A18" s="31" t="s">
        <v>2441</v>
      </c>
      <c r="B18" t="s">
        <v>3280</v>
      </c>
      <c r="D18" s="31" t="s">
        <v>2449</v>
      </c>
    </row>
    <row r="19" spans="1:5" x14ac:dyDescent="0.25">
      <c r="A19" s="31" t="s">
        <v>2442</v>
      </c>
      <c r="B19" t="s">
        <v>3282</v>
      </c>
      <c r="D19" s="31" t="s">
        <v>2451</v>
      </c>
      <c r="E19" t="s">
        <v>1706</v>
      </c>
    </row>
    <row r="20" spans="1:5" x14ac:dyDescent="0.25">
      <c r="A20" s="31" t="s">
        <v>2443</v>
      </c>
      <c r="B20" t="s">
        <v>3291</v>
      </c>
      <c r="D20" s="31" t="s">
        <v>2452</v>
      </c>
    </row>
    <row r="21" spans="1:5" x14ac:dyDescent="0.25">
      <c r="A21" s="31" t="s">
        <v>2444</v>
      </c>
      <c r="B21" t="s">
        <v>3280</v>
      </c>
      <c r="D21" s="31" t="s">
        <v>2453</v>
      </c>
    </row>
    <row r="22" spans="1:5" x14ac:dyDescent="0.25">
      <c r="A22" s="31" t="s">
        <v>2445</v>
      </c>
      <c r="B22" t="s">
        <v>1996</v>
      </c>
      <c r="D22" s="31" t="s">
        <v>2455</v>
      </c>
    </row>
    <row r="23" spans="1:5" x14ac:dyDescent="0.25">
      <c r="A23" s="31" t="s">
        <v>2446</v>
      </c>
      <c r="B23" t="s">
        <v>3280</v>
      </c>
      <c r="D23" s="31" t="s">
        <v>2457</v>
      </c>
    </row>
    <row r="24" spans="1:5" x14ac:dyDescent="0.25">
      <c r="A24" s="31" t="s">
        <v>2450</v>
      </c>
      <c r="B24" t="s">
        <v>3283</v>
      </c>
      <c r="D24" s="31" t="s">
        <v>2458</v>
      </c>
    </row>
    <row r="25" spans="1:5" x14ac:dyDescent="0.25">
      <c r="A25" s="31" t="s">
        <v>2454</v>
      </c>
      <c r="B25" t="s">
        <v>2879</v>
      </c>
      <c r="D25" s="31" t="s">
        <v>2459</v>
      </c>
    </row>
    <row r="26" spans="1:5" x14ac:dyDescent="0.25">
      <c r="A26" s="31" t="s">
        <v>2456</v>
      </c>
      <c r="B26" t="s">
        <v>1997</v>
      </c>
      <c r="D26" s="31" t="s">
        <v>2461</v>
      </c>
    </row>
    <row r="27" spans="1:5" x14ac:dyDescent="0.25">
      <c r="A27" s="31" t="s">
        <v>2460</v>
      </c>
      <c r="B27" t="s">
        <v>1996</v>
      </c>
      <c r="D27" s="31" t="s">
        <v>2462</v>
      </c>
    </row>
    <row r="28" spans="1:5" x14ac:dyDescent="0.25">
      <c r="A28" s="31" t="s">
        <v>2463</v>
      </c>
      <c r="B28" t="s">
        <v>3280</v>
      </c>
      <c r="D28" s="31" t="s">
        <v>2464</v>
      </c>
    </row>
    <row r="29" spans="1:5" x14ac:dyDescent="0.25">
      <c r="A29" s="31" t="s">
        <v>2469</v>
      </c>
      <c r="B29" t="s">
        <v>3284</v>
      </c>
      <c r="D29" s="31" t="s">
        <v>2465</v>
      </c>
    </row>
    <row r="30" spans="1:5" x14ac:dyDescent="0.25">
      <c r="A30" s="31" t="s">
        <v>2472</v>
      </c>
      <c r="B30" t="s">
        <v>1997</v>
      </c>
      <c r="D30" s="31" t="s">
        <v>2466</v>
      </c>
    </row>
    <row r="31" spans="1:5" x14ac:dyDescent="0.25">
      <c r="A31" s="31" t="s">
        <v>2473</v>
      </c>
      <c r="B31" t="s">
        <v>2872</v>
      </c>
      <c r="D31" s="31" t="s">
        <v>2467</v>
      </c>
    </row>
    <row r="32" spans="1:5" x14ac:dyDescent="0.25">
      <c r="A32" s="31" t="s">
        <v>2475</v>
      </c>
      <c r="B32" t="s">
        <v>1997</v>
      </c>
      <c r="D32" s="31" t="s">
        <v>2468</v>
      </c>
    </row>
    <row r="33" spans="1:5" x14ac:dyDescent="0.25">
      <c r="A33" s="31" t="s">
        <v>2476</v>
      </c>
      <c r="B33" t="s">
        <v>3280</v>
      </c>
      <c r="D33" s="31" t="s">
        <v>2470</v>
      </c>
    </row>
    <row r="34" spans="1:5" x14ac:dyDescent="0.25">
      <c r="A34" s="31" t="s">
        <v>2477</v>
      </c>
      <c r="B34" t="s">
        <v>3280</v>
      </c>
      <c r="D34" s="31" t="s">
        <v>2471</v>
      </c>
    </row>
    <row r="35" spans="1:5" x14ac:dyDescent="0.25">
      <c r="A35" s="31" t="s">
        <v>2480</v>
      </c>
      <c r="B35" t="s">
        <v>2879</v>
      </c>
      <c r="D35" s="31" t="s">
        <v>2474</v>
      </c>
    </row>
    <row r="36" spans="1:5" x14ac:dyDescent="0.25">
      <c r="A36" s="31" t="s">
        <v>2482</v>
      </c>
      <c r="B36" t="s">
        <v>2879</v>
      </c>
      <c r="D36" s="31" t="s">
        <v>2478</v>
      </c>
    </row>
    <row r="37" spans="1:5" x14ac:dyDescent="0.25">
      <c r="A37" s="31" t="s">
        <v>2483</v>
      </c>
      <c r="B37" t="s">
        <v>3281</v>
      </c>
      <c r="D37" s="31" t="s">
        <v>2479</v>
      </c>
    </row>
    <row r="38" spans="1:5" x14ac:dyDescent="0.25">
      <c r="A38" s="31" t="s">
        <v>2486</v>
      </c>
      <c r="B38" t="s">
        <v>3280</v>
      </c>
      <c r="D38" s="31" t="s">
        <v>2481</v>
      </c>
      <c r="E38" t="s">
        <v>1708</v>
      </c>
    </row>
    <row r="39" spans="1:5" x14ac:dyDescent="0.25">
      <c r="A39" s="31" t="s">
        <v>2487</v>
      </c>
      <c r="B39" t="s">
        <v>3285</v>
      </c>
      <c r="D39" s="31" t="s">
        <v>2484</v>
      </c>
    </row>
    <row r="40" spans="1:5" x14ac:dyDescent="0.25">
      <c r="A40" s="31" t="s">
        <v>2490</v>
      </c>
      <c r="B40" t="s">
        <v>2879</v>
      </c>
      <c r="D40" s="31" t="s">
        <v>2485</v>
      </c>
    </row>
    <row r="41" spans="1:5" x14ac:dyDescent="0.25">
      <c r="A41" s="31" t="s">
        <v>2491</v>
      </c>
      <c r="B41" t="s">
        <v>3286</v>
      </c>
      <c r="D41" s="31" t="s">
        <v>2488</v>
      </c>
      <c r="E41" t="s">
        <v>1713</v>
      </c>
    </row>
    <row r="42" spans="1:5" x14ac:dyDescent="0.25">
      <c r="A42" s="31" t="s">
        <v>2492</v>
      </c>
      <c r="B42" t="s">
        <v>2872</v>
      </c>
      <c r="D42" s="31" t="s">
        <v>2489</v>
      </c>
    </row>
    <row r="43" spans="1:5" x14ac:dyDescent="0.25">
      <c r="A43" s="31" t="s">
        <v>2493</v>
      </c>
      <c r="B43" t="s">
        <v>3280</v>
      </c>
      <c r="D43" s="31" t="s">
        <v>2495</v>
      </c>
    </row>
    <row r="44" spans="1:5" x14ac:dyDescent="0.25">
      <c r="A44" s="31" t="s">
        <v>2494</v>
      </c>
      <c r="B44" t="s">
        <v>1996</v>
      </c>
      <c r="D44" s="31" t="s">
        <v>2496</v>
      </c>
    </row>
    <row r="45" spans="1:5" x14ac:dyDescent="0.25">
      <c r="A45" s="31" t="s">
        <v>2498</v>
      </c>
      <c r="B45" t="s">
        <v>3287</v>
      </c>
      <c r="D45" s="31" t="s">
        <v>2497</v>
      </c>
    </row>
    <row r="46" spans="1:5" x14ac:dyDescent="0.25">
      <c r="A46" s="31" t="s">
        <v>2499</v>
      </c>
      <c r="B46" t="s">
        <v>1997</v>
      </c>
      <c r="D46" s="31" t="s">
        <v>2500</v>
      </c>
      <c r="E46" t="s">
        <v>2881</v>
      </c>
    </row>
    <row r="47" spans="1:5" x14ac:dyDescent="0.25">
      <c r="A47" s="31" t="s">
        <v>2509</v>
      </c>
      <c r="B47" t="s">
        <v>2879</v>
      </c>
      <c r="D47" s="30" t="s">
        <v>2501</v>
      </c>
      <c r="E47" t="s">
        <v>1709</v>
      </c>
    </row>
    <row r="48" spans="1:5" x14ac:dyDescent="0.25">
      <c r="A48" s="31" t="s">
        <v>2510</v>
      </c>
      <c r="B48" t="s">
        <v>3288</v>
      </c>
      <c r="D48" s="31" t="s">
        <v>2502</v>
      </c>
    </row>
    <row r="49" spans="1:5" x14ac:dyDescent="0.25">
      <c r="A49" s="31" t="s">
        <v>2515</v>
      </c>
      <c r="B49" t="s">
        <v>3291</v>
      </c>
      <c r="D49" s="31" t="s">
        <v>2503</v>
      </c>
    </row>
    <row r="50" spans="1:5" x14ac:dyDescent="0.25">
      <c r="A50" s="31" t="s">
        <v>2518</v>
      </c>
      <c r="B50" t="s">
        <v>2879</v>
      </c>
      <c r="D50" s="31" t="s">
        <v>2504</v>
      </c>
    </row>
    <row r="51" spans="1:5" x14ac:dyDescent="0.25">
      <c r="A51" s="31" t="s">
        <v>2520</v>
      </c>
      <c r="B51" t="s">
        <v>3289</v>
      </c>
      <c r="D51" s="31" t="s">
        <v>2505</v>
      </c>
    </row>
    <row r="52" spans="1:5" x14ac:dyDescent="0.25">
      <c r="A52" s="31" t="s">
        <v>2522</v>
      </c>
      <c r="B52" t="s">
        <v>2871</v>
      </c>
      <c r="D52" s="31" t="s">
        <v>2506</v>
      </c>
      <c r="E52" t="s">
        <v>1710</v>
      </c>
    </row>
    <row r="53" spans="1:5" x14ac:dyDescent="0.25">
      <c r="A53" s="31" t="s">
        <v>2523</v>
      </c>
      <c r="B53" t="s">
        <v>3279</v>
      </c>
      <c r="D53" s="31" t="s">
        <v>2507</v>
      </c>
    </row>
    <row r="54" spans="1:5" x14ac:dyDescent="0.25">
      <c r="A54" s="31" t="s">
        <v>2538</v>
      </c>
      <c r="B54" t="s">
        <v>3290</v>
      </c>
      <c r="D54" s="31" t="s">
        <v>2508</v>
      </c>
    </row>
    <row r="55" spans="1:5" x14ac:dyDescent="0.25">
      <c r="A55" s="31" t="s">
        <v>2540</v>
      </c>
      <c r="B55" t="s">
        <v>1997</v>
      </c>
      <c r="D55" s="31" t="s">
        <v>2511</v>
      </c>
    </row>
    <row r="56" spans="1:5" x14ac:dyDescent="0.25">
      <c r="A56" s="31" t="s">
        <v>2546</v>
      </c>
      <c r="B56" t="s">
        <v>2872</v>
      </c>
      <c r="D56" s="31" t="s">
        <v>2512</v>
      </c>
    </row>
    <row r="57" spans="1:5" x14ac:dyDescent="0.25">
      <c r="A57" s="31" t="s">
        <v>2555</v>
      </c>
      <c r="B57" t="s">
        <v>2872</v>
      </c>
      <c r="D57" s="31" t="s">
        <v>2513</v>
      </c>
    </row>
    <row r="58" spans="1:5" x14ac:dyDescent="0.25">
      <c r="A58" s="31" t="s">
        <v>2556</v>
      </c>
      <c r="B58" t="s">
        <v>2872</v>
      </c>
      <c r="D58" s="31" t="s">
        <v>2516</v>
      </c>
    </row>
    <row r="59" spans="1:5" x14ac:dyDescent="0.25">
      <c r="A59" s="31" t="s">
        <v>2560</v>
      </c>
      <c r="B59" t="s">
        <v>2872</v>
      </c>
      <c r="D59" s="31" t="s">
        <v>2517</v>
      </c>
    </row>
    <row r="60" spans="1:5" x14ac:dyDescent="0.25">
      <c r="A60" s="31" t="s">
        <v>2583</v>
      </c>
      <c r="B60" t="s">
        <v>2871</v>
      </c>
      <c r="D60" s="31" t="s">
        <v>2519</v>
      </c>
    </row>
    <row r="61" spans="1:5" x14ac:dyDescent="0.25">
      <c r="A61" s="31" t="s">
        <v>2614</v>
      </c>
      <c r="B61" t="s">
        <v>2871</v>
      </c>
      <c r="D61" s="30" t="s">
        <v>2521</v>
      </c>
    </row>
    <row r="62" spans="1:5" x14ac:dyDescent="0.25">
      <c r="D62" s="31" t="s">
        <v>2524</v>
      </c>
    </row>
    <row r="63" spans="1:5" x14ac:dyDescent="0.25">
      <c r="D63" s="30" t="s">
        <v>2525</v>
      </c>
      <c r="E63" t="s">
        <v>1712</v>
      </c>
    </row>
    <row r="64" spans="1:5" x14ac:dyDescent="0.25">
      <c r="D64" s="31" t="s">
        <v>2526</v>
      </c>
    </row>
    <row r="65" spans="4:4" x14ac:dyDescent="0.25">
      <c r="D65" s="31" t="s">
        <v>2527</v>
      </c>
    </row>
    <row r="66" spans="4:4" x14ac:dyDescent="0.25">
      <c r="D66" s="31" t="s">
        <v>2528</v>
      </c>
    </row>
    <row r="67" spans="4:4" x14ac:dyDescent="0.25">
      <c r="D67" s="31" t="s">
        <v>2529</v>
      </c>
    </row>
    <row r="68" spans="4:4" x14ac:dyDescent="0.25">
      <c r="D68" s="31" t="s">
        <v>2530</v>
      </c>
    </row>
    <row r="69" spans="4:4" x14ac:dyDescent="0.25">
      <c r="D69" s="31" t="s">
        <v>2531</v>
      </c>
    </row>
    <row r="70" spans="4:4" x14ac:dyDescent="0.25">
      <c r="D70" s="31" t="s">
        <v>2532</v>
      </c>
    </row>
    <row r="71" spans="4:4" x14ac:dyDescent="0.25">
      <c r="D71" s="31" t="s">
        <v>2533</v>
      </c>
    </row>
    <row r="72" spans="4:4" x14ac:dyDescent="0.25">
      <c r="D72" s="31" t="s">
        <v>2534</v>
      </c>
    </row>
    <row r="73" spans="4:4" x14ac:dyDescent="0.25">
      <c r="D73" s="31" t="s">
        <v>2535</v>
      </c>
    </row>
    <row r="74" spans="4:4" x14ac:dyDescent="0.25">
      <c r="D74" s="31" t="s">
        <v>2536</v>
      </c>
    </row>
    <row r="75" spans="4:4" x14ac:dyDescent="0.25">
      <c r="D75" s="31" t="s">
        <v>2537</v>
      </c>
    </row>
    <row r="76" spans="4:4" x14ac:dyDescent="0.25">
      <c r="D76" s="31" t="s">
        <v>2539</v>
      </c>
    </row>
    <row r="77" spans="4:4" x14ac:dyDescent="0.25">
      <c r="D77" s="31" t="s">
        <v>2541</v>
      </c>
    </row>
    <row r="78" spans="4:4" x14ac:dyDescent="0.25">
      <c r="D78" s="31" t="s">
        <v>2542</v>
      </c>
    </row>
    <row r="79" spans="4:4" x14ac:dyDescent="0.25">
      <c r="D79" s="31" t="s">
        <v>2543</v>
      </c>
    </row>
    <row r="80" spans="4:4" x14ac:dyDescent="0.25">
      <c r="D80" s="31" t="s">
        <v>2544</v>
      </c>
    </row>
    <row r="81" spans="4:4" x14ac:dyDescent="0.25">
      <c r="D81" s="31" t="s">
        <v>2545</v>
      </c>
    </row>
    <row r="82" spans="4:4" x14ac:dyDescent="0.25">
      <c r="D82" s="31" t="s">
        <v>2547</v>
      </c>
    </row>
    <row r="83" spans="4:4" x14ac:dyDescent="0.25">
      <c r="D83" s="31" t="s">
        <v>2548</v>
      </c>
    </row>
    <row r="84" spans="4:4" x14ac:dyDescent="0.25">
      <c r="D84" s="31" t="s">
        <v>2549</v>
      </c>
    </row>
    <row r="85" spans="4:4" x14ac:dyDescent="0.25">
      <c r="D85" s="31" t="s">
        <v>2550</v>
      </c>
    </row>
    <row r="86" spans="4:4" x14ac:dyDescent="0.25">
      <c r="D86" s="31" t="s">
        <v>2551</v>
      </c>
    </row>
    <row r="87" spans="4:4" x14ac:dyDescent="0.25">
      <c r="D87" s="31" t="s">
        <v>2552</v>
      </c>
    </row>
    <row r="88" spans="4:4" x14ac:dyDescent="0.25">
      <c r="D88" s="31" t="s">
        <v>2553</v>
      </c>
    </row>
    <row r="89" spans="4:4" x14ac:dyDescent="0.25">
      <c r="D89" s="31" t="s">
        <v>2554</v>
      </c>
    </row>
    <row r="90" spans="4:4" x14ac:dyDescent="0.25">
      <c r="D90" s="31" t="s">
        <v>2557</v>
      </c>
    </row>
    <row r="91" spans="4:4" x14ac:dyDescent="0.25">
      <c r="D91" s="31" t="s">
        <v>2558</v>
      </c>
    </row>
    <row r="92" spans="4:4" x14ac:dyDescent="0.25">
      <c r="D92" s="31" t="s">
        <v>2559</v>
      </c>
    </row>
    <row r="93" spans="4:4" x14ac:dyDescent="0.25">
      <c r="D93" s="31" t="s">
        <v>2561</v>
      </c>
    </row>
    <row r="94" spans="4:4" x14ac:dyDescent="0.25">
      <c r="D94" s="31" t="s">
        <v>2562</v>
      </c>
    </row>
    <row r="95" spans="4:4" x14ac:dyDescent="0.25">
      <c r="D95" s="31" t="s">
        <v>2563</v>
      </c>
    </row>
    <row r="96" spans="4:4" x14ac:dyDescent="0.25">
      <c r="D96" s="31" t="s">
        <v>2564</v>
      </c>
    </row>
    <row r="97" spans="4:4" x14ac:dyDescent="0.25">
      <c r="D97" s="31" t="s">
        <v>2565</v>
      </c>
    </row>
    <row r="98" spans="4:4" x14ac:dyDescent="0.25">
      <c r="D98" s="31" t="s">
        <v>2566</v>
      </c>
    </row>
    <row r="99" spans="4:4" x14ac:dyDescent="0.25">
      <c r="D99" s="31" t="s">
        <v>2567</v>
      </c>
    </row>
    <row r="100" spans="4:4" x14ac:dyDescent="0.25">
      <c r="D100" s="31" t="s">
        <v>2568</v>
      </c>
    </row>
    <row r="101" spans="4:4" x14ac:dyDescent="0.25">
      <c r="D101" s="31" t="s">
        <v>2569</v>
      </c>
    </row>
    <row r="102" spans="4:4" x14ac:dyDescent="0.25">
      <c r="D102" s="31" t="s">
        <v>2570</v>
      </c>
    </row>
    <row r="103" spans="4:4" x14ac:dyDescent="0.25">
      <c r="D103" s="31" t="s">
        <v>2571</v>
      </c>
    </row>
    <row r="104" spans="4:4" x14ac:dyDescent="0.25">
      <c r="D104" s="31" t="s">
        <v>2572</v>
      </c>
    </row>
    <row r="105" spans="4:4" x14ac:dyDescent="0.25">
      <c r="D105" s="31" t="s">
        <v>2573</v>
      </c>
    </row>
    <row r="106" spans="4:4" x14ac:dyDescent="0.25">
      <c r="D106" s="31" t="s">
        <v>2574</v>
      </c>
    </row>
    <row r="107" spans="4:4" x14ac:dyDescent="0.25">
      <c r="D107" s="31" t="s">
        <v>2575</v>
      </c>
    </row>
    <row r="108" spans="4:4" x14ac:dyDescent="0.25">
      <c r="D108" s="31" t="s">
        <v>2576</v>
      </c>
    </row>
    <row r="109" spans="4:4" x14ac:dyDescent="0.25">
      <c r="D109" s="31" t="s">
        <v>2577</v>
      </c>
    </row>
    <row r="110" spans="4:4" x14ac:dyDescent="0.25">
      <c r="D110" s="31" t="s">
        <v>2578</v>
      </c>
    </row>
    <row r="111" spans="4:4" x14ac:dyDescent="0.25">
      <c r="D111" s="31" t="s">
        <v>2579</v>
      </c>
    </row>
    <row r="112" spans="4:4" x14ac:dyDescent="0.25">
      <c r="D112" s="31" t="s">
        <v>2580</v>
      </c>
    </row>
    <row r="113" spans="4:5" x14ac:dyDescent="0.25">
      <c r="D113" s="31" t="s">
        <v>2581</v>
      </c>
    </row>
    <row r="114" spans="4:5" x14ac:dyDescent="0.25">
      <c r="D114" s="31" t="s">
        <v>2582</v>
      </c>
    </row>
    <row r="115" spans="4:5" x14ac:dyDescent="0.25">
      <c r="D115" s="31" t="s">
        <v>2584</v>
      </c>
    </row>
    <row r="116" spans="4:5" x14ac:dyDescent="0.25">
      <c r="D116" s="31" t="s">
        <v>2585</v>
      </c>
    </row>
    <row r="117" spans="4:5" x14ac:dyDescent="0.25">
      <c r="D117" s="31" t="s">
        <v>2586</v>
      </c>
    </row>
    <row r="118" spans="4:5" x14ac:dyDescent="0.25">
      <c r="D118" s="31" t="s">
        <v>2587</v>
      </c>
    </row>
    <row r="119" spans="4:5" x14ac:dyDescent="0.25">
      <c r="D119" s="31" t="s">
        <v>2588</v>
      </c>
    </row>
    <row r="120" spans="4:5" x14ac:dyDescent="0.25">
      <c r="D120" s="31" t="s">
        <v>2589</v>
      </c>
      <c r="E120" t="s">
        <v>1714</v>
      </c>
    </row>
    <row r="121" spans="4:5" x14ac:dyDescent="0.25">
      <c r="D121" s="31" t="s">
        <v>2590</v>
      </c>
    </row>
    <row r="122" spans="4:5" x14ac:dyDescent="0.25">
      <c r="D122" s="31" t="s">
        <v>2591</v>
      </c>
    </row>
    <row r="123" spans="4:5" x14ac:dyDescent="0.25">
      <c r="D123" s="31" t="s">
        <v>2592</v>
      </c>
    </row>
    <row r="124" spans="4:5" x14ac:dyDescent="0.25">
      <c r="D124" s="31" t="s">
        <v>2593</v>
      </c>
    </row>
    <row r="125" spans="4:5" x14ac:dyDescent="0.25">
      <c r="D125" s="31" t="s">
        <v>2594</v>
      </c>
    </row>
    <row r="126" spans="4:5" x14ac:dyDescent="0.25">
      <c r="D126" s="31" t="s">
        <v>2595</v>
      </c>
    </row>
    <row r="127" spans="4:5" x14ac:dyDescent="0.25">
      <c r="D127" s="31" t="s">
        <v>2596</v>
      </c>
    </row>
    <row r="128" spans="4:5" x14ac:dyDescent="0.25">
      <c r="D128" s="31" t="s">
        <v>2597</v>
      </c>
    </row>
    <row r="129" spans="4:5" x14ac:dyDescent="0.25">
      <c r="D129" s="31" t="s">
        <v>2598</v>
      </c>
    </row>
    <row r="130" spans="4:5" x14ac:dyDescent="0.25">
      <c r="D130" s="31" t="s">
        <v>2599</v>
      </c>
    </row>
    <row r="131" spans="4:5" x14ac:dyDescent="0.25">
      <c r="D131" s="31" t="s">
        <v>2600</v>
      </c>
    </row>
    <row r="132" spans="4:5" x14ac:dyDescent="0.25">
      <c r="D132" s="31" t="s">
        <v>2601</v>
      </c>
    </row>
    <row r="133" spans="4:5" x14ac:dyDescent="0.25">
      <c r="D133" s="31" t="s">
        <v>2602</v>
      </c>
    </row>
    <row r="134" spans="4:5" x14ac:dyDescent="0.25">
      <c r="D134" s="31" t="s">
        <v>2603</v>
      </c>
    </row>
    <row r="135" spans="4:5" x14ac:dyDescent="0.25">
      <c r="D135" s="31" t="s">
        <v>2604</v>
      </c>
    </row>
    <row r="136" spans="4:5" x14ac:dyDescent="0.25">
      <c r="D136" s="31" t="s">
        <v>2605</v>
      </c>
    </row>
    <row r="137" spans="4:5" x14ac:dyDescent="0.25">
      <c r="D137" s="31" t="s">
        <v>2606</v>
      </c>
    </row>
    <row r="138" spans="4:5" x14ac:dyDescent="0.25">
      <c r="D138" s="30" t="s">
        <v>2607</v>
      </c>
      <c r="E138" t="s">
        <v>1711</v>
      </c>
    </row>
    <row r="139" spans="4:5" x14ac:dyDescent="0.25">
      <c r="D139" s="31" t="s">
        <v>2608</v>
      </c>
    </row>
    <row r="140" spans="4:5" x14ac:dyDescent="0.25">
      <c r="D140" s="31" t="s">
        <v>2609</v>
      </c>
    </row>
    <row r="141" spans="4:5" x14ac:dyDescent="0.25">
      <c r="D141" s="31" t="s">
        <v>2610</v>
      </c>
    </row>
    <row r="142" spans="4:5" x14ac:dyDescent="0.25">
      <c r="D142" s="31" t="s">
        <v>2611</v>
      </c>
    </row>
    <row r="143" spans="4:5" x14ac:dyDescent="0.25">
      <c r="D143" s="31" t="s">
        <v>2612</v>
      </c>
    </row>
    <row r="144" spans="4:5" x14ac:dyDescent="0.25">
      <c r="D144" s="31" t="s">
        <v>2613</v>
      </c>
    </row>
    <row r="145" spans="4:4" x14ac:dyDescent="0.25">
      <c r="D145" s="31" t="s">
        <v>2615</v>
      </c>
    </row>
    <row r="146" spans="4:4" x14ac:dyDescent="0.25">
      <c r="D146" s="31" t="s">
        <v>2616</v>
      </c>
    </row>
    <row r="147" spans="4:4" x14ac:dyDescent="0.25">
      <c r="D147" s="31" t="s">
        <v>2617</v>
      </c>
    </row>
    <row r="148" spans="4:4" x14ac:dyDescent="0.25">
      <c r="D148" s="31" t="s">
        <v>2618</v>
      </c>
    </row>
    <row r="149" spans="4:4" x14ac:dyDescent="0.25">
      <c r="D149" s="31" t="s">
        <v>2619</v>
      </c>
    </row>
    <row r="150" spans="4:4" x14ac:dyDescent="0.25">
      <c r="D150" s="31" t="s">
        <v>2620</v>
      </c>
    </row>
    <row r="151" spans="4:4" x14ac:dyDescent="0.25">
      <c r="D151" s="31" t="s">
        <v>2621</v>
      </c>
    </row>
    <row r="152" spans="4:4" x14ac:dyDescent="0.25">
      <c r="D152" s="31" t="s">
        <v>2622</v>
      </c>
    </row>
    <row r="153" spans="4:4" x14ac:dyDescent="0.25">
      <c r="D153" s="30" t="s">
        <v>2623</v>
      </c>
    </row>
    <row r="154" spans="4:4" x14ac:dyDescent="0.25">
      <c r="D154" s="31" t="s">
        <v>2624</v>
      </c>
    </row>
    <row r="155" spans="4:4" x14ac:dyDescent="0.25">
      <c r="D155" s="31" t="s">
        <v>2625</v>
      </c>
    </row>
    <row r="156" spans="4:4" x14ac:dyDescent="0.25">
      <c r="D156" s="31" t="s">
        <v>2626</v>
      </c>
    </row>
    <row r="157" spans="4:4" x14ac:dyDescent="0.25">
      <c r="D157" s="31" t="s">
        <v>2627</v>
      </c>
    </row>
    <row r="158" spans="4:4" x14ac:dyDescent="0.25">
      <c r="D158" s="31" t="s">
        <v>2628</v>
      </c>
    </row>
    <row r="159" spans="4:4" x14ac:dyDescent="0.25">
      <c r="D159" s="31" t="s">
        <v>2629</v>
      </c>
    </row>
    <row r="160" spans="4:4" x14ac:dyDescent="0.25">
      <c r="D160" s="31" t="s">
        <v>2630</v>
      </c>
    </row>
    <row r="161" spans="4:4" x14ac:dyDescent="0.25">
      <c r="D161" s="31" t="s">
        <v>2631</v>
      </c>
    </row>
    <row r="162" spans="4:4" x14ac:dyDescent="0.25">
      <c r="D162" s="31" t="s">
        <v>2632</v>
      </c>
    </row>
    <row r="163" spans="4:4" x14ac:dyDescent="0.25">
      <c r="D163" s="31" t="s">
        <v>2633</v>
      </c>
    </row>
    <row r="164" spans="4:4" x14ac:dyDescent="0.25">
      <c r="D164" s="31" t="s">
        <v>2634</v>
      </c>
    </row>
    <row r="165" spans="4:4" x14ac:dyDescent="0.25">
      <c r="D165" s="31" t="s">
        <v>2635</v>
      </c>
    </row>
    <row r="166" spans="4:4" x14ac:dyDescent="0.25">
      <c r="D166" s="31" t="s">
        <v>2636</v>
      </c>
    </row>
    <row r="167" spans="4:4" x14ac:dyDescent="0.25">
      <c r="D167" s="31" t="s">
        <v>2637</v>
      </c>
    </row>
    <row r="168" spans="4:4" x14ac:dyDescent="0.25">
      <c r="D168" s="31" t="s">
        <v>2638</v>
      </c>
    </row>
    <row r="169" spans="4:4" x14ac:dyDescent="0.25">
      <c r="D169" s="31" t="s">
        <v>2639</v>
      </c>
    </row>
    <row r="170" spans="4:4" x14ac:dyDescent="0.25">
      <c r="D170" s="31" t="s">
        <v>2640</v>
      </c>
    </row>
    <row r="171" spans="4:4" x14ac:dyDescent="0.25">
      <c r="D171" s="31" t="s">
        <v>2641</v>
      </c>
    </row>
    <row r="172" spans="4:4" x14ac:dyDescent="0.25">
      <c r="D172" s="31" t="s">
        <v>2642</v>
      </c>
    </row>
    <row r="173" spans="4:4" x14ac:dyDescent="0.25">
      <c r="D173" s="31" t="s">
        <v>2643</v>
      </c>
    </row>
    <row r="174" spans="4:4" x14ac:dyDescent="0.25">
      <c r="D174" s="30" t="s">
        <v>2644</v>
      </c>
    </row>
    <row r="175" spans="4:4" x14ac:dyDescent="0.25">
      <c r="D175" s="31" t="s">
        <v>2645</v>
      </c>
    </row>
    <row r="176" spans="4:4" x14ac:dyDescent="0.25">
      <c r="D176" s="31" t="s">
        <v>2646</v>
      </c>
    </row>
    <row r="177" spans="4:4" x14ac:dyDescent="0.25">
      <c r="D177" s="31" t="s">
        <v>2647</v>
      </c>
    </row>
    <row r="178" spans="4:4" x14ac:dyDescent="0.25">
      <c r="D178" s="31" t="s">
        <v>2648</v>
      </c>
    </row>
    <row r="179" spans="4:4" x14ac:dyDescent="0.25">
      <c r="D179" s="31" t="s">
        <v>2649</v>
      </c>
    </row>
    <row r="180" spans="4:4" x14ac:dyDescent="0.25">
      <c r="D180" s="31" t="s">
        <v>2650</v>
      </c>
    </row>
    <row r="181" spans="4:4" x14ac:dyDescent="0.25">
      <c r="D181" s="31" t="s">
        <v>2651</v>
      </c>
    </row>
    <row r="182" spans="4:4" x14ac:dyDescent="0.25">
      <c r="D182" s="31" t="s">
        <v>2652</v>
      </c>
    </row>
    <row r="183" spans="4:4" x14ac:dyDescent="0.25">
      <c r="D183" s="31" t="s">
        <v>2653</v>
      </c>
    </row>
    <row r="184" spans="4:4" x14ac:dyDescent="0.25">
      <c r="D184" s="31" t="s">
        <v>2654</v>
      </c>
    </row>
    <row r="185" spans="4:4" x14ac:dyDescent="0.25">
      <c r="D185" s="31" t="s">
        <v>2655</v>
      </c>
    </row>
    <row r="186" spans="4:4" x14ac:dyDescent="0.25">
      <c r="D186" s="31" t="s">
        <v>2656</v>
      </c>
    </row>
    <row r="187" spans="4:4" x14ac:dyDescent="0.25">
      <c r="D187" s="31" t="s">
        <v>2657</v>
      </c>
    </row>
    <row r="188" spans="4:4" x14ac:dyDescent="0.25">
      <c r="D188" s="31" t="s">
        <v>2658</v>
      </c>
    </row>
    <row r="189" spans="4:4" x14ac:dyDescent="0.25">
      <c r="D189" s="31" t="s">
        <v>2659</v>
      </c>
    </row>
    <row r="190" spans="4:4" x14ac:dyDescent="0.25">
      <c r="D190" s="31" t="s">
        <v>2660</v>
      </c>
    </row>
    <row r="191" spans="4:4" x14ac:dyDescent="0.25">
      <c r="D191" s="31" t="s">
        <v>2661</v>
      </c>
    </row>
    <row r="192" spans="4:4" x14ac:dyDescent="0.25">
      <c r="D192" s="31" t="s">
        <v>2662</v>
      </c>
    </row>
    <row r="193" spans="4:4" x14ac:dyDescent="0.25">
      <c r="D193" s="31" t="s">
        <v>2663</v>
      </c>
    </row>
    <row r="194" spans="4:4" x14ac:dyDescent="0.25">
      <c r="D194" s="31" t="s">
        <v>2664</v>
      </c>
    </row>
    <row r="195" spans="4:4" x14ac:dyDescent="0.25">
      <c r="D195" s="31" t="s">
        <v>2665</v>
      </c>
    </row>
    <row r="196" spans="4:4" x14ac:dyDescent="0.25">
      <c r="D196" s="31" t="s">
        <v>2666</v>
      </c>
    </row>
    <row r="197" spans="4:4" x14ac:dyDescent="0.25">
      <c r="D197" s="31" t="s">
        <v>2667</v>
      </c>
    </row>
    <row r="198" spans="4:4" x14ac:dyDescent="0.25">
      <c r="D198" s="31" t="s">
        <v>2668</v>
      </c>
    </row>
    <row r="199" spans="4:4" x14ac:dyDescent="0.25">
      <c r="D199" s="31" t="s">
        <v>2669</v>
      </c>
    </row>
    <row r="200" spans="4:4" x14ac:dyDescent="0.25">
      <c r="D200" s="31" t="s">
        <v>2670</v>
      </c>
    </row>
    <row r="201" spans="4:4" x14ac:dyDescent="0.25">
      <c r="D201" s="31" t="s">
        <v>2671</v>
      </c>
    </row>
    <row r="202" spans="4:4" x14ac:dyDescent="0.25">
      <c r="D202" s="31" t="s">
        <v>2672</v>
      </c>
    </row>
    <row r="203" spans="4:4" x14ac:dyDescent="0.25">
      <c r="D203" s="31" t="s">
        <v>2673</v>
      </c>
    </row>
    <row r="204" spans="4:4" x14ac:dyDescent="0.25">
      <c r="D204" s="31" t="s">
        <v>2674</v>
      </c>
    </row>
    <row r="205" spans="4:4" x14ac:dyDescent="0.25">
      <c r="D205" s="31" t="s">
        <v>2675</v>
      </c>
    </row>
    <row r="206" spans="4:4" x14ac:dyDescent="0.25">
      <c r="D206" s="31" t="s">
        <v>2676</v>
      </c>
    </row>
    <row r="207" spans="4:4" x14ac:dyDescent="0.25">
      <c r="D207" s="31" t="s">
        <v>2677</v>
      </c>
    </row>
    <row r="208" spans="4:4" x14ac:dyDescent="0.25">
      <c r="D208" s="31" t="s">
        <v>2678</v>
      </c>
    </row>
    <row r="209" spans="4:4" x14ac:dyDescent="0.25">
      <c r="D209" s="31" t="s">
        <v>2679</v>
      </c>
    </row>
    <row r="210" spans="4:4" x14ac:dyDescent="0.25">
      <c r="D210" s="31" t="s">
        <v>2680</v>
      </c>
    </row>
    <row r="211" spans="4:4" x14ac:dyDescent="0.25">
      <c r="D211" s="31" t="s">
        <v>2681</v>
      </c>
    </row>
    <row r="212" spans="4:4" x14ac:dyDescent="0.25">
      <c r="D212" s="31" t="s">
        <v>2682</v>
      </c>
    </row>
    <row r="213" spans="4:4" x14ac:dyDescent="0.25">
      <c r="D213" s="31" t="s">
        <v>2683</v>
      </c>
    </row>
    <row r="214" spans="4:4" x14ac:dyDescent="0.25">
      <c r="D214" s="31" t="s">
        <v>2684</v>
      </c>
    </row>
    <row r="215" spans="4:4" x14ac:dyDescent="0.25">
      <c r="D215" s="31" t="s">
        <v>2685</v>
      </c>
    </row>
    <row r="216" spans="4:4" x14ac:dyDescent="0.25">
      <c r="D216" s="31" t="s">
        <v>2686</v>
      </c>
    </row>
    <row r="217" spans="4:4" x14ac:dyDescent="0.25">
      <c r="D217" s="31" t="s">
        <v>2687</v>
      </c>
    </row>
    <row r="218" spans="4:4" x14ac:dyDescent="0.25">
      <c r="D218" s="31" t="s">
        <v>2688</v>
      </c>
    </row>
    <row r="219" spans="4:4" x14ac:dyDescent="0.25">
      <c r="D219" s="31" t="s">
        <v>2689</v>
      </c>
    </row>
    <row r="220" spans="4:4" x14ac:dyDescent="0.25">
      <c r="D220" s="31" t="s">
        <v>2690</v>
      </c>
    </row>
    <row r="221" spans="4:4" x14ac:dyDescent="0.25">
      <c r="D221" s="31" t="s">
        <v>2691</v>
      </c>
    </row>
    <row r="222" spans="4:4" x14ac:dyDescent="0.25">
      <c r="D222" s="31" t="s">
        <v>2692</v>
      </c>
    </row>
    <row r="223" spans="4:4" x14ac:dyDescent="0.25">
      <c r="D223" s="31" t="s">
        <v>2693</v>
      </c>
    </row>
    <row r="224" spans="4:4" x14ac:dyDescent="0.25">
      <c r="D224" s="31" t="s">
        <v>2694</v>
      </c>
    </row>
    <row r="225" spans="4:4" x14ac:dyDescent="0.25">
      <c r="D225" s="31" t="s">
        <v>2695</v>
      </c>
    </row>
    <row r="226" spans="4:4" x14ac:dyDescent="0.25">
      <c r="D226" s="31" t="s">
        <v>2696</v>
      </c>
    </row>
    <row r="227" spans="4:4" x14ac:dyDescent="0.25">
      <c r="D227" s="31" t="s">
        <v>2697</v>
      </c>
    </row>
    <row r="228" spans="4:4" x14ac:dyDescent="0.25">
      <c r="D228" s="31" t="s">
        <v>2698</v>
      </c>
    </row>
    <row r="229" spans="4:4" x14ac:dyDescent="0.25">
      <c r="D229" s="31" t="s">
        <v>2699</v>
      </c>
    </row>
    <row r="230" spans="4:4" x14ac:dyDescent="0.25">
      <c r="D230" s="31" t="s">
        <v>2700</v>
      </c>
    </row>
    <row r="231" spans="4:4" x14ac:dyDescent="0.25">
      <c r="D231" s="31" t="s">
        <v>2701</v>
      </c>
    </row>
    <row r="232" spans="4:4" x14ac:dyDescent="0.25">
      <c r="D232" s="31" t="s">
        <v>2702</v>
      </c>
    </row>
    <row r="233" spans="4:4" x14ac:dyDescent="0.25">
      <c r="D233" s="31" t="s">
        <v>2703</v>
      </c>
    </row>
    <row r="234" spans="4:4" x14ac:dyDescent="0.25">
      <c r="D234" s="31" t="s">
        <v>2704</v>
      </c>
    </row>
    <row r="235" spans="4:4" x14ac:dyDescent="0.25">
      <c r="D235" s="31" t="s">
        <v>2705</v>
      </c>
    </row>
    <row r="236" spans="4:4" x14ac:dyDescent="0.25">
      <c r="D236" s="31" t="s">
        <v>2706</v>
      </c>
    </row>
    <row r="237" spans="4:4" x14ac:dyDescent="0.25">
      <c r="D237" s="31" t="s">
        <v>2707</v>
      </c>
    </row>
    <row r="238" spans="4:4" x14ac:dyDescent="0.25">
      <c r="D238" s="31" t="s">
        <v>2708</v>
      </c>
    </row>
    <row r="239" spans="4:4" x14ac:dyDescent="0.25">
      <c r="D239" s="31" t="s">
        <v>2709</v>
      </c>
    </row>
    <row r="240" spans="4:4" x14ac:dyDescent="0.25">
      <c r="D240" s="31" t="s">
        <v>2710</v>
      </c>
    </row>
    <row r="241" spans="4:4" x14ac:dyDescent="0.25">
      <c r="D241" s="31" t="s">
        <v>2711</v>
      </c>
    </row>
    <row r="242" spans="4:4" x14ac:dyDescent="0.25">
      <c r="D242" s="31" t="s">
        <v>2712</v>
      </c>
    </row>
    <row r="243" spans="4:4" x14ac:dyDescent="0.25">
      <c r="D243" s="31" t="s">
        <v>2713</v>
      </c>
    </row>
    <row r="244" spans="4:4" x14ac:dyDescent="0.25">
      <c r="D244" s="31" t="s">
        <v>2714</v>
      </c>
    </row>
    <row r="245" spans="4:4" x14ac:dyDescent="0.25">
      <c r="D245" s="31" t="s">
        <v>2715</v>
      </c>
    </row>
    <row r="246" spans="4:4" x14ac:dyDescent="0.25">
      <c r="D246" s="31" t="s">
        <v>2716</v>
      </c>
    </row>
    <row r="247" spans="4:4" x14ac:dyDescent="0.25">
      <c r="D247" s="31" t="s">
        <v>2717</v>
      </c>
    </row>
    <row r="248" spans="4:4" x14ac:dyDescent="0.25">
      <c r="D248" s="31" t="s">
        <v>2718</v>
      </c>
    </row>
    <row r="249" spans="4:4" x14ac:dyDescent="0.25">
      <c r="D249" s="31" t="s">
        <v>2719</v>
      </c>
    </row>
    <row r="250" spans="4:4" x14ac:dyDescent="0.25">
      <c r="D250" s="31" t="s">
        <v>2720</v>
      </c>
    </row>
    <row r="251" spans="4:4" x14ac:dyDescent="0.25">
      <c r="D251" s="31" t="s">
        <v>2721</v>
      </c>
    </row>
    <row r="252" spans="4:4" x14ac:dyDescent="0.25">
      <c r="D252" s="31" t="s">
        <v>2722</v>
      </c>
    </row>
    <row r="253" spans="4:4" x14ac:dyDescent="0.25">
      <c r="D253" s="31" t="s">
        <v>2723</v>
      </c>
    </row>
    <row r="254" spans="4:4" x14ac:dyDescent="0.25">
      <c r="D254" s="31" t="s">
        <v>2724</v>
      </c>
    </row>
    <row r="255" spans="4:4" x14ac:dyDescent="0.25">
      <c r="D255" s="31" t="s">
        <v>2725</v>
      </c>
    </row>
    <row r="256" spans="4:4" x14ac:dyDescent="0.25">
      <c r="D256" s="31" t="s">
        <v>2726</v>
      </c>
    </row>
    <row r="257" spans="4:4" x14ac:dyDescent="0.25">
      <c r="D257" s="31" t="s">
        <v>2727</v>
      </c>
    </row>
    <row r="258" spans="4:4" x14ac:dyDescent="0.25">
      <c r="D258" s="31" t="s">
        <v>2728</v>
      </c>
    </row>
    <row r="259" spans="4:4" x14ac:dyDescent="0.25">
      <c r="D259" s="31" t="s">
        <v>2729</v>
      </c>
    </row>
    <row r="260" spans="4:4" x14ac:dyDescent="0.25">
      <c r="D260" s="31" t="s">
        <v>2730</v>
      </c>
    </row>
    <row r="261" spans="4:4" x14ac:dyDescent="0.25">
      <c r="D261" s="31" t="s">
        <v>2731</v>
      </c>
    </row>
    <row r="262" spans="4:4" x14ac:dyDescent="0.25">
      <c r="D262" s="31" t="s">
        <v>2732</v>
      </c>
    </row>
    <row r="263" spans="4:4" x14ac:dyDescent="0.25">
      <c r="D263" s="31" t="s">
        <v>2733</v>
      </c>
    </row>
    <row r="264" spans="4:4" x14ac:dyDescent="0.25">
      <c r="D264" s="31" t="s">
        <v>2734</v>
      </c>
    </row>
    <row r="265" spans="4:4" x14ac:dyDescent="0.25">
      <c r="D265" s="31" t="s">
        <v>2735</v>
      </c>
    </row>
    <row r="266" spans="4:4" x14ac:dyDescent="0.25">
      <c r="D266" s="31" t="s">
        <v>2736</v>
      </c>
    </row>
    <row r="267" spans="4:4" x14ac:dyDescent="0.25">
      <c r="D267" s="31" t="s">
        <v>2737</v>
      </c>
    </row>
    <row r="268" spans="4:4" x14ac:dyDescent="0.25">
      <c r="D268" s="31" t="s">
        <v>2738</v>
      </c>
    </row>
    <row r="269" spans="4:4" x14ac:dyDescent="0.25">
      <c r="D269" s="31" t="s">
        <v>2739</v>
      </c>
    </row>
    <row r="270" spans="4:4" x14ac:dyDescent="0.25">
      <c r="D270" s="31" t="s">
        <v>2740</v>
      </c>
    </row>
    <row r="271" spans="4:4" x14ac:dyDescent="0.25">
      <c r="D271" s="31" t="s">
        <v>2741</v>
      </c>
    </row>
    <row r="272" spans="4:4" x14ac:dyDescent="0.25">
      <c r="D272" s="31" t="s">
        <v>2742</v>
      </c>
    </row>
    <row r="273" spans="4:4" x14ac:dyDescent="0.25">
      <c r="D273" s="31" t="s">
        <v>2743</v>
      </c>
    </row>
    <row r="274" spans="4:4" x14ac:dyDescent="0.25">
      <c r="D274" s="31" t="s">
        <v>2749</v>
      </c>
    </row>
    <row r="275" spans="4:4" x14ac:dyDescent="0.25">
      <c r="D275" s="31" t="s">
        <v>2750</v>
      </c>
    </row>
    <row r="276" spans="4:4" x14ac:dyDescent="0.25">
      <c r="D276" s="31" t="s">
        <v>2751</v>
      </c>
    </row>
    <row r="277" spans="4:4" x14ac:dyDescent="0.25">
      <c r="D277" s="31" t="s">
        <v>2752</v>
      </c>
    </row>
    <row r="278" spans="4:4" x14ac:dyDescent="0.25">
      <c r="D278" s="31" t="s">
        <v>2753</v>
      </c>
    </row>
    <row r="279" spans="4:4" x14ac:dyDescent="0.25">
      <c r="D279" s="31" t="s">
        <v>2754</v>
      </c>
    </row>
    <row r="280" spans="4:4" x14ac:dyDescent="0.25">
      <c r="D280" s="31" t="s">
        <v>2755</v>
      </c>
    </row>
    <row r="281" spans="4:4" x14ac:dyDescent="0.25">
      <c r="D281" s="31" t="s">
        <v>2756</v>
      </c>
    </row>
    <row r="282" spans="4:4" x14ac:dyDescent="0.25">
      <c r="D282" s="31" t="s">
        <v>2757</v>
      </c>
    </row>
    <row r="283" spans="4:4" x14ac:dyDescent="0.25">
      <c r="D283" s="31" t="s">
        <v>2758</v>
      </c>
    </row>
    <row r="284" spans="4:4" x14ac:dyDescent="0.25">
      <c r="D284" s="31" t="s">
        <v>2759</v>
      </c>
    </row>
    <row r="285" spans="4:4" x14ac:dyDescent="0.25">
      <c r="D285" s="31" t="s">
        <v>2760</v>
      </c>
    </row>
    <row r="286" spans="4:4" x14ac:dyDescent="0.25">
      <c r="D286" s="31" t="s">
        <v>2761</v>
      </c>
    </row>
    <row r="287" spans="4:4" x14ac:dyDescent="0.25">
      <c r="D287" s="31" t="s">
        <v>2762</v>
      </c>
    </row>
    <row r="288" spans="4:4" x14ac:dyDescent="0.25">
      <c r="D288" s="31" t="s">
        <v>2763</v>
      </c>
    </row>
    <row r="289" spans="4:4" x14ac:dyDescent="0.25">
      <c r="D289" s="31" t="s">
        <v>2764</v>
      </c>
    </row>
    <row r="290" spans="4:4" x14ac:dyDescent="0.25">
      <c r="D290" s="31" t="s">
        <v>2765</v>
      </c>
    </row>
    <row r="291" spans="4:4" x14ac:dyDescent="0.25">
      <c r="D291" s="31" t="s">
        <v>2766</v>
      </c>
    </row>
    <row r="292" spans="4:4" x14ac:dyDescent="0.25">
      <c r="D292" s="31" t="s">
        <v>2767</v>
      </c>
    </row>
    <row r="293" spans="4:4" x14ac:dyDescent="0.25">
      <c r="D293" s="31" t="s">
        <v>2768</v>
      </c>
    </row>
    <row r="295" spans="4:4" x14ac:dyDescent="0.25">
      <c r="D295"/>
    </row>
    <row r="296" spans="4:4" x14ac:dyDescent="0.25">
      <c r="D296"/>
    </row>
    <row r="297" spans="4:4" x14ac:dyDescent="0.25">
      <c r="D297"/>
    </row>
    <row r="298" spans="4:4" x14ac:dyDescent="0.25">
      <c r="D298"/>
    </row>
    <row r="299" spans="4:4" x14ac:dyDescent="0.25">
      <c r="D299"/>
    </row>
    <row r="300" spans="4:4" x14ac:dyDescent="0.25">
      <c r="D300"/>
    </row>
    <row r="301" spans="4:4" x14ac:dyDescent="0.25">
      <c r="D301"/>
    </row>
    <row r="302" spans="4:4" x14ac:dyDescent="0.25">
      <c r="D302"/>
    </row>
    <row r="303" spans="4:4" x14ac:dyDescent="0.25">
      <c r="D303"/>
    </row>
    <row r="304" spans="4:4" x14ac:dyDescent="0.25">
      <c r="D304"/>
    </row>
    <row r="305" spans="4:4" x14ac:dyDescent="0.25">
      <c r="D305"/>
    </row>
    <row r="306" spans="4:4" x14ac:dyDescent="0.25">
      <c r="D306"/>
    </row>
    <row r="307" spans="4:4" x14ac:dyDescent="0.25">
      <c r="D307"/>
    </row>
    <row r="308" spans="4:4" x14ac:dyDescent="0.25">
      <c r="D308"/>
    </row>
    <row r="309" spans="4:4" x14ac:dyDescent="0.25">
      <c r="D309"/>
    </row>
    <row r="310" spans="4:4" x14ac:dyDescent="0.25">
      <c r="D310"/>
    </row>
    <row r="311" spans="4:4" x14ac:dyDescent="0.25">
      <c r="D311"/>
    </row>
    <row r="312" spans="4:4" x14ac:dyDescent="0.25">
      <c r="D312"/>
    </row>
    <row r="313" spans="4:4" x14ac:dyDescent="0.25">
      <c r="D313"/>
    </row>
    <row r="314" spans="4:4" x14ac:dyDescent="0.25">
      <c r="D314"/>
    </row>
    <row r="315" spans="4:4" x14ac:dyDescent="0.25">
      <c r="D315"/>
    </row>
    <row r="316" spans="4:4" x14ac:dyDescent="0.25">
      <c r="D316"/>
    </row>
    <row r="317" spans="4:4" x14ac:dyDescent="0.25">
      <c r="D317"/>
    </row>
    <row r="318" spans="4:4" x14ac:dyDescent="0.25">
      <c r="D318"/>
    </row>
    <row r="319" spans="4:4" x14ac:dyDescent="0.25">
      <c r="D319"/>
    </row>
    <row r="320" spans="4:4" x14ac:dyDescent="0.25">
      <c r="D320"/>
    </row>
    <row r="321" spans="4:4" x14ac:dyDescent="0.25">
      <c r="D321"/>
    </row>
    <row r="322" spans="4:4" x14ac:dyDescent="0.25">
      <c r="D322"/>
    </row>
    <row r="323" spans="4:4" x14ac:dyDescent="0.25">
      <c r="D323"/>
    </row>
    <row r="324" spans="4:4" x14ac:dyDescent="0.25">
      <c r="D324"/>
    </row>
    <row r="325" spans="4:4" x14ac:dyDescent="0.25">
      <c r="D325"/>
    </row>
    <row r="326" spans="4:4" x14ac:dyDescent="0.25">
      <c r="D326"/>
    </row>
    <row r="327" spans="4:4" x14ac:dyDescent="0.25">
      <c r="D327"/>
    </row>
    <row r="328" spans="4:4" x14ac:dyDescent="0.25">
      <c r="D328"/>
    </row>
    <row r="329" spans="4:4" x14ac:dyDescent="0.25">
      <c r="D329"/>
    </row>
    <row r="330" spans="4:4" x14ac:dyDescent="0.25">
      <c r="D330"/>
    </row>
    <row r="331" spans="4:4" x14ac:dyDescent="0.25">
      <c r="D331"/>
    </row>
    <row r="332" spans="4:4" x14ac:dyDescent="0.25">
      <c r="D332"/>
    </row>
    <row r="333" spans="4:4" x14ac:dyDescent="0.25">
      <c r="D333"/>
    </row>
    <row r="334" spans="4:4" x14ac:dyDescent="0.25">
      <c r="D334"/>
    </row>
    <row r="335" spans="4:4" x14ac:dyDescent="0.25">
      <c r="D335"/>
    </row>
    <row r="336" spans="4:4" x14ac:dyDescent="0.25">
      <c r="D336"/>
    </row>
    <row r="337" spans="4:4" x14ac:dyDescent="0.25">
      <c r="D337"/>
    </row>
    <row r="338" spans="4:4" x14ac:dyDescent="0.25">
      <c r="D338"/>
    </row>
    <row r="339" spans="4:4" x14ac:dyDescent="0.25">
      <c r="D339"/>
    </row>
    <row r="340" spans="4:4" x14ac:dyDescent="0.25">
      <c r="D340"/>
    </row>
    <row r="341" spans="4:4" x14ac:dyDescent="0.25">
      <c r="D341"/>
    </row>
    <row r="342" spans="4:4" x14ac:dyDescent="0.25">
      <c r="D342"/>
    </row>
    <row r="343" spans="4:4" x14ac:dyDescent="0.25">
      <c r="D343"/>
    </row>
    <row r="344" spans="4:4" x14ac:dyDescent="0.25">
      <c r="D344"/>
    </row>
    <row r="345" spans="4:4" x14ac:dyDescent="0.25">
      <c r="D345"/>
    </row>
    <row r="346" spans="4:4" x14ac:dyDescent="0.25">
      <c r="D346"/>
    </row>
    <row r="347" spans="4:4" x14ac:dyDescent="0.25">
      <c r="D347"/>
    </row>
    <row r="348" spans="4:4" x14ac:dyDescent="0.25">
      <c r="D348"/>
    </row>
    <row r="349" spans="4:4" x14ac:dyDescent="0.25">
      <c r="D349"/>
    </row>
    <row r="350" spans="4:4" x14ac:dyDescent="0.25">
      <c r="D350"/>
    </row>
    <row r="351" spans="4:4" x14ac:dyDescent="0.25">
      <c r="D351"/>
    </row>
    <row r="352" spans="4:4" x14ac:dyDescent="0.25">
      <c r="D352"/>
    </row>
    <row r="353" spans="4:4" x14ac:dyDescent="0.25">
      <c r="D353"/>
    </row>
    <row r="354" spans="4:4" x14ac:dyDescent="0.25">
      <c r="D354"/>
    </row>
    <row r="355" spans="4:4" x14ac:dyDescent="0.25">
      <c r="D355"/>
    </row>
    <row r="356" spans="4:4" x14ac:dyDescent="0.25">
      <c r="D356"/>
    </row>
    <row r="357" spans="4:4" x14ac:dyDescent="0.25">
      <c r="D357"/>
    </row>
    <row r="358" spans="4:4" x14ac:dyDescent="0.25">
      <c r="D358"/>
    </row>
    <row r="359" spans="4:4" x14ac:dyDescent="0.25">
      <c r="D359"/>
    </row>
    <row r="360" spans="4:4" x14ac:dyDescent="0.25">
      <c r="D360"/>
    </row>
    <row r="361" spans="4:4" x14ac:dyDescent="0.25">
      <c r="D361"/>
    </row>
    <row r="362" spans="4:4" x14ac:dyDescent="0.25">
      <c r="D362"/>
    </row>
    <row r="363" spans="4:4" x14ac:dyDescent="0.25">
      <c r="D363"/>
    </row>
    <row r="364" spans="4:4" x14ac:dyDescent="0.25">
      <c r="D364"/>
    </row>
    <row r="365" spans="4:4" x14ac:dyDescent="0.25">
      <c r="D365"/>
    </row>
    <row r="366" spans="4:4" x14ac:dyDescent="0.25">
      <c r="D366"/>
    </row>
    <row r="367" spans="4:4" x14ac:dyDescent="0.25">
      <c r="D367"/>
    </row>
    <row r="368" spans="4:4" x14ac:dyDescent="0.25">
      <c r="D368"/>
    </row>
    <row r="369" spans="4:4" x14ac:dyDescent="0.25">
      <c r="D369"/>
    </row>
    <row r="370" spans="4:4" x14ac:dyDescent="0.25">
      <c r="D370"/>
    </row>
    <row r="371" spans="4:4" x14ac:dyDescent="0.25">
      <c r="D371"/>
    </row>
    <row r="372" spans="4:4" x14ac:dyDescent="0.25">
      <c r="D372"/>
    </row>
    <row r="373" spans="4:4" x14ac:dyDescent="0.25">
      <c r="D373"/>
    </row>
    <row r="374" spans="4:4" x14ac:dyDescent="0.25">
      <c r="D374"/>
    </row>
    <row r="375" spans="4:4" x14ac:dyDescent="0.25">
      <c r="D375"/>
    </row>
    <row r="376" spans="4:4" x14ac:dyDescent="0.25">
      <c r="D376"/>
    </row>
    <row r="377" spans="4:4" x14ac:dyDescent="0.25">
      <c r="D377"/>
    </row>
    <row r="378" spans="4:4" x14ac:dyDescent="0.25">
      <c r="D378"/>
    </row>
    <row r="379" spans="4:4" x14ac:dyDescent="0.25">
      <c r="D379"/>
    </row>
    <row r="380" spans="4:4" x14ac:dyDescent="0.25">
      <c r="D380"/>
    </row>
    <row r="381" spans="4:4" x14ac:dyDescent="0.25">
      <c r="D381"/>
    </row>
    <row r="382" spans="4:4" x14ac:dyDescent="0.25">
      <c r="D382"/>
    </row>
    <row r="383" spans="4:4" x14ac:dyDescent="0.25">
      <c r="D383"/>
    </row>
    <row r="384" spans="4:4" x14ac:dyDescent="0.25">
      <c r="D384"/>
    </row>
    <row r="385" spans="4:4" x14ac:dyDescent="0.25">
      <c r="D385"/>
    </row>
    <row r="386" spans="4:4" x14ac:dyDescent="0.25">
      <c r="D386"/>
    </row>
    <row r="387" spans="4:4" x14ac:dyDescent="0.25">
      <c r="D387"/>
    </row>
    <row r="388" spans="4:4" x14ac:dyDescent="0.25">
      <c r="D388"/>
    </row>
    <row r="389" spans="4:4" x14ac:dyDescent="0.25">
      <c r="D389"/>
    </row>
    <row r="390" spans="4:4" x14ac:dyDescent="0.25">
      <c r="D390"/>
    </row>
    <row r="391" spans="4:4" x14ac:dyDescent="0.25">
      <c r="D391"/>
    </row>
    <row r="392" spans="4:4" x14ac:dyDescent="0.25">
      <c r="D392"/>
    </row>
    <row r="393" spans="4:4" x14ac:dyDescent="0.25">
      <c r="D393"/>
    </row>
    <row r="394" spans="4:4" x14ac:dyDescent="0.25">
      <c r="D394"/>
    </row>
    <row r="395" spans="4:4" x14ac:dyDescent="0.25">
      <c r="D395"/>
    </row>
    <row r="396" spans="4:4" x14ac:dyDescent="0.25">
      <c r="D396"/>
    </row>
    <row r="397" spans="4:4" x14ac:dyDescent="0.25">
      <c r="D397"/>
    </row>
    <row r="398" spans="4:4" x14ac:dyDescent="0.25">
      <c r="D398"/>
    </row>
    <row r="399" spans="4:4" x14ac:dyDescent="0.25">
      <c r="D399"/>
    </row>
    <row r="400" spans="4:4" x14ac:dyDescent="0.25">
      <c r="D400"/>
    </row>
    <row r="401" spans="4:4" x14ac:dyDescent="0.25">
      <c r="D401"/>
    </row>
    <row r="402" spans="4:4" x14ac:dyDescent="0.25">
      <c r="D402"/>
    </row>
    <row r="403" spans="4:4" x14ac:dyDescent="0.25">
      <c r="D403"/>
    </row>
    <row r="404" spans="4:4" x14ac:dyDescent="0.25">
      <c r="D404"/>
    </row>
    <row r="405" spans="4:4" x14ac:dyDescent="0.25">
      <c r="D405"/>
    </row>
    <row r="406" spans="4:4" x14ac:dyDescent="0.25">
      <c r="D406"/>
    </row>
    <row r="407" spans="4:4" x14ac:dyDescent="0.25">
      <c r="D407"/>
    </row>
    <row r="408" spans="4:4" x14ac:dyDescent="0.25">
      <c r="D408"/>
    </row>
    <row r="409" spans="4:4" x14ac:dyDescent="0.25">
      <c r="D409"/>
    </row>
    <row r="410" spans="4:4" x14ac:dyDescent="0.25">
      <c r="D410"/>
    </row>
    <row r="411" spans="4:4" x14ac:dyDescent="0.25">
      <c r="D411"/>
    </row>
    <row r="412" spans="4:4" x14ac:dyDescent="0.25">
      <c r="D412"/>
    </row>
    <row r="413" spans="4:4" x14ac:dyDescent="0.25">
      <c r="D413"/>
    </row>
    <row r="414" spans="4:4" x14ac:dyDescent="0.25">
      <c r="D414"/>
    </row>
    <row r="415" spans="4:4" x14ac:dyDescent="0.25">
      <c r="D415"/>
    </row>
    <row r="416" spans="4:4" x14ac:dyDescent="0.25">
      <c r="D416"/>
    </row>
    <row r="417" spans="4:4" x14ac:dyDescent="0.25">
      <c r="D417"/>
    </row>
    <row r="418" spans="4:4" x14ac:dyDescent="0.25">
      <c r="D418"/>
    </row>
    <row r="419" spans="4:4" x14ac:dyDescent="0.25">
      <c r="D419"/>
    </row>
    <row r="420" spans="4:4" x14ac:dyDescent="0.25">
      <c r="D420"/>
    </row>
    <row r="421" spans="4:4" x14ac:dyDescent="0.25">
      <c r="D421"/>
    </row>
    <row r="422" spans="4:4" x14ac:dyDescent="0.25">
      <c r="D422"/>
    </row>
    <row r="423" spans="4:4" x14ac:dyDescent="0.25">
      <c r="D423"/>
    </row>
    <row r="424" spans="4:4" x14ac:dyDescent="0.25">
      <c r="D424"/>
    </row>
    <row r="425" spans="4:4" x14ac:dyDescent="0.25">
      <c r="D425"/>
    </row>
    <row r="426" spans="4:4" x14ac:dyDescent="0.25">
      <c r="D426"/>
    </row>
    <row r="427" spans="4:4" x14ac:dyDescent="0.25">
      <c r="D427"/>
    </row>
    <row r="428" spans="4:4" x14ac:dyDescent="0.25">
      <c r="D428"/>
    </row>
    <row r="429" spans="4:4" x14ac:dyDescent="0.25">
      <c r="D429"/>
    </row>
    <row r="430" spans="4:4" x14ac:dyDescent="0.25">
      <c r="D430"/>
    </row>
    <row r="431" spans="4:4" x14ac:dyDescent="0.25">
      <c r="D431"/>
    </row>
    <row r="432" spans="4:4" x14ac:dyDescent="0.25">
      <c r="D432"/>
    </row>
    <row r="433" spans="4:4" x14ac:dyDescent="0.25">
      <c r="D433"/>
    </row>
    <row r="434" spans="4:4" x14ac:dyDescent="0.25">
      <c r="D434"/>
    </row>
    <row r="435" spans="4:4" x14ac:dyDescent="0.25">
      <c r="D435"/>
    </row>
    <row r="436" spans="4:4" x14ac:dyDescent="0.25">
      <c r="D436"/>
    </row>
    <row r="437" spans="4:4" x14ac:dyDescent="0.25">
      <c r="D437"/>
    </row>
    <row r="438" spans="4:4" x14ac:dyDescent="0.25">
      <c r="D438"/>
    </row>
    <row r="439" spans="4:4" x14ac:dyDescent="0.25">
      <c r="D439"/>
    </row>
    <row r="440" spans="4:4" x14ac:dyDescent="0.25">
      <c r="D440"/>
    </row>
    <row r="441" spans="4:4" x14ac:dyDescent="0.25">
      <c r="D441"/>
    </row>
    <row r="442" spans="4:4" x14ac:dyDescent="0.25">
      <c r="D442"/>
    </row>
    <row r="443" spans="4:4" x14ac:dyDescent="0.25">
      <c r="D443"/>
    </row>
    <row r="444" spans="4:4" x14ac:dyDescent="0.25">
      <c r="D444"/>
    </row>
    <row r="445" spans="4:4" x14ac:dyDescent="0.25">
      <c r="D445"/>
    </row>
    <row r="446" spans="4:4" x14ac:dyDescent="0.25">
      <c r="D446"/>
    </row>
    <row r="447" spans="4:4" x14ac:dyDescent="0.25">
      <c r="D447"/>
    </row>
    <row r="448" spans="4:4" x14ac:dyDescent="0.25">
      <c r="D448"/>
    </row>
    <row r="449" spans="4:4" x14ac:dyDescent="0.25">
      <c r="D449"/>
    </row>
    <row r="450" spans="4:4" x14ac:dyDescent="0.25">
      <c r="D450"/>
    </row>
    <row r="451" spans="4:4" x14ac:dyDescent="0.25">
      <c r="D451"/>
    </row>
    <row r="452" spans="4:4" x14ac:dyDescent="0.25">
      <c r="D452"/>
    </row>
    <row r="453" spans="4:4" x14ac:dyDescent="0.25">
      <c r="D453"/>
    </row>
    <row r="454" spans="4:4" x14ac:dyDescent="0.25">
      <c r="D454"/>
    </row>
    <row r="455" spans="4:4" x14ac:dyDescent="0.25">
      <c r="D455"/>
    </row>
    <row r="456" spans="4:4" x14ac:dyDescent="0.25">
      <c r="D456"/>
    </row>
    <row r="457" spans="4:4" x14ac:dyDescent="0.25">
      <c r="D457"/>
    </row>
    <row r="458" spans="4:4" x14ac:dyDescent="0.25">
      <c r="D458"/>
    </row>
    <row r="459" spans="4:4" x14ac:dyDescent="0.25">
      <c r="D459"/>
    </row>
    <row r="460" spans="4:4" x14ac:dyDescent="0.25">
      <c r="D460"/>
    </row>
    <row r="461" spans="4:4" x14ac:dyDescent="0.25">
      <c r="D461"/>
    </row>
    <row r="462" spans="4:4" x14ac:dyDescent="0.25">
      <c r="D462"/>
    </row>
    <row r="463" spans="4:4" x14ac:dyDescent="0.25">
      <c r="D463"/>
    </row>
    <row r="464" spans="4:4" x14ac:dyDescent="0.25">
      <c r="D464"/>
    </row>
    <row r="465" spans="4:4" x14ac:dyDescent="0.25">
      <c r="D465"/>
    </row>
    <row r="466" spans="4:4" x14ac:dyDescent="0.25">
      <c r="D466"/>
    </row>
    <row r="467" spans="4:4" x14ac:dyDescent="0.25">
      <c r="D467"/>
    </row>
    <row r="468" spans="4:4" x14ac:dyDescent="0.25">
      <c r="D468"/>
    </row>
    <row r="469" spans="4:4" x14ac:dyDescent="0.25">
      <c r="D469"/>
    </row>
    <row r="470" spans="4:4" x14ac:dyDescent="0.25">
      <c r="D470"/>
    </row>
    <row r="471" spans="4:4" x14ac:dyDescent="0.25">
      <c r="D471"/>
    </row>
    <row r="472" spans="4:4" x14ac:dyDescent="0.25">
      <c r="D472"/>
    </row>
    <row r="473" spans="4:4" x14ac:dyDescent="0.25">
      <c r="D473"/>
    </row>
    <row r="474" spans="4:4" x14ac:dyDescent="0.25">
      <c r="D474"/>
    </row>
    <row r="475" spans="4:4" x14ac:dyDescent="0.25">
      <c r="D475"/>
    </row>
    <row r="476" spans="4:4" x14ac:dyDescent="0.25">
      <c r="D476"/>
    </row>
    <row r="477" spans="4:4" x14ac:dyDescent="0.25">
      <c r="D477"/>
    </row>
    <row r="478" spans="4:4" x14ac:dyDescent="0.25">
      <c r="D478"/>
    </row>
    <row r="479" spans="4:4" x14ac:dyDescent="0.25">
      <c r="D479"/>
    </row>
    <row r="480" spans="4:4" x14ac:dyDescent="0.25">
      <c r="D480"/>
    </row>
    <row r="481" spans="4:4" x14ac:dyDescent="0.25">
      <c r="D481"/>
    </row>
    <row r="482" spans="4:4" x14ac:dyDescent="0.25">
      <c r="D482"/>
    </row>
    <row r="483" spans="4:4" x14ac:dyDescent="0.25">
      <c r="D483"/>
    </row>
    <row r="484" spans="4:4" x14ac:dyDescent="0.25">
      <c r="D484"/>
    </row>
    <row r="485" spans="4:4" x14ac:dyDescent="0.25">
      <c r="D485"/>
    </row>
    <row r="486" spans="4:4" x14ac:dyDescent="0.25">
      <c r="D486"/>
    </row>
    <row r="487" spans="4:4" x14ac:dyDescent="0.25">
      <c r="D487"/>
    </row>
    <row r="488" spans="4:4" x14ac:dyDescent="0.25">
      <c r="D488"/>
    </row>
    <row r="489" spans="4:4" x14ac:dyDescent="0.25">
      <c r="D489"/>
    </row>
    <row r="490" spans="4:4" x14ac:dyDescent="0.25">
      <c r="D490"/>
    </row>
    <row r="491" spans="4:4" x14ac:dyDescent="0.25">
      <c r="D491"/>
    </row>
    <row r="492" spans="4:4" x14ac:dyDescent="0.25">
      <c r="D492"/>
    </row>
    <row r="493" spans="4:4" x14ac:dyDescent="0.25">
      <c r="D493"/>
    </row>
    <row r="494" spans="4:4" x14ac:dyDescent="0.25">
      <c r="D494"/>
    </row>
    <row r="495" spans="4:4" x14ac:dyDescent="0.25">
      <c r="D495"/>
    </row>
    <row r="496" spans="4:4" x14ac:dyDescent="0.25">
      <c r="D496"/>
    </row>
    <row r="497" spans="4:4" x14ac:dyDescent="0.25">
      <c r="D497"/>
    </row>
    <row r="498" spans="4:4" x14ac:dyDescent="0.25">
      <c r="D498"/>
    </row>
    <row r="499" spans="4:4" x14ac:dyDescent="0.25">
      <c r="D499"/>
    </row>
    <row r="500" spans="4:4" x14ac:dyDescent="0.25">
      <c r="D500"/>
    </row>
    <row r="501" spans="4:4" x14ac:dyDescent="0.25">
      <c r="D501"/>
    </row>
    <row r="502" spans="4:4" x14ac:dyDescent="0.25">
      <c r="D502"/>
    </row>
    <row r="503" spans="4:4" x14ac:dyDescent="0.25">
      <c r="D503"/>
    </row>
    <row r="504" spans="4:4" x14ac:dyDescent="0.25">
      <c r="D504"/>
    </row>
    <row r="505" spans="4:4" x14ac:dyDescent="0.25">
      <c r="D505"/>
    </row>
    <row r="506" spans="4:4" x14ac:dyDescent="0.25">
      <c r="D506"/>
    </row>
    <row r="507" spans="4:4" x14ac:dyDescent="0.25">
      <c r="D507"/>
    </row>
    <row r="508" spans="4:4" x14ac:dyDescent="0.25">
      <c r="D508"/>
    </row>
    <row r="509" spans="4:4" x14ac:dyDescent="0.25">
      <c r="D509"/>
    </row>
    <row r="510" spans="4:4" x14ac:dyDescent="0.25">
      <c r="D510"/>
    </row>
    <row r="511" spans="4:4" x14ac:dyDescent="0.25">
      <c r="D511"/>
    </row>
    <row r="512" spans="4:4" x14ac:dyDescent="0.25">
      <c r="D512"/>
    </row>
    <row r="513" spans="4:4" x14ac:dyDescent="0.25">
      <c r="D513"/>
    </row>
    <row r="514" spans="4:4" x14ac:dyDescent="0.25">
      <c r="D514"/>
    </row>
    <row r="515" spans="4:4" x14ac:dyDescent="0.25">
      <c r="D515"/>
    </row>
    <row r="516" spans="4:4" x14ac:dyDescent="0.25">
      <c r="D516"/>
    </row>
    <row r="517" spans="4:4" x14ac:dyDescent="0.25">
      <c r="D517"/>
    </row>
    <row r="518" spans="4:4" x14ac:dyDescent="0.25">
      <c r="D518"/>
    </row>
    <row r="519" spans="4:4" x14ac:dyDescent="0.25">
      <c r="D519"/>
    </row>
    <row r="520" spans="4:4" x14ac:dyDescent="0.25">
      <c r="D520"/>
    </row>
    <row r="521" spans="4:4" x14ac:dyDescent="0.25">
      <c r="D521"/>
    </row>
    <row r="522" spans="4:4" x14ac:dyDescent="0.25">
      <c r="D522"/>
    </row>
    <row r="523" spans="4:4" x14ac:dyDescent="0.25">
      <c r="D523"/>
    </row>
    <row r="524" spans="4:4" x14ac:dyDescent="0.25">
      <c r="D524"/>
    </row>
    <row r="525" spans="4:4" x14ac:dyDescent="0.25">
      <c r="D525"/>
    </row>
    <row r="526" spans="4:4" x14ac:dyDescent="0.25">
      <c r="D526"/>
    </row>
    <row r="527" spans="4:4" x14ac:dyDescent="0.25">
      <c r="D527"/>
    </row>
    <row r="528" spans="4:4" x14ac:dyDescent="0.25">
      <c r="D528"/>
    </row>
    <row r="529" spans="4:4" x14ac:dyDescent="0.25">
      <c r="D529"/>
    </row>
    <row r="530" spans="4:4" x14ac:dyDescent="0.25">
      <c r="D530"/>
    </row>
    <row r="531" spans="4:4" x14ac:dyDescent="0.25">
      <c r="D531"/>
    </row>
    <row r="532" spans="4:4" x14ac:dyDescent="0.25">
      <c r="D532"/>
    </row>
    <row r="533" spans="4:4" x14ac:dyDescent="0.25">
      <c r="D533"/>
    </row>
    <row r="534" spans="4:4" x14ac:dyDescent="0.25">
      <c r="D534"/>
    </row>
    <row r="535" spans="4:4" x14ac:dyDescent="0.25">
      <c r="D535"/>
    </row>
    <row r="536" spans="4:4" x14ac:dyDescent="0.25">
      <c r="D536"/>
    </row>
    <row r="537" spans="4:4" x14ac:dyDescent="0.25">
      <c r="D537"/>
    </row>
    <row r="538" spans="4:4" x14ac:dyDescent="0.25">
      <c r="D538"/>
    </row>
    <row r="539" spans="4:4" x14ac:dyDescent="0.25">
      <c r="D539"/>
    </row>
    <row r="540" spans="4:4" x14ac:dyDescent="0.25">
      <c r="D540"/>
    </row>
    <row r="541" spans="4:4" x14ac:dyDescent="0.25">
      <c r="D541"/>
    </row>
    <row r="542" spans="4:4" x14ac:dyDescent="0.25">
      <c r="D542"/>
    </row>
    <row r="543" spans="4:4" x14ac:dyDescent="0.25">
      <c r="D543"/>
    </row>
    <row r="544" spans="4:4" x14ac:dyDescent="0.25">
      <c r="D544"/>
    </row>
    <row r="545" spans="4:4" x14ac:dyDescent="0.25">
      <c r="D545"/>
    </row>
    <row r="546" spans="4:4" x14ac:dyDescent="0.25">
      <c r="D546"/>
    </row>
    <row r="547" spans="4:4" x14ac:dyDescent="0.25">
      <c r="D547"/>
    </row>
    <row r="548" spans="4:4" x14ac:dyDescent="0.25">
      <c r="D548"/>
    </row>
    <row r="549" spans="4:4" x14ac:dyDescent="0.25">
      <c r="D549"/>
    </row>
    <row r="550" spans="4:4" x14ac:dyDescent="0.25">
      <c r="D550"/>
    </row>
    <row r="551" spans="4:4" x14ac:dyDescent="0.25">
      <c r="D551"/>
    </row>
    <row r="552" spans="4:4" x14ac:dyDescent="0.25">
      <c r="D552"/>
    </row>
    <row r="553" spans="4:4" x14ac:dyDescent="0.25">
      <c r="D553"/>
    </row>
    <row r="554" spans="4:4" x14ac:dyDescent="0.25">
      <c r="D554"/>
    </row>
    <row r="555" spans="4:4" x14ac:dyDescent="0.25">
      <c r="D555"/>
    </row>
    <row r="556" spans="4:4" x14ac:dyDescent="0.25">
      <c r="D556"/>
    </row>
    <row r="557" spans="4:4" x14ac:dyDescent="0.25">
      <c r="D557"/>
    </row>
    <row r="558" spans="4:4" x14ac:dyDescent="0.25">
      <c r="D558"/>
    </row>
    <row r="559" spans="4:4" x14ac:dyDescent="0.25">
      <c r="D559"/>
    </row>
    <row r="560" spans="4:4" x14ac:dyDescent="0.25">
      <c r="D560"/>
    </row>
    <row r="561" spans="4:4" x14ac:dyDescent="0.25">
      <c r="D561"/>
    </row>
    <row r="562" spans="4:4" x14ac:dyDescent="0.25">
      <c r="D562"/>
    </row>
    <row r="563" spans="4:4" x14ac:dyDescent="0.25">
      <c r="D563"/>
    </row>
    <row r="564" spans="4:4" x14ac:dyDescent="0.25">
      <c r="D564"/>
    </row>
    <row r="565" spans="4:4" x14ac:dyDescent="0.25">
      <c r="D565"/>
    </row>
    <row r="566" spans="4:4" x14ac:dyDescent="0.25">
      <c r="D566"/>
    </row>
    <row r="567" spans="4:4" x14ac:dyDescent="0.25">
      <c r="D567"/>
    </row>
    <row r="568" spans="4:4" x14ac:dyDescent="0.25">
      <c r="D568"/>
    </row>
    <row r="569" spans="4:4" x14ac:dyDescent="0.25">
      <c r="D569"/>
    </row>
    <row r="570" spans="4:4" x14ac:dyDescent="0.25">
      <c r="D570"/>
    </row>
    <row r="571" spans="4:4" x14ac:dyDescent="0.25">
      <c r="D571"/>
    </row>
    <row r="572" spans="4:4" x14ac:dyDescent="0.25">
      <c r="D572"/>
    </row>
    <row r="573" spans="4:4" x14ac:dyDescent="0.25">
      <c r="D573"/>
    </row>
    <row r="574" spans="4:4" x14ac:dyDescent="0.25">
      <c r="D574"/>
    </row>
    <row r="575" spans="4:4" x14ac:dyDescent="0.25">
      <c r="D575"/>
    </row>
    <row r="576" spans="4:4" x14ac:dyDescent="0.25">
      <c r="D576"/>
    </row>
    <row r="577" spans="4:4" x14ac:dyDescent="0.25">
      <c r="D577"/>
    </row>
    <row r="578" spans="4:4" x14ac:dyDescent="0.25">
      <c r="D578"/>
    </row>
    <row r="579" spans="4:4" x14ac:dyDescent="0.25">
      <c r="D579"/>
    </row>
    <row r="580" spans="4:4" x14ac:dyDescent="0.25">
      <c r="D580"/>
    </row>
    <row r="581" spans="4:4" x14ac:dyDescent="0.25">
      <c r="D581"/>
    </row>
    <row r="582" spans="4:4" x14ac:dyDescent="0.25">
      <c r="D582"/>
    </row>
    <row r="583" spans="4:4" x14ac:dyDescent="0.25">
      <c r="D583"/>
    </row>
    <row r="584" spans="4:4" x14ac:dyDescent="0.25">
      <c r="D584"/>
    </row>
    <row r="585" spans="4:4" x14ac:dyDescent="0.25">
      <c r="D585"/>
    </row>
    <row r="586" spans="4:4" x14ac:dyDescent="0.25">
      <c r="D586"/>
    </row>
    <row r="587" spans="4:4" x14ac:dyDescent="0.25">
      <c r="D587"/>
    </row>
    <row r="588" spans="4:4" x14ac:dyDescent="0.25">
      <c r="D588"/>
    </row>
    <row r="589" spans="4:4" x14ac:dyDescent="0.25">
      <c r="D589"/>
    </row>
    <row r="590" spans="4:4" x14ac:dyDescent="0.25">
      <c r="D590"/>
    </row>
    <row r="591" spans="4:4" x14ac:dyDescent="0.25">
      <c r="D591"/>
    </row>
    <row r="592" spans="4:4" x14ac:dyDescent="0.25">
      <c r="D592"/>
    </row>
    <row r="593" spans="4:4" x14ac:dyDescent="0.25">
      <c r="D593"/>
    </row>
    <row r="594" spans="4:4" x14ac:dyDescent="0.25">
      <c r="D594"/>
    </row>
    <row r="595" spans="4:4" x14ac:dyDescent="0.25">
      <c r="D595"/>
    </row>
    <row r="596" spans="4:4" x14ac:dyDescent="0.25">
      <c r="D596"/>
    </row>
    <row r="597" spans="4:4" x14ac:dyDescent="0.25">
      <c r="D597"/>
    </row>
    <row r="598" spans="4:4" x14ac:dyDescent="0.25">
      <c r="D598"/>
    </row>
    <row r="599" spans="4:4" x14ac:dyDescent="0.25">
      <c r="D599"/>
    </row>
    <row r="600" spans="4:4" x14ac:dyDescent="0.25">
      <c r="D600"/>
    </row>
    <row r="601" spans="4:4" x14ac:dyDescent="0.25">
      <c r="D601"/>
    </row>
    <row r="602" spans="4:4" x14ac:dyDescent="0.25">
      <c r="D602"/>
    </row>
    <row r="603" spans="4:4" x14ac:dyDescent="0.25">
      <c r="D603"/>
    </row>
    <row r="604" spans="4:4" x14ac:dyDescent="0.25">
      <c r="D604"/>
    </row>
    <row r="605" spans="4:4" x14ac:dyDescent="0.25">
      <c r="D605"/>
    </row>
    <row r="606" spans="4:4" x14ac:dyDescent="0.25">
      <c r="D606"/>
    </row>
    <row r="607" spans="4:4" x14ac:dyDescent="0.25">
      <c r="D607"/>
    </row>
    <row r="608" spans="4:4" x14ac:dyDescent="0.25">
      <c r="D608"/>
    </row>
    <row r="609" spans="4:4" x14ac:dyDescent="0.25">
      <c r="D609"/>
    </row>
    <row r="610" spans="4:4" x14ac:dyDescent="0.25">
      <c r="D610"/>
    </row>
    <row r="611" spans="4:4" x14ac:dyDescent="0.25">
      <c r="D611"/>
    </row>
    <row r="612" spans="4:4" x14ac:dyDescent="0.25">
      <c r="D612"/>
    </row>
    <row r="613" spans="4:4" x14ac:dyDescent="0.25">
      <c r="D613"/>
    </row>
    <row r="614" spans="4:4" x14ac:dyDescent="0.25">
      <c r="D614"/>
    </row>
    <row r="615" spans="4:4" x14ac:dyDescent="0.25">
      <c r="D615"/>
    </row>
    <row r="616" spans="4:4" x14ac:dyDescent="0.25">
      <c r="D616"/>
    </row>
    <row r="617" spans="4:4" x14ac:dyDescent="0.25">
      <c r="D617"/>
    </row>
    <row r="618" spans="4:4" x14ac:dyDescent="0.25">
      <c r="D618"/>
    </row>
    <row r="619" spans="4:4" x14ac:dyDescent="0.25">
      <c r="D619"/>
    </row>
    <row r="620" spans="4:4" x14ac:dyDescent="0.25">
      <c r="D620"/>
    </row>
    <row r="621" spans="4:4" x14ac:dyDescent="0.25">
      <c r="D621"/>
    </row>
    <row r="622" spans="4:4" x14ac:dyDescent="0.25">
      <c r="D622"/>
    </row>
    <row r="623" spans="4:4" x14ac:dyDescent="0.25">
      <c r="D623"/>
    </row>
    <row r="624" spans="4:4" x14ac:dyDescent="0.25">
      <c r="D624"/>
    </row>
    <row r="625" spans="4:4" x14ac:dyDescent="0.25">
      <c r="D625"/>
    </row>
    <row r="626" spans="4:4" x14ac:dyDescent="0.25">
      <c r="D626"/>
    </row>
    <row r="627" spans="4:4" x14ac:dyDescent="0.25">
      <c r="D627"/>
    </row>
    <row r="628" spans="4:4" x14ac:dyDescent="0.25">
      <c r="D628"/>
    </row>
    <row r="629" spans="4:4" x14ac:dyDescent="0.25">
      <c r="D629"/>
    </row>
    <row r="630" spans="4:4" x14ac:dyDescent="0.25">
      <c r="D630"/>
    </row>
    <row r="631" spans="4:4" x14ac:dyDescent="0.25">
      <c r="D631"/>
    </row>
    <row r="632" spans="4:4" x14ac:dyDescent="0.25">
      <c r="D632"/>
    </row>
    <row r="633" spans="4:4" x14ac:dyDescent="0.25">
      <c r="D633"/>
    </row>
    <row r="634" spans="4:4" x14ac:dyDescent="0.25">
      <c r="D634"/>
    </row>
    <row r="635" spans="4:4" x14ac:dyDescent="0.25">
      <c r="D635"/>
    </row>
    <row r="636" spans="4:4" x14ac:dyDescent="0.25">
      <c r="D636"/>
    </row>
    <row r="637" spans="4:4" x14ac:dyDescent="0.25">
      <c r="D637"/>
    </row>
    <row r="638" spans="4:4" x14ac:dyDescent="0.25">
      <c r="D638"/>
    </row>
    <row r="639" spans="4:4" x14ac:dyDescent="0.25">
      <c r="D639"/>
    </row>
    <row r="640" spans="4:4" x14ac:dyDescent="0.25">
      <c r="D640"/>
    </row>
    <row r="641" spans="4:4" x14ac:dyDescent="0.25">
      <c r="D641"/>
    </row>
    <row r="642" spans="4:4" x14ac:dyDescent="0.25">
      <c r="D642"/>
    </row>
    <row r="643" spans="4:4" x14ac:dyDescent="0.25">
      <c r="D643"/>
    </row>
    <row r="644" spans="4:4" x14ac:dyDescent="0.25">
      <c r="D644"/>
    </row>
    <row r="645" spans="4:4" x14ac:dyDescent="0.25">
      <c r="D645"/>
    </row>
    <row r="646" spans="4:4" x14ac:dyDescent="0.25">
      <c r="D646"/>
    </row>
    <row r="647" spans="4:4" x14ac:dyDescent="0.25">
      <c r="D647"/>
    </row>
    <row r="648" spans="4:4" x14ac:dyDescent="0.25">
      <c r="D648"/>
    </row>
    <row r="649" spans="4:4" x14ac:dyDescent="0.25">
      <c r="D649"/>
    </row>
    <row r="650" spans="4:4" x14ac:dyDescent="0.25">
      <c r="D650"/>
    </row>
    <row r="651" spans="4:4" x14ac:dyDescent="0.25">
      <c r="D651"/>
    </row>
    <row r="652" spans="4:4" x14ac:dyDescent="0.25">
      <c r="D652"/>
    </row>
    <row r="653" spans="4:4" x14ac:dyDescent="0.25">
      <c r="D653"/>
    </row>
    <row r="654" spans="4:4" x14ac:dyDescent="0.25">
      <c r="D654"/>
    </row>
    <row r="655" spans="4:4" x14ac:dyDescent="0.25">
      <c r="D655"/>
    </row>
    <row r="656" spans="4:4" x14ac:dyDescent="0.25">
      <c r="D656"/>
    </row>
    <row r="657" spans="4:4" x14ac:dyDescent="0.25">
      <c r="D657"/>
    </row>
    <row r="658" spans="4:4" x14ac:dyDescent="0.25">
      <c r="D658"/>
    </row>
    <row r="659" spans="4:4" x14ac:dyDescent="0.25">
      <c r="D659"/>
    </row>
    <row r="660" spans="4:4" x14ac:dyDescent="0.25">
      <c r="D660"/>
    </row>
    <row r="661" spans="4:4" x14ac:dyDescent="0.25">
      <c r="D661"/>
    </row>
    <row r="662" spans="4:4" x14ac:dyDescent="0.25">
      <c r="D662"/>
    </row>
    <row r="663" spans="4:4" x14ac:dyDescent="0.25">
      <c r="D663"/>
    </row>
    <row r="664" spans="4:4" x14ac:dyDescent="0.25">
      <c r="D664"/>
    </row>
    <row r="665" spans="4:4" x14ac:dyDescent="0.25">
      <c r="D665"/>
    </row>
    <row r="666" spans="4:4" x14ac:dyDescent="0.25">
      <c r="D666"/>
    </row>
    <row r="667" spans="4:4" x14ac:dyDescent="0.25">
      <c r="D667"/>
    </row>
    <row r="668" spans="4:4" x14ac:dyDescent="0.25">
      <c r="D668"/>
    </row>
    <row r="669" spans="4:4" x14ac:dyDescent="0.25">
      <c r="D669"/>
    </row>
    <row r="670" spans="4:4" x14ac:dyDescent="0.25">
      <c r="D670"/>
    </row>
    <row r="671" spans="4:4" x14ac:dyDescent="0.25">
      <c r="D671"/>
    </row>
    <row r="672" spans="4:4" x14ac:dyDescent="0.25">
      <c r="D672"/>
    </row>
    <row r="673" spans="4:4" x14ac:dyDescent="0.25">
      <c r="D673"/>
    </row>
    <row r="674" spans="4:4" x14ac:dyDescent="0.25">
      <c r="D674"/>
    </row>
    <row r="675" spans="4:4" x14ac:dyDescent="0.25">
      <c r="D675"/>
    </row>
    <row r="676" spans="4:4" x14ac:dyDescent="0.25">
      <c r="D676"/>
    </row>
    <row r="677" spans="4:4" x14ac:dyDescent="0.25">
      <c r="D677"/>
    </row>
    <row r="678" spans="4:4" x14ac:dyDescent="0.25">
      <c r="D678"/>
    </row>
    <row r="679" spans="4:4" x14ac:dyDescent="0.25">
      <c r="D679"/>
    </row>
    <row r="680" spans="4:4" x14ac:dyDescent="0.25">
      <c r="D680"/>
    </row>
    <row r="681" spans="4:4" x14ac:dyDescent="0.25">
      <c r="D681"/>
    </row>
    <row r="682" spans="4:4" x14ac:dyDescent="0.25">
      <c r="D682"/>
    </row>
    <row r="683" spans="4:4" x14ac:dyDescent="0.25">
      <c r="D683"/>
    </row>
    <row r="684" spans="4:4" x14ac:dyDescent="0.25">
      <c r="D684"/>
    </row>
    <row r="685" spans="4:4" x14ac:dyDescent="0.25">
      <c r="D685"/>
    </row>
    <row r="686" spans="4:4" x14ac:dyDescent="0.25">
      <c r="D686"/>
    </row>
    <row r="687" spans="4:4" x14ac:dyDescent="0.25">
      <c r="D687"/>
    </row>
    <row r="688" spans="4:4" x14ac:dyDescent="0.25">
      <c r="D688"/>
    </row>
    <row r="689" spans="4:4" x14ac:dyDescent="0.25">
      <c r="D689"/>
    </row>
    <row r="690" spans="4:4" x14ac:dyDescent="0.25">
      <c r="D690"/>
    </row>
    <row r="691" spans="4:4" x14ac:dyDescent="0.25">
      <c r="D691"/>
    </row>
    <row r="692" spans="4:4" x14ac:dyDescent="0.25">
      <c r="D692"/>
    </row>
    <row r="693" spans="4:4" x14ac:dyDescent="0.25">
      <c r="D693"/>
    </row>
    <row r="694" spans="4:4" x14ac:dyDescent="0.25">
      <c r="D694"/>
    </row>
    <row r="695" spans="4:4" x14ac:dyDescent="0.25">
      <c r="D695"/>
    </row>
    <row r="696" spans="4:4" x14ac:dyDescent="0.25">
      <c r="D696"/>
    </row>
    <row r="697" spans="4:4" x14ac:dyDescent="0.25">
      <c r="D697"/>
    </row>
    <row r="698" spans="4:4" x14ac:dyDescent="0.25">
      <c r="D698"/>
    </row>
    <row r="699" spans="4:4" x14ac:dyDescent="0.25">
      <c r="D699"/>
    </row>
    <row r="700" spans="4:4" x14ac:dyDescent="0.25">
      <c r="D700"/>
    </row>
    <row r="701" spans="4:4" x14ac:dyDescent="0.25">
      <c r="D701"/>
    </row>
    <row r="702" spans="4:4" x14ac:dyDescent="0.25">
      <c r="D702"/>
    </row>
    <row r="703" spans="4:4" x14ac:dyDescent="0.25">
      <c r="D703"/>
    </row>
    <row r="704" spans="4:4" x14ac:dyDescent="0.25">
      <c r="D704"/>
    </row>
    <row r="705" spans="4:4" x14ac:dyDescent="0.25">
      <c r="D705"/>
    </row>
    <row r="706" spans="4:4" x14ac:dyDescent="0.25">
      <c r="D706"/>
    </row>
    <row r="707" spans="4:4" x14ac:dyDescent="0.25">
      <c r="D707"/>
    </row>
    <row r="708" spans="4:4" x14ac:dyDescent="0.25">
      <c r="D708"/>
    </row>
    <row r="709" spans="4:4" x14ac:dyDescent="0.25">
      <c r="D709"/>
    </row>
    <row r="710" spans="4:4" x14ac:dyDescent="0.25">
      <c r="D710"/>
    </row>
    <row r="711" spans="4:4" x14ac:dyDescent="0.25">
      <c r="D711"/>
    </row>
    <row r="712" spans="4:4" x14ac:dyDescent="0.25">
      <c r="D712"/>
    </row>
    <row r="713" spans="4:4" x14ac:dyDescent="0.25">
      <c r="D713"/>
    </row>
    <row r="714" spans="4:4" x14ac:dyDescent="0.25">
      <c r="D714"/>
    </row>
    <row r="715" spans="4:4" x14ac:dyDescent="0.25">
      <c r="D715"/>
    </row>
    <row r="716" spans="4:4" x14ac:dyDescent="0.25">
      <c r="D716"/>
    </row>
    <row r="717" spans="4:4" x14ac:dyDescent="0.25">
      <c r="D717"/>
    </row>
    <row r="718" spans="4:4" x14ac:dyDescent="0.25">
      <c r="D718"/>
    </row>
    <row r="719" spans="4:4" x14ac:dyDescent="0.25">
      <c r="D719"/>
    </row>
    <row r="720" spans="4:4" x14ac:dyDescent="0.25">
      <c r="D720"/>
    </row>
    <row r="721" spans="4:4" x14ac:dyDescent="0.25">
      <c r="D721"/>
    </row>
    <row r="722" spans="4:4" x14ac:dyDescent="0.25">
      <c r="D722"/>
    </row>
    <row r="723" spans="4:4" x14ac:dyDescent="0.25">
      <c r="D723"/>
    </row>
    <row r="724" spans="4:4" x14ac:dyDescent="0.25">
      <c r="D724"/>
    </row>
    <row r="725" spans="4:4" x14ac:dyDescent="0.25">
      <c r="D725"/>
    </row>
    <row r="726" spans="4:4" x14ac:dyDescent="0.25">
      <c r="D726"/>
    </row>
    <row r="727" spans="4:4" x14ac:dyDescent="0.25">
      <c r="D727"/>
    </row>
    <row r="728" spans="4:4" x14ac:dyDescent="0.25">
      <c r="D728"/>
    </row>
    <row r="729" spans="4:4" x14ac:dyDescent="0.25">
      <c r="D729"/>
    </row>
    <row r="730" spans="4:4" x14ac:dyDescent="0.25">
      <c r="D730"/>
    </row>
    <row r="731" spans="4:4" x14ac:dyDescent="0.25">
      <c r="D731"/>
    </row>
    <row r="732" spans="4:4" x14ac:dyDescent="0.25">
      <c r="D732"/>
    </row>
    <row r="733" spans="4:4" x14ac:dyDescent="0.25">
      <c r="D733"/>
    </row>
    <row r="734" spans="4:4" x14ac:dyDescent="0.25">
      <c r="D734"/>
    </row>
    <row r="735" spans="4:4" x14ac:dyDescent="0.25">
      <c r="D735"/>
    </row>
    <row r="736" spans="4:4" x14ac:dyDescent="0.25">
      <c r="D736"/>
    </row>
    <row r="737" spans="4:4" x14ac:dyDescent="0.25">
      <c r="D737"/>
    </row>
    <row r="738" spans="4:4" x14ac:dyDescent="0.25">
      <c r="D738"/>
    </row>
    <row r="739" spans="4:4" x14ac:dyDescent="0.25">
      <c r="D739"/>
    </row>
    <row r="740" spans="4:4" x14ac:dyDescent="0.25">
      <c r="D740"/>
    </row>
    <row r="741" spans="4:4" x14ac:dyDescent="0.25">
      <c r="D741"/>
    </row>
    <row r="742" spans="4:4" x14ac:dyDescent="0.25">
      <c r="D742"/>
    </row>
    <row r="743" spans="4:4" x14ac:dyDescent="0.25">
      <c r="D743"/>
    </row>
    <row r="744" spans="4:4" x14ac:dyDescent="0.25">
      <c r="D744"/>
    </row>
    <row r="745" spans="4:4" x14ac:dyDescent="0.25">
      <c r="D745"/>
    </row>
    <row r="746" spans="4:4" x14ac:dyDescent="0.25">
      <c r="D746"/>
    </row>
    <row r="747" spans="4:4" x14ac:dyDescent="0.25">
      <c r="D747"/>
    </row>
    <row r="748" spans="4:4" x14ac:dyDescent="0.25">
      <c r="D748"/>
    </row>
    <row r="749" spans="4:4" x14ac:dyDescent="0.25">
      <c r="D749"/>
    </row>
    <row r="750" spans="4:4" x14ac:dyDescent="0.25">
      <c r="D750"/>
    </row>
    <row r="751" spans="4:4" x14ac:dyDescent="0.25">
      <c r="D751"/>
    </row>
    <row r="752" spans="4:4" x14ac:dyDescent="0.25">
      <c r="D752"/>
    </row>
    <row r="753" spans="4:4" x14ac:dyDescent="0.25">
      <c r="D753"/>
    </row>
    <row r="754" spans="4:4" x14ac:dyDescent="0.25">
      <c r="D754"/>
    </row>
    <row r="755" spans="4:4" x14ac:dyDescent="0.25">
      <c r="D755"/>
    </row>
    <row r="756" spans="4:4" x14ac:dyDescent="0.25">
      <c r="D756"/>
    </row>
    <row r="757" spans="4:4" x14ac:dyDescent="0.25">
      <c r="D757"/>
    </row>
    <row r="758" spans="4:4" x14ac:dyDescent="0.25">
      <c r="D758"/>
    </row>
    <row r="759" spans="4:4" x14ac:dyDescent="0.25">
      <c r="D759"/>
    </row>
    <row r="760" spans="4:4" x14ac:dyDescent="0.25">
      <c r="D760"/>
    </row>
    <row r="761" spans="4:4" x14ac:dyDescent="0.25">
      <c r="D761"/>
    </row>
    <row r="762" spans="4:4" x14ac:dyDescent="0.25">
      <c r="D762"/>
    </row>
    <row r="763" spans="4:4" x14ac:dyDescent="0.25">
      <c r="D763"/>
    </row>
    <row r="764" spans="4:4" x14ac:dyDescent="0.25">
      <c r="D764"/>
    </row>
    <row r="765" spans="4:4" x14ac:dyDescent="0.25">
      <c r="D765"/>
    </row>
    <row r="766" spans="4:4" x14ac:dyDescent="0.25">
      <c r="D766"/>
    </row>
    <row r="767" spans="4:4" x14ac:dyDescent="0.25">
      <c r="D767"/>
    </row>
    <row r="768" spans="4:4" x14ac:dyDescent="0.25">
      <c r="D768"/>
    </row>
    <row r="769" spans="4:4" x14ac:dyDescent="0.25">
      <c r="D769"/>
    </row>
    <row r="770" spans="4:4" x14ac:dyDescent="0.25">
      <c r="D770"/>
    </row>
    <row r="771" spans="4:4" x14ac:dyDescent="0.25">
      <c r="D771"/>
    </row>
    <row r="772" spans="4:4" x14ac:dyDescent="0.25">
      <c r="D772"/>
    </row>
    <row r="773" spans="4:4" x14ac:dyDescent="0.25">
      <c r="D773"/>
    </row>
    <row r="774" spans="4:4" x14ac:dyDescent="0.25">
      <c r="D774"/>
    </row>
    <row r="775" spans="4:4" x14ac:dyDescent="0.25">
      <c r="D775"/>
    </row>
    <row r="776" spans="4:4" x14ac:dyDescent="0.25">
      <c r="D776"/>
    </row>
    <row r="777" spans="4:4" x14ac:dyDescent="0.25">
      <c r="D777"/>
    </row>
    <row r="778" spans="4:4" x14ac:dyDescent="0.25">
      <c r="D778"/>
    </row>
    <row r="779" spans="4:4" x14ac:dyDescent="0.25">
      <c r="D779"/>
    </row>
    <row r="780" spans="4:4" x14ac:dyDescent="0.25">
      <c r="D780"/>
    </row>
    <row r="781" spans="4:4" x14ac:dyDescent="0.25">
      <c r="D781"/>
    </row>
    <row r="782" spans="4:4" x14ac:dyDescent="0.25">
      <c r="D782"/>
    </row>
    <row r="783" spans="4:4" x14ac:dyDescent="0.25">
      <c r="D783"/>
    </row>
    <row r="784" spans="4:4" x14ac:dyDescent="0.25">
      <c r="D784"/>
    </row>
    <row r="785" spans="4:4" x14ac:dyDescent="0.25">
      <c r="D785"/>
    </row>
    <row r="786" spans="4:4" x14ac:dyDescent="0.25">
      <c r="D786"/>
    </row>
    <row r="787" spans="4:4" x14ac:dyDescent="0.25">
      <c r="D787"/>
    </row>
    <row r="788" spans="4:4" x14ac:dyDescent="0.25">
      <c r="D788"/>
    </row>
    <row r="789" spans="4:4" x14ac:dyDescent="0.25">
      <c r="D789"/>
    </row>
    <row r="790" spans="4:4" x14ac:dyDescent="0.25">
      <c r="D790"/>
    </row>
    <row r="791" spans="4:4" x14ac:dyDescent="0.25">
      <c r="D791"/>
    </row>
    <row r="792" spans="4:4" x14ac:dyDescent="0.25">
      <c r="D792"/>
    </row>
    <row r="793" spans="4:4" x14ac:dyDescent="0.25">
      <c r="D793"/>
    </row>
    <row r="794" spans="4:4" x14ac:dyDescent="0.25">
      <c r="D794"/>
    </row>
    <row r="795" spans="4:4" x14ac:dyDescent="0.25">
      <c r="D795"/>
    </row>
    <row r="796" spans="4:4" x14ac:dyDescent="0.25">
      <c r="D796"/>
    </row>
    <row r="797" spans="4:4" x14ac:dyDescent="0.25">
      <c r="D797"/>
    </row>
    <row r="798" spans="4:4" x14ac:dyDescent="0.25">
      <c r="D798"/>
    </row>
    <row r="799" spans="4:4" x14ac:dyDescent="0.25">
      <c r="D799"/>
    </row>
    <row r="800" spans="4:4" x14ac:dyDescent="0.25">
      <c r="D800"/>
    </row>
    <row r="801" spans="4:4" x14ac:dyDescent="0.25">
      <c r="D801"/>
    </row>
    <row r="802" spans="4:4" x14ac:dyDescent="0.25">
      <c r="D802"/>
    </row>
    <row r="803" spans="4:4" x14ac:dyDescent="0.25">
      <c r="D803"/>
    </row>
    <row r="804" spans="4:4" x14ac:dyDescent="0.25">
      <c r="D804"/>
    </row>
    <row r="805" spans="4:4" x14ac:dyDescent="0.25">
      <c r="D805"/>
    </row>
    <row r="806" spans="4:4" x14ac:dyDescent="0.25">
      <c r="D806"/>
    </row>
    <row r="807" spans="4:4" x14ac:dyDescent="0.25">
      <c r="D807"/>
    </row>
    <row r="808" spans="4:4" x14ac:dyDescent="0.25">
      <c r="D808"/>
    </row>
    <row r="809" spans="4:4" x14ac:dyDescent="0.25">
      <c r="D809"/>
    </row>
    <row r="810" spans="4:4" x14ac:dyDescent="0.25">
      <c r="D810"/>
    </row>
    <row r="811" spans="4:4" x14ac:dyDescent="0.25">
      <c r="D811"/>
    </row>
    <row r="812" spans="4:4" x14ac:dyDescent="0.25">
      <c r="D812"/>
    </row>
    <row r="813" spans="4:4" x14ac:dyDescent="0.25">
      <c r="D813"/>
    </row>
    <row r="814" spans="4:4" x14ac:dyDescent="0.25">
      <c r="D814"/>
    </row>
    <row r="815" spans="4:4" x14ac:dyDescent="0.25">
      <c r="D815"/>
    </row>
    <row r="816" spans="4:4" x14ac:dyDescent="0.25">
      <c r="D816"/>
    </row>
    <row r="817" spans="4:4" x14ac:dyDescent="0.25">
      <c r="D817"/>
    </row>
    <row r="818" spans="4:4" x14ac:dyDescent="0.25">
      <c r="D818"/>
    </row>
    <row r="819" spans="4:4" x14ac:dyDescent="0.25">
      <c r="D819"/>
    </row>
    <row r="820" spans="4:4" x14ac:dyDescent="0.25">
      <c r="D820"/>
    </row>
    <row r="821" spans="4:4" x14ac:dyDescent="0.25">
      <c r="D821"/>
    </row>
    <row r="822" spans="4:4" x14ac:dyDescent="0.25">
      <c r="D822"/>
    </row>
    <row r="823" spans="4:4" x14ac:dyDescent="0.25">
      <c r="D823"/>
    </row>
    <row r="824" spans="4:4" x14ac:dyDescent="0.25">
      <c r="D824"/>
    </row>
    <row r="825" spans="4:4" x14ac:dyDescent="0.25">
      <c r="D825"/>
    </row>
    <row r="826" spans="4:4" x14ac:dyDescent="0.25">
      <c r="D826"/>
    </row>
    <row r="827" spans="4:4" x14ac:dyDescent="0.25">
      <c r="D827"/>
    </row>
    <row r="828" spans="4:4" x14ac:dyDescent="0.25">
      <c r="D828"/>
    </row>
    <row r="829" spans="4:4" x14ac:dyDescent="0.25">
      <c r="D829"/>
    </row>
    <row r="830" spans="4:4" x14ac:dyDescent="0.25">
      <c r="D830"/>
    </row>
    <row r="831" spans="4:4" x14ac:dyDescent="0.25">
      <c r="D831"/>
    </row>
    <row r="832" spans="4:4" x14ac:dyDescent="0.25">
      <c r="D832"/>
    </row>
    <row r="833" spans="4:4" x14ac:dyDescent="0.25">
      <c r="D833"/>
    </row>
    <row r="834" spans="4:4" x14ac:dyDescent="0.25">
      <c r="D834"/>
    </row>
    <row r="835" spans="4:4" x14ac:dyDescent="0.25">
      <c r="D835"/>
    </row>
    <row r="836" spans="4:4" x14ac:dyDescent="0.25">
      <c r="D836"/>
    </row>
    <row r="837" spans="4:4" x14ac:dyDescent="0.25">
      <c r="D837"/>
    </row>
    <row r="838" spans="4:4" x14ac:dyDescent="0.25">
      <c r="D838"/>
    </row>
    <row r="839" spans="4:4" x14ac:dyDescent="0.25">
      <c r="D839"/>
    </row>
    <row r="840" spans="4:4" x14ac:dyDescent="0.25">
      <c r="D840"/>
    </row>
    <row r="841" spans="4:4" x14ac:dyDescent="0.25">
      <c r="D841"/>
    </row>
    <row r="842" spans="4:4" x14ac:dyDescent="0.25">
      <c r="D842"/>
    </row>
    <row r="843" spans="4:4" x14ac:dyDescent="0.25">
      <c r="D843"/>
    </row>
    <row r="844" spans="4:4" x14ac:dyDescent="0.25">
      <c r="D844"/>
    </row>
    <row r="845" spans="4:4" x14ac:dyDescent="0.25">
      <c r="D845"/>
    </row>
    <row r="846" spans="4:4" x14ac:dyDescent="0.25">
      <c r="D846"/>
    </row>
    <row r="847" spans="4:4" x14ac:dyDescent="0.25">
      <c r="D847"/>
    </row>
    <row r="848" spans="4:4" x14ac:dyDescent="0.25">
      <c r="D848"/>
    </row>
    <row r="849" spans="4:4" x14ac:dyDescent="0.25">
      <c r="D849"/>
    </row>
    <row r="850" spans="4:4" x14ac:dyDescent="0.25">
      <c r="D850"/>
    </row>
    <row r="851" spans="4:4" x14ac:dyDescent="0.25">
      <c r="D851"/>
    </row>
    <row r="852" spans="4:4" x14ac:dyDescent="0.25">
      <c r="D852"/>
    </row>
    <row r="853" spans="4:4" x14ac:dyDescent="0.25">
      <c r="D853"/>
    </row>
    <row r="854" spans="4:4" x14ac:dyDescent="0.25">
      <c r="D854"/>
    </row>
    <row r="855" spans="4:4" x14ac:dyDescent="0.25">
      <c r="D855"/>
    </row>
    <row r="856" spans="4:4" x14ac:dyDescent="0.25">
      <c r="D856"/>
    </row>
    <row r="857" spans="4:4" x14ac:dyDescent="0.25">
      <c r="D857"/>
    </row>
    <row r="858" spans="4:4" x14ac:dyDescent="0.25">
      <c r="D858"/>
    </row>
    <row r="859" spans="4:4" x14ac:dyDescent="0.25">
      <c r="D859"/>
    </row>
    <row r="860" spans="4:4" x14ac:dyDescent="0.25">
      <c r="D860"/>
    </row>
    <row r="861" spans="4:4" x14ac:dyDescent="0.25">
      <c r="D861"/>
    </row>
    <row r="862" spans="4:4" x14ac:dyDescent="0.25">
      <c r="D862"/>
    </row>
    <row r="863" spans="4:4" x14ac:dyDescent="0.25">
      <c r="D863"/>
    </row>
    <row r="864" spans="4:4" x14ac:dyDescent="0.25">
      <c r="D864"/>
    </row>
    <row r="865" spans="4:4" x14ac:dyDescent="0.25">
      <c r="D865"/>
    </row>
    <row r="866" spans="4:4" x14ac:dyDescent="0.25">
      <c r="D866"/>
    </row>
    <row r="867" spans="4:4" x14ac:dyDescent="0.25">
      <c r="D867"/>
    </row>
    <row r="868" spans="4:4" x14ac:dyDescent="0.25">
      <c r="D868"/>
    </row>
    <row r="869" spans="4:4" x14ac:dyDescent="0.25">
      <c r="D869"/>
    </row>
    <row r="870" spans="4:4" x14ac:dyDescent="0.25">
      <c r="D870"/>
    </row>
    <row r="871" spans="4:4" x14ac:dyDescent="0.25">
      <c r="D871"/>
    </row>
    <row r="872" spans="4:4" x14ac:dyDescent="0.25">
      <c r="D872"/>
    </row>
    <row r="873" spans="4:4" x14ac:dyDescent="0.25">
      <c r="D873"/>
    </row>
    <row r="874" spans="4:4" x14ac:dyDescent="0.25">
      <c r="D874"/>
    </row>
    <row r="875" spans="4:4" x14ac:dyDescent="0.25">
      <c r="D875"/>
    </row>
    <row r="876" spans="4:4" x14ac:dyDescent="0.25">
      <c r="D876"/>
    </row>
    <row r="877" spans="4:4" x14ac:dyDescent="0.25">
      <c r="D877"/>
    </row>
    <row r="878" spans="4:4" x14ac:dyDescent="0.25">
      <c r="D878"/>
    </row>
    <row r="879" spans="4:4" x14ac:dyDescent="0.25">
      <c r="D879"/>
    </row>
    <row r="880" spans="4:4" x14ac:dyDescent="0.25">
      <c r="D880"/>
    </row>
    <row r="881" spans="4:4" x14ac:dyDescent="0.25">
      <c r="D881"/>
    </row>
    <row r="882" spans="4:4" x14ac:dyDescent="0.25">
      <c r="D882"/>
    </row>
    <row r="883" spans="4:4" x14ac:dyDescent="0.25">
      <c r="D883"/>
    </row>
    <row r="884" spans="4:4" x14ac:dyDescent="0.25">
      <c r="D884"/>
    </row>
    <row r="885" spans="4:4" x14ac:dyDescent="0.25">
      <c r="D885"/>
    </row>
    <row r="886" spans="4:4" x14ac:dyDescent="0.25">
      <c r="D886"/>
    </row>
    <row r="887" spans="4:4" x14ac:dyDescent="0.25">
      <c r="D887"/>
    </row>
    <row r="888" spans="4:4" x14ac:dyDescent="0.25">
      <c r="D888"/>
    </row>
    <row r="889" spans="4:4" x14ac:dyDescent="0.25">
      <c r="D889"/>
    </row>
    <row r="890" spans="4:4" x14ac:dyDescent="0.25">
      <c r="D890"/>
    </row>
    <row r="891" spans="4:4" x14ac:dyDescent="0.25">
      <c r="D891"/>
    </row>
    <row r="892" spans="4:4" x14ac:dyDescent="0.25">
      <c r="D892"/>
    </row>
    <row r="893" spans="4:4" x14ac:dyDescent="0.25">
      <c r="D893"/>
    </row>
    <row r="894" spans="4:4" x14ac:dyDescent="0.25">
      <c r="D894"/>
    </row>
    <row r="895" spans="4:4" x14ac:dyDescent="0.25">
      <c r="D895"/>
    </row>
    <row r="896" spans="4:4" x14ac:dyDescent="0.25">
      <c r="D896"/>
    </row>
    <row r="897" spans="4:4" x14ac:dyDescent="0.25">
      <c r="D897"/>
    </row>
    <row r="898" spans="4:4" x14ac:dyDescent="0.25">
      <c r="D898"/>
    </row>
    <row r="899" spans="4:4" x14ac:dyDescent="0.25">
      <c r="D899"/>
    </row>
    <row r="900" spans="4:4" x14ac:dyDescent="0.25">
      <c r="D900"/>
    </row>
    <row r="901" spans="4:4" x14ac:dyDescent="0.25">
      <c r="D901"/>
    </row>
    <row r="902" spans="4:4" x14ac:dyDescent="0.25">
      <c r="D902"/>
    </row>
    <row r="903" spans="4:4" x14ac:dyDescent="0.25">
      <c r="D903"/>
    </row>
    <row r="904" spans="4:4" x14ac:dyDescent="0.25">
      <c r="D904"/>
    </row>
    <row r="905" spans="4:4" x14ac:dyDescent="0.25">
      <c r="D905"/>
    </row>
    <row r="906" spans="4:4" x14ac:dyDescent="0.25">
      <c r="D906"/>
    </row>
    <row r="907" spans="4:4" x14ac:dyDescent="0.25">
      <c r="D907"/>
    </row>
    <row r="908" spans="4:4" x14ac:dyDescent="0.25">
      <c r="D908"/>
    </row>
    <row r="909" spans="4:4" x14ac:dyDescent="0.25">
      <c r="D909"/>
    </row>
    <row r="910" spans="4:4" x14ac:dyDescent="0.25">
      <c r="D910"/>
    </row>
    <row r="911" spans="4:4" x14ac:dyDescent="0.25">
      <c r="D911"/>
    </row>
    <row r="912" spans="4:4" x14ac:dyDescent="0.25">
      <c r="D912"/>
    </row>
    <row r="913" spans="4:4" x14ac:dyDescent="0.25">
      <c r="D913"/>
    </row>
    <row r="914" spans="4:4" x14ac:dyDescent="0.25">
      <c r="D914"/>
    </row>
    <row r="915" spans="4:4" x14ac:dyDescent="0.25">
      <c r="D915"/>
    </row>
    <row r="916" spans="4:4" x14ac:dyDescent="0.25">
      <c r="D916"/>
    </row>
    <row r="917" spans="4:4" x14ac:dyDescent="0.25">
      <c r="D917"/>
    </row>
    <row r="918" spans="4:4" x14ac:dyDescent="0.25">
      <c r="D918"/>
    </row>
    <row r="919" spans="4:4" x14ac:dyDescent="0.25">
      <c r="D919"/>
    </row>
    <row r="920" spans="4:4" x14ac:dyDescent="0.25">
      <c r="D920"/>
    </row>
    <row r="921" spans="4:4" x14ac:dyDescent="0.25">
      <c r="D921"/>
    </row>
    <row r="922" spans="4:4" x14ac:dyDescent="0.25">
      <c r="D922"/>
    </row>
    <row r="923" spans="4:4" x14ac:dyDescent="0.25">
      <c r="D923"/>
    </row>
    <row r="924" spans="4:4" x14ac:dyDescent="0.25">
      <c r="D924"/>
    </row>
    <row r="925" spans="4:4" x14ac:dyDescent="0.25">
      <c r="D925"/>
    </row>
    <row r="926" spans="4:4" x14ac:dyDescent="0.25">
      <c r="D926"/>
    </row>
    <row r="927" spans="4:4" x14ac:dyDescent="0.25">
      <c r="D927"/>
    </row>
    <row r="928" spans="4:4" x14ac:dyDescent="0.25">
      <c r="D928"/>
    </row>
    <row r="929" spans="4:4" x14ac:dyDescent="0.25">
      <c r="D929"/>
    </row>
    <row r="930" spans="4:4" x14ac:dyDescent="0.25">
      <c r="D930"/>
    </row>
    <row r="931" spans="4:4" x14ac:dyDescent="0.25">
      <c r="D931"/>
    </row>
    <row r="932" spans="4:4" x14ac:dyDescent="0.25">
      <c r="D932"/>
    </row>
    <row r="933" spans="4:4" x14ac:dyDescent="0.25">
      <c r="D933"/>
    </row>
    <row r="934" spans="4:4" x14ac:dyDescent="0.25">
      <c r="D934"/>
    </row>
    <row r="935" spans="4:4" x14ac:dyDescent="0.25">
      <c r="D935"/>
    </row>
    <row r="936" spans="4:4" x14ac:dyDescent="0.25">
      <c r="D936"/>
    </row>
    <row r="937" spans="4:4" x14ac:dyDescent="0.25">
      <c r="D937"/>
    </row>
    <row r="938" spans="4:4" x14ac:dyDescent="0.25">
      <c r="D938"/>
    </row>
    <row r="939" spans="4:4" x14ac:dyDescent="0.25">
      <c r="D939"/>
    </row>
    <row r="940" spans="4:4" x14ac:dyDescent="0.25">
      <c r="D940"/>
    </row>
    <row r="941" spans="4:4" x14ac:dyDescent="0.25">
      <c r="D941"/>
    </row>
    <row r="942" spans="4:4" x14ac:dyDescent="0.25">
      <c r="D942"/>
    </row>
    <row r="943" spans="4:4" x14ac:dyDescent="0.25">
      <c r="D943"/>
    </row>
    <row r="944" spans="4:4" x14ac:dyDescent="0.25">
      <c r="D944"/>
    </row>
    <row r="945" spans="4:4" x14ac:dyDescent="0.25">
      <c r="D945"/>
    </row>
    <row r="946" spans="4:4" x14ac:dyDescent="0.25">
      <c r="D946"/>
    </row>
    <row r="947" spans="4:4" x14ac:dyDescent="0.25">
      <c r="D947"/>
    </row>
    <row r="948" spans="4:4" x14ac:dyDescent="0.25">
      <c r="D948"/>
    </row>
    <row r="949" spans="4:4" x14ac:dyDescent="0.25">
      <c r="D949"/>
    </row>
    <row r="950" spans="4:4" x14ac:dyDescent="0.25">
      <c r="D950"/>
    </row>
    <row r="951" spans="4:4" x14ac:dyDescent="0.25">
      <c r="D951"/>
    </row>
    <row r="952" spans="4:4" x14ac:dyDescent="0.25">
      <c r="D952"/>
    </row>
    <row r="953" spans="4:4" x14ac:dyDescent="0.25">
      <c r="D953"/>
    </row>
    <row r="954" spans="4:4" x14ac:dyDescent="0.25">
      <c r="D954"/>
    </row>
    <row r="955" spans="4:4" x14ac:dyDescent="0.25">
      <c r="D955"/>
    </row>
    <row r="956" spans="4:4" x14ac:dyDescent="0.25">
      <c r="D956"/>
    </row>
    <row r="957" spans="4:4" x14ac:dyDescent="0.25">
      <c r="D957"/>
    </row>
    <row r="958" spans="4:4" x14ac:dyDescent="0.25">
      <c r="D958"/>
    </row>
    <row r="959" spans="4:4" x14ac:dyDescent="0.25">
      <c r="D959"/>
    </row>
    <row r="960" spans="4:4" x14ac:dyDescent="0.25">
      <c r="D960"/>
    </row>
    <row r="961" spans="4:4" x14ac:dyDescent="0.25">
      <c r="D961"/>
    </row>
    <row r="962" spans="4:4" x14ac:dyDescent="0.25">
      <c r="D962"/>
    </row>
    <row r="963" spans="4:4" x14ac:dyDescent="0.25">
      <c r="D963"/>
    </row>
    <row r="964" spans="4:4" x14ac:dyDescent="0.25">
      <c r="D964"/>
    </row>
    <row r="965" spans="4:4" x14ac:dyDescent="0.25">
      <c r="D965"/>
    </row>
    <row r="966" spans="4:4" x14ac:dyDescent="0.25">
      <c r="D966"/>
    </row>
    <row r="967" spans="4:4" x14ac:dyDescent="0.25">
      <c r="D967"/>
    </row>
    <row r="968" spans="4:4" x14ac:dyDescent="0.25">
      <c r="D968"/>
    </row>
    <row r="969" spans="4:4" x14ac:dyDescent="0.25">
      <c r="D969"/>
    </row>
    <row r="970" spans="4:4" x14ac:dyDescent="0.25">
      <c r="D970"/>
    </row>
    <row r="971" spans="4:4" x14ac:dyDescent="0.25">
      <c r="D971"/>
    </row>
    <row r="972" spans="4:4" x14ac:dyDescent="0.25">
      <c r="D972"/>
    </row>
    <row r="973" spans="4:4" x14ac:dyDescent="0.25">
      <c r="D973"/>
    </row>
    <row r="974" spans="4:4" x14ac:dyDescent="0.25">
      <c r="D974"/>
    </row>
    <row r="975" spans="4:4" x14ac:dyDescent="0.25">
      <c r="D975"/>
    </row>
    <row r="976" spans="4:4" x14ac:dyDescent="0.25">
      <c r="D976"/>
    </row>
    <row r="977" spans="4:4" x14ac:dyDescent="0.25">
      <c r="D977"/>
    </row>
    <row r="978" spans="4:4" x14ac:dyDescent="0.25">
      <c r="D978"/>
    </row>
    <row r="979" spans="4:4" x14ac:dyDescent="0.25">
      <c r="D979"/>
    </row>
    <row r="980" spans="4:4" x14ac:dyDescent="0.25">
      <c r="D980"/>
    </row>
    <row r="981" spans="4:4" x14ac:dyDescent="0.25">
      <c r="D981"/>
    </row>
    <row r="982" spans="4:4" x14ac:dyDescent="0.25">
      <c r="D982"/>
    </row>
    <row r="983" spans="4:4" x14ac:dyDescent="0.25">
      <c r="D983"/>
    </row>
    <row r="984" spans="4:4" x14ac:dyDescent="0.25">
      <c r="D984"/>
    </row>
    <row r="985" spans="4:4" x14ac:dyDescent="0.25">
      <c r="D985"/>
    </row>
    <row r="986" spans="4:4" x14ac:dyDescent="0.25">
      <c r="D986"/>
    </row>
    <row r="987" spans="4:4" x14ac:dyDescent="0.25">
      <c r="D987"/>
    </row>
    <row r="988" spans="4:4" x14ac:dyDescent="0.25">
      <c r="D988"/>
    </row>
    <row r="989" spans="4:4" x14ac:dyDescent="0.25">
      <c r="D989"/>
    </row>
    <row r="990" spans="4:4" x14ac:dyDescent="0.25">
      <c r="D990"/>
    </row>
    <row r="991" spans="4:4" x14ac:dyDescent="0.25">
      <c r="D991"/>
    </row>
    <row r="992" spans="4:4" x14ac:dyDescent="0.25">
      <c r="D992"/>
    </row>
    <row r="993" spans="4:4" x14ac:dyDescent="0.25">
      <c r="D993"/>
    </row>
    <row r="994" spans="4:4" x14ac:dyDescent="0.25">
      <c r="D994"/>
    </row>
    <row r="995" spans="4:4" x14ac:dyDescent="0.25">
      <c r="D995"/>
    </row>
    <row r="996" spans="4:4" x14ac:dyDescent="0.25">
      <c r="D996"/>
    </row>
    <row r="997" spans="4:4" x14ac:dyDescent="0.25">
      <c r="D997"/>
    </row>
    <row r="998" spans="4:4" x14ac:dyDescent="0.25">
      <c r="D998"/>
    </row>
    <row r="999" spans="4:4" x14ac:dyDescent="0.25">
      <c r="D999"/>
    </row>
    <row r="1000" spans="4:4" x14ac:dyDescent="0.25">
      <c r="D1000"/>
    </row>
    <row r="1001" spans="4:4" x14ac:dyDescent="0.25">
      <c r="D1001"/>
    </row>
    <row r="1002" spans="4:4" x14ac:dyDescent="0.25">
      <c r="D1002"/>
    </row>
    <row r="1003" spans="4:4" x14ac:dyDescent="0.25">
      <c r="D1003"/>
    </row>
    <row r="1004" spans="4:4" x14ac:dyDescent="0.25">
      <c r="D1004"/>
    </row>
    <row r="1005" spans="4:4" x14ac:dyDescent="0.25">
      <c r="D1005"/>
    </row>
    <row r="1006" spans="4:4" x14ac:dyDescent="0.25">
      <c r="D1006"/>
    </row>
    <row r="1007" spans="4:4" x14ac:dyDescent="0.25">
      <c r="D1007"/>
    </row>
    <row r="1008" spans="4:4" x14ac:dyDescent="0.25">
      <c r="D1008"/>
    </row>
    <row r="1009" spans="4:4" x14ac:dyDescent="0.25">
      <c r="D1009"/>
    </row>
    <row r="1010" spans="4:4" x14ac:dyDescent="0.25">
      <c r="D1010"/>
    </row>
    <row r="1011" spans="4:4" x14ac:dyDescent="0.25">
      <c r="D1011"/>
    </row>
    <row r="1012" spans="4:4" x14ac:dyDescent="0.25">
      <c r="D1012"/>
    </row>
    <row r="1013" spans="4:4" x14ac:dyDescent="0.25">
      <c r="D1013"/>
    </row>
    <row r="1014" spans="4:4" x14ac:dyDescent="0.25">
      <c r="D1014"/>
    </row>
    <row r="1015" spans="4:4" x14ac:dyDescent="0.25">
      <c r="D1015"/>
    </row>
    <row r="1016" spans="4:4" x14ac:dyDescent="0.25">
      <c r="D1016"/>
    </row>
    <row r="1017" spans="4:4" x14ac:dyDescent="0.25">
      <c r="D1017"/>
    </row>
    <row r="1018" spans="4:4" x14ac:dyDescent="0.25">
      <c r="D1018"/>
    </row>
    <row r="1019" spans="4:4" x14ac:dyDescent="0.25">
      <c r="D1019"/>
    </row>
    <row r="1020" spans="4:4" x14ac:dyDescent="0.25">
      <c r="D1020"/>
    </row>
    <row r="1021" spans="4:4" x14ac:dyDescent="0.25">
      <c r="D1021"/>
    </row>
    <row r="1022" spans="4:4" x14ac:dyDescent="0.25">
      <c r="D1022"/>
    </row>
    <row r="1023" spans="4:4" x14ac:dyDescent="0.25">
      <c r="D1023"/>
    </row>
    <row r="1024" spans="4:4" x14ac:dyDescent="0.25">
      <c r="D1024"/>
    </row>
    <row r="1025" spans="4:4" x14ac:dyDescent="0.25">
      <c r="D1025"/>
    </row>
    <row r="1026" spans="4:4" x14ac:dyDescent="0.25">
      <c r="D1026"/>
    </row>
    <row r="1027" spans="4:4" x14ac:dyDescent="0.25">
      <c r="D1027"/>
    </row>
    <row r="1028" spans="4:4" x14ac:dyDescent="0.25">
      <c r="D1028"/>
    </row>
    <row r="1029" spans="4:4" x14ac:dyDescent="0.25">
      <c r="D1029"/>
    </row>
    <row r="1030" spans="4:4" x14ac:dyDescent="0.25">
      <c r="D1030"/>
    </row>
    <row r="1031" spans="4:4" x14ac:dyDescent="0.25">
      <c r="D1031"/>
    </row>
    <row r="1032" spans="4:4" x14ac:dyDescent="0.25">
      <c r="D1032"/>
    </row>
    <row r="1033" spans="4:4" x14ac:dyDescent="0.25">
      <c r="D1033"/>
    </row>
    <row r="1034" spans="4:4" x14ac:dyDescent="0.25">
      <c r="D1034"/>
    </row>
    <row r="1035" spans="4:4" x14ac:dyDescent="0.25">
      <c r="D1035"/>
    </row>
    <row r="1036" spans="4:4" x14ac:dyDescent="0.25">
      <c r="D1036"/>
    </row>
    <row r="1037" spans="4:4" x14ac:dyDescent="0.25">
      <c r="D1037"/>
    </row>
    <row r="1038" spans="4:4" x14ac:dyDescent="0.25">
      <c r="D1038"/>
    </row>
    <row r="1039" spans="4:4" x14ac:dyDescent="0.25">
      <c r="D1039"/>
    </row>
    <row r="1040" spans="4:4" x14ac:dyDescent="0.25">
      <c r="D1040"/>
    </row>
    <row r="1041" spans="4:4" x14ac:dyDescent="0.25">
      <c r="D1041"/>
    </row>
    <row r="1042" spans="4:4" x14ac:dyDescent="0.25">
      <c r="D1042"/>
    </row>
    <row r="1043" spans="4:4" x14ac:dyDescent="0.25">
      <c r="D1043"/>
    </row>
    <row r="1044" spans="4:4" x14ac:dyDescent="0.25">
      <c r="D1044"/>
    </row>
    <row r="1045" spans="4:4" x14ac:dyDescent="0.25">
      <c r="D1045"/>
    </row>
    <row r="1046" spans="4:4" x14ac:dyDescent="0.25">
      <c r="D1046"/>
    </row>
    <row r="1047" spans="4:4" x14ac:dyDescent="0.25">
      <c r="D1047"/>
    </row>
    <row r="1048" spans="4:4" x14ac:dyDescent="0.25">
      <c r="D1048"/>
    </row>
    <row r="1049" spans="4:4" x14ac:dyDescent="0.25">
      <c r="D1049"/>
    </row>
    <row r="1050" spans="4:4" x14ac:dyDescent="0.25">
      <c r="D1050"/>
    </row>
    <row r="1051" spans="4:4" x14ac:dyDescent="0.25">
      <c r="D1051"/>
    </row>
    <row r="1052" spans="4:4" x14ac:dyDescent="0.25">
      <c r="D1052"/>
    </row>
    <row r="1053" spans="4:4" x14ac:dyDescent="0.25">
      <c r="D1053"/>
    </row>
    <row r="1054" spans="4:4" x14ac:dyDescent="0.25">
      <c r="D1054"/>
    </row>
    <row r="1055" spans="4:4" x14ac:dyDescent="0.25">
      <c r="D1055"/>
    </row>
    <row r="1056" spans="4:4" x14ac:dyDescent="0.25">
      <c r="D1056"/>
    </row>
    <row r="1057" spans="4:4" x14ac:dyDescent="0.25">
      <c r="D1057"/>
    </row>
    <row r="1058" spans="4:4" x14ac:dyDescent="0.25">
      <c r="D1058"/>
    </row>
    <row r="1059" spans="4:4" x14ac:dyDescent="0.25">
      <c r="D1059"/>
    </row>
    <row r="1060" spans="4:4" x14ac:dyDescent="0.25">
      <c r="D1060"/>
    </row>
    <row r="1061" spans="4:4" x14ac:dyDescent="0.25">
      <c r="D1061"/>
    </row>
    <row r="1062" spans="4:4" x14ac:dyDescent="0.25">
      <c r="D1062"/>
    </row>
    <row r="1063" spans="4:4" x14ac:dyDescent="0.25">
      <c r="D1063"/>
    </row>
    <row r="1064" spans="4:4" x14ac:dyDescent="0.25">
      <c r="D1064"/>
    </row>
    <row r="1065" spans="4:4" x14ac:dyDescent="0.25">
      <c r="D1065"/>
    </row>
    <row r="1066" spans="4:4" x14ac:dyDescent="0.25">
      <c r="D1066"/>
    </row>
    <row r="1067" spans="4:4" x14ac:dyDescent="0.25">
      <c r="D1067"/>
    </row>
    <row r="1068" spans="4:4" x14ac:dyDescent="0.25">
      <c r="D1068"/>
    </row>
    <row r="1069" spans="4:4" x14ac:dyDescent="0.25">
      <c r="D1069"/>
    </row>
    <row r="1070" spans="4:4" x14ac:dyDescent="0.25">
      <c r="D1070"/>
    </row>
    <row r="1071" spans="4:4" x14ac:dyDescent="0.25">
      <c r="D1071"/>
    </row>
    <row r="1072" spans="4:4" x14ac:dyDescent="0.25">
      <c r="D1072"/>
    </row>
    <row r="1073" spans="4:4" x14ac:dyDescent="0.25">
      <c r="D1073"/>
    </row>
    <row r="1074" spans="4:4" x14ac:dyDescent="0.25">
      <c r="D1074"/>
    </row>
    <row r="1075" spans="4:4" x14ac:dyDescent="0.25">
      <c r="D1075"/>
    </row>
    <row r="1076" spans="4:4" x14ac:dyDescent="0.25">
      <c r="D1076"/>
    </row>
    <row r="1077" spans="4:4" x14ac:dyDescent="0.25">
      <c r="D1077"/>
    </row>
    <row r="1078" spans="4:4" x14ac:dyDescent="0.25">
      <c r="D1078"/>
    </row>
    <row r="1079" spans="4:4" x14ac:dyDescent="0.25">
      <c r="D1079"/>
    </row>
    <row r="1080" spans="4:4" x14ac:dyDescent="0.25">
      <c r="D1080"/>
    </row>
    <row r="1081" spans="4:4" x14ac:dyDescent="0.25">
      <c r="D1081"/>
    </row>
    <row r="1082" spans="4:4" x14ac:dyDescent="0.25">
      <c r="D1082"/>
    </row>
    <row r="1083" spans="4:4" x14ac:dyDescent="0.25">
      <c r="D1083"/>
    </row>
    <row r="1084" spans="4:4" x14ac:dyDescent="0.25">
      <c r="D1084"/>
    </row>
    <row r="1085" spans="4:4" x14ac:dyDescent="0.25">
      <c r="D1085"/>
    </row>
    <row r="1086" spans="4:4" x14ac:dyDescent="0.25">
      <c r="D1086"/>
    </row>
    <row r="1087" spans="4:4" x14ac:dyDescent="0.25">
      <c r="D1087"/>
    </row>
    <row r="1088" spans="4:4" x14ac:dyDescent="0.25">
      <c r="D1088"/>
    </row>
    <row r="1089" spans="4:4" x14ac:dyDescent="0.25">
      <c r="D1089"/>
    </row>
    <row r="1090" spans="4:4" x14ac:dyDescent="0.25">
      <c r="D1090"/>
    </row>
    <row r="1091" spans="4:4" x14ac:dyDescent="0.25">
      <c r="D1091"/>
    </row>
    <row r="1092" spans="4:4" x14ac:dyDescent="0.25">
      <c r="D1092"/>
    </row>
    <row r="1093" spans="4:4" x14ac:dyDescent="0.25">
      <c r="D1093"/>
    </row>
    <row r="1094" spans="4:4" x14ac:dyDescent="0.25">
      <c r="D1094"/>
    </row>
    <row r="1095" spans="4:4" x14ac:dyDescent="0.25">
      <c r="D1095"/>
    </row>
    <row r="1096" spans="4:4" x14ac:dyDescent="0.25">
      <c r="D1096"/>
    </row>
    <row r="1097" spans="4:4" x14ac:dyDescent="0.25">
      <c r="D1097"/>
    </row>
    <row r="1098" spans="4:4" x14ac:dyDescent="0.25">
      <c r="D1098"/>
    </row>
    <row r="1099" spans="4:4" x14ac:dyDescent="0.25">
      <c r="D1099"/>
    </row>
    <row r="1100" spans="4:4" x14ac:dyDescent="0.25">
      <c r="D1100"/>
    </row>
    <row r="1101" spans="4:4" x14ac:dyDescent="0.25">
      <c r="D1101"/>
    </row>
    <row r="1102" spans="4:4" x14ac:dyDescent="0.25">
      <c r="D1102"/>
    </row>
    <row r="1103" spans="4:4" x14ac:dyDescent="0.25">
      <c r="D1103"/>
    </row>
    <row r="1104" spans="4:4" x14ac:dyDescent="0.25">
      <c r="D1104"/>
    </row>
    <row r="1105" spans="4:4" x14ac:dyDescent="0.25">
      <c r="D1105"/>
    </row>
    <row r="1106" spans="4:4" x14ac:dyDescent="0.25">
      <c r="D1106"/>
    </row>
    <row r="1107" spans="4:4" x14ac:dyDescent="0.25">
      <c r="D1107"/>
    </row>
    <row r="1108" spans="4:4" x14ac:dyDescent="0.25">
      <c r="D1108"/>
    </row>
    <row r="1109" spans="4:4" x14ac:dyDescent="0.25">
      <c r="D1109"/>
    </row>
    <row r="1110" spans="4:4" x14ac:dyDescent="0.25">
      <c r="D1110"/>
    </row>
    <row r="1111" spans="4:4" x14ac:dyDescent="0.25">
      <c r="D1111"/>
    </row>
    <row r="1112" spans="4:4" x14ac:dyDescent="0.25">
      <c r="D1112"/>
    </row>
    <row r="1113" spans="4:4" x14ac:dyDescent="0.25">
      <c r="D1113"/>
    </row>
    <row r="1114" spans="4:4" x14ac:dyDescent="0.25">
      <c r="D1114"/>
    </row>
    <row r="1115" spans="4:4" x14ac:dyDescent="0.25">
      <c r="D1115"/>
    </row>
    <row r="1116" spans="4:4" x14ac:dyDescent="0.25">
      <c r="D1116"/>
    </row>
    <row r="1117" spans="4:4" x14ac:dyDescent="0.25">
      <c r="D1117"/>
    </row>
    <row r="1118" spans="4:4" x14ac:dyDescent="0.25">
      <c r="D1118"/>
    </row>
    <row r="1119" spans="4:4" x14ac:dyDescent="0.25">
      <c r="D1119"/>
    </row>
    <row r="1120" spans="4:4" x14ac:dyDescent="0.25">
      <c r="D1120"/>
    </row>
    <row r="1121" spans="4:4" x14ac:dyDescent="0.25">
      <c r="D1121"/>
    </row>
    <row r="1122" spans="4:4" x14ac:dyDescent="0.25">
      <c r="D1122"/>
    </row>
    <row r="1123" spans="4:4" x14ac:dyDescent="0.25">
      <c r="D1123"/>
    </row>
    <row r="1124" spans="4:4" x14ac:dyDescent="0.25">
      <c r="D1124"/>
    </row>
    <row r="1125" spans="4:4" x14ac:dyDescent="0.25">
      <c r="D1125"/>
    </row>
    <row r="1126" spans="4:4" x14ac:dyDescent="0.25">
      <c r="D1126"/>
    </row>
    <row r="1127" spans="4:4" x14ac:dyDescent="0.25">
      <c r="D1127"/>
    </row>
    <row r="1128" spans="4:4" x14ac:dyDescent="0.25">
      <c r="D1128"/>
    </row>
    <row r="1129" spans="4:4" x14ac:dyDescent="0.25">
      <c r="D1129"/>
    </row>
    <row r="1130" spans="4:4" x14ac:dyDescent="0.25">
      <c r="D1130"/>
    </row>
    <row r="1131" spans="4:4" x14ac:dyDescent="0.25">
      <c r="D1131"/>
    </row>
    <row r="1132" spans="4:4" x14ac:dyDescent="0.25">
      <c r="D1132"/>
    </row>
    <row r="1133" spans="4:4" x14ac:dyDescent="0.25">
      <c r="D1133"/>
    </row>
    <row r="1134" spans="4:4" x14ac:dyDescent="0.25">
      <c r="D1134"/>
    </row>
    <row r="1135" spans="4:4" x14ac:dyDescent="0.25">
      <c r="D1135"/>
    </row>
    <row r="1136" spans="4:4" x14ac:dyDescent="0.25">
      <c r="D1136"/>
    </row>
    <row r="1137" spans="4:4" x14ac:dyDescent="0.25">
      <c r="D1137"/>
    </row>
    <row r="1138" spans="4:4" x14ac:dyDescent="0.25">
      <c r="D1138"/>
    </row>
    <row r="1139" spans="4:4" x14ac:dyDescent="0.25">
      <c r="D1139"/>
    </row>
    <row r="1140" spans="4:4" x14ac:dyDescent="0.25">
      <c r="D1140"/>
    </row>
    <row r="1141" spans="4:4" x14ac:dyDescent="0.25">
      <c r="D1141"/>
    </row>
    <row r="1142" spans="4:4" x14ac:dyDescent="0.25">
      <c r="D1142"/>
    </row>
    <row r="1143" spans="4:4" x14ac:dyDescent="0.25">
      <c r="D1143"/>
    </row>
    <row r="1144" spans="4:4" x14ac:dyDescent="0.25">
      <c r="D1144"/>
    </row>
    <row r="1145" spans="4:4" x14ac:dyDescent="0.25">
      <c r="D1145"/>
    </row>
    <row r="1146" spans="4:4" x14ac:dyDescent="0.25">
      <c r="D1146"/>
    </row>
    <row r="1147" spans="4:4" x14ac:dyDescent="0.25">
      <c r="D1147"/>
    </row>
    <row r="1148" spans="4:4" x14ac:dyDescent="0.25">
      <c r="D1148"/>
    </row>
    <row r="1149" spans="4:4" x14ac:dyDescent="0.25">
      <c r="D1149"/>
    </row>
    <row r="1150" spans="4:4" x14ac:dyDescent="0.25">
      <c r="D1150"/>
    </row>
    <row r="1151" spans="4:4" x14ac:dyDescent="0.25">
      <c r="D1151"/>
    </row>
    <row r="1152" spans="4:4" x14ac:dyDescent="0.25">
      <c r="D1152"/>
    </row>
    <row r="1153" spans="4:4" x14ac:dyDescent="0.25">
      <c r="D1153"/>
    </row>
    <row r="1154" spans="4:4" x14ac:dyDescent="0.25">
      <c r="D1154"/>
    </row>
    <row r="1155" spans="4:4" x14ac:dyDescent="0.25">
      <c r="D1155"/>
    </row>
    <row r="1156" spans="4:4" x14ac:dyDescent="0.25">
      <c r="D1156"/>
    </row>
    <row r="1157" spans="4:4" x14ac:dyDescent="0.25">
      <c r="D1157"/>
    </row>
    <row r="1158" spans="4:4" x14ac:dyDescent="0.25">
      <c r="D1158"/>
    </row>
    <row r="1159" spans="4:4" x14ac:dyDescent="0.25">
      <c r="D1159"/>
    </row>
    <row r="1160" spans="4:4" x14ac:dyDescent="0.25">
      <c r="D1160"/>
    </row>
    <row r="1161" spans="4:4" x14ac:dyDescent="0.25">
      <c r="D1161"/>
    </row>
    <row r="1162" spans="4:4" x14ac:dyDescent="0.25">
      <c r="D1162"/>
    </row>
    <row r="1163" spans="4:4" x14ac:dyDescent="0.25">
      <c r="D1163"/>
    </row>
    <row r="1164" spans="4:4" x14ac:dyDescent="0.25">
      <c r="D1164"/>
    </row>
    <row r="1165" spans="4:4" x14ac:dyDescent="0.25">
      <c r="D1165"/>
    </row>
    <row r="1166" spans="4:4" x14ac:dyDescent="0.25">
      <c r="D1166"/>
    </row>
    <row r="1167" spans="4:4" x14ac:dyDescent="0.25">
      <c r="D1167"/>
    </row>
    <row r="1168" spans="4:4" x14ac:dyDescent="0.25">
      <c r="D1168"/>
    </row>
    <row r="1169" spans="4:4" x14ac:dyDescent="0.25">
      <c r="D1169"/>
    </row>
    <row r="1170" spans="4:4" x14ac:dyDescent="0.25">
      <c r="D1170"/>
    </row>
    <row r="1171" spans="4:4" x14ac:dyDescent="0.25">
      <c r="D1171"/>
    </row>
    <row r="1172" spans="4:4" x14ac:dyDescent="0.25">
      <c r="D1172"/>
    </row>
    <row r="1173" spans="4:4" x14ac:dyDescent="0.25">
      <c r="D1173"/>
    </row>
    <row r="1174" spans="4:4" x14ac:dyDescent="0.25">
      <c r="D1174"/>
    </row>
    <row r="1175" spans="4:4" x14ac:dyDescent="0.25">
      <c r="D1175"/>
    </row>
    <row r="1176" spans="4:4" x14ac:dyDescent="0.25">
      <c r="D1176"/>
    </row>
    <row r="1177" spans="4:4" x14ac:dyDescent="0.25">
      <c r="D1177"/>
    </row>
    <row r="1178" spans="4:4" x14ac:dyDescent="0.25">
      <c r="D1178"/>
    </row>
    <row r="1179" spans="4:4" x14ac:dyDescent="0.25">
      <c r="D1179"/>
    </row>
    <row r="1180" spans="4:4" x14ac:dyDescent="0.25">
      <c r="D1180"/>
    </row>
    <row r="1181" spans="4:4" x14ac:dyDescent="0.25">
      <c r="D1181"/>
    </row>
    <row r="1182" spans="4:4" x14ac:dyDescent="0.25">
      <c r="D1182"/>
    </row>
    <row r="1183" spans="4:4" x14ac:dyDescent="0.25">
      <c r="D1183"/>
    </row>
    <row r="1184" spans="4:4" x14ac:dyDescent="0.25">
      <c r="D1184"/>
    </row>
    <row r="1185" spans="4:4" x14ac:dyDescent="0.25">
      <c r="D1185"/>
    </row>
    <row r="1186" spans="4:4" x14ac:dyDescent="0.25">
      <c r="D1186"/>
    </row>
    <row r="1187" spans="4:4" x14ac:dyDescent="0.25">
      <c r="D1187"/>
    </row>
    <row r="1188" spans="4:4" x14ac:dyDescent="0.25">
      <c r="D1188"/>
    </row>
    <row r="1189" spans="4:4" x14ac:dyDescent="0.25">
      <c r="D1189"/>
    </row>
    <row r="1190" spans="4:4" x14ac:dyDescent="0.25">
      <c r="D1190"/>
    </row>
    <row r="1191" spans="4:4" x14ac:dyDescent="0.25">
      <c r="D1191"/>
    </row>
    <row r="1192" spans="4:4" x14ac:dyDescent="0.25">
      <c r="D1192"/>
    </row>
    <row r="1193" spans="4:4" x14ac:dyDescent="0.25">
      <c r="D1193"/>
    </row>
    <row r="1194" spans="4:4" x14ac:dyDescent="0.25">
      <c r="D1194"/>
    </row>
    <row r="1195" spans="4:4" x14ac:dyDescent="0.25">
      <c r="D1195"/>
    </row>
    <row r="1196" spans="4:4" x14ac:dyDescent="0.25">
      <c r="D1196"/>
    </row>
    <row r="1197" spans="4:4" x14ac:dyDescent="0.25">
      <c r="D1197"/>
    </row>
    <row r="1198" spans="4:4" x14ac:dyDescent="0.25">
      <c r="D1198"/>
    </row>
    <row r="1199" spans="4:4" x14ac:dyDescent="0.25">
      <c r="D1199"/>
    </row>
    <row r="1200" spans="4:4" x14ac:dyDescent="0.25">
      <c r="D1200"/>
    </row>
    <row r="1201" spans="4:4" x14ac:dyDescent="0.25">
      <c r="D1201"/>
    </row>
    <row r="1202" spans="4:4" x14ac:dyDescent="0.25">
      <c r="D1202"/>
    </row>
    <row r="1203" spans="4:4" x14ac:dyDescent="0.25">
      <c r="D1203"/>
    </row>
    <row r="1204" spans="4:4" x14ac:dyDescent="0.25">
      <c r="D1204"/>
    </row>
    <row r="1205" spans="4:4" x14ac:dyDescent="0.25">
      <c r="D1205"/>
    </row>
    <row r="1206" spans="4:4" x14ac:dyDescent="0.25">
      <c r="D1206"/>
    </row>
    <row r="1207" spans="4:4" x14ac:dyDescent="0.25">
      <c r="D1207"/>
    </row>
    <row r="1208" spans="4:4" x14ac:dyDescent="0.25">
      <c r="D1208"/>
    </row>
    <row r="1209" spans="4:4" x14ac:dyDescent="0.25">
      <c r="D1209"/>
    </row>
    <row r="1210" spans="4:4" x14ac:dyDescent="0.25">
      <c r="D1210"/>
    </row>
    <row r="1211" spans="4:4" x14ac:dyDescent="0.25">
      <c r="D1211"/>
    </row>
    <row r="1212" spans="4:4" x14ac:dyDescent="0.25">
      <c r="D1212"/>
    </row>
    <row r="1213" spans="4:4" x14ac:dyDescent="0.25">
      <c r="D1213"/>
    </row>
    <row r="1214" spans="4:4" x14ac:dyDescent="0.25">
      <c r="D1214"/>
    </row>
    <row r="1215" spans="4:4" x14ac:dyDescent="0.25">
      <c r="D1215"/>
    </row>
    <row r="1216" spans="4:4" x14ac:dyDescent="0.25">
      <c r="D1216"/>
    </row>
    <row r="1217" spans="4:4" x14ac:dyDescent="0.25">
      <c r="D1217"/>
    </row>
    <row r="1218" spans="4:4" x14ac:dyDescent="0.25">
      <c r="D1218"/>
    </row>
    <row r="1219" spans="4:4" x14ac:dyDescent="0.25">
      <c r="D1219"/>
    </row>
    <row r="1220" spans="4:4" x14ac:dyDescent="0.25">
      <c r="D1220"/>
    </row>
    <row r="1221" spans="4:4" x14ac:dyDescent="0.25">
      <c r="D1221"/>
    </row>
    <row r="1222" spans="4:4" x14ac:dyDescent="0.25">
      <c r="D1222"/>
    </row>
    <row r="1223" spans="4:4" x14ac:dyDescent="0.25">
      <c r="D1223"/>
    </row>
    <row r="1224" spans="4:4" x14ac:dyDescent="0.25">
      <c r="D1224"/>
    </row>
    <row r="1225" spans="4:4" x14ac:dyDescent="0.25">
      <c r="D1225"/>
    </row>
    <row r="1226" spans="4:4" x14ac:dyDescent="0.25">
      <c r="D1226"/>
    </row>
    <row r="1227" spans="4:4" x14ac:dyDescent="0.25">
      <c r="D1227"/>
    </row>
    <row r="1228" spans="4:4" x14ac:dyDescent="0.25">
      <c r="D1228"/>
    </row>
    <row r="1229" spans="4:4" x14ac:dyDescent="0.25">
      <c r="D1229"/>
    </row>
    <row r="1230" spans="4:4" x14ac:dyDescent="0.25">
      <c r="D1230"/>
    </row>
    <row r="1231" spans="4:4" x14ac:dyDescent="0.25">
      <c r="D1231"/>
    </row>
    <row r="1232" spans="4:4" x14ac:dyDescent="0.25">
      <c r="D1232"/>
    </row>
    <row r="1233" spans="4:4" x14ac:dyDescent="0.25">
      <c r="D1233"/>
    </row>
    <row r="1234" spans="4:4" x14ac:dyDescent="0.25">
      <c r="D1234"/>
    </row>
    <row r="1235" spans="4:4" x14ac:dyDescent="0.25">
      <c r="D1235"/>
    </row>
    <row r="1236" spans="4:4" x14ac:dyDescent="0.25">
      <c r="D1236"/>
    </row>
    <row r="1237" spans="4:4" x14ac:dyDescent="0.25">
      <c r="D1237"/>
    </row>
    <row r="1238" spans="4:4" x14ac:dyDescent="0.25">
      <c r="D1238"/>
    </row>
    <row r="1239" spans="4:4" x14ac:dyDescent="0.25">
      <c r="D1239"/>
    </row>
    <row r="1240" spans="4:4" x14ac:dyDescent="0.25">
      <c r="D1240"/>
    </row>
    <row r="1241" spans="4:4" x14ac:dyDescent="0.25">
      <c r="D1241"/>
    </row>
    <row r="1242" spans="4:4" x14ac:dyDescent="0.25">
      <c r="D1242"/>
    </row>
    <row r="1243" spans="4:4" x14ac:dyDescent="0.25">
      <c r="D1243"/>
    </row>
    <row r="1244" spans="4:4" x14ac:dyDescent="0.25">
      <c r="D1244"/>
    </row>
    <row r="1245" spans="4:4" x14ac:dyDescent="0.25">
      <c r="D1245"/>
    </row>
    <row r="1246" spans="4:4" x14ac:dyDescent="0.25">
      <c r="D1246"/>
    </row>
    <row r="1247" spans="4:4" x14ac:dyDescent="0.25">
      <c r="D1247"/>
    </row>
    <row r="1248" spans="4:4" x14ac:dyDescent="0.25">
      <c r="D1248"/>
    </row>
    <row r="1249" spans="4:4" x14ac:dyDescent="0.25">
      <c r="D1249"/>
    </row>
    <row r="1250" spans="4:4" x14ac:dyDescent="0.25">
      <c r="D1250"/>
    </row>
    <row r="1251" spans="4:4" x14ac:dyDescent="0.25">
      <c r="D1251"/>
    </row>
    <row r="1252" spans="4:4" x14ac:dyDescent="0.25">
      <c r="D1252"/>
    </row>
    <row r="1253" spans="4:4" x14ac:dyDescent="0.25">
      <c r="D1253"/>
    </row>
    <row r="1254" spans="4:4" x14ac:dyDescent="0.25">
      <c r="D1254"/>
    </row>
    <row r="1255" spans="4:4" x14ac:dyDescent="0.25">
      <c r="D1255"/>
    </row>
    <row r="1256" spans="4:4" x14ac:dyDescent="0.25">
      <c r="D1256"/>
    </row>
    <row r="1257" spans="4:4" x14ac:dyDescent="0.25">
      <c r="D1257"/>
    </row>
    <row r="1258" spans="4:4" x14ac:dyDescent="0.25">
      <c r="D1258"/>
    </row>
    <row r="1259" spans="4:4" x14ac:dyDescent="0.25">
      <c r="D1259"/>
    </row>
    <row r="1260" spans="4:4" x14ac:dyDescent="0.25">
      <c r="D1260"/>
    </row>
    <row r="1261" spans="4:4" x14ac:dyDescent="0.25">
      <c r="D1261"/>
    </row>
    <row r="1262" spans="4:4" x14ac:dyDescent="0.25">
      <c r="D1262"/>
    </row>
    <row r="1263" spans="4:4" x14ac:dyDescent="0.25">
      <c r="D1263"/>
    </row>
    <row r="1264" spans="4:4" x14ac:dyDescent="0.25">
      <c r="D1264"/>
    </row>
    <row r="1265" spans="4:4" x14ac:dyDescent="0.25">
      <c r="D1265"/>
    </row>
    <row r="1266" spans="4:4" x14ac:dyDescent="0.25">
      <c r="D1266"/>
    </row>
    <row r="1267" spans="4:4" x14ac:dyDescent="0.25">
      <c r="D1267"/>
    </row>
    <row r="1268" spans="4:4" x14ac:dyDescent="0.25">
      <c r="D1268"/>
    </row>
    <row r="1269" spans="4:4" x14ac:dyDescent="0.25">
      <c r="D1269"/>
    </row>
    <row r="1270" spans="4:4" x14ac:dyDescent="0.25">
      <c r="D1270"/>
    </row>
    <row r="1271" spans="4:4" x14ac:dyDescent="0.25">
      <c r="D1271"/>
    </row>
    <row r="1272" spans="4:4" x14ac:dyDescent="0.25">
      <c r="D1272"/>
    </row>
    <row r="1273" spans="4:4" x14ac:dyDescent="0.25">
      <c r="D1273"/>
    </row>
    <row r="1274" spans="4:4" x14ac:dyDescent="0.25">
      <c r="D1274"/>
    </row>
    <row r="1275" spans="4:4" x14ac:dyDescent="0.25">
      <c r="D1275"/>
    </row>
    <row r="1276" spans="4:4" x14ac:dyDescent="0.25">
      <c r="D1276"/>
    </row>
    <row r="1277" spans="4:4" x14ac:dyDescent="0.25">
      <c r="D1277"/>
    </row>
    <row r="1278" spans="4:4" x14ac:dyDescent="0.25">
      <c r="D1278"/>
    </row>
    <row r="1279" spans="4:4" x14ac:dyDescent="0.25">
      <c r="D1279"/>
    </row>
    <row r="1280" spans="4:4" x14ac:dyDescent="0.25">
      <c r="D1280"/>
    </row>
    <row r="1281" spans="4:4" x14ac:dyDescent="0.25">
      <c r="D1281"/>
    </row>
    <row r="1282" spans="4:4" x14ac:dyDescent="0.25">
      <c r="D1282"/>
    </row>
    <row r="1283" spans="4:4" x14ac:dyDescent="0.25">
      <c r="D1283"/>
    </row>
    <row r="1284" spans="4:4" x14ac:dyDescent="0.25">
      <c r="D1284"/>
    </row>
    <row r="1285" spans="4:4" x14ac:dyDescent="0.25">
      <c r="D1285"/>
    </row>
    <row r="1286" spans="4:4" x14ac:dyDescent="0.25">
      <c r="D1286"/>
    </row>
    <row r="1287" spans="4:4" x14ac:dyDescent="0.25">
      <c r="D1287"/>
    </row>
    <row r="1288" spans="4:4" x14ac:dyDescent="0.25">
      <c r="D1288"/>
    </row>
    <row r="1289" spans="4:4" x14ac:dyDescent="0.25">
      <c r="D1289"/>
    </row>
    <row r="1290" spans="4:4" x14ac:dyDescent="0.25">
      <c r="D1290"/>
    </row>
    <row r="1291" spans="4:4" x14ac:dyDescent="0.25">
      <c r="D1291"/>
    </row>
    <row r="1292" spans="4:4" x14ac:dyDescent="0.25">
      <c r="D1292"/>
    </row>
    <row r="1293" spans="4:4" x14ac:dyDescent="0.25">
      <c r="D1293"/>
    </row>
    <row r="1294" spans="4:4" x14ac:dyDescent="0.25">
      <c r="D1294"/>
    </row>
    <row r="1295" spans="4:4" x14ac:dyDescent="0.25">
      <c r="D1295"/>
    </row>
    <row r="1296" spans="4:4" x14ac:dyDescent="0.25">
      <c r="D1296"/>
    </row>
    <row r="1297" spans="4:4" x14ac:dyDescent="0.25">
      <c r="D1297"/>
    </row>
    <row r="1298" spans="4:4" x14ac:dyDescent="0.25">
      <c r="D1298"/>
    </row>
    <row r="1299" spans="4:4" x14ac:dyDescent="0.25">
      <c r="D1299"/>
    </row>
    <row r="1300" spans="4:4" x14ac:dyDescent="0.25">
      <c r="D1300"/>
    </row>
    <row r="1301" spans="4:4" x14ac:dyDescent="0.25">
      <c r="D1301"/>
    </row>
    <row r="1302" spans="4:4" x14ac:dyDescent="0.25">
      <c r="D1302"/>
    </row>
    <row r="1303" spans="4:4" x14ac:dyDescent="0.25">
      <c r="D1303"/>
    </row>
    <row r="1304" spans="4:4" x14ac:dyDescent="0.25">
      <c r="D1304"/>
    </row>
    <row r="1305" spans="4:4" x14ac:dyDescent="0.25">
      <c r="D1305"/>
    </row>
    <row r="1306" spans="4:4" x14ac:dyDescent="0.25">
      <c r="D1306"/>
    </row>
    <row r="1307" spans="4:4" x14ac:dyDescent="0.25">
      <c r="D1307"/>
    </row>
    <row r="1308" spans="4:4" x14ac:dyDescent="0.25">
      <c r="D1308"/>
    </row>
    <row r="1309" spans="4:4" x14ac:dyDescent="0.25">
      <c r="D1309"/>
    </row>
    <row r="1310" spans="4:4" x14ac:dyDescent="0.25">
      <c r="D1310"/>
    </row>
    <row r="1311" spans="4:4" x14ac:dyDescent="0.25">
      <c r="D1311"/>
    </row>
    <row r="1312" spans="4:4" x14ac:dyDescent="0.25">
      <c r="D1312"/>
    </row>
    <row r="1313" spans="4:4" x14ac:dyDescent="0.25">
      <c r="D1313"/>
    </row>
    <row r="1314" spans="4:4" x14ac:dyDescent="0.25">
      <c r="D1314"/>
    </row>
    <row r="1315" spans="4:4" x14ac:dyDescent="0.25">
      <c r="D1315"/>
    </row>
    <row r="1316" spans="4:4" x14ac:dyDescent="0.25">
      <c r="D1316"/>
    </row>
    <row r="1317" spans="4:4" x14ac:dyDescent="0.25">
      <c r="D1317"/>
    </row>
    <row r="1318" spans="4:4" x14ac:dyDescent="0.25">
      <c r="D1318"/>
    </row>
    <row r="1319" spans="4:4" x14ac:dyDescent="0.25">
      <c r="D1319"/>
    </row>
    <row r="1320" spans="4:4" x14ac:dyDescent="0.25">
      <c r="D1320"/>
    </row>
    <row r="1321" spans="4:4" x14ac:dyDescent="0.25">
      <c r="D1321"/>
    </row>
    <row r="1322" spans="4:4" x14ac:dyDescent="0.25">
      <c r="D1322"/>
    </row>
    <row r="1323" spans="4:4" x14ac:dyDescent="0.25">
      <c r="D1323"/>
    </row>
    <row r="1324" spans="4:4" x14ac:dyDescent="0.25">
      <c r="D1324"/>
    </row>
    <row r="1325" spans="4:4" x14ac:dyDescent="0.25">
      <c r="D1325"/>
    </row>
    <row r="1326" spans="4:4" x14ac:dyDescent="0.25">
      <c r="D1326"/>
    </row>
    <row r="1327" spans="4:4" x14ac:dyDescent="0.25">
      <c r="D1327"/>
    </row>
    <row r="1328" spans="4:4" x14ac:dyDescent="0.25">
      <c r="D1328"/>
    </row>
    <row r="1329" spans="4:4" x14ac:dyDescent="0.25">
      <c r="D1329"/>
    </row>
    <row r="1330" spans="4:4" x14ac:dyDescent="0.25">
      <c r="D1330"/>
    </row>
    <row r="1331" spans="4:4" x14ac:dyDescent="0.25">
      <c r="D1331"/>
    </row>
    <row r="1332" spans="4:4" x14ac:dyDescent="0.25">
      <c r="D1332"/>
    </row>
    <row r="1333" spans="4:4" x14ac:dyDescent="0.25">
      <c r="D1333"/>
    </row>
    <row r="1334" spans="4:4" x14ac:dyDescent="0.25">
      <c r="D1334"/>
    </row>
    <row r="1335" spans="4:4" x14ac:dyDescent="0.25">
      <c r="D1335"/>
    </row>
    <row r="1336" spans="4:4" x14ac:dyDescent="0.25">
      <c r="D1336"/>
    </row>
    <row r="1337" spans="4:4" x14ac:dyDescent="0.25">
      <c r="D1337"/>
    </row>
    <row r="1338" spans="4:4" x14ac:dyDescent="0.25">
      <c r="D1338"/>
    </row>
    <row r="1339" spans="4:4" x14ac:dyDescent="0.25">
      <c r="D1339"/>
    </row>
    <row r="1340" spans="4:4" x14ac:dyDescent="0.25">
      <c r="D1340"/>
    </row>
    <row r="1341" spans="4:4" x14ac:dyDescent="0.25">
      <c r="D1341"/>
    </row>
    <row r="1342" spans="4:4" x14ac:dyDescent="0.25">
      <c r="D1342"/>
    </row>
    <row r="1343" spans="4:4" x14ac:dyDescent="0.25">
      <c r="D1343"/>
    </row>
    <row r="1344" spans="4:4" x14ac:dyDescent="0.25">
      <c r="D1344"/>
    </row>
    <row r="1345" spans="4:4" x14ac:dyDescent="0.25">
      <c r="D1345"/>
    </row>
    <row r="1346" spans="4:4" x14ac:dyDescent="0.25">
      <c r="D1346"/>
    </row>
    <row r="1347" spans="4:4" x14ac:dyDescent="0.25">
      <c r="D1347"/>
    </row>
    <row r="1348" spans="4:4" x14ac:dyDescent="0.25">
      <c r="D1348"/>
    </row>
    <row r="1349" spans="4:4" x14ac:dyDescent="0.25">
      <c r="D1349"/>
    </row>
    <row r="1350" spans="4:4" x14ac:dyDescent="0.25">
      <c r="D1350"/>
    </row>
    <row r="1351" spans="4:4" x14ac:dyDescent="0.25">
      <c r="D1351"/>
    </row>
    <row r="1352" spans="4:4" x14ac:dyDescent="0.25">
      <c r="D1352"/>
    </row>
    <row r="1353" spans="4:4" x14ac:dyDescent="0.25">
      <c r="D1353"/>
    </row>
    <row r="1354" spans="4:4" x14ac:dyDescent="0.25">
      <c r="D1354"/>
    </row>
    <row r="1355" spans="4:4" x14ac:dyDescent="0.25">
      <c r="D1355"/>
    </row>
    <row r="1356" spans="4:4" x14ac:dyDescent="0.25">
      <c r="D1356"/>
    </row>
    <row r="1357" spans="4:4" x14ac:dyDescent="0.25">
      <c r="D1357"/>
    </row>
    <row r="1358" spans="4:4" x14ac:dyDescent="0.25">
      <c r="D1358"/>
    </row>
    <row r="1359" spans="4:4" x14ac:dyDescent="0.25">
      <c r="D1359"/>
    </row>
    <row r="1360" spans="4:4" x14ac:dyDescent="0.25">
      <c r="D1360"/>
    </row>
    <row r="1361" spans="4:4" x14ac:dyDescent="0.25">
      <c r="D1361"/>
    </row>
    <row r="1362" spans="4:4" x14ac:dyDescent="0.25">
      <c r="D1362"/>
    </row>
    <row r="1363" spans="4:4" x14ac:dyDescent="0.25">
      <c r="D1363"/>
    </row>
    <row r="1364" spans="4:4" x14ac:dyDescent="0.25">
      <c r="D1364"/>
    </row>
    <row r="1365" spans="4:4" x14ac:dyDescent="0.25">
      <c r="D1365"/>
    </row>
    <row r="1366" spans="4:4" x14ac:dyDescent="0.25">
      <c r="D1366"/>
    </row>
    <row r="1367" spans="4:4" x14ac:dyDescent="0.25">
      <c r="D1367"/>
    </row>
    <row r="1368" spans="4:4" x14ac:dyDescent="0.25">
      <c r="D1368"/>
    </row>
    <row r="1369" spans="4:4" x14ac:dyDescent="0.25">
      <c r="D1369"/>
    </row>
    <row r="1370" spans="4:4" x14ac:dyDescent="0.25">
      <c r="D1370"/>
    </row>
    <row r="1371" spans="4:4" x14ac:dyDescent="0.25">
      <c r="D1371"/>
    </row>
    <row r="1372" spans="4:4" x14ac:dyDescent="0.25">
      <c r="D1372"/>
    </row>
    <row r="1373" spans="4:4" x14ac:dyDescent="0.25">
      <c r="D1373"/>
    </row>
    <row r="1374" spans="4:4" x14ac:dyDescent="0.25">
      <c r="D1374"/>
    </row>
    <row r="1375" spans="4:4" x14ac:dyDescent="0.25">
      <c r="D1375"/>
    </row>
    <row r="1376" spans="4:4" x14ac:dyDescent="0.25">
      <c r="D1376"/>
    </row>
    <row r="1377" spans="4:4" x14ac:dyDescent="0.25">
      <c r="D1377"/>
    </row>
    <row r="1378" spans="4:4" x14ac:dyDescent="0.25">
      <c r="D1378"/>
    </row>
    <row r="1379" spans="4:4" x14ac:dyDescent="0.25">
      <c r="D1379"/>
    </row>
    <row r="1380" spans="4:4" x14ac:dyDescent="0.25">
      <c r="D1380"/>
    </row>
    <row r="1381" spans="4:4" x14ac:dyDescent="0.25">
      <c r="D1381"/>
    </row>
    <row r="1382" spans="4:4" x14ac:dyDescent="0.25">
      <c r="D1382"/>
    </row>
    <row r="1383" spans="4:4" x14ac:dyDescent="0.25">
      <c r="D1383"/>
    </row>
    <row r="1384" spans="4:4" x14ac:dyDescent="0.25">
      <c r="D1384"/>
    </row>
    <row r="1385" spans="4:4" x14ac:dyDescent="0.25">
      <c r="D1385"/>
    </row>
    <row r="1386" spans="4:4" x14ac:dyDescent="0.25">
      <c r="D1386"/>
    </row>
    <row r="1387" spans="4:4" x14ac:dyDescent="0.25">
      <c r="D1387"/>
    </row>
    <row r="1388" spans="4:4" x14ac:dyDescent="0.25">
      <c r="D1388"/>
    </row>
    <row r="1389" spans="4:4" x14ac:dyDescent="0.25">
      <c r="D1389"/>
    </row>
    <row r="1390" spans="4:4" x14ac:dyDescent="0.25">
      <c r="D1390"/>
    </row>
    <row r="1391" spans="4:4" x14ac:dyDescent="0.25">
      <c r="D1391"/>
    </row>
    <row r="1392" spans="4:4" x14ac:dyDescent="0.25">
      <c r="D1392"/>
    </row>
    <row r="1393" spans="4:4" x14ac:dyDescent="0.25">
      <c r="D1393"/>
    </row>
    <row r="1394" spans="4:4" x14ac:dyDescent="0.25">
      <c r="D1394"/>
    </row>
    <row r="1395" spans="4:4" x14ac:dyDescent="0.25">
      <c r="D1395"/>
    </row>
    <row r="1396" spans="4:4" x14ac:dyDescent="0.25">
      <c r="D1396"/>
    </row>
    <row r="1397" spans="4:4" x14ac:dyDescent="0.25">
      <c r="D1397"/>
    </row>
    <row r="1398" spans="4:4" x14ac:dyDescent="0.25">
      <c r="D1398"/>
    </row>
    <row r="1399" spans="4:4" x14ac:dyDescent="0.25">
      <c r="D1399"/>
    </row>
    <row r="1400" spans="4:4" x14ac:dyDescent="0.25">
      <c r="D1400"/>
    </row>
    <row r="1401" spans="4:4" x14ac:dyDescent="0.25">
      <c r="D1401"/>
    </row>
    <row r="1402" spans="4:4" x14ac:dyDescent="0.25">
      <c r="D1402"/>
    </row>
    <row r="1403" spans="4:4" x14ac:dyDescent="0.25">
      <c r="D1403"/>
    </row>
    <row r="1404" spans="4:4" x14ac:dyDescent="0.25">
      <c r="D1404"/>
    </row>
    <row r="1405" spans="4:4" x14ac:dyDescent="0.25">
      <c r="D1405"/>
    </row>
    <row r="1406" spans="4:4" x14ac:dyDescent="0.25">
      <c r="D1406"/>
    </row>
    <row r="1407" spans="4:4" x14ac:dyDescent="0.25">
      <c r="D1407"/>
    </row>
    <row r="1408" spans="4:4" x14ac:dyDescent="0.25">
      <c r="D1408"/>
    </row>
    <row r="1409" spans="4:4" x14ac:dyDescent="0.25">
      <c r="D1409"/>
    </row>
    <row r="1410" spans="4:4" x14ac:dyDescent="0.25">
      <c r="D1410"/>
    </row>
    <row r="1411" spans="4:4" x14ac:dyDescent="0.25">
      <c r="D1411"/>
    </row>
    <row r="1412" spans="4:4" x14ac:dyDescent="0.25">
      <c r="D1412"/>
    </row>
    <row r="1413" spans="4:4" x14ac:dyDescent="0.25">
      <c r="D1413"/>
    </row>
    <row r="1414" spans="4:4" x14ac:dyDescent="0.25">
      <c r="D1414"/>
    </row>
    <row r="1415" spans="4:4" x14ac:dyDescent="0.25">
      <c r="D1415"/>
    </row>
    <row r="1416" spans="4:4" x14ac:dyDescent="0.25">
      <c r="D1416"/>
    </row>
    <row r="1417" spans="4:4" x14ac:dyDescent="0.25">
      <c r="D1417"/>
    </row>
    <row r="1418" spans="4:4" x14ac:dyDescent="0.25">
      <c r="D1418"/>
    </row>
    <row r="1419" spans="4:4" x14ac:dyDescent="0.25">
      <c r="D1419"/>
    </row>
    <row r="1420" spans="4:4" x14ac:dyDescent="0.25">
      <c r="D1420"/>
    </row>
    <row r="1421" spans="4:4" x14ac:dyDescent="0.25">
      <c r="D1421"/>
    </row>
    <row r="1422" spans="4:4" x14ac:dyDescent="0.25">
      <c r="D1422"/>
    </row>
    <row r="1423" spans="4:4" x14ac:dyDescent="0.25">
      <c r="D1423"/>
    </row>
    <row r="1424" spans="4:4" x14ac:dyDescent="0.25">
      <c r="D1424"/>
    </row>
    <row r="1425" spans="4:4" x14ac:dyDescent="0.25">
      <c r="D1425"/>
    </row>
    <row r="1426" spans="4:4" x14ac:dyDescent="0.25">
      <c r="D1426"/>
    </row>
    <row r="1427" spans="4:4" x14ac:dyDescent="0.25">
      <c r="D1427"/>
    </row>
    <row r="1428" spans="4:4" x14ac:dyDescent="0.25">
      <c r="D1428"/>
    </row>
    <row r="1429" spans="4:4" x14ac:dyDescent="0.25">
      <c r="D1429"/>
    </row>
    <row r="1430" spans="4:4" x14ac:dyDescent="0.25">
      <c r="D1430"/>
    </row>
    <row r="1431" spans="4:4" x14ac:dyDescent="0.25">
      <c r="D1431"/>
    </row>
    <row r="1432" spans="4:4" x14ac:dyDescent="0.25">
      <c r="D1432"/>
    </row>
    <row r="1433" spans="4:4" x14ac:dyDescent="0.25">
      <c r="D1433"/>
    </row>
    <row r="1434" spans="4:4" x14ac:dyDescent="0.25">
      <c r="D1434"/>
    </row>
    <row r="1435" spans="4:4" x14ac:dyDescent="0.25">
      <c r="D1435"/>
    </row>
    <row r="1436" spans="4:4" x14ac:dyDescent="0.25">
      <c r="D1436"/>
    </row>
    <row r="1437" spans="4:4" x14ac:dyDescent="0.25">
      <c r="D1437"/>
    </row>
    <row r="1438" spans="4:4" x14ac:dyDescent="0.25">
      <c r="D1438"/>
    </row>
    <row r="1439" spans="4:4" x14ac:dyDescent="0.25">
      <c r="D1439"/>
    </row>
    <row r="1440" spans="4:4" x14ac:dyDescent="0.25">
      <c r="D1440"/>
    </row>
    <row r="1441" spans="4:4" x14ac:dyDescent="0.25">
      <c r="D1441"/>
    </row>
    <row r="1442" spans="4:4" x14ac:dyDescent="0.25">
      <c r="D1442"/>
    </row>
    <row r="1443" spans="4:4" x14ac:dyDescent="0.25">
      <c r="D1443"/>
    </row>
    <row r="1444" spans="4:4" x14ac:dyDescent="0.25">
      <c r="D1444"/>
    </row>
    <row r="1445" spans="4:4" x14ac:dyDescent="0.25">
      <c r="D1445"/>
    </row>
    <row r="1446" spans="4:4" x14ac:dyDescent="0.25">
      <c r="D1446"/>
    </row>
    <row r="1447" spans="4:4" x14ac:dyDescent="0.25">
      <c r="D1447"/>
    </row>
    <row r="1448" spans="4:4" x14ac:dyDescent="0.25">
      <c r="D1448"/>
    </row>
    <row r="1449" spans="4:4" x14ac:dyDescent="0.25">
      <c r="D1449"/>
    </row>
    <row r="1450" spans="4:4" x14ac:dyDescent="0.25">
      <c r="D1450"/>
    </row>
    <row r="1451" spans="4:4" x14ac:dyDescent="0.25">
      <c r="D1451"/>
    </row>
    <row r="1452" spans="4:4" x14ac:dyDescent="0.25">
      <c r="D1452"/>
    </row>
    <row r="1453" spans="4:4" x14ac:dyDescent="0.25">
      <c r="D1453"/>
    </row>
    <row r="1454" spans="4:4" x14ac:dyDescent="0.25">
      <c r="D1454"/>
    </row>
    <row r="1455" spans="4:4" x14ac:dyDescent="0.25">
      <c r="D1455"/>
    </row>
    <row r="1456" spans="4:4" x14ac:dyDescent="0.25">
      <c r="D1456"/>
    </row>
    <row r="1457" spans="4:4" x14ac:dyDescent="0.25">
      <c r="D1457"/>
    </row>
    <row r="1458" spans="4:4" x14ac:dyDescent="0.25">
      <c r="D1458"/>
    </row>
    <row r="1459" spans="4:4" x14ac:dyDescent="0.25">
      <c r="D1459"/>
    </row>
    <row r="1460" spans="4:4" x14ac:dyDescent="0.25">
      <c r="D1460"/>
    </row>
    <row r="1461" spans="4:4" x14ac:dyDescent="0.25">
      <c r="D1461"/>
    </row>
    <row r="1462" spans="4:4" x14ac:dyDescent="0.25">
      <c r="D1462"/>
    </row>
    <row r="1463" spans="4:4" x14ac:dyDescent="0.25">
      <c r="D1463"/>
    </row>
    <row r="1464" spans="4:4" x14ac:dyDescent="0.25">
      <c r="D1464"/>
    </row>
    <row r="1465" spans="4:4" x14ac:dyDescent="0.25">
      <c r="D1465"/>
    </row>
    <row r="1466" spans="4:4" x14ac:dyDescent="0.25">
      <c r="D1466"/>
    </row>
    <row r="1467" spans="4:4" x14ac:dyDescent="0.25">
      <c r="D1467"/>
    </row>
    <row r="1468" spans="4:4" x14ac:dyDescent="0.25">
      <c r="D1468"/>
    </row>
    <row r="1469" spans="4:4" x14ac:dyDescent="0.25">
      <c r="D1469"/>
    </row>
    <row r="1470" spans="4:4" x14ac:dyDescent="0.25">
      <c r="D1470"/>
    </row>
    <row r="1471" spans="4:4" x14ac:dyDescent="0.25">
      <c r="D1471"/>
    </row>
    <row r="1472" spans="4:4" x14ac:dyDescent="0.25">
      <c r="D1472"/>
    </row>
    <row r="1473" spans="4:4" x14ac:dyDescent="0.25">
      <c r="D1473"/>
    </row>
    <row r="1474" spans="4:4" x14ac:dyDescent="0.25">
      <c r="D1474"/>
    </row>
    <row r="1475" spans="4:4" x14ac:dyDescent="0.25">
      <c r="D1475"/>
    </row>
    <row r="1476" spans="4:4" x14ac:dyDescent="0.25">
      <c r="D1476"/>
    </row>
    <row r="1477" spans="4:4" x14ac:dyDescent="0.25">
      <c r="D1477"/>
    </row>
    <row r="1478" spans="4:4" x14ac:dyDescent="0.25">
      <c r="D1478"/>
    </row>
    <row r="1479" spans="4:4" x14ac:dyDescent="0.25">
      <c r="D1479"/>
    </row>
    <row r="1480" spans="4:4" x14ac:dyDescent="0.25">
      <c r="D1480"/>
    </row>
    <row r="1481" spans="4:4" x14ac:dyDescent="0.25">
      <c r="D1481"/>
    </row>
    <row r="1482" spans="4:4" x14ac:dyDescent="0.25">
      <c r="D1482"/>
    </row>
    <row r="1483" spans="4:4" x14ac:dyDescent="0.25">
      <c r="D1483"/>
    </row>
    <row r="1484" spans="4:4" x14ac:dyDescent="0.25">
      <c r="D1484"/>
    </row>
    <row r="1485" spans="4:4" x14ac:dyDescent="0.25">
      <c r="D1485"/>
    </row>
    <row r="1486" spans="4:4" x14ac:dyDescent="0.25">
      <c r="D1486"/>
    </row>
    <row r="1487" spans="4:4" x14ac:dyDescent="0.25">
      <c r="D1487"/>
    </row>
    <row r="1488" spans="4:4" x14ac:dyDescent="0.25">
      <c r="D1488"/>
    </row>
    <row r="1489" spans="4:4" x14ac:dyDescent="0.25">
      <c r="D1489"/>
    </row>
    <row r="1490" spans="4:4" x14ac:dyDescent="0.25">
      <c r="D1490"/>
    </row>
    <row r="1491" spans="4:4" x14ac:dyDescent="0.25">
      <c r="D1491"/>
    </row>
    <row r="1492" spans="4:4" x14ac:dyDescent="0.25">
      <c r="D1492"/>
    </row>
    <row r="1493" spans="4:4" x14ac:dyDescent="0.25">
      <c r="D1493"/>
    </row>
    <row r="1494" spans="4:4" x14ac:dyDescent="0.25">
      <c r="D1494"/>
    </row>
    <row r="1495" spans="4:4" x14ac:dyDescent="0.25">
      <c r="D1495"/>
    </row>
    <row r="1496" spans="4:4" x14ac:dyDescent="0.25">
      <c r="D1496"/>
    </row>
    <row r="1497" spans="4:4" x14ac:dyDescent="0.25">
      <c r="D1497"/>
    </row>
    <row r="1498" spans="4:4" x14ac:dyDescent="0.25">
      <c r="D1498"/>
    </row>
    <row r="1499" spans="4:4" x14ac:dyDescent="0.25">
      <c r="D1499"/>
    </row>
    <row r="1500" spans="4:4" x14ac:dyDescent="0.25">
      <c r="D1500"/>
    </row>
    <row r="1501" spans="4:4" x14ac:dyDescent="0.25">
      <c r="D1501"/>
    </row>
    <row r="1502" spans="4:4" x14ac:dyDescent="0.25">
      <c r="D1502"/>
    </row>
    <row r="1503" spans="4:4" x14ac:dyDescent="0.25">
      <c r="D1503"/>
    </row>
    <row r="1504" spans="4:4" x14ac:dyDescent="0.25">
      <c r="D1504"/>
    </row>
    <row r="1505" spans="4:4" x14ac:dyDescent="0.25">
      <c r="D1505"/>
    </row>
    <row r="1506" spans="4:4" x14ac:dyDescent="0.25">
      <c r="D1506"/>
    </row>
    <row r="1507" spans="4:4" x14ac:dyDescent="0.25">
      <c r="D1507"/>
    </row>
    <row r="1508" spans="4:4" x14ac:dyDescent="0.25">
      <c r="D1508"/>
    </row>
    <row r="1509" spans="4:4" x14ac:dyDescent="0.25">
      <c r="D1509"/>
    </row>
    <row r="1510" spans="4:4" x14ac:dyDescent="0.25">
      <c r="D1510"/>
    </row>
    <row r="1511" spans="4:4" x14ac:dyDescent="0.25">
      <c r="D1511"/>
    </row>
    <row r="1512" spans="4:4" x14ac:dyDescent="0.25">
      <c r="D1512"/>
    </row>
    <row r="1513" spans="4:4" x14ac:dyDescent="0.25">
      <c r="D1513"/>
    </row>
    <row r="1514" spans="4:4" x14ac:dyDescent="0.25">
      <c r="D1514"/>
    </row>
    <row r="1515" spans="4:4" x14ac:dyDescent="0.25">
      <c r="D1515"/>
    </row>
    <row r="1516" spans="4:4" x14ac:dyDescent="0.25">
      <c r="D1516"/>
    </row>
    <row r="1517" spans="4:4" x14ac:dyDescent="0.25">
      <c r="D1517"/>
    </row>
    <row r="1518" spans="4:4" x14ac:dyDescent="0.25">
      <c r="D1518"/>
    </row>
    <row r="1519" spans="4:4" x14ac:dyDescent="0.25">
      <c r="D1519"/>
    </row>
    <row r="1520" spans="4:4" x14ac:dyDescent="0.25">
      <c r="D1520"/>
    </row>
    <row r="1521" spans="4:4" x14ac:dyDescent="0.25">
      <c r="D1521"/>
    </row>
    <row r="1522" spans="4:4" x14ac:dyDescent="0.25">
      <c r="D1522"/>
    </row>
    <row r="1523" spans="4:4" x14ac:dyDescent="0.25">
      <c r="D1523"/>
    </row>
    <row r="1524" spans="4:4" x14ac:dyDescent="0.25">
      <c r="D1524"/>
    </row>
    <row r="1525" spans="4:4" x14ac:dyDescent="0.25">
      <c r="D1525"/>
    </row>
    <row r="1526" spans="4:4" x14ac:dyDescent="0.25">
      <c r="D1526"/>
    </row>
    <row r="1527" spans="4:4" x14ac:dyDescent="0.25">
      <c r="D1527"/>
    </row>
    <row r="1528" spans="4:4" x14ac:dyDescent="0.25">
      <c r="D1528"/>
    </row>
    <row r="1529" spans="4:4" x14ac:dyDescent="0.25">
      <c r="D1529"/>
    </row>
    <row r="1530" spans="4:4" x14ac:dyDescent="0.25">
      <c r="D1530"/>
    </row>
    <row r="1531" spans="4:4" x14ac:dyDescent="0.25">
      <c r="D1531"/>
    </row>
    <row r="1532" spans="4:4" x14ac:dyDescent="0.25">
      <c r="D1532"/>
    </row>
    <row r="1533" spans="4:4" x14ac:dyDescent="0.25">
      <c r="D1533"/>
    </row>
    <row r="1534" spans="4:4" x14ac:dyDescent="0.25">
      <c r="D1534"/>
    </row>
    <row r="1535" spans="4:4" x14ac:dyDescent="0.25">
      <c r="D1535"/>
    </row>
    <row r="1536" spans="4:4" x14ac:dyDescent="0.25">
      <c r="D1536"/>
    </row>
    <row r="1537" spans="4:4" x14ac:dyDescent="0.25">
      <c r="D1537"/>
    </row>
    <row r="1538" spans="4:4" x14ac:dyDescent="0.25">
      <c r="D1538"/>
    </row>
    <row r="1539" spans="4:4" x14ac:dyDescent="0.25">
      <c r="D1539"/>
    </row>
    <row r="1540" spans="4:4" x14ac:dyDescent="0.25">
      <c r="D1540"/>
    </row>
    <row r="1541" spans="4:4" x14ac:dyDescent="0.25">
      <c r="D1541"/>
    </row>
    <row r="1542" spans="4:4" x14ac:dyDescent="0.25">
      <c r="D1542"/>
    </row>
    <row r="1543" spans="4:4" x14ac:dyDescent="0.25">
      <c r="D1543"/>
    </row>
    <row r="1544" spans="4:4" x14ac:dyDescent="0.25">
      <c r="D1544"/>
    </row>
    <row r="1545" spans="4:4" x14ac:dyDescent="0.25">
      <c r="D1545"/>
    </row>
    <row r="1546" spans="4:4" x14ac:dyDescent="0.25">
      <c r="D1546"/>
    </row>
    <row r="1547" spans="4:4" x14ac:dyDescent="0.25">
      <c r="D1547"/>
    </row>
    <row r="1548" spans="4:4" x14ac:dyDescent="0.25">
      <c r="D1548"/>
    </row>
    <row r="1549" spans="4:4" x14ac:dyDescent="0.25">
      <c r="D1549"/>
    </row>
    <row r="1550" spans="4:4" x14ac:dyDescent="0.25">
      <c r="D1550"/>
    </row>
    <row r="1551" spans="4:4" x14ac:dyDescent="0.25">
      <c r="D1551"/>
    </row>
    <row r="1552" spans="4:4" x14ac:dyDescent="0.25">
      <c r="D1552"/>
    </row>
    <row r="1553" spans="4:4" x14ac:dyDescent="0.25">
      <c r="D1553"/>
    </row>
    <row r="1554" spans="4:4" x14ac:dyDescent="0.25">
      <c r="D1554"/>
    </row>
    <row r="1555" spans="4:4" x14ac:dyDescent="0.25">
      <c r="D1555"/>
    </row>
    <row r="1556" spans="4:4" x14ac:dyDescent="0.25">
      <c r="D1556"/>
    </row>
    <row r="1557" spans="4:4" x14ac:dyDescent="0.25">
      <c r="D1557"/>
    </row>
    <row r="1558" spans="4:4" x14ac:dyDescent="0.25">
      <c r="D1558"/>
    </row>
    <row r="1559" spans="4:4" x14ac:dyDescent="0.25">
      <c r="D1559"/>
    </row>
    <row r="1560" spans="4:4" x14ac:dyDescent="0.25">
      <c r="D1560"/>
    </row>
    <row r="1561" spans="4:4" x14ac:dyDescent="0.25">
      <c r="D1561"/>
    </row>
    <row r="1562" spans="4:4" x14ac:dyDescent="0.25">
      <c r="D1562"/>
    </row>
    <row r="1563" spans="4:4" x14ac:dyDescent="0.25">
      <c r="D1563"/>
    </row>
    <row r="1564" spans="4:4" x14ac:dyDescent="0.25">
      <c r="D1564"/>
    </row>
    <row r="1565" spans="4:4" x14ac:dyDescent="0.25">
      <c r="D1565"/>
    </row>
    <row r="1566" spans="4:4" x14ac:dyDescent="0.25">
      <c r="D1566"/>
    </row>
    <row r="1567" spans="4:4" x14ac:dyDescent="0.25">
      <c r="D1567"/>
    </row>
    <row r="1568" spans="4:4" x14ac:dyDescent="0.25">
      <c r="D1568"/>
    </row>
    <row r="1569" spans="4:4" x14ac:dyDescent="0.25">
      <c r="D1569"/>
    </row>
    <row r="1570" spans="4:4" x14ac:dyDescent="0.25">
      <c r="D1570"/>
    </row>
    <row r="1571" spans="4:4" x14ac:dyDescent="0.25">
      <c r="D1571"/>
    </row>
    <row r="1572" spans="4:4" x14ac:dyDescent="0.25">
      <c r="D1572"/>
    </row>
    <row r="1573" spans="4:4" x14ac:dyDescent="0.25">
      <c r="D1573"/>
    </row>
    <row r="1574" spans="4:4" x14ac:dyDescent="0.25">
      <c r="D1574"/>
    </row>
    <row r="1575" spans="4:4" x14ac:dyDescent="0.25">
      <c r="D1575"/>
    </row>
    <row r="1576" spans="4:4" x14ac:dyDescent="0.25">
      <c r="D1576"/>
    </row>
    <row r="1577" spans="4:4" x14ac:dyDescent="0.25">
      <c r="D1577"/>
    </row>
    <row r="1578" spans="4:4" x14ac:dyDescent="0.25">
      <c r="D1578"/>
    </row>
    <row r="1579" spans="4:4" x14ac:dyDescent="0.25">
      <c r="D1579"/>
    </row>
    <row r="1580" spans="4:4" x14ac:dyDescent="0.25">
      <c r="D1580"/>
    </row>
    <row r="1581" spans="4:4" x14ac:dyDescent="0.25">
      <c r="D1581"/>
    </row>
    <row r="1582" spans="4:4" x14ac:dyDescent="0.25">
      <c r="D1582"/>
    </row>
    <row r="1583" spans="4:4" x14ac:dyDescent="0.25">
      <c r="D1583"/>
    </row>
    <row r="1584" spans="4:4" x14ac:dyDescent="0.25">
      <c r="D1584"/>
    </row>
    <row r="1585" spans="4:4" x14ac:dyDescent="0.25">
      <c r="D1585"/>
    </row>
    <row r="1586" spans="4:4" x14ac:dyDescent="0.25">
      <c r="D1586"/>
    </row>
    <row r="1587" spans="4:4" x14ac:dyDescent="0.25">
      <c r="D1587"/>
    </row>
    <row r="1588" spans="4:4" x14ac:dyDescent="0.25">
      <c r="D1588"/>
    </row>
    <row r="1589" spans="4:4" x14ac:dyDescent="0.25">
      <c r="D1589"/>
    </row>
    <row r="1590" spans="4:4" x14ac:dyDescent="0.25">
      <c r="D1590"/>
    </row>
    <row r="1591" spans="4:4" x14ac:dyDescent="0.25">
      <c r="D1591"/>
    </row>
    <row r="1592" spans="4:4" x14ac:dyDescent="0.25">
      <c r="D1592"/>
    </row>
    <row r="1593" spans="4:4" x14ac:dyDescent="0.25">
      <c r="D1593"/>
    </row>
    <row r="1594" spans="4:4" x14ac:dyDescent="0.25">
      <c r="D1594"/>
    </row>
    <row r="1595" spans="4:4" x14ac:dyDescent="0.25">
      <c r="D1595"/>
    </row>
    <row r="1596" spans="4:4" x14ac:dyDescent="0.25">
      <c r="D1596"/>
    </row>
    <row r="1597" spans="4:4" x14ac:dyDescent="0.25">
      <c r="D1597"/>
    </row>
    <row r="1598" spans="4:4" x14ac:dyDescent="0.25">
      <c r="D1598"/>
    </row>
    <row r="1599" spans="4:4" x14ac:dyDescent="0.25">
      <c r="D1599"/>
    </row>
    <row r="1600" spans="4:4" x14ac:dyDescent="0.25">
      <c r="D1600"/>
    </row>
    <row r="1601" spans="4:4" x14ac:dyDescent="0.25">
      <c r="D1601"/>
    </row>
    <row r="1602" spans="4:4" x14ac:dyDescent="0.25">
      <c r="D1602"/>
    </row>
    <row r="1603" spans="4:4" x14ac:dyDescent="0.25">
      <c r="D1603"/>
    </row>
    <row r="1604" spans="4:4" x14ac:dyDescent="0.25">
      <c r="D1604"/>
    </row>
    <row r="1605" spans="4:4" x14ac:dyDescent="0.25">
      <c r="D1605"/>
    </row>
    <row r="1606" spans="4:4" x14ac:dyDescent="0.25">
      <c r="D1606"/>
    </row>
    <row r="1607" spans="4:4" x14ac:dyDescent="0.25">
      <c r="D1607"/>
    </row>
    <row r="1608" spans="4:4" x14ac:dyDescent="0.25">
      <c r="D1608"/>
    </row>
    <row r="1609" spans="4:4" x14ac:dyDescent="0.25">
      <c r="D1609"/>
    </row>
    <row r="1610" spans="4:4" x14ac:dyDescent="0.25">
      <c r="D1610"/>
    </row>
    <row r="1611" spans="4:4" x14ac:dyDescent="0.25">
      <c r="D1611"/>
    </row>
    <row r="1612" spans="4:4" x14ac:dyDescent="0.25">
      <c r="D1612"/>
    </row>
    <row r="1613" spans="4:4" x14ac:dyDescent="0.25">
      <c r="D1613"/>
    </row>
    <row r="1614" spans="4:4" x14ac:dyDescent="0.25">
      <c r="D1614"/>
    </row>
    <row r="1615" spans="4:4" x14ac:dyDescent="0.25">
      <c r="D1615"/>
    </row>
    <row r="1616" spans="4:4" x14ac:dyDescent="0.25">
      <c r="D1616"/>
    </row>
    <row r="1617" spans="4:4" x14ac:dyDescent="0.25">
      <c r="D1617"/>
    </row>
    <row r="1618" spans="4:4" x14ac:dyDescent="0.25">
      <c r="D1618"/>
    </row>
    <row r="1619" spans="4:4" x14ac:dyDescent="0.25">
      <c r="D1619"/>
    </row>
    <row r="1620" spans="4:4" x14ac:dyDescent="0.25">
      <c r="D1620"/>
    </row>
    <row r="1621" spans="4:4" x14ac:dyDescent="0.25">
      <c r="D1621"/>
    </row>
    <row r="1622" spans="4:4" x14ac:dyDescent="0.25">
      <c r="D1622"/>
    </row>
    <row r="1623" spans="4:4" x14ac:dyDescent="0.25">
      <c r="D1623"/>
    </row>
    <row r="1624" spans="4:4" x14ac:dyDescent="0.25">
      <c r="D1624"/>
    </row>
    <row r="1625" spans="4:4" x14ac:dyDescent="0.25">
      <c r="D1625"/>
    </row>
    <row r="1626" spans="4:4" x14ac:dyDescent="0.25">
      <c r="D1626"/>
    </row>
    <row r="1627" spans="4:4" x14ac:dyDescent="0.25">
      <c r="D1627"/>
    </row>
    <row r="1628" spans="4:4" x14ac:dyDescent="0.25">
      <c r="D1628"/>
    </row>
    <row r="1629" spans="4:4" x14ac:dyDescent="0.25">
      <c r="D1629"/>
    </row>
    <row r="1630" spans="4:4" x14ac:dyDescent="0.25">
      <c r="D1630"/>
    </row>
    <row r="1631" spans="4:4" x14ac:dyDescent="0.25">
      <c r="D1631"/>
    </row>
    <row r="1632" spans="4:4" x14ac:dyDescent="0.25">
      <c r="D1632"/>
    </row>
    <row r="1633" spans="4:4" x14ac:dyDescent="0.25">
      <c r="D1633"/>
    </row>
    <row r="1634" spans="4:4" x14ac:dyDescent="0.25">
      <c r="D1634"/>
    </row>
    <row r="1635" spans="4:4" x14ac:dyDescent="0.25">
      <c r="D1635"/>
    </row>
    <row r="1636" spans="4:4" x14ac:dyDescent="0.25">
      <c r="D1636"/>
    </row>
    <row r="1637" spans="4:4" x14ac:dyDescent="0.25">
      <c r="D1637"/>
    </row>
    <row r="1638" spans="4:4" x14ac:dyDescent="0.25">
      <c r="D1638"/>
    </row>
    <row r="1639" spans="4:4" x14ac:dyDescent="0.25">
      <c r="D1639"/>
    </row>
    <row r="1640" spans="4:4" x14ac:dyDescent="0.25">
      <c r="D1640"/>
    </row>
    <row r="1641" spans="4:4" x14ac:dyDescent="0.25">
      <c r="D1641"/>
    </row>
    <row r="1642" spans="4:4" x14ac:dyDescent="0.25">
      <c r="D1642"/>
    </row>
    <row r="1643" spans="4:4" x14ac:dyDescent="0.25">
      <c r="D1643"/>
    </row>
    <row r="1644" spans="4:4" x14ac:dyDescent="0.25">
      <c r="D1644"/>
    </row>
    <row r="1645" spans="4:4" x14ac:dyDescent="0.25">
      <c r="D1645"/>
    </row>
    <row r="1646" spans="4:4" x14ac:dyDescent="0.25">
      <c r="D1646"/>
    </row>
    <row r="1647" spans="4:4" x14ac:dyDescent="0.25">
      <c r="D1647"/>
    </row>
    <row r="1648" spans="4:4" x14ac:dyDescent="0.25">
      <c r="D1648"/>
    </row>
    <row r="1649" spans="4:4" x14ac:dyDescent="0.25">
      <c r="D1649"/>
    </row>
    <row r="1650" spans="4:4" x14ac:dyDescent="0.25">
      <c r="D1650"/>
    </row>
    <row r="1651" spans="4:4" x14ac:dyDescent="0.25">
      <c r="D1651"/>
    </row>
    <row r="1652" spans="4:4" x14ac:dyDescent="0.25">
      <c r="D1652"/>
    </row>
    <row r="1653" spans="4:4" x14ac:dyDescent="0.25">
      <c r="D1653"/>
    </row>
    <row r="1654" spans="4:4" x14ac:dyDescent="0.25">
      <c r="D1654"/>
    </row>
    <row r="1655" spans="4:4" x14ac:dyDescent="0.25">
      <c r="D1655"/>
    </row>
    <row r="1656" spans="4:4" x14ac:dyDescent="0.25">
      <c r="D1656"/>
    </row>
    <row r="1657" spans="4:4" x14ac:dyDescent="0.25">
      <c r="D1657"/>
    </row>
    <row r="1658" spans="4:4" x14ac:dyDescent="0.25">
      <c r="D1658"/>
    </row>
    <row r="1659" spans="4:4" x14ac:dyDescent="0.25">
      <c r="D1659"/>
    </row>
    <row r="1660" spans="4:4" x14ac:dyDescent="0.25">
      <c r="D1660"/>
    </row>
    <row r="1661" spans="4:4" x14ac:dyDescent="0.25">
      <c r="D1661"/>
    </row>
    <row r="1662" spans="4:4" x14ac:dyDescent="0.25">
      <c r="D1662"/>
    </row>
    <row r="1663" spans="4:4" x14ac:dyDescent="0.25">
      <c r="D1663"/>
    </row>
    <row r="1664" spans="4:4" x14ac:dyDescent="0.25">
      <c r="D1664"/>
    </row>
    <row r="1665" spans="4:4" x14ac:dyDescent="0.25">
      <c r="D1665"/>
    </row>
    <row r="1666" spans="4:4" x14ac:dyDescent="0.25">
      <c r="D1666"/>
    </row>
    <row r="1667" spans="4:4" x14ac:dyDescent="0.25">
      <c r="D1667"/>
    </row>
    <row r="1668" spans="4:4" x14ac:dyDescent="0.25">
      <c r="D1668"/>
    </row>
    <row r="1669" spans="4:4" x14ac:dyDescent="0.25">
      <c r="D1669"/>
    </row>
    <row r="1670" spans="4:4" x14ac:dyDescent="0.25">
      <c r="D1670"/>
    </row>
    <row r="1671" spans="4:4" x14ac:dyDescent="0.25">
      <c r="D1671"/>
    </row>
    <row r="1672" spans="4:4" x14ac:dyDescent="0.25">
      <c r="D1672"/>
    </row>
    <row r="1673" spans="4:4" x14ac:dyDescent="0.25">
      <c r="D1673"/>
    </row>
    <row r="1674" spans="4:4" x14ac:dyDescent="0.25">
      <c r="D1674"/>
    </row>
    <row r="1675" spans="4:4" x14ac:dyDescent="0.25">
      <c r="D1675"/>
    </row>
    <row r="1676" spans="4:4" x14ac:dyDescent="0.25">
      <c r="D1676"/>
    </row>
    <row r="1677" spans="4:4" x14ac:dyDescent="0.25">
      <c r="D1677"/>
    </row>
    <row r="1678" spans="4:4" x14ac:dyDescent="0.25">
      <c r="D1678"/>
    </row>
    <row r="1679" spans="4:4" x14ac:dyDescent="0.25">
      <c r="D1679"/>
    </row>
    <row r="1680" spans="4:4" x14ac:dyDescent="0.25">
      <c r="D1680"/>
    </row>
    <row r="1681" spans="4:4" x14ac:dyDescent="0.25">
      <c r="D1681"/>
    </row>
    <row r="1682" spans="4:4" x14ac:dyDescent="0.25">
      <c r="D1682"/>
    </row>
    <row r="1683" spans="4:4" x14ac:dyDescent="0.25">
      <c r="D1683"/>
    </row>
    <row r="1684" spans="4:4" x14ac:dyDescent="0.25">
      <c r="D1684"/>
    </row>
    <row r="1685" spans="4:4" x14ac:dyDescent="0.25">
      <c r="D1685"/>
    </row>
    <row r="1686" spans="4:4" x14ac:dyDescent="0.25">
      <c r="D1686"/>
    </row>
    <row r="1687" spans="4:4" x14ac:dyDescent="0.25">
      <c r="D1687"/>
    </row>
    <row r="1688" spans="4:4" x14ac:dyDescent="0.25">
      <c r="D1688"/>
    </row>
    <row r="1689" spans="4:4" x14ac:dyDescent="0.25">
      <c r="D1689"/>
    </row>
    <row r="1690" spans="4:4" x14ac:dyDescent="0.25">
      <c r="D1690"/>
    </row>
    <row r="1691" spans="4:4" x14ac:dyDescent="0.25">
      <c r="D1691"/>
    </row>
    <row r="1692" spans="4:4" x14ac:dyDescent="0.25">
      <c r="D1692"/>
    </row>
    <row r="1693" spans="4:4" x14ac:dyDescent="0.25">
      <c r="D1693"/>
    </row>
    <row r="1694" spans="4:4" x14ac:dyDescent="0.25">
      <c r="D1694"/>
    </row>
    <row r="1695" spans="4:4" x14ac:dyDescent="0.25">
      <c r="D1695"/>
    </row>
    <row r="1696" spans="4:4" x14ac:dyDescent="0.25">
      <c r="D1696"/>
    </row>
    <row r="1697" spans="4:4" x14ac:dyDescent="0.25">
      <c r="D1697"/>
    </row>
    <row r="1698" spans="4:4" x14ac:dyDescent="0.25">
      <c r="D1698"/>
    </row>
    <row r="1699" spans="4:4" x14ac:dyDescent="0.25">
      <c r="D1699"/>
    </row>
    <row r="1700" spans="4:4" x14ac:dyDescent="0.25">
      <c r="D1700"/>
    </row>
    <row r="1701" spans="4:4" x14ac:dyDescent="0.25">
      <c r="D1701"/>
    </row>
    <row r="1702" spans="4:4" x14ac:dyDescent="0.25">
      <c r="D1702"/>
    </row>
    <row r="1703" spans="4:4" x14ac:dyDescent="0.25">
      <c r="D1703"/>
    </row>
    <row r="1704" spans="4:4" x14ac:dyDescent="0.25">
      <c r="D1704"/>
    </row>
    <row r="1705" spans="4:4" x14ac:dyDescent="0.25">
      <c r="D1705"/>
    </row>
    <row r="1706" spans="4:4" x14ac:dyDescent="0.25">
      <c r="D1706"/>
    </row>
    <row r="1707" spans="4:4" x14ac:dyDescent="0.25">
      <c r="D1707"/>
    </row>
    <row r="1708" spans="4:4" x14ac:dyDescent="0.25">
      <c r="D1708"/>
    </row>
    <row r="1709" spans="4:4" x14ac:dyDescent="0.25">
      <c r="D1709"/>
    </row>
    <row r="1710" spans="4:4" x14ac:dyDescent="0.25">
      <c r="D1710"/>
    </row>
    <row r="1711" spans="4:4" x14ac:dyDescent="0.25">
      <c r="D1711"/>
    </row>
    <row r="1712" spans="4:4" x14ac:dyDescent="0.25">
      <c r="D1712"/>
    </row>
    <row r="1713" spans="4:4" x14ac:dyDescent="0.25">
      <c r="D1713"/>
    </row>
    <row r="1714" spans="4:4" x14ac:dyDescent="0.25">
      <c r="D1714"/>
    </row>
    <row r="1715" spans="4:4" x14ac:dyDescent="0.25">
      <c r="D1715"/>
    </row>
    <row r="1716" spans="4:4" x14ac:dyDescent="0.25">
      <c r="D1716"/>
    </row>
    <row r="1717" spans="4:4" x14ac:dyDescent="0.25">
      <c r="D1717"/>
    </row>
    <row r="1718" spans="4:4" x14ac:dyDescent="0.25">
      <c r="D1718"/>
    </row>
    <row r="1719" spans="4:4" x14ac:dyDescent="0.25">
      <c r="D1719"/>
    </row>
    <row r="1720" spans="4:4" x14ac:dyDescent="0.25">
      <c r="D1720"/>
    </row>
    <row r="1721" spans="4:4" x14ac:dyDescent="0.25">
      <c r="D1721"/>
    </row>
    <row r="1722" spans="4:4" x14ac:dyDescent="0.25">
      <c r="D1722"/>
    </row>
    <row r="1723" spans="4:4" x14ac:dyDescent="0.25">
      <c r="D1723"/>
    </row>
    <row r="1724" spans="4:4" x14ac:dyDescent="0.25">
      <c r="D1724"/>
    </row>
    <row r="1725" spans="4:4" x14ac:dyDescent="0.25">
      <c r="D1725"/>
    </row>
    <row r="1726" spans="4:4" x14ac:dyDescent="0.25">
      <c r="D1726"/>
    </row>
    <row r="1727" spans="4:4" x14ac:dyDescent="0.25">
      <c r="D1727"/>
    </row>
    <row r="1728" spans="4:4" x14ac:dyDescent="0.25">
      <c r="D1728"/>
    </row>
    <row r="1729" spans="4:4" x14ac:dyDescent="0.25">
      <c r="D1729"/>
    </row>
    <row r="1730" spans="4:4" x14ac:dyDescent="0.25">
      <c r="D1730"/>
    </row>
    <row r="1731" spans="4:4" x14ac:dyDescent="0.25">
      <c r="D1731"/>
    </row>
    <row r="1732" spans="4:4" x14ac:dyDescent="0.25">
      <c r="D1732"/>
    </row>
    <row r="1733" spans="4:4" x14ac:dyDescent="0.25">
      <c r="D1733"/>
    </row>
    <row r="1734" spans="4:4" x14ac:dyDescent="0.25">
      <c r="D1734"/>
    </row>
    <row r="1735" spans="4:4" x14ac:dyDescent="0.25">
      <c r="D1735"/>
    </row>
    <row r="1736" spans="4:4" x14ac:dyDescent="0.25">
      <c r="D1736"/>
    </row>
    <row r="1737" spans="4:4" x14ac:dyDescent="0.25">
      <c r="D1737"/>
    </row>
    <row r="1738" spans="4:4" x14ac:dyDescent="0.25">
      <c r="D1738"/>
    </row>
    <row r="1739" spans="4:4" x14ac:dyDescent="0.25">
      <c r="D1739"/>
    </row>
    <row r="1740" spans="4:4" x14ac:dyDescent="0.25">
      <c r="D1740"/>
    </row>
    <row r="1741" spans="4:4" x14ac:dyDescent="0.25">
      <c r="D1741"/>
    </row>
    <row r="1742" spans="4:4" x14ac:dyDescent="0.25">
      <c r="D1742"/>
    </row>
    <row r="1743" spans="4:4" x14ac:dyDescent="0.25">
      <c r="D1743"/>
    </row>
    <row r="1744" spans="4:4" x14ac:dyDescent="0.25">
      <c r="D1744"/>
    </row>
    <row r="1745" spans="4:4" x14ac:dyDescent="0.25">
      <c r="D1745"/>
    </row>
    <row r="1746" spans="4:4" x14ac:dyDescent="0.25">
      <c r="D1746"/>
    </row>
    <row r="1747" spans="4:4" x14ac:dyDescent="0.25">
      <c r="D1747"/>
    </row>
    <row r="1748" spans="4:4" x14ac:dyDescent="0.25">
      <c r="D1748"/>
    </row>
    <row r="1749" spans="4:4" x14ac:dyDescent="0.25">
      <c r="D1749"/>
    </row>
    <row r="1750" spans="4:4" x14ac:dyDescent="0.25">
      <c r="D1750"/>
    </row>
    <row r="1751" spans="4:4" x14ac:dyDescent="0.25">
      <c r="D1751"/>
    </row>
    <row r="1752" spans="4:4" x14ac:dyDescent="0.25">
      <c r="D1752"/>
    </row>
    <row r="1753" spans="4:4" x14ac:dyDescent="0.25">
      <c r="D1753"/>
    </row>
    <row r="1754" spans="4:4" x14ac:dyDescent="0.25">
      <c r="D1754"/>
    </row>
    <row r="1755" spans="4:4" x14ac:dyDescent="0.25">
      <c r="D1755"/>
    </row>
    <row r="1756" spans="4:4" x14ac:dyDescent="0.25">
      <c r="D1756"/>
    </row>
    <row r="1757" spans="4:4" x14ac:dyDescent="0.25">
      <c r="D1757"/>
    </row>
    <row r="1758" spans="4:4" x14ac:dyDescent="0.25">
      <c r="D1758"/>
    </row>
    <row r="1759" spans="4:4" x14ac:dyDescent="0.25">
      <c r="D1759"/>
    </row>
    <row r="1760" spans="4:4" x14ac:dyDescent="0.25">
      <c r="D1760"/>
    </row>
    <row r="1761" spans="4:4" x14ac:dyDescent="0.25">
      <c r="D1761"/>
    </row>
    <row r="1762" spans="4:4" x14ac:dyDescent="0.25">
      <c r="D1762"/>
    </row>
    <row r="1763" spans="4:4" x14ac:dyDescent="0.25">
      <c r="D1763"/>
    </row>
    <row r="1764" spans="4:4" x14ac:dyDescent="0.25">
      <c r="D1764"/>
    </row>
    <row r="1765" spans="4:4" x14ac:dyDescent="0.25">
      <c r="D1765"/>
    </row>
    <row r="1766" spans="4:4" x14ac:dyDescent="0.25">
      <c r="D1766"/>
    </row>
    <row r="1767" spans="4:4" x14ac:dyDescent="0.25">
      <c r="D1767"/>
    </row>
    <row r="1768" spans="4:4" x14ac:dyDescent="0.25">
      <c r="D1768"/>
    </row>
    <row r="1769" spans="4:4" x14ac:dyDescent="0.25">
      <c r="D1769"/>
    </row>
    <row r="1770" spans="4:4" x14ac:dyDescent="0.25">
      <c r="D1770"/>
    </row>
    <row r="1771" spans="4:4" x14ac:dyDescent="0.25">
      <c r="D1771"/>
    </row>
    <row r="1772" spans="4:4" x14ac:dyDescent="0.25">
      <c r="D1772"/>
    </row>
    <row r="1773" spans="4:4" x14ac:dyDescent="0.25">
      <c r="D1773"/>
    </row>
    <row r="1774" spans="4:4" x14ac:dyDescent="0.25">
      <c r="D1774"/>
    </row>
    <row r="1775" spans="4:4" x14ac:dyDescent="0.25">
      <c r="D1775"/>
    </row>
    <row r="1776" spans="4:4" x14ac:dyDescent="0.25">
      <c r="D1776"/>
    </row>
    <row r="1777" spans="4:4" x14ac:dyDescent="0.25">
      <c r="D1777"/>
    </row>
    <row r="1778" spans="4:4" x14ac:dyDescent="0.25">
      <c r="D1778"/>
    </row>
    <row r="1779" spans="4:4" x14ac:dyDescent="0.25">
      <c r="D1779"/>
    </row>
    <row r="1780" spans="4:4" x14ac:dyDescent="0.25">
      <c r="D1780"/>
    </row>
    <row r="1781" spans="4:4" x14ac:dyDescent="0.25">
      <c r="D1781"/>
    </row>
    <row r="1782" spans="4:4" x14ac:dyDescent="0.25">
      <c r="D1782"/>
    </row>
    <row r="1783" spans="4:4" x14ac:dyDescent="0.25">
      <c r="D1783"/>
    </row>
    <row r="1784" spans="4:4" x14ac:dyDescent="0.25">
      <c r="D1784"/>
    </row>
    <row r="1785" spans="4:4" x14ac:dyDescent="0.25">
      <c r="D1785"/>
    </row>
    <row r="1786" spans="4:4" x14ac:dyDescent="0.25">
      <c r="D1786"/>
    </row>
    <row r="1787" spans="4:4" x14ac:dyDescent="0.25">
      <c r="D1787"/>
    </row>
    <row r="1788" spans="4:4" x14ac:dyDescent="0.25">
      <c r="D1788"/>
    </row>
    <row r="1789" spans="4:4" x14ac:dyDescent="0.25">
      <c r="D1789"/>
    </row>
    <row r="1790" spans="4:4" x14ac:dyDescent="0.25">
      <c r="D1790"/>
    </row>
    <row r="1791" spans="4:4" x14ac:dyDescent="0.25">
      <c r="D1791"/>
    </row>
    <row r="1792" spans="4:4" x14ac:dyDescent="0.25">
      <c r="D1792"/>
    </row>
    <row r="1793" spans="4:4" x14ac:dyDescent="0.25">
      <c r="D1793"/>
    </row>
    <row r="1794" spans="4:4" x14ac:dyDescent="0.25">
      <c r="D1794"/>
    </row>
    <row r="1795" spans="4:4" x14ac:dyDescent="0.25">
      <c r="D1795"/>
    </row>
    <row r="1796" spans="4:4" x14ac:dyDescent="0.25">
      <c r="D1796"/>
    </row>
    <row r="1797" spans="4:4" x14ac:dyDescent="0.25">
      <c r="D1797"/>
    </row>
    <row r="1798" spans="4:4" x14ac:dyDescent="0.25">
      <c r="D1798"/>
    </row>
    <row r="1799" spans="4:4" x14ac:dyDescent="0.25">
      <c r="D1799"/>
    </row>
    <row r="1800" spans="4:4" x14ac:dyDescent="0.25">
      <c r="D1800"/>
    </row>
    <row r="1801" spans="4:4" x14ac:dyDescent="0.25">
      <c r="D1801"/>
    </row>
    <row r="1802" spans="4:4" x14ac:dyDescent="0.25">
      <c r="D1802"/>
    </row>
    <row r="1803" spans="4:4" x14ac:dyDescent="0.25">
      <c r="D1803"/>
    </row>
    <row r="1804" spans="4:4" x14ac:dyDescent="0.25">
      <c r="D1804"/>
    </row>
    <row r="1805" spans="4:4" x14ac:dyDescent="0.25">
      <c r="D1805"/>
    </row>
    <row r="1806" spans="4:4" x14ac:dyDescent="0.25">
      <c r="D1806"/>
    </row>
    <row r="1807" spans="4:4" x14ac:dyDescent="0.25">
      <c r="D1807"/>
    </row>
    <row r="1808" spans="4:4" x14ac:dyDescent="0.25">
      <c r="D1808"/>
    </row>
    <row r="1809" spans="4:4" x14ac:dyDescent="0.25">
      <c r="D1809"/>
    </row>
    <row r="1810" spans="4:4" x14ac:dyDescent="0.25">
      <c r="D1810"/>
    </row>
    <row r="1811" spans="4:4" x14ac:dyDescent="0.25">
      <c r="D1811"/>
    </row>
    <row r="1812" spans="4:4" x14ac:dyDescent="0.25">
      <c r="D1812"/>
    </row>
    <row r="1813" spans="4:4" x14ac:dyDescent="0.25">
      <c r="D1813"/>
    </row>
    <row r="1814" spans="4:4" x14ac:dyDescent="0.25">
      <c r="D1814"/>
    </row>
    <row r="1815" spans="4:4" x14ac:dyDescent="0.25">
      <c r="D1815"/>
    </row>
    <row r="1816" spans="4:4" x14ac:dyDescent="0.25">
      <c r="D1816"/>
    </row>
    <row r="1817" spans="4:4" x14ac:dyDescent="0.25">
      <c r="D1817"/>
    </row>
    <row r="1818" spans="4:4" x14ac:dyDescent="0.25">
      <c r="D1818"/>
    </row>
    <row r="1819" spans="4:4" x14ac:dyDescent="0.25">
      <c r="D1819"/>
    </row>
    <row r="1820" spans="4:4" x14ac:dyDescent="0.25">
      <c r="D1820"/>
    </row>
    <row r="1821" spans="4:4" x14ac:dyDescent="0.25">
      <c r="D1821"/>
    </row>
    <row r="1822" spans="4:4" x14ac:dyDescent="0.25">
      <c r="D1822"/>
    </row>
    <row r="1823" spans="4:4" x14ac:dyDescent="0.25">
      <c r="D1823"/>
    </row>
    <row r="1824" spans="4:4" x14ac:dyDescent="0.25">
      <c r="D1824"/>
    </row>
    <row r="1825" spans="4:4" x14ac:dyDescent="0.25">
      <c r="D1825"/>
    </row>
    <row r="1826" spans="4:4" x14ac:dyDescent="0.25">
      <c r="D1826"/>
    </row>
    <row r="1827" spans="4:4" x14ac:dyDescent="0.25">
      <c r="D1827"/>
    </row>
    <row r="1828" spans="4:4" x14ac:dyDescent="0.25">
      <c r="D1828"/>
    </row>
    <row r="1829" spans="4:4" x14ac:dyDescent="0.25">
      <c r="D1829"/>
    </row>
    <row r="1830" spans="4:4" x14ac:dyDescent="0.25">
      <c r="D1830"/>
    </row>
    <row r="1831" spans="4:4" x14ac:dyDescent="0.25">
      <c r="D1831"/>
    </row>
    <row r="1832" spans="4:4" x14ac:dyDescent="0.25">
      <c r="D1832"/>
    </row>
    <row r="1833" spans="4:4" x14ac:dyDescent="0.25">
      <c r="D1833"/>
    </row>
    <row r="1834" spans="4:4" x14ac:dyDescent="0.25">
      <c r="D1834"/>
    </row>
    <row r="1835" spans="4:4" x14ac:dyDescent="0.25">
      <c r="D1835"/>
    </row>
    <row r="1836" spans="4:4" x14ac:dyDescent="0.25">
      <c r="D1836"/>
    </row>
    <row r="1837" spans="4:4" x14ac:dyDescent="0.25">
      <c r="D1837"/>
    </row>
    <row r="1838" spans="4:4" x14ac:dyDescent="0.25">
      <c r="D1838"/>
    </row>
    <row r="1839" spans="4:4" x14ac:dyDescent="0.25">
      <c r="D1839"/>
    </row>
    <row r="1840" spans="4:4" x14ac:dyDescent="0.25">
      <c r="D1840"/>
    </row>
    <row r="1841" spans="4:4" x14ac:dyDescent="0.25">
      <c r="D1841"/>
    </row>
    <row r="1842" spans="4:4" x14ac:dyDescent="0.25">
      <c r="D1842"/>
    </row>
    <row r="1843" spans="4:4" x14ac:dyDescent="0.25">
      <c r="D1843"/>
    </row>
    <row r="1844" spans="4:4" x14ac:dyDescent="0.25">
      <c r="D1844"/>
    </row>
    <row r="1845" spans="4:4" x14ac:dyDescent="0.25">
      <c r="D1845"/>
    </row>
    <row r="1846" spans="4:4" x14ac:dyDescent="0.25">
      <c r="D1846"/>
    </row>
    <row r="1847" spans="4:4" x14ac:dyDescent="0.25">
      <c r="D1847"/>
    </row>
    <row r="1848" spans="4:4" x14ac:dyDescent="0.25">
      <c r="D1848"/>
    </row>
    <row r="1849" spans="4:4" x14ac:dyDescent="0.25">
      <c r="D1849"/>
    </row>
    <row r="1850" spans="4:4" x14ac:dyDescent="0.25">
      <c r="D1850"/>
    </row>
    <row r="1851" spans="4:4" x14ac:dyDescent="0.25">
      <c r="D1851"/>
    </row>
    <row r="1852" spans="4:4" x14ac:dyDescent="0.25">
      <c r="D1852"/>
    </row>
    <row r="1853" spans="4:4" x14ac:dyDescent="0.25">
      <c r="D1853"/>
    </row>
    <row r="1854" spans="4:4" x14ac:dyDescent="0.25">
      <c r="D1854"/>
    </row>
    <row r="1855" spans="4:4" x14ac:dyDescent="0.25">
      <c r="D1855"/>
    </row>
    <row r="1856" spans="4:4" x14ac:dyDescent="0.25">
      <c r="D1856"/>
    </row>
    <row r="1857" spans="4:4" x14ac:dyDescent="0.25">
      <c r="D1857"/>
    </row>
    <row r="1858" spans="4:4" x14ac:dyDescent="0.25">
      <c r="D1858"/>
    </row>
    <row r="1859" spans="4:4" x14ac:dyDescent="0.25">
      <c r="D1859"/>
    </row>
    <row r="1860" spans="4:4" x14ac:dyDescent="0.25">
      <c r="D1860"/>
    </row>
    <row r="1861" spans="4:4" x14ac:dyDescent="0.25">
      <c r="D1861"/>
    </row>
    <row r="1862" spans="4:4" x14ac:dyDescent="0.25">
      <c r="D1862"/>
    </row>
    <row r="1863" spans="4:4" x14ac:dyDescent="0.25">
      <c r="D1863"/>
    </row>
    <row r="1864" spans="4:4" x14ac:dyDescent="0.25">
      <c r="D1864"/>
    </row>
    <row r="1865" spans="4:4" x14ac:dyDescent="0.25">
      <c r="D1865"/>
    </row>
    <row r="1866" spans="4:4" x14ac:dyDescent="0.25">
      <c r="D1866"/>
    </row>
    <row r="1867" spans="4:4" x14ac:dyDescent="0.25">
      <c r="D1867"/>
    </row>
    <row r="1868" spans="4:4" x14ac:dyDescent="0.25">
      <c r="D1868"/>
    </row>
    <row r="1869" spans="4:4" x14ac:dyDescent="0.25">
      <c r="D1869"/>
    </row>
    <row r="1870" spans="4:4" x14ac:dyDescent="0.25">
      <c r="D1870"/>
    </row>
    <row r="1871" spans="4:4" x14ac:dyDescent="0.25">
      <c r="D1871"/>
    </row>
    <row r="1872" spans="4:4" x14ac:dyDescent="0.25">
      <c r="D1872"/>
    </row>
    <row r="1873" spans="4:4" x14ac:dyDescent="0.25">
      <c r="D1873"/>
    </row>
    <row r="1874" spans="4:4" x14ac:dyDescent="0.25">
      <c r="D1874"/>
    </row>
    <row r="1875" spans="4:4" x14ac:dyDescent="0.25">
      <c r="D1875"/>
    </row>
    <row r="1876" spans="4:4" x14ac:dyDescent="0.25">
      <c r="D1876"/>
    </row>
    <row r="1877" spans="4:4" x14ac:dyDescent="0.25">
      <c r="D1877"/>
    </row>
    <row r="1878" spans="4:4" x14ac:dyDescent="0.25">
      <c r="D1878"/>
    </row>
    <row r="1879" spans="4:4" x14ac:dyDescent="0.25">
      <c r="D1879"/>
    </row>
    <row r="1880" spans="4:4" x14ac:dyDescent="0.25">
      <c r="D1880"/>
    </row>
    <row r="1881" spans="4:4" x14ac:dyDescent="0.25">
      <c r="D1881"/>
    </row>
    <row r="1882" spans="4:4" x14ac:dyDescent="0.25">
      <c r="D1882"/>
    </row>
    <row r="1883" spans="4:4" x14ac:dyDescent="0.25">
      <c r="D1883"/>
    </row>
    <row r="1884" spans="4:4" x14ac:dyDescent="0.25">
      <c r="D1884"/>
    </row>
    <row r="1885" spans="4:4" x14ac:dyDescent="0.25">
      <c r="D1885"/>
    </row>
    <row r="1886" spans="4:4" x14ac:dyDescent="0.25">
      <c r="D1886"/>
    </row>
    <row r="1887" spans="4:4" x14ac:dyDescent="0.25">
      <c r="D1887"/>
    </row>
    <row r="1888" spans="4:4" x14ac:dyDescent="0.25">
      <c r="D1888"/>
    </row>
    <row r="1889" spans="4:4" x14ac:dyDescent="0.25">
      <c r="D1889"/>
    </row>
    <row r="1890" spans="4:4" x14ac:dyDescent="0.25">
      <c r="D1890"/>
    </row>
    <row r="1891" spans="4:4" x14ac:dyDescent="0.25">
      <c r="D1891"/>
    </row>
    <row r="1892" spans="4:4" x14ac:dyDescent="0.25">
      <c r="D1892"/>
    </row>
    <row r="1893" spans="4:4" x14ac:dyDescent="0.25">
      <c r="D1893"/>
    </row>
    <row r="1894" spans="4:4" x14ac:dyDescent="0.25">
      <c r="D1894"/>
    </row>
    <row r="1895" spans="4:4" x14ac:dyDescent="0.25">
      <c r="D1895"/>
    </row>
    <row r="1896" spans="4:4" x14ac:dyDescent="0.25">
      <c r="D1896"/>
    </row>
    <row r="1897" spans="4:4" x14ac:dyDescent="0.25">
      <c r="D1897"/>
    </row>
    <row r="1898" spans="4:4" x14ac:dyDescent="0.25">
      <c r="D1898"/>
    </row>
    <row r="1899" spans="4:4" x14ac:dyDescent="0.25">
      <c r="D1899"/>
    </row>
    <row r="1900" spans="4:4" x14ac:dyDescent="0.25">
      <c r="D1900"/>
    </row>
    <row r="1901" spans="4:4" x14ac:dyDescent="0.25">
      <c r="D1901"/>
    </row>
    <row r="1902" spans="4:4" x14ac:dyDescent="0.25">
      <c r="D1902"/>
    </row>
    <row r="1903" spans="4:4" x14ac:dyDescent="0.25">
      <c r="D1903"/>
    </row>
    <row r="1904" spans="4:4" x14ac:dyDescent="0.25">
      <c r="D1904"/>
    </row>
    <row r="1905" spans="4:4" x14ac:dyDescent="0.25">
      <c r="D1905"/>
    </row>
    <row r="1906" spans="4:4" x14ac:dyDescent="0.25">
      <c r="D1906"/>
    </row>
    <row r="1907" spans="4:4" x14ac:dyDescent="0.25">
      <c r="D1907"/>
    </row>
    <row r="1908" spans="4:4" x14ac:dyDescent="0.25">
      <c r="D1908"/>
    </row>
    <row r="1909" spans="4:4" x14ac:dyDescent="0.25">
      <c r="D1909"/>
    </row>
    <row r="1910" spans="4:4" x14ac:dyDescent="0.25">
      <c r="D1910"/>
    </row>
    <row r="1911" spans="4:4" x14ac:dyDescent="0.25">
      <c r="D1911"/>
    </row>
    <row r="1912" spans="4:4" x14ac:dyDescent="0.25">
      <c r="D1912"/>
    </row>
    <row r="1913" spans="4:4" x14ac:dyDescent="0.25">
      <c r="D1913"/>
    </row>
    <row r="1914" spans="4:4" x14ac:dyDescent="0.25">
      <c r="D1914"/>
    </row>
    <row r="1915" spans="4:4" x14ac:dyDescent="0.25">
      <c r="D1915"/>
    </row>
    <row r="1916" spans="4:4" x14ac:dyDescent="0.25">
      <c r="D1916"/>
    </row>
    <row r="1917" spans="4:4" x14ac:dyDescent="0.25">
      <c r="D1917"/>
    </row>
    <row r="1918" spans="4:4" x14ac:dyDescent="0.25">
      <c r="D1918"/>
    </row>
    <row r="1919" spans="4:4" x14ac:dyDescent="0.25">
      <c r="D1919"/>
    </row>
    <row r="1920" spans="4:4" x14ac:dyDescent="0.25">
      <c r="D1920"/>
    </row>
    <row r="1921" spans="4:4" x14ac:dyDescent="0.25">
      <c r="D1921"/>
    </row>
    <row r="1922" spans="4:4" x14ac:dyDescent="0.25">
      <c r="D1922"/>
    </row>
    <row r="1923" spans="4:4" x14ac:dyDescent="0.25">
      <c r="D1923"/>
    </row>
    <row r="1924" spans="4:4" x14ac:dyDescent="0.25">
      <c r="D1924"/>
    </row>
    <row r="1925" spans="4:4" x14ac:dyDescent="0.25">
      <c r="D1925"/>
    </row>
    <row r="1926" spans="4:4" x14ac:dyDescent="0.25">
      <c r="D1926"/>
    </row>
    <row r="1927" spans="4:4" x14ac:dyDescent="0.25">
      <c r="D1927"/>
    </row>
    <row r="1928" spans="4:4" x14ac:dyDescent="0.25">
      <c r="D1928"/>
    </row>
    <row r="1929" spans="4:4" x14ac:dyDescent="0.25">
      <c r="D1929"/>
    </row>
    <row r="1930" spans="4:4" x14ac:dyDescent="0.25">
      <c r="D1930"/>
    </row>
    <row r="1931" spans="4:4" x14ac:dyDescent="0.25">
      <c r="D1931"/>
    </row>
    <row r="1932" spans="4:4" x14ac:dyDescent="0.25">
      <c r="D1932"/>
    </row>
    <row r="1933" spans="4:4" x14ac:dyDescent="0.25">
      <c r="D1933"/>
    </row>
    <row r="1934" spans="4:4" x14ac:dyDescent="0.25">
      <c r="D1934"/>
    </row>
    <row r="1935" spans="4:4" x14ac:dyDescent="0.25">
      <c r="D1935"/>
    </row>
    <row r="1936" spans="4:4" x14ac:dyDescent="0.25">
      <c r="D1936"/>
    </row>
    <row r="1937" spans="4:4" x14ac:dyDescent="0.25">
      <c r="D1937"/>
    </row>
    <row r="1938" spans="4:4" x14ac:dyDescent="0.25">
      <c r="D1938"/>
    </row>
    <row r="1939" spans="4:4" x14ac:dyDescent="0.25">
      <c r="D1939"/>
    </row>
    <row r="1940" spans="4:4" x14ac:dyDescent="0.25">
      <c r="D1940"/>
    </row>
    <row r="1941" spans="4:4" x14ac:dyDescent="0.25">
      <c r="D1941"/>
    </row>
    <row r="1942" spans="4:4" x14ac:dyDescent="0.25">
      <c r="D1942"/>
    </row>
    <row r="1943" spans="4:4" x14ac:dyDescent="0.25">
      <c r="D1943"/>
    </row>
    <row r="1944" spans="4:4" x14ac:dyDescent="0.25">
      <c r="D1944"/>
    </row>
    <row r="1945" spans="4:4" x14ac:dyDescent="0.25">
      <c r="D1945"/>
    </row>
    <row r="1946" spans="4:4" x14ac:dyDescent="0.25">
      <c r="D1946"/>
    </row>
    <row r="1947" spans="4:4" x14ac:dyDescent="0.25">
      <c r="D1947"/>
    </row>
    <row r="1948" spans="4:4" x14ac:dyDescent="0.25">
      <c r="D1948"/>
    </row>
    <row r="1949" spans="4:4" x14ac:dyDescent="0.25">
      <c r="D1949"/>
    </row>
    <row r="1950" spans="4:4" x14ac:dyDescent="0.25">
      <c r="D1950"/>
    </row>
    <row r="1951" spans="4:4" x14ac:dyDescent="0.25">
      <c r="D1951"/>
    </row>
    <row r="1952" spans="4:4" x14ac:dyDescent="0.25">
      <c r="D1952"/>
    </row>
    <row r="1953" spans="4:4" x14ac:dyDescent="0.25">
      <c r="D1953"/>
    </row>
    <row r="1954" spans="4:4" x14ac:dyDescent="0.25">
      <c r="D1954"/>
    </row>
    <row r="1955" spans="4:4" x14ac:dyDescent="0.25">
      <c r="D1955"/>
    </row>
    <row r="1956" spans="4:4" x14ac:dyDescent="0.25">
      <c r="D1956"/>
    </row>
    <row r="1957" spans="4:4" x14ac:dyDescent="0.25">
      <c r="D1957"/>
    </row>
    <row r="1958" spans="4:4" x14ac:dyDescent="0.25">
      <c r="D1958"/>
    </row>
    <row r="1959" spans="4:4" x14ac:dyDescent="0.25">
      <c r="D1959"/>
    </row>
    <row r="1960" spans="4:4" x14ac:dyDescent="0.25">
      <c r="D1960"/>
    </row>
    <row r="1961" spans="4:4" x14ac:dyDescent="0.25">
      <c r="D1961"/>
    </row>
    <row r="1962" spans="4:4" x14ac:dyDescent="0.25">
      <c r="D1962"/>
    </row>
    <row r="1963" spans="4:4" x14ac:dyDescent="0.25">
      <c r="D1963"/>
    </row>
    <row r="1964" spans="4:4" x14ac:dyDescent="0.25">
      <c r="D1964"/>
    </row>
    <row r="1965" spans="4:4" x14ac:dyDescent="0.25">
      <c r="D1965"/>
    </row>
    <row r="1966" spans="4:4" x14ac:dyDescent="0.25">
      <c r="D1966"/>
    </row>
    <row r="1967" spans="4:4" x14ac:dyDescent="0.25">
      <c r="D1967"/>
    </row>
    <row r="1968" spans="4:4" x14ac:dyDescent="0.25">
      <c r="D1968"/>
    </row>
    <row r="1969" spans="4:4" x14ac:dyDescent="0.25">
      <c r="D1969"/>
    </row>
    <row r="1970" spans="4:4" x14ac:dyDescent="0.25">
      <c r="D1970"/>
    </row>
    <row r="1971" spans="4:4" x14ac:dyDescent="0.25">
      <c r="D1971"/>
    </row>
    <row r="1972" spans="4:4" x14ac:dyDescent="0.25">
      <c r="D1972"/>
    </row>
    <row r="1973" spans="4:4" x14ac:dyDescent="0.25">
      <c r="D1973"/>
    </row>
    <row r="1974" spans="4:4" x14ac:dyDescent="0.25">
      <c r="D1974"/>
    </row>
    <row r="1975" spans="4:4" x14ac:dyDescent="0.25">
      <c r="D1975"/>
    </row>
    <row r="1976" spans="4:4" x14ac:dyDescent="0.25">
      <c r="D1976"/>
    </row>
    <row r="1977" spans="4:4" x14ac:dyDescent="0.25">
      <c r="D1977"/>
    </row>
    <row r="1978" spans="4:4" x14ac:dyDescent="0.25">
      <c r="D1978"/>
    </row>
    <row r="1979" spans="4:4" x14ac:dyDescent="0.25">
      <c r="D1979"/>
    </row>
    <row r="1980" spans="4:4" x14ac:dyDescent="0.25">
      <c r="D1980"/>
    </row>
    <row r="1981" spans="4:4" x14ac:dyDescent="0.25">
      <c r="D1981"/>
    </row>
    <row r="1982" spans="4:4" x14ac:dyDescent="0.25">
      <c r="D1982"/>
    </row>
    <row r="1983" spans="4:4" x14ac:dyDescent="0.25">
      <c r="D1983"/>
    </row>
    <row r="1984" spans="4:4" x14ac:dyDescent="0.25">
      <c r="D1984"/>
    </row>
    <row r="1985" spans="4:4" x14ac:dyDescent="0.25">
      <c r="D1985"/>
    </row>
    <row r="1986" spans="4:4" x14ac:dyDescent="0.25">
      <c r="D1986"/>
    </row>
    <row r="1987" spans="4:4" x14ac:dyDescent="0.25">
      <c r="D1987"/>
    </row>
    <row r="1988" spans="4:4" x14ac:dyDescent="0.25">
      <c r="D1988"/>
    </row>
    <row r="1989" spans="4:4" x14ac:dyDescent="0.25">
      <c r="D1989"/>
    </row>
    <row r="1990" spans="4:4" x14ac:dyDescent="0.25">
      <c r="D1990"/>
    </row>
    <row r="1991" spans="4:4" x14ac:dyDescent="0.25">
      <c r="D1991"/>
    </row>
    <row r="1992" spans="4:4" x14ac:dyDescent="0.25">
      <c r="D1992"/>
    </row>
    <row r="1993" spans="4:4" x14ac:dyDescent="0.25">
      <c r="D1993"/>
    </row>
    <row r="1994" spans="4:4" x14ac:dyDescent="0.25">
      <c r="D1994"/>
    </row>
    <row r="1995" spans="4:4" x14ac:dyDescent="0.25">
      <c r="D1995"/>
    </row>
    <row r="1996" spans="4:4" x14ac:dyDescent="0.25">
      <c r="D1996"/>
    </row>
    <row r="1997" spans="4:4" x14ac:dyDescent="0.25">
      <c r="D1997"/>
    </row>
    <row r="1998" spans="4:4" x14ac:dyDescent="0.25">
      <c r="D1998"/>
    </row>
    <row r="1999" spans="4:4" x14ac:dyDescent="0.25">
      <c r="D1999"/>
    </row>
    <row r="2000" spans="4:4" x14ac:dyDescent="0.25">
      <c r="D2000"/>
    </row>
    <row r="2001" spans="4:4" x14ac:dyDescent="0.25">
      <c r="D2001"/>
    </row>
    <row r="2002" spans="4:4" x14ac:dyDescent="0.25">
      <c r="D2002"/>
    </row>
    <row r="2003" spans="4:4" x14ac:dyDescent="0.25">
      <c r="D2003"/>
    </row>
    <row r="2004" spans="4:4" x14ac:dyDescent="0.25">
      <c r="D2004"/>
    </row>
    <row r="2005" spans="4:4" x14ac:dyDescent="0.25">
      <c r="D2005"/>
    </row>
    <row r="2006" spans="4:4" x14ac:dyDescent="0.25">
      <c r="D2006"/>
    </row>
    <row r="2007" spans="4:4" x14ac:dyDescent="0.25">
      <c r="D2007"/>
    </row>
    <row r="2008" spans="4:4" x14ac:dyDescent="0.25">
      <c r="D2008"/>
    </row>
    <row r="2009" spans="4:4" x14ac:dyDescent="0.25">
      <c r="D2009"/>
    </row>
    <row r="2010" spans="4:4" x14ac:dyDescent="0.25">
      <c r="D2010"/>
    </row>
    <row r="2011" spans="4:4" x14ac:dyDescent="0.25">
      <c r="D2011"/>
    </row>
    <row r="2012" spans="4:4" x14ac:dyDescent="0.25">
      <c r="D2012"/>
    </row>
    <row r="2013" spans="4:4" x14ac:dyDescent="0.25">
      <c r="D2013"/>
    </row>
    <row r="2014" spans="4:4" x14ac:dyDescent="0.25">
      <c r="D2014"/>
    </row>
    <row r="2015" spans="4:4" x14ac:dyDescent="0.25">
      <c r="D2015"/>
    </row>
    <row r="2016" spans="4:4" x14ac:dyDescent="0.25">
      <c r="D2016"/>
    </row>
    <row r="2017" spans="4:4" x14ac:dyDescent="0.25">
      <c r="D2017"/>
    </row>
    <row r="2018" spans="4:4" x14ac:dyDescent="0.25">
      <c r="D2018"/>
    </row>
    <row r="2019" spans="4:4" x14ac:dyDescent="0.25">
      <c r="D2019"/>
    </row>
    <row r="2020" spans="4:4" x14ac:dyDescent="0.25">
      <c r="D2020"/>
    </row>
    <row r="2021" spans="4:4" x14ac:dyDescent="0.25">
      <c r="D2021"/>
    </row>
    <row r="2022" spans="4:4" x14ac:dyDescent="0.25">
      <c r="D2022"/>
    </row>
    <row r="2023" spans="4:4" x14ac:dyDescent="0.25">
      <c r="D2023"/>
    </row>
    <row r="2024" spans="4:4" x14ac:dyDescent="0.25">
      <c r="D2024"/>
    </row>
    <row r="2025" spans="4:4" x14ac:dyDescent="0.25">
      <c r="D2025"/>
    </row>
    <row r="2026" spans="4:4" x14ac:dyDescent="0.25">
      <c r="D2026"/>
    </row>
    <row r="2027" spans="4:4" x14ac:dyDescent="0.25">
      <c r="D2027"/>
    </row>
    <row r="2028" spans="4:4" x14ac:dyDescent="0.25">
      <c r="D2028"/>
    </row>
    <row r="2029" spans="4:4" x14ac:dyDescent="0.25">
      <c r="D2029"/>
    </row>
    <row r="2030" spans="4:4" x14ac:dyDescent="0.25">
      <c r="D2030"/>
    </row>
    <row r="2031" spans="4:4" x14ac:dyDescent="0.25">
      <c r="D2031"/>
    </row>
    <row r="2032" spans="4:4" x14ac:dyDescent="0.25">
      <c r="D2032"/>
    </row>
    <row r="2033" spans="4:4" x14ac:dyDescent="0.25">
      <c r="D2033"/>
    </row>
    <row r="2034" spans="4:4" x14ac:dyDescent="0.25">
      <c r="D2034"/>
    </row>
    <row r="2035" spans="4:4" x14ac:dyDescent="0.25">
      <c r="D2035"/>
    </row>
    <row r="2036" spans="4:4" x14ac:dyDescent="0.25">
      <c r="D2036"/>
    </row>
    <row r="2037" spans="4:4" x14ac:dyDescent="0.25">
      <c r="D2037"/>
    </row>
    <row r="2038" spans="4:4" x14ac:dyDescent="0.25">
      <c r="D2038"/>
    </row>
    <row r="2039" spans="4:4" x14ac:dyDescent="0.25">
      <c r="D2039"/>
    </row>
    <row r="2040" spans="4:4" x14ac:dyDescent="0.25">
      <c r="D2040"/>
    </row>
    <row r="2041" spans="4:4" x14ac:dyDescent="0.25">
      <c r="D2041"/>
    </row>
    <row r="2042" spans="4:4" x14ac:dyDescent="0.25">
      <c r="D2042"/>
    </row>
    <row r="2043" spans="4:4" x14ac:dyDescent="0.25">
      <c r="D2043"/>
    </row>
    <row r="2044" spans="4:4" x14ac:dyDescent="0.25">
      <c r="D2044"/>
    </row>
    <row r="2045" spans="4:4" x14ac:dyDescent="0.25">
      <c r="D2045"/>
    </row>
    <row r="2046" spans="4:4" x14ac:dyDescent="0.25">
      <c r="D2046"/>
    </row>
    <row r="2047" spans="4:4" x14ac:dyDescent="0.25">
      <c r="D2047"/>
    </row>
    <row r="2048" spans="4:4" x14ac:dyDescent="0.25">
      <c r="D2048"/>
    </row>
    <row r="2049" spans="4:4" x14ac:dyDescent="0.25">
      <c r="D2049"/>
    </row>
    <row r="2050" spans="4:4" x14ac:dyDescent="0.25">
      <c r="D2050"/>
    </row>
    <row r="2051" spans="4:4" x14ac:dyDescent="0.25">
      <c r="D2051"/>
    </row>
    <row r="2052" spans="4:4" x14ac:dyDescent="0.25">
      <c r="D2052"/>
    </row>
    <row r="2053" spans="4:4" x14ac:dyDescent="0.25">
      <c r="D2053"/>
    </row>
    <row r="2054" spans="4:4" x14ac:dyDescent="0.25">
      <c r="D2054"/>
    </row>
    <row r="2055" spans="4:4" x14ac:dyDescent="0.25">
      <c r="D2055"/>
    </row>
    <row r="2056" spans="4:4" x14ac:dyDescent="0.25">
      <c r="D2056"/>
    </row>
    <row r="2057" spans="4:4" x14ac:dyDescent="0.25">
      <c r="D2057"/>
    </row>
    <row r="2058" spans="4:4" x14ac:dyDescent="0.25">
      <c r="D2058"/>
    </row>
    <row r="2059" spans="4:4" x14ac:dyDescent="0.25">
      <c r="D2059"/>
    </row>
    <row r="2060" spans="4:4" x14ac:dyDescent="0.25">
      <c r="D2060"/>
    </row>
    <row r="2061" spans="4:4" x14ac:dyDescent="0.25">
      <c r="D2061"/>
    </row>
    <row r="2062" spans="4:4" x14ac:dyDescent="0.25">
      <c r="D2062"/>
    </row>
    <row r="2063" spans="4:4" x14ac:dyDescent="0.25">
      <c r="D2063"/>
    </row>
    <row r="2064" spans="4:4" x14ac:dyDescent="0.25">
      <c r="D2064"/>
    </row>
    <row r="2065" spans="4:4" x14ac:dyDescent="0.25">
      <c r="D2065"/>
    </row>
    <row r="2066" spans="4:4" x14ac:dyDescent="0.25">
      <c r="D2066"/>
    </row>
    <row r="2067" spans="4:4" x14ac:dyDescent="0.25">
      <c r="D2067"/>
    </row>
    <row r="2068" spans="4:4" x14ac:dyDescent="0.25">
      <c r="D2068"/>
    </row>
    <row r="2069" spans="4:4" x14ac:dyDescent="0.25">
      <c r="D2069"/>
    </row>
    <row r="2070" spans="4:4" x14ac:dyDescent="0.25">
      <c r="D2070"/>
    </row>
    <row r="2071" spans="4:4" x14ac:dyDescent="0.25">
      <c r="D2071"/>
    </row>
    <row r="2072" spans="4:4" x14ac:dyDescent="0.25">
      <c r="D2072"/>
    </row>
    <row r="2073" spans="4:4" x14ac:dyDescent="0.25">
      <c r="D2073"/>
    </row>
    <row r="2074" spans="4:4" x14ac:dyDescent="0.25">
      <c r="D2074"/>
    </row>
    <row r="2075" spans="4:4" x14ac:dyDescent="0.25">
      <c r="D2075"/>
    </row>
    <row r="2076" spans="4:4" x14ac:dyDescent="0.25">
      <c r="D2076"/>
    </row>
    <row r="2077" spans="4:4" x14ac:dyDescent="0.25">
      <c r="D2077"/>
    </row>
    <row r="2078" spans="4:4" x14ac:dyDescent="0.25">
      <c r="D2078"/>
    </row>
    <row r="2079" spans="4:4" x14ac:dyDescent="0.25">
      <c r="D2079"/>
    </row>
    <row r="2080" spans="4:4" x14ac:dyDescent="0.25">
      <c r="D2080"/>
    </row>
    <row r="2081" spans="4:4" x14ac:dyDescent="0.25">
      <c r="D2081"/>
    </row>
    <row r="2082" spans="4:4" x14ac:dyDescent="0.25">
      <c r="D2082"/>
    </row>
    <row r="2083" spans="4:4" x14ac:dyDescent="0.25">
      <c r="D2083"/>
    </row>
    <row r="2084" spans="4:4" x14ac:dyDescent="0.25">
      <c r="D2084"/>
    </row>
    <row r="2085" spans="4:4" x14ac:dyDescent="0.25">
      <c r="D2085"/>
    </row>
    <row r="2086" spans="4:4" x14ac:dyDescent="0.25">
      <c r="D2086"/>
    </row>
    <row r="2087" spans="4:4" x14ac:dyDescent="0.25">
      <c r="D2087"/>
    </row>
    <row r="2088" spans="4:4" x14ac:dyDescent="0.25">
      <c r="D2088"/>
    </row>
    <row r="2089" spans="4:4" x14ac:dyDescent="0.25">
      <c r="D2089"/>
    </row>
    <row r="2090" spans="4:4" x14ac:dyDescent="0.25">
      <c r="D2090"/>
    </row>
    <row r="2091" spans="4:4" x14ac:dyDescent="0.25">
      <c r="D2091"/>
    </row>
    <row r="2092" spans="4:4" x14ac:dyDescent="0.25">
      <c r="D2092"/>
    </row>
    <row r="2093" spans="4:4" x14ac:dyDescent="0.25">
      <c r="D2093"/>
    </row>
    <row r="2094" spans="4:4" x14ac:dyDescent="0.25">
      <c r="D2094"/>
    </row>
    <row r="2095" spans="4:4" x14ac:dyDescent="0.25">
      <c r="D2095"/>
    </row>
    <row r="2096" spans="4:4" x14ac:dyDescent="0.25">
      <c r="D2096"/>
    </row>
    <row r="2097" spans="4:4" x14ac:dyDescent="0.25">
      <c r="D2097"/>
    </row>
    <row r="2098" spans="4:4" x14ac:dyDescent="0.25">
      <c r="D2098"/>
    </row>
    <row r="2099" spans="4:4" x14ac:dyDescent="0.25">
      <c r="D2099"/>
    </row>
    <row r="2100" spans="4:4" x14ac:dyDescent="0.25">
      <c r="D2100"/>
    </row>
    <row r="2101" spans="4:4" x14ac:dyDescent="0.25">
      <c r="D2101"/>
    </row>
    <row r="2102" spans="4:4" x14ac:dyDescent="0.25">
      <c r="D2102"/>
    </row>
    <row r="2103" spans="4:4" x14ac:dyDescent="0.25">
      <c r="D2103"/>
    </row>
    <row r="2104" spans="4:4" x14ac:dyDescent="0.25">
      <c r="D2104"/>
    </row>
    <row r="2105" spans="4:4" x14ac:dyDescent="0.25">
      <c r="D2105"/>
    </row>
    <row r="2106" spans="4:4" x14ac:dyDescent="0.25">
      <c r="D2106"/>
    </row>
    <row r="2107" spans="4:4" x14ac:dyDescent="0.25">
      <c r="D2107"/>
    </row>
    <row r="2108" spans="4:4" x14ac:dyDescent="0.25">
      <c r="D2108"/>
    </row>
    <row r="2109" spans="4:4" x14ac:dyDescent="0.25">
      <c r="D2109"/>
    </row>
    <row r="2110" spans="4:4" x14ac:dyDescent="0.25">
      <c r="D2110"/>
    </row>
    <row r="2111" spans="4:4" x14ac:dyDescent="0.25">
      <c r="D2111"/>
    </row>
    <row r="2112" spans="4:4" x14ac:dyDescent="0.25">
      <c r="D2112"/>
    </row>
    <row r="2113" spans="4:4" x14ac:dyDescent="0.25">
      <c r="D2113"/>
    </row>
    <row r="2114" spans="4:4" x14ac:dyDescent="0.25">
      <c r="D2114"/>
    </row>
    <row r="2115" spans="4:4" x14ac:dyDescent="0.25">
      <c r="D2115"/>
    </row>
    <row r="2116" spans="4:4" x14ac:dyDescent="0.25">
      <c r="D2116"/>
    </row>
    <row r="2117" spans="4:4" x14ac:dyDescent="0.25">
      <c r="D2117"/>
    </row>
    <row r="2118" spans="4:4" x14ac:dyDescent="0.25">
      <c r="D2118"/>
    </row>
    <row r="2119" spans="4:4" x14ac:dyDescent="0.25">
      <c r="D2119"/>
    </row>
    <row r="2120" spans="4:4" x14ac:dyDescent="0.25">
      <c r="D2120"/>
    </row>
    <row r="2121" spans="4:4" x14ac:dyDescent="0.25">
      <c r="D2121"/>
    </row>
    <row r="2122" spans="4:4" x14ac:dyDescent="0.25">
      <c r="D2122"/>
    </row>
    <row r="2123" spans="4:4" x14ac:dyDescent="0.25">
      <c r="D2123"/>
    </row>
    <row r="2124" spans="4:4" x14ac:dyDescent="0.25">
      <c r="D2124"/>
    </row>
    <row r="2125" spans="4:4" x14ac:dyDescent="0.25">
      <c r="D2125"/>
    </row>
    <row r="2126" spans="4:4" x14ac:dyDescent="0.25">
      <c r="D2126"/>
    </row>
    <row r="2127" spans="4:4" x14ac:dyDescent="0.25">
      <c r="D2127"/>
    </row>
    <row r="2128" spans="4:4" x14ac:dyDescent="0.25">
      <c r="D2128"/>
    </row>
    <row r="2129" spans="4:4" x14ac:dyDescent="0.25">
      <c r="D2129"/>
    </row>
    <row r="2130" spans="4:4" x14ac:dyDescent="0.25">
      <c r="D2130"/>
    </row>
    <row r="2131" spans="4:4" x14ac:dyDescent="0.25">
      <c r="D2131"/>
    </row>
    <row r="2132" spans="4:4" x14ac:dyDescent="0.25">
      <c r="D2132"/>
    </row>
    <row r="2133" spans="4:4" x14ac:dyDescent="0.25">
      <c r="D2133"/>
    </row>
    <row r="2134" spans="4:4" x14ac:dyDescent="0.25">
      <c r="D2134"/>
    </row>
    <row r="2135" spans="4:4" x14ac:dyDescent="0.25">
      <c r="D2135"/>
    </row>
    <row r="2136" spans="4:4" x14ac:dyDescent="0.25">
      <c r="D2136"/>
    </row>
    <row r="2137" spans="4:4" x14ac:dyDescent="0.25">
      <c r="D2137"/>
    </row>
    <row r="2138" spans="4:4" x14ac:dyDescent="0.25">
      <c r="D2138"/>
    </row>
    <row r="2139" spans="4:4" x14ac:dyDescent="0.25">
      <c r="D2139"/>
    </row>
    <row r="2140" spans="4:4" x14ac:dyDescent="0.25">
      <c r="D2140"/>
    </row>
    <row r="2141" spans="4:4" x14ac:dyDescent="0.25">
      <c r="D2141"/>
    </row>
    <row r="2142" spans="4:4" x14ac:dyDescent="0.25">
      <c r="D2142"/>
    </row>
    <row r="2143" spans="4:4" x14ac:dyDescent="0.25">
      <c r="D2143"/>
    </row>
    <row r="2144" spans="4:4" x14ac:dyDescent="0.25">
      <c r="D2144"/>
    </row>
    <row r="2145" spans="4:4" x14ac:dyDescent="0.25">
      <c r="D2145"/>
    </row>
    <row r="2146" spans="4:4" x14ac:dyDescent="0.25">
      <c r="D2146"/>
    </row>
    <row r="2147" spans="4:4" x14ac:dyDescent="0.25">
      <c r="D2147"/>
    </row>
    <row r="2148" spans="4:4" x14ac:dyDescent="0.25">
      <c r="D2148"/>
    </row>
    <row r="2149" spans="4:4" x14ac:dyDescent="0.25">
      <c r="D2149"/>
    </row>
    <row r="2150" spans="4:4" x14ac:dyDescent="0.25">
      <c r="D2150"/>
    </row>
    <row r="2151" spans="4:4" x14ac:dyDescent="0.25">
      <c r="D2151"/>
    </row>
    <row r="2152" spans="4:4" x14ac:dyDescent="0.25">
      <c r="D2152"/>
    </row>
    <row r="2153" spans="4:4" x14ac:dyDescent="0.25">
      <c r="D2153"/>
    </row>
    <row r="2154" spans="4:4" x14ac:dyDescent="0.25">
      <c r="D2154"/>
    </row>
    <row r="2155" spans="4:4" x14ac:dyDescent="0.25">
      <c r="D2155"/>
    </row>
    <row r="2156" spans="4:4" x14ac:dyDescent="0.25">
      <c r="D2156"/>
    </row>
    <row r="2157" spans="4:4" x14ac:dyDescent="0.25">
      <c r="D2157"/>
    </row>
    <row r="2158" spans="4:4" x14ac:dyDescent="0.25">
      <c r="D2158"/>
    </row>
    <row r="2159" spans="4:4" x14ac:dyDescent="0.25">
      <c r="D2159"/>
    </row>
    <row r="2160" spans="4:4" x14ac:dyDescent="0.25">
      <c r="D2160"/>
    </row>
    <row r="2161" spans="4:4" x14ac:dyDescent="0.25">
      <c r="D2161"/>
    </row>
    <row r="2162" spans="4:4" x14ac:dyDescent="0.25">
      <c r="D2162"/>
    </row>
    <row r="2163" spans="4:4" x14ac:dyDescent="0.25">
      <c r="D2163"/>
    </row>
    <row r="2164" spans="4:4" x14ac:dyDescent="0.25">
      <c r="D2164"/>
    </row>
    <row r="2165" spans="4:4" x14ac:dyDescent="0.25">
      <c r="D2165"/>
    </row>
    <row r="2166" spans="4:4" x14ac:dyDescent="0.25">
      <c r="D2166"/>
    </row>
    <row r="2167" spans="4:4" x14ac:dyDescent="0.25">
      <c r="D2167"/>
    </row>
    <row r="2168" spans="4:4" x14ac:dyDescent="0.25">
      <c r="D2168"/>
    </row>
    <row r="2169" spans="4:4" x14ac:dyDescent="0.25">
      <c r="D2169"/>
    </row>
    <row r="2170" spans="4:4" x14ac:dyDescent="0.25">
      <c r="D2170"/>
    </row>
    <row r="2171" spans="4:4" x14ac:dyDescent="0.25">
      <c r="D2171"/>
    </row>
    <row r="2172" spans="4:4" x14ac:dyDescent="0.25">
      <c r="D2172"/>
    </row>
    <row r="2173" spans="4:4" x14ac:dyDescent="0.25">
      <c r="D2173"/>
    </row>
    <row r="2174" spans="4:4" x14ac:dyDescent="0.25">
      <c r="D2174"/>
    </row>
    <row r="2175" spans="4:4" x14ac:dyDescent="0.25">
      <c r="D2175"/>
    </row>
    <row r="2176" spans="4:4" x14ac:dyDescent="0.25">
      <c r="D2176"/>
    </row>
    <row r="2177" spans="4:4" x14ac:dyDescent="0.25">
      <c r="D2177"/>
    </row>
    <row r="2178" spans="4:4" x14ac:dyDescent="0.25">
      <c r="D2178"/>
    </row>
    <row r="2179" spans="4:4" x14ac:dyDescent="0.25">
      <c r="D2179"/>
    </row>
    <row r="2180" spans="4:4" x14ac:dyDescent="0.25">
      <c r="D2180"/>
    </row>
    <row r="2181" spans="4:4" x14ac:dyDescent="0.25">
      <c r="D2181"/>
    </row>
    <row r="2182" spans="4:4" x14ac:dyDescent="0.25">
      <c r="D2182"/>
    </row>
    <row r="2183" spans="4:4" x14ac:dyDescent="0.25">
      <c r="D2183"/>
    </row>
    <row r="2184" spans="4:4" x14ac:dyDescent="0.25">
      <c r="D2184"/>
    </row>
    <row r="2185" spans="4:4" x14ac:dyDescent="0.25">
      <c r="D2185"/>
    </row>
    <row r="2186" spans="4:4" x14ac:dyDescent="0.25">
      <c r="D2186"/>
    </row>
    <row r="2187" spans="4:4" x14ac:dyDescent="0.25">
      <c r="D2187"/>
    </row>
    <row r="2188" spans="4:4" x14ac:dyDescent="0.25">
      <c r="D2188"/>
    </row>
    <row r="2189" spans="4:4" x14ac:dyDescent="0.25">
      <c r="D2189"/>
    </row>
    <row r="2190" spans="4:4" x14ac:dyDescent="0.25">
      <c r="D2190"/>
    </row>
    <row r="2191" spans="4:4" x14ac:dyDescent="0.25">
      <c r="D2191"/>
    </row>
    <row r="2192" spans="4:4" x14ac:dyDescent="0.25">
      <c r="D2192"/>
    </row>
    <row r="2193" spans="4:4" x14ac:dyDescent="0.25">
      <c r="D2193"/>
    </row>
    <row r="2194" spans="4:4" x14ac:dyDescent="0.25">
      <c r="D2194"/>
    </row>
    <row r="2195" spans="4:4" x14ac:dyDescent="0.25">
      <c r="D2195"/>
    </row>
    <row r="2196" spans="4:4" x14ac:dyDescent="0.25">
      <c r="D2196"/>
    </row>
    <row r="2197" spans="4:4" x14ac:dyDescent="0.25">
      <c r="D2197"/>
    </row>
    <row r="2198" spans="4:4" x14ac:dyDescent="0.25">
      <c r="D2198"/>
    </row>
    <row r="2199" spans="4:4" x14ac:dyDescent="0.25">
      <c r="D2199"/>
    </row>
    <row r="2200" spans="4:4" x14ac:dyDescent="0.25">
      <c r="D2200"/>
    </row>
    <row r="2201" spans="4:4" x14ac:dyDescent="0.25">
      <c r="D2201"/>
    </row>
    <row r="2202" spans="4:4" x14ac:dyDescent="0.25">
      <c r="D2202"/>
    </row>
    <row r="2203" spans="4:4" x14ac:dyDescent="0.25">
      <c r="D2203"/>
    </row>
    <row r="2204" spans="4:4" x14ac:dyDescent="0.25">
      <c r="D2204"/>
    </row>
    <row r="2205" spans="4:4" x14ac:dyDescent="0.25">
      <c r="D2205"/>
    </row>
    <row r="2206" spans="4:4" x14ac:dyDescent="0.25">
      <c r="D2206"/>
    </row>
    <row r="2207" spans="4:4" x14ac:dyDescent="0.25">
      <c r="D2207"/>
    </row>
    <row r="2208" spans="4:4" x14ac:dyDescent="0.25">
      <c r="D2208"/>
    </row>
    <row r="2209" spans="4:4" x14ac:dyDescent="0.25">
      <c r="D2209"/>
    </row>
    <row r="2210" spans="4:4" x14ac:dyDescent="0.25">
      <c r="D2210"/>
    </row>
    <row r="2211" spans="4:4" x14ac:dyDescent="0.25">
      <c r="D2211"/>
    </row>
    <row r="2212" spans="4:4" x14ac:dyDescent="0.25">
      <c r="D2212"/>
    </row>
    <row r="2213" spans="4:4" x14ac:dyDescent="0.25">
      <c r="D2213"/>
    </row>
    <row r="2214" spans="4:4" x14ac:dyDescent="0.25">
      <c r="D2214"/>
    </row>
    <row r="2215" spans="4:4" x14ac:dyDescent="0.25">
      <c r="D2215"/>
    </row>
    <row r="2216" spans="4:4" x14ac:dyDescent="0.25">
      <c r="D2216"/>
    </row>
    <row r="2217" spans="4:4" x14ac:dyDescent="0.25">
      <c r="D2217"/>
    </row>
    <row r="2218" spans="4:4" x14ac:dyDescent="0.25">
      <c r="D2218"/>
    </row>
    <row r="2219" spans="4:4" x14ac:dyDescent="0.25">
      <c r="D2219"/>
    </row>
    <row r="2220" spans="4:4" x14ac:dyDescent="0.25">
      <c r="D2220"/>
    </row>
    <row r="2221" spans="4:4" x14ac:dyDescent="0.25">
      <c r="D2221"/>
    </row>
    <row r="2222" spans="4:4" x14ac:dyDescent="0.25">
      <c r="D2222"/>
    </row>
    <row r="2223" spans="4:4" x14ac:dyDescent="0.25">
      <c r="D2223"/>
    </row>
    <row r="2224" spans="4:4" x14ac:dyDescent="0.25">
      <c r="D2224"/>
    </row>
    <row r="2225" spans="4:4" x14ac:dyDescent="0.25">
      <c r="D2225"/>
    </row>
    <row r="2226" spans="4:4" x14ac:dyDescent="0.25">
      <c r="D2226"/>
    </row>
    <row r="2227" spans="4:4" x14ac:dyDescent="0.25">
      <c r="D2227"/>
    </row>
    <row r="2228" spans="4:4" x14ac:dyDescent="0.25">
      <c r="D2228"/>
    </row>
    <row r="2229" spans="4:4" x14ac:dyDescent="0.25">
      <c r="D2229"/>
    </row>
    <row r="2230" spans="4:4" x14ac:dyDescent="0.25">
      <c r="D2230"/>
    </row>
    <row r="2231" spans="4:4" x14ac:dyDescent="0.25">
      <c r="D2231"/>
    </row>
    <row r="2232" spans="4:4" x14ac:dyDescent="0.25">
      <c r="D2232"/>
    </row>
    <row r="2233" spans="4:4" x14ac:dyDescent="0.25">
      <c r="D2233"/>
    </row>
    <row r="2234" spans="4:4" x14ac:dyDescent="0.25">
      <c r="D2234"/>
    </row>
    <row r="2235" spans="4:4" x14ac:dyDescent="0.25">
      <c r="D2235"/>
    </row>
    <row r="2236" spans="4:4" x14ac:dyDescent="0.25">
      <c r="D2236"/>
    </row>
    <row r="2237" spans="4:4" x14ac:dyDescent="0.25">
      <c r="D2237"/>
    </row>
    <row r="2238" spans="4:4" x14ac:dyDescent="0.25">
      <c r="D2238"/>
    </row>
    <row r="2239" spans="4:4" x14ac:dyDescent="0.25">
      <c r="D2239"/>
    </row>
    <row r="2240" spans="4:4" x14ac:dyDescent="0.25">
      <c r="D2240"/>
    </row>
    <row r="2241" spans="4:4" x14ac:dyDescent="0.25">
      <c r="D2241"/>
    </row>
    <row r="2242" spans="4:4" x14ac:dyDescent="0.25">
      <c r="D2242"/>
    </row>
    <row r="2243" spans="4:4" x14ac:dyDescent="0.25">
      <c r="D2243"/>
    </row>
    <row r="2244" spans="4:4" x14ac:dyDescent="0.25">
      <c r="D2244"/>
    </row>
    <row r="2245" spans="4:4" x14ac:dyDescent="0.25">
      <c r="D2245"/>
    </row>
    <row r="2246" spans="4:4" x14ac:dyDescent="0.25">
      <c r="D2246"/>
    </row>
    <row r="2247" spans="4:4" x14ac:dyDescent="0.25">
      <c r="D2247"/>
    </row>
    <row r="2248" spans="4:4" x14ac:dyDescent="0.25">
      <c r="D2248"/>
    </row>
    <row r="2249" spans="4:4" x14ac:dyDescent="0.25">
      <c r="D2249"/>
    </row>
    <row r="2250" spans="4:4" x14ac:dyDescent="0.25">
      <c r="D2250"/>
    </row>
    <row r="2251" spans="4:4" x14ac:dyDescent="0.25">
      <c r="D2251"/>
    </row>
    <row r="2252" spans="4:4" x14ac:dyDescent="0.25">
      <c r="D2252"/>
    </row>
    <row r="2253" spans="4:4" x14ac:dyDescent="0.25">
      <c r="D2253"/>
    </row>
    <row r="2254" spans="4:4" x14ac:dyDescent="0.25">
      <c r="D2254"/>
    </row>
    <row r="2255" spans="4:4" x14ac:dyDescent="0.25">
      <c r="D2255"/>
    </row>
    <row r="2256" spans="4:4" x14ac:dyDescent="0.25">
      <c r="D2256"/>
    </row>
    <row r="2257" spans="4:4" x14ac:dyDescent="0.25">
      <c r="D2257"/>
    </row>
    <row r="2258" spans="4:4" x14ac:dyDescent="0.25">
      <c r="D2258"/>
    </row>
    <row r="2259" spans="4:4" x14ac:dyDescent="0.25">
      <c r="D2259"/>
    </row>
    <row r="2260" spans="4:4" x14ac:dyDescent="0.25">
      <c r="D2260"/>
    </row>
    <row r="2261" spans="4:4" x14ac:dyDescent="0.25">
      <c r="D2261"/>
    </row>
    <row r="2262" spans="4:4" x14ac:dyDescent="0.25">
      <c r="D2262"/>
    </row>
    <row r="2263" spans="4:4" x14ac:dyDescent="0.25">
      <c r="D2263"/>
    </row>
    <row r="2264" spans="4:4" x14ac:dyDescent="0.25">
      <c r="D2264"/>
    </row>
    <row r="2265" spans="4:4" x14ac:dyDescent="0.25">
      <c r="D2265"/>
    </row>
    <row r="2266" spans="4:4" x14ac:dyDescent="0.25">
      <c r="D2266"/>
    </row>
    <row r="2267" spans="4:4" x14ac:dyDescent="0.25">
      <c r="D2267"/>
    </row>
    <row r="2268" spans="4:4" x14ac:dyDescent="0.25">
      <c r="D2268"/>
    </row>
    <row r="2269" spans="4:4" x14ac:dyDescent="0.25">
      <c r="D2269"/>
    </row>
    <row r="2270" spans="4:4" x14ac:dyDescent="0.25">
      <c r="D2270"/>
    </row>
    <row r="2271" spans="4:4" x14ac:dyDescent="0.25">
      <c r="D2271"/>
    </row>
    <row r="2272" spans="4:4" x14ac:dyDescent="0.25">
      <c r="D2272"/>
    </row>
    <row r="2273" spans="4:4" x14ac:dyDescent="0.25">
      <c r="D2273"/>
    </row>
    <row r="2274" spans="4:4" x14ac:dyDescent="0.25">
      <c r="D2274"/>
    </row>
    <row r="2275" spans="4:4" x14ac:dyDescent="0.25">
      <c r="D2275"/>
    </row>
    <row r="2276" spans="4:4" x14ac:dyDescent="0.25">
      <c r="D2276"/>
    </row>
    <row r="2277" spans="4:4" x14ac:dyDescent="0.25">
      <c r="D2277"/>
    </row>
    <row r="2278" spans="4:4" x14ac:dyDescent="0.25">
      <c r="D2278"/>
    </row>
    <row r="2279" spans="4:4" x14ac:dyDescent="0.25">
      <c r="D2279"/>
    </row>
    <row r="2280" spans="4:4" x14ac:dyDescent="0.25">
      <c r="D2280"/>
    </row>
    <row r="2281" spans="4:4" x14ac:dyDescent="0.25">
      <c r="D2281"/>
    </row>
    <row r="2282" spans="4:4" x14ac:dyDescent="0.25">
      <c r="D2282"/>
    </row>
    <row r="2283" spans="4:4" x14ac:dyDescent="0.25">
      <c r="D2283"/>
    </row>
    <row r="2284" spans="4:4" x14ac:dyDescent="0.25">
      <c r="D2284"/>
    </row>
    <row r="2285" spans="4:4" x14ac:dyDescent="0.25">
      <c r="D2285"/>
    </row>
    <row r="2286" spans="4:4" x14ac:dyDescent="0.25">
      <c r="D2286"/>
    </row>
    <row r="2287" spans="4:4" x14ac:dyDescent="0.25">
      <c r="D2287"/>
    </row>
    <row r="2288" spans="4:4" x14ac:dyDescent="0.25">
      <c r="D2288"/>
    </row>
    <row r="2289" spans="4:4" x14ac:dyDescent="0.25">
      <c r="D2289"/>
    </row>
    <row r="2290" spans="4:4" x14ac:dyDescent="0.25">
      <c r="D2290"/>
    </row>
    <row r="2291" spans="4:4" x14ac:dyDescent="0.25">
      <c r="D2291"/>
    </row>
    <row r="2292" spans="4:4" x14ac:dyDescent="0.25">
      <c r="D2292"/>
    </row>
    <row r="2293" spans="4:4" x14ac:dyDescent="0.25">
      <c r="D2293"/>
    </row>
    <row r="2294" spans="4:4" x14ac:dyDescent="0.25">
      <c r="D2294"/>
    </row>
    <row r="2295" spans="4:4" x14ac:dyDescent="0.25">
      <c r="D2295"/>
    </row>
    <row r="2296" spans="4:4" x14ac:dyDescent="0.25">
      <c r="D2296"/>
    </row>
    <row r="2297" spans="4:4" x14ac:dyDescent="0.25">
      <c r="D2297"/>
    </row>
    <row r="2298" spans="4:4" x14ac:dyDescent="0.25">
      <c r="D2298"/>
    </row>
    <row r="2299" spans="4:4" x14ac:dyDescent="0.25">
      <c r="D2299"/>
    </row>
    <row r="2300" spans="4:4" x14ac:dyDescent="0.25">
      <c r="D2300"/>
    </row>
    <row r="2301" spans="4:4" x14ac:dyDescent="0.25">
      <c r="D2301"/>
    </row>
    <row r="2302" spans="4:4" x14ac:dyDescent="0.25">
      <c r="D2302"/>
    </row>
    <row r="2303" spans="4:4" x14ac:dyDescent="0.25">
      <c r="D2303"/>
    </row>
    <row r="2304" spans="4:4" x14ac:dyDescent="0.25">
      <c r="D2304"/>
    </row>
    <row r="2305" spans="4:4" x14ac:dyDescent="0.25">
      <c r="D2305"/>
    </row>
    <row r="2306" spans="4:4" x14ac:dyDescent="0.25">
      <c r="D2306"/>
    </row>
    <row r="2307" spans="4:4" x14ac:dyDescent="0.25">
      <c r="D2307"/>
    </row>
    <row r="2308" spans="4:4" x14ac:dyDescent="0.25">
      <c r="D2308"/>
    </row>
    <row r="2309" spans="4:4" x14ac:dyDescent="0.25">
      <c r="D2309"/>
    </row>
    <row r="2310" spans="4:4" x14ac:dyDescent="0.25">
      <c r="D2310"/>
    </row>
    <row r="2311" spans="4:4" x14ac:dyDescent="0.25">
      <c r="D2311"/>
    </row>
    <row r="2312" spans="4:4" x14ac:dyDescent="0.25">
      <c r="D2312"/>
    </row>
    <row r="2313" spans="4:4" x14ac:dyDescent="0.25">
      <c r="D2313"/>
    </row>
    <row r="2314" spans="4:4" x14ac:dyDescent="0.25">
      <c r="D2314"/>
    </row>
    <row r="2315" spans="4:4" x14ac:dyDescent="0.25">
      <c r="D2315"/>
    </row>
    <row r="2316" spans="4:4" x14ac:dyDescent="0.25">
      <c r="D2316"/>
    </row>
    <row r="2317" spans="4:4" x14ac:dyDescent="0.25">
      <c r="D2317"/>
    </row>
    <row r="2318" spans="4:4" x14ac:dyDescent="0.25">
      <c r="D2318"/>
    </row>
    <row r="2319" spans="4:4" x14ac:dyDescent="0.25">
      <c r="D2319"/>
    </row>
    <row r="2320" spans="4:4" x14ac:dyDescent="0.25">
      <c r="D2320"/>
    </row>
    <row r="2321" spans="4:4" x14ac:dyDescent="0.25">
      <c r="D2321"/>
    </row>
    <row r="2322" spans="4:4" x14ac:dyDescent="0.25">
      <c r="D2322"/>
    </row>
    <row r="2323" spans="4:4" x14ac:dyDescent="0.25">
      <c r="D2323"/>
    </row>
    <row r="2324" spans="4:4" x14ac:dyDescent="0.25">
      <c r="D2324"/>
    </row>
    <row r="2325" spans="4:4" x14ac:dyDescent="0.25">
      <c r="D2325"/>
    </row>
    <row r="2326" spans="4:4" x14ac:dyDescent="0.25">
      <c r="D2326"/>
    </row>
    <row r="2327" spans="4:4" x14ac:dyDescent="0.25">
      <c r="D2327"/>
    </row>
    <row r="2328" spans="4:4" x14ac:dyDescent="0.25">
      <c r="D2328"/>
    </row>
    <row r="2329" spans="4:4" x14ac:dyDescent="0.25">
      <c r="D2329"/>
    </row>
    <row r="2330" spans="4:4" x14ac:dyDescent="0.25">
      <c r="D2330"/>
    </row>
    <row r="2331" spans="4:4" x14ac:dyDescent="0.25">
      <c r="D2331"/>
    </row>
    <row r="2332" spans="4:4" x14ac:dyDescent="0.25">
      <c r="D2332"/>
    </row>
    <row r="2333" spans="4:4" x14ac:dyDescent="0.25">
      <c r="D2333"/>
    </row>
    <row r="2334" spans="4:4" x14ac:dyDescent="0.25">
      <c r="D2334"/>
    </row>
    <row r="2335" spans="4:4" x14ac:dyDescent="0.25">
      <c r="D2335"/>
    </row>
    <row r="2336" spans="4:4" x14ac:dyDescent="0.25">
      <c r="D2336"/>
    </row>
    <row r="2337" spans="4:4" x14ac:dyDescent="0.25">
      <c r="D2337"/>
    </row>
    <row r="2338" spans="4:4" x14ac:dyDescent="0.25">
      <c r="D2338"/>
    </row>
    <row r="2339" spans="4:4" x14ac:dyDescent="0.25">
      <c r="D2339"/>
    </row>
    <row r="2340" spans="4:4" x14ac:dyDescent="0.25">
      <c r="D2340"/>
    </row>
    <row r="2341" spans="4:4" x14ac:dyDescent="0.25">
      <c r="D2341"/>
    </row>
    <row r="2342" spans="4:4" x14ac:dyDescent="0.25">
      <c r="D2342"/>
    </row>
    <row r="2343" spans="4:4" x14ac:dyDescent="0.25">
      <c r="D2343"/>
    </row>
    <row r="2344" spans="4:4" x14ac:dyDescent="0.25">
      <c r="D2344"/>
    </row>
    <row r="2345" spans="4:4" x14ac:dyDescent="0.25">
      <c r="D2345"/>
    </row>
    <row r="2346" spans="4:4" x14ac:dyDescent="0.25">
      <c r="D2346"/>
    </row>
    <row r="2347" spans="4:4" x14ac:dyDescent="0.25">
      <c r="D2347"/>
    </row>
    <row r="2348" spans="4:4" x14ac:dyDescent="0.25">
      <c r="D2348"/>
    </row>
    <row r="2349" spans="4:4" x14ac:dyDescent="0.25">
      <c r="D2349"/>
    </row>
    <row r="2350" spans="4:4" x14ac:dyDescent="0.25">
      <c r="D2350"/>
    </row>
    <row r="2351" spans="4:4" x14ac:dyDescent="0.25">
      <c r="D2351"/>
    </row>
    <row r="2352" spans="4:4" x14ac:dyDescent="0.25">
      <c r="D2352"/>
    </row>
    <row r="2353" spans="4:4" x14ac:dyDescent="0.25">
      <c r="D2353"/>
    </row>
    <row r="2354" spans="4:4" x14ac:dyDescent="0.25">
      <c r="D2354"/>
    </row>
    <row r="2355" spans="4:4" x14ac:dyDescent="0.25">
      <c r="D2355"/>
    </row>
    <row r="2356" spans="4:4" x14ac:dyDescent="0.25">
      <c r="D2356"/>
    </row>
    <row r="2357" spans="4:4" x14ac:dyDescent="0.25">
      <c r="D2357"/>
    </row>
    <row r="2358" spans="4:4" x14ac:dyDescent="0.25">
      <c r="D2358"/>
    </row>
    <row r="2359" spans="4:4" x14ac:dyDescent="0.25">
      <c r="D2359"/>
    </row>
    <row r="2360" spans="4:4" x14ac:dyDescent="0.25">
      <c r="D2360"/>
    </row>
    <row r="2361" spans="4:4" x14ac:dyDescent="0.25">
      <c r="D2361"/>
    </row>
    <row r="2362" spans="4:4" x14ac:dyDescent="0.25">
      <c r="D2362"/>
    </row>
    <row r="2363" spans="4:4" x14ac:dyDescent="0.25">
      <c r="D2363"/>
    </row>
    <row r="2364" spans="4:4" x14ac:dyDescent="0.25">
      <c r="D2364"/>
    </row>
    <row r="2365" spans="4:4" x14ac:dyDescent="0.25">
      <c r="D2365"/>
    </row>
    <row r="2366" spans="4:4" x14ac:dyDescent="0.25">
      <c r="D2366"/>
    </row>
    <row r="2367" spans="4:4" x14ac:dyDescent="0.25">
      <c r="D2367"/>
    </row>
    <row r="2368" spans="4:4" x14ac:dyDescent="0.25">
      <c r="D2368"/>
    </row>
    <row r="2369" spans="4:4" x14ac:dyDescent="0.25">
      <c r="D2369"/>
    </row>
    <row r="2370" spans="4:4" x14ac:dyDescent="0.25">
      <c r="D2370"/>
    </row>
    <row r="2371" spans="4:4" x14ac:dyDescent="0.25">
      <c r="D2371"/>
    </row>
    <row r="2372" spans="4:4" x14ac:dyDescent="0.25">
      <c r="D2372"/>
    </row>
    <row r="2373" spans="4:4" x14ac:dyDescent="0.25">
      <c r="D2373"/>
    </row>
    <row r="2374" spans="4:4" x14ac:dyDescent="0.25">
      <c r="D2374"/>
    </row>
    <row r="2375" spans="4:4" x14ac:dyDescent="0.25">
      <c r="D2375"/>
    </row>
    <row r="2376" spans="4:4" x14ac:dyDescent="0.25">
      <c r="D2376"/>
    </row>
    <row r="2377" spans="4:4" x14ac:dyDescent="0.25">
      <c r="D2377"/>
    </row>
    <row r="2378" spans="4:4" x14ac:dyDescent="0.25">
      <c r="D2378"/>
    </row>
    <row r="2379" spans="4:4" x14ac:dyDescent="0.25">
      <c r="D2379"/>
    </row>
    <row r="2380" spans="4:4" x14ac:dyDescent="0.25">
      <c r="D2380"/>
    </row>
    <row r="2381" spans="4:4" x14ac:dyDescent="0.25">
      <c r="D2381"/>
    </row>
    <row r="2382" spans="4:4" x14ac:dyDescent="0.25">
      <c r="D2382"/>
    </row>
    <row r="2383" spans="4:4" x14ac:dyDescent="0.25">
      <c r="D2383"/>
    </row>
    <row r="2384" spans="4:4" x14ac:dyDescent="0.25">
      <c r="D2384"/>
    </row>
    <row r="2385" spans="4:4" x14ac:dyDescent="0.25">
      <c r="D2385"/>
    </row>
    <row r="2386" spans="4:4" x14ac:dyDescent="0.25">
      <c r="D2386"/>
    </row>
    <row r="2387" spans="4:4" x14ac:dyDescent="0.25">
      <c r="D2387"/>
    </row>
    <row r="2388" spans="4:4" x14ac:dyDescent="0.25">
      <c r="D2388"/>
    </row>
    <row r="2389" spans="4:4" x14ac:dyDescent="0.25">
      <c r="D2389"/>
    </row>
    <row r="2390" spans="4:4" x14ac:dyDescent="0.25">
      <c r="D2390"/>
    </row>
    <row r="2391" spans="4:4" x14ac:dyDescent="0.25">
      <c r="D2391"/>
    </row>
    <row r="2392" spans="4:4" x14ac:dyDescent="0.25">
      <c r="D2392"/>
    </row>
    <row r="2393" spans="4:4" x14ac:dyDescent="0.25">
      <c r="D2393"/>
    </row>
    <row r="2394" spans="4:4" x14ac:dyDescent="0.25">
      <c r="D2394"/>
    </row>
    <row r="2395" spans="4:4" x14ac:dyDescent="0.25">
      <c r="D2395"/>
    </row>
    <row r="2396" spans="4:4" x14ac:dyDescent="0.25">
      <c r="D2396"/>
    </row>
    <row r="2397" spans="4:4" x14ac:dyDescent="0.25">
      <c r="D2397"/>
    </row>
    <row r="2398" spans="4:4" x14ac:dyDescent="0.25">
      <c r="D2398"/>
    </row>
    <row r="2399" spans="4:4" x14ac:dyDescent="0.25">
      <c r="D2399"/>
    </row>
    <row r="2400" spans="4:4" x14ac:dyDescent="0.25">
      <c r="D2400"/>
    </row>
    <row r="2401" spans="4:4" x14ac:dyDescent="0.25">
      <c r="D2401"/>
    </row>
    <row r="2402" spans="4:4" x14ac:dyDescent="0.25">
      <c r="D2402"/>
    </row>
    <row r="2403" spans="4:4" x14ac:dyDescent="0.25">
      <c r="D2403"/>
    </row>
    <row r="2404" spans="4:4" x14ac:dyDescent="0.25">
      <c r="D2404"/>
    </row>
    <row r="2405" spans="4:4" x14ac:dyDescent="0.25">
      <c r="D2405"/>
    </row>
    <row r="2406" spans="4:4" x14ac:dyDescent="0.25">
      <c r="D2406"/>
    </row>
    <row r="2407" spans="4:4" x14ac:dyDescent="0.25">
      <c r="D2407"/>
    </row>
    <row r="2408" spans="4:4" x14ac:dyDescent="0.25">
      <c r="D2408"/>
    </row>
    <row r="2409" spans="4:4" x14ac:dyDescent="0.25">
      <c r="D2409"/>
    </row>
    <row r="2410" spans="4:4" x14ac:dyDescent="0.25">
      <c r="D2410"/>
    </row>
    <row r="2411" spans="4:4" x14ac:dyDescent="0.25">
      <c r="D2411"/>
    </row>
    <row r="2412" spans="4:4" x14ac:dyDescent="0.25">
      <c r="D2412"/>
    </row>
    <row r="2413" spans="4:4" x14ac:dyDescent="0.25">
      <c r="D2413"/>
    </row>
    <row r="2414" spans="4:4" x14ac:dyDescent="0.25">
      <c r="D2414"/>
    </row>
    <row r="2415" spans="4:4" x14ac:dyDescent="0.25">
      <c r="D2415"/>
    </row>
    <row r="2416" spans="4:4" x14ac:dyDescent="0.25">
      <c r="D2416"/>
    </row>
    <row r="2417" spans="4:4" x14ac:dyDescent="0.25">
      <c r="D2417"/>
    </row>
    <row r="2418" spans="4:4" x14ac:dyDescent="0.25">
      <c r="D2418"/>
    </row>
    <row r="2419" spans="4:4" x14ac:dyDescent="0.25">
      <c r="D2419"/>
    </row>
    <row r="2420" spans="4:4" x14ac:dyDescent="0.25">
      <c r="D2420"/>
    </row>
    <row r="2421" spans="4:4" x14ac:dyDescent="0.25">
      <c r="D2421"/>
    </row>
    <row r="2422" spans="4:4" x14ac:dyDescent="0.25">
      <c r="D2422"/>
    </row>
    <row r="2423" spans="4:4" x14ac:dyDescent="0.25">
      <c r="D2423"/>
    </row>
    <row r="2424" spans="4:4" x14ac:dyDescent="0.25">
      <c r="D2424"/>
    </row>
    <row r="2425" spans="4:4" x14ac:dyDescent="0.25">
      <c r="D2425"/>
    </row>
    <row r="2426" spans="4:4" x14ac:dyDescent="0.25">
      <c r="D2426"/>
    </row>
    <row r="2427" spans="4:4" x14ac:dyDescent="0.25">
      <c r="D2427"/>
    </row>
    <row r="2428" spans="4:4" x14ac:dyDescent="0.25">
      <c r="D2428"/>
    </row>
    <row r="2429" spans="4:4" x14ac:dyDescent="0.25">
      <c r="D2429"/>
    </row>
    <row r="2430" spans="4:4" x14ac:dyDescent="0.25">
      <c r="D2430"/>
    </row>
    <row r="2431" spans="4:4" x14ac:dyDescent="0.25">
      <c r="D2431"/>
    </row>
    <row r="2432" spans="4:4" x14ac:dyDescent="0.25">
      <c r="D2432"/>
    </row>
    <row r="2433" spans="4:4" x14ac:dyDescent="0.25">
      <c r="D2433"/>
    </row>
    <row r="2434" spans="4:4" x14ac:dyDescent="0.25">
      <c r="D2434"/>
    </row>
    <row r="2435" spans="4:4" x14ac:dyDescent="0.25">
      <c r="D2435"/>
    </row>
    <row r="2436" spans="4:4" x14ac:dyDescent="0.25">
      <c r="D2436"/>
    </row>
    <row r="2437" spans="4:4" x14ac:dyDescent="0.25">
      <c r="D2437"/>
    </row>
    <row r="2438" spans="4:4" x14ac:dyDescent="0.25">
      <c r="D2438"/>
    </row>
    <row r="2439" spans="4:4" x14ac:dyDescent="0.25">
      <c r="D2439"/>
    </row>
    <row r="2440" spans="4:4" x14ac:dyDescent="0.25">
      <c r="D2440"/>
    </row>
    <row r="2441" spans="4:4" x14ac:dyDescent="0.25">
      <c r="D2441"/>
    </row>
    <row r="2442" spans="4:4" x14ac:dyDescent="0.25">
      <c r="D2442"/>
    </row>
    <row r="2443" spans="4:4" x14ac:dyDescent="0.25">
      <c r="D2443"/>
    </row>
    <row r="2444" spans="4:4" x14ac:dyDescent="0.25">
      <c r="D2444"/>
    </row>
    <row r="2445" spans="4:4" x14ac:dyDescent="0.25">
      <c r="D2445"/>
    </row>
    <row r="2446" spans="4:4" x14ac:dyDescent="0.25">
      <c r="D2446"/>
    </row>
    <row r="2447" spans="4:4" x14ac:dyDescent="0.25">
      <c r="D2447"/>
    </row>
    <row r="2448" spans="4:4" x14ac:dyDescent="0.25">
      <c r="D2448"/>
    </row>
    <row r="2449" spans="4:4" x14ac:dyDescent="0.25">
      <c r="D2449"/>
    </row>
    <row r="2450" spans="4:4" x14ac:dyDescent="0.25">
      <c r="D2450"/>
    </row>
    <row r="2451" spans="4:4" x14ac:dyDescent="0.25">
      <c r="D2451"/>
    </row>
    <row r="2452" spans="4:4" x14ac:dyDescent="0.25">
      <c r="D2452"/>
    </row>
    <row r="2453" spans="4:4" x14ac:dyDescent="0.25">
      <c r="D2453"/>
    </row>
    <row r="2454" spans="4:4" x14ac:dyDescent="0.25">
      <c r="D2454"/>
    </row>
    <row r="2455" spans="4:4" x14ac:dyDescent="0.25">
      <c r="D2455"/>
    </row>
    <row r="2456" spans="4:4" x14ac:dyDescent="0.25">
      <c r="D2456"/>
    </row>
    <row r="2457" spans="4:4" x14ac:dyDescent="0.25">
      <c r="D2457"/>
    </row>
    <row r="2458" spans="4:4" x14ac:dyDescent="0.25">
      <c r="D2458"/>
    </row>
    <row r="2459" spans="4:4" x14ac:dyDescent="0.25">
      <c r="D2459"/>
    </row>
    <row r="2460" spans="4:4" x14ac:dyDescent="0.25">
      <c r="D2460"/>
    </row>
    <row r="2461" spans="4:4" x14ac:dyDescent="0.25">
      <c r="D2461"/>
    </row>
    <row r="2462" spans="4:4" x14ac:dyDescent="0.25">
      <c r="D2462"/>
    </row>
    <row r="2463" spans="4:4" x14ac:dyDescent="0.25">
      <c r="D2463"/>
    </row>
    <row r="2464" spans="4:4" x14ac:dyDescent="0.25">
      <c r="D2464"/>
    </row>
    <row r="2465" spans="4:4" x14ac:dyDescent="0.25">
      <c r="D2465"/>
    </row>
    <row r="2466" spans="4:4" x14ac:dyDescent="0.25">
      <c r="D2466"/>
    </row>
    <row r="2467" spans="4:4" x14ac:dyDescent="0.25">
      <c r="D2467"/>
    </row>
    <row r="2468" spans="4:4" x14ac:dyDescent="0.25">
      <c r="D2468"/>
    </row>
    <row r="2469" spans="4:4" x14ac:dyDescent="0.25">
      <c r="D2469"/>
    </row>
    <row r="2470" spans="4:4" x14ac:dyDescent="0.25">
      <c r="D2470"/>
    </row>
    <row r="2471" spans="4:4" x14ac:dyDescent="0.25">
      <c r="D2471"/>
    </row>
    <row r="2472" spans="4:4" x14ac:dyDescent="0.25">
      <c r="D2472"/>
    </row>
    <row r="2473" spans="4:4" x14ac:dyDescent="0.25">
      <c r="D2473"/>
    </row>
    <row r="2474" spans="4:4" x14ac:dyDescent="0.25">
      <c r="D2474"/>
    </row>
    <row r="2475" spans="4:4" x14ac:dyDescent="0.25">
      <c r="D2475"/>
    </row>
    <row r="2476" spans="4:4" x14ac:dyDescent="0.25">
      <c r="D2476"/>
    </row>
    <row r="2477" spans="4:4" x14ac:dyDescent="0.25">
      <c r="D2477"/>
    </row>
    <row r="2478" spans="4:4" x14ac:dyDescent="0.25">
      <c r="D2478"/>
    </row>
    <row r="2479" spans="4:4" x14ac:dyDescent="0.25">
      <c r="D2479"/>
    </row>
    <row r="2480" spans="4:4" x14ac:dyDescent="0.25">
      <c r="D2480"/>
    </row>
    <row r="2481" spans="4:4" x14ac:dyDescent="0.25">
      <c r="D2481"/>
    </row>
    <row r="2482" spans="4:4" x14ac:dyDescent="0.25">
      <c r="D2482"/>
    </row>
    <row r="2483" spans="4:4" x14ac:dyDescent="0.25">
      <c r="D2483"/>
    </row>
    <row r="2484" spans="4:4" x14ac:dyDescent="0.25">
      <c r="D2484"/>
    </row>
    <row r="2485" spans="4:4" x14ac:dyDescent="0.25">
      <c r="D2485"/>
    </row>
    <row r="2486" spans="4:4" x14ac:dyDescent="0.25">
      <c r="D2486"/>
    </row>
    <row r="2487" spans="4:4" x14ac:dyDescent="0.25">
      <c r="D2487"/>
    </row>
    <row r="2488" spans="4:4" x14ac:dyDescent="0.25">
      <c r="D2488"/>
    </row>
    <row r="2489" spans="4:4" x14ac:dyDescent="0.25">
      <c r="D2489"/>
    </row>
    <row r="2490" spans="4:4" x14ac:dyDescent="0.25">
      <c r="D2490"/>
    </row>
    <row r="2491" spans="4:4" x14ac:dyDescent="0.25">
      <c r="D2491"/>
    </row>
    <row r="2492" spans="4:4" x14ac:dyDescent="0.25">
      <c r="D2492"/>
    </row>
    <row r="2493" spans="4:4" x14ac:dyDescent="0.25">
      <c r="D2493"/>
    </row>
    <row r="2494" spans="4:4" x14ac:dyDescent="0.25">
      <c r="D2494"/>
    </row>
    <row r="2495" spans="4:4" x14ac:dyDescent="0.25">
      <c r="D2495"/>
    </row>
    <row r="2496" spans="4:4" x14ac:dyDescent="0.25">
      <c r="D2496"/>
    </row>
    <row r="2497" spans="4:4" x14ac:dyDescent="0.25">
      <c r="D2497"/>
    </row>
    <row r="2498" spans="4:4" x14ac:dyDescent="0.25">
      <c r="D2498"/>
    </row>
    <row r="2499" spans="4:4" x14ac:dyDescent="0.25">
      <c r="D2499"/>
    </row>
    <row r="2500" spans="4:4" x14ac:dyDescent="0.25">
      <c r="D2500"/>
    </row>
    <row r="2501" spans="4:4" x14ac:dyDescent="0.25">
      <c r="D2501"/>
    </row>
    <row r="2502" spans="4:4" x14ac:dyDescent="0.25">
      <c r="D2502"/>
    </row>
    <row r="2503" spans="4:4" x14ac:dyDescent="0.25">
      <c r="D2503"/>
    </row>
    <row r="2504" spans="4:4" x14ac:dyDescent="0.25">
      <c r="D2504"/>
    </row>
    <row r="2505" spans="4:4" x14ac:dyDescent="0.25">
      <c r="D2505"/>
    </row>
    <row r="2506" spans="4:4" x14ac:dyDescent="0.25">
      <c r="D2506"/>
    </row>
    <row r="2507" spans="4:4" x14ac:dyDescent="0.25">
      <c r="D2507"/>
    </row>
    <row r="2508" spans="4:4" x14ac:dyDescent="0.25">
      <c r="D2508"/>
    </row>
    <row r="2509" spans="4:4" x14ac:dyDescent="0.25">
      <c r="D2509"/>
    </row>
    <row r="2510" spans="4:4" x14ac:dyDescent="0.25">
      <c r="D2510"/>
    </row>
    <row r="2511" spans="4:4" x14ac:dyDescent="0.25">
      <c r="D2511"/>
    </row>
    <row r="2512" spans="4:4" x14ac:dyDescent="0.25">
      <c r="D2512"/>
    </row>
    <row r="2513" spans="4:4" x14ac:dyDescent="0.25">
      <c r="D2513"/>
    </row>
    <row r="2514" spans="4:4" x14ac:dyDescent="0.25">
      <c r="D2514"/>
    </row>
    <row r="2515" spans="4:4" x14ac:dyDescent="0.25">
      <c r="D2515"/>
    </row>
    <row r="2516" spans="4:4" x14ac:dyDescent="0.25">
      <c r="D2516"/>
    </row>
    <row r="2517" spans="4:4" x14ac:dyDescent="0.25">
      <c r="D2517"/>
    </row>
    <row r="2518" spans="4:4" x14ac:dyDescent="0.25">
      <c r="D2518"/>
    </row>
    <row r="2519" spans="4:4" x14ac:dyDescent="0.25">
      <c r="D2519"/>
    </row>
    <row r="2520" spans="4:4" x14ac:dyDescent="0.25">
      <c r="D2520"/>
    </row>
    <row r="2521" spans="4:4" x14ac:dyDescent="0.25">
      <c r="D2521"/>
    </row>
    <row r="2522" spans="4:4" x14ac:dyDescent="0.25">
      <c r="D2522"/>
    </row>
    <row r="2523" spans="4:4" x14ac:dyDescent="0.25">
      <c r="D2523"/>
    </row>
    <row r="2524" spans="4:4" x14ac:dyDescent="0.25">
      <c r="D2524"/>
    </row>
    <row r="2525" spans="4:4" x14ac:dyDescent="0.25">
      <c r="D2525"/>
    </row>
    <row r="2526" spans="4:4" x14ac:dyDescent="0.25">
      <c r="D2526"/>
    </row>
    <row r="2527" spans="4:4" x14ac:dyDescent="0.25">
      <c r="D2527"/>
    </row>
    <row r="2528" spans="4:4" x14ac:dyDescent="0.25">
      <c r="D2528"/>
    </row>
    <row r="2529" spans="4:4" x14ac:dyDescent="0.25">
      <c r="D2529"/>
    </row>
    <row r="2530" spans="4:4" x14ac:dyDescent="0.25">
      <c r="D2530"/>
    </row>
    <row r="2531" spans="4:4" x14ac:dyDescent="0.25">
      <c r="D2531"/>
    </row>
    <row r="2532" spans="4:4" x14ac:dyDescent="0.25">
      <c r="D2532"/>
    </row>
    <row r="2533" spans="4:4" x14ac:dyDescent="0.25">
      <c r="D2533"/>
    </row>
    <row r="2534" spans="4:4" x14ac:dyDescent="0.25">
      <c r="D2534"/>
    </row>
    <row r="2535" spans="4:4" x14ac:dyDescent="0.25">
      <c r="D2535"/>
    </row>
    <row r="2536" spans="4:4" x14ac:dyDescent="0.25">
      <c r="D2536"/>
    </row>
    <row r="2537" spans="4:4" x14ac:dyDescent="0.25">
      <c r="D2537"/>
    </row>
    <row r="2538" spans="4:4" x14ac:dyDescent="0.25">
      <c r="D2538"/>
    </row>
    <row r="2539" spans="4:4" x14ac:dyDescent="0.25">
      <c r="D2539"/>
    </row>
    <row r="2540" spans="4:4" x14ac:dyDescent="0.25">
      <c r="D2540"/>
    </row>
    <row r="2541" spans="4:4" x14ac:dyDescent="0.25">
      <c r="D2541"/>
    </row>
    <row r="2542" spans="4:4" x14ac:dyDescent="0.25">
      <c r="D2542"/>
    </row>
    <row r="2543" spans="4:4" x14ac:dyDescent="0.25">
      <c r="D2543"/>
    </row>
    <row r="2544" spans="4:4" x14ac:dyDescent="0.25">
      <c r="D2544"/>
    </row>
    <row r="2545" spans="4:4" x14ac:dyDescent="0.25">
      <c r="D2545"/>
    </row>
    <row r="2546" spans="4:4" x14ac:dyDescent="0.25">
      <c r="D2546"/>
    </row>
    <row r="2547" spans="4:4" x14ac:dyDescent="0.25">
      <c r="D2547"/>
    </row>
    <row r="2548" spans="4:4" x14ac:dyDescent="0.25">
      <c r="D2548"/>
    </row>
    <row r="2549" spans="4:4" x14ac:dyDescent="0.25">
      <c r="D2549"/>
    </row>
    <row r="2550" spans="4:4" x14ac:dyDescent="0.25">
      <c r="D2550"/>
    </row>
    <row r="2551" spans="4:4" x14ac:dyDescent="0.25">
      <c r="D2551"/>
    </row>
    <row r="2552" spans="4:4" x14ac:dyDescent="0.25">
      <c r="D2552"/>
    </row>
    <row r="2553" spans="4:4" x14ac:dyDescent="0.25">
      <c r="D2553"/>
    </row>
    <row r="2554" spans="4:4" x14ac:dyDescent="0.25">
      <c r="D2554"/>
    </row>
    <row r="2555" spans="4:4" x14ac:dyDescent="0.25">
      <c r="D2555"/>
    </row>
    <row r="2556" spans="4:4" x14ac:dyDescent="0.25">
      <c r="D2556"/>
    </row>
    <row r="2557" spans="4:4" x14ac:dyDescent="0.25">
      <c r="D2557"/>
    </row>
    <row r="2558" spans="4:4" x14ac:dyDescent="0.25">
      <c r="D2558"/>
    </row>
    <row r="2559" spans="4:4" x14ac:dyDescent="0.25">
      <c r="D2559"/>
    </row>
    <row r="2560" spans="4:4" x14ac:dyDescent="0.25">
      <c r="D2560"/>
    </row>
    <row r="2561" spans="4:4" x14ac:dyDescent="0.25">
      <c r="D2561"/>
    </row>
    <row r="2562" spans="4:4" x14ac:dyDescent="0.25">
      <c r="D2562"/>
    </row>
    <row r="2563" spans="4:4" x14ac:dyDescent="0.25">
      <c r="D2563"/>
    </row>
    <row r="2564" spans="4:4" x14ac:dyDescent="0.25">
      <c r="D2564"/>
    </row>
    <row r="2565" spans="4:4" x14ac:dyDescent="0.25">
      <c r="D2565"/>
    </row>
    <row r="2566" spans="4:4" x14ac:dyDescent="0.25">
      <c r="D2566"/>
    </row>
    <row r="2567" spans="4:4" x14ac:dyDescent="0.25">
      <c r="D2567"/>
    </row>
    <row r="2568" spans="4:4" x14ac:dyDescent="0.25">
      <c r="D2568"/>
    </row>
    <row r="2569" spans="4:4" x14ac:dyDescent="0.25">
      <c r="D2569"/>
    </row>
    <row r="2570" spans="4:4" x14ac:dyDescent="0.25">
      <c r="D2570"/>
    </row>
    <row r="2571" spans="4:4" x14ac:dyDescent="0.25">
      <c r="D2571"/>
    </row>
    <row r="2572" spans="4:4" x14ac:dyDescent="0.25">
      <c r="D2572"/>
    </row>
    <row r="2573" spans="4:4" x14ac:dyDescent="0.25">
      <c r="D2573"/>
    </row>
    <row r="2574" spans="4:4" x14ac:dyDescent="0.25">
      <c r="D2574"/>
    </row>
    <row r="2575" spans="4:4" x14ac:dyDescent="0.25">
      <c r="D2575"/>
    </row>
    <row r="2576" spans="4:4" x14ac:dyDescent="0.25">
      <c r="D2576"/>
    </row>
    <row r="2577" spans="4:4" x14ac:dyDescent="0.25">
      <c r="D2577"/>
    </row>
    <row r="2578" spans="4:4" x14ac:dyDescent="0.25">
      <c r="D2578"/>
    </row>
    <row r="2579" spans="4:4" x14ac:dyDescent="0.25">
      <c r="D2579"/>
    </row>
    <row r="2580" spans="4:4" x14ac:dyDescent="0.25">
      <c r="D2580"/>
    </row>
    <row r="2581" spans="4:4" x14ac:dyDescent="0.25">
      <c r="D2581"/>
    </row>
    <row r="2582" spans="4:4" x14ac:dyDescent="0.25">
      <c r="D2582"/>
    </row>
    <row r="2583" spans="4:4" x14ac:dyDescent="0.25">
      <c r="D2583"/>
    </row>
    <row r="2584" spans="4:4" x14ac:dyDescent="0.25">
      <c r="D2584"/>
    </row>
    <row r="2585" spans="4:4" x14ac:dyDescent="0.25">
      <c r="D2585"/>
    </row>
    <row r="2586" spans="4:4" x14ac:dyDescent="0.25">
      <c r="D2586"/>
    </row>
    <row r="2587" spans="4:4" x14ac:dyDescent="0.25">
      <c r="D2587"/>
    </row>
    <row r="2588" spans="4:4" x14ac:dyDescent="0.25">
      <c r="D2588"/>
    </row>
    <row r="2589" spans="4:4" x14ac:dyDescent="0.25">
      <c r="D2589"/>
    </row>
    <row r="2590" spans="4:4" x14ac:dyDescent="0.25">
      <c r="D2590"/>
    </row>
    <row r="2591" spans="4:4" x14ac:dyDescent="0.25">
      <c r="D2591"/>
    </row>
    <row r="2592" spans="4:4" x14ac:dyDescent="0.25">
      <c r="D2592"/>
    </row>
    <row r="2593" spans="4:4" x14ac:dyDescent="0.25">
      <c r="D2593"/>
    </row>
    <row r="2594" spans="4:4" x14ac:dyDescent="0.25">
      <c r="D2594"/>
    </row>
    <row r="2595" spans="4:4" x14ac:dyDescent="0.25">
      <c r="D2595"/>
    </row>
    <row r="2596" spans="4:4" x14ac:dyDescent="0.25">
      <c r="D2596"/>
    </row>
    <row r="2597" spans="4:4" x14ac:dyDescent="0.25">
      <c r="D2597"/>
    </row>
    <row r="2598" spans="4:4" x14ac:dyDescent="0.25">
      <c r="D2598"/>
    </row>
    <row r="2599" spans="4:4" x14ac:dyDescent="0.25">
      <c r="D2599"/>
    </row>
    <row r="2600" spans="4:4" x14ac:dyDescent="0.25">
      <c r="D2600"/>
    </row>
    <row r="2601" spans="4:4" x14ac:dyDescent="0.25">
      <c r="D2601"/>
    </row>
    <row r="2602" spans="4:4" x14ac:dyDescent="0.25">
      <c r="D2602"/>
    </row>
    <row r="2603" spans="4:4" x14ac:dyDescent="0.25">
      <c r="D2603"/>
    </row>
    <row r="2604" spans="4:4" x14ac:dyDescent="0.25">
      <c r="D2604"/>
    </row>
    <row r="2605" spans="4:4" x14ac:dyDescent="0.25">
      <c r="D2605"/>
    </row>
    <row r="2606" spans="4:4" x14ac:dyDescent="0.25">
      <c r="D2606"/>
    </row>
    <row r="2607" spans="4:4" x14ac:dyDescent="0.25">
      <c r="D2607"/>
    </row>
    <row r="2608" spans="4:4" x14ac:dyDescent="0.25">
      <c r="D2608"/>
    </row>
    <row r="2609" spans="4:4" x14ac:dyDescent="0.25">
      <c r="D2609"/>
    </row>
    <row r="2610" spans="4:4" x14ac:dyDescent="0.25">
      <c r="D2610"/>
    </row>
    <row r="2611" spans="4:4" x14ac:dyDescent="0.25">
      <c r="D2611"/>
    </row>
    <row r="2612" spans="4:4" x14ac:dyDescent="0.25">
      <c r="D2612"/>
    </row>
    <row r="2613" spans="4:4" x14ac:dyDescent="0.25">
      <c r="D2613"/>
    </row>
    <row r="2614" spans="4:4" x14ac:dyDescent="0.25">
      <c r="D2614"/>
    </row>
    <row r="2615" spans="4:4" x14ac:dyDescent="0.25">
      <c r="D2615"/>
    </row>
    <row r="2616" spans="4:4" x14ac:dyDescent="0.25">
      <c r="D2616"/>
    </row>
    <row r="2617" spans="4:4" x14ac:dyDescent="0.25">
      <c r="D2617"/>
    </row>
    <row r="2618" spans="4:4" x14ac:dyDescent="0.25">
      <c r="D2618"/>
    </row>
    <row r="2619" spans="4:4" x14ac:dyDescent="0.25">
      <c r="D2619"/>
    </row>
    <row r="2620" spans="4:4" x14ac:dyDescent="0.25">
      <c r="D2620"/>
    </row>
    <row r="2621" spans="4:4" x14ac:dyDescent="0.25">
      <c r="D2621"/>
    </row>
    <row r="2622" spans="4:4" x14ac:dyDescent="0.25">
      <c r="D2622"/>
    </row>
    <row r="2623" spans="4:4" x14ac:dyDescent="0.25">
      <c r="D2623"/>
    </row>
    <row r="2624" spans="4:4" x14ac:dyDescent="0.25">
      <c r="D2624"/>
    </row>
    <row r="2625" spans="4:4" x14ac:dyDescent="0.25">
      <c r="D2625"/>
    </row>
    <row r="2626" spans="4:4" x14ac:dyDescent="0.25">
      <c r="D2626"/>
    </row>
    <row r="2627" spans="4:4" x14ac:dyDescent="0.25">
      <c r="D2627"/>
    </row>
    <row r="2628" spans="4:4" x14ac:dyDescent="0.25">
      <c r="D2628"/>
    </row>
    <row r="2629" spans="4:4" x14ac:dyDescent="0.25">
      <c r="D2629"/>
    </row>
    <row r="2630" spans="4:4" x14ac:dyDescent="0.25">
      <c r="D2630"/>
    </row>
    <row r="2631" spans="4:4" x14ac:dyDescent="0.25">
      <c r="D2631"/>
    </row>
    <row r="2632" spans="4:4" x14ac:dyDescent="0.25">
      <c r="D2632"/>
    </row>
    <row r="2633" spans="4:4" x14ac:dyDescent="0.25">
      <c r="D2633"/>
    </row>
    <row r="2634" spans="4:4" x14ac:dyDescent="0.25">
      <c r="D2634"/>
    </row>
    <row r="2635" spans="4:4" x14ac:dyDescent="0.25">
      <c r="D2635"/>
    </row>
    <row r="2636" spans="4:4" x14ac:dyDescent="0.25">
      <c r="D2636"/>
    </row>
    <row r="2637" spans="4:4" x14ac:dyDescent="0.25">
      <c r="D2637"/>
    </row>
    <row r="2638" spans="4:4" x14ac:dyDescent="0.25">
      <c r="D2638"/>
    </row>
    <row r="2639" spans="4:4" x14ac:dyDescent="0.25">
      <c r="D2639"/>
    </row>
    <row r="2640" spans="4:4" x14ac:dyDescent="0.25">
      <c r="D2640"/>
    </row>
    <row r="2641" spans="4:4" x14ac:dyDescent="0.25">
      <c r="D2641"/>
    </row>
    <row r="2642" spans="4:4" x14ac:dyDescent="0.25">
      <c r="D2642"/>
    </row>
    <row r="2643" spans="4:4" x14ac:dyDescent="0.25">
      <c r="D2643"/>
    </row>
    <row r="2644" spans="4:4" x14ac:dyDescent="0.25">
      <c r="D2644"/>
    </row>
    <row r="2645" spans="4:4" x14ac:dyDescent="0.25">
      <c r="D2645"/>
    </row>
    <row r="2646" spans="4:4" x14ac:dyDescent="0.25">
      <c r="D2646"/>
    </row>
    <row r="2647" spans="4:4" x14ac:dyDescent="0.25">
      <c r="D2647"/>
    </row>
    <row r="2648" spans="4:4" x14ac:dyDescent="0.25">
      <c r="D2648"/>
    </row>
    <row r="2649" spans="4:4" x14ac:dyDescent="0.25">
      <c r="D2649"/>
    </row>
    <row r="2650" spans="4:4" x14ac:dyDescent="0.25">
      <c r="D2650"/>
    </row>
    <row r="2651" spans="4:4" x14ac:dyDescent="0.25">
      <c r="D2651"/>
    </row>
    <row r="2652" spans="4:4" x14ac:dyDescent="0.25">
      <c r="D2652"/>
    </row>
    <row r="2653" spans="4:4" x14ac:dyDescent="0.25">
      <c r="D2653"/>
    </row>
    <row r="2654" spans="4:4" x14ac:dyDescent="0.25">
      <c r="D2654"/>
    </row>
    <row r="2655" spans="4:4" x14ac:dyDescent="0.25">
      <c r="D2655"/>
    </row>
    <row r="2656" spans="4:4" x14ac:dyDescent="0.25">
      <c r="D2656"/>
    </row>
    <row r="2657" spans="4:4" x14ac:dyDescent="0.25">
      <c r="D2657"/>
    </row>
    <row r="2658" spans="4:4" x14ac:dyDescent="0.25">
      <c r="D2658"/>
    </row>
    <row r="2659" spans="4:4" x14ac:dyDescent="0.25">
      <c r="D2659"/>
    </row>
    <row r="2660" spans="4:4" x14ac:dyDescent="0.25">
      <c r="D2660"/>
    </row>
    <row r="2661" spans="4:4" x14ac:dyDescent="0.25">
      <c r="D2661"/>
    </row>
    <row r="2662" spans="4:4" x14ac:dyDescent="0.25">
      <c r="D2662"/>
    </row>
    <row r="2663" spans="4:4" x14ac:dyDescent="0.25">
      <c r="D2663"/>
    </row>
    <row r="2664" spans="4:4" x14ac:dyDescent="0.25">
      <c r="D2664"/>
    </row>
    <row r="2665" spans="4:4" x14ac:dyDescent="0.25">
      <c r="D2665"/>
    </row>
    <row r="2666" spans="4:4" x14ac:dyDescent="0.25">
      <c r="D2666"/>
    </row>
    <row r="2667" spans="4:4" x14ac:dyDescent="0.25">
      <c r="D2667"/>
    </row>
    <row r="2668" spans="4:4" x14ac:dyDescent="0.25">
      <c r="D2668"/>
    </row>
    <row r="2669" spans="4:4" x14ac:dyDescent="0.25">
      <c r="D2669"/>
    </row>
    <row r="2670" spans="4:4" x14ac:dyDescent="0.25">
      <c r="D2670"/>
    </row>
    <row r="2671" spans="4:4" x14ac:dyDescent="0.25">
      <c r="D2671"/>
    </row>
    <row r="2672" spans="4:4" x14ac:dyDescent="0.25">
      <c r="D2672"/>
    </row>
    <row r="2673" spans="4:4" x14ac:dyDescent="0.25">
      <c r="D2673"/>
    </row>
    <row r="2674" spans="4:4" x14ac:dyDescent="0.25">
      <c r="D2674"/>
    </row>
    <row r="2675" spans="4:4" x14ac:dyDescent="0.25">
      <c r="D2675"/>
    </row>
    <row r="2676" spans="4:4" x14ac:dyDescent="0.25">
      <c r="D2676"/>
    </row>
    <row r="2677" spans="4:4" x14ac:dyDescent="0.25">
      <c r="D2677"/>
    </row>
    <row r="2678" spans="4:4" x14ac:dyDescent="0.25">
      <c r="D2678"/>
    </row>
    <row r="2679" spans="4:4" x14ac:dyDescent="0.25">
      <c r="D2679"/>
    </row>
    <row r="2680" spans="4:4" x14ac:dyDescent="0.25">
      <c r="D2680"/>
    </row>
    <row r="2681" spans="4:4" x14ac:dyDescent="0.25">
      <c r="D2681"/>
    </row>
    <row r="2682" spans="4:4" x14ac:dyDescent="0.25">
      <c r="D2682"/>
    </row>
    <row r="2683" spans="4:4" x14ac:dyDescent="0.25">
      <c r="D2683"/>
    </row>
    <row r="2684" spans="4:4" x14ac:dyDescent="0.25">
      <c r="D2684"/>
    </row>
    <row r="2685" spans="4:4" x14ac:dyDescent="0.25">
      <c r="D2685"/>
    </row>
    <row r="2686" spans="4:4" x14ac:dyDescent="0.25">
      <c r="D2686"/>
    </row>
    <row r="2687" spans="4:4" x14ac:dyDescent="0.25">
      <c r="D2687"/>
    </row>
    <row r="2688" spans="4:4" x14ac:dyDescent="0.25">
      <c r="D2688"/>
    </row>
    <row r="2689" spans="4:4" x14ac:dyDescent="0.25">
      <c r="D2689"/>
    </row>
    <row r="2690" spans="4:4" x14ac:dyDescent="0.25">
      <c r="D2690"/>
    </row>
    <row r="2691" spans="4:4" x14ac:dyDescent="0.25">
      <c r="D2691"/>
    </row>
    <row r="2692" spans="4:4" x14ac:dyDescent="0.25">
      <c r="D2692"/>
    </row>
    <row r="2693" spans="4:4" x14ac:dyDescent="0.25">
      <c r="D2693"/>
    </row>
    <row r="2694" spans="4:4" x14ac:dyDescent="0.25">
      <c r="D2694"/>
    </row>
    <row r="2695" spans="4:4" x14ac:dyDescent="0.25">
      <c r="D2695"/>
    </row>
    <row r="2696" spans="4:4" x14ac:dyDescent="0.25">
      <c r="D2696"/>
    </row>
    <row r="2697" spans="4:4" x14ac:dyDescent="0.25">
      <c r="D2697"/>
    </row>
    <row r="2698" spans="4:4" x14ac:dyDescent="0.25">
      <c r="D2698"/>
    </row>
    <row r="2699" spans="4:4" x14ac:dyDescent="0.25">
      <c r="D2699"/>
    </row>
    <row r="2700" spans="4:4" x14ac:dyDescent="0.25">
      <c r="D2700"/>
    </row>
    <row r="2701" spans="4:4" x14ac:dyDescent="0.25">
      <c r="D2701"/>
    </row>
    <row r="2702" spans="4:4" x14ac:dyDescent="0.25">
      <c r="D2702"/>
    </row>
    <row r="2703" spans="4:4" x14ac:dyDescent="0.25">
      <c r="D2703"/>
    </row>
    <row r="2704" spans="4:4" x14ac:dyDescent="0.25">
      <c r="D2704"/>
    </row>
    <row r="2705" spans="4:4" x14ac:dyDescent="0.25">
      <c r="D2705"/>
    </row>
    <row r="2706" spans="4:4" x14ac:dyDescent="0.25">
      <c r="D2706"/>
    </row>
    <row r="2707" spans="4:4" x14ac:dyDescent="0.25">
      <c r="D2707"/>
    </row>
    <row r="2708" spans="4:4" x14ac:dyDescent="0.25">
      <c r="D2708"/>
    </row>
    <row r="2709" spans="4:4" x14ac:dyDescent="0.25">
      <c r="D2709"/>
    </row>
    <row r="2710" spans="4:4" x14ac:dyDescent="0.25">
      <c r="D2710"/>
    </row>
    <row r="2711" spans="4:4" x14ac:dyDescent="0.25">
      <c r="D2711"/>
    </row>
    <row r="2712" spans="4:4" x14ac:dyDescent="0.25">
      <c r="D2712"/>
    </row>
    <row r="2713" spans="4:4" x14ac:dyDescent="0.25">
      <c r="D2713"/>
    </row>
    <row r="2714" spans="4:4" x14ac:dyDescent="0.25">
      <c r="D2714"/>
    </row>
    <row r="2715" spans="4:4" x14ac:dyDescent="0.25">
      <c r="D2715"/>
    </row>
    <row r="2716" spans="4:4" x14ac:dyDescent="0.25">
      <c r="D2716"/>
    </row>
    <row r="2717" spans="4:4" x14ac:dyDescent="0.25">
      <c r="D2717"/>
    </row>
    <row r="2718" spans="4:4" x14ac:dyDescent="0.25">
      <c r="D2718"/>
    </row>
    <row r="2719" spans="4:4" x14ac:dyDescent="0.25">
      <c r="D2719"/>
    </row>
    <row r="2720" spans="4:4" x14ac:dyDescent="0.25">
      <c r="D2720"/>
    </row>
    <row r="2721" spans="4:4" x14ac:dyDescent="0.25">
      <c r="D2721"/>
    </row>
    <row r="2722" spans="4:4" x14ac:dyDescent="0.25">
      <c r="D2722"/>
    </row>
    <row r="2723" spans="4:4" x14ac:dyDescent="0.25">
      <c r="D2723"/>
    </row>
    <row r="2724" spans="4:4" x14ac:dyDescent="0.25">
      <c r="D2724"/>
    </row>
    <row r="2725" spans="4:4" x14ac:dyDescent="0.25">
      <c r="D2725"/>
    </row>
    <row r="2726" spans="4:4" x14ac:dyDescent="0.25">
      <c r="D2726"/>
    </row>
    <row r="2727" spans="4:4" x14ac:dyDescent="0.25">
      <c r="D2727"/>
    </row>
    <row r="2728" spans="4:4" x14ac:dyDescent="0.25">
      <c r="D2728"/>
    </row>
    <row r="2729" spans="4:4" x14ac:dyDescent="0.25">
      <c r="D2729"/>
    </row>
    <row r="2730" spans="4:4" x14ac:dyDescent="0.25">
      <c r="D2730"/>
    </row>
    <row r="2731" spans="4:4" x14ac:dyDescent="0.25">
      <c r="D2731"/>
    </row>
    <row r="2732" spans="4:4" x14ac:dyDescent="0.25">
      <c r="D2732"/>
    </row>
    <row r="2733" spans="4:4" x14ac:dyDescent="0.25">
      <c r="D2733"/>
    </row>
    <row r="2734" spans="4:4" x14ac:dyDescent="0.25">
      <c r="D2734"/>
    </row>
    <row r="2735" spans="4:4" x14ac:dyDescent="0.25">
      <c r="D2735"/>
    </row>
    <row r="2736" spans="4:4" x14ac:dyDescent="0.25">
      <c r="D2736"/>
    </row>
    <row r="2737" spans="4:4" x14ac:dyDescent="0.25">
      <c r="D2737"/>
    </row>
    <row r="2738" spans="4:4" x14ac:dyDescent="0.25">
      <c r="D2738"/>
    </row>
    <row r="2739" spans="4:4" x14ac:dyDescent="0.25">
      <c r="D2739"/>
    </row>
    <row r="2740" spans="4:4" x14ac:dyDescent="0.25">
      <c r="D2740"/>
    </row>
    <row r="2741" spans="4:4" x14ac:dyDescent="0.25">
      <c r="D2741"/>
    </row>
    <row r="2742" spans="4:4" x14ac:dyDescent="0.25">
      <c r="D2742"/>
    </row>
    <row r="2743" spans="4:4" x14ac:dyDescent="0.25">
      <c r="D2743"/>
    </row>
    <row r="2744" spans="4:4" x14ac:dyDescent="0.25">
      <c r="D2744"/>
    </row>
    <row r="2745" spans="4:4" x14ac:dyDescent="0.25">
      <c r="D2745"/>
    </row>
    <row r="2746" spans="4:4" x14ac:dyDescent="0.25">
      <c r="D2746"/>
    </row>
    <row r="2747" spans="4:4" x14ac:dyDescent="0.25">
      <c r="D2747"/>
    </row>
    <row r="2748" spans="4:4" x14ac:dyDescent="0.25">
      <c r="D2748"/>
    </row>
    <row r="2749" spans="4:4" x14ac:dyDescent="0.25">
      <c r="D2749"/>
    </row>
    <row r="2750" spans="4:4" x14ac:dyDescent="0.25">
      <c r="D2750"/>
    </row>
    <row r="2751" spans="4:4" x14ac:dyDescent="0.25">
      <c r="D2751"/>
    </row>
    <row r="2752" spans="4:4" x14ac:dyDescent="0.25">
      <c r="D2752"/>
    </row>
    <row r="2753" spans="4:4" x14ac:dyDescent="0.25">
      <c r="D2753"/>
    </row>
    <row r="2754" spans="4:4" x14ac:dyDescent="0.25">
      <c r="D2754"/>
    </row>
    <row r="2755" spans="4:4" x14ac:dyDescent="0.25">
      <c r="D2755"/>
    </row>
    <row r="2756" spans="4:4" x14ac:dyDescent="0.25">
      <c r="D2756"/>
    </row>
    <row r="2757" spans="4:4" x14ac:dyDescent="0.25">
      <c r="D2757"/>
    </row>
    <row r="2758" spans="4:4" x14ac:dyDescent="0.25">
      <c r="D2758"/>
    </row>
    <row r="2759" spans="4:4" x14ac:dyDescent="0.25">
      <c r="D2759"/>
    </row>
    <row r="2760" spans="4:4" x14ac:dyDescent="0.25">
      <c r="D2760"/>
    </row>
    <row r="2761" spans="4:4" x14ac:dyDescent="0.25">
      <c r="D2761"/>
    </row>
    <row r="2762" spans="4:4" x14ac:dyDescent="0.25">
      <c r="D2762"/>
    </row>
    <row r="2763" spans="4:4" x14ac:dyDescent="0.25">
      <c r="D2763"/>
    </row>
    <row r="2764" spans="4:4" x14ac:dyDescent="0.25">
      <c r="D2764"/>
    </row>
    <row r="2765" spans="4:4" x14ac:dyDescent="0.25">
      <c r="D2765"/>
    </row>
    <row r="2766" spans="4:4" x14ac:dyDescent="0.25">
      <c r="D2766"/>
    </row>
    <row r="2767" spans="4:4" x14ac:dyDescent="0.25">
      <c r="D2767"/>
    </row>
    <row r="2768" spans="4:4" x14ac:dyDescent="0.25">
      <c r="D2768"/>
    </row>
    <row r="2769" spans="4:4" x14ac:dyDescent="0.25">
      <c r="D2769"/>
    </row>
    <row r="2770" spans="4:4" x14ac:dyDescent="0.25">
      <c r="D2770"/>
    </row>
    <row r="2771" spans="4:4" x14ac:dyDescent="0.25">
      <c r="D2771"/>
    </row>
    <row r="2772" spans="4:4" x14ac:dyDescent="0.25">
      <c r="D2772"/>
    </row>
    <row r="2773" spans="4:4" x14ac:dyDescent="0.25">
      <c r="D2773"/>
    </row>
    <row r="2774" spans="4:4" x14ac:dyDescent="0.25">
      <c r="D2774"/>
    </row>
    <row r="2775" spans="4:4" x14ac:dyDescent="0.25">
      <c r="D2775"/>
    </row>
    <row r="2776" spans="4:4" x14ac:dyDescent="0.25">
      <c r="D2776"/>
    </row>
    <row r="2777" spans="4:4" x14ac:dyDescent="0.25">
      <c r="D2777"/>
    </row>
    <row r="2778" spans="4:4" x14ac:dyDescent="0.25">
      <c r="D2778"/>
    </row>
    <row r="2779" spans="4:4" x14ac:dyDescent="0.25">
      <c r="D2779"/>
    </row>
    <row r="2780" spans="4:4" x14ac:dyDescent="0.25">
      <c r="D2780"/>
    </row>
    <row r="2781" spans="4:4" x14ac:dyDescent="0.25">
      <c r="D2781"/>
    </row>
    <row r="2782" spans="4:4" x14ac:dyDescent="0.25">
      <c r="D2782"/>
    </row>
    <row r="2783" spans="4:4" x14ac:dyDescent="0.25">
      <c r="D2783"/>
    </row>
    <row r="2784" spans="4:4" x14ac:dyDescent="0.25">
      <c r="D2784"/>
    </row>
    <row r="2785" spans="4:4" x14ac:dyDescent="0.25">
      <c r="D2785"/>
    </row>
    <row r="2786" spans="4:4" x14ac:dyDescent="0.25">
      <c r="D2786"/>
    </row>
    <row r="2787" spans="4:4" x14ac:dyDescent="0.25">
      <c r="D2787"/>
    </row>
    <row r="2788" spans="4:4" x14ac:dyDescent="0.25">
      <c r="D2788"/>
    </row>
    <row r="2789" spans="4:4" x14ac:dyDescent="0.25">
      <c r="D2789"/>
    </row>
    <row r="2790" spans="4:4" x14ac:dyDescent="0.25">
      <c r="D2790"/>
    </row>
    <row r="2791" spans="4:4" x14ac:dyDescent="0.25">
      <c r="D2791"/>
    </row>
    <row r="2792" spans="4:4" x14ac:dyDescent="0.25">
      <c r="D2792"/>
    </row>
    <row r="2793" spans="4:4" x14ac:dyDescent="0.25">
      <c r="D2793"/>
    </row>
    <row r="2794" spans="4:4" x14ac:dyDescent="0.25">
      <c r="D2794"/>
    </row>
    <row r="2795" spans="4:4" x14ac:dyDescent="0.25">
      <c r="D2795"/>
    </row>
    <row r="2796" spans="4:4" x14ac:dyDescent="0.25">
      <c r="D2796"/>
    </row>
    <row r="2797" spans="4:4" x14ac:dyDescent="0.25">
      <c r="D2797"/>
    </row>
    <row r="2798" spans="4:4" x14ac:dyDescent="0.25">
      <c r="D2798"/>
    </row>
    <row r="2799" spans="4:4" x14ac:dyDescent="0.25">
      <c r="D2799"/>
    </row>
    <row r="2800" spans="4:4" x14ac:dyDescent="0.25">
      <c r="D2800"/>
    </row>
    <row r="2801" spans="4:4" x14ac:dyDescent="0.25">
      <c r="D2801"/>
    </row>
    <row r="2802" spans="4:4" x14ac:dyDescent="0.25">
      <c r="D2802"/>
    </row>
    <row r="2803" spans="4:4" x14ac:dyDescent="0.25">
      <c r="D2803"/>
    </row>
    <row r="2804" spans="4:4" x14ac:dyDescent="0.25">
      <c r="D2804"/>
    </row>
    <row r="2805" spans="4:4" x14ac:dyDescent="0.25">
      <c r="D2805"/>
    </row>
    <row r="2806" spans="4:4" x14ac:dyDescent="0.25">
      <c r="D2806"/>
    </row>
    <row r="2807" spans="4:4" x14ac:dyDescent="0.25">
      <c r="D2807"/>
    </row>
    <row r="2808" spans="4:4" x14ac:dyDescent="0.25">
      <c r="D2808"/>
    </row>
    <row r="2809" spans="4:4" x14ac:dyDescent="0.25">
      <c r="D2809"/>
    </row>
    <row r="2810" spans="4:4" x14ac:dyDescent="0.25">
      <c r="D2810"/>
    </row>
    <row r="2811" spans="4:4" x14ac:dyDescent="0.25">
      <c r="D2811"/>
    </row>
    <row r="2812" spans="4:4" x14ac:dyDescent="0.25">
      <c r="D2812"/>
    </row>
    <row r="2813" spans="4:4" x14ac:dyDescent="0.25">
      <c r="D2813"/>
    </row>
    <row r="2814" spans="4:4" x14ac:dyDescent="0.25">
      <c r="D2814"/>
    </row>
    <row r="2815" spans="4:4" x14ac:dyDescent="0.25">
      <c r="D2815"/>
    </row>
    <row r="2816" spans="4:4" x14ac:dyDescent="0.25">
      <c r="D2816"/>
    </row>
    <row r="2817" spans="4:4" x14ac:dyDescent="0.25">
      <c r="D2817"/>
    </row>
    <row r="2818" spans="4:4" x14ac:dyDescent="0.25">
      <c r="D2818"/>
    </row>
    <row r="2819" spans="4:4" x14ac:dyDescent="0.25">
      <c r="D2819"/>
    </row>
    <row r="2820" spans="4:4" x14ac:dyDescent="0.25">
      <c r="D2820"/>
    </row>
    <row r="2821" spans="4:4" x14ac:dyDescent="0.25">
      <c r="D2821"/>
    </row>
    <row r="2822" spans="4:4" x14ac:dyDescent="0.25">
      <c r="D2822"/>
    </row>
    <row r="2823" spans="4:4" x14ac:dyDescent="0.25">
      <c r="D2823"/>
    </row>
    <row r="2824" spans="4:4" x14ac:dyDescent="0.25">
      <c r="D2824"/>
    </row>
    <row r="2825" spans="4:4" x14ac:dyDescent="0.25">
      <c r="D2825"/>
    </row>
    <row r="2826" spans="4:4" x14ac:dyDescent="0.25">
      <c r="D2826"/>
    </row>
    <row r="2827" spans="4:4" x14ac:dyDescent="0.25">
      <c r="D2827"/>
    </row>
    <row r="2828" spans="4:4" x14ac:dyDescent="0.25">
      <c r="D2828"/>
    </row>
    <row r="2829" spans="4:4" x14ac:dyDescent="0.25">
      <c r="D2829"/>
    </row>
    <row r="2830" spans="4:4" x14ac:dyDescent="0.25">
      <c r="D2830"/>
    </row>
    <row r="2831" spans="4:4" x14ac:dyDescent="0.25">
      <c r="D2831"/>
    </row>
    <row r="2832" spans="4:4" x14ac:dyDescent="0.25">
      <c r="D2832"/>
    </row>
    <row r="2833" spans="4:4" x14ac:dyDescent="0.25">
      <c r="D2833"/>
    </row>
    <row r="2834" spans="4:4" x14ac:dyDescent="0.25">
      <c r="D2834"/>
    </row>
    <row r="2835" spans="4:4" x14ac:dyDescent="0.25">
      <c r="D2835"/>
    </row>
    <row r="2836" spans="4:4" x14ac:dyDescent="0.25">
      <c r="D2836"/>
    </row>
    <row r="2837" spans="4:4" x14ac:dyDescent="0.25">
      <c r="D2837"/>
    </row>
    <row r="2838" spans="4:4" x14ac:dyDescent="0.25">
      <c r="D2838"/>
    </row>
    <row r="2839" spans="4:4" x14ac:dyDescent="0.25">
      <c r="D2839"/>
    </row>
    <row r="2840" spans="4:4" x14ac:dyDescent="0.25">
      <c r="D2840"/>
    </row>
    <row r="2841" spans="4:4" x14ac:dyDescent="0.25">
      <c r="D2841"/>
    </row>
    <row r="2842" spans="4:4" x14ac:dyDescent="0.25">
      <c r="D2842"/>
    </row>
    <row r="2843" spans="4:4" x14ac:dyDescent="0.25">
      <c r="D2843"/>
    </row>
    <row r="2844" spans="4:4" x14ac:dyDescent="0.25">
      <c r="D2844"/>
    </row>
    <row r="2845" spans="4:4" x14ac:dyDescent="0.25">
      <c r="D2845"/>
    </row>
    <row r="2846" spans="4:4" x14ac:dyDescent="0.25">
      <c r="D2846"/>
    </row>
    <row r="2847" spans="4:4" x14ac:dyDescent="0.25">
      <c r="D2847"/>
    </row>
    <row r="2848" spans="4:4" x14ac:dyDescent="0.25">
      <c r="D2848"/>
    </row>
    <row r="2849" spans="4:4" x14ac:dyDescent="0.25">
      <c r="D2849"/>
    </row>
    <row r="2850" spans="4:4" x14ac:dyDescent="0.25">
      <c r="D2850"/>
    </row>
    <row r="2851" spans="4:4" x14ac:dyDescent="0.25">
      <c r="D2851"/>
    </row>
    <row r="2852" spans="4:4" x14ac:dyDescent="0.25">
      <c r="D2852"/>
    </row>
    <row r="2853" spans="4:4" x14ac:dyDescent="0.25">
      <c r="D2853"/>
    </row>
    <row r="2854" spans="4:4" x14ac:dyDescent="0.25">
      <c r="D2854"/>
    </row>
    <row r="2855" spans="4:4" x14ac:dyDescent="0.25">
      <c r="D2855"/>
    </row>
    <row r="2856" spans="4:4" x14ac:dyDescent="0.25">
      <c r="D2856"/>
    </row>
    <row r="2857" spans="4:4" x14ac:dyDescent="0.25">
      <c r="D2857"/>
    </row>
    <row r="2858" spans="4:4" x14ac:dyDescent="0.25">
      <c r="D2858"/>
    </row>
    <row r="2859" spans="4:4" x14ac:dyDescent="0.25">
      <c r="D2859"/>
    </row>
    <row r="2860" spans="4:4" x14ac:dyDescent="0.25">
      <c r="D2860"/>
    </row>
    <row r="2861" spans="4:4" x14ac:dyDescent="0.25">
      <c r="D2861"/>
    </row>
    <row r="2862" spans="4:4" x14ac:dyDescent="0.25">
      <c r="D2862"/>
    </row>
    <row r="2863" spans="4:4" x14ac:dyDescent="0.25">
      <c r="D2863"/>
    </row>
    <row r="2864" spans="4:4" x14ac:dyDescent="0.25">
      <c r="D2864"/>
    </row>
    <row r="2865" spans="4:4" x14ac:dyDescent="0.25">
      <c r="D2865"/>
    </row>
    <row r="2866" spans="4:4" x14ac:dyDescent="0.25">
      <c r="D2866"/>
    </row>
    <row r="2867" spans="4:4" x14ac:dyDescent="0.25">
      <c r="D2867"/>
    </row>
    <row r="2868" spans="4:4" x14ac:dyDescent="0.25">
      <c r="D2868"/>
    </row>
    <row r="2869" spans="4:4" x14ac:dyDescent="0.25">
      <c r="D2869"/>
    </row>
    <row r="2870" spans="4:4" x14ac:dyDescent="0.25">
      <c r="D2870"/>
    </row>
    <row r="2871" spans="4:4" x14ac:dyDescent="0.25">
      <c r="D2871"/>
    </row>
    <row r="2872" spans="4:4" x14ac:dyDescent="0.25">
      <c r="D2872"/>
    </row>
    <row r="2873" spans="4:4" x14ac:dyDescent="0.25">
      <c r="D2873"/>
    </row>
    <row r="2874" spans="4:4" x14ac:dyDescent="0.25">
      <c r="D2874"/>
    </row>
    <row r="2875" spans="4:4" x14ac:dyDescent="0.25">
      <c r="D2875"/>
    </row>
    <row r="2876" spans="4:4" x14ac:dyDescent="0.25">
      <c r="D2876"/>
    </row>
    <row r="2877" spans="4:4" x14ac:dyDescent="0.25">
      <c r="D2877"/>
    </row>
    <row r="2878" spans="4:4" x14ac:dyDescent="0.25">
      <c r="D2878"/>
    </row>
    <row r="2879" spans="4:4" x14ac:dyDescent="0.25">
      <c r="D2879"/>
    </row>
    <row r="2880" spans="4:4" x14ac:dyDescent="0.25">
      <c r="D2880"/>
    </row>
    <row r="2881" spans="4:4" x14ac:dyDescent="0.25">
      <c r="D2881"/>
    </row>
    <row r="2882" spans="4:4" x14ac:dyDescent="0.25">
      <c r="D2882"/>
    </row>
    <row r="2883" spans="4:4" x14ac:dyDescent="0.25">
      <c r="D2883"/>
    </row>
    <row r="2884" spans="4:4" x14ac:dyDescent="0.25">
      <c r="D2884"/>
    </row>
    <row r="2885" spans="4:4" x14ac:dyDescent="0.25">
      <c r="D2885"/>
    </row>
    <row r="2886" spans="4:4" x14ac:dyDescent="0.25">
      <c r="D2886"/>
    </row>
    <row r="2887" spans="4:4" x14ac:dyDescent="0.25">
      <c r="D2887"/>
    </row>
    <row r="2888" spans="4:4" x14ac:dyDescent="0.25">
      <c r="D2888"/>
    </row>
    <row r="2889" spans="4:4" x14ac:dyDescent="0.25">
      <c r="D2889"/>
    </row>
    <row r="2890" spans="4:4" x14ac:dyDescent="0.25">
      <c r="D2890"/>
    </row>
    <row r="2891" spans="4:4" x14ac:dyDescent="0.25">
      <c r="D2891"/>
    </row>
    <row r="2892" spans="4:4" x14ac:dyDescent="0.25">
      <c r="D2892"/>
    </row>
    <row r="2893" spans="4:4" x14ac:dyDescent="0.25">
      <c r="D2893"/>
    </row>
    <row r="2894" spans="4:4" x14ac:dyDescent="0.25">
      <c r="D2894"/>
    </row>
    <row r="2895" spans="4:4" x14ac:dyDescent="0.25">
      <c r="D2895"/>
    </row>
    <row r="2896" spans="4:4" x14ac:dyDescent="0.25">
      <c r="D2896"/>
    </row>
    <row r="2897" spans="4:4" x14ac:dyDescent="0.25">
      <c r="D2897"/>
    </row>
    <row r="2898" spans="4:4" x14ac:dyDescent="0.25">
      <c r="D2898"/>
    </row>
    <row r="2899" spans="4:4" x14ac:dyDescent="0.25">
      <c r="D2899"/>
    </row>
    <row r="2900" spans="4:4" x14ac:dyDescent="0.25">
      <c r="D2900"/>
    </row>
    <row r="2901" spans="4:4" x14ac:dyDescent="0.25">
      <c r="D2901"/>
    </row>
    <row r="2902" spans="4:4" x14ac:dyDescent="0.25">
      <c r="D2902"/>
    </row>
    <row r="2903" spans="4:4" x14ac:dyDescent="0.25">
      <c r="D2903"/>
    </row>
    <row r="2904" spans="4:4" x14ac:dyDescent="0.25">
      <c r="D2904"/>
    </row>
    <row r="2905" spans="4:4" x14ac:dyDescent="0.25">
      <c r="D2905"/>
    </row>
    <row r="2906" spans="4:4" x14ac:dyDescent="0.25">
      <c r="D2906"/>
    </row>
    <row r="2907" spans="4:4" x14ac:dyDescent="0.25">
      <c r="D2907"/>
    </row>
    <row r="2908" spans="4:4" x14ac:dyDescent="0.25">
      <c r="D2908"/>
    </row>
    <row r="2909" spans="4:4" x14ac:dyDescent="0.25">
      <c r="D2909"/>
    </row>
    <row r="2910" spans="4:4" x14ac:dyDescent="0.25">
      <c r="D2910"/>
    </row>
    <row r="2911" spans="4:4" x14ac:dyDescent="0.25">
      <c r="D2911"/>
    </row>
    <row r="2912" spans="4:4" x14ac:dyDescent="0.25">
      <c r="D2912"/>
    </row>
    <row r="2913" spans="4:4" x14ac:dyDescent="0.25">
      <c r="D2913"/>
    </row>
    <row r="2914" spans="4:4" x14ac:dyDescent="0.25">
      <c r="D2914"/>
    </row>
    <row r="2915" spans="4:4" x14ac:dyDescent="0.25">
      <c r="D2915"/>
    </row>
    <row r="2916" spans="4:4" x14ac:dyDescent="0.25">
      <c r="D2916"/>
    </row>
    <row r="2917" spans="4:4" x14ac:dyDescent="0.25">
      <c r="D2917"/>
    </row>
    <row r="2918" spans="4:4" x14ac:dyDescent="0.25">
      <c r="D2918"/>
    </row>
    <row r="2919" spans="4:4" x14ac:dyDescent="0.25">
      <c r="D2919"/>
    </row>
    <row r="2920" spans="4:4" x14ac:dyDescent="0.25">
      <c r="D2920"/>
    </row>
    <row r="2921" spans="4:4" x14ac:dyDescent="0.25">
      <c r="D2921"/>
    </row>
    <row r="2922" spans="4:4" x14ac:dyDescent="0.25">
      <c r="D2922"/>
    </row>
    <row r="2923" spans="4:4" x14ac:dyDescent="0.25">
      <c r="D2923"/>
    </row>
    <row r="2924" spans="4:4" x14ac:dyDescent="0.25">
      <c r="D2924"/>
    </row>
    <row r="2925" spans="4:4" x14ac:dyDescent="0.25">
      <c r="D2925"/>
    </row>
    <row r="2926" spans="4:4" x14ac:dyDescent="0.25">
      <c r="D2926"/>
    </row>
    <row r="2927" spans="4:4" x14ac:dyDescent="0.25">
      <c r="D2927"/>
    </row>
    <row r="2928" spans="4:4" x14ac:dyDescent="0.25">
      <c r="D2928"/>
    </row>
    <row r="2929" spans="4:4" x14ac:dyDescent="0.25">
      <c r="D2929"/>
    </row>
    <row r="2930" spans="4:4" x14ac:dyDescent="0.25">
      <c r="D2930"/>
    </row>
    <row r="2931" spans="4:4" x14ac:dyDescent="0.25">
      <c r="D2931"/>
    </row>
    <row r="2932" spans="4:4" x14ac:dyDescent="0.25">
      <c r="D2932"/>
    </row>
    <row r="2933" spans="4:4" x14ac:dyDescent="0.25">
      <c r="D2933"/>
    </row>
    <row r="2934" spans="4:4" x14ac:dyDescent="0.25">
      <c r="D2934"/>
    </row>
    <row r="2935" spans="4:4" x14ac:dyDescent="0.25">
      <c r="D2935"/>
    </row>
    <row r="2936" spans="4:4" x14ac:dyDescent="0.25">
      <c r="D2936"/>
    </row>
    <row r="2937" spans="4:4" x14ac:dyDescent="0.25">
      <c r="D2937"/>
    </row>
    <row r="2938" spans="4:4" x14ac:dyDescent="0.25">
      <c r="D2938"/>
    </row>
    <row r="2939" spans="4:4" x14ac:dyDescent="0.25">
      <c r="D2939"/>
    </row>
    <row r="2940" spans="4:4" x14ac:dyDescent="0.25">
      <c r="D2940"/>
    </row>
    <row r="2941" spans="4:4" x14ac:dyDescent="0.25">
      <c r="D2941"/>
    </row>
    <row r="2942" spans="4:4" x14ac:dyDescent="0.25">
      <c r="D2942"/>
    </row>
    <row r="2943" spans="4:4" x14ac:dyDescent="0.25">
      <c r="D2943"/>
    </row>
    <row r="2944" spans="4:4" x14ac:dyDescent="0.25">
      <c r="D2944"/>
    </row>
    <row r="2945" spans="4:4" x14ac:dyDescent="0.25">
      <c r="D2945"/>
    </row>
    <row r="2946" spans="4:4" x14ac:dyDescent="0.25">
      <c r="D2946"/>
    </row>
    <row r="2947" spans="4:4" x14ac:dyDescent="0.25">
      <c r="D2947"/>
    </row>
    <row r="2948" spans="4:4" x14ac:dyDescent="0.25">
      <c r="D2948"/>
    </row>
    <row r="2949" spans="4:4" x14ac:dyDescent="0.25">
      <c r="D2949"/>
    </row>
    <row r="2950" spans="4:4" x14ac:dyDescent="0.25">
      <c r="D2950"/>
    </row>
    <row r="2951" spans="4:4" x14ac:dyDescent="0.25">
      <c r="D2951"/>
    </row>
    <row r="2952" spans="4:4" x14ac:dyDescent="0.25">
      <c r="D2952"/>
    </row>
    <row r="2953" spans="4:4" x14ac:dyDescent="0.25">
      <c r="D2953"/>
    </row>
    <row r="2954" spans="4:4" x14ac:dyDescent="0.25">
      <c r="D2954"/>
    </row>
    <row r="2955" spans="4:4" x14ac:dyDescent="0.25">
      <c r="D2955"/>
    </row>
    <row r="2956" spans="4:4" x14ac:dyDescent="0.25">
      <c r="D2956"/>
    </row>
    <row r="2957" spans="4:4" x14ac:dyDescent="0.25">
      <c r="D2957"/>
    </row>
    <row r="2958" spans="4:4" x14ac:dyDescent="0.25">
      <c r="D2958"/>
    </row>
    <row r="2959" spans="4:4" x14ac:dyDescent="0.25">
      <c r="D2959"/>
    </row>
    <row r="2960" spans="4:4" x14ac:dyDescent="0.25">
      <c r="D2960"/>
    </row>
    <row r="2961" spans="4:4" x14ac:dyDescent="0.25">
      <c r="D2961"/>
    </row>
    <row r="2962" spans="4:4" x14ac:dyDescent="0.25">
      <c r="D2962"/>
    </row>
    <row r="2963" spans="4:4" x14ac:dyDescent="0.25">
      <c r="D2963"/>
    </row>
    <row r="2964" spans="4:4" x14ac:dyDescent="0.25">
      <c r="D2964"/>
    </row>
    <row r="2965" spans="4:4" x14ac:dyDescent="0.25">
      <c r="D2965"/>
    </row>
    <row r="2966" spans="4:4" x14ac:dyDescent="0.25">
      <c r="D2966"/>
    </row>
    <row r="2967" spans="4:4" x14ac:dyDescent="0.25">
      <c r="D2967"/>
    </row>
    <row r="2968" spans="4:4" x14ac:dyDescent="0.25">
      <c r="D2968"/>
    </row>
    <row r="2969" spans="4:4" x14ac:dyDescent="0.25">
      <c r="D2969"/>
    </row>
    <row r="2970" spans="4:4" x14ac:dyDescent="0.25">
      <c r="D2970"/>
    </row>
    <row r="2971" spans="4:4" x14ac:dyDescent="0.25">
      <c r="D2971"/>
    </row>
    <row r="2972" spans="4:4" x14ac:dyDescent="0.25">
      <c r="D2972"/>
    </row>
    <row r="2973" spans="4:4" x14ac:dyDescent="0.25">
      <c r="D2973"/>
    </row>
    <row r="2974" spans="4:4" x14ac:dyDescent="0.25">
      <c r="D2974"/>
    </row>
    <row r="2975" spans="4:4" x14ac:dyDescent="0.25">
      <c r="D2975"/>
    </row>
    <row r="2976" spans="4:4" x14ac:dyDescent="0.25">
      <c r="D2976"/>
    </row>
    <row r="2977" spans="4:4" x14ac:dyDescent="0.25">
      <c r="D2977"/>
    </row>
    <row r="2978" spans="4:4" x14ac:dyDescent="0.25">
      <c r="D2978"/>
    </row>
    <row r="2979" spans="4:4" x14ac:dyDescent="0.25">
      <c r="D2979"/>
    </row>
    <row r="2980" spans="4:4" x14ac:dyDescent="0.25">
      <c r="D2980"/>
    </row>
    <row r="2981" spans="4:4" x14ac:dyDescent="0.25">
      <c r="D2981"/>
    </row>
    <row r="2982" spans="4:4" x14ac:dyDescent="0.25">
      <c r="D2982"/>
    </row>
    <row r="2983" spans="4:4" x14ac:dyDescent="0.25">
      <c r="D2983"/>
    </row>
    <row r="2984" spans="4:4" x14ac:dyDescent="0.25">
      <c r="D2984"/>
    </row>
    <row r="2985" spans="4:4" x14ac:dyDescent="0.25">
      <c r="D2985"/>
    </row>
    <row r="2986" spans="4:4" x14ac:dyDescent="0.25">
      <c r="D2986"/>
    </row>
    <row r="2987" spans="4:4" x14ac:dyDescent="0.25">
      <c r="D2987"/>
    </row>
    <row r="2988" spans="4:4" x14ac:dyDescent="0.25">
      <c r="D2988"/>
    </row>
    <row r="2989" spans="4:4" x14ac:dyDescent="0.25">
      <c r="D2989"/>
    </row>
    <row r="2990" spans="4:4" x14ac:dyDescent="0.25">
      <c r="D2990"/>
    </row>
    <row r="2991" spans="4:4" x14ac:dyDescent="0.25">
      <c r="D2991"/>
    </row>
    <row r="2992" spans="4:4" x14ac:dyDescent="0.25">
      <c r="D2992"/>
    </row>
    <row r="2993" spans="4:4" x14ac:dyDescent="0.25">
      <c r="D2993"/>
    </row>
    <row r="2994" spans="4:4" x14ac:dyDescent="0.25">
      <c r="D2994"/>
    </row>
    <row r="2995" spans="4:4" x14ac:dyDescent="0.25">
      <c r="D2995"/>
    </row>
    <row r="2996" spans="4:4" x14ac:dyDescent="0.25">
      <c r="D2996"/>
    </row>
    <row r="2997" spans="4:4" x14ac:dyDescent="0.25">
      <c r="D2997"/>
    </row>
    <row r="2998" spans="4:4" x14ac:dyDescent="0.25">
      <c r="D2998"/>
    </row>
    <row r="2999" spans="4:4" x14ac:dyDescent="0.25">
      <c r="D2999"/>
    </row>
    <row r="3000" spans="4:4" x14ac:dyDescent="0.25">
      <c r="D3000"/>
    </row>
    <row r="3001" spans="4:4" x14ac:dyDescent="0.25">
      <c r="D3001"/>
    </row>
    <row r="3002" spans="4:4" x14ac:dyDescent="0.25">
      <c r="D3002"/>
    </row>
    <row r="3003" spans="4:4" x14ac:dyDescent="0.25">
      <c r="D3003"/>
    </row>
    <row r="3004" spans="4:4" x14ac:dyDescent="0.25">
      <c r="D3004"/>
    </row>
    <row r="3005" spans="4:4" x14ac:dyDescent="0.25">
      <c r="D3005"/>
    </row>
    <row r="3006" spans="4:4" x14ac:dyDescent="0.25">
      <c r="D3006"/>
    </row>
    <row r="3007" spans="4:4" x14ac:dyDescent="0.25">
      <c r="D3007"/>
    </row>
    <row r="3008" spans="4:4" x14ac:dyDescent="0.25">
      <c r="D3008"/>
    </row>
    <row r="3009" spans="4:4" x14ac:dyDescent="0.25">
      <c r="D3009"/>
    </row>
    <row r="3010" spans="4:4" x14ac:dyDescent="0.25">
      <c r="D3010"/>
    </row>
    <row r="3011" spans="4:4" x14ac:dyDescent="0.25">
      <c r="D3011"/>
    </row>
    <row r="3012" spans="4:4" x14ac:dyDescent="0.25">
      <c r="D3012"/>
    </row>
    <row r="3013" spans="4:4" x14ac:dyDescent="0.25">
      <c r="D3013"/>
    </row>
    <row r="3014" spans="4:4" x14ac:dyDescent="0.25">
      <c r="D3014"/>
    </row>
    <row r="3015" spans="4:4" x14ac:dyDescent="0.25">
      <c r="D3015"/>
    </row>
    <row r="3016" spans="4:4" x14ac:dyDescent="0.25">
      <c r="D3016"/>
    </row>
    <row r="3017" spans="4:4" x14ac:dyDescent="0.25">
      <c r="D3017"/>
    </row>
    <row r="3018" spans="4:4" x14ac:dyDescent="0.25">
      <c r="D3018"/>
    </row>
    <row r="3019" spans="4:4" x14ac:dyDescent="0.25">
      <c r="D3019"/>
    </row>
    <row r="3020" spans="4:4" x14ac:dyDescent="0.25">
      <c r="D3020"/>
    </row>
    <row r="3021" spans="4:4" x14ac:dyDescent="0.25">
      <c r="D3021"/>
    </row>
    <row r="3022" spans="4:4" x14ac:dyDescent="0.25">
      <c r="D3022"/>
    </row>
    <row r="3023" spans="4:4" x14ac:dyDescent="0.25">
      <c r="D3023"/>
    </row>
    <row r="3024" spans="4:4" x14ac:dyDescent="0.25">
      <c r="D3024"/>
    </row>
    <row r="3025" spans="4:4" x14ac:dyDescent="0.25">
      <c r="D3025"/>
    </row>
    <row r="3026" spans="4:4" x14ac:dyDescent="0.25">
      <c r="D3026"/>
    </row>
    <row r="3027" spans="4:4" x14ac:dyDescent="0.25">
      <c r="D3027"/>
    </row>
    <row r="3028" spans="4:4" x14ac:dyDescent="0.25">
      <c r="D3028"/>
    </row>
    <row r="3029" spans="4:4" x14ac:dyDescent="0.25">
      <c r="D3029"/>
    </row>
    <row r="3030" spans="4:4" x14ac:dyDescent="0.25">
      <c r="D3030"/>
    </row>
    <row r="3031" spans="4:4" x14ac:dyDescent="0.25">
      <c r="D3031"/>
    </row>
    <row r="3032" spans="4:4" x14ac:dyDescent="0.25">
      <c r="D3032"/>
    </row>
    <row r="3033" spans="4:4" x14ac:dyDescent="0.25">
      <c r="D3033"/>
    </row>
    <row r="3034" spans="4:4" x14ac:dyDescent="0.25">
      <c r="D3034"/>
    </row>
    <row r="3035" spans="4:4" x14ac:dyDescent="0.25">
      <c r="D3035"/>
    </row>
    <row r="3036" spans="4:4" x14ac:dyDescent="0.25">
      <c r="D3036"/>
    </row>
    <row r="3037" spans="4:4" x14ac:dyDescent="0.25">
      <c r="D3037"/>
    </row>
    <row r="3038" spans="4:4" x14ac:dyDescent="0.25">
      <c r="D3038"/>
    </row>
    <row r="3039" spans="4:4" x14ac:dyDescent="0.25">
      <c r="D3039"/>
    </row>
    <row r="3040" spans="4:4" x14ac:dyDescent="0.25">
      <c r="D3040"/>
    </row>
    <row r="3041" spans="4:4" x14ac:dyDescent="0.25">
      <c r="D3041"/>
    </row>
    <row r="3042" spans="4:4" x14ac:dyDescent="0.25">
      <c r="D3042"/>
    </row>
    <row r="3043" spans="4:4" x14ac:dyDescent="0.25">
      <c r="D3043"/>
    </row>
    <row r="3044" spans="4:4" x14ac:dyDescent="0.25">
      <c r="D3044"/>
    </row>
    <row r="3045" spans="4:4" x14ac:dyDescent="0.25">
      <c r="D3045"/>
    </row>
    <row r="3046" spans="4:4" x14ac:dyDescent="0.25">
      <c r="D3046"/>
    </row>
    <row r="3047" spans="4:4" x14ac:dyDescent="0.25">
      <c r="D3047"/>
    </row>
    <row r="3048" spans="4:4" x14ac:dyDescent="0.25">
      <c r="D3048"/>
    </row>
    <row r="3049" spans="4:4" x14ac:dyDescent="0.25">
      <c r="D3049"/>
    </row>
    <row r="3050" spans="4:4" x14ac:dyDescent="0.25">
      <c r="D3050"/>
    </row>
    <row r="3051" spans="4:4" x14ac:dyDescent="0.25">
      <c r="D3051"/>
    </row>
    <row r="3052" spans="4:4" x14ac:dyDescent="0.25">
      <c r="D3052"/>
    </row>
    <row r="3053" spans="4:4" x14ac:dyDescent="0.25">
      <c r="D3053"/>
    </row>
    <row r="3054" spans="4:4" x14ac:dyDescent="0.25">
      <c r="D3054"/>
    </row>
    <row r="3055" spans="4:4" x14ac:dyDescent="0.25">
      <c r="D3055"/>
    </row>
    <row r="3056" spans="4:4" x14ac:dyDescent="0.25">
      <c r="D3056"/>
    </row>
    <row r="3057" spans="4:4" x14ac:dyDescent="0.25">
      <c r="D3057"/>
    </row>
    <row r="3058" spans="4:4" x14ac:dyDescent="0.25">
      <c r="D3058"/>
    </row>
    <row r="3059" spans="4:4" x14ac:dyDescent="0.25">
      <c r="D3059"/>
    </row>
    <row r="3060" spans="4:4" x14ac:dyDescent="0.25">
      <c r="D3060"/>
    </row>
    <row r="3061" spans="4:4" x14ac:dyDescent="0.25">
      <c r="D3061"/>
    </row>
    <row r="3062" spans="4:4" x14ac:dyDescent="0.25">
      <c r="D3062"/>
    </row>
    <row r="3063" spans="4:4" x14ac:dyDescent="0.25">
      <c r="D3063"/>
    </row>
    <row r="3064" spans="4:4" x14ac:dyDescent="0.25">
      <c r="D3064"/>
    </row>
    <row r="3065" spans="4:4" x14ac:dyDescent="0.25">
      <c r="D3065"/>
    </row>
    <row r="3066" spans="4:4" x14ac:dyDescent="0.25">
      <c r="D3066"/>
    </row>
    <row r="3067" spans="4:4" x14ac:dyDescent="0.25">
      <c r="D3067"/>
    </row>
    <row r="3068" spans="4:4" x14ac:dyDescent="0.25">
      <c r="D3068"/>
    </row>
    <row r="3069" spans="4:4" x14ac:dyDescent="0.25">
      <c r="D3069"/>
    </row>
    <row r="3070" spans="4:4" x14ac:dyDescent="0.25">
      <c r="D3070"/>
    </row>
    <row r="3071" spans="4:4" x14ac:dyDescent="0.25">
      <c r="D3071"/>
    </row>
    <row r="3072" spans="4:4" x14ac:dyDescent="0.25">
      <c r="D3072"/>
    </row>
    <row r="3073" spans="4:4" x14ac:dyDescent="0.25">
      <c r="D3073"/>
    </row>
    <row r="3074" spans="4:4" x14ac:dyDescent="0.25">
      <c r="D3074"/>
    </row>
    <row r="3075" spans="4:4" x14ac:dyDescent="0.25">
      <c r="D3075"/>
    </row>
    <row r="3076" spans="4:4" x14ac:dyDescent="0.25">
      <c r="D3076"/>
    </row>
    <row r="3077" spans="4:4" x14ac:dyDescent="0.25">
      <c r="D3077"/>
    </row>
    <row r="3078" spans="4:4" x14ac:dyDescent="0.25">
      <c r="D3078"/>
    </row>
    <row r="3079" spans="4:4" x14ac:dyDescent="0.25">
      <c r="D3079"/>
    </row>
    <row r="3080" spans="4:4" x14ac:dyDescent="0.25">
      <c r="D3080"/>
    </row>
    <row r="3081" spans="4:4" x14ac:dyDescent="0.25">
      <c r="D3081"/>
    </row>
    <row r="3082" spans="4:4" x14ac:dyDescent="0.25">
      <c r="D3082"/>
    </row>
    <row r="3083" spans="4:4" x14ac:dyDescent="0.25">
      <c r="D3083"/>
    </row>
    <row r="3084" spans="4:4" x14ac:dyDescent="0.25">
      <c r="D3084"/>
    </row>
    <row r="3085" spans="4:4" x14ac:dyDescent="0.25">
      <c r="D3085"/>
    </row>
    <row r="3086" spans="4:4" x14ac:dyDescent="0.25">
      <c r="D3086"/>
    </row>
    <row r="3087" spans="4:4" x14ac:dyDescent="0.25">
      <c r="D3087"/>
    </row>
    <row r="3088" spans="4:4" x14ac:dyDescent="0.25">
      <c r="D3088"/>
    </row>
    <row r="3089" spans="4:4" x14ac:dyDescent="0.25">
      <c r="D3089"/>
    </row>
    <row r="3090" spans="4:4" x14ac:dyDescent="0.25">
      <c r="D3090"/>
    </row>
    <row r="3091" spans="4:4" x14ac:dyDescent="0.25">
      <c r="D3091"/>
    </row>
    <row r="3092" spans="4:4" x14ac:dyDescent="0.25">
      <c r="D3092"/>
    </row>
    <row r="3093" spans="4:4" x14ac:dyDescent="0.25">
      <c r="D3093"/>
    </row>
    <row r="3094" spans="4:4" x14ac:dyDescent="0.25">
      <c r="D3094"/>
    </row>
    <row r="3095" spans="4:4" x14ac:dyDescent="0.25">
      <c r="D3095"/>
    </row>
    <row r="3096" spans="4:4" x14ac:dyDescent="0.25">
      <c r="D3096"/>
    </row>
    <row r="3097" spans="4:4" x14ac:dyDescent="0.25">
      <c r="D3097"/>
    </row>
    <row r="3098" spans="4:4" x14ac:dyDescent="0.25">
      <c r="D3098"/>
    </row>
    <row r="3099" spans="4:4" x14ac:dyDescent="0.25">
      <c r="D3099"/>
    </row>
    <row r="3100" spans="4:4" x14ac:dyDescent="0.25">
      <c r="D3100"/>
    </row>
    <row r="3101" spans="4:4" x14ac:dyDescent="0.25">
      <c r="D3101"/>
    </row>
    <row r="3102" spans="4:4" x14ac:dyDescent="0.25">
      <c r="D3102"/>
    </row>
    <row r="3103" spans="4:4" x14ac:dyDescent="0.25">
      <c r="D3103"/>
    </row>
    <row r="3104" spans="4:4" x14ac:dyDescent="0.25">
      <c r="D3104"/>
    </row>
    <row r="3105" spans="4:4" x14ac:dyDescent="0.25">
      <c r="D3105"/>
    </row>
    <row r="3106" spans="4:4" x14ac:dyDescent="0.25">
      <c r="D3106"/>
    </row>
    <row r="3107" spans="4:4" x14ac:dyDescent="0.25">
      <c r="D3107"/>
    </row>
    <row r="3108" spans="4:4" x14ac:dyDescent="0.25">
      <c r="D3108"/>
    </row>
    <row r="3109" spans="4:4" x14ac:dyDescent="0.25">
      <c r="D3109"/>
    </row>
    <row r="3110" spans="4:4" x14ac:dyDescent="0.25">
      <c r="D3110"/>
    </row>
    <row r="3111" spans="4:4" x14ac:dyDescent="0.25">
      <c r="D3111"/>
    </row>
    <row r="3112" spans="4:4" x14ac:dyDescent="0.25">
      <c r="D3112"/>
    </row>
    <row r="3113" spans="4:4" x14ac:dyDescent="0.25">
      <c r="D3113"/>
    </row>
    <row r="3114" spans="4:4" x14ac:dyDescent="0.25">
      <c r="D3114"/>
    </row>
    <row r="3115" spans="4:4" x14ac:dyDescent="0.25">
      <c r="D3115"/>
    </row>
    <row r="3116" spans="4:4" x14ac:dyDescent="0.25">
      <c r="D3116"/>
    </row>
    <row r="3117" spans="4:4" x14ac:dyDescent="0.25">
      <c r="D3117"/>
    </row>
    <row r="3118" spans="4:4" x14ac:dyDescent="0.25">
      <c r="D3118"/>
    </row>
    <row r="3119" spans="4:4" x14ac:dyDescent="0.25">
      <c r="D3119"/>
    </row>
    <row r="3120" spans="4:4" x14ac:dyDescent="0.25">
      <c r="D3120"/>
    </row>
    <row r="3121" spans="4:4" x14ac:dyDescent="0.25">
      <c r="D3121"/>
    </row>
    <row r="3122" spans="4:4" x14ac:dyDescent="0.25">
      <c r="D3122"/>
    </row>
    <row r="3123" spans="4:4" x14ac:dyDescent="0.25">
      <c r="D3123"/>
    </row>
    <row r="3124" spans="4:4" x14ac:dyDescent="0.25">
      <c r="D3124"/>
    </row>
    <row r="3125" spans="4:4" x14ac:dyDescent="0.25">
      <c r="D3125"/>
    </row>
    <row r="3126" spans="4:4" x14ac:dyDescent="0.25">
      <c r="D3126"/>
    </row>
    <row r="3127" spans="4:4" x14ac:dyDescent="0.25">
      <c r="D3127"/>
    </row>
    <row r="3128" spans="4:4" x14ac:dyDescent="0.25">
      <c r="D3128"/>
    </row>
    <row r="3129" spans="4:4" x14ac:dyDescent="0.25">
      <c r="D3129"/>
    </row>
    <row r="3130" spans="4:4" x14ac:dyDescent="0.25">
      <c r="D3130"/>
    </row>
    <row r="3131" spans="4:4" x14ac:dyDescent="0.25">
      <c r="D3131"/>
    </row>
    <row r="3132" spans="4:4" x14ac:dyDescent="0.25">
      <c r="D3132"/>
    </row>
    <row r="3133" spans="4:4" x14ac:dyDescent="0.25">
      <c r="D3133"/>
    </row>
    <row r="3134" spans="4:4" x14ac:dyDescent="0.25">
      <c r="D3134"/>
    </row>
    <row r="3135" spans="4:4" x14ac:dyDescent="0.25">
      <c r="D3135"/>
    </row>
    <row r="3136" spans="4:4" x14ac:dyDescent="0.25">
      <c r="D3136"/>
    </row>
    <row r="3137" spans="4:4" x14ac:dyDescent="0.25">
      <c r="D3137"/>
    </row>
    <row r="3138" spans="4:4" x14ac:dyDescent="0.25">
      <c r="D3138"/>
    </row>
    <row r="3139" spans="4:4" x14ac:dyDescent="0.25">
      <c r="D3139"/>
    </row>
    <row r="3140" spans="4:4" x14ac:dyDescent="0.25">
      <c r="D3140"/>
    </row>
    <row r="3141" spans="4:4" x14ac:dyDescent="0.25">
      <c r="D3141"/>
    </row>
    <row r="3142" spans="4:4" x14ac:dyDescent="0.25">
      <c r="D3142"/>
    </row>
    <row r="3143" spans="4:4" x14ac:dyDescent="0.25">
      <c r="D3143"/>
    </row>
    <row r="3144" spans="4:4" x14ac:dyDescent="0.25">
      <c r="D3144"/>
    </row>
    <row r="3145" spans="4:4" x14ac:dyDescent="0.25">
      <c r="D3145"/>
    </row>
    <row r="3146" spans="4:4" x14ac:dyDescent="0.25">
      <c r="D3146"/>
    </row>
    <row r="3147" spans="4:4" x14ac:dyDescent="0.25">
      <c r="D3147"/>
    </row>
    <row r="3148" spans="4:4" x14ac:dyDescent="0.25">
      <c r="D3148"/>
    </row>
    <row r="3149" spans="4:4" x14ac:dyDescent="0.25">
      <c r="D3149"/>
    </row>
    <row r="3150" spans="4:4" x14ac:dyDescent="0.25">
      <c r="D3150"/>
    </row>
    <row r="3151" spans="4:4" x14ac:dyDescent="0.25">
      <c r="D3151"/>
    </row>
    <row r="3152" spans="4:4" x14ac:dyDescent="0.25">
      <c r="D3152"/>
    </row>
    <row r="3153" spans="4:4" x14ac:dyDescent="0.25">
      <c r="D3153"/>
    </row>
    <row r="3154" spans="4:4" x14ac:dyDescent="0.25">
      <c r="D3154"/>
    </row>
    <row r="3155" spans="4:4" x14ac:dyDescent="0.25">
      <c r="D3155"/>
    </row>
    <row r="3156" spans="4:4" x14ac:dyDescent="0.25">
      <c r="D3156"/>
    </row>
    <row r="3157" spans="4:4" x14ac:dyDescent="0.25">
      <c r="D3157"/>
    </row>
    <row r="3158" spans="4:4" x14ac:dyDescent="0.25">
      <c r="D3158"/>
    </row>
    <row r="3159" spans="4:4" x14ac:dyDescent="0.25">
      <c r="D3159"/>
    </row>
    <row r="3160" spans="4:4" x14ac:dyDescent="0.25">
      <c r="D3160"/>
    </row>
    <row r="3161" spans="4:4" x14ac:dyDescent="0.25">
      <c r="D3161"/>
    </row>
    <row r="3162" spans="4:4" x14ac:dyDescent="0.25">
      <c r="D3162"/>
    </row>
    <row r="3163" spans="4:4" x14ac:dyDescent="0.25">
      <c r="D3163"/>
    </row>
    <row r="3164" spans="4:4" x14ac:dyDescent="0.25">
      <c r="D3164"/>
    </row>
    <row r="3165" spans="4:4" x14ac:dyDescent="0.25">
      <c r="D3165"/>
    </row>
    <row r="3166" spans="4:4" x14ac:dyDescent="0.25">
      <c r="D3166"/>
    </row>
    <row r="3167" spans="4:4" x14ac:dyDescent="0.25">
      <c r="D3167"/>
    </row>
    <row r="3168" spans="4:4" x14ac:dyDescent="0.25">
      <c r="D3168"/>
    </row>
    <row r="3169" spans="4:4" x14ac:dyDescent="0.25">
      <c r="D3169"/>
    </row>
    <row r="3170" spans="4:4" x14ac:dyDescent="0.25">
      <c r="D3170"/>
    </row>
    <row r="3171" spans="4:4" x14ac:dyDescent="0.25">
      <c r="D3171"/>
    </row>
    <row r="3172" spans="4:4" x14ac:dyDescent="0.25">
      <c r="D3172"/>
    </row>
    <row r="3173" spans="4:4" x14ac:dyDescent="0.25">
      <c r="D3173"/>
    </row>
    <row r="3174" spans="4:4" x14ac:dyDescent="0.25">
      <c r="D3174"/>
    </row>
    <row r="3175" spans="4:4" x14ac:dyDescent="0.25">
      <c r="D3175"/>
    </row>
    <row r="3176" spans="4:4" x14ac:dyDescent="0.25">
      <c r="D3176"/>
    </row>
    <row r="3177" spans="4:4" x14ac:dyDescent="0.25">
      <c r="D3177"/>
    </row>
    <row r="3178" spans="4:4" x14ac:dyDescent="0.25">
      <c r="D3178"/>
    </row>
    <row r="3179" spans="4:4" x14ac:dyDescent="0.25">
      <c r="D3179"/>
    </row>
    <row r="3180" spans="4:4" x14ac:dyDescent="0.25">
      <c r="D3180"/>
    </row>
    <row r="3181" spans="4:4" x14ac:dyDescent="0.25">
      <c r="D3181"/>
    </row>
    <row r="3182" spans="4:4" x14ac:dyDescent="0.25">
      <c r="D3182"/>
    </row>
    <row r="3183" spans="4:4" x14ac:dyDescent="0.25">
      <c r="D3183"/>
    </row>
    <row r="3184" spans="4:4" x14ac:dyDescent="0.25">
      <c r="D3184"/>
    </row>
    <row r="3185" spans="4:4" x14ac:dyDescent="0.25">
      <c r="D3185"/>
    </row>
    <row r="3186" spans="4:4" x14ac:dyDescent="0.25">
      <c r="D3186"/>
    </row>
    <row r="3187" spans="4:4" x14ac:dyDescent="0.25">
      <c r="D3187"/>
    </row>
    <row r="3188" spans="4:4" x14ac:dyDescent="0.25">
      <c r="D3188"/>
    </row>
    <row r="3189" spans="4:4" x14ac:dyDescent="0.25">
      <c r="D3189"/>
    </row>
    <row r="3190" spans="4:4" x14ac:dyDescent="0.25">
      <c r="D3190"/>
    </row>
    <row r="3191" spans="4:4" x14ac:dyDescent="0.25">
      <c r="D3191"/>
    </row>
    <row r="3192" spans="4:4" x14ac:dyDescent="0.25">
      <c r="D3192"/>
    </row>
    <row r="3193" spans="4:4" x14ac:dyDescent="0.25">
      <c r="D3193"/>
    </row>
    <row r="3194" spans="4:4" x14ac:dyDescent="0.25">
      <c r="D3194"/>
    </row>
    <row r="3195" spans="4:4" x14ac:dyDescent="0.25">
      <c r="D3195"/>
    </row>
    <row r="3196" spans="4:4" x14ac:dyDescent="0.25">
      <c r="D3196"/>
    </row>
    <row r="3197" spans="4:4" x14ac:dyDescent="0.25">
      <c r="D3197"/>
    </row>
    <row r="3198" spans="4:4" x14ac:dyDescent="0.25">
      <c r="D3198"/>
    </row>
    <row r="3199" spans="4:4" x14ac:dyDescent="0.25">
      <c r="D3199"/>
    </row>
    <row r="3200" spans="4:4" x14ac:dyDescent="0.25">
      <c r="D3200"/>
    </row>
    <row r="3201" spans="4:4" x14ac:dyDescent="0.25">
      <c r="D3201"/>
    </row>
    <row r="3202" spans="4:4" x14ac:dyDescent="0.25">
      <c r="D3202"/>
    </row>
    <row r="3203" spans="4:4" x14ac:dyDescent="0.25">
      <c r="D3203"/>
    </row>
    <row r="3204" spans="4:4" x14ac:dyDescent="0.25">
      <c r="D3204"/>
    </row>
    <row r="3205" spans="4:4" x14ac:dyDescent="0.25">
      <c r="D3205"/>
    </row>
    <row r="3206" spans="4:4" x14ac:dyDescent="0.25">
      <c r="D3206"/>
    </row>
    <row r="3207" spans="4:4" x14ac:dyDescent="0.25">
      <c r="D3207"/>
    </row>
    <row r="3208" spans="4:4" x14ac:dyDescent="0.25">
      <c r="D3208"/>
    </row>
    <row r="3209" spans="4:4" x14ac:dyDescent="0.25">
      <c r="D3209"/>
    </row>
    <row r="3210" spans="4:4" x14ac:dyDescent="0.25">
      <c r="D3210"/>
    </row>
    <row r="3211" spans="4:4" x14ac:dyDescent="0.25">
      <c r="D3211"/>
    </row>
    <row r="3212" spans="4:4" x14ac:dyDescent="0.25">
      <c r="D3212"/>
    </row>
    <row r="3213" spans="4:4" x14ac:dyDescent="0.25">
      <c r="D3213"/>
    </row>
    <row r="3214" spans="4:4" x14ac:dyDescent="0.25">
      <c r="D3214"/>
    </row>
    <row r="3215" spans="4:4" x14ac:dyDescent="0.25">
      <c r="D3215"/>
    </row>
    <row r="3216" spans="4:4" x14ac:dyDescent="0.25">
      <c r="D3216"/>
    </row>
    <row r="3217" spans="4:4" x14ac:dyDescent="0.25">
      <c r="D3217"/>
    </row>
    <row r="3218" spans="4:4" x14ac:dyDescent="0.25">
      <c r="D3218"/>
    </row>
    <row r="3219" spans="4:4" x14ac:dyDescent="0.25">
      <c r="D3219"/>
    </row>
    <row r="3220" spans="4:4" x14ac:dyDescent="0.25">
      <c r="D3220"/>
    </row>
    <row r="3221" spans="4:4" x14ac:dyDescent="0.25">
      <c r="D3221"/>
    </row>
    <row r="3222" spans="4:4" x14ac:dyDescent="0.25">
      <c r="D3222"/>
    </row>
    <row r="3223" spans="4:4" x14ac:dyDescent="0.25">
      <c r="D3223"/>
    </row>
    <row r="3224" spans="4:4" x14ac:dyDescent="0.25">
      <c r="D3224"/>
    </row>
    <row r="3225" spans="4:4" x14ac:dyDescent="0.25">
      <c r="D3225"/>
    </row>
    <row r="3226" spans="4:4" x14ac:dyDescent="0.25">
      <c r="D3226"/>
    </row>
    <row r="3227" spans="4:4" x14ac:dyDescent="0.25">
      <c r="D3227"/>
    </row>
    <row r="3228" spans="4:4" x14ac:dyDescent="0.25">
      <c r="D3228"/>
    </row>
    <row r="3229" spans="4:4" x14ac:dyDescent="0.25">
      <c r="D3229"/>
    </row>
    <row r="3230" spans="4:4" x14ac:dyDescent="0.25">
      <c r="D3230"/>
    </row>
    <row r="3231" spans="4:4" x14ac:dyDescent="0.25">
      <c r="D3231"/>
    </row>
    <row r="3232" spans="4:4" x14ac:dyDescent="0.25">
      <c r="D3232"/>
    </row>
    <row r="3233" spans="4:4" x14ac:dyDescent="0.25">
      <c r="D3233"/>
    </row>
    <row r="3234" spans="4:4" x14ac:dyDescent="0.25">
      <c r="D3234"/>
    </row>
    <row r="3235" spans="4:4" x14ac:dyDescent="0.25">
      <c r="D3235"/>
    </row>
    <row r="3236" spans="4:4" x14ac:dyDescent="0.25">
      <c r="D3236"/>
    </row>
    <row r="3237" spans="4:4" x14ac:dyDescent="0.25">
      <c r="D3237"/>
    </row>
    <row r="3238" spans="4:4" x14ac:dyDescent="0.25">
      <c r="D3238"/>
    </row>
    <row r="3239" spans="4:4" x14ac:dyDescent="0.25">
      <c r="D3239"/>
    </row>
    <row r="3240" spans="4:4" x14ac:dyDescent="0.25">
      <c r="D3240"/>
    </row>
    <row r="3241" spans="4:4" x14ac:dyDescent="0.25">
      <c r="D3241"/>
    </row>
    <row r="3242" spans="4:4" x14ac:dyDescent="0.25">
      <c r="D3242"/>
    </row>
    <row r="3243" spans="4:4" x14ac:dyDescent="0.25">
      <c r="D3243"/>
    </row>
    <row r="3244" spans="4:4" x14ac:dyDescent="0.25">
      <c r="D3244"/>
    </row>
    <row r="3245" spans="4:4" x14ac:dyDescent="0.25">
      <c r="D3245"/>
    </row>
    <row r="3246" spans="4:4" x14ac:dyDescent="0.25">
      <c r="D3246"/>
    </row>
    <row r="3247" spans="4:4" x14ac:dyDescent="0.25">
      <c r="D3247"/>
    </row>
    <row r="3248" spans="4:4" x14ac:dyDescent="0.25">
      <c r="D3248"/>
    </row>
    <row r="3249" spans="4:4" x14ac:dyDescent="0.25">
      <c r="D3249"/>
    </row>
    <row r="3250" spans="4:4" x14ac:dyDescent="0.25">
      <c r="D3250"/>
    </row>
    <row r="3251" spans="4:4" x14ac:dyDescent="0.25">
      <c r="D3251"/>
    </row>
    <row r="3252" spans="4:4" x14ac:dyDescent="0.25">
      <c r="D3252"/>
    </row>
    <row r="3253" spans="4:4" x14ac:dyDescent="0.25">
      <c r="D3253"/>
    </row>
    <row r="3254" spans="4:4" x14ac:dyDescent="0.25">
      <c r="D3254"/>
    </row>
    <row r="3255" spans="4:4" x14ac:dyDescent="0.25">
      <c r="D3255"/>
    </row>
    <row r="3256" spans="4:4" x14ac:dyDescent="0.25">
      <c r="D3256"/>
    </row>
    <row r="3257" spans="4:4" x14ac:dyDescent="0.25">
      <c r="D3257"/>
    </row>
    <row r="3258" spans="4:4" x14ac:dyDescent="0.25">
      <c r="D3258"/>
    </row>
    <row r="3259" spans="4:4" x14ac:dyDescent="0.25">
      <c r="D3259"/>
    </row>
    <row r="3260" spans="4:4" x14ac:dyDescent="0.25">
      <c r="D3260"/>
    </row>
    <row r="3261" spans="4:4" x14ac:dyDescent="0.25">
      <c r="D3261"/>
    </row>
    <row r="3262" spans="4:4" x14ac:dyDescent="0.25">
      <c r="D3262"/>
    </row>
    <row r="3263" spans="4:4" x14ac:dyDescent="0.25">
      <c r="D3263"/>
    </row>
    <row r="3264" spans="4:4" x14ac:dyDescent="0.25">
      <c r="D3264"/>
    </row>
    <row r="3265" spans="4:4" x14ac:dyDescent="0.25">
      <c r="D3265"/>
    </row>
    <row r="3266" spans="4:4" x14ac:dyDescent="0.25">
      <c r="D3266"/>
    </row>
    <row r="3267" spans="4:4" x14ac:dyDescent="0.25">
      <c r="D3267"/>
    </row>
    <row r="3268" spans="4:4" x14ac:dyDescent="0.25">
      <c r="D3268"/>
    </row>
    <row r="3269" spans="4:4" x14ac:dyDescent="0.25">
      <c r="D3269"/>
    </row>
    <row r="3270" spans="4:4" x14ac:dyDescent="0.25">
      <c r="D3270"/>
    </row>
    <row r="3271" spans="4:4" x14ac:dyDescent="0.25">
      <c r="D3271"/>
    </row>
    <row r="3272" spans="4:4" x14ac:dyDescent="0.25">
      <c r="D3272"/>
    </row>
    <row r="3273" spans="4:4" x14ac:dyDescent="0.25">
      <c r="D3273"/>
    </row>
    <row r="3274" spans="4:4" x14ac:dyDescent="0.25">
      <c r="D3274"/>
    </row>
    <row r="3275" spans="4:4" x14ac:dyDescent="0.25">
      <c r="D3275"/>
    </row>
    <row r="3276" spans="4:4" x14ac:dyDescent="0.25">
      <c r="D3276"/>
    </row>
    <row r="3277" spans="4:4" x14ac:dyDescent="0.25">
      <c r="D3277"/>
    </row>
    <row r="3278" spans="4:4" x14ac:dyDescent="0.25">
      <c r="D3278"/>
    </row>
    <row r="3279" spans="4:4" x14ac:dyDescent="0.25">
      <c r="D3279"/>
    </row>
    <row r="3280" spans="4:4" x14ac:dyDescent="0.25">
      <c r="D3280"/>
    </row>
    <row r="3281" spans="4:4" x14ac:dyDescent="0.25">
      <c r="D3281"/>
    </row>
    <row r="3282" spans="4:4" x14ac:dyDescent="0.25">
      <c r="D3282"/>
    </row>
    <row r="3283" spans="4:4" x14ac:dyDescent="0.25">
      <c r="D3283"/>
    </row>
    <row r="3284" spans="4:4" x14ac:dyDescent="0.25">
      <c r="D3284"/>
    </row>
    <row r="3285" spans="4:4" x14ac:dyDescent="0.25">
      <c r="D3285"/>
    </row>
    <row r="3286" spans="4:4" x14ac:dyDescent="0.25">
      <c r="D3286"/>
    </row>
    <row r="3287" spans="4:4" x14ac:dyDescent="0.25">
      <c r="D3287"/>
    </row>
    <row r="3288" spans="4:4" x14ac:dyDescent="0.25">
      <c r="D3288"/>
    </row>
    <row r="3289" spans="4:4" x14ac:dyDescent="0.25">
      <c r="D3289"/>
    </row>
    <row r="3290" spans="4:4" x14ac:dyDescent="0.25">
      <c r="D3290"/>
    </row>
    <row r="3291" spans="4:4" x14ac:dyDescent="0.25">
      <c r="D3291"/>
    </row>
    <row r="3292" spans="4:4" x14ac:dyDescent="0.25">
      <c r="D3292"/>
    </row>
    <row r="3293" spans="4:4" x14ac:dyDescent="0.25">
      <c r="D3293"/>
    </row>
    <row r="3294" spans="4:4" x14ac:dyDescent="0.25">
      <c r="D3294"/>
    </row>
    <row r="3295" spans="4:4" x14ac:dyDescent="0.25">
      <c r="D3295"/>
    </row>
    <row r="3296" spans="4:4" x14ac:dyDescent="0.25">
      <c r="D3296"/>
    </row>
    <row r="3297" spans="4:4" x14ac:dyDescent="0.25">
      <c r="D3297"/>
    </row>
    <row r="3298" spans="4:4" x14ac:dyDescent="0.25">
      <c r="D3298"/>
    </row>
    <row r="3299" spans="4:4" x14ac:dyDescent="0.25">
      <c r="D3299"/>
    </row>
    <row r="3300" spans="4:4" x14ac:dyDescent="0.25">
      <c r="D3300"/>
    </row>
    <row r="3301" spans="4:4" x14ac:dyDescent="0.25">
      <c r="D3301"/>
    </row>
    <row r="3302" spans="4:4" x14ac:dyDescent="0.25">
      <c r="D3302"/>
    </row>
    <row r="3303" spans="4:4" x14ac:dyDescent="0.25">
      <c r="D3303"/>
    </row>
    <row r="3304" spans="4:4" x14ac:dyDescent="0.25">
      <c r="D3304"/>
    </row>
    <row r="3305" spans="4:4" x14ac:dyDescent="0.25">
      <c r="D3305"/>
    </row>
    <row r="3306" spans="4:4" x14ac:dyDescent="0.25">
      <c r="D3306"/>
    </row>
    <row r="3307" spans="4:4" x14ac:dyDescent="0.25">
      <c r="D3307"/>
    </row>
    <row r="3308" spans="4:4" x14ac:dyDescent="0.25">
      <c r="D3308"/>
    </row>
    <row r="3309" spans="4:4" x14ac:dyDescent="0.25">
      <c r="D3309"/>
    </row>
    <row r="3310" spans="4:4" x14ac:dyDescent="0.25">
      <c r="D3310"/>
    </row>
    <row r="3311" spans="4:4" x14ac:dyDescent="0.25">
      <c r="D3311"/>
    </row>
    <row r="3312" spans="4:4" x14ac:dyDescent="0.25">
      <c r="D3312"/>
    </row>
    <row r="3313" spans="4:4" x14ac:dyDescent="0.25">
      <c r="D3313"/>
    </row>
    <row r="3314" spans="4:4" x14ac:dyDescent="0.25">
      <c r="D3314"/>
    </row>
    <row r="3315" spans="4:4" x14ac:dyDescent="0.25">
      <c r="D3315"/>
    </row>
    <row r="3316" spans="4:4" x14ac:dyDescent="0.25">
      <c r="D3316"/>
    </row>
    <row r="3317" spans="4:4" x14ac:dyDescent="0.25">
      <c r="D3317"/>
    </row>
    <row r="3318" spans="4:4" x14ac:dyDescent="0.25">
      <c r="D3318"/>
    </row>
    <row r="3319" spans="4:4" x14ac:dyDescent="0.25">
      <c r="D3319"/>
    </row>
    <row r="3320" spans="4:4" x14ac:dyDescent="0.25">
      <c r="D3320"/>
    </row>
    <row r="3321" spans="4:4" x14ac:dyDescent="0.25">
      <c r="D3321"/>
    </row>
    <row r="3322" spans="4:4" x14ac:dyDescent="0.25">
      <c r="D3322"/>
    </row>
    <row r="3323" spans="4:4" x14ac:dyDescent="0.25">
      <c r="D3323"/>
    </row>
    <row r="3324" spans="4:4" x14ac:dyDescent="0.25">
      <c r="D3324"/>
    </row>
    <row r="3325" spans="4:4" x14ac:dyDescent="0.25">
      <c r="D3325"/>
    </row>
    <row r="3326" spans="4:4" x14ac:dyDescent="0.25">
      <c r="D3326"/>
    </row>
    <row r="3327" spans="4:4" x14ac:dyDescent="0.25">
      <c r="D3327"/>
    </row>
    <row r="3328" spans="4:4" x14ac:dyDescent="0.25">
      <c r="D3328"/>
    </row>
    <row r="3329" spans="4:4" x14ac:dyDescent="0.25">
      <c r="D3329"/>
    </row>
    <row r="3330" spans="4:4" x14ac:dyDescent="0.25">
      <c r="D3330"/>
    </row>
    <row r="3331" spans="4:4" x14ac:dyDescent="0.25">
      <c r="D3331"/>
    </row>
    <row r="3332" spans="4:4" x14ac:dyDescent="0.25">
      <c r="D3332"/>
    </row>
    <row r="3333" spans="4:4" x14ac:dyDescent="0.25">
      <c r="D3333"/>
    </row>
    <row r="3334" spans="4:4" x14ac:dyDescent="0.25">
      <c r="D3334"/>
    </row>
    <row r="3335" spans="4:4" x14ac:dyDescent="0.25">
      <c r="D3335"/>
    </row>
    <row r="3336" spans="4:4" x14ac:dyDescent="0.25">
      <c r="D3336"/>
    </row>
    <row r="3337" spans="4:4" x14ac:dyDescent="0.25">
      <c r="D3337"/>
    </row>
    <row r="3338" spans="4:4" x14ac:dyDescent="0.25">
      <c r="D3338"/>
    </row>
    <row r="3339" spans="4:4" x14ac:dyDescent="0.25">
      <c r="D3339"/>
    </row>
    <row r="3340" spans="4:4" x14ac:dyDescent="0.25">
      <c r="D3340"/>
    </row>
    <row r="3341" spans="4:4" x14ac:dyDescent="0.25">
      <c r="D3341"/>
    </row>
    <row r="3342" spans="4:4" x14ac:dyDescent="0.25">
      <c r="D3342"/>
    </row>
    <row r="3343" spans="4:4" x14ac:dyDescent="0.25">
      <c r="D3343"/>
    </row>
    <row r="3344" spans="4:4" x14ac:dyDescent="0.25">
      <c r="D3344"/>
    </row>
    <row r="3345" spans="4:4" x14ac:dyDescent="0.25">
      <c r="D3345"/>
    </row>
    <row r="3346" spans="4:4" x14ac:dyDescent="0.25">
      <c r="D3346"/>
    </row>
    <row r="3347" spans="4:4" x14ac:dyDescent="0.25">
      <c r="D3347"/>
    </row>
    <row r="3348" spans="4:4" x14ac:dyDescent="0.25">
      <c r="D3348"/>
    </row>
    <row r="3349" spans="4:4" x14ac:dyDescent="0.25">
      <c r="D3349"/>
    </row>
    <row r="3350" spans="4:4" x14ac:dyDescent="0.25">
      <c r="D3350"/>
    </row>
    <row r="3351" spans="4:4" x14ac:dyDescent="0.25">
      <c r="D3351"/>
    </row>
    <row r="3352" spans="4:4" x14ac:dyDescent="0.25">
      <c r="D3352"/>
    </row>
    <row r="3353" spans="4:4" x14ac:dyDescent="0.25">
      <c r="D3353"/>
    </row>
    <row r="3354" spans="4:4" x14ac:dyDescent="0.25">
      <c r="D3354"/>
    </row>
    <row r="3355" spans="4:4" x14ac:dyDescent="0.25">
      <c r="D3355"/>
    </row>
    <row r="3356" spans="4:4" x14ac:dyDescent="0.25">
      <c r="D3356"/>
    </row>
    <row r="3357" spans="4:4" x14ac:dyDescent="0.25">
      <c r="D3357"/>
    </row>
    <row r="3358" spans="4:4" x14ac:dyDescent="0.25">
      <c r="D3358"/>
    </row>
    <row r="3359" spans="4:4" x14ac:dyDescent="0.25">
      <c r="D3359"/>
    </row>
    <row r="3360" spans="4:4" x14ac:dyDescent="0.25">
      <c r="D3360"/>
    </row>
    <row r="3361" spans="4:4" x14ac:dyDescent="0.25">
      <c r="D3361"/>
    </row>
    <row r="3362" spans="4:4" x14ac:dyDescent="0.25">
      <c r="D3362"/>
    </row>
    <row r="3363" spans="4:4" x14ac:dyDescent="0.25">
      <c r="D3363"/>
    </row>
    <row r="3364" spans="4:4" x14ac:dyDescent="0.25">
      <c r="D3364"/>
    </row>
    <row r="3365" spans="4:4" x14ac:dyDescent="0.25">
      <c r="D3365"/>
    </row>
    <row r="3366" spans="4:4" x14ac:dyDescent="0.25">
      <c r="D3366"/>
    </row>
    <row r="3367" spans="4:4" x14ac:dyDescent="0.25">
      <c r="D3367"/>
    </row>
    <row r="3368" spans="4:4" x14ac:dyDescent="0.25">
      <c r="D3368"/>
    </row>
    <row r="3369" spans="4:4" x14ac:dyDescent="0.25">
      <c r="D3369"/>
    </row>
    <row r="3370" spans="4:4" x14ac:dyDescent="0.25">
      <c r="D3370"/>
    </row>
    <row r="3371" spans="4:4" x14ac:dyDescent="0.25">
      <c r="D3371"/>
    </row>
    <row r="3372" spans="4:4" x14ac:dyDescent="0.25">
      <c r="D3372"/>
    </row>
    <row r="3373" spans="4:4" x14ac:dyDescent="0.25">
      <c r="D3373"/>
    </row>
    <row r="3374" spans="4:4" x14ac:dyDescent="0.25">
      <c r="D3374"/>
    </row>
    <row r="3375" spans="4:4" x14ac:dyDescent="0.25">
      <c r="D3375"/>
    </row>
    <row r="3376" spans="4:4" x14ac:dyDescent="0.25">
      <c r="D3376"/>
    </row>
    <row r="3377" spans="4:4" x14ac:dyDescent="0.25">
      <c r="D3377"/>
    </row>
    <row r="3378" spans="4:4" x14ac:dyDescent="0.25">
      <c r="D3378"/>
    </row>
    <row r="3379" spans="4:4" x14ac:dyDescent="0.25">
      <c r="D3379"/>
    </row>
    <row r="3380" spans="4:4" x14ac:dyDescent="0.25">
      <c r="D3380"/>
    </row>
    <row r="3381" spans="4:4" x14ac:dyDescent="0.25">
      <c r="D3381"/>
    </row>
    <row r="3382" spans="4:4" x14ac:dyDescent="0.25">
      <c r="D3382"/>
    </row>
    <row r="3383" spans="4:4" x14ac:dyDescent="0.25">
      <c r="D3383"/>
    </row>
    <row r="3384" spans="4:4" x14ac:dyDescent="0.25">
      <c r="D3384"/>
    </row>
    <row r="3385" spans="4:4" x14ac:dyDescent="0.25">
      <c r="D3385"/>
    </row>
    <row r="3386" spans="4:4" x14ac:dyDescent="0.25">
      <c r="D3386"/>
    </row>
    <row r="3387" spans="4:4" x14ac:dyDescent="0.25">
      <c r="D3387"/>
    </row>
    <row r="3388" spans="4:4" x14ac:dyDescent="0.25">
      <c r="D3388"/>
    </row>
    <row r="3389" spans="4:4" x14ac:dyDescent="0.25">
      <c r="D3389"/>
    </row>
    <row r="3390" spans="4:4" x14ac:dyDescent="0.25">
      <c r="D3390"/>
    </row>
    <row r="3391" spans="4:4" x14ac:dyDescent="0.25">
      <c r="D3391"/>
    </row>
    <row r="3392" spans="4:4" x14ac:dyDescent="0.25">
      <c r="D3392"/>
    </row>
    <row r="3393" spans="4:4" x14ac:dyDescent="0.25">
      <c r="D3393"/>
    </row>
    <row r="3394" spans="4:4" x14ac:dyDescent="0.25">
      <c r="D3394"/>
    </row>
    <row r="3395" spans="4:4" x14ac:dyDescent="0.25">
      <c r="D3395"/>
    </row>
    <row r="3396" spans="4:4" x14ac:dyDescent="0.25">
      <c r="D3396"/>
    </row>
    <row r="3397" spans="4:4" x14ac:dyDescent="0.25">
      <c r="D3397"/>
    </row>
    <row r="3398" spans="4:4" x14ac:dyDescent="0.25">
      <c r="D3398"/>
    </row>
    <row r="3399" spans="4:4" x14ac:dyDescent="0.25">
      <c r="D3399"/>
    </row>
    <row r="3400" spans="4:4" x14ac:dyDescent="0.25">
      <c r="D3400"/>
    </row>
    <row r="3401" spans="4:4" x14ac:dyDescent="0.25">
      <c r="D3401"/>
    </row>
    <row r="3402" spans="4:4" x14ac:dyDescent="0.25">
      <c r="D3402"/>
    </row>
    <row r="3403" spans="4:4" x14ac:dyDescent="0.25">
      <c r="D3403"/>
    </row>
    <row r="3404" spans="4:4" x14ac:dyDescent="0.25">
      <c r="D3404"/>
    </row>
    <row r="3405" spans="4:4" x14ac:dyDescent="0.25">
      <c r="D3405"/>
    </row>
    <row r="3406" spans="4:4" x14ac:dyDescent="0.25">
      <c r="D3406"/>
    </row>
    <row r="3407" spans="4:4" x14ac:dyDescent="0.25">
      <c r="D3407"/>
    </row>
    <row r="3408" spans="4:4" x14ac:dyDescent="0.25">
      <c r="D3408"/>
    </row>
    <row r="3409" spans="4:4" x14ac:dyDescent="0.25">
      <c r="D3409"/>
    </row>
    <row r="3410" spans="4:4" x14ac:dyDescent="0.25">
      <c r="D3410"/>
    </row>
    <row r="3411" spans="4:4" x14ac:dyDescent="0.25">
      <c r="D3411"/>
    </row>
    <row r="3412" spans="4:4" x14ac:dyDescent="0.25">
      <c r="D3412"/>
    </row>
    <row r="3413" spans="4:4" x14ac:dyDescent="0.25">
      <c r="D3413"/>
    </row>
    <row r="3414" spans="4:4" x14ac:dyDescent="0.25">
      <c r="D3414"/>
    </row>
    <row r="3415" spans="4:4" x14ac:dyDescent="0.25">
      <c r="D3415"/>
    </row>
    <row r="3416" spans="4:4" x14ac:dyDescent="0.25">
      <c r="D3416"/>
    </row>
    <row r="3417" spans="4:4" x14ac:dyDescent="0.25">
      <c r="D3417"/>
    </row>
    <row r="3418" spans="4:4" x14ac:dyDescent="0.25">
      <c r="D3418"/>
    </row>
    <row r="3419" spans="4:4" x14ac:dyDescent="0.25">
      <c r="D3419"/>
    </row>
    <row r="3420" spans="4:4" x14ac:dyDescent="0.25">
      <c r="D3420"/>
    </row>
    <row r="3421" spans="4:4" x14ac:dyDescent="0.25">
      <c r="D3421"/>
    </row>
    <row r="3422" spans="4:4" x14ac:dyDescent="0.25">
      <c r="D3422"/>
    </row>
    <row r="3423" spans="4:4" x14ac:dyDescent="0.25">
      <c r="D3423"/>
    </row>
    <row r="3424" spans="4:4" x14ac:dyDescent="0.25">
      <c r="D3424"/>
    </row>
    <row r="3425" spans="4:4" x14ac:dyDescent="0.25">
      <c r="D3425"/>
    </row>
    <row r="3426" spans="4:4" x14ac:dyDescent="0.25">
      <c r="D3426"/>
    </row>
    <row r="3427" spans="4:4" x14ac:dyDescent="0.25">
      <c r="D3427"/>
    </row>
    <row r="3428" spans="4:4" x14ac:dyDescent="0.25">
      <c r="D3428"/>
    </row>
    <row r="3429" spans="4:4" x14ac:dyDescent="0.25">
      <c r="D3429"/>
    </row>
    <row r="3430" spans="4:4" x14ac:dyDescent="0.25">
      <c r="D3430"/>
    </row>
    <row r="3431" spans="4:4" x14ac:dyDescent="0.25">
      <c r="D3431"/>
    </row>
    <row r="3432" spans="4:4" x14ac:dyDescent="0.25">
      <c r="D3432"/>
    </row>
    <row r="3433" spans="4:4" x14ac:dyDescent="0.25">
      <c r="D3433"/>
    </row>
    <row r="3434" spans="4:4" x14ac:dyDescent="0.25">
      <c r="D3434"/>
    </row>
    <row r="3435" spans="4:4" x14ac:dyDescent="0.25">
      <c r="D3435"/>
    </row>
    <row r="3436" spans="4:4" x14ac:dyDescent="0.25">
      <c r="D3436"/>
    </row>
    <row r="3437" spans="4:4" x14ac:dyDescent="0.25">
      <c r="D3437"/>
    </row>
    <row r="3438" spans="4:4" x14ac:dyDescent="0.25">
      <c r="D3438"/>
    </row>
    <row r="3439" spans="4:4" x14ac:dyDescent="0.25">
      <c r="D3439"/>
    </row>
    <row r="3440" spans="4:4" x14ac:dyDescent="0.25">
      <c r="D3440"/>
    </row>
    <row r="3441" spans="4:4" x14ac:dyDescent="0.25">
      <c r="D3441"/>
    </row>
    <row r="3442" spans="4:4" x14ac:dyDescent="0.25">
      <c r="D3442"/>
    </row>
    <row r="3443" spans="4:4" x14ac:dyDescent="0.25">
      <c r="D3443"/>
    </row>
    <row r="3444" spans="4:4" x14ac:dyDescent="0.25">
      <c r="D3444"/>
    </row>
    <row r="3445" spans="4:4" x14ac:dyDescent="0.25">
      <c r="D3445"/>
    </row>
    <row r="3446" spans="4:4" x14ac:dyDescent="0.25">
      <c r="D3446"/>
    </row>
    <row r="3447" spans="4:4" x14ac:dyDescent="0.25">
      <c r="D3447"/>
    </row>
    <row r="3448" spans="4:4" x14ac:dyDescent="0.25">
      <c r="D3448"/>
    </row>
    <row r="3449" spans="4:4" x14ac:dyDescent="0.25">
      <c r="D3449"/>
    </row>
    <row r="3450" spans="4:4" x14ac:dyDescent="0.25">
      <c r="D3450"/>
    </row>
    <row r="3451" spans="4:4" x14ac:dyDescent="0.25">
      <c r="D3451"/>
    </row>
    <row r="3452" spans="4:4" x14ac:dyDescent="0.25">
      <c r="D3452"/>
    </row>
    <row r="3453" spans="4:4" x14ac:dyDescent="0.25">
      <c r="D3453"/>
    </row>
    <row r="3454" spans="4:4" x14ac:dyDescent="0.25">
      <c r="D3454"/>
    </row>
    <row r="3455" spans="4:4" x14ac:dyDescent="0.25">
      <c r="D3455"/>
    </row>
    <row r="3456" spans="4:4" x14ac:dyDescent="0.25">
      <c r="D3456"/>
    </row>
    <row r="3457" spans="4:4" x14ac:dyDescent="0.25">
      <c r="D3457"/>
    </row>
    <row r="3458" spans="4:4" x14ac:dyDescent="0.25">
      <c r="D3458"/>
    </row>
    <row r="3459" spans="4:4" x14ac:dyDescent="0.25">
      <c r="D3459"/>
    </row>
    <row r="3460" spans="4:4" x14ac:dyDescent="0.25">
      <c r="D3460"/>
    </row>
    <row r="3461" spans="4:4" x14ac:dyDescent="0.25">
      <c r="D3461"/>
    </row>
    <row r="3462" spans="4:4" x14ac:dyDescent="0.25">
      <c r="D3462"/>
    </row>
    <row r="3463" spans="4:4" x14ac:dyDescent="0.25">
      <c r="D3463"/>
    </row>
    <row r="3464" spans="4:4" x14ac:dyDescent="0.25">
      <c r="D3464"/>
    </row>
    <row r="3465" spans="4:4" x14ac:dyDescent="0.25">
      <c r="D3465"/>
    </row>
    <row r="3466" spans="4:4" x14ac:dyDescent="0.25">
      <c r="D3466"/>
    </row>
    <row r="3467" spans="4:4" x14ac:dyDescent="0.25">
      <c r="D3467"/>
    </row>
    <row r="3468" spans="4:4" x14ac:dyDescent="0.25">
      <c r="D3468"/>
    </row>
    <row r="3469" spans="4:4" x14ac:dyDescent="0.25">
      <c r="D3469"/>
    </row>
    <row r="3470" spans="4:4" x14ac:dyDescent="0.25">
      <c r="D3470"/>
    </row>
    <row r="3471" spans="4:4" x14ac:dyDescent="0.25">
      <c r="D3471"/>
    </row>
    <row r="3472" spans="4:4" x14ac:dyDescent="0.25">
      <c r="D3472"/>
    </row>
    <row r="3473" spans="4:4" x14ac:dyDescent="0.25">
      <c r="D3473"/>
    </row>
    <row r="3474" spans="4:4" x14ac:dyDescent="0.25">
      <c r="D3474"/>
    </row>
    <row r="3475" spans="4:4" x14ac:dyDescent="0.25">
      <c r="D3475"/>
    </row>
    <row r="3476" spans="4:4" x14ac:dyDescent="0.25">
      <c r="D3476"/>
    </row>
    <row r="3477" spans="4:4" x14ac:dyDescent="0.25">
      <c r="D3477"/>
    </row>
    <row r="3478" spans="4:4" x14ac:dyDescent="0.25">
      <c r="D3478"/>
    </row>
    <row r="3479" spans="4:4" x14ac:dyDescent="0.25">
      <c r="D3479"/>
    </row>
    <row r="3480" spans="4:4" x14ac:dyDescent="0.25">
      <c r="D3480"/>
    </row>
    <row r="3481" spans="4:4" x14ac:dyDescent="0.25">
      <c r="D3481"/>
    </row>
    <row r="3482" spans="4:4" x14ac:dyDescent="0.25">
      <c r="D3482"/>
    </row>
    <row r="3483" spans="4:4" x14ac:dyDescent="0.25">
      <c r="D3483"/>
    </row>
    <row r="3484" spans="4:4" x14ac:dyDescent="0.25">
      <c r="D3484"/>
    </row>
    <row r="3485" spans="4:4" x14ac:dyDescent="0.25">
      <c r="D3485"/>
    </row>
    <row r="3486" spans="4:4" x14ac:dyDescent="0.25">
      <c r="D3486"/>
    </row>
    <row r="3487" spans="4:4" x14ac:dyDescent="0.25">
      <c r="D3487"/>
    </row>
    <row r="3488" spans="4:4" x14ac:dyDescent="0.25">
      <c r="D3488"/>
    </row>
    <row r="3489" spans="4:4" x14ac:dyDescent="0.25">
      <c r="D3489"/>
    </row>
    <row r="3490" spans="4:4" x14ac:dyDescent="0.25">
      <c r="D3490"/>
    </row>
    <row r="3491" spans="4:4" x14ac:dyDescent="0.25">
      <c r="D3491"/>
    </row>
    <row r="3492" spans="4:4" x14ac:dyDescent="0.25">
      <c r="D3492"/>
    </row>
    <row r="3493" spans="4:4" x14ac:dyDescent="0.25">
      <c r="D3493"/>
    </row>
    <row r="3494" spans="4:4" x14ac:dyDescent="0.25">
      <c r="D3494"/>
    </row>
    <row r="3495" spans="4:4" x14ac:dyDescent="0.25">
      <c r="D3495"/>
    </row>
    <row r="3496" spans="4:4" x14ac:dyDescent="0.25">
      <c r="D3496"/>
    </row>
    <row r="3497" spans="4:4" x14ac:dyDescent="0.25">
      <c r="D3497"/>
    </row>
    <row r="3498" spans="4:4" x14ac:dyDescent="0.25">
      <c r="D3498"/>
    </row>
    <row r="3499" spans="4:4" x14ac:dyDescent="0.25">
      <c r="D3499"/>
    </row>
    <row r="3500" spans="4:4" x14ac:dyDescent="0.25">
      <c r="D3500"/>
    </row>
    <row r="3501" spans="4:4" x14ac:dyDescent="0.25">
      <c r="D3501"/>
    </row>
    <row r="3502" spans="4:4" x14ac:dyDescent="0.25">
      <c r="D3502"/>
    </row>
    <row r="3503" spans="4:4" x14ac:dyDescent="0.25">
      <c r="D3503"/>
    </row>
    <row r="3504" spans="4:4" x14ac:dyDescent="0.25">
      <c r="D3504"/>
    </row>
    <row r="3505" spans="4:4" x14ac:dyDescent="0.25">
      <c r="D3505"/>
    </row>
    <row r="3506" spans="4:4" x14ac:dyDescent="0.25">
      <c r="D3506"/>
    </row>
    <row r="3507" spans="4:4" x14ac:dyDescent="0.25">
      <c r="D3507"/>
    </row>
    <row r="3508" spans="4:4" x14ac:dyDescent="0.25">
      <c r="D3508"/>
    </row>
    <row r="3509" spans="4:4" x14ac:dyDescent="0.25">
      <c r="D3509"/>
    </row>
    <row r="3510" spans="4:4" x14ac:dyDescent="0.25">
      <c r="D3510"/>
    </row>
    <row r="3511" spans="4:4" x14ac:dyDescent="0.25">
      <c r="D3511"/>
    </row>
    <row r="3512" spans="4:4" x14ac:dyDescent="0.25">
      <c r="D3512"/>
    </row>
    <row r="3513" spans="4:4" x14ac:dyDescent="0.25">
      <c r="D3513"/>
    </row>
    <row r="3514" spans="4:4" x14ac:dyDescent="0.25">
      <c r="D3514"/>
    </row>
    <row r="3515" spans="4:4" x14ac:dyDescent="0.25">
      <c r="D3515"/>
    </row>
    <row r="3516" spans="4:4" x14ac:dyDescent="0.25">
      <c r="D3516"/>
    </row>
    <row r="3517" spans="4:4" x14ac:dyDescent="0.25">
      <c r="D3517"/>
    </row>
    <row r="3518" spans="4:4" x14ac:dyDescent="0.25">
      <c r="D3518"/>
    </row>
    <row r="3519" spans="4:4" x14ac:dyDescent="0.25">
      <c r="D3519"/>
    </row>
    <row r="3520" spans="4:4" x14ac:dyDescent="0.25">
      <c r="D3520"/>
    </row>
    <row r="3521" spans="4:4" x14ac:dyDescent="0.25">
      <c r="D3521"/>
    </row>
    <row r="3522" spans="4:4" x14ac:dyDescent="0.25">
      <c r="D3522"/>
    </row>
    <row r="3523" spans="4:4" x14ac:dyDescent="0.25">
      <c r="D3523"/>
    </row>
    <row r="3524" spans="4:4" x14ac:dyDescent="0.25">
      <c r="D3524"/>
    </row>
    <row r="3525" spans="4:4" x14ac:dyDescent="0.25">
      <c r="D3525"/>
    </row>
    <row r="3526" spans="4:4" x14ac:dyDescent="0.25">
      <c r="D3526"/>
    </row>
    <row r="3527" spans="4:4" x14ac:dyDescent="0.25">
      <c r="D3527"/>
    </row>
    <row r="3528" spans="4:4" x14ac:dyDescent="0.25">
      <c r="D3528"/>
    </row>
    <row r="3529" spans="4:4" x14ac:dyDescent="0.25">
      <c r="D3529"/>
    </row>
    <row r="3530" spans="4:4" x14ac:dyDescent="0.25">
      <c r="D3530"/>
    </row>
    <row r="3531" spans="4:4" x14ac:dyDescent="0.25">
      <c r="D3531"/>
    </row>
    <row r="3532" spans="4:4" x14ac:dyDescent="0.25">
      <c r="D3532"/>
    </row>
    <row r="3533" spans="4:4" x14ac:dyDescent="0.25">
      <c r="D3533"/>
    </row>
    <row r="3534" spans="4:4" x14ac:dyDescent="0.25">
      <c r="D3534"/>
    </row>
    <row r="3535" spans="4:4" x14ac:dyDescent="0.25">
      <c r="D3535"/>
    </row>
    <row r="3536" spans="4:4" x14ac:dyDescent="0.25">
      <c r="D3536"/>
    </row>
    <row r="3537" spans="4:4" x14ac:dyDescent="0.25">
      <c r="D3537"/>
    </row>
    <row r="3538" spans="4:4" x14ac:dyDescent="0.25">
      <c r="D3538"/>
    </row>
    <row r="3539" spans="4:4" x14ac:dyDescent="0.25">
      <c r="D3539"/>
    </row>
    <row r="3540" spans="4:4" x14ac:dyDescent="0.25">
      <c r="D3540"/>
    </row>
    <row r="3541" spans="4:4" x14ac:dyDescent="0.25">
      <c r="D3541"/>
    </row>
    <row r="3542" spans="4:4" x14ac:dyDescent="0.25">
      <c r="D3542"/>
    </row>
    <row r="3543" spans="4:4" x14ac:dyDescent="0.25">
      <c r="D3543"/>
    </row>
    <row r="3544" spans="4:4" x14ac:dyDescent="0.25">
      <c r="D3544"/>
    </row>
    <row r="3545" spans="4:4" x14ac:dyDescent="0.25">
      <c r="D3545"/>
    </row>
    <row r="3546" spans="4:4" x14ac:dyDescent="0.25">
      <c r="D3546"/>
    </row>
    <row r="3547" spans="4:4" x14ac:dyDescent="0.25">
      <c r="D3547"/>
    </row>
    <row r="3548" spans="4:4" x14ac:dyDescent="0.25">
      <c r="D3548"/>
    </row>
    <row r="3549" spans="4:4" x14ac:dyDescent="0.25">
      <c r="D3549"/>
    </row>
    <row r="3550" spans="4:4" x14ac:dyDescent="0.25">
      <c r="D3550"/>
    </row>
    <row r="3551" spans="4:4" x14ac:dyDescent="0.25">
      <c r="D3551"/>
    </row>
    <row r="3552" spans="4:4" x14ac:dyDescent="0.25">
      <c r="D3552"/>
    </row>
    <row r="3553" spans="4:4" x14ac:dyDescent="0.25">
      <c r="D3553"/>
    </row>
    <row r="3554" spans="4:4" x14ac:dyDescent="0.25">
      <c r="D3554"/>
    </row>
    <row r="3555" spans="4:4" x14ac:dyDescent="0.25">
      <c r="D3555"/>
    </row>
    <row r="3556" spans="4:4" x14ac:dyDescent="0.25">
      <c r="D3556"/>
    </row>
    <row r="3557" spans="4:4" x14ac:dyDescent="0.25">
      <c r="D3557"/>
    </row>
    <row r="3558" spans="4:4" x14ac:dyDescent="0.25">
      <c r="D3558"/>
    </row>
    <row r="3559" spans="4:4" x14ac:dyDescent="0.25">
      <c r="D3559"/>
    </row>
    <row r="3560" spans="4:4" x14ac:dyDescent="0.25">
      <c r="D3560"/>
    </row>
    <row r="3561" spans="4:4" x14ac:dyDescent="0.25">
      <c r="D3561"/>
    </row>
    <row r="3562" spans="4:4" x14ac:dyDescent="0.25">
      <c r="D3562"/>
    </row>
    <row r="3563" spans="4:4" x14ac:dyDescent="0.25">
      <c r="D3563"/>
    </row>
    <row r="3564" spans="4:4" x14ac:dyDescent="0.25">
      <c r="D3564"/>
    </row>
    <row r="3565" spans="4:4" x14ac:dyDescent="0.25">
      <c r="D3565"/>
    </row>
    <row r="3566" spans="4:4" x14ac:dyDescent="0.25">
      <c r="D3566"/>
    </row>
    <row r="3567" spans="4:4" x14ac:dyDescent="0.25">
      <c r="D3567"/>
    </row>
    <row r="3568" spans="4:4" x14ac:dyDescent="0.25">
      <c r="D3568"/>
    </row>
    <row r="3569" spans="4:4" x14ac:dyDescent="0.25">
      <c r="D3569"/>
    </row>
    <row r="3570" spans="4:4" x14ac:dyDescent="0.25">
      <c r="D3570"/>
    </row>
    <row r="3571" spans="4:4" x14ac:dyDescent="0.25">
      <c r="D3571"/>
    </row>
    <row r="3572" spans="4:4" x14ac:dyDescent="0.25">
      <c r="D3572"/>
    </row>
    <row r="3573" spans="4:4" x14ac:dyDescent="0.25">
      <c r="D3573"/>
    </row>
    <row r="3574" spans="4:4" x14ac:dyDescent="0.25">
      <c r="D3574"/>
    </row>
    <row r="3575" spans="4:4" x14ac:dyDescent="0.25">
      <c r="D3575"/>
    </row>
    <row r="3576" spans="4:4" x14ac:dyDescent="0.25">
      <c r="D3576"/>
    </row>
    <row r="3577" spans="4:4" x14ac:dyDescent="0.25">
      <c r="D3577"/>
    </row>
    <row r="3578" spans="4:4" x14ac:dyDescent="0.25">
      <c r="D3578"/>
    </row>
    <row r="3579" spans="4:4" x14ac:dyDescent="0.25">
      <c r="D3579"/>
    </row>
    <row r="3580" spans="4:4" x14ac:dyDescent="0.25">
      <c r="D3580"/>
    </row>
    <row r="3581" spans="4:4" x14ac:dyDescent="0.25">
      <c r="D3581"/>
    </row>
    <row r="3582" spans="4:4" x14ac:dyDescent="0.25">
      <c r="D3582"/>
    </row>
    <row r="3583" spans="4:4" x14ac:dyDescent="0.25">
      <c r="D3583"/>
    </row>
    <row r="3584" spans="4:4" x14ac:dyDescent="0.25">
      <c r="D3584"/>
    </row>
    <row r="3585" spans="4:4" x14ac:dyDescent="0.25">
      <c r="D3585"/>
    </row>
    <row r="3586" spans="4:4" x14ac:dyDescent="0.25">
      <c r="D3586"/>
    </row>
    <row r="3587" spans="4:4" x14ac:dyDescent="0.25">
      <c r="D3587"/>
    </row>
    <row r="3588" spans="4:4" x14ac:dyDescent="0.25">
      <c r="D3588"/>
    </row>
    <row r="3589" spans="4:4" x14ac:dyDescent="0.25">
      <c r="D3589"/>
    </row>
    <row r="3590" spans="4:4" x14ac:dyDescent="0.25">
      <c r="D3590"/>
    </row>
    <row r="3591" spans="4:4" x14ac:dyDescent="0.25">
      <c r="D3591"/>
    </row>
    <row r="3592" spans="4:4" x14ac:dyDescent="0.25">
      <c r="D3592"/>
    </row>
    <row r="3593" spans="4:4" x14ac:dyDescent="0.25">
      <c r="D3593"/>
    </row>
    <row r="3594" spans="4:4" x14ac:dyDescent="0.25">
      <c r="D3594"/>
    </row>
    <row r="3595" spans="4:4" x14ac:dyDescent="0.25">
      <c r="D3595"/>
    </row>
    <row r="3596" spans="4:4" x14ac:dyDescent="0.25">
      <c r="D3596"/>
    </row>
    <row r="3597" spans="4:4" x14ac:dyDescent="0.25">
      <c r="D3597"/>
    </row>
    <row r="3598" spans="4:4" x14ac:dyDescent="0.25">
      <c r="D3598"/>
    </row>
    <row r="3599" spans="4:4" x14ac:dyDescent="0.25">
      <c r="D3599"/>
    </row>
    <row r="3600" spans="4:4" x14ac:dyDescent="0.25">
      <c r="D3600"/>
    </row>
    <row r="3601" spans="4:4" x14ac:dyDescent="0.25">
      <c r="D3601"/>
    </row>
    <row r="3602" spans="4:4" x14ac:dyDescent="0.25">
      <c r="D3602"/>
    </row>
    <row r="3603" spans="4:4" x14ac:dyDescent="0.25">
      <c r="D3603"/>
    </row>
    <row r="3604" spans="4:4" x14ac:dyDescent="0.25">
      <c r="D3604"/>
    </row>
    <row r="3605" spans="4:4" x14ac:dyDescent="0.25">
      <c r="D3605"/>
    </row>
    <row r="3606" spans="4:4" x14ac:dyDescent="0.25">
      <c r="D3606"/>
    </row>
    <row r="3607" spans="4:4" x14ac:dyDescent="0.25">
      <c r="D3607"/>
    </row>
    <row r="3608" spans="4:4" x14ac:dyDescent="0.25">
      <c r="D3608"/>
    </row>
    <row r="3609" spans="4:4" x14ac:dyDescent="0.25">
      <c r="D3609"/>
    </row>
    <row r="3610" spans="4:4" x14ac:dyDescent="0.25">
      <c r="D3610"/>
    </row>
    <row r="3611" spans="4:4" x14ac:dyDescent="0.25">
      <c r="D3611"/>
    </row>
    <row r="3612" spans="4:4" x14ac:dyDescent="0.25">
      <c r="D3612"/>
    </row>
    <row r="3613" spans="4:4" x14ac:dyDescent="0.25">
      <c r="D3613"/>
    </row>
    <row r="3614" spans="4:4" x14ac:dyDescent="0.25">
      <c r="D3614"/>
    </row>
    <row r="3615" spans="4:4" x14ac:dyDescent="0.25">
      <c r="D3615"/>
    </row>
    <row r="3616" spans="4:4" x14ac:dyDescent="0.25">
      <c r="D3616"/>
    </row>
    <row r="3617" spans="4:4" x14ac:dyDescent="0.25">
      <c r="D3617"/>
    </row>
    <row r="3618" spans="4:4" x14ac:dyDescent="0.25">
      <c r="D3618"/>
    </row>
    <row r="3619" spans="4:4" x14ac:dyDescent="0.25">
      <c r="D3619"/>
    </row>
    <row r="3620" spans="4:4" x14ac:dyDescent="0.25">
      <c r="D3620"/>
    </row>
    <row r="3621" spans="4:4" x14ac:dyDescent="0.25">
      <c r="D3621"/>
    </row>
    <row r="3622" spans="4:4" x14ac:dyDescent="0.25">
      <c r="D3622"/>
    </row>
    <row r="3623" spans="4:4" x14ac:dyDescent="0.25">
      <c r="D3623"/>
    </row>
    <row r="3624" spans="4:4" x14ac:dyDescent="0.25">
      <c r="D3624"/>
    </row>
    <row r="3625" spans="4:4" x14ac:dyDescent="0.25">
      <c r="D3625"/>
    </row>
    <row r="3626" spans="4:4" x14ac:dyDescent="0.25">
      <c r="D3626"/>
    </row>
    <row r="3627" spans="4:4" x14ac:dyDescent="0.25">
      <c r="D3627"/>
    </row>
    <row r="3628" spans="4:4" x14ac:dyDescent="0.25">
      <c r="D3628"/>
    </row>
    <row r="3629" spans="4:4" x14ac:dyDescent="0.25">
      <c r="D3629"/>
    </row>
    <row r="3630" spans="4:4" x14ac:dyDescent="0.25">
      <c r="D3630"/>
    </row>
    <row r="3631" spans="4:4" x14ac:dyDescent="0.25">
      <c r="D3631"/>
    </row>
    <row r="3632" spans="4:4" x14ac:dyDescent="0.25">
      <c r="D3632"/>
    </row>
    <row r="3633" spans="4:4" x14ac:dyDescent="0.25">
      <c r="D3633"/>
    </row>
    <row r="3634" spans="4:4" x14ac:dyDescent="0.25">
      <c r="D3634"/>
    </row>
    <row r="3635" spans="4:4" x14ac:dyDescent="0.25">
      <c r="D3635"/>
    </row>
    <row r="3636" spans="4:4" x14ac:dyDescent="0.25">
      <c r="D3636"/>
    </row>
    <row r="3637" spans="4:4" x14ac:dyDescent="0.25">
      <c r="D3637"/>
    </row>
    <row r="3638" spans="4:4" x14ac:dyDescent="0.25">
      <c r="D3638"/>
    </row>
    <row r="3639" spans="4:4" x14ac:dyDescent="0.25">
      <c r="D3639"/>
    </row>
    <row r="3640" spans="4:4" x14ac:dyDescent="0.25">
      <c r="D3640"/>
    </row>
    <row r="3641" spans="4:4" x14ac:dyDescent="0.25">
      <c r="D3641"/>
    </row>
    <row r="3642" spans="4:4" x14ac:dyDescent="0.25">
      <c r="D3642"/>
    </row>
    <row r="3643" spans="4:4" x14ac:dyDescent="0.25">
      <c r="D3643"/>
    </row>
    <row r="3644" spans="4:4" x14ac:dyDescent="0.25">
      <c r="D3644"/>
    </row>
    <row r="3645" spans="4:4" x14ac:dyDescent="0.25">
      <c r="D3645"/>
    </row>
    <row r="3646" spans="4:4" x14ac:dyDescent="0.25">
      <c r="D3646"/>
    </row>
    <row r="3647" spans="4:4" x14ac:dyDescent="0.25">
      <c r="D3647"/>
    </row>
    <row r="3648" spans="4:4" x14ac:dyDescent="0.25">
      <c r="D3648"/>
    </row>
    <row r="3649" spans="4:4" x14ac:dyDescent="0.25">
      <c r="D3649"/>
    </row>
    <row r="3650" spans="4:4" x14ac:dyDescent="0.25">
      <c r="D3650"/>
    </row>
    <row r="3651" spans="4:4" x14ac:dyDescent="0.25">
      <c r="D3651"/>
    </row>
    <row r="3652" spans="4:4" x14ac:dyDescent="0.25">
      <c r="D3652"/>
    </row>
    <row r="3653" spans="4:4" x14ac:dyDescent="0.25">
      <c r="D3653"/>
    </row>
    <row r="3654" spans="4:4" x14ac:dyDescent="0.25">
      <c r="D3654"/>
    </row>
    <row r="3655" spans="4:4" x14ac:dyDescent="0.25">
      <c r="D3655"/>
    </row>
    <row r="3656" spans="4:4" x14ac:dyDescent="0.25">
      <c r="D3656"/>
    </row>
    <row r="3657" spans="4:4" x14ac:dyDescent="0.25">
      <c r="D3657"/>
    </row>
    <row r="3658" spans="4:4" x14ac:dyDescent="0.25">
      <c r="D3658"/>
    </row>
    <row r="3659" spans="4:4" x14ac:dyDescent="0.25">
      <c r="D3659"/>
    </row>
    <row r="3660" spans="4:4" x14ac:dyDescent="0.25">
      <c r="D3660"/>
    </row>
    <row r="3661" spans="4:4" x14ac:dyDescent="0.25">
      <c r="D3661"/>
    </row>
    <row r="3662" spans="4:4" x14ac:dyDescent="0.25">
      <c r="D3662"/>
    </row>
    <row r="3663" spans="4:4" x14ac:dyDescent="0.25">
      <c r="D3663"/>
    </row>
    <row r="3664" spans="4:4" x14ac:dyDescent="0.25">
      <c r="D3664"/>
    </row>
    <row r="3665" spans="4:4" x14ac:dyDescent="0.25">
      <c r="D3665"/>
    </row>
    <row r="3666" spans="4:4" x14ac:dyDescent="0.25">
      <c r="D3666"/>
    </row>
    <row r="3667" spans="4:4" x14ac:dyDescent="0.25">
      <c r="D3667"/>
    </row>
    <row r="3668" spans="4:4" x14ac:dyDescent="0.25">
      <c r="D3668"/>
    </row>
    <row r="3669" spans="4:4" x14ac:dyDescent="0.25">
      <c r="D3669"/>
    </row>
    <row r="3670" spans="4:4" x14ac:dyDescent="0.25">
      <c r="D3670"/>
    </row>
    <row r="3671" spans="4:4" x14ac:dyDescent="0.25">
      <c r="D3671"/>
    </row>
    <row r="3672" spans="4:4" x14ac:dyDescent="0.25">
      <c r="D3672"/>
    </row>
    <row r="3673" spans="4:4" x14ac:dyDescent="0.25">
      <c r="D3673"/>
    </row>
    <row r="3674" spans="4:4" x14ac:dyDescent="0.25">
      <c r="D3674"/>
    </row>
    <row r="3675" spans="4:4" x14ac:dyDescent="0.25">
      <c r="D3675"/>
    </row>
    <row r="3676" spans="4:4" x14ac:dyDescent="0.25">
      <c r="D3676"/>
    </row>
    <row r="3677" spans="4:4" x14ac:dyDescent="0.25">
      <c r="D3677"/>
    </row>
    <row r="3678" spans="4:4" x14ac:dyDescent="0.25">
      <c r="D3678"/>
    </row>
    <row r="3679" spans="4:4" x14ac:dyDescent="0.25">
      <c r="D3679"/>
    </row>
    <row r="3680" spans="4:4" x14ac:dyDescent="0.25">
      <c r="D3680"/>
    </row>
    <row r="3681" spans="4:4" x14ac:dyDescent="0.25">
      <c r="D3681"/>
    </row>
    <row r="3682" spans="4:4" x14ac:dyDescent="0.25">
      <c r="D3682"/>
    </row>
    <row r="3683" spans="4:4" x14ac:dyDescent="0.25">
      <c r="D3683"/>
    </row>
    <row r="3684" spans="4:4" x14ac:dyDescent="0.25">
      <c r="D3684"/>
    </row>
    <row r="3685" spans="4:4" x14ac:dyDescent="0.25">
      <c r="D3685"/>
    </row>
    <row r="3686" spans="4:4" x14ac:dyDescent="0.25">
      <c r="D3686"/>
    </row>
    <row r="3687" spans="4:4" x14ac:dyDescent="0.25">
      <c r="D3687"/>
    </row>
    <row r="3688" spans="4:4" x14ac:dyDescent="0.25">
      <c r="D3688"/>
    </row>
    <row r="3689" spans="4:4" x14ac:dyDescent="0.25">
      <c r="D3689"/>
    </row>
    <row r="3690" spans="4:4" x14ac:dyDescent="0.25">
      <c r="D3690"/>
    </row>
    <row r="3691" spans="4:4" x14ac:dyDescent="0.25">
      <c r="D3691"/>
    </row>
    <row r="3692" spans="4:4" x14ac:dyDescent="0.25">
      <c r="D3692"/>
    </row>
    <row r="3693" spans="4:4" x14ac:dyDescent="0.25">
      <c r="D3693"/>
    </row>
    <row r="3694" spans="4:4" x14ac:dyDescent="0.25">
      <c r="D3694"/>
    </row>
    <row r="3695" spans="4:4" x14ac:dyDescent="0.25">
      <c r="D3695"/>
    </row>
    <row r="3696" spans="4:4" x14ac:dyDescent="0.25">
      <c r="D3696"/>
    </row>
    <row r="3697" spans="4:4" x14ac:dyDescent="0.25">
      <c r="D3697"/>
    </row>
    <row r="3698" spans="4:4" x14ac:dyDescent="0.25">
      <c r="D3698"/>
    </row>
    <row r="3699" spans="4:4" x14ac:dyDescent="0.25">
      <c r="D3699"/>
    </row>
    <row r="3700" spans="4:4" x14ac:dyDescent="0.25">
      <c r="D3700"/>
    </row>
    <row r="3701" spans="4:4" x14ac:dyDescent="0.25">
      <c r="D3701"/>
    </row>
    <row r="3702" spans="4:4" x14ac:dyDescent="0.25">
      <c r="D3702"/>
    </row>
    <row r="3703" spans="4:4" x14ac:dyDescent="0.25">
      <c r="D3703"/>
    </row>
    <row r="3704" spans="4:4" x14ac:dyDescent="0.25">
      <c r="D3704"/>
    </row>
    <row r="3705" spans="4:4" x14ac:dyDescent="0.25">
      <c r="D3705"/>
    </row>
    <row r="3706" spans="4:4" x14ac:dyDescent="0.25">
      <c r="D3706"/>
    </row>
    <row r="3707" spans="4:4" x14ac:dyDescent="0.25">
      <c r="D3707"/>
    </row>
    <row r="3708" spans="4:4" x14ac:dyDescent="0.25">
      <c r="D3708"/>
    </row>
    <row r="3709" spans="4:4" x14ac:dyDescent="0.25">
      <c r="D3709"/>
    </row>
    <row r="3710" spans="4:4" x14ac:dyDescent="0.25">
      <c r="D3710"/>
    </row>
    <row r="3711" spans="4:4" x14ac:dyDescent="0.25">
      <c r="D3711"/>
    </row>
    <row r="3712" spans="4:4" x14ac:dyDescent="0.25">
      <c r="D3712"/>
    </row>
    <row r="3713" spans="4:4" x14ac:dyDescent="0.25">
      <c r="D3713"/>
    </row>
    <row r="3714" spans="4:4" x14ac:dyDescent="0.25">
      <c r="D3714"/>
    </row>
    <row r="3715" spans="4:4" x14ac:dyDescent="0.25">
      <c r="D3715"/>
    </row>
    <row r="3716" spans="4:4" x14ac:dyDescent="0.25">
      <c r="D3716"/>
    </row>
    <row r="3717" spans="4:4" x14ac:dyDescent="0.25">
      <c r="D3717"/>
    </row>
    <row r="3718" spans="4:4" x14ac:dyDescent="0.25">
      <c r="D3718"/>
    </row>
    <row r="3719" spans="4:4" x14ac:dyDescent="0.25">
      <c r="D3719"/>
    </row>
    <row r="3720" spans="4:4" x14ac:dyDescent="0.25">
      <c r="D3720"/>
    </row>
    <row r="3721" spans="4:4" x14ac:dyDescent="0.25">
      <c r="D3721"/>
    </row>
    <row r="3722" spans="4:4" x14ac:dyDescent="0.25">
      <c r="D3722"/>
    </row>
    <row r="3723" spans="4:4" x14ac:dyDescent="0.25">
      <c r="D3723"/>
    </row>
    <row r="3724" spans="4:4" x14ac:dyDescent="0.25">
      <c r="D3724"/>
    </row>
    <row r="3725" spans="4:4" x14ac:dyDescent="0.25">
      <c r="D3725"/>
    </row>
    <row r="3726" spans="4:4" x14ac:dyDescent="0.25">
      <c r="D3726"/>
    </row>
    <row r="3727" spans="4:4" x14ac:dyDescent="0.25">
      <c r="D3727"/>
    </row>
    <row r="3728" spans="4:4" x14ac:dyDescent="0.25">
      <c r="D3728"/>
    </row>
    <row r="3729" spans="4:4" x14ac:dyDescent="0.25">
      <c r="D3729"/>
    </row>
    <row r="3730" spans="4:4" x14ac:dyDescent="0.25">
      <c r="D3730"/>
    </row>
    <row r="3731" spans="4:4" x14ac:dyDescent="0.25">
      <c r="D3731"/>
    </row>
    <row r="3732" spans="4:4" x14ac:dyDescent="0.25">
      <c r="D3732"/>
    </row>
    <row r="3733" spans="4:4" x14ac:dyDescent="0.25">
      <c r="D3733"/>
    </row>
    <row r="3734" spans="4:4" x14ac:dyDescent="0.25">
      <c r="D3734"/>
    </row>
    <row r="3735" spans="4:4" x14ac:dyDescent="0.25">
      <c r="D3735"/>
    </row>
    <row r="3736" spans="4:4" x14ac:dyDescent="0.25">
      <c r="D3736"/>
    </row>
    <row r="3737" spans="4:4" x14ac:dyDescent="0.25">
      <c r="D3737"/>
    </row>
    <row r="3738" spans="4:4" x14ac:dyDescent="0.25">
      <c r="D3738"/>
    </row>
    <row r="3739" spans="4:4" x14ac:dyDescent="0.25">
      <c r="D3739"/>
    </row>
    <row r="3740" spans="4:4" x14ac:dyDescent="0.25">
      <c r="D3740"/>
    </row>
    <row r="3741" spans="4:4" x14ac:dyDescent="0.25">
      <c r="D3741"/>
    </row>
    <row r="3742" spans="4:4" x14ac:dyDescent="0.25">
      <c r="D3742"/>
    </row>
    <row r="3743" spans="4:4" x14ac:dyDescent="0.25">
      <c r="D3743"/>
    </row>
    <row r="3744" spans="4:4" x14ac:dyDescent="0.25">
      <c r="D3744"/>
    </row>
    <row r="3745" spans="4:4" x14ac:dyDescent="0.25">
      <c r="D3745"/>
    </row>
    <row r="3746" spans="4:4" x14ac:dyDescent="0.25">
      <c r="D3746"/>
    </row>
    <row r="3747" spans="4:4" x14ac:dyDescent="0.25">
      <c r="D3747"/>
    </row>
    <row r="3748" spans="4:4" x14ac:dyDescent="0.25">
      <c r="D3748"/>
    </row>
    <row r="3749" spans="4:4" x14ac:dyDescent="0.25">
      <c r="D3749"/>
    </row>
    <row r="3750" spans="4:4" x14ac:dyDescent="0.25">
      <c r="D3750"/>
    </row>
    <row r="3751" spans="4:4" x14ac:dyDescent="0.25">
      <c r="D3751"/>
    </row>
    <row r="3752" spans="4:4" x14ac:dyDescent="0.25">
      <c r="D3752"/>
    </row>
    <row r="3753" spans="4:4" x14ac:dyDescent="0.25">
      <c r="D3753"/>
    </row>
    <row r="3754" spans="4:4" x14ac:dyDescent="0.25">
      <c r="D3754"/>
    </row>
    <row r="3755" spans="4:4" x14ac:dyDescent="0.25">
      <c r="D3755"/>
    </row>
    <row r="3756" spans="4:4" x14ac:dyDescent="0.25">
      <c r="D3756"/>
    </row>
    <row r="3757" spans="4:4" x14ac:dyDescent="0.25">
      <c r="D3757"/>
    </row>
    <row r="3758" spans="4:4" x14ac:dyDescent="0.25">
      <c r="D3758"/>
    </row>
    <row r="3759" spans="4:4" x14ac:dyDescent="0.25">
      <c r="D3759"/>
    </row>
    <row r="3760" spans="4:4" x14ac:dyDescent="0.25">
      <c r="D3760"/>
    </row>
    <row r="3761" spans="4:4" x14ac:dyDescent="0.25">
      <c r="D3761"/>
    </row>
    <row r="3762" spans="4:4" x14ac:dyDescent="0.25">
      <c r="D3762"/>
    </row>
    <row r="3763" spans="4:4" x14ac:dyDescent="0.25">
      <c r="D3763"/>
    </row>
    <row r="3764" spans="4:4" x14ac:dyDescent="0.25">
      <c r="D3764"/>
    </row>
    <row r="3765" spans="4:4" x14ac:dyDescent="0.25">
      <c r="D3765"/>
    </row>
    <row r="3766" spans="4:4" x14ac:dyDescent="0.25">
      <c r="D3766"/>
    </row>
    <row r="3767" spans="4:4" x14ac:dyDescent="0.25">
      <c r="D3767"/>
    </row>
    <row r="3768" spans="4:4" x14ac:dyDescent="0.25">
      <c r="D3768"/>
    </row>
    <row r="3769" spans="4:4" x14ac:dyDescent="0.25">
      <c r="D3769"/>
    </row>
    <row r="3770" spans="4:4" x14ac:dyDescent="0.25">
      <c r="D3770"/>
    </row>
    <row r="3771" spans="4:4" x14ac:dyDescent="0.25">
      <c r="D3771"/>
    </row>
    <row r="3772" spans="4:4" x14ac:dyDescent="0.25">
      <c r="D3772"/>
    </row>
    <row r="3773" spans="4:4" x14ac:dyDescent="0.25">
      <c r="D3773"/>
    </row>
    <row r="3774" spans="4:4" x14ac:dyDescent="0.25">
      <c r="D3774"/>
    </row>
    <row r="3775" spans="4:4" x14ac:dyDescent="0.25">
      <c r="D3775"/>
    </row>
    <row r="3776" spans="4:4" x14ac:dyDescent="0.25">
      <c r="D3776"/>
    </row>
    <row r="3777" spans="4:4" x14ac:dyDescent="0.25">
      <c r="D3777"/>
    </row>
    <row r="3778" spans="4:4" x14ac:dyDescent="0.25">
      <c r="D3778"/>
    </row>
    <row r="3779" spans="4:4" x14ac:dyDescent="0.25">
      <c r="D3779"/>
    </row>
    <row r="3780" spans="4:4" x14ac:dyDescent="0.25">
      <c r="D3780"/>
    </row>
    <row r="3781" spans="4:4" x14ac:dyDescent="0.25">
      <c r="D3781"/>
    </row>
    <row r="3782" spans="4:4" x14ac:dyDescent="0.25">
      <c r="D3782"/>
    </row>
    <row r="3783" spans="4:4" x14ac:dyDescent="0.25">
      <c r="D3783"/>
    </row>
    <row r="3784" spans="4:4" x14ac:dyDescent="0.25">
      <c r="D3784"/>
    </row>
    <row r="3785" spans="4:4" x14ac:dyDescent="0.25">
      <c r="D3785"/>
    </row>
    <row r="3786" spans="4:4" x14ac:dyDescent="0.25">
      <c r="D3786"/>
    </row>
    <row r="3787" spans="4:4" x14ac:dyDescent="0.25">
      <c r="D3787"/>
    </row>
    <row r="3788" spans="4:4" x14ac:dyDescent="0.25">
      <c r="D3788"/>
    </row>
    <row r="3789" spans="4:4" x14ac:dyDescent="0.25">
      <c r="D3789"/>
    </row>
    <row r="3790" spans="4:4" x14ac:dyDescent="0.25">
      <c r="D3790"/>
    </row>
    <row r="3791" spans="4:4" x14ac:dyDescent="0.25">
      <c r="D3791"/>
    </row>
    <row r="3792" spans="4:4" x14ac:dyDescent="0.25">
      <c r="D3792"/>
    </row>
    <row r="3793" spans="4:4" x14ac:dyDescent="0.25">
      <c r="D3793"/>
    </row>
    <row r="3794" spans="4:4" x14ac:dyDescent="0.25">
      <c r="D3794"/>
    </row>
    <row r="3795" spans="4:4" x14ac:dyDescent="0.25">
      <c r="D3795"/>
    </row>
    <row r="3796" spans="4:4" x14ac:dyDescent="0.25">
      <c r="D3796"/>
    </row>
    <row r="3797" spans="4:4" x14ac:dyDescent="0.25">
      <c r="D3797"/>
    </row>
    <row r="3798" spans="4:4" x14ac:dyDescent="0.25">
      <c r="D3798"/>
    </row>
    <row r="3799" spans="4:4" x14ac:dyDescent="0.25">
      <c r="D3799"/>
    </row>
    <row r="3800" spans="4:4" x14ac:dyDescent="0.25">
      <c r="D3800"/>
    </row>
    <row r="3801" spans="4:4" x14ac:dyDescent="0.25">
      <c r="D3801"/>
    </row>
    <row r="3802" spans="4:4" x14ac:dyDescent="0.25">
      <c r="D3802"/>
    </row>
    <row r="3803" spans="4:4" x14ac:dyDescent="0.25">
      <c r="D3803"/>
    </row>
    <row r="3804" spans="4:4" x14ac:dyDescent="0.25">
      <c r="D3804"/>
    </row>
    <row r="3805" spans="4:4" x14ac:dyDescent="0.25">
      <c r="D3805"/>
    </row>
    <row r="3806" spans="4:4" x14ac:dyDescent="0.25">
      <c r="D3806"/>
    </row>
    <row r="3807" spans="4:4" x14ac:dyDescent="0.25">
      <c r="D3807"/>
    </row>
    <row r="3808" spans="4:4" x14ac:dyDescent="0.25">
      <c r="D3808"/>
    </row>
    <row r="3809" spans="4:4" x14ac:dyDescent="0.25">
      <c r="D3809"/>
    </row>
    <row r="3810" spans="4:4" x14ac:dyDescent="0.25">
      <c r="D3810"/>
    </row>
    <row r="3811" spans="4:4" x14ac:dyDescent="0.25">
      <c r="D3811"/>
    </row>
    <row r="3812" spans="4:4" x14ac:dyDescent="0.25">
      <c r="D3812"/>
    </row>
    <row r="3813" spans="4:4" x14ac:dyDescent="0.25">
      <c r="D3813"/>
    </row>
    <row r="3814" spans="4:4" x14ac:dyDescent="0.25">
      <c r="D3814"/>
    </row>
    <row r="3815" spans="4:4" x14ac:dyDescent="0.25">
      <c r="D3815"/>
    </row>
    <row r="3816" spans="4:4" x14ac:dyDescent="0.25">
      <c r="D3816"/>
    </row>
    <row r="3817" spans="4:4" x14ac:dyDescent="0.25">
      <c r="D3817"/>
    </row>
    <row r="3818" spans="4:4" x14ac:dyDescent="0.25">
      <c r="D3818"/>
    </row>
    <row r="3819" spans="4:4" x14ac:dyDescent="0.25">
      <c r="D3819"/>
    </row>
    <row r="3820" spans="4:4" x14ac:dyDescent="0.25">
      <c r="D3820"/>
    </row>
    <row r="3821" spans="4:4" x14ac:dyDescent="0.25">
      <c r="D3821"/>
    </row>
    <row r="3822" spans="4:4" x14ac:dyDescent="0.25">
      <c r="D3822"/>
    </row>
    <row r="3823" spans="4:4" x14ac:dyDescent="0.25">
      <c r="D3823"/>
    </row>
    <row r="3824" spans="4:4" x14ac:dyDescent="0.25">
      <c r="D3824"/>
    </row>
    <row r="3825" spans="4:4" x14ac:dyDescent="0.25">
      <c r="D3825"/>
    </row>
    <row r="3826" spans="4:4" x14ac:dyDescent="0.25">
      <c r="D3826"/>
    </row>
    <row r="3827" spans="4:4" x14ac:dyDescent="0.25">
      <c r="D3827"/>
    </row>
    <row r="3828" spans="4:4" x14ac:dyDescent="0.25">
      <c r="D3828"/>
    </row>
    <row r="3829" spans="4:4" x14ac:dyDescent="0.25">
      <c r="D3829"/>
    </row>
    <row r="3830" spans="4:4" x14ac:dyDescent="0.25">
      <c r="D3830"/>
    </row>
    <row r="3831" spans="4:4" x14ac:dyDescent="0.25">
      <c r="D3831"/>
    </row>
    <row r="3832" spans="4:4" x14ac:dyDescent="0.25">
      <c r="D3832"/>
    </row>
    <row r="3833" spans="4:4" x14ac:dyDescent="0.25">
      <c r="D3833"/>
    </row>
    <row r="3834" spans="4:4" x14ac:dyDescent="0.25">
      <c r="D3834"/>
    </row>
    <row r="3835" spans="4:4" x14ac:dyDescent="0.25">
      <c r="D3835"/>
    </row>
    <row r="3836" spans="4:4" x14ac:dyDescent="0.25">
      <c r="D3836"/>
    </row>
    <row r="3837" spans="4:4" x14ac:dyDescent="0.25">
      <c r="D3837"/>
    </row>
    <row r="3838" spans="4:4" x14ac:dyDescent="0.25">
      <c r="D3838"/>
    </row>
    <row r="3839" spans="4:4" x14ac:dyDescent="0.25">
      <c r="D3839"/>
    </row>
    <row r="3840" spans="4:4" x14ac:dyDescent="0.25">
      <c r="D3840"/>
    </row>
    <row r="3841" spans="4:4" x14ac:dyDescent="0.25">
      <c r="D3841"/>
    </row>
    <row r="3842" spans="4:4" x14ac:dyDescent="0.25">
      <c r="D3842"/>
    </row>
    <row r="3843" spans="4:4" x14ac:dyDescent="0.25">
      <c r="D3843"/>
    </row>
    <row r="3844" spans="4:4" x14ac:dyDescent="0.25">
      <c r="D3844"/>
    </row>
    <row r="3845" spans="4:4" x14ac:dyDescent="0.25">
      <c r="D3845"/>
    </row>
    <row r="3846" spans="4:4" x14ac:dyDescent="0.25">
      <c r="D3846"/>
    </row>
    <row r="3847" spans="4:4" x14ac:dyDescent="0.25">
      <c r="D3847"/>
    </row>
    <row r="3848" spans="4:4" x14ac:dyDescent="0.25">
      <c r="D3848"/>
    </row>
    <row r="3849" spans="4:4" x14ac:dyDescent="0.25">
      <c r="D3849"/>
    </row>
    <row r="3850" spans="4:4" x14ac:dyDescent="0.25">
      <c r="D3850"/>
    </row>
    <row r="3851" spans="4:4" x14ac:dyDescent="0.25">
      <c r="D3851"/>
    </row>
    <row r="3852" spans="4:4" x14ac:dyDescent="0.25">
      <c r="D3852"/>
    </row>
    <row r="3853" spans="4:4" x14ac:dyDescent="0.25">
      <c r="D3853"/>
    </row>
    <row r="3854" spans="4:4" x14ac:dyDescent="0.25">
      <c r="D3854"/>
    </row>
    <row r="3855" spans="4:4" x14ac:dyDescent="0.25">
      <c r="D3855"/>
    </row>
    <row r="3856" spans="4:4" x14ac:dyDescent="0.25">
      <c r="D3856"/>
    </row>
    <row r="3857" spans="4:4" x14ac:dyDescent="0.25">
      <c r="D3857"/>
    </row>
    <row r="3858" spans="4:4" x14ac:dyDescent="0.25">
      <c r="D3858"/>
    </row>
    <row r="3859" spans="4:4" x14ac:dyDescent="0.25">
      <c r="D3859"/>
    </row>
    <row r="3860" spans="4:4" x14ac:dyDescent="0.25">
      <c r="D3860"/>
    </row>
    <row r="3861" spans="4:4" x14ac:dyDescent="0.25">
      <c r="D3861"/>
    </row>
    <row r="3862" spans="4:4" x14ac:dyDescent="0.25">
      <c r="D3862"/>
    </row>
    <row r="3863" spans="4:4" x14ac:dyDescent="0.25">
      <c r="D3863"/>
    </row>
    <row r="3864" spans="4:4" x14ac:dyDescent="0.25">
      <c r="D3864"/>
    </row>
    <row r="3865" spans="4:4" x14ac:dyDescent="0.25">
      <c r="D3865"/>
    </row>
    <row r="3866" spans="4:4" x14ac:dyDescent="0.25">
      <c r="D3866"/>
    </row>
    <row r="3867" spans="4:4" x14ac:dyDescent="0.25">
      <c r="D3867"/>
    </row>
    <row r="3868" spans="4:4" x14ac:dyDescent="0.25">
      <c r="D3868"/>
    </row>
    <row r="3869" spans="4:4" x14ac:dyDescent="0.25">
      <c r="D3869"/>
    </row>
    <row r="3870" spans="4:4" x14ac:dyDescent="0.25">
      <c r="D3870"/>
    </row>
    <row r="3871" spans="4:4" x14ac:dyDescent="0.25">
      <c r="D3871"/>
    </row>
    <row r="3872" spans="4:4" x14ac:dyDescent="0.25">
      <c r="D3872"/>
    </row>
    <row r="3873" spans="4:4" x14ac:dyDescent="0.25">
      <c r="D3873"/>
    </row>
    <row r="3874" spans="4:4" x14ac:dyDescent="0.25">
      <c r="D3874"/>
    </row>
    <row r="3875" spans="4:4" x14ac:dyDescent="0.25">
      <c r="D3875"/>
    </row>
    <row r="3876" spans="4:4" x14ac:dyDescent="0.25">
      <c r="D3876"/>
    </row>
    <row r="3877" spans="4:4" x14ac:dyDescent="0.25">
      <c r="D3877"/>
    </row>
    <row r="3878" spans="4:4" x14ac:dyDescent="0.25">
      <c r="D3878"/>
    </row>
    <row r="3879" spans="4:4" x14ac:dyDescent="0.25">
      <c r="D3879"/>
    </row>
    <row r="3880" spans="4:4" x14ac:dyDescent="0.25">
      <c r="D3880"/>
    </row>
    <row r="3881" spans="4:4" x14ac:dyDescent="0.25">
      <c r="D3881"/>
    </row>
    <row r="3882" spans="4:4" x14ac:dyDescent="0.25">
      <c r="D3882"/>
    </row>
    <row r="3883" spans="4:4" x14ac:dyDescent="0.25">
      <c r="D3883"/>
    </row>
    <row r="3884" spans="4:4" x14ac:dyDescent="0.25">
      <c r="D3884"/>
    </row>
    <row r="3885" spans="4:4" x14ac:dyDescent="0.25">
      <c r="D3885"/>
    </row>
    <row r="3886" spans="4:4" x14ac:dyDescent="0.25">
      <c r="D3886"/>
    </row>
    <row r="3887" spans="4:4" x14ac:dyDescent="0.25">
      <c r="D3887"/>
    </row>
    <row r="3888" spans="4:4" x14ac:dyDescent="0.25">
      <c r="D3888"/>
    </row>
    <row r="3889" spans="4:4" x14ac:dyDescent="0.25">
      <c r="D3889"/>
    </row>
    <row r="3890" spans="4:4" x14ac:dyDescent="0.25">
      <c r="D3890"/>
    </row>
    <row r="3891" spans="4:4" x14ac:dyDescent="0.25">
      <c r="D3891"/>
    </row>
    <row r="3892" spans="4:4" x14ac:dyDescent="0.25">
      <c r="D3892"/>
    </row>
    <row r="3893" spans="4:4" x14ac:dyDescent="0.25">
      <c r="D3893"/>
    </row>
    <row r="3894" spans="4:4" x14ac:dyDescent="0.25">
      <c r="D3894"/>
    </row>
    <row r="3895" spans="4:4" x14ac:dyDescent="0.25">
      <c r="D3895"/>
    </row>
    <row r="3896" spans="4:4" x14ac:dyDescent="0.25">
      <c r="D3896"/>
    </row>
    <row r="3897" spans="4:4" x14ac:dyDescent="0.25">
      <c r="D3897"/>
    </row>
    <row r="3898" spans="4:4" x14ac:dyDescent="0.25">
      <c r="D3898"/>
    </row>
    <row r="3899" spans="4:4" x14ac:dyDescent="0.25">
      <c r="D3899"/>
    </row>
    <row r="3900" spans="4:4" x14ac:dyDescent="0.25">
      <c r="D3900"/>
    </row>
    <row r="3901" spans="4:4" x14ac:dyDescent="0.25">
      <c r="D3901"/>
    </row>
    <row r="3902" spans="4:4" x14ac:dyDescent="0.25">
      <c r="D3902"/>
    </row>
    <row r="3903" spans="4:4" x14ac:dyDescent="0.25">
      <c r="D3903"/>
    </row>
    <row r="3904" spans="4:4" x14ac:dyDescent="0.25">
      <c r="D3904"/>
    </row>
    <row r="3905" spans="4:4" x14ac:dyDescent="0.25">
      <c r="D3905"/>
    </row>
    <row r="3906" spans="4:4" x14ac:dyDescent="0.25">
      <c r="D3906"/>
    </row>
    <row r="3907" spans="4:4" x14ac:dyDescent="0.25">
      <c r="D3907"/>
    </row>
    <row r="3908" spans="4:4" x14ac:dyDescent="0.25">
      <c r="D3908"/>
    </row>
    <row r="3909" spans="4:4" x14ac:dyDescent="0.25">
      <c r="D3909"/>
    </row>
    <row r="3910" spans="4:4" x14ac:dyDescent="0.25">
      <c r="D3910"/>
    </row>
    <row r="3911" spans="4:4" x14ac:dyDescent="0.25">
      <c r="D3911"/>
    </row>
    <row r="3912" spans="4:4" x14ac:dyDescent="0.25">
      <c r="D3912"/>
    </row>
    <row r="3913" spans="4:4" x14ac:dyDescent="0.25">
      <c r="D3913"/>
    </row>
    <row r="3914" spans="4:4" x14ac:dyDescent="0.25">
      <c r="D3914"/>
    </row>
    <row r="3915" spans="4:4" x14ac:dyDescent="0.25">
      <c r="D3915"/>
    </row>
    <row r="3916" spans="4:4" x14ac:dyDescent="0.25">
      <c r="D3916"/>
    </row>
    <row r="3917" spans="4:4" x14ac:dyDescent="0.25">
      <c r="D3917"/>
    </row>
    <row r="3918" spans="4:4" x14ac:dyDescent="0.25">
      <c r="D3918"/>
    </row>
    <row r="3919" spans="4:4" x14ac:dyDescent="0.25">
      <c r="D3919"/>
    </row>
    <row r="3920" spans="4:4" x14ac:dyDescent="0.25">
      <c r="D3920"/>
    </row>
    <row r="3921" spans="4:4" x14ac:dyDescent="0.25">
      <c r="D3921"/>
    </row>
    <row r="3922" spans="4:4" x14ac:dyDescent="0.25">
      <c r="D3922"/>
    </row>
    <row r="3923" spans="4:4" x14ac:dyDescent="0.25">
      <c r="D3923"/>
    </row>
    <row r="3924" spans="4:4" x14ac:dyDescent="0.25">
      <c r="D3924"/>
    </row>
    <row r="3925" spans="4:4" x14ac:dyDescent="0.25">
      <c r="D3925"/>
    </row>
    <row r="3926" spans="4:4" x14ac:dyDescent="0.25">
      <c r="D3926"/>
    </row>
    <row r="3927" spans="4:4" x14ac:dyDescent="0.25">
      <c r="D3927"/>
    </row>
    <row r="3928" spans="4:4" x14ac:dyDescent="0.25">
      <c r="D3928"/>
    </row>
    <row r="3929" spans="4:4" x14ac:dyDescent="0.25">
      <c r="D3929"/>
    </row>
    <row r="3930" spans="4:4" x14ac:dyDescent="0.25">
      <c r="D3930"/>
    </row>
    <row r="3931" spans="4:4" x14ac:dyDescent="0.25">
      <c r="D3931"/>
    </row>
    <row r="3932" spans="4:4" x14ac:dyDescent="0.25">
      <c r="D3932"/>
    </row>
    <row r="3933" spans="4:4" x14ac:dyDescent="0.25">
      <c r="D3933"/>
    </row>
    <row r="3934" spans="4:4" x14ac:dyDescent="0.25">
      <c r="D3934"/>
    </row>
    <row r="3935" spans="4:4" x14ac:dyDescent="0.25">
      <c r="D3935"/>
    </row>
    <row r="3936" spans="4:4" x14ac:dyDescent="0.25">
      <c r="D3936"/>
    </row>
    <row r="3937" spans="4:4" x14ac:dyDescent="0.25">
      <c r="D3937"/>
    </row>
    <row r="3938" spans="4:4" x14ac:dyDescent="0.25">
      <c r="D3938"/>
    </row>
    <row r="3939" spans="4:4" x14ac:dyDescent="0.25">
      <c r="D3939"/>
    </row>
    <row r="3940" spans="4:4" x14ac:dyDescent="0.25">
      <c r="D3940"/>
    </row>
    <row r="3941" spans="4:4" x14ac:dyDescent="0.25">
      <c r="D3941"/>
    </row>
    <row r="3942" spans="4:4" x14ac:dyDescent="0.25">
      <c r="D3942"/>
    </row>
    <row r="3943" spans="4:4" x14ac:dyDescent="0.25">
      <c r="D3943"/>
    </row>
    <row r="3944" spans="4:4" x14ac:dyDescent="0.25">
      <c r="D3944"/>
    </row>
    <row r="3945" spans="4:4" x14ac:dyDescent="0.25">
      <c r="D3945"/>
    </row>
    <row r="3946" spans="4:4" x14ac:dyDescent="0.25">
      <c r="D3946"/>
    </row>
    <row r="3947" spans="4:4" x14ac:dyDescent="0.25">
      <c r="D3947"/>
    </row>
    <row r="3948" spans="4:4" x14ac:dyDescent="0.25">
      <c r="D3948"/>
    </row>
    <row r="3949" spans="4:4" x14ac:dyDescent="0.25">
      <c r="D3949"/>
    </row>
    <row r="3950" spans="4:4" x14ac:dyDescent="0.25">
      <c r="D3950"/>
    </row>
    <row r="3951" spans="4:4" x14ac:dyDescent="0.25">
      <c r="D3951"/>
    </row>
    <row r="3952" spans="4:4" x14ac:dyDescent="0.25">
      <c r="D3952"/>
    </row>
    <row r="3953" spans="4:4" x14ac:dyDescent="0.25">
      <c r="D3953"/>
    </row>
    <row r="3954" spans="4:4" x14ac:dyDescent="0.25">
      <c r="D3954"/>
    </row>
    <row r="3955" spans="4:4" x14ac:dyDescent="0.25">
      <c r="D3955"/>
    </row>
    <row r="3956" spans="4:4" x14ac:dyDescent="0.25">
      <c r="D3956"/>
    </row>
    <row r="3957" spans="4:4" x14ac:dyDescent="0.25">
      <c r="D3957"/>
    </row>
    <row r="3958" spans="4:4" x14ac:dyDescent="0.25">
      <c r="D3958"/>
    </row>
    <row r="3959" spans="4:4" x14ac:dyDescent="0.25">
      <c r="D3959"/>
    </row>
    <row r="3960" spans="4:4" x14ac:dyDescent="0.25">
      <c r="D3960"/>
    </row>
    <row r="3961" spans="4:4" x14ac:dyDescent="0.25">
      <c r="D3961"/>
    </row>
    <row r="3962" spans="4:4" x14ac:dyDescent="0.25">
      <c r="D3962"/>
    </row>
    <row r="3963" spans="4:4" x14ac:dyDescent="0.25">
      <c r="D3963"/>
    </row>
    <row r="3964" spans="4:4" x14ac:dyDescent="0.25">
      <c r="D3964"/>
    </row>
    <row r="3965" spans="4:4" x14ac:dyDescent="0.25">
      <c r="D3965"/>
    </row>
    <row r="3966" spans="4:4" x14ac:dyDescent="0.25">
      <c r="D3966"/>
    </row>
    <row r="3967" spans="4:4" x14ac:dyDescent="0.25">
      <c r="D3967"/>
    </row>
    <row r="3968" spans="4:4" x14ac:dyDescent="0.25">
      <c r="D3968"/>
    </row>
    <row r="3969" spans="4:4" x14ac:dyDescent="0.25">
      <c r="D3969"/>
    </row>
    <row r="3970" spans="4:4" x14ac:dyDescent="0.25">
      <c r="D3970"/>
    </row>
    <row r="3971" spans="4:4" x14ac:dyDescent="0.25">
      <c r="D3971"/>
    </row>
    <row r="3972" spans="4:4" x14ac:dyDescent="0.25">
      <c r="D3972"/>
    </row>
    <row r="3973" spans="4:4" x14ac:dyDescent="0.25">
      <c r="D3973"/>
    </row>
    <row r="3974" spans="4:4" x14ac:dyDescent="0.25">
      <c r="D3974"/>
    </row>
    <row r="3975" spans="4:4" x14ac:dyDescent="0.25">
      <c r="D3975"/>
    </row>
    <row r="3976" spans="4:4" x14ac:dyDescent="0.25">
      <c r="D3976"/>
    </row>
    <row r="3977" spans="4:4" x14ac:dyDescent="0.25">
      <c r="D3977"/>
    </row>
    <row r="3978" spans="4:4" x14ac:dyDescent="0.25">
      <c r="D3978"/>
    </row>
    <row r="3979" spans="4:4" x14ac:dyDescent="0.25">
      <c r="D3979"/>
    </row>
    <row r="3980" spans="4:4" x14ac:dyDescent="0.25">
      <c r="D3980"/>
    </row>
    <row r="3981" spans="4:4" x14ac:dyDescent="0.25">
      <c r="D3981"/>
    </row>
    <row r="3982" spans="4:4" x14ac:dyDescent="0.25">
      <c r="D3982"/>
    </row>
    <row r="3983" spans="4:4" x14ac:dyDescent="0.25">
      <c r="D3983"/>
    </row>
    <row r="3984" spans="4:4" x14ac:dyDescent="0.25">
      <c r="D3984"/>
    </row>
    <row r="3985" spans="4:4" x14ac:dyDescent="0.25">
      <c r="D3985"/>
    </row>
    <row r="3986" spans="4:4" x14ac:dyDescent="0.25">
      <c r="D3986"/>
    </row>
    <row r="3987" spans="4:4" x14ac:dyDescent="0.25">
      <c r="D3987"/>
    </row>
    <row r="3988" spans="4:4" x14ac:dyDescent="0.25">
      <c r="D3988"/>
    </row>
    <row r="3989" spans="4:4" x14ac:dyDescent="0.25">
      <c r="D3989"/>
    </row>
    <row r="3990" spans="4:4" x14ac:dyDescent="0.25">
      <c r="D3990"/>
    </row>
    <row r="3991" spans="4:4" x14ac:dyDescent="0.25">
      <c r="D3991"/>
    </row>
    <row r="3992" spans="4:4" x14ac:dyDescent="0.25">
      <c r="D3992"/>
    </row>
    <row r="3993" spans="4:4" x14ac:dyDescent="0.25">
      <c r="D3993"/>
    </row>
    <row r="3994" spans="4:4" x14ac:dyDescent="0.25">
      <c r="D3994"/>
    </row>
    <row r="3995" spans="4:4" x14ac:dyDescent="0.25">
      <c r="D3995"/>
    </row>
    <row r="3996" spans="4:4" x14ac:dyDescent="0.25">
      <c r="D3996"/>
    </row>
    <row r="3997" spans="4:4" x14ac:dyDescent="0.25">
      <c r="D3997"/>
    </row>
    <row r="3998" spans="4:4" x14ac:dyDescent="0.25">
      <c r="D3998"/>
    </row>
    <row r="3999" spans="4:4" x14ac:dyDescent="0.25">
      <c r="D3999"/>
    </row>
    <row r="4000" spans="4:4" x14ac:dyDescent="0.25">
      <c r="D4000"/>
    </row>
    <row r="4001" spans="4:4" x14ac:dyDescent="0.25">
      <c r="D4001"/>
    </row>
    <row r="4002" spans="4:4" x14ac:dyDescent="0.25">
      <c r="D4002"/>
    </row>
    <row r="4003" spans="4:4" x14ac:dyDescent="0.25">
      <c r="D4003"/>
    </row>
    <row r="4004" spans="4:4" x14ac:dyDescent="0.25">
      <c r="D4004"/>
    </row>
    <row r="4005" spans="4:4" x14ac:dyDescent="0.25">
      <c r="D4005"/>
    </row>
    <row r="4006" spans="4:4" x14ac:dyDescent="0.25">
      <c r="D4006"/>
    </row>
    <row r="4007" spans="4:4" x14ac:dyDescent="0.25">
      <c r="D4007"/>
    </row>
    <row r="4008" spans="4:4" x14ac:dyDescent="0.25">
      <c r="D4008"/>
    </row>
    <row r="4009" spans="4:4" x14ac:dyDescent="0.25">
      <c r="D4009"/>
    </row>
    <row r="4010" spans="4:4" x14ac:dyDescent="0.25">
      <c r="D4010"/>
    </row>
    <row r="4011" spans="4:4" x14ac:dyDescent="0.25">
      <c r="D4011"/>
    </row>
    <row r="4012" spans="4:4" x14ac:dyDescent="0.25">
      <c r="D4012"/>
    </row>
    <row r="4013" spans="4:4" x14ac:dyDescent="0.25">
      <c r="D4013"/>
    </row>
    <row r="4014" spans="4:4" x14ac:dyDescent="0.25">
      <c r="D4014"/>
    </row>
    <row r="4015" spans="4:4" x14ac:dyDescent="0.25">
      <c r="D4015"/>
    </row>
    <row r="4016" spans="4:4" x14ac:dyDescent="0.25">
      <c r="D4016"/>
    </row>
    <row r="4017" spans="4:4" x14ac:dyDescent="0.25">
      <c r="D4017"/>
    </row>
    <row r="4018" spans="4:4" x14ac:dyDescent="0.25">
      <c r="D4018"/>
    </row>
    <row r="4019" spans="4:4" x14ac:dyDescent="0.25">
      <c r="D4019"/>
    </row>
    <row r="4020" spans="4:4" x14ac:dyDescent="0.25">
      <c r="D4020"/>
    </row>
    <row r="4021" spans="4:4" x14ac:dyDescent="0.25">
      <c r="D4021"/>
    </row>
    <row r="4022" spans="4:4" x14ac:dyDescent="0.25">
      <c r="D4022"/>
    </row>
    <row r="4023" spans="4:4" x14ac:dyDescent="0.25">
      <c r="D4023"/>
    </row>
    <row r="4024" spans="4:4" x14ac:dyDescent="0.25">
      <c r="D4024"/>
    </row>
    <row r="4025" spans="4:4" x14ac:dyDescent="0.25">
      <c r="D4025"/>
    </row>
    <row r="4026" spans="4:4" x14ac:dyDescent="0.25">
      <c r="D4026"/>
    </row>
    <row r="4027" spans="4:4" x14ac:dyDescent="0.25">
      <c r="D4027"/>
    </row>
    <row r="4028" spans="4:4" x14ac:dyDescent="0.25">
      <c r="D4028"/>
    </row>
    <row r="4029" spans="4:4" x14ac:dyDescent="0.25">
      <c r="D4029"/>
    </row>
    <row r="4030" spans="4:4" x14ac:dyDescent="0.25">
      <c r="D4030"/>
    </row>
    <row r="4031" spans="4:4" x14ac:dyDescent="0.25">
      <c r="D4031"/>
    </row>
    <row r="4032" spans="4:4" x14ac:dyDescent="0.25">
      <c r="D4032"/>
    </row>
    <row r="4033" spans="4:4" x14ac:dyDescent="0.25">
      <c r="D4033"/>
    </row>
    <row r="4034" spans="4:4" x14ac:dyDescent="0.25">
      <c r="D4034"/>
    </row>
    <row r="4035" spans="4:4" x14ac:dyDescent="0.25">
      <c r="D4035"/>
    </row>
    <row r="4036" spans="4:4" x14ac:dyDescent="0.25">
      <c r="D4036"/>
    </row>
    <row r="4037" spans="4:4" x14ac:dyDescent="0.25">
      <c r="D4037"/>
    </row>
    <row r="4038" spans="4:4" x14ac:dyDescent="0.25">
      <c r="D4038"/>
    </row>
    <row r="4039" spans="4:4" x14ac:dyDescent="0.25">
      <c r="D4039"/>
    </row>
    <row r="4040" spans="4:4" x14ac:dyDescent="0.25">
      <c r="D4040"/>
    </row>
    <row r="4041" spans="4:4" x14ac:dyDescent="0.25">
      <c r="D4041"/>
    </row>
    <row r="4042" spans="4:4" x14ac:dyDescent="0.25">
      <c r="D4042"/>
    </row>
    <row r="4043" spans="4:4" x14ac:dyDescent="0.25">
      <c r="D4043"/>
    </row>
    <row r="4044" spans="4:4" x14ac:dyDescent="0.25">
      <c r="D4044"/>
    </row>
    <row r="4045" spans="4:4" x14ac:dyDescent="0.25">
      <c r="D4045"/>
    </row>
    <row r="4046" spans="4:4" x14ac:dyDescent="0.25">
      <c r="D4046"/>
    </row>
    <row r="4047" spans="4:4" x14ac:dyDescent="0.25">
      <c r="D4047"/>
    </row>
    <row r="4048" spans="4:4" x14ac:dyDescent="0.25">
      <c r="D4048"/>
    </row>
    <row r="4049" spans="4:4" x14ac:dyDescent="0.25">
      <c r="D4049"/>
    </row>
    <row r="4050" spans="4:4" x14ac:dyDescent="0.25">
      <c r="D4050"/>
    </row>
    <row r="4051" spans="4:4" x14ac:dyDescent="0.25">
      <c r="D4051"/>
    </row>
    <row r="4052" spans="4:4" x14ac:dyDescent="0.25">
      <c r="D4052"/>
    </row>
    <row r="4053" spans="4:4" x14ac:dyDescent="0.25">
      <c r="D4053"/>
    </row>
    <row r="4054" spans="4:4" x14ac:dyDescent="0.25">
      <c r="D4054"/>
    </row>
    <row r="4055" spans="4:4" x14ac:dyDescent="0.25">
      <c r="D4055"/>
    </row>
    <row r="4056" spans="4:4" x14ac:dyDescent="0.25">
      <c r="D4056"/>
    </row>
    <row r="4057" spans="4:4" x14ac:dyDescent="0.25">
      <c r="D4057"/>
    </row>
    <row r="4058" spans="4:4" x14ac:dyDescent="0.25">
      <c r="D4058"/>
    </row>
    <row r="4059" spans="4:4" x14ac:dyDescent="0.25">
      <c r="D4059"/>
    </row>
    <row r="4060" spans="4:4" x14ac:dyDescent="0.25">
      <c r="D4060"/>
    </row>
    <row r="4061" spans="4:4" x14ac:dyDescent="0.25">
      <c r="D4061"/>
    </row>
    <row r="4062" spans="4:4" x14ac:dyDescent="0.25">
      <c r="D4062"/>
    </row>
    <row r="4063" spans="4:4" x14ac:dyDescent="0.25">
      <c r="D4063"/>
    </row>
    <row r="4064" spans="4:4" x14ac:dyDescent="0.25">
      <c r="D4064"/>
    </row>
    <row r="4065" spans="4:4" x14ac:dyDescent="0.25">
      <c r="D4065"/>
    </row>
    <row r="4066" spans="4:4" x14ac:dyDescent="0.25">
      <c r="D4066"/>
    </row>
    <row r="4067" spans="4:4" x14ac:dyDescent="0.25">
      <c r="D4067"/>
    </row>
    <row r="4068" spans="4:4" x14ac:dyDescent="0.25">
      <c r="D4068"/>
    </row>
    <row r="4069" spans="4:4" x14ac:dyDescent="0.25">
      <c r="D4069"/>
    </row>
    <row r="4070" spans="4:4" x14ac:dyDescent="0.25">
      <c r="D4070"/>
    </row>
    <row r="4071" spans="4:4" x14ac:dyDescent="0.25">
      <c r="D4071"/>
    </row>
    <row r="4072" spans="4:4" x14ac:dyDescent="0.25">
      <c r="D4072"/>
    </row>
    <row r="4073" spans="4:4" x14ac:dyDescent="0.25">
      <c r="D4073"/>
    </row>
    <row r="4074" spans="4:4" x14ac:dyDescent="0.25">
      <c r="D4074"/>
    </row>
    <row r="4075" spans="4:4" x14ac:dyDescent="0.25">
      <c r="D4075"/>
    </row>
    <row r="4076" spans="4:4" x14ac:dyDescent="0.25">
      <c r="D4076"/>
    </row>
    <row r="4077" spans="4:4" x14ac:dyDescent="0.25">
      <c r="D4077"/>
    </row>
    <row r="4078" spans="4:4" x14ac:dyDescent="0.25">
      <c r="D4078"/>
    </row>
    <row r="4079" spans="4:4" x14ac:dyDescent="0.25">
      <c r="D4079"/>
    </row>
    <row r="4080" spans="4:4" x14ac:dyDescent="0.25">
      <c r="D4080"/>
    </row>
    <row r="4081" spans="4:4" x14ac:dyDescent="0.25">
      <c r="D4081"/>
    </row>
    <row r="4082" spans="4:4" x14ac:dyDescent="0.25">
      <c r="D4082"/>
    </row>
    <row r="4083" spans="4:4" x14ac:dyDescent="0.25">
      <c r="D4083"/>
    </row>
    <row r="4084" spans="4:4" x14ac:dyDescent="0.25">
      <c r="D4084"/>
    </row>
    <row r="4085" spans="4:4" x14ac:dyDescent="0.25">
      <c r="D4085"/>
    </row>
    <row r="4086" spans="4:4" x14ac:dyDescent="0.25">
      <c r="D4086"/>
    </row>
    <row r="4087" spans="4:4" x14ac:dyDescent="0.25">
      <c r="D4087"/>
    </row>
    <row r="4088" spans="4:4" x14ac:dyDescent="0.25">
      <c r="D4088"/>
    </row>
    <row r="4089" spans="4:4" x14ac:dyDescent="0.25">
      <c r="D4089"/>
    </row>
    <row r="4090" spans="4:4" x14ac:dyDescent="0.25">
      <c r="D4090"/>
    </row>
    <row r="4091" spans="4:4" x14ac:dyDescent="0.25">
      <c r="D4091"/>
    </row>
    <row r="4092" spans="4:4" x14ac:dyDescent="0.25">
      <c r="D4092"/>
    </row>
    <row r="4093" spans="4:4" x14ac:dyDescent="0.25">
      <c r="D4093"/>
    </row>
    <row r="4094" spans="4:4" x14ac:dyDescent="0.25">
      <c r="D4094"/>
    </row>
    <row r="4095" spans="4:4" x14ac:dyDescent="0.25">
      <c r="D4095"/>
    </row>
    <row r="4096" spans="4:4" x14ac:dyDescent="0.25">
      <c r="D4096"/>
    </row>
    <row r="4097" spans="4:4" x14ac:dyDescent="0.25">
      <c r="D4097"/>
    </row>
    <row r="4098" spans="4:4" x14ac:dyDescent="0.25">
      <c r="D4098"/>
    </row>
    <row r="4099" spans="4:4" x14ac:dyDescent="0.25">
      <c r="D4099"/>
    </row>
    <row r="4100" spans="4:4" x14ac:dyDescent="0.25">
      <c r="D4100"/>
    </row>
    <row r="4101" spans="4:4" x14ac:dyDescent="0.25">
      <c r="D4101"/>
    </row>
    <row r="4102" spans="4:4" x14ac:dyDescent="0.25">
      <c r="D4102"/>
    </row>
    <row r="4103" spans="4:4" x14ac:dyDescent="0.25">
      <c r="D4103"/>
    </row>
    <row r="4104" spans="4:4" x14ac:dyDescent="0.25">
      <c r="D4104"/>
    </row>
    <row r="4105" spans="4:4" x14ac:dyDescent="0.25">
      <c r="D4105"/>
    </row>
    <row r="4106" spans="4:4" x14ac:dyDescent="0.25">
      <c r="D4106"/>
    </row>
    <row r="4107" spans="4:4" x14ac:dyDescent="0.25">
      <c r="D4107"/>
    </row>
    <row r="4108" spans="4:4" x14ac:dyDescent="0.25">
      <c r="D4108"/>
    </row>
    <row r="4109" spans="4:4" x14ac:dyDescent="0.25">
      <c r="D4109"/>
    </row>
    <row r="4110" spans="4:4" x14ac:dyDescent="0.25">
      <c r="D4110"/>
    </row>
    <row r="4111" spans="4:4" x14ac:dyDescent="0.25">
      <c r="D4111"/>
    </row>
    <row r="4112" spans="4:4" x14ac:dyDescent="0.25">
      <c r="D4112"/>
    </row>
    <row r="4113" spans="4:4" x14ac:dyDescent="0.25">
      <c r="D4113"/>
    </row>
    <row r="4114" spans="4:4" x14ac:dyDescent="0.25">
      <c r="D4114"/>
    </row>
    <row r="4115" spans="4:4" x14ac:dyDescent="0.25">
      <c r="D4115"/>
    </row>
    <row r="4116" spans="4:4" x14ac:dyDescent="0.25">
      <c r="D4116"/>
    </row>
    <row r="4117" spans="4:4" x14ac:dyDescent="0.25">
      <c r="D4117"/>
    </row>
    <row r="4118" spans="4:4" x14ac:dyDescent="0.25">
      <c r="D4118"/>
    </row>
    <row r="4119" spans="4:4" x14ac:dyDescent="0.25">
      <c r="D4119"/>
    </row>
    <row r="4120" spans="4:4" x14ac:dyDescent="0.25">
      <c r="D4120"/>
    </row>
    <row r="4121" spans="4:4" x14ac:dyDescent="0.25">
      <c r="D4121"/>
    </row>
    <row r="4122" spans="4:4" x14ac:dyDescent="0.25">
      <c r="D4122"/>
    </row>
    <row r="4123" spans="4:4" x14ac:dyDescent="0.25">
      <c r="D4123"/>
    </row>
    <row r="4124" spans="4:4" x14ac:dyDescent="0.25">
      <c r="D4124"/>
    </row>
    <row r="4125" spans="4:4" x14ac:dyDescent="0.25">
      <c r="D4125"/>
    </row>
    <row r="4126" spans="4:4" x14ac:dyDescent="0.25">
      <c r="D4126"/>
    </row>
    <row r="4127" spans="4:4" x14ac:dyDescent="0.25">
      <c r="D4127"/>
    </row>
    <row r="4128" spans="4:4" x14ac:dyDescent="0.25">
      <c r="D4128"/>
    </row>
    <row r="4129" spans="4:4" x14ac:dyDescent="0.25">
      <c r="D4129"/>
    </row>
    <row r="4130" spans="4:4" x14ac:dyDescent="0.25">
      <c r="D4130"/>
    </row>
    <row r="4131" spans="4:4" x14ac:dyDescent="0.25">
      <c r="D4131"/>
    </row>
    <row r="4132" spans="4:4" x14ac:dyDescent="0.25">
      <c r="D4132"/>
    </row>
    <row r="4133" spans="4:4" x14ac:dyDescent="0.25">
      <c r="D4133"/>
    </row>
    <row r="4134" spans="4:4" x14ac:dyDescent="0.25">
      <c r="D4134"/>
    </row>
    <row r="4135" spans="4:4" x14ac:dyDescent="0.25">
      <c r="D4135"/>
    </row>
    <row r="4136" spans="4:4" x14ac:dyDescent="0.25">
      <c r="D4136"/>
    </row>
    <row r="4137" spans="4:4" x14ac:dyDescent="0.25">
      <c r="D4137"/>
    </row>
    <row r="4138" spans="4:4" x14ac:dyDescent="0.25">
      <c r="D4138"/>
    </row>
    <row r="4139" spans="4:4" x14ac:dyDescent="0.25">
      <c r="D4139"/>
    </row>
    <row r="4140" spans="4:4" x14ac:dyDescent="0.25">
      <c r="D4140"/>
    </row>
    <row r="4141" spans="4:4" x14ac:dyDescent="0.25">
      <c r="D4141"/>
    </row>
    <row r="4142" spans="4:4" x14ac:dyDescent="0.25">
      <c r="D4142"/>
    </row>
    <row r="4143" spans="4:4" x14ac:dyDescent="0.25">
      <c r="D4143"/>
    </row>
    <row r="4144" spans="4:4" x14ac:dyDescent="0.25">
      <c r="D4144"/>
    </row>
    <row r="4145" spans="4:4" x14ac:dyDescent="0.25">
      <c r="D4145"/>
    </row>
    <row r="4146" spans="4:4" x14ac:dyDescent="0.25">
      <c r="D4146"/>
    </row>
    <row r="4147" spans="4:4" x14ac:dyDescent="0.25">
      <c r="D4147"/>
    </row>
    <row r="4148" spans="4:4" x14ac:dyDescent="0.25">
      <c r="D4148"/>
    </row>
    <row r="4149" spans="4:4" x14ac:dyDescent="0.25">
      <c r="D4149"/>
    </row>
    <row r="4150" spans="4:4" x14ac:dyDescent="0.25">
      <c r="D4150"/>
    </row>
    <row r="4151" spans="4:4" x14ac:dyDescent="0.25">
      <c r="D4151"/>
    </row>
    <row r="4152" spans="4:4" x14ac:dyDescent="0.25">
      <c r="D4152"/>
    </row>
    <row r="4153" spans="4:4" x14ac:dyDescent="0.25">
      <c r="D4153"/>
    </row>
    <row r="4154" spans="4:4" x14ac:dyDescent="0.25">
      <c r="D4154"/>
    </row>
    <row r="4155" spans="4:4" x14ac:dyDescent="0.25">
      <c r="D4155"/>
    </row>
    <row r="4156" spans="4:4" x14ac:dyDescent="0.25">
      <c r="D4156"/>
    </row>
    <row r="4157" spans="4:4" x14ac:dyDescent="0.25">
      <c r="D4157"/>
    </row>
    <row r="4158" spans="4:4" x14ac:dyDescent="0.25">
      <c r="D4158"/>
    </row>
    <row r="4159" spans="4:4" x14ac:dyDescent="0.25">
      <c r="D4159"/>
    </row>
    <row r="4160" spans="4:4" x14ac:dyDescent="0.25">
      <c r="D4160"/>
    </row>
    <row r="4161" spans="4:4" x14ac:dyDescent="0.25">
      <c r="D4161"/>
    </row>
    <row r="4162" spans="4:4" x14ac:dyDescent="0.25">
      <c r="D4162"/>
    </row>
    <row r="4163" spans="4:4" x14ac:dyDescent="0.25">
      <c r="D4163"/>
    </row>
    <row r="4164" spans="4:4" x14ac:dyDescent="0.25">
      <c r="D4164"/>
    </row>
    <row r="4165" spans="4:4" x14ac:dyDescent="0.25">
      <c r="D4165"/>
    </row>
    <row r="4166" spans="4:4" x14ac:dyDescent="0.25">
      <c r="D4166"/>
    </row>
    <row r="4167" spans="4:4" x14ac:dyDescent="0.25">
      <c r="D4167"/>
    </row>
    <row r="4168" spans="4:4" x14ac:dyDescent="0.25">
      <c r="D4168"/>
    </row>
    <row r="4169" spans="4:4" x14ac:dyDescent="0.25">
      <c r="D4169"/>
    </row>
    <row r="4170" spans="4:4" x14ac:dyDescent="0.25">
      <c r="D4170"/>
    </row>
    <row r="4171" spans="4:4" x14ac:dyDescent="0.25">
      <c r="D4171"/>
    </row>
    <row r="4172" spans="4:4" x14ac:dyDescent="0.25">
      <c r="D4172"/>
    </row>
    <row r="4173" spans="4:4" x14ac:dyDescent="0.25">
      <c r="D4173"/>
    </row>
    <row r="4174" spans="4:4" x14ac:dyDescent="0.25">
      <c r="D4174"/>
    </row>
    <row r="4175" spans="4:4" x14ac:dyDescent="0.25">
      <c r="D4175"/>
    </row>
    <row r="4176" spans="4:4" x14ac:dyDescent="0.25">
      <c r="D4176"/>
    </row>
    <row r="4177" spans="4:4" x14ac:dyDescent="0.25">
      <c r="D4177"/>
    </row>
    <row r="4178" spans="4:4" x14ac:dyDescent="0.25">
      <c r="D4178"/>
    </row>
    <row r="4179" spans="4:4" x14ac:dyDescent="0.25">
      <c r="D4179"/>
    </row>
    <row r="4180" spans="4:4" x14ac:dyDescent="0.25">
      <c r="D4180"/>
    </row>
    <row r="4181" spans="4:4" x14ac:dyDescent="0.25">
      <c r="D4181"/>
    </row>
    <row r="4182" spans="4:4" x14ac:dyDescent="0.25">
      <c r="D4182"/>
    </row>
    <row r="4183" spans="4:4" x14ac:dyDescent="0.25">
      <c r="D4183"/>
    </row>
    <row r="4184" spans="4:4" x14ac:dyDescent="0.25">
      <c r="D4184"/>
    </row>
    <row r="4185" spans="4:4" x14ac:dyDescent="0.25">
      <c r="D4185"/>
    </row>
    <row r="4186" spans="4:4" x14ac:dyDescent="0.25">
      <c r="D4186"/>
    </row>
    <row r="4187" spans="4:4" x14ac:dyDescent="0.25">
      <c r="D4187"/>
    </row>
    <row r="4188" spans="4:4" x14ac:dyDescent="0.25">
      <c r="D4188"/>
    </row>
    <row r="4189" spans="4:4" x14ac:dyDescent="0.25">
      <c r="D4189"/>
    </row>
    <row r="4190" spans="4:4" x14ac:dyDescent="0.25">
      <c r="D4190"/>
    </row>
    <row r="4191" spans="4:4" x14ac:dyDescent="0.25">
      <c r="D4191"/>
    </row>
    <row r="4192" spans="4:4" x14ac:dyDescent="0.25">
      <c r="D4192"/>
    </row>
    <row r="4193" spans="4:4" x14ac:dyDescent="0.25">
      <c r="D4193"/>
    </row>
    <row r="4194" spans="4:4" x14ac:dyDescent="0.25">
      <c r="D4194"/>
    </row>
    <row r="4195" spans="4:4" x14ac:dyDescent="0.25">
      <c r="D4195"/>
    </row>
    <row r="4196" spans="4:4" x14ac:dyDescent="0.25">
      <c r="D4196"/>
    </row>
    <row r="4197" spans="4:4" x14ac:dyDescent="0.25">
      <c r="D4197"/>
    </row>
    <row r="4198" spans="4:4" x14ac:dyDescent="0.25">
      <c r="D4198"/>
    </row>
    <row r="4199" spans="4:4" x14ac:dyDescent="0.25">
      <c r="D4199"/>
    </row>
    <row r="4200" spans="4:4" x14ac:dyDescent="0.25">
      <c r="D4200"/>
    </row>
    <row r="4201" spans="4:4" x14ac:dyDescent="0.25">
      <c r="D4201"/>
    </row>
    <row r="4202" spans="4:4" x14ac:dyDescent="0.25">
      <c r="D4202"/>
    </row>
    <row r="4203" spans="4:4" x14ac:dyDescent="0.25">
      <c r="D4203"/>
    </row>
    <row r="4204" spans="4:4" x14ac:dyDescent="0.25">
      <c r="D4204"/>
    </row>
    <row r="4205" spans="4:4" x14ac:dyDescent="0.25">
      <c r="D4205"/>
    </row>
    <row r="4206" spans="4:4" x14ac:dyDescent="0.25">
      <c r="D4206"/>
    </row>
    <row r="4207" spans="4:4" x14ac:dyDescent="0.25">
      <c r="D4207"/>
    </row>
    <row r="4208" spans="4:4" x14ac:dyDescent="0.25">
      <c r="D4208"/>
    </row>
    <row r="4209" spans="4:4" x14ac:dyDescent="0.25">
      <c r="D4209"/>
    </row>
    <row r="4210" spans="4:4" x14ac:dyDescent="0.25">
      <c r="D4210"/>
    </row>
    <row r="4211" spans="4:4" x14ac:dyDescent="0.25">
      <c r="D4211"/>
    </row>
    <row r="4212" spans="4:4" x14ac:dyDescent="0.25">
      <c r="D4212"/>
    </row>
    <row r="4213" spans="4:4" x14ac:dyDescent="0.25">
      <c r="D4213"/>
    </row>
    <row r="4214" spans="4:4" x14ac:dyDescent="0.25">
      <c r="D4214"/>
    </row>
    <row r="4215" spans="4:4" x14ac:dyDescent="0.25">
      <c r="D4215"/>
    </row>
    <row r="4216" spans="4:4" x14ac:dyDescent="0.25">
      <c r="D4216"/>
    </row>
    <row r="4217" spans="4:4" x14ac:dyDescent="0.25">
      <c r="D4217"/>
    </row>
    <row r="4218" spans="4:4" x14ac:dyDescent="0.25">
      <c r="D4218"/>
    </row>
    <row r="4219" spans="4:4" x14ac:dyDescent="0.25">
      <c r="D4219"/>
    </row>
    <row r="4220" spans="4:4" x14ac:dyDescent="0.25">
      <c r="D4220"/>
    </row>
    <row r="4221" spans="4:4" x14ac:dyDescent="0.25">
      <c r="D4221"/>
    </row>
    <row r="4222" spans="4:4" x14ac:dyDescent="0.25">
      <c r="D4222"/>
    </row>
    <row r="4223" spans="4:4" x14ac:dyDescent="0.25">
      <c r="D4223"/>
    </row>
    <row r="4224" spans="4:4" x14ac:dyDescent="0.25">
      <c r="D4224"/>
    </row>
    <row r="4225" spans="4:4" x14ac:dyDescent="0.25">
      <c r="D4225"/>
    </row>
    <row r="4226" spans="4:4" x14ac:dyDescent="0.25">
      <c r="D4226"/>
    </row>
    <row r="4227" spans="4:4" x14ac:dyDescent="0.25">
      <c r="D4227"/>
    </row>
    <row r="4228" spans="4:4" x14ac:dyDescent="0.25">
      <c r="D4228"/>
    </row>
    <row r="4229" spans="4:4" x14ac:dyDescent="0.25">
      <c r="D4229"/>
    </row>
    <row r="4230" spans="4:4" x14ac:dyDescent="0.25">
      <c r="D4230"/>
    </row>
    <row r="4231" spans="4:4" x14ac:dyDescent="0.25">
      <c r="D4231"/>
    </row>
    <row r="4232" spans="4:4" x14ac:dyDescent="0.25">
      <c r="D4232"/>
    </row>
    <row r="4233" spans="4:4" x14ac:dyDescent="0.25">
      <c r="D4233"/>
    </row>
    <row r="4234" spans="4:4" x14ac:dyDescent="0.25">
      <c r="D4234"/>
    </row>
    <row r="4235" spans="4:4" x14ac:dyDescent="0.25">
      <c r="D4235"/>
    </row>
    <row r="4236" spans="4:4" x14ac:dyDescent="0.25">
      <c r="D4236"/>
    </row>
    <row r="4237" spans="4:4" x14ac:dyDescent="0.25">
      <c r="D4237"/>
    </row>
    <row r="4238" spans="4:4" x14ac:dyDescent="0.25">
      <c r="D4238"/>
    </row>
    <row r="4239" spans="4:4" x14ac:dyDescent="0.25">
      <c r="D4239"/>
    </row>
    <row r="4240" spans="4:4" x14ac:dyDescent="0.25">
      <c r="D4240"/>
    </row>
    <row r="4241" spans="4:4" x14ac:dyDescent="0.25">
      <c r="D4241"/>
    </row>
    <row r="4242" spans="4:4" x14ac:dyDescent="0.25">
      <c r="D4242"/>
    </row>
    <row r="4243" spans="4:4" x14ac:dyDescent="0.25">
      <c r="D4243"/>
    </row>
    <row r="4244" spans="4:4" x14ac:dyDescent="0.25">
      <c r="D4244"/>
    </row>
    <row r="4245" spans="4:4" x14ac:dyDescent="0.25">
      <c r="D4245"/>
    </row>
    <row r="4246" spans="4:4" x14ac:dyDescent="0.25">
      <c r="D4246"/>
    </row>
    <row r="4247" spans="4:4" x14ac:dyDescent="0.25">
      <c r="D4247"/>
    </row>
    <row r="4248" spans="4:4" x14ac:dyDescent="0.25">
      <c r="D4248"/>
    </row>
    <row r="4249" spans="4:4" x14ac:dyDescent="0.25">
      <c r="D4249"/>
    </row>
    <row r="4250" spans="4:4" x14ac:dyDescent="0.25">
      <c r="D4250"/>
    </row>
    <row r="4251" spans="4:4" x14ac:dyDescent="0.25">
      <c r="D4251"/>
    </row>
    <row r="4252" spans="4:4" x14ac:dyDescent="0.25">
      <c r="D4252"/>
    </row>
    <row r="4253" spans="4:4" x14ac:dyDescent="0.25">
      <c r="D4253"/>
    </row>
    <row r="4254" spans="4:4" x14ac:dyDescent="0.25">
      <c r="D4254"/>
    </row>
    <row r="4255" spans="4:4" x14ac:dyDescent="0.25">
      <c r="D4255"/>
    </row>
    <row r="4256" spans="4:4" x14ac:dyDescent="0.25">
      <c r="D4256"/>
    </row>
    <row r="4257" spans="4:4" x14ac:dyDescent="0.25">
      <c r="D4257"/>
    </row>
    <row r="4258" spans="4:4" x14ac:dyDescent="0.25">
      <c r="D4258"/>
    </row>
    <row r="4259" spans="4:4" x14ac:dyDescent="0.25">
      <c r="D4259"/>
    </row>
    <row r="4260" spans="4:4" x14ac:dyDescent="0.25">
      <c r="D4260"/>
    </row>
    <row r="4261" spans="4:4" x14ac:dyDescent="0.25">
      <c r="D4261"/>
    </row>
    <row r="4262" spans="4:4" x14ac:dyDescent="0.25">
      <c r="D4262"/>
    </row>
    <row r="4263" spans="4:4" x14ac:dyDescent="0.25">
      <c r="D4263"/>
    </row>
    <row r="4264" spans="4:4" x14ac:dyDescent="0.25">
      <c r="D4264"/>
    </row>
    <row r="4265" spans="4:4" x14ac:dyDescent="0.25">
      <c r="D4265"/>
    </row>
    <row r="4266" spans="4:4" x14ac:dyDescent="0.25">
      <c r="D4266"/>
    </row>
    <row r="4267" spans="4:4" x14ac:dyDescent="0.25">
      <c r="D4267"/>
    </row>
    <row r="4268" spans="4:4" x14ac:dyDescent="0.25">
      <c r="D4268"/>
    </row>
    <row r="4269" spans="4:4" x14ac:dyDescent="0.25">
      <c r="D4269"/>
    </row>
    <row r="4270" spans="4:4" x14ac:dyDescent="0.25">
      <c r="D4270"/>
    </row>
    <row r="4271" spans="4:4" x14ac:dyDescent="0.25">
      <c r="D4271"/>
    </row>
    <row r="4272" spans="4:4" x14ac:dyDescent="0.25">
      <c r="D4272"/>
    </row>
    <row r="4273" spans="4:4" x14ac:dyDescent="0.25">
      <c r="D4273"/>
    </row>
    <row r="4274" spans="4:4" x14ac:dyDescent="0.25">
      <c r="D4274"/>
    </row>
    <row r="4275" spans="4:4" x14ac:dyDescent="0.25">
      <c r="D4275"/>
    </row>
    <row r="4276" spans="4:4" x14ac:dyDescent="0.25">
      <c r="D4276"/>
    </row>
    <row r="4277" spans="4:4" x14ac:dyDescent="0.25">
      <c r="D4277"/>
    </row>
    <row r="4278" spans="4:4" x14ac:dyDescent="0.25">
      <c r="D4278"/>
    </row>
    <row r="4279" spans="4:4" x14ac:dyDescent="0.25">
      <c r="D4279"/>
    </row>
    <row r="4280" spans="4:4" x14ac:dyDescent="0.25">
      <c r="D4280"/>
    </row>
    <row r="4281" spans="4:4" x14ac:dyDescent="0.25">
      <c r="D4281"/>
    </row>
    <row r="4282" spans="4:4" x14ac:dyDescent="0.25">
      <c r="D4282"/>
    </row>
    <row r="4283" spans="4:4" x14ac:dyDescent="0.25">
      <c r="D4283"/>
    </row>
    <row r="4284" spans="4:4" x14ac:dyDescent="0.25">
      <c r="D4284"/>
    </row>
    <row r="4285" spans="4:4" x14ac:dyDescent="0.25">
      <c r="D4285"/>
    </row>
    <row r="4286" spans="4:4" x14ac:dyDescent="0.25">
      <c r="D4286"/>
    </row>
    <row r="4287" spans="4:4" x14ac:dyDescent="0.25">
      <c r="D4287"/>
    </row>
    <row r="4288" spans="4:4" x14ac:dyDescent="0.25">
      <c r="D4288"/>
    </row>
    <row r="4289" spans="4:4" x14ac:dyDescent="0.25">
      <c r="D4289"/>
    </row>
    <row r="4290" spans="4:4" x14ac:dyDescent="0.25">
      <c r="D4290"/>
    </row>
    <row r="4291" spans="4:4" x14ac:dyDescent="0.25">
      <c r="D4291"/>
    </row>
    <row r="4292" spans="4:4" x14ac:dyDescent="0.25">
      <c r="D4292"/>
    </row>
    <row r="4293" spans="4:4" x14ac:dyDescent="0.25">
      <c r="D4293"/>
    </row>
    <row r="4294" spans="4:4" x14ac:dyDescent="0.25">
      <c r="D4294"/>
    </row>
    <row r="4295" spans="4:4" x14ac:dyDescent="0.25">
      <c r="D4295"/>
    </row>
    <row r="4296" spans="4:4" x14ac:dyDescent="0.25">
      <c r="D4296"/>
    </row>
    <row r="4297" spans="4:4" x14ac:dyDescent="0.25">
      <c r="D4297"/>
    </row>
    <row r="4298" spans="4:4" x14ac:dyDescent="0.25">
      <c r="D4298"/>
    </row>
    <row r="4299" spans="4:4" x14ac:dyDescent="0.25">
      <c r="D4299"/>
    </row>
    <row r="4300" spans="4:4" x14ac:dyDescent="0.25">
      <c r="D4300"/>
    </row>
    <row r="4301" spans="4:4" x14ac:dyDescent="0.25">
      <c r="D4301"/>
    </row>
    <row r="4302" spans="4:4" x14ac:dyDescent="0.25">
      <c r="D4302"/>
    </row>
    <row r="4303" spans="4:4" x14ac:dyDescent="0.25">
      <c r="D4303"/>
    </row>
    <row r="4304" spans="4:4" x14ac:dyDescent="0.25">
      <c r="D4304"/>
    </row>
    <row r="4305" spans="4:4" x14ac:dyDescent="0.25">
      <c r="D4305"/>
    </row>
    <row r="4306" spans="4:4" x14ac:dyDescent="0.25">
      <c r="D4306"/>
    </row>
    <row r="4307" spans="4:4" x14ac:dyDescent="0.25">
      <c r="D4307"/>
    </row>
    <row r="4308" spans="4:4" x14ac:dyDescent="0.25">
      <c r="D4308"/>
    </row>
    <row r="4309" spans="4:4" x14ac:dyDescent="0.25">
      <c r="D4309"/>
    </row>
    <row r="4310" spans="4:4" x14ac:dyDescent="0.25">
      <c r="D4310"/>
    </row>
    <row r="4311" spans="4:4" x14ac:dyDescent="0.25">
      <c r="D4311"/>
    </row>
    <row r="4312" spans="4:4" x14ac:dyDescent="0.25">
      <c r="D4312"/>
    </row>
    <row r="4313" spans="4:4" x14ac:dyDescent="0.25">
      <c r="D4313"/>
    </row>
    <row r="4314" spans="4:4" x14ac:dyDescent="0.25">
      <c r="D4314"/>
    </row>
    <row r="4315" spans="4:4" x14ac:dyDescent="0.25">
      <c r="D4315"/>
    </row>
    <row r="4316" spans="4:4" x14ac:dyDescent="0.25">
      <c r="D4316"/>
    </row>
    <row r="4317" spans="4:4" x14ac:dyDescent="0.25">
      <c r="D4317"/>
    </row>
    <row r="4318" spans="4:4" x14ac:dyDescent="0.25">
      <c r="D4318"/>
    </row>
    <row r="4319" spans="4:4" x14ac:dyDescent="0.25">
      <c r="D4319"/>
    </row>
    <row r="4320" spans="4:4" x14ac:dyDescent="0.25">
      <c r="D4320"/>
    </row>
    <row r="4321" spans="4:4" x14ac:dyDescent="0.25">
      <c r="D4321"/>
    </row>
    <row r="4322" spans="4:4" x14ac:dyDescent="0.25">
      <c r="D4322"/>
    </row>
    <row r="4323" spans="4:4" x14ac:dyDescent="0.25">
      <c r="D4323"/>
    </row>
    <row r="4324" spans="4:4" x14ac:dyDescent="0.25">
      <c r="D4324"/>
    </row>
    <row r="4325" spans="4:4" x14ac:dyDescent="0.25">
      <c r="D4325"/>
    </row>
    <row r="4326" spans="4:4" x14ac:dyDescent="0.25">
      <c r="D4326"/>
    </row>
    <row r="4327" spans="4:4" x14ac:dyDescent="0.25">
      <c r="D4327"/>
    </row>
    <row r="4328" spans="4:4" x14ac:dyDescent="0.25">
      <c r="D4328"/>
    </row>
    <row r="4329" spans="4:4" x14ac:dyDescent="0.25">
      <c r="D4329"/>
    </row>
    <row r="4330" spans="4:4" x14ac:dyDescent="0.25">
      <c r="D4330"/>
    </row>
    <row r="4331" spans="4:4" x14ac:dyDescent="0.25">
      <c r="D4331"/>
    </row>
    <row r="4332" spans="4:4" x14ac:dyDescent="0.25">
      <c r="D4332"/>
    </row>
    <row r="4333" spans="4:4" x14ac:dyDescent="0.25">
      <c r="D4333"/>
    </row>
    <row r="4334" spans="4:4" x14ac:dyDescent="0.25">
      <c r="D4334"/>
    </row>
    <row r="4335" spans="4:4" x14ac:dyDescent="0.25">
      <c r="D4335"/>
    </row>
    <row r="4336" spans="4:4" x14ac:dyDescent="0.25">
      <c r="D4336"/>
    </row>
    <row r="4337" spans="4:4" x14ac:dyDescent="0.25">
      <c r="D4337"/>
    </row>
    <row r="4338" spans="4:4" x14ac:dyDescent="0.25">
      <c r="D4338"/>
    </row>
    <row r="4339" spans="4:4" x14ac:dyDescent="0.25">
      <c r="D4339"/>
    </row>
    <row r="4340" spans="4:4" x14ac:dyDescent="0.25">
      <c r="D4340"/>
    </row>
    <row r="4341" spans="4:4" x14ac:dyDescent="0.25">
      <c r="D4341"/>
    </row>
    <row r="4342" spans="4:4" x14ac:dyDescent="0.25">
      <c r="D4342"/>
    </row>
    <row r="4343" spans="4:4" x14ac:dyDescent="0.25">
      <c r="D4343"/>
    </row>
    <row r="4344" spans="4:4" x14ac:dyDescent="0.25">
      <c r="D4344"/>
    </row>
    <row r="4345" spans="4:4" x14ac:dyDescent="0.25">
      <c r="D4345"/>
    </row>
    <row r="4346" spans="4:4" x14ac:dyDescent="0.25">
      <c r="D4346"/>
    </row>
    <row r="4347" spans="4:4" x14ac:dyDescent="0.25">
      <c r="D4347"/>
    </row>
    <row r="4348" spans="4:4" x14ac:dyDescent="0.25">
      <c r="D4348"/>
    </row>
    <row r="4349" spans="4:4" x14ac:dyDescent="0.25">
      <c r="D4349"/>
    </row>
    <row r="4350" spans="4:4" x14ac:dyDescent="0.25">
      <c r="D4350"/>
    </row>
    <row r="4351" spans="4:4" x14ac:dyDescent="0.25">
      <c r="D4351"/>
    </row>
    <row r="4352" spans="4:4" x14ac:dyDescent="0.25">
      <c r="D4352"/>
    </row>
    <row r="4353" spans="4:4" x14ac:dyDescent="0.25">
      <c r="D4353"/>
    </row>
    <row r="4354" spans="4:4" x14ac:dyDescent="0.25">
      <c r="D4354"/>
    </row>
    <row r="4355" spans="4:4" x14ac:dyDescent="0.25">
      <c r="D4355"/>
    </row>
    <row r="4356" spans="4:4" x14ac:dyDescent="0.25">
      <c r="D4356"/>
    </row>
    <row r="4357" spans="4:4" x14ac:dyDescent="0.25">
      <c r="D4357"/>
    </row>
    <row r="4358" spans="4:4" x14ac:dyDescent="0.25">
      <c r="D4358"/>
    </row>
    <row r="4359" spans="4:4" x14ac:dyDescent="0.25">
      <c r="D4359"/>
    </row>
    <row r="4360" spans="4:4" x14ac:dyDescent="0.25">
      <c r="D4360"/>
    </row>
    <row r="4361" spans="4:4" x14ac:dyDescent="0.25">
      <c r="D4361"/>
    </row>
    <row r="4362" spans="4:4" x14ac:dyDescent="0.25">
      <c r="D4362"/>
    </row>
    <row r="4363" spans="4:4" x14ac:dyDescent="0.25">
      <c r="D4363"/>
    </row>
    <row r="4364" spans="4:4" x14ac:dyDescent="0.25">
      <c r="D4364"/>
    </row>
    <row r="4365" spans="4:4" x14ac:dyDescent="0.25">
      <c r="D4365"/>
    </row>
    <row r="4366" spans="4:4" x14ac:dyDescent="0.25">
      <c r="D4366"/>
    </row>
    <row r="4367" spans="4:4" x14ac:dyDescent="0.25">
      <c r="D4367"/>
    </row>
    <row r="4368" spans="4:4" x14ac:dyDescent="0.25">
      <c r="D4368"/>
    </row>
    <row r="4369" spans="4:4" x14ac:dyDescent="0.25">
      <c r="D4369"/>
    </row>
    <row r="4370" spans="4:4" x14ac:dyDescent="0.25">
      <c r="D4370"/>
    </row>
    <row r="4371" spans="4:4" x14ac:dyDescent="0.25">
      <c r="D4371"/>
    </row>
    <row r="4372" spans="4:4" x14ac:dyDescent="0.25">
      <c r="D4372"/>
    </row>
    <row r="4373" spans="4:4" x14ac:dyDescent="0.25">
      <c r="D4373"/>
    </row>
    <row r="4374" spans="4:4" x14ac:dyDescent="0.25">
      <c r="D4374"/>
    </row>
    <row r="4375" spans="4:4" x14ac:dyDescent="0.25">
      <c r="D4375"/>
    </row>
    <row r="4376" spans="4:4" x14ac:dyDescent="0.25">
      <c r="D4376"/>
    </row>
    <row r="4377" spans="4:4" x14ac:dyDescent="0.25">
      <c r="D4377"/>
    </row>
    <row r="4378" spans="4:4" x14ac:dyDescent="0.25">
      <c r="D4378"/>
    </row>
    <row r="4379" spans="4:4" x14ac:dyDescent="0.25">
      <c r="D4379"/>
    </row>
    <row r="4380" spans="4:4" x14ac:dyDescent="0.25">
      <c r="D4380"/>
    </row>
    <row r="4381" spans="4:4" x14ac:dyDescent="0.25">
      <c r="D4381"/>
    </row>
    <row r="4382" spans="4:4" x14ac:dyDescent="0.25">
      <c r="D4382"/>
    </row>
    <row r="4383" spans="4:4" x14ac:dyDescent="0.25">
      <c r="D4383"/>
    </row>
    <row r="4384" spans="4:4" x14ac:dyDescent="0.25">
      <c r="D4384"/>
    </row>
    <row r="4385" spans="4:4" x14ac:dyDescent="0.25">
      <c r="D4385"/>
    </row>
    <row r="4386" spans="4:4" x14ac:dyDescent="0.25">
      <c r="D4386"/>
    </row>
    <row r="4387" spans="4:4" x14ac:dyDescent="0.25">
      <c r="D4387"/>
    </row>
    <row r="4388" spans="4:4" x14ac:dyDescent="0.25">
      <c r="D4388"/>
    </row>
    <row r="4389" spans="4:4" x14ac:dyDescent="0.25">
      <c r="D4389"/>
    </row>
    <row r="4390" spans="4:4" x14ac:dyDescent="0.25">
      <c r="D4390"/>
    </row>
    <row r="4391" spans="4:4" x14ac:dyDescent="0.25">
      <c r="D4391"/>
    </row>
    <row r="4392" spans="4:4" x14ac:dyDescent="0.25">
      <c r="D4392"/>
    </row>
    <row r="4393" spans="4:4" x14ac:dyDescent="0.25">
      <c r="D4393"/>
    </row>
    <row r="4394" spans="4:4" x14ac:dyDescent="0.25">
      <c r="D4394"/>
    </row>
    <row r="4395" spans="4:4" x14ac:dyDescent="0.25">
      <c r="D4395"/>
    </row>
    <row r="4396" spans="4:4" x14ac:dyDescent="0.25">
      <c r="D4396"/>
    </row>
    <row r="4397" spans="4:4" x14ac:dyDescent="0.25">
      <c r="D4397"/>
    </row>
    <row r="4398" spans="4:4" x14ac:dyDescent="0.25">
      <c r="D4398"/>
    </row>
    <row r="4399" spans="4:4" x14ac:dyDescent="0.25">
      <c r="D4399"/>
    </row>
    <row r="4400" spans="4:4" x14ac:dyDescent="0.25">
      <c r="D4400"/>
    </row>
    <row r="4401" spans="4:4" x14ac:dyDescent="0.25">
      <c r="D4401"/>
    </row>
    <row r="4402" spans="4:4" x14ac:dyDescent="0.25">
      <c r="D4402"/>
    </row>
    <row r="4403" spans="4:4" x14ac:dyDescent="0.25">
      <c r="D4403"/>
    </row>
    <row r="4404" spans="4:4" x14ac:dyDescent="0.25">
      <c r="D4404"/>
    </row>
    <row r="4405" spans="4:4" x14ac:dyDescent="0.25">
      <c r="D4405"/>
    </row>
    <row r="4406" spans="4:4" x14ac:dyDescent="0.25">
      <c r="D4406"/>
    </row>
    <row r="4407" spans="4:4" x14ac:dyDescent="0.25">
      <c r="D4407"/>
    </row>
    <row r="4408" spans="4:4" x14ac:dyDescent="0.25">
      <c r="D4408"/>
    </row>
    <row r="4409" spans="4:4" x14ac:dyDescent="0.25">
      <c r="D4409"/>
    </row>
    <row r="4410" spans="4:4" x14ac:dyDescent="0.25">
      <c r="D4410"/>
    </row>
    <row r="4411" spans="4:4" x14ac:dyDescent="0.25">
      <c r="D4411"/>
    </row>
    <row r="4412" spans="4:4" x14ac:dyDescent="0.25">
      <c r="D4412"/>
    </row>
    <row r="4413" spans="4:4" x14ac:dyDescent="0.25">
      <c r="D4413"/>
    </row>
    <row r="4414" spans="4:4" x14ac:dyDescent="0.25">
      <c r="D4414"/>
    </row>
    <row r="4415" spans="4:4" x14ac:dyDescent="0.25">
      <c r="D4415"/>
    </row>
    <row r="4416" spans="4:4" x14ac:dyDescent="0.25">
      <c r="D4416"/>
    </row>
    <row r="4417" spans="4:4" x14ac:dyDescent="0.25">
      <c r="D4417"/>
    </row>
    <row r="4418" spans="4:4" x14ac:dyDescent="0.25">
      <c r="D4418"/>
    </row>
    <row r="4419" spans="4:4" x14ac:dyDescent="0.25">
      <c r="D4419"/>
    </row>
    <row r="4420" spans="4:4" x14ac:dyDescent="0.25">
      <c r="D4420"/>
    </row>
    <row r="4421" spans="4:4" x14ac:dyDescent="0.25">
      <c r="D4421"/>
    </row>
    <row r="4422" spans="4:4" x14ac:dyDescent="0.25">
      <c r="D4422"/>
    </row>
    <row r="4423" spans="4:4" x14ac:dyDescent="0.25">
      <c r="D4423"/>
    </row>
    <row r="4424" spans="4:4" x14ac:dyDescent="0.25">
      <c r="D4424"/>
    </row>
    <row r="4425" spans="4:4" x14ac:dyDescent="0.25">
      <c r="D4425"/>
    </row>
    <row r="4426" spans="4:4" x14ac:dyDescent="0.25">
      <c r="D4426"/>
    </row>
    <row r="4427" spans="4:4" x14ac:dyDescent="0.25">
      <c r="D4427"/>
    </row>
    <row r="4428" spans="4:4" x14ac:dyDescent="0.25">
      <c r="D4428"/>
    </row>
    <row r="4429" spans="4:4" x14ac:dyDescent="0.25">
      <c r="D4429"/>
    </row>
    <row r="4430" spans="4:4" x14ac:dyDescent="0.25">
      <c r="D4430"/>
    </row>
    <row r="4431" spans="4:4" x14ac:dyDescent="0.25">
      <c r="D4431"/>
    </row>
    <row r="4432" spans="4:4" x14ac:dyDescent="0.25">
      <c r="D4432"/>
    </row>
    <row r="4433" spans="4:4" x14ac:dyDescent="0.25">
      <c r="D4433"/>
    </row>
    <row r="4434" spans="4:4" x14ac:dyDescent="0.25">
      <c r="D4434"/>
    </row>
    <row r="4435" spans="4:4" x14ac:dyDescent="0.25">
      <c r="D4435"/>
    </row>
    <row r="4436" spans="4:4" x14ac:dyDescent="0.25">
      <c r="D4436"/>
    </row>
    <row r="4437" spans="4:4" x14ac:dyDescent="0.25">
      <c r="D4437"/>
    </row>
    <row r="4438" spans="4:4" x14ac:dyDescent="0.25">
      <c r="D4438"/>
    </row>
    <row r="4439" spans="4:4" x14ac:dyDescent="0.25">
      <c r="D4439"/>
    </row>
    <row r="4440" spans="4:4" x14ac:dyDescent="0.25">
      <c r="D4440"/>
    </row>
    <row r="4441" spans="4:4" x14ac:dyDescent="0.25">
      <c r="D4441"/>
    </row>
    <row r="4442" spans="4:4" x14ac:dyDescent="0.25">
      <c r="D4442"/>
    </row>
    <row r="4443" spans="4:4" x14ac:dyDescent="0.25">
      <c r="D4443"/>
    </row>
    <row r="4444" spans="4:4" x14ac:dyDescent="0.25">
      <c r="D4444"/>
    </row>
    <row r="4445" spans="4:4" x14ac:dyDescent="0.25">
      <c r="D4445"/>
    </row>
    <row r="4446" spans="4:4" x14ac:dyDescent="0.25">
      <c r="D4446"/>
    </row>
    <row r="4447" spans="4:4" x14ac:dyDescent="0.25">
      <c r="D4447"/>
    </row>
    <row r="4448" spans="4:4" x14ac:dyDescent="0.25">
      <c r="D4448"/>
    </row>
    <row r="4449" spans="4:4" x14ac:dyDescent="0.25">
      <c r="D4449"/>
    </row>
    <row r="4450" spans="4:4" x14ac:dyDescent="0.25">
      <c r="D4450"/>
    </row>
    <row r="4451" spans="4:4" x14ac:dyDescent="0.25">
      <c r="D4451"/>
    </row>
    <row r="4452" spans="4:4" x14ac:dyDescent="0.25">
      <c r="D4452"/>
    </row>
    <row r="4453" spans="4:4" x14ac:dyDescent="0.25">
      <c r="D4453"/>
    </row>
    <row r="4454" spans="4:4" x14ac:dyDescent="0.25">
      <c r="D4454"/>
    </row>
    <row r="4455" spans="4:4" x14ac:dyDescent="0.25">
      <c r="D4455"/>
    </row>
    <row r="4456" spans="4:4" x14ac:dyDescent="0.25">
      <c r="D4456"/>
    </row>
    <row r="4457" spans="4:4" x14ac:dyDescent="0.25">
      <c r="D4457"/>
    </row>
    <row r="4458" spans="4:4" x14ac:dyDescent="0.25">
      <c r="D4458"/>
    </row>
    <row r="4459" spans="4:4" x14ac:dyDescent="0.25">
      <c r="D4459"/>
    </row>
    <row r="4460" spans="4:4" x14ac:dyDescent="0.25">
      <c r="D4460"/>
    </row>
    <row r="4461" spans="4:4" x14ac:dyDescent="0.25">
      <c r="D4461"/>
    </row>
    <row r="4462" spans="4:4" x14ac:dyDescent="0.25">
      <c r="D4462"/>
    </row>
    <row r="4463" spans="4:4" x14ac:dyDescent="0.25">
      <c r="D4463"/>
    </row>
    <row r="4464" spans="4:4" x14ac:dyDescent="0.25">
      <c r="D4464"/>
    </row>
    <row r="4465" spans="4:4" x14ac:dyDescent="0.25">
      <c r="D4465"/>
    </row>
    <row r="4466" spans="4:4" x14ac:dyDescent="0.25">
      <c r="D4466"/>
    </row>
    <row r="4467" spans="4:4" x14ac:dyDescent="0.25">
      <c r="D4467"/>
    </row>
    <row r="4468" spans="4:4" x14ac:dyDescent="0.25">
      <c r="D4468"/>
    </row>
    <row r="4469" spans="4:4" x14ac:dyDescent="0.25">
      <c r="D4469"/>
    </row>
    <row r="4470" spans="4:4" x14ac:dyDescent="0.25">
      <c r="D4470"/>
    </row>
    <row r="4471" spans="4:4" x14ac:dyDescent="0.25">
      <c r="D4471"/>
    </row>
    <row r="4472" spans="4:4" x14ac:dyDescent="0.25">
      <c r="D4472"/>
    </row>
    <row r="4473" spans="4:4" x14ac:dyDescent="0.25">
      <c r="D4473"/>
    </row>
    <row r="4474" spans="4:4" x14ac:dyDescent="0.25">
      <c r="D4474"/>
    </row>
    <row r="4475" spans="4:4" x14ac:dyDescent="0.25">
      <c r="D4475"/>
    </row>
    <row r="4476" spans="4:4" x14ac:dyDescent="0.25">
      <c r="D4476"/>
    </row>
    <row r="4477" spans="4:4" x14ac:dyDescent="0.25">
      <c r="D4477"/>
    </row>
    <row r="4478" spans="4:4" x14ac:dyDescent="0.25">
      <c r="D4478"/>
    </row>
    <row r="4479" spans="4:4" x14ac:dyDescent="0.25">
      <c r="D4479"/>
    </row>
    <row r="4480" spans="4:4" x14ac:dyDescent="0.25">
      <c r="D4480"/>
    </row>
    <row r="4481" spans="4:4" x14ac:dyDescent="0.25">
      <c r="D4481"/>
    </row>
    <row r="4482" spans="4:4" x14ac:dyDescent="0.25">
      <c r="D4482"/>
    </row>
    <row r="4483" spans="4:4" x14ac:dyDescent="0.25">
      <c r="D4483"/>
    </row>
    <row r="4484" spans="4:4" x14ac:dyDescent="0.25">
      <c r="D4484"/>
    </row>
    <row r="4485" spans="4:4" x14ac:dyDescent="0.25">
      <c r="D4485"/>
    </row>
    <row r="4486" spans="4:4" x14ac:dyDescent="0.25">
      <c r="D4486"/>
    </row>
    <row r="4487" spans="4:4" x14ac:dyDescent="0.25">
      <c r="D4487"/>
    </row>
    <row r="4488" spans="4:4" x14ac:dyDescent="0.25">
      <c r="D4488"/>
    </row>
    <row r="4489" spans="4:4" x14ac:dyDescent="0.25">
      <c r="D4489"/>
    </row>
    <row r="4490" spans="4:4" x14ac:dyDescent="0.25">
      <c r="D4490"/>
    </row>
    <row r="4491" spans="4:4" x14ac:dyDescent="0.25">
      <c r="D4491"/>
    </row>
    <row r="4492" spans="4:4" x14ac:dyDescent="0.25">
      <c r="D4492"/>
    </row>
    <row r="4493" spans="4:4" x14ac:dyDescent="0.25">
      <c r="D4493"/>
    </row>
    <row r="4494" spans="4:4" x14ac:dyDescent="0.25">
      <c r="D4494"/>
    </row>
    <row r="4495" spans="4:4" x14ac:dyDescent="0.25">
      <c r="D4495"/>
    </row>
    <row r="4496" spans="4:4" x14ac:dyDescent="0.25">
      <c r="D4496"/>
    </row>
    <row r="4497" spans="4:4" x14ac:dyDescent="0.25">
      <c r="D4497"/>
    </row>
    <row r="4498" spans="4:4" x14ac:dyDescent="0.25">
      <c r="D4498"/>
    </row>
    <row r="4499" spans="4:4" x14ac:dyDescent="0.25">
      <c r="D4499"/>
    </row>
    <row r="4500" spans="4:4" x14ac:dyDescent="0.25">
      <c r="D4500"/>
    </row>
    <row r="4501" spans="4:4" x14ac:dyDescent="0.25">
      <c r="D4501"/>
    </row>
    <row r="4502" spans="4:4" x14ac:dyDescent="0.25">
      <c r="D4502"/>
    </row>
    <row r="4503" spans="4:4" x14ac:dyDescent="0.25">
      <c r="D4503"/>
    </row>
    <row r="4504" spans="4:4" x14ac:dyDescent="0.25">
      <c r="D4504"/>
    </row>
    <row r="4505" spans="4:4" x14ac:dyDescent="0.25">
      <c r="D4505"/>
    </row>
    <row r="4506" spans="4:4" x14ac:dyDescent="0.25">
      <c r="D4506"/>
    </row>
    <row r="4507" spans="4:4" x14ac:dyDescent="0.25">
      <c r="D4507"/>
    </row>
    <row r="4508" spans="4:4" x14ac:dyDescent="0.25">
      <c r="D4508"/>
    </row>
    <row r="4509" spans="4:4" x14ac:dyDescent="0.25">
      <c r="D4509"/>
    </row>
    <row r="4510" spans="4:4" x14ac:dyDescent="0.25">
      <c r="D4510"/>
    </row>
    <row r="4511" spans="4:4" x14ac:dyDescent="0.25">
      <c r="D4511"/>
    </row>
    <row r="4512" spans="4:4" x14ac:dyDescent="0.25">
      <c r="D4512"/>
    </row>
    <row r="4513" spans="4:4" x14ac:dyDescent="0.25">
      <c r="D4513"/>
    </row>
    <row r="4514" spans="4:4" x14ac:dyDescent="0.25">
      <c r="D4514"/>
    </row>
    <row r="4515" spans="4:4" x14ac:dyDescent="0.25">
      <c r="D4515"/>
    </row>
    <row r="4516" spans="4:4" x14ac:dyDescent="0.25">
      <c r="D4516"/>
    </row>
    <row r="4517" spans="4:4" x14ac:dyDescent="0.25">
      <c r="D4517"/>
    </row>
    <row r="4518" spans="4:4" x14ac:dyDescent="0.25">
      <c r="D4518"/>
    </row>
    <row r="4519" spans="4:4" x14ac:dyDescent="0.25">
      <c r="D4519"/>
    </row>
    <row r="4520" spans="4:4" x14ac:dyDescent="0.25">
      <c r="D4520"/>
    </row>
    <row r="4521" spans="4:4" x14ac:dyDescent="0.25">
      <c r="D4521"/>
    </row>
    <row r="4522" spans="4:4" x14ac:dyDescent="0.25">
      <c r="D4522"/>
    </row>
    <row r="4523" spans="4:4" x14ac:dyDescent="0.25">
      <c r="D4523"/>
    </row>
    <row r="4524" spans="4:4" x14ac:dyDescent="0.25">
      <c r="D4524"/>
    </row>
    <row r="4525" spans="4:4" x14ac:dyDescent="0.25">
      <c r="D4525"/>
    </row>
    <row r="4526" spans="4:4" x14ac:dyDescent="0.25">
      <c r="D4526"/>
    </row>
    <row r="4527" spans="4:4" x14ac:dyDescent="0.25">
      <c r="D4527"/>
    </row>
    <row r="4528" spans="4:4" x14ac:dyDescent="0.25">
      <c r="D4528"/>
    </row>
    <row r="4529" spans="4:4" x14ac:dyDescent="0.25">
      <c r="D4529"/>
    </row>
    <row r="4530" spans="4:4" x14ac:dyDescent="0.25">
      <c r="D4530"/>
    </row>
    <row r="4531" spans="4:4" x14ac:dyDescent="0.25">
      <c r="D4531"/>
    </row>
    <row r="4532" spans="4:4" x14ac:dyDescent="0.25">
      <c r="D4532"/>
    </row>
    <row r="4533" spans="4:4" x14ac:dyDescent="0.25">
      <c r="D4533"/>
    </row>
    <row r="4534" spans="4:4" x14ac:dyDescent="0.25">
      <c r="D4534"/>
    </row>
    <row r="4535" spans="4:4" x14ac:dyDescent="0.25">
      <c r="D4535"/>
    </row>
    <row r="4536" spans="4:4" x14ac:dyDescent="0.25">
      <c r="D4536"/>
    </row>
    <row r="4537" spans="4:4" x14ac:dyDescent="0.25">
      <c r="D4537"/>
    </row>
    <row r="4538" spans="4:4" x14ac:dyDescent="0.25">
      <c r="D4538"/>
    </row>
    <row r="4539" spans="4:4" x14ac:dyDescent="0.25">
      <c r="D4539"/>
    </row>
    <row r="4540" spans="4:4" x14ac:dyDescent="0.25">
      <c r="D4540"/>
    </row>
    <row r="4541" spans="4:4" x14ac:dyDescent="0.25">
      <c r="D4541"/>
    </row>
    <row r="4542" spans="4:4" x14ac:dyDescent="0.25">
      <c r="D4542"/>
    </row>
    <row r="4543" spans="4:4" x14ac:dyDescent="0.25">
      <c r="D4543"/>
    </row>
    <row r="4544" spans="4:4" x14ac:dyDescent="0.25">
      <c r="D4544"/>
    </row>
    <row r="4545" spans="4:4" x14ac:dyDescent="0.25">
      <c r="D4545"/>
    </row>
    <row r="4546" spans="4:4" x14ac:dyDescent="0.25">
      <c r="D4546"/>
    </row>
    <row r="4547" spans="4:4" x14ac:dyDescent="0.25">
      <c r="D4547"/>
    </row>
    <row r="4548" spans="4:4" x14ac:dyDescent="0.25">
      <c r="D4548"/>
    </row>
    <row r="4549" spans="4:4" x14ac:dyDescent="0.25">
      <c r="D4549"/>
    </row>
    <row r="4550" spans="4:4" x14ac:dyDescent="0.25">
      <c r="D4550"/>
    </row>
    <row r="4551" spans="4:4" x14ac:dyDescent="0.25">
      <c r="D4551"/>
    </row>
    <row r="4552" spans="4:4" x14ac:dyDescent="0.25">
      <c r="D4552"/>
    </row>
    <row r="4553" spans="4:4" x14ac:dyDescent="0.25">
      <c r="D4553"/>
    </row>
    <row r="4554" spans="4:4" x14ac:dyDescent="0.25">
      <c r="D4554"/>
    </row>
    <row r="4555" spans="4:4" x14ac:dyDescent="0.25">
      <c r="D4555"/>
    </row>
    <row r="4556" spans="4:4" x14ac:dyDescent="0.25">
      <c r="D4556"/>
    </row>
    <row r="4557" spans="4:4" x14ac:dyDescent="0.25">
      <c r="D4557"/>
    </row>
    <row r="4558" spans="4:4" x14ac:dyDescent="0.25">
      <c r="D4558"/>
    </row>
    <row r="4559" spans="4:4" x14ac:dyDescent="0.25">
      <c r="D4559"/>
    </row>
    <row r="4560" spans="4:4" x14ac:dyDescent="0.25">
      <c r="D4560"/>
    </row>
    <row r="4561" spans="4:4" x14ac:dyDescent="0.25">
      <c r="D4561"/>
    </row>
    <row r="4562" spans="4:4" x14ac:dyDescent="0.25">
      <c r="D4562"/>
    </row>
    <row r="4563" spans="4:4" x14ac:dyDescent="0.25">
      <c r="D4563"/>
    </row>
    <row r="4564" spans="4:4" x14ac:dyDescent="0.25">
      <c r="D4564"/>
    </row>
    <row r="4565" spans="4:4" x14ac:dyDescent="0.25">
      <c r="D4565"/>
    </row>
    <row r="4566" spans="4:4" x14ac:dyDescent="0.25">
      <c r="D4566"/>
    </row>
    <row r="4567" spans="4:4" x14ac:dyDescent="0.25">
      <c r="D4567"/>
    </row>
    <row r="4568" spans="4:4" x14ac:dyDescent="0.25">
      <c r="D4568"/>
    </row>
    <row r="4569" spans="4:4" x14ac:dyDescent="0.25">
      <c r="D4569"/>
    </row>
    <row r="4570" spans="4:4" x14ac:dyDescent="0.25">
      <c r="D4570"/>
    </row>
    <row r="4571" spans="4:4" x14ac:dyDescent="0.25">
      <c r="D4571"/>
    </row>
    <row r="4572" spans="4:4" x14ac:dyDescent="0.25">
      <c r="D4572"/>
    </row>
    <row r="4573" spans="4:4" x14ac:dyDescent="0.25">
      <c r="D4573"/>
    </row>
    <row r="4574" spans="4:4" x14ac:dyDescent="0.25">
      <c r="D4574"/>
    </row>
    <row r="4575" spans="4:4" x14ac:dyDescent="0.25">
      <c r="D4575"/>
    </row>
    <row r="4576" spans="4:4" x14ac:dyDescent="0.25">
      <c r="D4576"/>
    </row>
    <row r="4577" spans="4:4" x14ac:dyDescent="0.25">
      <c r="D4577"/>
    </row>
    <row r="4578" spans="4:4" x14ac:dyDescent="0.25">
      <c r="D4578"/>
    </row>
    <row r="4579" spans="4:4" x14ac:dyDescent="0.25">
      <c r="D4579"/>
    </row>
    <row r="4580" spans="4:4" x14ac:dyDescent="0.25">
      <c r="D4580"/>
    </row>
    <row r="4581" spans="4:4" x14ac:dyDescent="0.25">
      <c r="D4581"/>
    </row>
    <row r="4582" spans="4:4" x14ac:dyDescent="0.25">
      <c r="D4582"/>
    </row>
    <row r="4583" spans="4:4" x14ac:dyDescent="0.25">
      <c r="D4583"/>
    </row>
    <row r="4584" spans="4:4" x14ac:dyDescent="0.25">
      <c r="D4584"/>
    </row>
    <row r="4585" spans="4:4" x14ac:dyDescent="0.25">
      <c r="D4585"/>
    </row>
    <row r="4586" spans="4:4" x14ac:dyDescent="0.25">
      <c r="D4586"/>
    </row>
    <row r="4587" spans="4:4" x14ac:dyDescent="0.25">
      <c r="D4587"/>
    </row>
    <row r="4588" spans="4:4" x14ac:dyDescent="0.25">
      <c r="D4588"/>
    </row>
    <row r="4589" spans="4:4" x14ac:dyDescent="0.25">
      <c r="D4589"/>
    </row>
    <row r="4590" spans="4:4" x14ac:dyDescent="0.25">
      <c r="D4590"/>
    </row>
    <row r="4591" spans="4:4" x14ac:dyDescent="0.25">
      <c r="D4591"/>
    </row>
    <row r="4592" spans="4:4" x14ac:dyDescent="0.25">
      <c r="D4592"/>
    </row>
    <row r="4593" spans="4:4" x14ac:dyDescent="0.25">
      <c r="D4593"/>
    </row>
    <row r="4594" spans="4:4" x14ac:dyDescent="0.25">
      <c r="D4594"/>
    </row>
    <row r="4595" spans="4:4" x14ac:dyDescent="0.25">
      <c r="D4595"/>
    </row>
    <row r="4596" spans="4:4" x14ac:dyDescent="0.25">
      <c r="D4596"/>
    </row>
    <row r="4597" spans="4:4" x14ac:dyDescent="0.25">
      <c r="D4597"/>
    </row>
    <row r="4598" spans="4:4" x14ac:dyDescent="0.25">
      <c r="D4598"/>
    </row>
    <row r="4599" spans="4:4" x14ac:dyDescent="0.25">
      <c r="D4599"/>
    </row>
    <row r="4600" spans="4:4" x14ac:dyDescent="0.25">
      <c r="D4600"/>
    </row>
    <row r="4601" spans="4:4" x14ac:dyDescent="0.25">
      <c r="D4601"/>
    </row>
    <row r="4602" spans="4:4" x14ac:dyDescent="0.25">
      <c r="D4602"/>
    </row>
    <row r="4603" spans="4:4" x14ac:dyDescent="0.25">
      <c r="D4603"/>
    </row>
    <row r="4604" spans="4:4" x14ac:dyDescent="0.25">
      <c r="D4604"/>
    </row>
    <row r="4605" spans="4:4" x14ac:dyDescent="0.25">
      <c r="D4605"/>
    </row>
    <row r="4606" spans="4:4" x14ac:dyDescent="0.25">
      <c r="D4606"/>
    </row>
    <row r="4607" spans="4:4" x14ac:dyDescent="0.25">
      <c r="D4607"/>
    </row>
    <row r="4608" spans="4:4" x14ac:dyDescent="0.25">
      <c r="D4608"/>
    </row>
    <row r="4609" spans="4:4" x14ac:dyDescent="0.25">
      <c r="D4609"/>
    </row>
    <row r="4610" spans="4:4" x14ac:dyDescent="0.25">
      <c r="D4610"/>
    </row>
    <row r="4611" spans="4:4" x14ac:dyDescent="0.25">
      <c r="D4611"/>
    </row>
    <row r="4612" spans="4:4" x14ac:dyDescent="0.25">
      <c r="D4612"/>
    </row>
    <row r="4613" spans="4:4" x14ac:dyDescent="0.25">
      <c r="D4613"/>
    </row>
    <row r="4614" spans="4:4" x14ac:dyDescent="0.25">
      <c r="D4614"/>
    </row>
    <row r="4615" spans="4:4" x14ac:dyDescent="0.25">
      <c r="D4615"/>
    </row>
    <row r="4616" spans="4:4" x14ac:dyDescent="0.25">
      <c r="D4616"/>
    </row>
    <row r="4617" spans="4:4" x14ac:dyDescent="0.25">
      <c r="D4617"/>
    </row>
    <row r="4618" spans="4:4" x14ac:dyDescent="0.25">
      <c r="D4618"/>
    </row>
    <row r="4619" spans="4:4" x14ac:dyDescent="0.25">
      <c r="D4619"/>
    </row>
    <row r="4620" spans="4:4" x14ac:dyDescent="0.25">
      <c r="D4620"/>
    </row>
    <row r="4621" spans="4:4" x14ac:dyDescent="0.25">
      <c r="D4621"/>
    </row>
    <row r="4622" spans="4:4" x14ac:dyDescent="0.25">
      <c r="D4622"/>
    </row>
    <row r="4623" spans="4:4" x14ac:dyDescent="0.25">
      <c r="D4623"/>
    </row>
    <row r="4624" spans="4:4" x14ac:dyDescent="0.25">
      <c r="D4624"/>
    </row>
    <row r="4625" spans="4:4" x14ac:dyDescent="0.25">
      <c r="D4625"/>
    </row>
    <row r="4626" spans="4:4" x14ac:dyDescent="0.25">
      <c r="D4626"/>
    </row>
    <row r="4627" spans="4:4" x14ac:dyDescent="0.25">
      <c r="D4627"/>
    </row>
    <row r="4628" spans="4:4" x14ac:dyDescent="0.25">
      <c r="D4628"/>
    </row>
    <row r="4629" spans="4:4" x14ac:dyDescent="0.25">
      <c r="D4629"/>
    </row>
    <row r="4630" spans="4:4" x14ac:dyDescent="0.25">
      <c r="D4630"/>
    </row>
    <row r="4631" spans="4:4" x14ac:dyDescent="0.25">
      <c r="D4631"/>
    </row>
    <row r="4632" spans="4:4" x14ac:dyDescent="0.25">
      <c r="D4632"/>
    </row>
    <row r="4633" spans="4:4" x14ac:dyDescent="0.25">
      <c r="D4633"/>
    </row>
    <row r="4634" spans="4:4" x14ac:dyDescent="0.25">
      <c r="D4634"/>
    </row>
    <row r="4635" spans="4:4" x14ac:dyDescent="0.25">
      <c r="D4635"/>
    </row>
    <row r="4636" spans="4:4" x14ac:dyDescent="0.25">
      <c r="D4636"/>
    </row>
    <row r="4637" spans="4:4" x14ac:dyDescent="0.25">
      <c r="D4637"/>
    </row>
    <row r="4638" spans="4:4" x14ac:dyDescent="0.25">
      <c r="D4638"/>
    </row>
    <row r="4639" spans="4:4" x14ac:dyDescent="0.25">
      <c r="D4639"/>
    </row>
    <row r="4640" spans="4:4" x14ac:dyDescent="0.25">
      <c r="D4640"/>
    </row>
    <row r="4641" spans="4:4" x14ac:dyDescent="0.25">
      <c r="D4641"/>
    </row>
    <row r="4642" spans="4:4" x14ac:dyDescent="0.25">
      <c r="D4642"/>
    </row>
    <row r="4643" spans="4:4" x14ac:dyDescent="0.25">
      <c r="D4643"/>
    </row>
    <row r="4644" spans="4:4" x14ac:dyDescent="0.25">
      <c r="D4644"/>
    </row>
    <row r="4645" spans="4:4" x14ac:dyDescent="0.25">
      <c r="D4645"/>
    </row>
    <row r="4646" spans="4:4" x14ac:dyDescent="0.25">
      <c r="D4646"/>
    </row>
    <row r="4647" spans="4:4" x14ac:dyDescent="0.25">
      <c r="D4647"/>
    </row>
    <row r="4648" spans="4:4" x14ac:dyDescent="0.25">
      <c r="D4648"/>
    </row>
    <row r="4649" spans="4:4" x14ac:dyDescent="0.25">
      <c r="D4649"/>
    </row>
    <row r="4650" spans="4:4" x14ac:dyDescent="0.25">
      <c r="D4650"/>
    </row>
    <row r="4651" spans="4:4" x14ac:dyDescent="0.25">
      <c r="D4651"/>
    </row>
    <row r="4652" spans="4:4" x14ac:dyDescent="0.25">
      <c r="D4652"/>
    </row>
    <row r="4653" spans="4:4" x14ac:dyDescent="0.25">
      <c r="D4653"/>
    </row>
    <row r="4654" spans="4:4" x14ac:dyDescent="0.25">
      <c r="D4654"/>
    </row>
    <row r="4655" spans="4:4" x14ac:dyDescent="0.25">
      <c r="D4655"/>
    </row>
    <row r="4656" spans="4:4" x14ac:dyDescent="0.25">
      <c r="D4656"/>
    </row>
    <row r="4657" spans="4:4" x14ac:dyDescent="0.25">
      <c r="D4657"/>
    </row>
    <row r="4658" spans="4:4" x14ac:dyDescent="0.25">
      <c r="D4658"/>
    </row>
    <row r="4659" spans="4:4" x14ac:dyDescent="0.25">
      <c r="D4659"/>
    </row>
    <row r="4660" spans="4:4" x14ac:dyDescent="0.25">
      <c r="D4660"/>
    </row>
    <row r="4661" spans="4:4" x14ac:dyDescent="0.25">
      <c r="D4661"/>
    </row>
    <row r="4662" spans="4:4" x14ac:dyDescent="0.25">
      <c r="D4662"/>
    </row>
    <row r="4663" spans="4:4" x14ac:dyDescent="0.25">
      <c r="D4663"/>
    </row>
    <row r="4664" spans="4:4" x14ac:dyDescent="0.25">
      <c r="D4664"/>
    </row>
    <row r="4665" spans="4:4" x14ac:dyDescent="0.25">
      <c r="D4665"/>
    </row>
    <row r="4666" spans="4:4" x14ac:dyDescent="0.25">
      <c r="D4666"/>
    </row>
    <row r="4667" spans="4:4" x14ac:dyDescent="0.25">
      <c r="D4667"/>
    </row>
    <row r="4668" spans="4:4" x14ac:dyDescent="0.25">
      <c r="D4668"/>
    </row>
    <row r="4669" spans="4:4" x14ac:dyDescent="0.25">
      <c r="D4669"/>
    </row>
    <row r="4670" spans="4:4" x14ac:dyDescent="0.25">
      <c r="D4670"/>
    </row>
    <row r="4671" spans="4:4" x14ac:dyDescent="0.25">
      <c r="D4671"/>
    </row>
    <row r="4672" spans="4:4" x14ac:dyDescent="0.25">
      <c r="D4672"/>
    </row>
    <row r="4673" spans="4:4" x14ac:dyDescent="0.25">
      <c r="D4673"/>
    </row>
    <row r="4674" spans="4:4" x14ac:dyDescent="0.25">
      <c r="D4674"/>
    </row>
    <row r="4675" spans="4:4" x14ac:dyDescent="0.25">
      <c r="D4675"/>
    </row>
    <row r="4676" spans="4:4" x14ac:dyDescent="0.25">
      <c r="D4676"/>
    </row>
    <row r="4677" spans="4:4" x14ac:dyDescent="0.25">
      <c r="D4677"/>
    </row>
    <row r="4678" spans="4:4" x14ac:dyDescent="0.25">
      <c r="D4678"/>
    </row>
    <row r="4679" spans="4:4" x14ac:dyDescent="0.25">
      <c r="D4679"/>
    </row>
    <row r="4680" spans="4:4" x14ac:dyDescent="0.25">
      <c r="D4680"/>
    </row>
    <row r="4681" spans="4:4" x14ac:dyDescent="0.25">
      <c r="D4681"/>
    </row>
    <row r="4682" spans="4:4" x14ac:dyDescent="0.25">
      <c r="D4682"/>
    </row>
    <row r="4683" spans="4:4" x14ac:dyDescent="0.25">
      <c r="D4683"/>
    </row>
    <row r="4684" spans="4:4" x14ac:dyDescent="0.25">
      <c r="D4684"/>
    </row>
    <row r="4685" spans="4:4" x14ac:dyDescent="0.25">
      <c r="D4685"/>
    </row>
    <row r="4686" spans="4:4" x14ac:dyDescent="0.25">
      <c r="D4686"/>
    </row>
    <row r="4687" spans="4:4" x14ac:dyDescent="0.25">
      <c r="D4687"/>
    </row>
    <row r="4688" spans="4:4" x14ac:dyDescent="0.25">
      <c r="D4688"/>
    </row>
    <row r="4689" spans="4:4" x14ac:dyDescent="0.25">
      <c r="D4689"/>
    </row>
    <row r="4690" spans="4:4" x14ac:dyDescent="0.25">
      <c r="D4690"/>
    </row>
    <row r="4691" spans="4:4" x14ac:dyDescent="0.25">
      <c r="D4691"/>
    </row>
    <row r="4692" spans="4:4" x14ac:dyDescent="0.25">
      <c r="D4692"/>
    </row>
    <row r="4693" spans="4:4" x14ac:dyDescent="0.25">
      <c r="D4693"/>
    </row>
    <row r="4694" spans="4:4" x14ac:dyDescent="0.25">
      <c r="D4694"/>
    </row>
    <row r="4695" spans="4:4" x14ac:dyDescent="0.25">
      <c r="D4695"/>
    </row>
    <row r="4696" spans="4:4" x14ac:dyDescent="0.25">
      <c r="D4696"/>
    </row>
    <row r="4697" spans="4:4" x14ac:dyDescent="0.25">
      <c r="D4697"/>
    </row>
    <row r="4698" spans="4:4" x14ac:dyDescent="0.25">
      <c r="D4698"/>
    </row>
    <row r="4699" spans="4:4" x14ac:dyDescent="0.25">
      <c r="D4699"/>
    </row>
    <row r="4700" spans="4:4" x14ac:dyDescent="0.25">
      <c r="D4700"/>
    </row>
    <row r="4701" spans="4:4" x14ac:dyDescent="0.25">
      <c r="D4701"/>
    </row>
    <row r="4702" spans="4:4" x14ac:dyDescent="0.25">
      <c r="D4702"/>
    </row>
    <row r="4703" spans="4:4" x14ac:dyDescent="0.25">
      <c r="D4703"/>
    </row>
    <row r="4704" spans="4:4" x14ac:dyDescent="0.25">
      <c r="D4704"/>
    </row>
    <row r="4705" spans="4:4" x14ac:dyDescent="0.25">
      <c r="D4705"/>
    </row>
    <row r="4706" spans="4:4" x14ac:dyDescent="0.25">
      <c r="D4706"/>
    </row>
    <row r="4707" spans="4:4" x14ac:dyDescent="0.25">
      <c r="D4707"/>
    </row>
    <row r="4708" spans="4:4" x14ac:dyDescent="0.25">
      <c r="D4708"/>
    </row>
    <row r="4709" spans="4:4" x14ac:dyDescent="0.25">
      <c r="D4709"/>
    </row>
    <row r="4710" spans="4:4" x14ac:dyDescent="0.25">
      <c r="D4710"/>
    </row>
    <row r="4711" spans="4:4" x14ac:dyDescent="0.25">
      <c r="D4711"/>
    </row>
    <row r="4712" spans="4:4" x14ac:dyDescent="0.25">
      <c r="D4712"/>
    </row>
    <row r="4713" spans="4:4" x14ac:dyDescent="0.25">
      <c r="D4713"/>
    </row>
    <row r="4714" spans="4:4" x14ac:dyDescent="0.25">
      <c r="D4714"/>
    </row>
    <row r="4715" spans="4:4" x14ac:dyDescent="0.25">
      <c r="D4715"/>
    </row>
    <row r="4716" spans="4:4" x14ac:dyDescent="0.25">
      <c r="D4716"/>
    </row>
    <row r="4717" spans="4:4" x14ac:dyDescent="0.25">
      <c r="D4717"/>
    </row>
    <row r="4718" spans="4:4" x14ac:dyDescent="0.25">
      <c r="D4718"/>
    </row>
    <row r="4719" spans="4:4" x14ac:dyDescent="0.25">
      <c r="D4719"/>
    </row>
    <row r="4720" spans="4:4" x14ac:dyDescent="0.25">
      <c r="D4720"/>
    </row>
    <row r="4721" spans="4:4" x14ac:dyDescent="0.25">
      <c r="D4721"/>
    </row>
    <row r="4722" spans="4:4" x14ac:dyDescent="0.25">
      <c r="D4722"/>
    </row>
    <row r="4723" spans="4:4" x14ac:dyDescent="0.25">
      <c r="D4723"/>
    </row>
    <row r="4724" spans="4:4" x14ac:dyDescent="0.25">
      <c r="D4724"/>
    </row>
    <row r="4725" spans="4:4" x14ac:dyDescent="0.25">
      <c r="D4725"/>
    </row>
    <row r="4726" spans="4:4" x14ac:dyDescent="0.25">
      <c r="D4726"/>
    </row>
    <row r="4727" spans="4:4" x14ac:dyDescent="0.25">
      <c r="D4727"/>
    </row>
    <row r="4728" spans="4:4" x14ac:dyDescent="0.25">
      <c r="D4728"/>
    </row>
    <row r="4729" spans="4:4" x14ac:dyDescent="0.25">
      <c r="D4729"/>
    </row>
    <row r="4730" spans="4:4" x14ac:dyDescent="0.25">
      <c r="D4730"/>
    </row>
    <row r="4731" spans="4:4" x14ac:dyDescent="0.25">
      <c r="D4731"/>
    </row>
    <row r="4732" spans="4:4" x14ac:dyDescent="0.25">
      <c r="D4732"/>
    </row>
    <row r="4733" spans="4:4" x14ac:dyDescent="0.25">
      <c r="D4733"/>
    </row>
    <row r="4734" spans="4:4" x14ac:dyDescent="0.25">
      <c r="D4734"/>
    </row>
    <row r="4735" spans="4:4" x14ac:dyDescent="0.25">
      <c r="D4735"/>
    </row>
    <row r="4736" spans="4:4" x14ac:dyDescent="0.25">
      <c r="D4736"/>
    </row>
    <row r="4737" spans="4:4" x14ac:dyDescent="0.25">
      <c r="D4737"/>
    </row>
    <row r="4738" spans="4:4" x14ac:dyDescent="0.25">
      <c r="D4738"/>
    </row>
    <row r="4739" spans="4:4" x14ac:dyDescent="0.25">
      <c r="D4739"/>
    </row>
    <row r="4740" spans="4:4" x14ac:dyDescent="0.25">
      <c r="D4740"/>
    </row>
    <row r="4741" spans="4:4" x14ac:dyDescent="0.25">
      <c r="D4741"/>
    </row>
    <row r="4742" spans="4:4" x14ac:dyDescent="0.25">
      <c r="D4742"/>
    </row>
    <row r="4743" spans="4:4" x14ac:dyDescent="0.25">
      <c r="D4743"/>
    </row>
    <row r="4744" spans="4:4" x14ac:dyDescent="0.25">
      <c r="D4744"/>
    </row>
    <row r="4745" spans="4:4" x14ac:dyDescent="0.25">
      <c r="D4745"/>
    </row>
    <row r="4746" spans="4:4" x14ac:dyDescent="0.25">
      <c r="D4746"/>
    </row>
    <row r="4747" spans="4:4" x14ac:dyDescent="0.25">
      <c r="D4747"/>
    </row>
    <row r="4748" spans="4:4" x14ac:dyDescent="0.25">
      <c r="D4748"/>
    </row>
    <row r="4749" spans="4:4" x14ac:dyDescent="0.25">
      <c r="D4749"/>
    </row>
    <row r="4750" spans="4:4" x14ac:dyDescent="0.25">
      <c r="D4750"/>
    </row>
    <row r="4751" spans="4:4" x14ac:dyDescent="0.25">
      <c r="D4751"/>
    </row>
    <row r="4752" spans="4:4" x14ac:dyDescent="0.25">
      <c r="D4752"/>
    </row>
    <row r="4753" spans="4:4" x14ac:dyDescent="0.25">
      <c r="D4753"/>
    </row>
    <row r="4754" spans="4:4" x14ac:dyDescent="0.25">
      <c r="D4754"/>
    </row>
    <row r="4755" spans="4:4" x14ac:dyDescent="0.25">
      <c r="D4755"/>
    </row>
    <row r="4756" spans="4:4" x14ac:dyDescent="0.25">
      <c r="D4756"/>
    </row>
    <row r="4757" spans="4:4" x14ac:dyDescent="0.25">
      <c r="D4757"/>
    </row>
    <row r="4758" spans="4:4" x14ac:dyDescent="0.25">
      <c r="D4758"/>
    </row>
    <row r="4759" spans="4:4" x14ac:dyDescent="0.25">
      <c r="D4759"/>
    </row>
    <row r="4760" spans="4:4" x14ac:dyDescent="0.25">
      <c r="D4760"/>
    </row>
    <row r="4761" spans="4:4" x14ac:dyDescent="0.25">
      <c r="D4761"/>
    </row>
    <row r="4762" spans="4:4" x14ac:dyDescent="0.25">
      <c r="D4762"/>
    </row>
    <row r="4763" spans="4:4" x14ac:dyDescent="0.25">
      <c r="D4763"/>
    </row>
    <row r="4764" spans="4:4" x14ac:dyDescent="0.25">
      <c r="D4764"/>
    </row>
    <row r="4765" spans="4:4" x14ac:dyDescent="0.25">
      <c r="D4765"/>
    </row>
    <row r="4766" spans="4:4" x14ac:dyDescent="0.25">
      <c r="D4766"/>
    </row>
    <row r="4767" spans="4:4" x14ac:dyDescent="0.25">
      <c r="D4767"/>
    </row>
    <row r="4768" spans="4:4" x14ac:dyDescent="0.25">
      <c r="D4768"/>
    </row>
    <row r="4769" spans="4:4" x14ac:dyDescent="0.25">
      <c r="D4769"/>
    </row>
    <row r="4770" spans="4:4" x14ac:dyDescent="0.25">
      <c r="D4770"/>
    </row>
    <row r="4771" spans="4:4" x14ac:dyDescent="0.25">
      <c r="D4771"/>
    </row>
    <row r="4772" spans="4:4" x14ac:dyDescent="0.25">
      <c r="D4772"/>
    </row>
    <row r="4773" spans="4:4" x14ac:dyDescent="0.25">
      <c r="D4773"/>
    </row>
    <row r="4774" spans="4:4" x14ac:dyDescent="0.25">
      <c r="D4774"/>
    </row>
    <row r="4775" spans="4:4" x14ac:dyDescent="0.25">
      <c r="D4775"/>
    </row>
    <row r="4776" spans="4:4" x14ac:dyDescent="0.25">
      <c r="D4776"/>
    </row>
    <row r="4777" spans="4:4" x14ac:dyDescent="0.25">
      <c r="D4777"/>
    </row>
    <row r="4778" spans="4:4" x14ac:dyDescent="0.25">
      <c r="D4778"/>
    </row>
    <row r="4779" spans="4:4" x14ac:dyDescent="0.25">
      <c r="D4779"/>
    </row>
    <row r="4780" spans="4:4" x14ac:dyDescent="0.25">
      <c r="D4780"/>
    </row>
    <row r="4781" spans="4:4" x14ac:dyDescent="0.25">
      <c r="D4781"/>
    </row>
    <row r="4782" spans="4:4" x14ac:dyDescent="0.25">
      <c r="D4782"/>
    </row>
    <row r="4783" spans="4:4" x14ac:dyDescent="0.25">
      <c r="D4783"/>
    </row>
    <row r="4784" spans="4:4" x14ac:dyDescent="0.25">
      <c r="D4784"/>
    </row>
    <row r="4785" spans="4:4" x14ac:dyDescent="0.25">
      <c r="D4785"/>
    </row>
    <row r="4786" spans="4:4" x14ac:dyDescent="0.25">
      <c r="D4786"/>
    </row>
    <row r="4787" spans="4:4" x14ac:dyDescent="0.25">
      <c r="D4787"/>
    </row>
    <row r="4788" spans="4:4" x14ac:dyDescent="0.25">
      <c r="D4788"/>
    </row>
    <row r="4789" spans="4:4" x14ac:dyDescent="0.25">
      <c r="D4789"/>
    </row>
    <row r="4790" spans="4:4" x14ac:dyDescent="0.25">
      <c r="D4790"/>
    </row>
    <row r="4791" spans="4:4" x14ac:dyDescent="0.25">
      <c r="D4791"/>
    </row>
    <row r="4792" spans="4:4" x14ac:dyDescent="0.25">
      <c r="D4792"/>
    </row>
    <row r="4793" spans="4:4" x14ac:dyDescent="0.25">
      <c r="D4793"/>
    </row>
    <row r="4794" spans="4:4" x14ac:dyDescent="0.25">
      <c r="D4794"/>
    </row>
    <row r="4795" spans="4:4" x14ac:dyDescent="0.25">
      <c r="D4795"/>
    </row>
    <row r="4796" spans="4:4" x14ac:dyDescent="0.25">
      <c r="D4796"/>
    </row>
    <row r="4797" spans="4:4" x14ac:dyDescent="0.25">
      <c r="D4797"/>
    </row>
    <row r="4798" spans="4:4" x14ac:dyDescent="0.25">
      <c r="D4798"/>
    </row>
    <row r="4799" spans="4:4" x14ac:dyDescent="0.25">
      <c r="D4799"/>
    </row>
    <row r="4800" spans="4:4" x14ac:dyDescent="0.25">
      <c r="D4800"/>
    </row>
    <row r="4801" spans="4:4" x14ac:dyDescent="0.25">
      <c r="D4801"/>
    </row>
    <row r="4802" spans="4:4" x14ac:dyDescent="0.25">
      <c r="D4802"/>
    </row>
    <row r="4803" spans="4:4" x14ac:dyDescent="0.25">
      <c r="D4803"/>
    </row>
    <row r="4804" spans="4:4" x14ac:dyDescent="0.25">
      <c r="D4804"/>
    </row>
    <row r="4805" spans="4:4" x14ac:dyDescent="0.25">
      <c r="D4805"/>
    </row>
    <row r="4806" spans="4:4" x14ac:dyDescent="0.25">
      <c r="D4806"/>
    </row>
    <row r="4807" spans="4:4" x14ac:dyDescent="0.25">
      <c r="D4807"/>
    </row>
    <row r="4808" spans="4:4" x14ac:dyDescent="0.25">
      <c r="D4808"/>
    </row>
    <row r="4809" spans="4:4" x14ac:dyDescent="0.25">
      <c r="D4809"/>
    </row>
    <row r="4810" spans="4:4" x14ac:dyDescent="0.25">
      <c r="D4810"/>
    </row>
    <row r="4811" spans="4:4" x14ac:dyDescent="0.25">
      <c r="D4811"/>
    </row>
    <row r="4812" spans="4:4" x14ac:dyDescent="0.25">
      <c r="D4812"/>
    </row>
    <row r="4813" spans="4:4" x14ac:dyDescent="0.25">
      <c r="D4813"/>
    </row>
    <row r="4814" spans="4:4" x14ac:dyDescent="0.25">
      <c r="D4814"/>
    </row>
    <row r="4815" spans="4:4" x14ac:dyDescent="0.25">
      <c r="D4815"/>
    </row>
    <row r="4816" spans="4:4" x14ac:dyDescent="0.25">
      <c r="D4816"/>
    </row>
    <row r="4817" spans="4:4" x14ac:dyDescent="0.25">
      <c r="D4817"/>
    </row>
    <row r="4818" spans="4:4" x14ac:dyDescent="0.25">
      <c r="D4818"/>
    </row>
    <row r="4819" spans="4:4" x14ac:dyDescent="0.25">
      <c r="D4819"/>
    </row>
    <row r="4820" spans="4:4" x14ac:dyDescent="0.25">
      <c r="D4820"/>
    </row>
    <row r="4821" spans="4:4" x14ac:dyDescent="0.25">
      <c r="D4821"/>
    </row>
    <row r="4822" spans="4:4" x14ac:dyDescent="0.25">
      <c r="D4822"/>
    </row>
    <row r="4823" spans="4:4" x14ac:dyDescent="0.25">
      <c r="D4823"/>
    </row>
    <row r="4824" spans="4:4" x14ac:dyDescent="0.25">
      <c r="D4824"/>
    </row>
    <row r="4825" spans="4:4" x14ac:dyDescent="0.25">
      <c r="D4825"/>
    </row>
    <row r="4826" spans="4:4" x14ac:dyDescent="0.25">
      <c r="D4826"/>
    </row>
    <row r="4827" spans="4:4" x14ac:dyDescent="0.25">
      <c r="D4827"/>
    </row>
    <row r="4828" spans="4:4" x14ac:dyDescent="0.25">
      <c r="D4828"/>
    </row>
    <row r="4829" spans="4:4" x14ac:dyDescent="0.25">
      <c r="D4829"/>
    </row>
    <row r="4830" spans="4:4" x14ac:dyDescent="0.25">
      <c r="D4830"/>
    </row>
    <row r="4831" spans="4:4" x14ac:dyDescent="0.25">
      <c r="D4831"/>
    </row>
    <row r="4832" spans="4:4" x14ac:dyDescent="0.25">
      <c r="D4832"/>
    </row>
    <row r="4833" spans="4:4" x14ac:dyDescent="0.25">
      <c r="D4833"/>
    </row>
    <row r="4834" spans="4:4" x14ac:dyDescent="0.25">
      <c r="D4834"/>
    </row>
    <row r="4835" spans="4:4" x14ac:dyDescent="0.25">
      <c r="D4835"/>
    </row>
    <row r="4836" spans="4:4" x14ac:dyDescent="0.25">
      <c r="D4836"/>
    </row>
    <row r="4837" spans="4:4" x14ac:dyDescent="0.25">
      <c r="D4837"/>
    </row>
    <row r="4838" spans="4:4" x14ac:dyDescent="0.25">
      <c r="D4838"/>
    </row>
    <row r="4839" spans="4:4" x14ac:dyDescent="0.25">
      <c r="D4839"/>
    </row>
    <row r="4840" spans="4:4" x14ac:dyDescent="0.25">
      <c r="D4840"/>
    </row>
    <row r="4841" spans="4:4" x14ac:dyDescent="0.25">
      <c r="D4841"/>
    </row>
    <row r="4842" spans="4:4" x14ac:dyDescent="0.25">
      <c r="D4842"/>
    </row>
    <row r="4843" spans="4:4" x14ac:dyDescent="0.25">
      <c r="D4843"/>
    </row>
    <row r="4844" spans="4:4" x14ac:dyDescent="0.25">
      <c r="D4844"/>
    </row>
    <row r="4845" spans="4:4" x14ac:dyDescent="0.25">
      <c r="D4845"/>
    </row>
    <row r="4846" spans="4:4" x14ac:dyDescent="0.25">
      <c r="D4846"/>
    </row>
    <row r="4847" spans="4:4" x14ac:dyDescent="0.25">
      <c r="D4847"/>
    </row>
    <row r="4848" spans="4:4" x14ac:dyDescent="0.25">
      <c r="D4848"/>
    </row>
    <row r="4849" spans="4:4" x14ac:dyDescent="0.25">
      <c r="D4849"/>
    </row>
    <row r="4850" spans="4:4" x14ac:dyDescent="0.25">
      <c r="D4850"/>
    </row>
    <row r="4851" spans="4:4" x14ac:dyDescent="0.25">
      <c r="D4851"/>
    </row>
    <row r="4852" spans="4:4" x14ac:dyDescent="0.25">
      <c r="D4852"/>
    </row>
    <row r="4853" spans="4:4" x14ac:dyDescent="0.25">
      <c r="D4853"/>
    </row>
    <row r="4854" spans="4:4" x14ac:dyDescent="0.25">
      <c r="D4854"/>
    </row>
    <row r="4855" spans="4:4" x14ac:dyDescent="0.25">
      <c r="D4855"/>
    </row>
    <row r="4856" spans="4:4" x14ac:dyDescent="0.25">
      <c r="D4856"/>
    </row>
    <row r="4857" spans="4:4" x14ac:dyDescent="0.25">
      <c r="D4857"/>
    </row>
    <row r="4858" spans="4:4" x14ac:dyDescent="0.25">
      <c r="D4858"/>
    </row>
    <row r="4859" spans="4:4" x14ac:dyDescent="0.25">
      <c r="D4859"/>
    </row>
    <row r="4860" spans="4:4" x14ac:dyDescent="0.25">
      <c r="D4860"/>
    </row>
    <row r="4861" spans="4:4" x14ac:dyDescent="0.25">
      <c r="D4861"/>
    </row>
    <row r="4862" spans="4:4" x14ac:dyDescent="0.25">
      <c r="D4862"/>
    </row>
    <row r="4863" spans="4:4" x14ac:dyDescent="0.25">
      <c r="D4863"/>
    </row>
    <row r="4864" spans="4:4" x14ac:dyDescent="0.25">
      <c r="D4864"/>
    </row>
    <row r="4865" spans="4:4" x14ac:dyDescent="0.25">
      <c r="D4865"/>
    </row>
    <row r="4866" spans="4:4" x14ac:dyDescent="0.25">
      <c r="D4866"/>
    </row>
    <row r="4867" spans="4:4" x14ac:dyDescent="0.25">
      <c r="D4867"/>
    </row>
    <row r="4868" spans="4:4" x14ac:dyDescent="0.25">
      <c r="D4868"/>
    </row>
    <row r="4869" spans="4:4" x14ac:dyDescent="0.25">
      <c r="D4869"/>
    </row>
    <row r="4870" spans="4:4" x14ac:dyDescent="0.25">
      <c r="D4870"/>
    </row>
    <row r="4871" spans="4:4" x14ac:dyDescent="0.25">
      <c r="D4871"/>
    </row>
    <row r="4872" spans="4:4" x14ac:dyDescent="0.25">
      <c r="D4872"/>
    </row>
    <row r="4873" spans="4:4" x14ac:dyDescent="0.25">
      <c r="D4873"/>
    </row>
    <row r="4874" spans="4:4" x14ac:dyDescent="0.25">
      <c r="D4874"/>
    </row>
    <row r="4875" spans="4:4" x14ac:dyDescent="0.25">
      <c r="D4875"/>
    </row>
    <row r="4876" spans="4:4" x14ac:dyDescent="0.25">
      <c r="D4876"/>
    </row>
    <row r="4877" spans="4:4" x14ac:dyDescent="0.25">
      <c r="D4877"/>
    </row>
    <row r="4878" spans="4:4" x14ac:dyDescent="0.25">
      <c r="D4878"/>
    </row>
    <row r="4879" spans="4:4" x14ac:dyDescent="0.25">
      <c r="D4879"/>
    </row>
    <row r="4880" spans="4:4" x14ac:dyDescent="0.25">
      <c r="D4880"/>
    </row>
    <row r="4881" spans="4:4" x14ac:dyDescent="0.25">
      <c r="D4881"/>
    </row>
    <row r="4882" spans="4:4" x14ac:dyDescent="0.25">
      <c r="D4882"/>
    </row>
    <row r="4883" spans="4:4" x14ac:dyDescent="0.25">
      <c r="D4883"/>
    </row>
    <row r="4884" spans="4:4" x14ac:dyDescent="0.25">
      <c r="D4884"/>
    </row>
    <row r="4885" spans="4:4" x14ac:dyDescent="0.25">
      <c r="D4885"/>
    </row>
    <row r="4886" spans="4:4" x14ac:dyDescent="0.25">
      <c r="D4886"/>
    </row>
    <row r="4887" spans="4:4" x14ac:dyDescent="0.25">
      <c r="D4887"/>
    </row>
    <row r="4888" spans="4:4" x14ac:dyDescent="0.25">
      <c r="D4888"/>
    </row>
    <row r="4889" spans="4:4" x14ac:dyDescent="0.25">
      <c r="D4889"/>
    </row>
    <row r="4890" spans="4:4" x14ac:dyDescent="0.25">
      <c r="D4890"/>
    </row>
    <row r="4891" spans="4:4" x14ac:dyDescent="0.25">
      <c r="D4891"/>
    </row>
    <row r="4892" spans="4:4" x14ac:dyDescent="0.25">
      <c r="D4892"/>
    </row>
    <row r="4893" spans="4:4" x14ac:dyDescent="0.25">
      <c r="D4893"/>
    </row>
    <row r="4894" spans="4:4" x14ac:dyDescent="0.25">
      <c r="D4894"/>
    </row>
    <row r="4895" spans="4:4" x14ac:dyDescent="0.25">
      <c r="D4895"/>
    </row>
    <row r="4896" spans="4:4" x14ac:dyDescent="0.25">
      <c r="D4896"/>
    </row>
    <row r="4897" spans="4:4" x14ac:dyDescent="0.25">
      <c r="D4897"/>
    </row>
    <row r="4898" spans="4:4" x14ac:dyDescent="0.25">
      <c r="D4898"/>
    </row>
    <row r="4899" spans="4:4" x14ac:dyDescent="0.25">
      <c r="D4899"/>
    </row>
    <row r="4900" spans="4:4" x14ac:dyDescent="0.25">
      <c r="D4900"/>
    </row>
    <row r="4901" spans="4:4" x14ac:dyDescent="0.25">
      <c r="D4901"/>
    </row>
    <row r="4902" spans="4:4" x14ac:dyDescent="0.25">
      <c r="D4902"/>
    </row>
    <row r="4903" spans="4:4" x14ac:dyDescent="0.25">
      <c r="D4903"/>
    </row>
    <row r="4904" spans="4:4" x14ac:dyDescent="0.25">
      <c r="D4904"/>
    </row>
    <row r="4905" spans="4:4" x14ac:dyDescent="0.25">
      <c r="D4905"/>
    </row>
    <row r="4906" spans="4:4" x14ac:dyDescent="0.25">
      <c r="D4906"/>
    </row>
    <row r="4907" spans="4:4" x14ac:dyDescent="0.25">
      <c r="D4907"/>
    </row>
    <row r="4908" spans="4:4" x14ac:dyDescent="0.25">
      <c r="D4908"/>
    </row>
    <row r="4909" spans="4:4" x14ac:dyDescent="0.25">
      <c r="D4909"/>
    </row>
    <row r="4910" spans="4:4" x14ac:dyDescent="0.25">
      <c r="D4910"/>
    </row>
    <row r="4911" spans="4:4" x14ac:dyDescent="0.25">
      <c r="D4911"/>
    </row>
    <row r="4912" spans="4:4" x14ac:dyDescent="0.25">
      <c r="D4912"/>
    </row>
    <row r="4913" spans="4:4" x14ac:dyDescent="0.25">
      <c r="D4913"/>
    </row>
    <row r="4914" spans="4:4" x14ac:dyDescent="0.25">
      <c r="D4914"/>
    </row>
    <row r="4915" spans="4:4" x14ac:dyDescent="0.25">
      <c r="D4915"/>
    </row>
    <row r="4916" spans="4:4" x14ac:dyDescent="0.25">
      <c r="D4916"/>
    </row>
    <row r="4917" spans="4:4" x14ac:dyDescent="0.25">
      <c r="D4917"/>
    </row>
    <row r="4918" spans="4:4" x14ac:dyDescent="0.25">
      <c r="D4918"/>
    </row>
    <row r="4919" spans="4:4" x14ac:dyDescent="0.25">
      <c r="D4919"/>
    </row>
    <row r="4920" spans="4:4" x14ac:dyDescent="0.25">
      <c r="D4920"/>
    </row>
    <row r="4921" spans="4:4" x14ac:dyDescent="0.25">
      <c r="D4921"/>
    </row>
    <row r="4922" spans="4:4" x14ac:dyDescent="0.25">
      <c r="D4922"/>
    </row>
    <row r="4923" spans="4:4" x14ac:dyDescent="0.25">
      <c r="D4923"/>
    </row>
    <row r="4924" spans="4:4" x14ac:dyDescent="0.25">
      <c r="D4924"/>
    </row>
    <row r="4925" spans="4:4" x14ac:dyDescent="0.25">
      <c r="D4925"/>
    </row>
    <row r="4926" spans="4:4" x14ac:dyDescent="0.25">
      <c r="D4926"/>
    </row>
    <row r="4927" spans="4:4" x14ac:dyDescent="0.25">
      <c r="D4927"/>
    </row>
    <row r="4928" spans="4:4" x14ac:dyDescent="0.25">
      <c r="D4928"/>
    </row>
    <row r="4929" spans="4:4" x14ac:dyDescent="0.25">
      <c r="D4929"/>
    </row>
    <row r="4930" spans="4:4" x14ac:dyDescent="0.25">
      <c r="D4930"/>
    </row>
    <row r="4931" spans="4:4" x14ac:dyDescent="0.25">
      <c r="D4931"/>
    </row>
    <row r="4932" spans="4:4" x14ac:dyDescent="0.25">
      <c r="D4932"/>
    </row>
    <row r="4933" spans="4:4" x14ac:dyDescent="0.25">
      <c r="D4933"/>
    </row>
    <row r="4934" spans="4:4" x14ac:dyDescent="0.25">
      <c r="D4934"/>
    </row>
    <row r="4935" spans="4:4" x14ac:dyDescent="0.25">
      <c r="D4935"/>
    </row>
    <row r="4936" spans="4:4" x14ac:dyDescent="0.25">
      <c r="D4936"/>
    </row>
    <row r="4937" spans="4:4" x14ac:dyDescent="0.25">
      <c r="D4937"/>
    </row>
    <row r="4938" spans="4:4" x14ac:dyDescent="0.25">
      <c r="D4938"/>
    </row>
    <row r="4939" spans="4:4" x14ac:dyDescent="0.25">
      <c r="D4939"/>
    </row>
    <row r="4940" spans="4:4" x14ac:dyDescent="0.25">
      <c r="D4940"/>
    </row>
    <row r="4941" spans="4:4" x14ac:dyDescent="0.25">
      <c r="D4941"/>
    </row>
    <row r="4942" spans="4:4" x14ac:dyDescent="0.25">
      <c r="D4942"/>
    </row>
    <row r="4943" spans="4:4" x14ac:dyDescent="0.25">
      <c r="D4943"/>
    </row>
    <row r="4944" spans="4:4" x14ac:dyDescent="0.25">
      <c r="D4944"/>
    </row>
    <row r="4945" spans="4:4" x14ac:dyDescent="0.25">
      <c r="D4945"/>
    </row>
    <row r="4946" spans="4:4" x14ac:dyDescent="0.25">
      <c r="D4946"/>
    </row>
    <row r="4947" spans="4:4" x14ac:dyDescent="0.25">
      <c r="D4947"/>
    </row>
    <row r="4948" spans="4:4" x14ac:dyDescent="0.25">
      <c r="D4948"/>
    </row>
    <row r="4949" spans="4:4" x14ac:dyDescent="0.25">
      <c r="D4949"/>
    </row>
    <row r="4950" spans="4:4" x14ac:dyDescent="0.25">
      <c r="D4950"/>
    </row>
    <row r="4951" spans="4:4" x14ac:dyDescent="0.25">
      <c r="D4951"/>
    </row>
    <row r="4952" spans="4:4" x14ac:dyDescent="0.25">
      <c r="D4952"/>
    </row>
    <row r="4953" spans="4:4" x14ac:dyDescent="0.25">
      <c r="D4953"/>
    </row>
    <row r="4954" spans="4:4" x14ac:dyDescent="0.25">
      <c r="D4954"/>
    </row>
    <row r="4955" spans="4:4" x14ac:dyDescent="0.25">
      <c r="D4955"/>
    </row>
    <row r="4956" spans="4:4" x14ac:dyDescent="0.25">
      <c r="D4956"/>
    </row>
    <row r="4957" spans="4:4" x14ac:dyDescent="0.25">
      <c r="D4957"/>
    </row>
    <row r="4958" spans="4:4" x14ac:dyDescent="0.25">
      <c r="D4958"/>
    </row>
    <row r="4959" spans="4:4" x14ac:dyDescent="0.25">
      <c r="D4959"/>
    </row>
    <row r="4960" spans="4:4" x14ac:dyDescent="0.25">
      <c r="D4960"/>
    </row>
    <row r="4961" spans="4:4" x14ac:dyDescent="0.25">
      <c r="D4961"/>
    </row>
    <row r="4962" spans="4:4" x14ac:dyDescent="0.25">
      <c r="D4962"/>
    </row>
    <row r="4963" spans="4:4" x14ac:dyDescent="0.25">
      <c r="D4963"/>
    </row>
    <row r="4964" spans="4:4" x14ac:dyDescent="0.25">
      <c r="D4964"/>
    </row>
    <row r="4965" spans="4:4" x14ac:dyDescent="0.25">
      <c r="D4965"/>
    </row>
    <row r="4966" spans="4:4" x14ac:dyDescent="0.25">
      <c r="D4966"/>
    </row>
    <row r="4967" spans="4:4" x14ac:dyDescent="0.25">
      <c r="D4967"/>
    </row>
    <row r="4968" spans="4:4" x14ac:dyDescent="0.25">
      <c r="D4968"/>
    </row>
    <row r="4969" spans="4:4" x14ac:dyDescent="0.25">
      <c r="D4969"/>
    </row>
    <row r="4970" spans="4:4" x14ac:dyDescent="0.25">
      <c r="D4970"/>
    </row>
    <row r="4971" spans="4:4" x14ac:dyDescent="0.25">
      <c r="D4971"/>
    </row>
    <row r="4972" spans="4:4" x14ac:dyDescent="0.25">
      <c r="D4972"/>
    </row>
    <row r="4973" spans="4:4" x14ac:dyDescent="0.25">
      <c r="D4973"/>
    </row>
    <row r="4974" spans="4:4" x14ac:dyDescent="0.25">
      <c r="D4974"/>
    </row>
    <row r="4975" spans="4:4" x14ac:dyDescent="0.25">
      <c r="D4975"/>
    </row>
    <row r="4976" spans="4:4" x14ac:dyDescent="0.25">
      <c r="D4976"/>
    </row>
    <row r="4977" spans="4:4" x14ac:dyDescent="0.25">
      <c r="D4977"/>
    </row>
    <row r="4978" spans="4:4" x14ac:dyDescent="0.25">
      <c r="D4978"/>
    </row>
    <row r="4979" spans="4:4" x14ac:dyDescent="0.25">
      <c r="D4979"/>
    </row>
    <row r="4980" spans="4:4" x14ac:dyDescent="0.25">
      <c r="D4980"/>
    </row>
    <row r="4981" spans="4:4" x14ac:dyDescent="0.25">
      <c r="D4981"/>
    </row>
    <row r="4982" spans="4:4" x14ac:dyDescent="0.25">
      <c r="D4982"/>
    </row>
    <row r="4983" spans="4:4" x14ac:dyDescent="0.25">
      <c r="D4983"/>
    </row>
    <row r="4984" spans="4:4" x14ac:dyDescent="0.25">
      <c r="D4984"/>
    </row>
    <row r="4985" spans="4:4" x14ac:dyDescent="0.25">
      <c r="D4985"/>
    </row>
    <row r="4986" spans="4:4" x14ac:dyDescent="0.25">
      <c r="D4986"/>
    </row>
    <row r="4987" spans="4:4" x14ac:dyDescent="0.25">
      <c r="D4987"/>
    </row>
    <row r="4988" spans="4:4" x14ac:dyDescent="0.25">
      <c r="D4988"/>
    </row>
    <row r="4989" spans="4:4" x14ac:dyDescent="0.25">
      <c r="D4989"/>
    </row>
    <row r="4990" spans="4:4" x14ac:dyDescent="0.25">
      <c r="D4990"/>
    </row>
    <row r="4991" spans="4:4" x14ac:dyDescent="0.25">
      <c r="D4991"/>
    </row>
    <row r="4992" spans="4:4" x14ac:dyDescent="0.25">
      <c r="D4992"/>
    </row>
    <row r="4993" spans="4:4" x14ac:dyDescent="0.25">
      <c r="D4993"/>
    </row>
    <row r="4994" spans="4:4" x14ac:dyDescent="0.25">
      <c r="D4994"/>
    </row>
    <row r="4995" spans="4:4" x14ac:dyDescent="0.25">
      <c r="D4995"/>
    </row>
    <row r="4996" spans="4:4" x14ac:dyDescent="0.25">
      <c r="D4996"/>
    </row>
    <row r="4997" spans="4:4" x14ac:dyDescent="0.25">
      <c r="D4997"/>
    </row>
    <row r="4998" spans="4:4" x14ac:dyDescent="0.25">
      <c r="D4998"/>
    </row>
    <row r="4999" spans="4:4" x14ac:dyDescent="0.25">
      <c r="D4999"/>
    </row>
    <row r="5000" spans="4:4" x14ac:dyDescent="0.25">
      <c r="D5000"/>
    </row>
    <row r="5001" spans="4:4" x14ac:dyDescent="0.25">
      <c r="D5001"/>
    </row>
    <row r="5002" spans="4:4" x14ac:dyDescent="0.25">
      <c r="D5002"/>
    </row>
    <row r="5003" spans="4:4" x14ac:dyDescent="0.25">
      <c r="D5003"/>
    </row>
    <row r="5004" spans="4:4" x14ac:dyDescent="0.25">
      <c r="D5004"/>
    </row>
    <row r="5005" spans="4:4" x14ac:dyDescent="0.25">
      <c r="D5005"/>
    </row>
    <row r="5006" spans="4:4" x14ac:dyDescent="0.25">
      <c r="D5006"/>
    </row>
    <row r="5007" spans="4:4" x14ac:dyDescent="0.25">
      <c r="D5007"/>
    </row>
    <row r="5008" spans="4:4" x14ac:dyDescent="0.25">
      <c r="D5008"/>
    </row>
    <row r="5009" spans="4:4" x14ac:dyDescent="0.25">
      <c r="D5009"/>
    </row>
    <row r="5010" spans="4:4" x14ac:dyDescent="0.25">
      <c r="D5010"/>
    </row>
    <row r="5011" spans="4:4" x14ac:dyDescent="0.25">
      <c r="D5011"/>
    </row>
    <row r="5012" spans="4:4" x14ac:dyDescent="0.25">
      <c r="D5012"/>
    </row>
    <row r="5013" spans="4:4" x14ac:dyDescent="0.25">
      <c r="D5013"/>
    </row>
    <row r="5014" spans="4:4" x14ac:dyDescent="0.25">
      <c r="D5014"/>
    </row>
    <row r="5015" spans="4:4" x14ac:dyDescent="0.25">
      <c r="D5015"/>
    </row>
    <row r="5016" spans="4:4" x14ac:dyDescent="0.25">
      <c r="D5016"/>
    </row>
    <row r="5017" spans="4:4" x14ac:dyDescent="0.25">
      <c r="D5017"/>
    </row>
    <row r="5018" spans="4:4" x14ac:dyDescent="0.25">
      <c r="D5018"/>
    </row>
    <row r="5019" spans="4:4" x14ac:dyDescent="0.25">
      <c r="D5019"/>
    </row>
    <row r="5020" spans="4:4" x14ac:dyDescent="0.25">
      <c r="D5020"/>
    </row>
    <row r="5021" spans="4:4" x14ac:dyDescent="0.25">
      <c r="D5021"/>
    </row>
    <row r="5022" spans="4:4" x14ac:dyDescent="0.25">
      <c r="D5022"/>
    </row>
    <row r="5023" spans="4:4" x14ac:dyDescent="0.25">
      <c r="D5023"/>
    </row>
    <row r="5024" spans="4:4" x14ac:dyDescent="0.25">
      <c r="D5024"/>
    </row>
    <row r="5025" spans="4:4" x14ac:dyDescent="0.25">
      <c r="D5025"/>
    </row>
    <row r="5026" spans="4:4" x14ac:dyDescent="0.25">
      <c r="D5026"/>
    </row>
    <row r="5027" spans="4:4" x14ac:dyDescent="0.25">
      <c r="D5027"/>
    </row>
    <row r="5028" spans="4:4" x14ac:dyDescent="0.25">
      <c r="D5028"/>
    </row>
    <row r="5029" spans="4:4" x14ac:dyDescent="0.25">
      <c r="D5029"/>
    </row>
    <row r="5030" spans="4:4" x14ac:dyDescent="0.25">
      <c r="D5030"/>
    </row>
    <row r="5031" spans="4:4" x14ac:dyDescent="0.25">
      <c r="D5031"/>
    </row>
    <row r="5032" spans="4:4" x14ac:dyDescent="0.25">
      <c r="D5032"/>
    </row>
    <row r="5033" spans="4:4" x14ac:dyDescent="0.25">
      <c r="D5033"/>
    </row>
    <row r="5034" spans="4:4" x14ac:dyDescent="0.25">
      <c r="D5034"/>
    </row>
    <row r="5035" spans="4:4" x14ac:dyDescent="0.25">
      <c r="D5035"/>
    </row>
    <row r="5036" spans="4:4" x14ac:dyDescent="0.25">
      <c r="D5036"/>
    </row>
    <row r="5037" spans="4:4" x14ac:dyDescent="0.25">
      <c r="D5037"/>
    </row>
    <row r="5038" spans="4:4" x14ac:dyDescent="0.25">
      <c r="D5038"/>
    </row>
    <row r="5039" spans="4:4" x14ac:dyDescent="0.25">
      <c r="D5039"/>
    </row>
    <row r="5040" spans="4:4" x14ac:dyDescent="0.25">
      <c r="D5040"/>
    </row>
    <row r="5041" spans="4:4" x14ac:dyDescent="0.25">
      <c r="D5041"/>
    </row>
    <row r="5042" spans="4:4" x14ac:dyDescent="0.25">
      <c r="D5042"/>
    </row>
    <row r="5043" spans="4:4" x14ac:dyDescent="0.25">
      <c r="D5043"/>
    </row>
    <row r="5044" spans="4:4" x14ac:dyDescent="0.25">
      <c r="D5044"/>
    </row>
    <row r="5045" spans="4:4" x14ac:dyDescent="0.25">
      <c r="D5045"/>
    </row>
    <row r="5046" spans="4:4" x14ac:dyDescent="0.25">
      <c r="D5046"/>
    </row>
    <row r="5047" spans="4:4" x14ac:dyDescent="0.25">
      <c r="D5047"/>
    </row>
    <row r="5048" spans="4:4" x14ac:dyDescent="0.25">
      <c r="D5048"/>
    </row>
    <row r="5049" spans="4:4" x14ac:dyDescent="0.25">
      <c r="D5049"/>
    </row>
    <row r="5050" spans="4:4" x14ac:dyDescent="0.25">
      <c r="D5050"/>
    </row>
    <row r="5051" spans="4:4" x14ac:dyDescent="0.25">
      <c r="D5051"/>
    </row>
    <row r="5052" spans="4:4" x14ac:dyDescent="0.25">
      <c r="D5052"/>
    </row>
    <row r="5053" spans="4:4" x14ac:dyDescent="0.25">
      <c r="D5053"/>
    </row>
    <row r="5054" spans="4:4" x14ac:dyDescent="0.25">
      <c r="D5054"/>
    </row>
    <row r="5055" spans="4:4" x14ac:dyDescent="0.25">
      <c r="D5055"/>
    </row>
    <row r="5056" spans="4:4" x14ac:dyDescent="0.25">
      <c r="D5056"/>
    </row>
    <row r="5057" spans="4:4" x14ac:dyDescent="0.25">
      <c r="D5057"/>
    </row>
    <row r="5058" spans="4:4" x14ac:dyDescent="0.25">
      <c r="D5058"/>
    </row>
    <row r="5059" spans="4:4" x14ac:dyDescent="0.25">
      <c r="D5059"/>
    </row>
    <row r="5060" spans="4:4" x14ac:dyDescent="0.25">
      <c r="D5060"/>
    </row>
    <row r="5061" spans="4:4" x14ac:dyDescent="0.25">
      <c r="D5061"/>
    </row>
    <row r="5062" spans="4:4" x14ac:dyDescent="0.25">
      <c r="D5062"/>
    </row>
    <row r="5063" spans="4:4" x14ac:dyDescent="0.25">
      <c r="D5063"/>
    </row>
    <row r="5064" spans="4:4" x14ac:dyDescent="0.25">
      <c r="D5064"/>
    </row>
    <row r="5065" spans="4:4" x14ac:dyDescent="0.25">
      <c r="D5065"/>
    </row>
    <row r="5066" spans="4:4" x14ac:dyDescent="0.25">
      <c r="D5066"/>
    </row>
    <row r="5067" spans="4:4" x14ac:dyDescent="0.25">
      <c r="D5067"/>
    </row>
    <row r="5068" spans="4:4" x14ac:dyDescent="0.25">
      <c r="D5068"/>
    </row>
    <row r="5069" spans="4:4" x14ac:dyDescent="0.25">
      <c r="D5069"/>
    </row>
    <row r="5070" spans="4:4" x14ac:dyDescent="0.25">
      <c r="D5070"/>
    </row>
    <row r="5071" spans="4:4" x14ac:dyDescent="0.25">
      <c r="D5071"/>
    </row>
    <row r="5072" spans="4:4" x14ac:dyDescent="0.25">
      <c r="D5072"/>
    </row>
    <row r="5073" spans="4:4" x14ac:dyDescent="0.25">
      <c r="D5073"/>
    </row>
    <row r="5074" spans="4:4" x14ac:dyDescent="0.25">
      <c r="D5074"/>
    </row>
    <row r="5075" spans="4:4" x14ac:dyDescent="0.25">
      <c r="D5075"/>
    </row>
    <row r="5076" spans="4:4" x14ac:dyDescent="0.25">
      <c r="D5076"/>
    </row>
    <row r="5077" spans="4:4" x14ac:dyDescent="0.25">
      <c r="D5077"/>
    </row>
    <row r="5078" spans="4:4" x14ac:dyDescent="0.25">
      <c r="D5078"/>
    </row>
    <row r="5079" spans="4:4" x14ac:dyDescent="0.25">
      <c r="D5079"/>
    </row>
    <row r="5080" spans="4:4" x14ac:dyDescent="0.25">
      <c r="D5080"/>
    </row>
    <row r="5081" spans="4:4" x14ac:dyDescent="0.25">
      <c r="D5081"/>
    </row>
    <row r="5082" spans="4:4" x14ac:dyDescent="0.25">
      <c r="D5082"/>
    </row>
    <row r="5083" spans="4:4" x14ac:dyDescent="0.25">
      <c r="D5083"/>
    </row>
    <row r="5084" spans="4:4" x14ac:dyDescent="0.25">
      <c r="D5084"/>
    </row>
    <row r="5085" spans="4:4" x14ac:dyDescent="0.25">
      <c r="D5085"/>
    </row>
    <row r="5086" spans="4:4" x14ac:dyDescent="0.25">
      <c r="D5086"/>
    </row>
    <row r="5087" spans="4:4" x14ac:dyDescent="0.25">
      <c r="D5087"/>
    </row>
    <row r="5088" spans="4:4" x14ac:dyDescent="0.25">
      <c r="D5088"/>
    </row>
    <row r="5089" spans="4:4" x14ac:dyDescent="0.25">
      <c r="D5089"/>
    </row>
    <row r="5090" spans="4:4" x14ac:dyDescent="0.25">
      <c r="D5090"/>
    </row>
    <row r="5091" spans="4:4" x14ac:dyDescent="0.25">
      <c r="D5091"/>
    </row>
    <row r="5092" spans="4:4" x14ac:dyDescent="0.25">
      <c r="D5092"/>
    </row>
    <row r="5093" spans="4:4" x14ac:dyDescent="0.25">
      <c r="D5093"/>
    </row>
    <row r="5094" spans="4:4" x14ac:dyDescent="0.25">
      <c r="D5094"/>
    </row>
    <row r="5095" spans="4:4" x14ac:dyDescent="0.25">
      <c r="D5095"/>
    </row>
    <row r="5096" spans="4:4" x14ac:dyDescent="0.25">
      <c r="D5096"/>
    </row>
    <row r="5097" spans="4:4" x14ac:dyDescent="0.25">
      <c r="D5097"/>
    </row>
    <row r="5098" spans="4:4" x14ac:dyDescent="0.25">
      <c r="D5098"/>
    </row>
    <row r="5099" spans="4:4" x14ac:dyDescent="0.25">
      <c r="D5099"/>
    </row>
    <row r="5100" spans="4:4" x14ac:dyDescent="0.25">
      <c r="D5100"/>
    </row>
    <row r="5101" spans="4:4" x14ac:dyDescent="0.25">
      <c r="D5101"/>
    </row>
    <row r="5102" spans="4:4" x14ac:dyDescent="0.25">
      <c r="D5102"/>
    </row>
    <row r="5103" spans="4:4" x14ac:dyDescent="0.25">
      <c r="D5103"/>
    </row>
    <row r="5104" spans="4:4" x14ac:dyDescent="0.25">
      <c r="D5104"/>
    </row>
    <row r="5105" spans="4:4" x14ac:dyDescent="0.25">
      <c r="D5105"/>
    </row>
    <row r="5106" spans="4:4" x14ac:dyDescent="0.25">
      <c r="D5106"/>
    </row>
    <row r="5107" spans="4:4" x14ac:dyDescent="0.25">
      <c r="D5107"/>
    </row>
    <row r="5108" spans="4:4" x14ac:dyDescent="0.25">
      <c r="D5108"/>
    </row>
    <row r="5109" spans="4:4" x14ac:dyDescent="0.25">
      <c r="D5109"/>
    </row>
    <row r="5110" spans="4:4" x14ac:dyDescent="0.25">
      <c r="D5110"/>
    </row>
    <row r="5111" spans="4:4" x14ac:dyDescent="0.25">
      <c r="D5111"/>
    </row>
    <row r="5112" spans="4:4" x14ac:dyDescent="0.25">
      <c r="D5112"/>
    </row>
    <row r="5113" spans="4:4" x14ac:dyDescent="0.25">
      <c r="D5113"/>
    </row>
    <row r="5114" spans="4:4" x14ac:dyDescent="0.25">
      <c r="D5114"/>
    </row>
    <row r="5115" spans="4:4" x14ac:dyDescent="0.25">
      <c r="D5115"/>
    </row>
    <row r="5116" spans="4:4" x14ac:dyDescent="0.25">
      <c r="D5116"/>
    </row>
    <row r="5117" spans="4:4" x14ac:dyDescent="0.25">
      <c r="D5117"/>
    </row>
    <row r="5118" spans="4:4" x14ac:dyDescent="0.25">
      <c r="D5118"/>
    </row>
    <row r="5119" spans="4:4" x14ac:dyDescent="0.25">
      <c r="D5119"/>
    </row>
    <row r="5120" spans="4:4" x14ac:dyDescent="0.25">
      <c r="D5120"/>
    </row>
    <row r="5121" spans="4:4" x14ac:dyDescent="0.25">
      <c r="D5121"/>
    </row>
    <row r="5122" spans="4:4" x14ac:dyDescent="0.25">
      <c r="D5122"/>
    </row>
    <row r="5123" spans="4:4" x14ac:dyDescent="0.25">
      <c r="D5123"/>
    </row>
    <row r="5124" spans="4:4" x14ac:dyDescent="0.25">
      <c r="D5124"/>
    </row>
    <row r="5125" spans="4:4" x14ac:dyDescent="0.25">
      <c r="D5125"/>
    </row>
    <row r="5126" spans="4:4" x14ac:dyDescent="0.25">
      <c r="D5126"/>
    </row>
    <row r="5127" spans="4:4" x14ac:dyDescent="0.25">
      <c r="D5127"/>
    </row>
    <row r="5128" spans="4:4" x14ac:dyDescent="0.25">
      <c r="D5128"/>
    </row>
    <row r="5129" spans="4:4" x14ac:dyDescent="0.25">
      <c r="D5129"/>
    </row>
    <row r="5130" spans="4:4" x14ac:dyDescent="0.25">
      <c r="D5130"/>
    </row>
    <row r="5131" spans="4:4" x14ac:dyDescent="0.25">
      <c r="D5131"/>
    </row>
    <row r="5132" spans="4:4" x14ac:dyDescent="0.25">
      <c r="D5132"/>
    </row>
    <row r="5133" spans="4:4" x14ac:dyDescent="0.25">
      <c r="D5133"/>
    </row>
    <row r="5134" spans="4:4" x14ac:dyDescent="0.25">
      <c r="D5134"/>
    </row>
    <row r="5135" spans="4:4" x14ac:dyDescent="0.25">
      <c r="D5135"/>
    </row>
    <row r="5136" spans="4:4" x14ac:dyDescent="0.25">
      <c r="D5136"/>
    </row>
    <row r="5137" spans="4:4" x14ac:dyDescent="0.25">
      <c r="D5137"/>
    </row>
    <row r="5138" spans="4:4" x14ac:dyDescent="0.25">
      <c r="D5138"/>
    </row>
    <row r="5139" spans="4:4" x14ac:dyDescent="0.25">
      <c r="D5139"/>
    </row>
    <row r="5140" spans="4:4" x14ac:dyDescent="0.25">
      <c r="D5140"/>
    </row>
    <row r="5141" spans="4:4" x14ac:dyDescent="0.25">
      <c r="D5141"/>
    </row>
    <row r="5142" spans="4:4" x14ac:dyDescent="0.25">
      <c r="D5142"/>
    </row>
    <row r="5143" spans="4:4" x14ac:dyDescent="0.25">
      <c r="D5143"/>
    </row>
    <row r="5144" spans="4:4" x14ac:dyDescent="0.25">
      <c r="D5144"/>
    </row>
    <row r="5145" spans="4:4" x14ac:dyDescent="0.25">
      <c r="D5145"/>
    </row>
    <row r="5146" spans="4:4" x14ac:dyDescent="0.25">
      <c r="D5146"/>
    </row>
    <row r="5147" spans="4:4" x14ac:dyDescent="0.25">
      <c r="D5147"/>
    </row>
    <row r="5148" spans="4:4" x14ac:dyDescent="0.25">
      <c r="D5148"/>
    </row>
    <row r="5149" spans="4:4" x14ac:dyDescent="0.25">
      <c r="D5149"/>
    </row>
    <row r="5150" spans="4:4" x14ac:dyDescent="0.25">
      <c r="D5150"/>
    </row>
    <row r="5151" spans="4:4" x14ac:dyDescent="0.25">
      <c r="D5151"/>
    </row>
    <row r="5152" spans="4:4" x14ac:dyDescent="0.25">
      <c r="D5152"/>
    </row>
    <row r="5153" spans="4:4" x14ac:dyDescent="0.25">
      <c r="D5153"/>
    </row>
    <row r="5154" spans="4:4" x14ac:dyDescent="0.25">
      <c r="D5154"/>
    </row>
    <row r="5155" spans="4:4" x14ac:dyDescent="0.25">
      <c r="D5155"/>
    </row>
    <row r="5156" spans="4:4" x14ac:dyDescent="0.25">
      <c r="D5156"/>
    </row>
    <row r="5157" spans="4:4" x14ac:dyDescent="0.25">
      <c r="D5157"/>
    </row>
    <row r="5158" spans="4:4" x14ac:dyDescent="0.25">
      <c r="D5158"/>
    </row>
    <row r="5159" spans="4:4" x14ac:dyDescent="0.25">
      <c r="D5159"/>
    </row>
    <row r="5160" spans="4:4" x14ac:dyDescent="0.25">
      <c r="D5160"/>
    </row>
    <row r="5161" spans="4:4" x14ac:dyDescent="0.25">
      <c r="D5161"/>
    </row>
    <row r="5162" spans="4:4" x14ac:dyDescent="0.25">
      <c r="D5162"/>
    </row>
    <row r="5163" spans="4:4" x14ac:dyDescent="0.25">
      <c r="D5163"/>
    </row>
    <row r="5164" spans="4:4" x14ac:dyDescent="0.25">
      <c r="D5164"/>
    </row>
    <row r="5165" spans="4:4" x14ac:dyDescent="0.25">
      <c r="D5165"/>
    </row>
    <row r="5166" spans="4:4" x14ac:dyDescent="0.25">
      <c r="D5166"/>
    </row>
    <row r="5167" spans="4:4" x14ac:dyDescent="0.25">
      <c r="D5167"/>
    </row>
    <row r="5168" spans="4:4" x14ac:dyDescent="0.25">
      <c r="D5168"/>
    </row>
    <row r="5169" spans="4:4" x14ac:dyDescent="0.25">
      <c r="D5169"/>
    </row>
    <row r="5170" spans="4:4" x14ac:dyDescent="0.25">
      <c r="D5170"/>
    </row>
    <row r="5171" spans="4:4" x14ac:dyDescent="0.25">
      <c r="D5171"/>
    </row>
    <row r="5172" spans="4:4" x14ac:dyDescent="0.25">
      <c r="D5172"/>
    </row>
    <row r="5173" spans="4:4" x14ac:dyDescent="0.25">
      <c r="D5173"/>
    </row>
    <row r="5174" spans="4:4" x14ac:dyDescent="0.25">
      <c r="D5174"/>
    </row>
    <row r="5175" spans="4:4" x14ac:dyDescent="0.25">
      <c r="D5175"/>
    </row>
    <row r="5176" spans="4:4" x14ac:dyDescent="0.25">
      <c r="D5176"/>
    </row>
    <row r="5177" spans="4:4" x14ac:dyDescent="0.25">
      <c r="D5177"/>
    </row>
    <row r="5178" spans="4:4" x14ac:dyDescent="0.25">
      <c r="D5178"/>
    </row>
    <row r="5179" spans="4:4" x14ac:dyDescent="0.25">
      <c r="D5179"/>
    </row>
    <row r="5180" spans="4:4" x14ac:dyDescent="0.25">
      <c r="D5180"/>
    </row>
    <row r="5181" spans="4:4" x14ac:dyDescent="0.25">
      <c r="D5181"/>
    </row>
    <row r="5182" spans="4:4" x14ac:dyDescent="0.25">
      <c r="D5182"/>
    </row>
    <row r="5183" spans="4:4" x14ac:dyDescent="0.25">
      <c r="D5183"/>
    </row>
    <row r="5184" spans="4:4" x14ac:dyDescent="0.25">
      <c r="D5184"/>
    </row>
    <row r="5185" spans="4:4" x14ac:dyDescent="0.25">
      <c r="D5185"/>
    </row>
    <row r="5186" spans="4:4" x14ac:dyDescent="0.25">
      <c r="D5186"/>
    </row>
    <row r="5187" spans="4:4" x14ac:dyDescent="0.25">
      <c r="D5187"/>
    </row>
    <row r="5188" spans="4:4" x14ac:dyDescent="0.25">
      <c r="D5188"/>
    </row>
    <row r="5189" spans="4:4" x14ac:dyDescent="0.25">
      <c r="D5189"/>
    </row>
    <row r="5190" spans="4:4" x14ac:dyDescent="0.25">
      <c r="D5190"/>
    </row>
    <row r="5191" spans="4:4" x14ac:dyDescent="0.25">
      <c r="D5191"/>
    </row>
    <row r="5192" spans="4:4" x14ac:dyDescent="0.25">
      <c r="D5192"/>
    </row>
    <row r="5193" spans="4:4" x14ac:dyDescent="0.25">
      <c r="D5193"/>
    </row>
    <row r="5194" spans="4:4" x14ac:dyDescent="0.25">
      <c r="D5194"/>
    </row>
    <row r="5195" spans="4:4" x14ac:dyDescent="0.25">
      <c r="D5195"/>
    </row>
    <row r="5196" spans="4:4" x14ac:dyDescent="0.25">
      <c r="D5196"/>
    </row>
    <row r="5197" spans="4:4" x14ac:dyDescent="0.25">
      <c r="D5197"/>
    </row>
    <row r="5198" spans="4:4" x14ac:dyDescent="0.25">
      <c r="D5198"/>
    </row>
    <row r="5199" spans="4:4" x14ac:dyDescent="0.25">
      <c r="D5199"/>
    </row>
    <row r="5200" spans="4:4" x14ac:dyDescent="0.25">
      <c r="D5200"/>
    </row>
    <row r="5201" spans="4:4" x14ac:dyDescent="0.25">
      <c r="D5201"/>
    </row>
    <row r="5202" spans="4:4" x14ac:dyDescent="0.25">
      <c r="D5202"/>
    </row>
    <row r="5203" spans="4:4" x14ac:dyDescent="0.25">
      <c r="D5203"/>
    </row>
    <row r="5204" spans="4:4" x14ac:dyDescent="0.25">
      <c r="D5204"/>
    </row>
    <row r="5205" spans="4:4" x14ac:dyDescent="0.25">
      <c r="D5205"/>
    </row>
    <row r="5206" spans="4:4" x14ac:dyDescent="0.25">
      <c r="D5206"/>
    </row>
    <row r="5207" spans="4:4" x14ac:dyDescent="0.25">
      <c r="D5207"/>
    </row>
    <row r="5208" spans="4:4" x14ac:dyDescent="0.25">
      <c r="D5208"/>
    </row>
    <row r="5209" spans="4:4" x14ac:dyDescent="0.25">
      <c r="D5209"/>
    </row>
    <row r="5210" spans="4:4" x14ac:dyDescent="0.25">
      <c r="D5210"/>
    </row>
    <row r="5211" spans="4:4" x14ac:dyDescent="0.25">
      <c r="D5211"/>
    </row>
    <row r="5212" spans="4:4" x14ac:dyDescent="0.25">
      <c r="D5212"/>
    </row>
    <row r="5213" spans="4:4" x14ac:dyDescent="0.25">
      <c r="D5213"/>
    </row>
    <row r="5214" spans="4:4" x14ac:dyDescent="0.25">
      <c r="D5214"/>
    </row>
    <row r="5215" spans="4:4" x14ac:dyDescent="0.25">
      <c r="D5215"/>
    </row>
    <row r="5216" spans="4:4" x14ac:dyDescent="0.25">
      <c r="D5216"/>
    </row>
    <row r="5217" spans="4:4" x14ac:dyDescent="0.25">
      <c r="D5217"/>
    </row>
    <row r="5218" spans="4:4" x14ac:dyDescent="0.25">
      <c r="D5218"/>
    </row>
    <row r="5219" spans="4:4" x14ac:dyDescent="0.25">
      <c r="D5219"/>
    </row>
    <row r="5220" spans="4:4" x14ac:dyDescent="0.25">
      <c r="D5220"/>
    </row>
    <row r="5221" spans="4:4" x14ac:dyDescent="0.25">
      <c r="D5221"/>
    </row>
    <row r="5222" spans="4:4" x14ac:dyDescent="0.25">
      <c r="D5222"/>
    </row>
    <row r="5223" spans="4:4" x14ac:dyDescent="0.25">
      <c r="D5223"/>
    </row>
    <row r="5224" spans="4:4" x14ac:dyDescent="0.25">
      <c r="D5224"/>
    </row>
    <row r="5225" spans="4:4" x14ac:dyDescent="0.25">
      <c r="D5225"/>
    </row>
    <row r="5226" spans="4:4" x14ac:dyDescent="0.25">
      <c r="D5226"/>
    </row>
    <row r="5227" spans="4:4" x14ac:dyDescent="0.25">
      <c r="D5227"/>
    </row>
    <row r="5228" spans="4:4" x14ac:dyDescent="0.25">
      <c r="D5228"/>
    </row>
    <row r="5229" spans="4:4" x14ac:dyDescent="0.25">
      <c r="D5229"/>
    </row>
    <row r="5230" spans="4:4" x14ac:dyDescent="0.25">
      <c r="D5230"/>
    </row>
    <row r="5231" spans="4:4" x14ac:dyDescent="0.25">
      <c r="D5231"/>
    </row>
    <row r="5232" spans="4:4" x14ac:dyDescent="0.25">
      <c r="D5232"/>
    </row>
    <row r="5233" spans="4:4" x14ac:dyDescent="0.25">
      <c r="D5233"/>
    </row>
    <row r="5234" spans="4:4" x14ac:dyDescent="0.25">
      <c r="D5234"/>
    </row>
    <row r="5235" spans="4:4" x14ac:dyDescent="0.25">
      <c r="D5235"/>
    </row>
    <row r="5236" spans="4:4" x14ac:dyDescent="0.25">
      <c r="D5236"/>
    </row>
    <row r="5237" spans="4:4" x14ac:dyDescent="0.25">
      <c r="D5237"/>
    </row>
    <row r="5238" spans="4:4" x14ac:dyDescent="0.25">
      <c r="D5238"/>
    </row>
    <row r="5239" spans="4:4" x14ac:dyDescent="0.25">
      <c r="D5239"/>
    </row>
    <row r="5240" spans="4:4" x14ac:dyDescent="0.25">
      <c r="D5240"/>
    </row>
    <row r="5241" spans="4:4" x14ac:dyDescent="0.25">
      <c r="D5241"/>
    </row>
    <row r="5242" spans="4:4" x14ac:dyDescent="0.25">
      <c r="D5242"/>
    </row>
    <row r="5243" spans="4:4" x14ac:dyDescent="0.25">
      <c r="D5243"/>
    </row>
    <row r="5244" spans="4:4" x14ac:dyDescent="0.25">
      <c r="D5244"/>
    </row>
    <row r="5245" spans="4:4" x14ac:dyDescent="0.25">
      <c r="D5245"/>
    </row>
    <row r="5246" spans="4:4" x14ac:dyDescent="0.25">
      <c r="D5246"/>
    </row>
    <row r="5247" spans="4:4" x14ac:dyDescent="0.25">
      <c r="D5247"/>
    </row>
    <row r="5248" spans="4:4" x14ac:dyDescent="0.25">
      <c r="D5248"/>
    </row>
    <row r="5249" spans="4:4" x14ac:dyDescent="0.25">
      <c r="D5249"/>
    </row>
    <row r="5250" spans="4:4" x14ac:dyDescent="0.25">
      <c r="D5250"/>
    </row>
    <row r="5251" spans="4:4" x14ac:dyDescent="0.25">
      <c r="D5251"/>
    </row>
    <row r="5252" spans="4:4" x14ac:dyDescent="0.25">
      <c r="D5252"/>
    </row>
    <row r="5253" spans="4:4" x14ac:dyDescent="0.25">
      <c r="D5253"/>
    </row>
    <row r="5254" spans="4:4" x14ac:dyDescent="0.25">
      <c r="D5254"/>
    </row>
    <row r="5255" spans="4:4" x14ac:dyDescent="0.25">
      <c r="D5255"/>
    </row>
    <row r="5256" spans="4:4" x14ac:dyDescent="0.25">
      <c r="D5256"/>
    </row>
    <row r="5257" spans="4:4" x14ac:dyDescent="0.25">
      <c r="D5257"/>
    </row>
    <row r="5258" spans="4:4" x14ac:dyDescent="0.25">
      <c r="D5258"/>
    </row>
    <row r="5259" spans="4:4" x14ac:dyDescent="0.25">
      <c r="D5259"/>
    </row>
    <row r="5260" spans="4:4" x14ac:dyDescent="0.25">
      <c r="D5260"/>
    </row>
    <row r="5261" spans="4:4" x14ac:dyDescent="0.25">
      <c r="D5261"/>
    </row>
    <row r="5262" spans="4:4" x14ac:dyDescent="0.25">
      <c r="D5262"/>
    </row>
    <row r="5263" spans="4:4" x14ac:dyDescent="0.25">
      <c r="D5263"/>
    </row>
    <row r="5264" spans="4:4" x14ac:dyDescent="0.25">
      <c r="D5264"/>
    </row>
    <row r="5265" spans="4:4" x14ac:dyDescent="0.25">
      <c r="D5265"/>
    </row>
    <row r="5266" spans="4:4" x14ac:dyDescent="0.25">
      <c r="D5266"/>
    </row>
    <row r="5267" spans="4:4" x14ac:dyDescent="0.25">
      <c r="D5267"/>
    </row>
    <row r="5268" spans="4:4" x14ac:dyDescent="0.25">
      <c r="D5268"/>
    </row>
    <row r="5269" spans="4:4" x14ac:dyDescent="0.25">
      <c r="D5269"/>
    </row>
    <row r="5270" spans="4:4" x14ac:dyDescent="0.25">
      <c r="D5270"/>
    </row>
    <row r="5271" spans="4:4" x14ac:dyDescent="0.25">
      <c r="D5271"/>
    </row>
    <row r="5272" spans="4:4" x14ac:dyDescent="0.25">
      <c r="D5272"/>
    </row>
    <row r="5273" spans="4:4" x14ac:dyDescent="0.25">
      <c r="D5273"/>
    </row>
    <row r="5274" spans="4:4" x14ac:dyDescent="0.25">
      <c r="D5274"/>
    </row>
    <row r="5275" spans="4:4" x14ac:dyDescent="0.25">
      <c r="D5275"/>
    </row>
    <row r="5276" spans="4:4" x14ac:dyDescent="0.25">
      <c r="D5276"/>
    </row>
    <row r="5277" spans="4:4" x14ac:dyDescent="0.25">
      <c r="D5277"/>
    </row>
    <row r="5278" spans="4:4" x14ac:dyDescent="0.25">
      <c r="D5278"/>
    </row>
    <row r="5279" spans="4:4" x14ac:dyDescent="0.25">
      <c r="D5279"/>
    </row>
    <row r="5280" spans="4:4" x14ac:dyDescent="0.25">
      <c r="D5280"/>
    </row>
    <row r="5281" spans="4:4" x14ac:dyDescent="0.25">
      <c r="D5281"/>
    </row>
    <row r="5282" spans="4:4" x14ac:dyDescent="0.25">
      <c r="D5282"/>
    </row>
    <row r="5283" spans="4:4" x14ac:dyDescent="0.25">
      <c r="D5283"/>
    </row>
    <row r="5284" spans="4:4" x14ac:dyDescent="0.25">
      <c r="D5284"/>
    </row>
    <row r="5285" spans="4:4" x14ac:dyDescent="0.25">
      <c r="D5285"/>
    </row>
    <row r="5286" spans="4:4" x14ac:dyDescent="0.25">
      <c r="D5286"/>
    </row>
    <row r="5287" spans="4:4" x14ac:dyDescent="0.25">
      <c r="D5287"/>
    </row>
    <row r="5288" spans="4:4" x14ac:dyDescent="0.25">
      <c r="D5288"/>
    </row>
    <row r="5289" spans="4:4" x14ac:dyDescent="0.25">
      <c r="D5289"/>
    </row>
    <row r="5290" spans="4:4" x14ac:dyDescent="0.25">
      <c r="D5290"/>
    </row>
    <row r="5291" spans="4:4" x14ac:dyDescent="0.25">
      <c r="D5291"/>
    </row>
    <row r="5292" spans="4:4" x14ac:dyDescent="0.25">
      <c r="D5292"/>
    </row>
    <row r="5293" spans="4:4" x14ac:dyDescent="0.25">
      <c r="D5293"/>
    </row>
    <row r="5294" spans="4:4" x14ac:dyDescent="0.25">
      <c r="D5294"/>
    </row>
    <row r="5295" spans="4:4" x14ac:dyDescent="0.25">
      <c r="D5295"/>
    </row>
    <row r="5296" spans="4:4" x14ac:dyDescent="0.25">
      <c r="D5296"/>
    </row>
    <row r="5297" spans="4:4" x14ac:dyDescent="0.25">
      <c r="D5297"/>
    </row>
    <row r="5298" spans="4:4" x14ac:dyDescent="0.25">
      <c r="D5298"/>
    </row>
    <row r="5299" spans="4:4" x14ac:dyDescent="0.25">
      <c r="D5299"/>
    </row>
    <row r="5300" spans="4:4" x14ac:dyDescent="0.25">
      <c r="D5300"/>
    </row>
    <row r="5301" spans="4:4" x14ac:dyDescent="0.25">
      <c r="D5301"/>
    </row>
    <row r="5302" spans="4:4" x14ac:dyDescent="0.25">
      <c r="D5302"/>
    </row>
    <row r="5303" spans="4:4" x14ac:dyDescent="0.25">
      <c r="D5303"/>
    </row>
    <row r="5304" spans="4:4" x14ac:dyDescent="0.25">
      <c r="D5304"/>
    </row>
    <row r="5305" spans="4:4" x14ac:dyDescent="0.25">
      <c r="D5305"/>
    </row>
    <row r="5306" spans="4:4" x14ac:dyDescent="0.25">
      <c r="D5306"/>
    </row>
    <row r="5307" spans="4:4" x14ac:dyDescent="0.25">
      <c r="D5307"/>
    </row>
    <row r="5308" spans="4:4" x14ac:dyDescent="0.25">
      <c r="D5308"/>
    </row>
    <row r="5309" spans="4:4" x14ac:dyDescent="0.25">
      <c r="D5309"/>
    </row>
    <row r="5310" spans="4:4" x14ac:dyDescent="0.25">
      <c r="D5310"/>
    </row>
    <row r="5311" spans="4:4" x14ac:dyDescent="0.25">
      <c r="D5311"/>
    </row>
    <row r="5312" spans="4:4" x14ac:dyDescent="0.25">
      <c r="D5312"/>
    </row>
    <row r="5313" spans="4:4" x14ac:dyDescent="0.25">
      <c r="D5313"/>
    </row>
    <row r="5314" spans="4:4" x14ac:dyDescent="0.25">
      <c r="D5314"/>
    </row>
    <row r="5315" spans="4:4" x14ac:dyDescent="0.25">
      <c r="D5315"/>
    </row>
    <row r="5316" spans="4:4" x14ac:dyDescent="0.25">
      <c r="D5316"/>
    </row>
    <row r="5317" spans="4:4" x14ac:dyDescent="0.25">
      <c r="D5317"/>
    </row>
    <row r="5318" spans="4:4" x14ac:dyDescent="0.25">
      <c r="D5318"/>
    </row>
    <row r="5319" spans="4:4" x14ac:dyDescent="0.25">
      <c r="D5319"/>
    </row>
    <row r="5320" spans="4:4" x14ac:dyDescent="0.25">
      <c r="D5320"/>
    </row>
    <row r="5321" spans="4:4" x14ac:dyDescent="0.25">
      <c r="D5321"/>
    </row>
    <row r="5322" spans="4:4" x14ac:dyDescent="0.25">
      <c r="D5322"/>
    </row>
    <row r="5323" spans="4:4" x14ac:dyDescent="0.25">
      <c r="D5323"/>
    </row>
    <row r="5324" spans="4:4" x14ac:dyDescent="0.25">
      <c r="D5324"/>
    </row>
    <row r="5325" spans="4:4" x14ac:dyDescent="0.25">
      <c r="D5325"/>
    </row>
    <row r="5326" spans="4:4" x14ac:dyDescent="0.25">
      <c r="D5326"/>
    </row>
    <row r="5327" spans="4:4" x14ac:dyDescent="0.25">
      <c r="D5327"/>
    </row>
    <row r="5328" spans="4:4" x14ac:dyDescent="0.25">
      <c r="D5328"/>
    </row>
    <row r="5329" spans="4:4" x14ac:dyDescent="0.25">
      <c r="D5329"/>
    </row>
    <row r="5330" spans="4:4" x14ac:dyDescent="0.25">
      <c r="D5330"/>
    </row>
    <row r="5331" spans="4:4" x14ac:dyDescent="0.25">
      <c r="D5331"/>
    </row>
    <row r="5332" spans="4:4" x14ac:dyDescent="0.25">
      <c r="D5332"/>
    </row>
    <row r="5333" spans="4:4" x14ac:dyDescent="0.25">
      <c r="D5333"/>
    </row>
    <row r="5334" spans="4:4" x14ac:dyDescent="0.25">
      <c r="D5334"/>
    </row>
    <row r="5335" spans="4:4" x14ac:dyDescent="0.25">
      <c r="D5335"/>
    </row>
    <row r="5336" spans="4:4" x14ac:dyDescent="0.25">
      <c r="D5336"/>
    </row>
    <row r="5337" spans="4:4" x14ac:dyDescent="0.25">
      <c r="D5337"/>
    </row>
    <row r="5338" spans="4:4" x14ac:dyDescent="0.25">
      <c r="D5338"/>
    </row>
    <row r="5339" spans="4:4" x14ac:dyDescent="0.25">
      <c r="D5339"/>
    </row>
    <row r="5340" spans="4:4" x14ac:dyDescent="0.25">
      <c r="D5340"/>
    </row>
    <row r="5341" spans="4:4" x14ac:dyDescent="0.25">
      <c r="D5341"/>
    </row>
    <row r="5342" spans="4:4" x14ac:dyDescent="0.25">
      <c r="D5342"/>
    </row>
    <row r="5343" spans="4:4" x14ac:dyDescent="0.25">
      <c r="D5343"/>
    </row>
    <row r="5344" spans="4:4" x14ac:dyDescent="0.25">
      <c r="D5344"/>
    </row>
    <row r="5345" spans="4:4" x14ac:dyDescent="0.25">
      <c r="D5345"/>
    </row>
    <row r="5346" spans="4:4" x14ac:dyDescent="0.25">
      <c r="D5346"/>
    </row>
    <row r="5347" spans="4:4" x14ac:dyDescent="0.25">
      <c r="D5347"/>
    </row>
    <row r="5348" spans="4:4" x14ac:dyDescent="0.25">
      <c r="D5348"/>
    </row>
    <row r="5349" spans="4:4" x14ac:dyDescent="0.25">
      <c r="D5349"/>
    </row>
    <row r="5350" spans="4:4" x14ac:dyDescent="0.25">
      <c r="D5350"/>
    </row>
    <row r="5351" spans="4:4" x14ac:dyDescent="0.25">
      <c r="D5351"/>
    </row>
    <row r="5352" spans="4:4" x14ac:dyDescent="0.25">
      <c r="D5352"/>
    </row>
    <row r="5353" spans="4:4" x14ac:dyDescent="0.25">
      <c r="D5353"/>
    </row>
    <row r="5354" spans="4:4" x14ac:dyDescent="0.25">
      <c r="D5354"/>
    </row>
    <row r="5355" spans="4:4" x14ac:dyDescent="0.25">
      <c r="D5355"/>
    </row>
    <row r="5356" spans="4:4" x14ac:dyDescent="0.25">
      <c r="D5356"/>
    </row>
    <row r="5357" spans="4:4" x14ac:dyDescent="0.25">
      <c r="D5357"/>
    </row>
    <row r="5358" spans="4:4" x14ac:dyDescent="0.25">
      <c r="D5358"/>
    </row>
    <row r="5359" spans="4:4" x14ac:dyDescent="0.25">
      <c r="D5359"/>
    </row>
    <row r="5360" spans="4:4" x14ac:dyDescent="0.25">
      <c r="D5360"/>
    </row>
    <row r="5361" spans="4:4" x14ac:dyDescent="0.25">
      <c r="D5361"/>
    </row>
    <row r="5362" spans="4:4" x14ac:dyDescent="0.25">
      <c r="D5362"/>
    </row>
    <row r="5363" spans="4:4" x14ac:dyDescent="0.25">
      <c r="D5363"/>
    </row>
    <row r="5364" spans="4:4" x14ac:dyDescent="0.25">
      <c r="D5364"/>
    </row>
    <row r="5365" spans="4:4" x14ac:dyDescent="0.25">
      <c r="D5365"/>
    </row>
    <row r="5366" spans="4:4" x14ac:dyDescent="0.25">
      <c r="D5366"/>
    </row>
    <row r="5367" spans="4:4" x14ac:dyDescent="0.25">
      <c r="D5367"/>
    </row>
    <row r="5368" spans="4:4" x14ac:dyDescent="0.25">
      <c r="D5368"/>
    </row>
    <row r="5369" spans="4:4" x14ac:dyDescent="0.25">
      <c r="D5369"/>
    </row>
    <row r="5370" spans="4:4" x14ac:dyDescent="0.25">
      <c r="D5370"/>
    </row>
    <row r="5371" spans="4:4" x14ac:dyDescent="0.25">
      <c r="D5371"/>
    </row>
    <row r="5372" spans="4:4" x14ac:dyDescent="0.25">
      <c r="D5372"/>
    </row>
    <row r="5373" spans="4:4" x14ac:dyDescent="0.25">
      <c r="D5373"/>
    </row>
    <row r="5374" spans="4:4" x14ac:dyDescent="0.25">
      <c r="D5374"/>
    </row>
    <row r="5375" spans="4:4" x14ac:dyDescent="0.25">
      <c r="D5375"/>
    </row>
    <row r="5376" spans="4:4" x14ac:dyDescent="0.25">
      <c r="D5376"/>
    </row>
    <row r="5377" spans="4:4" x14ac:dyDescent="0.25">
      <c r="D5377"/>
    </row>
    <row r="5378" spans="4:4" x14ac:dyDescent="0.25">
      <c r="D5378"/>
    </row>
    <row r="5379" spans="4:4" x14ac:dyDescent="0.25">
      <c r="D5379"/>
    </row>
    <row r="5380" spans="4:4" x14ac:dyDescent="0.25">
      <c r="D5380"/>
    </row>
    <row r="5381" spans="4:4" x14ac:dyDescent="0.25">
      <c r="D5381"/>
    </row>
    <row r="5382" spans="4:4" x14ac:dyDescent="0.25">
      <c r="D5382"/>
    </row>
    <row r="5383" spans="4:4" x14ac:dyDescent="0.25">
      <c r="D5383"/>
    </row>
    <row r="5384" spans="4:4" x14ac:dyDescent="0.25">
      <c r="D5384"/>
    </row>
    <row r="5385" spans="4:4" x14ac:dyDescent="0.25">
      <c r="D5385"/>
    </row>
    <row r="5386" spans="4:4" x14ac:dyDescent="0.25">
      <c r="D5386"/>
    </row>
    <row r="5387" spans="4:4" x14ac:dyDescent="0.25">
      <c r="D5387"/>
    </row>
    <row r="5388" spans="4:4" x14ac:dyDescent="0.25">
      <c r="D5388"/>
    </row>
    <row r="5389" spans="4:4" x14ac:dyDescent="0.25">
      <c r="D5389"/>
    </row>
    <row r="5390" spans="4:4" x14ac:dyDescent="0.25">
      <c r="D5390"/>
    </row>
    <row r="5391" spans="4:4" x14ac:dyDescent="0.25">
      <c r="D5391"/>
    </row>
    <row r="5392" spans="4:4" x14ac:dyDescent="0.25">
      <c r="D5392"/>
    </row>
    <row r="5393" spans="4:4" x14ac:dyDescent="0.25">
      <c r="D5393"/>
    </row>
    <row r="5394" spans="4:4" x14ac:dyDescent="0.25">
      <c r="D5394"/>
    </row>
    <row r="5395" spans="4:4" x14ac:dyDescent="0.25">
      <c r="D5395"/>
    </row>
    <row r="5396" spans="4:4" x14ac:dyDescent="0.25">
      <c r="D5396"/>
    </row>
    <row r="5397" spans="4:4" x14ac:dyDescent="0.25">
      <c r="D5397"/>
    </row>
    <row r="5398" spans="4:4" x14ac:dyDescent="0.25">
      <c r="D5398"/>
    </row>
    <row r="5399" spans="4:4" x14ac:dyDescent="0.25">
      <c r="D5399"/>
    </row>
    <row r="5400" spans="4:4" x14ac:dyDescent="0.25">
      <c r="D5400"/>
    </row>
    <row r="5401" spans="4:4" x14ac:dyDescent="0.25">
      <c r="D5401"/>
    </row>
    <row r="5402" spans="4:4" x14ac:dyDescent="0.25">
      <c r="D5402"/>
    </row>
    <row r="5403" spans="4:4" x14ac:dyDescent="0.25">
      <c r="D5403"/>
    </row>
    <row r="5404" spans="4:4" x14ac:dyDescent="0.25">
      <c r="D5404"/>
    </row>
    <row r="5405" spans="4:4" x14ac:dyDescent="0.25">
      <c r="D5405"/>
    </row>
    <row r="5406" spans="4:4" x14ac:dyDescent="0.25">
      <c r="D5406"/>
    </row>
    <row r="5407" spans="4:4" x14ac:dyDescent="0.25">
      <c r="D5407"/>
    </row>
    <row r="5408" spans="4:4" x14ac:dyDescent="0.25">
      <c r="D5408"/>
    </row>
    <row r="5409" spans="4:4" x14ac:dyDescent="0.25">
      <c r="D5409"/>
    </row>
    <row r="5410" spans="4:4" x14ac:dyDescent="0.25">
      <c r="D5410"/>
    </row>
    <row r="5411" spans="4:4" x14ac:dyDescent="0.25">
      <c r="D5411"/>
    </row>
    <row r="5412" spans="4:4" x14ac:dyDescent="0.25">
      <c r="D5412"/>
    </row>
    <row r="5413" spans="4:4" x14ac:dyDescent="0.25">
      <c r="D5413"/>
    </row>
    <row r="5414" spans="4:4" x14ac:dyDescent="0.25">
      <c r="D5414"/>
    </row>
    <row r="5415" spans="4:4" x14ac:dyDescent="0.25">
      <c r="D5415"/>
    </row>
    <row r="5416" spans="4:4" x14ac:dyDescent="0.25">
      <c r="D5416"/>
    </row>
    <row r="5417" spans="4:4" x14ac:dyDescent="0.25">
      <c r="D5417"/>
    </row>
    <row r="5418" spans="4:4" x14ac:dyDescent="0.25">
      <c r="D5418"/>
    </row>
    <row r="5419" spans="4:4" x14ac:dyDescent="0.25">
      <c r="D5419"/>
    </row>
    <row r="5420" spans="4:4" x14ac:dyDescent="0.25">
      <c r="D5420"/>
    </row>
    <row r="5421" spans="4:4" x14ac:dyDescent="0.25">
      <c r="D5421"/>
    </row>
    <row r="5422" spans="4:4" x14ac:dyDescent="0.25">
      <c r="D5422"/>
    </row>
    <row r="5423" spans="4:4" x14ac:dyDescent="0.25">
      <c r="D5423"/>
    </row>
    <row r="5424" spans="4:4" x14ac:dyDescent="0.25">
      <c r="D5424"/>
    </row>
    <row r="5425" spans="4:4" x14ac:dyDescent="0.25">
      <c r="D5425"/>
    </row>
    <row r="5426" spans="4:4" x14ac:dyDescent="0.25">
      <c r="D5426"/>
    </row>
    <row r="5427" spans="4:4" x14ac:dyDescent="0.25">
      <c r="D5427"/>
    </row>
    <row r="5428" spans="4:4" x14ac:dyDescent="0.25">
      <c r="D5428"/>
    </row>
    <row r="5429" spans="4:4" x14ac:dyDescent="0.25">
      <c r="D5429"/>
    </row>
    <row r="5430" spans="4:4" x14ac:dyDescent="0.25">
      <c r="D5430"/>
    </row>
    <row r="5431" spans="4:4" x14ac:dyDescent="0.25">
      <c r="D5431"/>
    </row>
    <row r="5432" spans="4:4" x14ac:dyDescent="0.25">
      <c r="D5432"/>
    </row>
    <row r="5433" spans="4:4" x14ac:dyDescent="0.25">
      <c r="D5433"/>
    </row>
    <row r="5434" spans="4:4" x14ac:dyDescent="0.25">
      <c r="D5434"/>
    </row>
    <row r="5435" spans="4:4" x14ac:dyDescent="0.25">
      <c r="D5435"/>
    </row>
    <row r="5436" spans="4:4" x14ac:dyDescent="0.25">
      <c r="D5436"/>
    </row>
    <row r="5437" spans="4:4" x14ac:dyDescent="0.25">
      <c r="D5437"/>
    </row>
    <row r="5438" spans="4:4" x14ac:dyDescent="0.25">
      <c r="D5438"/>
    </row>
    <row r="5439" spans="4:4" x14ac:dyDescent="0.25">
      <c r="D5439"/>
    </row>
    <row r="5440" spans="4:4" x14ac:dyDescent="0.25">
      <c r="D5440"/>
    </row>
    <row r="5441" spans="4:4" x14ac:dyDescent="0.25">
      <c r="D5441"/>
    </row>
    <row r="5442" spans="4:4" x14ac:dyDescent="0.25">
      <c r="D5442"/>
    </row>
    <row r="5443" spans="4:4" x14ac:dyDescent="0.25">
      <c r="D5443"/>
    </row>
    <row r="5444" spans="4:4" x14ac:dyDescent="0.25">
      <c r="D5444"/>
    </row>
    <row r="5445" spans="4:4" x14ac:dyDescent="0.25">
      <c r="D5445"/>
    </row>
    <row r="5446" spans="4:4" x14ac:dyDescent="0.25">
      <c r="D5446"/>
    </row>
    <row r="5447" spans="4:4" x14ac:dyDescent="0.25">
      <c r="D5447"/>
    </row>
    <row r="5448" spans="4:4" x14ac:dyDescent="0.25">
      <c r="D5448"/>
    </row>
    <row r="5449" spans="4:4" x14ac:dyDescent="0.25">
      <c r="D5449"/>
    </row>
    <row r="5450" spans="4:4" x14ac:dyDescent="0.25">
      <c r="D5450"/>
    </row>
    <row r="5451" spans="4:4" x14ac:dyDescent="0.25">
      <c r="D5451"/>
    </row>
    <row r="5452" spans="4:4" x14ac:dyDescent="0.25">
      <c r="D5452"/>
    </row>
    <row r="5453" spans="4:4" x14ac:dyDescent="0.25">
      <c r="D5453"/>
    </row>
    <row r="5454" spans="4:4" x14ac:dyDescent="0.25">
      <c r="D5454"/>
    </row>
    <row r="5455" spans="4:4" x14ac:dyDescent="0.25">
      <c r="D5455"/>
    </row>
    <row r="5456" spans="4:4" x14ac:dyDescent="0.25">
      <c r="D5456"/>
    </row>
    <row r="5457" spans="4:4" x14ac:dyDescent="0.25">
      <c r="D5457"/>
    </row>
    <row r="5458" spans="4:4" x14ac:dyDescent="0.25">
      <c r="D5458"/>
    </row>
    <row r="5459" spans="4:4" x14ac:dyDescent="0.25">
      <c r="D5459"/>
    </row>
    <row r="5460" spans="4:4" x14ac:dyDescent="0.25">
      <c r="D5460"/>
    </row>
    <row r="5461" spans="4:4" x14ac:dyDescent="0.25">
      <c r="D5461"/>
    </row>
    <row r="5462" spans="4:4" x14ac:dyDescent="0.25">
      <c r="D5462"/>
    </row>
    <row r="5463" spans="4:4" x14ac:dyDescent="0.25">
      <c r="D5463"/>
    </row>
    <row r="5464" spans="4:4" x14ac:dyDescent="0.25">
      <c r="D5464"/>
    </row>
    <row r="5465" spans="4:4" x14ac:dyDescent="0.25">
      <c r="D5465"/>
    </row>
    <row r="5466" spans="4:4" x14ac:dyDescent="0.25">
      <c r="D5466"/>
    </row>
    <row r="5467" spans="4:4" x14ac:dyDescent="0.25">
      <c r="D5467"/>
    </row>
    <row r="5468" spans="4:4" x14ac:dyDescent="0.25">
      <c r="D5468"/>
    </row>
    <row r="5469" spans="4:4" x14ac:dyDescent="0.25">
      <c r="D5469"/>
    </row>
    <row r="5470" spans="4:4" x14ac:dyDescent="0.25">
      <c r="D5470"/>
    </row>
    <row r="5471" spans="4:4" x14ac:dyDescent="0.25">
      <c r="D5471"/>
    </row>
    <row r="5472" spans="4:4" x14ac:dyDescent="0.25">
      <c r="D5472"/>
    </row>
    <row r="5473" spans="4:4" x14ac:dyDescent="0.25">
      <c r="D5473"/>
    </row>
    <row r="5474" spans="4:4" x14ac:dyDescent="0.25">
      <c r="D5474"/>
    </row>
    <row r="5475" spans="4:4" x14ac:dyDescent="0.25">
      <c r="D5475"/>
    </row>
    <row r="5476" spans="4:4" x14ac:dyDescent="0.25">
      <c r="D5476"/>
    </row>
    <row r="5477" spans="4:4" x14ac:dyDescent="0.25">
      <c r="D5477"/>
    </row>
    <row r="5478" spans="4:4" x14ac:dyDescent="0.25">
      <c r="D5478"/>
    </row>
    <row r="5479" spans="4:4" x14ac:dyDescent="0.25">
      <c r="D5479"/>
    </row>
    <row r="5480" spans="4:4" x14ac:dyDescent="0.25">
      <c r="D5480"/>
    </row>
    <row r="5481" spans="4:4" x14ac:dyDescent="0.25">
      <c r="D5481"/>
    </row>
    <row r="5482" spans="4:4" x14ac:dyDescent="0.25">
      <c r="D5482"/>
    </row>
    <row r="5483" spans="4:4" x14ac:dyDescent="0.25">
      <c r="D5483"/>
    </row>
    <row r="5484" spans="4:4" x14ac:dyDescent="0.25">
      <c r="D5484"/>
    </row>
    <row r="5485" spans="4:4" x14ac:dyDescent="0.25">
      <c r="D5485"/>
    </row>
    <row r="5486" spans="4:4" x14ac:dyDescent="0.25">
      <c r="D5486"/>
    </row>
    <row r="5487" spans="4:4" x14ac:dyDescent="0.25">
      <c r="D5487"/>
    </row>
    <row r="5488" spans="4:4" x14ac:dyDescent="0.25">
      <c r="D5488"/>
    </row>
    <row r="5489" spans="4:4" x14ac:dyDescent="0.25">
      <c r="D5489"/>
    </row>
    <row r="5490" spans="4:4" x14ac:dyDescent="0.25">
      <c r="D5490"/>
    </row>
    <row r="5491" spans="4:4" x14ac:dyDescent="0.25">
      <c r="D5491"/>
    </row>
    <row r="5492" spans="4:4" x14ac:dyDescent="0.25">
      <c r="D5492"/>
    </row>
    <row r="5493" spans="4:4" x14ac:dyDescent="0.25">
      <c r="D5493"/>
    </row>
    <row r="5494" spans="4:4" x14ac:dyDescent="0.25">
      <c r="D5494"/>
    </row>
    <row r="5495" spans="4:4" x14ac:dyDescent="0.25">
      <c r="D5495"/>
    </row>
    <row r="5496" spans="4:4" x14ac:dyDescent="0.25">
      <c r="D5496"/>
    </row>
    <row r="5497" spans="4:4" x14ac:dyDescent="0.25">
      <c r="D5497"/>
    </row>
    <row r="5498" spans="4:4" x14ac:dyDescent="0.25">
      <c r="D5498"/>
    </row>
    <row r="5499" spans="4:4" x14ac:dyDescent="0.25">
      <c r="D5499"/>
    </row>
    <row r="5500" spans="4:4" x14ac:dyDescent="0.25">
      <c r="D5500"/>
    </row>
    <row r="5501" spans="4:4" x14ac:dyDescent="0.25">
      <c r="D5501"/>
    </row>
    <row r="5502" spans="4:4" x14ac:dyDescent="0.25">
      <c r="D5502"/>
    </row>
    <row r="5503" spans="4:4" x14ac:dyDescent="0.25">
      <c r="D5503"/>
    </row>
    <row r="5504" spans="4:4" x14ac:dyDescent="0.25">
      <c r="D5504"/>
    </row>
    <row r="5505" spans="4:4" x14ac:dyDescent="0.25">
      <c r="D5505"/>
    </row>
    <row r="5506" spans="4:4" x14ac:dyDescent="0.25">
      <c r="D5506"/>
    </row>
    <row r="5507" spans="4:4" x14ac:dyDescent="0.25">
      <c r="D5507"/>
    </row>
    <row r="5508" spans="4:4" x14ac:dyDescent="0.25">
      <c r="D5508"/>
    </row>
    <row r="5509" spans="4:4" x14ac:dyDescent="0.25">
      <c r="D5509"/>
    </row>
    <row r="5510" spans="4:4" x14ac:dyDescent="0.25">
      <c r="D5510"/>
    </row>
    <row r="5511" spans="4:4" x14ac:dyDescent="0.25">
      <c r="D5511"/>
    </row>
    <row r="5512" spans="4:4" x14ac:dyDescent="0.25">
      <c r="D5512"/>
    </row>
    <row r="5513" spans="4:4" x14ac:dyDescent="0.25">
      <c r="D5513"/>
    </row>
    <row r="5514" spans="4:4" x14ac:dyDescent="0.25">
      <c r="D5514"/>
    </row>
    <row r="5515" spans="4:4" x14ac:dyDescent="0.25">
      <c r="D5515"/>
    </row>
    <row r="5516" spans="4:4" x14ac:dyDescent="0.25">
      <c r="D5516"/>
    </row>
    <row r="5517" spans="4:4" x14ac:dyDescent="0.25">
      <c r="D5517"/>
    </row>
    <row r="5518" spans="4:4" x14ac:dyDescent="0.25">
      <c r="D5518"/>
    </row>
    <row r="5519" spans="4:4" x14ac:dyDescent="0.25">
      <c r="D5519"/>
    </row>
    <row r="5520" spans="4:4" x14ac:dyDescent="0.25">
      <c r="D5520"/>
    </row>
    <row r="5521" spans="4:4" x14ac:dyDescent="0.25">
      <c r="D5521"/>
    </row>
    <row r="5522" spans="4:4" x14ac:dyDescent="0.25">
      <c r="D5522"/>
    </row>
    <row r="5523" spans="4:4" x14ac:dyDescent="0.25">
      <c r="D5523"/>
    </row>
    <row r="5524" spans="4:4" x14ac:dyDescent="0.25">
      <c r="D5524"/>
    </row>
    <row r="5525" spans="4:4" x14ac:dyDescent="0.25">
      <c r="D5525"/>
    </row>
    <row r="5526" spans="4:4" x14ac:dyDescent="0.25">
      <c r="D5526"/>
    </row>
    <row r="5527" spans="4:4" x14ac:dyDescent="0.25">
      <c r="D5527"/>
    </row>
    <row r="5528" spans="4:4" x14ac:dyDescent="0.25">
      <c r="D5528"/>
    </row>
    <row r="5529" spans="4:4" x14ac:dyDescent="0.25">
      <c r="D5529"/>
    </row>
    <row r="5530" spans="4:4" x14ac:dyDescent="0.25">
      <c r="D5530"/>
    </row>
    <row r="5531" spans="4:4" x14ac:dyDescent="0.25">
      <c r="D5531"/>
    </row>
    <row r="5532" spans="4:4" x14ac:dyDescent="0.25">
      <c r="D5532"/>
    </row>
    <row r="5533" spans="4:4" x14ac:dyDescent="0.25">
      <c r="D5533"/>
    </row>
    <row r="5534" spans="4:4" x14ac:dyDescent="0.25">
      <c r="D5534"/>
    </row>
    <row r="5535" spans="4:4" x14ac:dyDescent="0.25">
      <c r="D5535"/>
    </row>
    <row r="5536" spans="4:4" x14ac:dyDescent="0.25">
      <c r="D5536"/>
    </row>
    <row r="5537" spans="4:4" x14ac:dyDescent="0.25">
      <c r="D5537"/>
    </row>
    <row r="5538" spans="4:4" x14ac:dyDescent="0.25">
      <c r="D5538"/>
    </row>
    <row r="5539" spans="4:4" x14ac:dyDescent="0.25">
      <c r="D5539"/>
    </row>
    <row r="5540" spans="4:4" x14ac:dyDescent="0.25">
      <c r="D5540"/>
    </row>
    <row r="5541" spans="4:4" x14ac:dyDescent="0.25">
      <c r="D5541"/>
    </row>
    <row r="5542" spans="4:4" x14ac:dyDescent="0.25">
      <c r="D5542"/>
    </row>
    <row r="5543" spans="4:4" x14ac:dyDescent="0.25">
      <c r="D5543"/>
    </row>
    <row r="5544" spans="4:4" x14ac:dyDescent="0.25">
      <c r="D5544"/>
    </row>
    <row r="5545" spans="4:4" x14ac:dyDescent="0.25">
      <c r="D5545"/>
    </row>
    <row r="5546" spans="4:4" x14ac:dyDescent="0.25">
      <c r="D5546"/>
    </row>
    <row r="5547" spans="4:4" x14ac:dyDescent="0.25">
      <c r="D5547"/>
    </row>
    <row r="5548" spans="4:4" x14ac:dyDescent="0.25">
      <c r="D5548"/>
    </row>
    <row r="5549" spans="4:4" x14ac:dyDescent="0.25">
      <c r="D5549"/>
    </row>
    <row r="5550" spans="4:4" x14ac:dyDescent="0.25">
      <c r="D5550"/>
    </row>
    <row r="5551" spans="4:4" x14ac:dyDescent="0.25">
      <c r="D5551"/>
    </row>
    <row r="5552" spans="4:4" x14ac:dyDescent="0.25">
      <c r="D5552"/>
    </row>
    <row r="5553" spans="4:4" x14ac:dyDescent="0.25">
      <c r="D5553"/>
    </row>
    <row r="5554" spans="4:4" x14ac:dyDescent="0.25">
      <c r="D5554"/>
    </row>
    <row r="5555" spans="4:4" x14ac:dyDescent="0.25">
      <c r="D5555"/>
    </row>
    <row r="5556" spans="4:4" x14ac:dyDescent="0.25">
      <c r="D5556"/>
    </row>
    <row r="5557" spans="4:4" x14ac:dyDescent="0.25">
      <c r="D5557"/>
    </row>
    <row r="5558" spans="4:4" x14ac:dyDescent="0.25">
      <c r="D5558"/>
    </row>
    <row r="5559" spans="4:4" x14ac:dyDescent="0.25">
      <c r="D5559"/>
    </row>
    <row r="5560" spans="4:4" x14ac:dyDescent="0.25">
      <c r="D5560"/>
    </row>
    <row r="5561" spans="4:4" x14ac:dyDescent="0.25">
      <c r="D5561"/>
    </row>
    <row r="5562" spans="4:4" x14ac:dyDescent="0.25">
      <c r="D5562"/>
    </row>
    <row r="5563" spans="4:4" x14ac:dyDescent="0.25">
      <c r="D5563"/>
    </row>
    <row r="5564" spans="4:4" x14ac:dyDescent="0.25">
      <c r="D5564"/>
    </row>
    <row r="5565" spans="4:4" x14ac:dyDescent="0.25">
      <c r="D5565"/>
    </row>
    <row r="5566" spans="4:4" x14ac:dyDescent="0.25">
      <c r="D5566"/>
    </row>
    <row r="5567" spans="4:4" x14ac:dyDescent="0.25">
      <c r="D5567"/>
    </row>
    <row r="5568" spans="4:4" x14ac:dyDescent="0.25">
      <c r="D5568"/>
    </row>
    <row r="5569" spans="4:4" x14ac:dyDescent="0.25">
      <c r="D5569"/>
    </row>
    <row r="5570" spans="4:4" x14ac:dyDescent="0.25">
      <c r="D5570"/>
    </row>
    <row r="5571" spans="4:4" x14ac:dyDescent="0.25">
      <c r="D5571"/>
    </row>
    <row r="5572" spans="4:4" x14ac:dyDescent="0.25">
      <c r="D5572"/>
    </row>
    <row r="5573" spans="4:4" x14ac:dyDescent="0.25">
      <c r="D5573"/>
    </row>
    <row r="5574" spans="4:4" x14ac:dyDescent="0.25">
      <c r="D5574"/>
    </row>
    <row r="5575" spans="4:4" x14ac:dyDescent="0.25">
      <c r="D5575"/>
    </row>
    <row r="5576" spans="4:4" x14ac:dyDescent="0.25">
      <c r="D5576"/>
    </row>
    <row r="5577" spans="4:4" x14ac:dyDescent="0.25">
      <c r="D5577"/>
    </row>
    <row r="5578" spans="4:4" x14ac:dyDescent="0.25">
      <c r="D5578"/>
    </row>
    <row r="5579" spans="4:4" x14ac:dyDescent="0.25">
      <c r="D5579"/>
    </row>
    <row r="5580" spans="4:4" x14ac:dyDescent="0.25">
      <c r="D5580"/>
    </row>
    <row r="5581" spans="4:4" x14ac:dyDescent="0.25">
      <c r="D5581"/>
    </row>
    <row r="5582" spans="4:4" x14ac:dyDescent="0.25">
      <c r="D5582"/>
    </row>
    <row r="5583" spans="4:4" x14ac:dyDescent="0.25">
      <c r="D5583"/>
    </row>
    <row r="5584" spans="4:4" x14ac:dyDescent="0.25">
      <c r="D5584"/>
    </row>
    <row r="5585" spans="4:4" x14ac:dyDescent="0.25">
      <c r="D5585"/>
    </row>
    <row r="5586" spans="4:4" x14ac:dyDescent="0.25">
      <c r="D5586"/>
    </row>
    <row r="5587" spans="4:4" x14ac:dyDescent="0.25">
      <c r="D5587"/>
    </row>
    <row r="5588" spans="4:4" x14ac:dyDescent="0.25">
      <c r="D5588"/>
    </row>
    <row r="5589" spans="4:4" x14ac:dyDescent="0.25">
      <c r="D5589"/>
    </row>
    <row r="5590" spans="4:4" x14ac:dyDescent="0.25">
      <c r="D5590"/>
    </row>
    <row r="5591" spans="4:4" x14ac:dyDescent="0.25">
      <c r="D5591"/>
    </row>
    <row r="5592" spans="4:4" x14ac:dyDescent="0.25">
      <c r="D5592"/>
    </row>
    <row r="5593" spans="4:4" x14ac:dyDescent="0.25">
      <c r="D5593"/>
    </row>
    <row r="5594" spans="4:4" x14ac:dyDescent="0.25">
      <c r="D5594"/>
    </row>
    <row r="5595" spans="4:4" x14ac:dyDescent="0.25">
      <c r="D5595"/>
    </row>
    <row r="5596" spans="4:4" x14ac:dyDescent="0.25">
      <c r="D5596"/>
    </row>
    <row r="5597" spans="4:4" x14ac:dyDescent="0.25">
      <c r="D5597"/>
    </row>
    <row r="5598" spans="4:4" x14ac:dyDescent="0.25">
      <c r="D5598"/>
    </row>
    <row r="5599" spans="4:4" x14ac:dyDescent="0.25">
      <c r="D5599"/>
    </row>
    <row r="5600" spans="4:4" x14ac:dyDescent="0.25">
      <c r="D5600"/>
    </row>
    <row r="5601" spans="4:4" x14ac:dyDescent="0.25">
      <c r="D5601"/>
    </row>
    <row r="5602" spans="4:4" x14ac:dyDescent="0.25">
      <c r="D5602"/>
    </row>
    <row r="5603" spans="4:4" x14ac:dyDescent="0.25">
      <c r="D5603"/>
    </row>
    <row r="5604" spans="4:4" x14ac:dyDescent="0.25">
      <c r="D5604"/>
    </row>
    <row r="5605" spans="4:4" x14ac:dyDescent="0.25">
      <c r="D5605"/>
    </row>
    <row r="5606" spans="4:4" x14ac:dyDescent="0.25">
      <c r="D5606"/>
    </row>
    <row r="5607" spans="4:4" x14ac:dyDescent="0.25">
      <c r="D5607"/>
    </row>
    <row r="5608" spans="4:4" x14ac:dyDescent="0.25">
      <c r="D5608"/>
    </row>
    <row r="5609" spans="4:4" x14ac:dyDescent="0.25">
      <c r="D5609"/>
    </row>
    <row r="5610" spans="4:4" x14ac:dyDescent="0.25">
      <c r="D5610"/>
    </row>
    <row r="5611" spans="4:4" x14ac:dyDescent="0.25">
      <c r="D5611"/>
    </row>
    <row r="5612" spans="4:4" x14ac:dyDescent="0.25">
      <c r="D5612"/>
    </row>
    <row r="5613" spans="4:4" x14ac:dyDescent="0.25">
      <c r="D5613"/>
    </row>
    <row r="5614" spans="4:4" x14ac:dyDescent="0.25">
      <c r="D5614"/>
    </row>
    <row r="5615" spans="4:4" x14ac:dyDescent="0.25">
      <c r="D5615"/>
    </row>
    <row r="5616" spans="4:4" x14ac:dyDescent="0.25">
      <c r="D5616"/>
    </row>
    <row r="5617" spans="4:4" x14ac:dyDescent="0.25">
      <c r="D5617"/>
    </row>
    <row r="5618" spans="4:4" x14ac:dyDescent="0.25">
      <c r="D5618"/>
    </row>
    <row r="5619" spans="4:4" x14ac:dyDescent="0.25">
      <c r="D5619"/>
    </row>
    <row r="5620" spans="4:4" x14ac:dyDescent="0.25">
      <c r="D5620"/>
    </row>
    <row r="5621" spans="4:4" x14ac:dyDescent="0.25">
      <c r="D5621"/>
    </row>
    <row r="5622" spans="4:4" x14ac:dyDescent="0.25">
      <c r="D5622"/>
    </row>
    <row r="5623" spans="4:4" x14ac:dyDescent="0.25">
      <c r="D5623"/>
    </row>
    <row r="5624" spans="4:4" x14ac:dyDescent="0.25">
      <c r="D5624"/>
    </row>
    <row r="5625" spans="4:4" x14ac:dyDescent="0.25">
      <c r="D5625"/>
    </row>
    <row r="5626" spans="4:4" x14ac:dyDescent="0.25">
      <c r="D5626"/>
    </row>
    <row r="5627" spans="4:4" x14ac:dyDescent="0.25">
      <c r="D5627"/>
    </row>
    <row r="5628" spans="4:4" x14ac:dyDescent="0.25">
      <c r="D5628"/>
    </row>
    <row r="5629" spans="4:4" x14ac:dyDescent="0.25">
      <c r="D5629"/>
    </row>
    <row r="5630" spans="4:4" x14ac:dyDescent="0.25">
      <c r="D5630"/>
    </row>
    <row r="5631" spans="4:4" x14ac:dyDescent="0.25">
      <c r="D5631"/>
    </row>
    <row r="5632" spans="4:4" x14ac:dyDescent="0.25">
      <c r="D5632"/>
    </row>
    <row r="5633" spans="4:4" x14ac:dyDescent="0.25">
      <c r="D5633"/>
    </row>
    <row r="5634" spans="4:4" x14ac:dyDescent="0.25">
      <c r="D5634"/>
    </row>
    <row r="5635" spans="4:4" x14ac:dyDescent="0.25">
      <c r="D5635"/>
    </row>
    <row r="5636" spans="4:4" x14ac:dyDescent="0.25">
      <c r="D5636"/>
    </row>
    <row r="5637" spans="4:4" x14ac:dyDescent="0.25">
      <c r="D5637"/>
    </row>
    <row r="5638" spans="4:4" x14ac:dyDescent="0.25">
      <c r="D5638"/>
    </row>
    <row r="5639" spans="4:4" x14ac:dyDescent="0.25">
      <c r="D5639"/>
    </row>
    <row r="5640" spans="4:4" x14ac:dyDescent="0.25">
      <c r="D5640"/>
    </row>
    <row r="5641" spans="4:4" x14ac:dyDescent="0.25">
      <c r="D5641"/>
    </row>
    <row r="5642" spans="4:4" x14ac:dyDescent="0.25">
      <c r="D5642"/>
    </row>
    <row r="5643" spans="4:4" x14ac:dyDescent="0.25">
      <c r="D5643"/>
    </row>
    <row r="5644" spans="4:4" x14ac:dyDescent="0.25">
      <c r="D5644"/>
    </row>
    <row r="5645" spans="4:4" x14ac:dyDescent="0.25">
      <c r="D5645"/>
    </row>
    <row r="5646" spans="4:4" x14ac:dyDescent="0.25">
      <c r="D5646"/>
    </row>
    <row r="5647" spans="4:4" x14ac:dyDescent="0.25">
      <c r="D5647"/>
    </row>
    <row r="5648" spans="4:4" x14ac:dyDescent="0.25">
      <c r="D5648"/>
    </row>
    <row r="5649" spans="4:4" x14ac:dyDescent="0.25">
      <c r="D5649"/>
    </row>
    <row r="5650" spans="4:4" x14ac:dyDescent="0.25">
      <c r="D5650"/>
    </row>
    <row r="5651" spans="4:4" x14ac:dyDescent="0.25">
      <c r="D5651"/>
    </row>
    <row r="5652" spans="4:4" x14ac:dyDescent="0.25">
      <c r="D5652"/>
    </row>
    <row r="5653" spans="4:4" x14ac:dyDescent="0.25">
      <c r="D5653"/>
    </row>
    <row r="5654" spans="4:4" x14ac:dyDescent="0.25">
      <c r="D5654"/>
    </row>
    <row r="5655" spans="4:4" x14ac:dyDescent="0.25">
      <c r="D5655"/>
    </row>
    <row r="5656" spans="4:4" x14ac:dyDescent="0.25">
      <c r="D5656"/>
    </row>
    <row r="5657" spans="4:4" x14ac:dyDescent="0.25">
      <c r="D5657"/>
    </row>
    <row r="5658" spans="4:4" x14ac:dyDescent="0.25">
      <c r="D5658"/>
    </row>
    <row r="5659" spans="4:4" x14ac:dyDescent="0.25">
      <c r="D5659"/>
    </row>
    <row r="5660" spans="4:4" x14ac:dyDescent="0.25">
      <c r="D5660"/>
    </row>
    <row r="5661" spans="4:4" x14ac:dyDescent="0.25">
      <c r="D5661"/>
    </row>
    <row r="5662" spans="4:4" x14ac:dyDescent="0.25">
      <c r="D5662"/>
    </row>
    <row r="5663" spans="4:4" x14ac:dyDescent="0.25">
      <c r="D5663"/>
    </row>
    <row r="5664" spans="4:4" x14ac:dyDescent="0.25">
      <c r="D5664"/>
    </row>
    <row r="5665" spans="4:4" x14ac:dyDescent="0.25">
      <c r="D5665"/>
    </row>
    <row r="5666" spans="4:4" x14ac:dyDescent="0.25">
      <c r="D5666"/>
    </row>
    <row r="5667" spans="4:4" x14ac:dyDescent="0.25">
      <c r="D5667"/>
    </row>
    <row r="5668" spans="4:4" x14ac:dyDescent="0.25">
      <c r="D5668"/>
    </row>
    <row r="5669" spans="4:4" x14ac:dyDescent="0.25">
      <c r="D5669"/>
    </row>
    <row r="5670" spans="4:4" x14ac:dyDescent="0.25">
      <c r="D5670"/>
    </row>
    <row r="5671" spans="4:4" x14ac:dyDescent="0.25">
      <c r="D5671"/>
    </row>
    <row r="5672" spans="4:4" x14ac:dyDescent="0.25">
      <c r="D5672"/>
    </row>
    <row r="5673" spans="4:4" x14ac:dyDescent="0.25">
      <c r="D5673"/>
    </row>
    <row r="5674" spans="4:4" x14ac:dyDescent="0.25">
      <c r="D5674"/>
    </row>
    <row r="5675" spans="4:4" x14ac:dyDescent="0.25">
      <c r="D5675"/>
    </row>
    <row r="5676" spans="4:4" x14ac:dyDescent="0.25">
      <c r="D5676"/>
    </row>
    <row r="5677" spans="4:4" x14ac:dyDescent="0.25">
      <c r="D5677"/>
    </row>
    <row r="5678" spans="4:4" x14ac:dyDescent="0.25">
      <c r="D5678"/>
    </row>
    <row r="5679" spans="4:4" x14ac:dyDescent="0.25">
      <c r="D5679"/>
    </row>
    <row r="5680" spans="4:4" x14ac:dyDescent="0.25">
      <c r="D5680"/>
    </row>
    <row r="5681" spans="4:4" x14ac:dyDescent="0.25">
      <c r="D5681"/>
    </row>
    <row r="5682" spans="4:4" x14ac:dyDescent="0.25">
      <c r="D5682"/>
    </row>
    <row r="5683" spans="4:4" x14ac:dyDescent="0.25">
      <c r="D5683"/>
    </row>
    <row r="5684" spans="4:4" x14ac:dyDescent="0.25">
      <c r="D5684"/>
    </row>
    <row r="5685" spans="4:4" x14ac:dyDescent="0.25">
      <c r="D5685"/>
    </row>
    <row r="5686" spans="4:4" x14ac:dyDescent="0.25">
      <c r="D5686"/>
    </row>
    <row r="5687" spans="4:4" x14ac:dyDescent="0.25">
      <c r="D5687"/>
    </row>
    <row r="5688" spans="4:4" x14ac:dyDescent="0.25">
      <c r="D5688"/>
    </row>
    <row r="5689" spans="4:4" x14ac:dyDescent="0.25">
      <c r="D5689"/>
    </row>
    <row r="5690" spans="4:4" x14ac:dyDescent="0.25">
      <c r="D5690"/>
    </row>
    <row r="5691" spans="4:4" x14ac:dyDescent="0.25">
      <c r="D5691"/>
    </row>
    <row r="5692" spans="4:4" x14ac:dyDescent="0.25">
      <c r="D5692"/>
    </row>
    <row r="5693" spans="4:4" x14ac:dyDescent="0.25">
      <c r="D5693"/>
    </row>
    <row r="5694" spans="4:4" x14ac:dyDescent="0.25">
      <c r="D5694"/>
    </row>
    <row r="5695" spans="4:4" x14ac:dyDescent="0.25">
      <c r="D5695"/>
    </row>
    <row r="5696" spans="4:4" x14ac:dyDescent="0.25">
      <c r="D5696"/>
    </row>
    <row r="5697" spans="4:4" x14ac:dyDescent="0.25">
      <c r="D5697"/>
    </row>
    <row r="5698" spans="4:4" x14ac:dyDescent="0.25">
      <c r="D5698"/>
    </row>
    <row r="5699" spans="4:4" x14ac:dyDescent="0.25">
      <c r="D5699"/>
    </row>
    <row r="5700" spans="4:4" x14ac:dyDescent="0.25">
      <c r="D5700"/>
    </row>
    <row r="5701" spans="4:4" x14ac:dyDescent="0.25">
      <c r="D5701"/>
    </row>
    <row r="5702" spans="4:4" x14ac:dyDescent="0.25">
      <c r="D5702"/>
    </row>
    <row r="5703" spans="4:4" x14ac:dyDescent="0.25">
      <c r="D5703"/>
    </row>
    <row r="5704" spans="4:4" x14ac:dyDescent="0.25">
      <c r="D5704"/>
    </row>
    <row r="5705" spans="4:4" x14ac:dyDescent="0.25">
      <c r="D5705"/>
    </row>
    <row r="5706" spans="4:4" x14ac:dyDescent="0.25">
      <c r="D5706"/>
    </row>
    <row r="5707" spans="4:4" x14ac:dyDescent="0.25">
      <c r="D5707"/>
    </row>
    <row r="5708" spans="4:4" x14ac:dyDescent="0.25">
      <c r="D5708"/>
    </row>
    <row r="5709" spans="4:4" x14ac:dyDescent="0.25">
      <c r="D5709"/>
    </row>
    <row r="5710" spans="4:4" x14ac:dyDescent="0.25">
      <c r="D5710"/>
    </row>
    <row r="5711" spans="4:4" x14ac:dyDescent="0.25">
      <c r="D5711"/>
    </row>
    <row r="5712" spans="4:4" x14ac:dyDescent="0.25">
      <c r="D5712"/>
    </row>
    <row r="5713" spans="4:4" x14ac:dyDescent="0.25">
      <c r="D5713"/>
    </row>
    <row r="5714" spans="4:4" x14ac:dyDescent="0.25">
      <c r="D5714"/>
    </row>
    <row r="5715" spans="4:4" x14ac:dyDescent="0.25">
      <c r="D5715"/>
    </row>
    <row r="5716" spans="4:4" x14ac:dyDescent="0.25">
      <c r="D5716"/>
    </row>
    <row r="5717" spans="4:4" x14ac:dyDescent="0.25">
      <c r="D5717"/>
    </row>
    <row r="5718" spans="4:4" x14ac:dyDescent="0.25">
      <c r="D5718"/>
    </row>
    <row r="5719" spans="4:4" x14ac:dyDescent="0.25">
      <c r="D5719"/>
    </row>
    <row r="5720" spans="4:4" x14ac:dyDescent="0.25">
      <c r="D5720"/>
    </row>
    <row r="5721" spans="4:4" x14ac:dyDescent="0.25">
      <c r="D5721"/>
    </row>
    <row r="5722" spans="4:4" x14ac:dyDescent="0.25">
      <c r="D5722"/>
    </row>
    <row r="5723" spans="4:4" x14ac:dyDescent="0.25">
      <c r="D5723"/>
    </row>
    <row r="5724" spans="4:4" x14ac:dyDescent="0.25">
      <c r="D5724"/>
    </row>
    <row r="5725" spans="4:4" x14ac:dyDescent="0.25">
      <c r="D5725"/>
    </row>
    <row r="5726" spans="4:4" x14ac:dyDescent="0.25">
      <c r="D5726"/>
    </row>
    <row r="5727" spans="4:4" x14ac:dyDescent="0.25">
      <c r="D5727"/>
    </row>
    <row r="5728" spans="4:4" x14ac:dyDescent="0.25">
      <c r="D5728"/>
    </row>
    <row r="5729" spans="4:4" x14ac:dyDescent="0.25">
      <c r="D5729"/>
    </row>
    <row r="5730" spans="4:4" x14ac:dyDescent="0.25">
      <c r="D5730"/>
    </row>
    <row r="5731" spans="4:4" x14ac:dyDescent="0.25">
      <c r="D5731"/>
    </row>
    <row r="5732" spans="4:4" x14ac:dyDescent="0.25">
      <c r="D5732"/>
    </row>
    <row r="5733" spans="4:4" x14ac:dyDescent="0.25">
      <c r="D5733"/>
    </row>
    <row r="5734" spans="4:4" x14ac:dyDescent="0.25">
      <c r="D5734"/>
    </row>
    <row r="5735" spans="4:4" x14ac:dyDescent="0.25">
      <c r="D5735"/>
    </row>
    <row r="5736" spans="4:4" x14ac:dyDescent="0.25">
      <c r="D5736"/>
    </row>
    <row r="5737" spans="4:4" x14ac:dyDescent="0.25">
      <c r="D5737"/>
    </row>
    <row r="5738" spans="4:4" x14ac:dyDescent="0.25">
      <c r="D5738"/>
    </row>
    <row r="5739" spans="4:4" x14ac:dyDescent="0.25">
      <c r="D5739"/>
    </row>
    <row r="5740" spans="4:4" x14ac:dyDescent="0.25">
      <c r="D5740"/>
    </row>
    <row r="5741" spans="4:4" x14ac:dyDescent="0.25">
      <c r="D5741"/>
    </row>
    <row r="5742" spans="4:4" x14ac:dyDescent="0.25">
      <c r="D5742"/>
    </row>
    <row r="5743" spans="4:4" x14ac:dyDescent="0.25">
      <c r="D5743"/>
    </row>
    <row r="5744" spans="4:4" x14ac:dyDescent="0.25">
      <c r="D5744"/>
    </row>
    <row r="5745" spans="4:4" x14ac:dyDescent="0.25">
      <c r="D5745"/>
    </row>
    <row r="5746" spans="4:4" x14ac:dyDescent="0.25">
      <c r="D5746"/>
    </row>
    <row r="5747" spans="4:4" x14ac:dyDescent="0.25">
      <c r="D5747"/>
    </row>
    <row r="5748" spans="4:4" x14ac:dyDescent="0.25">
      <c r="D5748"/>
    </row>
    <row r="5749" spans="4:4" x14ac:dyDescent="0.25">
      <c r="D5749"/>
    </row>
    <row r="5750" spans="4:4" x14ac:dyDescent="0.25">
      <c r="D5750"/>
    </row>
    <row r="5751" spans="4:4" x14ac:dyDescent="0.25">
      <c r="D5751"/>
    </row>
    <row r="5752" spans="4:4" x14ac:dyDescent="0.25">
      <c r="D5752"/>
    </row>
    <row r="5753" spans="4:4" x14ac:dyDescent="0.25">
      <c r="D5753"/>
    </row>
    <row r="5754" spans="4:4" x14ac:dyDescent="0.25">
      <c r="D5754"/>
    </row>
    <row r="5755" spans="4:4" x14ac:dyDescent="0.25">
      <c r="D5755"/>
    </row>
    <row r="5756" spans="4:4" x14ac:dyDescent="0.25">
      <c r="D5756"/>
    </row>
    <row r="5757" spans="4:4" x14ac:dyDescent="0.25">
      <c r="D5757"/>
    </row>
    <row r="5758" spans="4:4" x14ac:dyDescent="0.25">
      <c r="D5758"/>
    </row>
    <row r="5759" spans="4:4" x14ac:dyDescent="0.25">
      <c r="D5759"/>
    </row>
    <row r="5760" spans="4:4" x14ac:dyDescent="0.25">
      <c r="D5760"/>
    </row>
    <row r="5761" spans="4:4" x14ac:dyDescent="0.25">
      <c r="D5761"/>
    </row>
    <row r="5762" spans="4:4" x14ac:dyDescent="0.25">
      <c r="D5762"/>
    </row>
    <row r="5763" spans="4:4" x14ac:dyDescent="0.25">
      <c r="D5763"/>
    </row>
    <row r="5764" spans="4:4" x14ac:dyDescent="0.25">
      <c r="D5764"/>
    </row>
    <row r="5765" spans="4:4" x14ac:dyDescent="0.25">
      <c r="D5765"/>
    </row>
    <row r="5766" spans="4:4" x14ac:dyDescent="0.25">
      <c r="D5766"/>
    </row>
    <row r="5767" spans="4:4" x14ac:dyDescent="0.25">
      <c r="D5767"/>
    </row>
    <row r="5768" spans="4:4" x14ac:dyDescent="0.25">
      <c r="D5768"/>
    </row>
    <row r="5769" spans="4:4" x14ac:dyDescent="0.25">
      <c r="D5769"/>
    </row>
    <row r="5770" spans="4:4" x14ac:dyDescent="0.25">
      <c r="D5770"/>
    </row>
    <row r="5771" spans="4:4" x14ac:dyDescent="0.25">
      <c r="D5771"/>
    </row>
    <row r="5772" spans="4:4" x14ac:dyDescent="0.25">
      <c r="D5772"/>
    </row>
    <row r="5773" spans="4:4" x14ac:dyDescent="0.25">
      <c r="D5773"/>
    </row>
    <row r="5774" spans="4:4" x14ac:dyDescent="0.25">
      <c r="D5774"/>
    </row>
    <row r="5775" spans="4:4" x14ac:dyDescent="0.25">
      <c r="D5775"/>
    </row>
    <row r="5776" spans="4:4" x14ac:dyDescent="0.25">
      <c r="D5776"/>
    </row>
    <row r="5777" spans="4:4" x14ac:dyDescent="0.25">
      <c r="D5777"/>
    </row>
    <row r="5778" spans="4:4" x14ac:dyDescent="0.25">
      <c r="D5778"/>
    </row>
    <row r="5779" spans="4:4" x14ac:dyDescent="0.25">
      <c r="D5779"/>
    </row>
    <row r="5780" spans="4:4" x14ac:dyDescent="0.25">
      <c r="D5780"/>
    </row>
    <row r="5781" spans="4:4" x14ac:dyDescent="0.25">
      <c r="D5781"/>
    </row>
    <row r="5782" spans="4:4" x14ac:dyDescent="0.25">
      <c r="D5782"/>
    </row>
    <row r="5783" spans="4:4" x14ac:dyDescent="0.25">
      <c r="D5783"/>
    </row>
    <row r="5784" spans="4:4" x14ac:dyDescent="0.25">
      <c r="D5784"/>
    </row>
    <row r="5785" spans="4:4" x14ac:dyDescent="0.25">
      <c r="D5785"/>
    </row>
    <row r="5786" spans="4:4" x14ac:dyDescent="0.25">
      <c r="D5786"/>
    </row>
    <row r="5787" spans="4:4" x14ac:dyDescent="0.25">
      <c r="D5787"/>
    </row>
    <row r="5788" spans="4:4" x14ac:dyDescent="0.25">
      <c r="D5788"/>
    </row>
    <row r="5789" spans="4:4" x14ac:dyDescent="0.25">
      <c r="D5789"/>
    </row>
    <row r="5790" spans="4:4" x14ac:dyDescent="0.25">
      <c r="D5790"/>
    </row>
    <row r="5791" spans="4:4" x14ac:dyDescent="0.25">
      <c r="D5791"/>
    </row>
    <row r="5792" spans="4:4" x14ac:dyDescent="0.25">
      <c r="D5792"/>
    </row>
    <row r="5793" spans="4:4" x14ac:dyDescent="0.25">
      <c r="D5793"/>
    </row>
    <row r="5794" spans="4:4" x14ac:dyDescent="0.25">
      <c r="D5794"/>
    </row>
    <row r="5795" spans="4:4" x14ac:dyDescent="0.25">
      <c r="D5795"/>
    </row>
    <row r="5796" spans="4:4" x14ac:dyDescent="0.25">
      <c r="D5796"/>
    </row>
    <row r="5797" spans="4:4" x14ac:dyDescent="0.25">
      <c r="D5797"/>
    </row>
    <row r="5798" spans="4:4" x14ac:dyDescent="0.25">
      <c r="D5798"/>
    </row>
    <row r="5799" spans="4:4" x14ac:dyDescent="0.25">
      <c r="D5799"/>
    </row>
    <row r="5800" spans="4:4" x14ac:dyDescent="0.25">
      <c r="D5800"/>
    </row>
    <row r="5801" spans="4:4" x14ac:dyDescent="0.25">
      <c r="D5801"/>
    </row>
    <row r="5802" spans="4:4" x14ac:dyDescent="0.25">
      <c r="D5802"/>
    </row>
    <row r="5803" spans="4:4" x14ac:dyDescent="0.25">
      <c r="D5803"/>
    </row>
    <row r="5804" spans="4:4" x14ac:dyDescent="0.25">
      <c r="D5804"/>
    </row>
    <row r="5805" spans="4:4" x14ac:dyDescent="0.25">
      <c r="D5805"/>
    </row>
    <row r="5806" spans="4:4" x14ac:dyDescent="0.25">
      <c r="D5806"/>
    </row>
    <row r="5807" spans="4:4" x14ac:dyDescent="0.25">
      <c r="D5807"/>
    </row>
    <row r="5808" spans="4:4" x14ac:dyDescent="0.25">
      <c r="D5808"/>
    </row>
    <row r="5809" spans="4:4" x14ac:dyDescent="0.25">
      <c r="D5809"/>
    </row>
    <row r="5810" spans="4:4" x14ac:dyDescent="0.25">
      <c r="D5810"/>
    </row>
    <row r="5811" spans="4:4" x14ac:dyDescent="0.25">
      <c r="D5811"/>
    </row>
    <row r="5812" spans="4:4" x14ac:dyDescent="0.25">
      <c r="D5812"/>
    </row>
    <row r="5813" spans="4:4" x14ac:dyDescent="0.25">
      <c r="D5813"/>
    </row>
    <row r="5814" spans="4:4" x14ac:dyDescent="0.25">
      <c r="D5814"/>
    </row>
    <row r="5815" spans="4:4" x14ac:dyDescent="0.25">
      <c r="D5815"/>
    </row>
    <row r="5816" spans="4:4" x14ac:dyDescent="0.25">
      <c r="D5816"/>
    </row>
    <row r="5817" spans="4:4" x14ac:dyDescent="0.25">
      <c r="D5817"/>
    </row>
    <row r="5818" spans="4:4" x14ac:dyDescent="0.25">
      <c r="D5818"/>
    </row>
    <row r="5819" spans="4:4" x14ac:dyDescent="0.25">
      <c r="D5819"/>
    </row>
    <row r="5820" spans="4:4" x14ac:dyDescent="0.25">
      <c r="D5820"/>
    </row>
    <row r="5821" spans="4:4" x14ac:dyDescent="0.25">
      <c r="D5821"/>
    </row>
    <row r="5822" spans="4:4" x14ac:dyDescent="0.25">
      <c r="D5822"/>
    </row>
    <row r="5823" spans="4:4" x14ac:dyDescent="0.25">
      <c r="D5823"/>
    </row>
    <row r="5824" spans="4:4" x14ac:dyDescent="0.25">
      <c r="D5824"/>
    </row>
    <row r="5825" spans="4:4" x14ac:dyDescent="0.25">
      <c r="D5825"/>
    </row>
    <row r="5826" spans="4:4" x14ac:dyDescent="0.25">
      <c r="D5826"/>
    </row>
    <row r="5827" spans="4:4" x14ac:dyDescent="0.25">
      <c r="D5827"/>
    </row>
    <row r="5828" spans="4:4" x14ac:dyDescent="0.25">
      <c r="D5828"/>
    </row>
    <row r="5829" spans="4:4" x14ac:dyDescent="0.25">
      <c r="D5829"/>
    </row>
    <row r="5830" spans="4:4" x14ac:dyDescent="0.25">
      <c r="D5830"/>
    </row>
    <row r="5831" spans="4:4" x14ac:dyDescent="0.25">
      <c r="D5831"/>
    </row>
    <row r="5832" spans="4:4" x14ac:dyDescent="0.25">
      <c r="D5832"/>
    </row>
    <row r="5833" spans="4:4" x14ac:dyDescent="0.25">
      <c r="D5833"/>
    </row>
    <row r="5834" spans="4:4" x14ac:dyDescent="0.25">
      <c r="D5834"/>
    </row>
    <row r="5835" spans="4:4" x14ac:dyDescent="0.25">
      <c r="D5835"/>
    </row>
    <row r="5836" spans="4:4" x14ac:dyDescent="0.25">
      <c r="D5836"/>
    </row>
    <row r="5837" spans="4:4" x14ac:dyDescent="0.25">
      <c r="D5837"/>
    </row>
    <row r="5838" spans="4:4" x14ac:dyDescent="0.25">
      <c r="D5838"/>
    </row>
    <row r="5839" spans="4:4" x14ac:dyDescent="0.25">
      <c r="D5839"/>
    </row>
    <row r="5840" spans="4:4" x14ac:dyDescent="0.25">
      <c r="D5840"/>
    </row>
    <row r="5841" spans="4:4" x14ac:dyDescent="0.25">
      <c r="D5841"/>
    </row>
    <row r="5842" spans="4:4" x14ac:dyDescent="0.25">
      <c r="D5842"/>
    </row>
    <row r="5843" spans="4:4" x14ac:dyDescent="0.25">
      <c r="D5843"/>
    </row>
    <row r="5844" spans="4:4" x14ac:dyDescent="0.25">
      <c r="D5844"/>
    </row>
    <row r="5845" spans="4:4" x14ac:dyDescent="0.25">
      <c r="D5845"/>
    </row>
    <row r="5846" spans="4:4" x14ac:dyDescent="0.25">
      <c r="D5846"/>
    </row>
  </sheetData>
  <autoFilter ref="A1:E61" xr:uid="{00000000-0009-0000-0000-000027000000}"/>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x14ac:dyDescent="0.25"/>
  <cols>
    <col min="1" max="1" width="40.42578125" style="44" customWidth="1"/>
    <col min="2" max="2" width="36.42578125" style="44" customWidth="1"/>
    <col min="3" max="3" width="18.85546875" style="44" customWidth="1"/>
    <col min="4" max="4" width="40.42578125" style="44" customWidth="1"/>
    <col min="5" max="5" width="20.28515625" style="44" customWidth="1"/>
    <col min="6" max="6" width="24.7109375" style="39" customWidth="1"/>
    <col min="7" max="16384" width="9.140625" style="44"/>
  </cols>
  <sheetData>
    <row r="1" spans="1:6" x14ac:dyDescent="0.25">
      <c r="A1" s="44" t="s">
        <v>2400</v>
      </c>
    </row>
    <row r="2" spans="1:6" x14ac:dyDescent="0.25">
      <c r="A2" s="45" t="s">
        <v>2884</v>
      </c>
      <c r="B2" s="45" t="s">
        <v>2402</v>
      </c>
      <c r="C2" s="45" t="s">
        <v>2403</v>
      </c>
      <c r="D2" s="45" t="s">
        <v>2404</v>
      </c>
      <c r="E2" s="45" t="s">
        <v>2405</v>
      </c>
      <c r="F2" s="40" t="s">
        <v>2883</v>
      </c>
    </row>
    <row r="3" spans="1:6" x14ac:dyDescent="0.25">
      <c r="A3" s="44" t="s">
        <v>2885</v>
      </c>
      <c r="B3" s="44" t="s">
        <v>2451</v>
      </c>
      <c r="C3" s="44" t="s">
        <v>2448</v>
      </c>
      <c r="D3" s="44">
        <v>28676225.394305445</v>
      </c>
      <c r="E3" s="44" t="s">
        <v>2413</v>
      </c>
      <c r="F3" s="39" t="str">
        <f>INDEX('Crosswalk Particulates'!$E:$E,MATCH(B3,'Crosswalk Particulates'!$D:$D,0))</f>
        <v>CO</v>
      </c>
    </row>
    <row r="4" spans="1:6" x14ac:dyDescent="0.25">
      <c r="A4" s="44" t="s">
        <v>2886</v>
      </c>
      <c r="B4" s="44" t="s">
        <v>2447</v>
      </c>
      <c r="C4" s="44" t="s">
        <v>2448</v>
      </c>
      <c r="D4" s="44">
        <v>25823487.798769999</v>
      </c>
      <c r="E4" s="44" t="s">
        <v>2413</v>
      </c>
      <c r="F4" s="39" t="str">
        <f>INDEX('Crosswalk Particulates'!$E:$E,MATCH(B4,'Crosswalk Particulates'!$D:$D,0))</f>
        <v>VOC</v>
      </c>
    </row>
    <row r="5" spans="1:6" x14ac:dyDescent="0.25">
      <c r="A5" s="44" t="s">
        <v>2887</v>
      </c>
      <c r="B5" s="44" t="s">
        <v>2451</v>
      </c>
      <c r="C5" s="44" t="s">
        <v>2448</v>
      </c>
      <c r="D5" s="44">
        <v>19513050.603903659</v>
      </c>
      <c r="E5" s="44" t="s">
        <v>2413</v>
      </c>
      <c r="F5" s="39" t="str">
        <f>INDEX('Crosswalk Particulates'!$E:$E,MATCH(B5,'Crosswalk Particulates'!$D:$D,0))</f>
        <v>CO</v>
      </c>
    </row>
    <row r="6" spans="1:6" x14ac:dyDescent="0.25">
      <c r="A6" s="44" t="s">
        <v>2885</v>
      </c>
      <c r="B6" s="44" t="s">
        <v>2481</v>
      </c>
      <c r="C6" s="44" t="s">
        <v>2448</v>
      </c>
      <c r="D6" s="44">
        <v>14776624.215268791</v>
      </c>
      <c r="E6" s="44" t="s">
        <v>2413</v>
      </c>
      <c r="F6" s="39" t="str">
        <f>INDEX('Crosswalk Particulates'!$E:$E,MATCH(B6,'Crosswalk Particulates'!$D:$D,0))</f>
        <v>PM10</v>
      </c>
    </row>
    <row r="7" spans="1:6" x14ac:dyDescent="0.25">
      <c r="A7" s="44" t="s">
        <v>2888</v>
      </c>
      <c r="B7" s="44" t="s">
        <v>2451</v>
      </c>
      <c r="C7" s="44" t="s">
        <v>2448</v>
      </c>
      <c r="D7" s="44">
        <v>11604579.303185735</v>
      </c>
      <c r="E7" s="44" t="s">
        <v>2413</v>
      </c>
      <c r="F7" s="39" t="str">
        <f>INDEX('Crosswalk Particulates'!$E:$E,MATCH(B7,'Crosswalk Particulates'!$D:$D,0))</f>
        <v>CO</v>
      </c>
    </row>
    <row r="8" spans="1:6" x14ac:dyDescent="0.25">
      <c r="A8" s="44" t="s">
        <v>2885</v>
      </c>
      <c r="B8" s="44" t="s">
        <v>2447</v>
      </c>
      <c r="C8" s="44" t="s">
        <v>2448</v>
      </c>
      <c r="D8" s="44">
        <v>6888361.9689312316</v>
      </c>
      <c r="E8" s="44" t="s">
        <v>2413</v>
      </c>
      <c r="F8" s="39" t="str">
        <f>INDEX('Crosswalk Particulates'!$E:$E,MATCH(B8,'Crosswalk Particulates'!$D:$D,0))</f>
        <v>VOC</v>
      </c>
    </row>
    <row r="9" spans="1:6" x14ac:dyDescent="0.25">
      <c r="A9" s="44" t="s">
        <v>2885</v>
      </c>
      <c r="B9" s="44" t="s">
        <v>2501</v>
      </c>
      <c r="C9" s="44" t="s">
        <v>2448</v>
      </c>
      <c r="D9" s="44">
        <v>4188614.2220506389</v>
      </c>
      <c r="E9" s="44" t="s">
        <v>2413</v>
      </c>
      <c r="F9" s="39" t="str">
        <f>INDEX('Crosswalk Particulates'!$E:$E,MATCH(B9,'Crosswalk Particulates'!$D:$D,0))</f>
        <v>PM25</v>
      </c>
    </row>
    <row r="10" spans="1:6" x14ac:dyDescent="0.25">
      <c r="A10" s="44" t="s">
        <v>2886</v>
      </c>
      <c r="B10" s="44" t="s">
        <v>2451</v>
      </c>
      <c r="C10" s="44" t="s">
        <v>2448</v>
      </c>
      <c r="D10" s="44">
        <v>4083199.3925589998</v>
      </c>
      <c r="E10" s="44" t="s">
        <v>2413</v>
      </c>
      <c r="F10" s="39" t="str">
        <f>INDEX('Crosswalk Particulates'!$E:$E,MATCH(B10,'Crosswalk Particulates'!$D:$D,0))</f>
        <v>CO</v>
      </c>
    </row>
    <row r="11" spans="1:6" x14ac:dyDescent="0.25">
      <c r="A11" s="44" t="s">
        <v>2885</v>
      </c>
      <c r="B11" s="44" t="s">
        <v>2496</v>
      </c>
      <c r="C11" s="44" t="s">
        <v>2448</v>
      </c>
      <c r="D11" s="44">
        <v>4026225.2133853333</v>
      </c>
      <c r="E11" s="44" t="s">
        <v>2413</v>
      </c>
      <c r="F11" s="39">
        <f>INDEX('Crosswalk Particulates'!$E:$E,MATCH(B11,'Crosswalk Particulates'!$D:$D,0))</f>
        <v>0</v>
      </c>
    </row>
    <row r="12" spans="1:6" x14ac:dyDescent="0.25">
      <c r="A12" s="44" t="s">
        <v>2887</v>
      </c>
      <c r="B12" s="44" t="s">
        <v>2500</v>
      </c>
      <c r="C12" s="44" t="s">
        <v>2448</v>
      </c>
      <c r="D12" s="44">
        <v>3494838.647895386</v>
      </c>
      <c r="E12" s="44" t="s">
        <v>2413</v>
      </c>
      <c r="F12" s="39" t="str">
        <f>INDEX('Crosswalk Particulates'!$E:$E,MATCH(B12,'Crosswalk Particulates'!$D:$D,0))</f>
        <v>NOX</v>
      </c>
    </row>
    <row r="13" spans="1:6" x14ac:dyDescent="0.25">
      <c r="A13" s="44" t="s">
        <v>2889</v>
      </c>
      <c r="B13" s="44" t="s">
        <v>2447</v>
      </c>
      <c r="C13" s="44" t="s">
        <v>2448</v>
      </c>
      <c r="D13" s="44">
        <v>2972156.2754979641</v>
      </c>
      <c r="E13" s="44" t="s">
        <v>2413</v>
      </c>
      <c r="F13" s="39" t="str">
        <f>INDEX('Crosswalk Particulates'!$E:$E,MATCH(B13,'Crosswalk Particulates'!$D:$D,0))</f>
        <v>VOC</v>
      </c>
    </row>
    <row r="14" spans="1:6" x14ac:dyDescent="0.25">
      <c r="A14" s="44" t="s">
        <v>2888</v>
      </c>
      <c r="B14" s="44" t="s">
        <v>2500</v>
      </c>
      <c r="C14" s="44" t="s">
        <v>2448</v>
      </c>
      <c r="D14" s="44">
        <v>2710682.1404479626</v>
      </c>
      <c r="E14" s="44" t="s">
        <v>2413</v>
      </c>
      <c r="F14" s="39" t="str">
        <f>INDEX('Crosswalk Particulates'!$E:$E,MATCH(B14,'Crosswalk Particulates'!$D:$D,0))</f>
        <v>NOX</v>
      </c>
    </row>
    <row r="15" spans="1:6" x14ac:dyDescent="0.25">
      <c r="A15" s="44" t="s">
        <v>2890</v>
      </c>
      <c r="B15" s="44" t="s">
        <v>2451</v>
      </c>
      <c r="C15" s="44" t="s">
        <v>2448</v>
      </c>
      <c r="D15" s="44">
        <v>2671444.6344063794</v>
      </c>
      <c r="E15" s="44" t="s">
        <v>2413</v>
      </c>
      <c r="F15" s="39" t="str">
        <f>INDEX('Crosswalk Particulates'!$E:$E,MATCH(B15,'Crosswalk Particulates'!$D:$D,0))</f>
        <v>CO</v>
      </c>
    </row>
    <row r="16" spans="1:6" x14ac:dyDescent="0.25">
      <c r="A16" s="44" t="s">
        <v>2891</v>
      </c>
      <c r="B16" s="44" t="s">
        <v>2447</v>
      </c>
      <c r="C16" s="44" t="s">
        <v>2448</v>
      </c>
      <c r="D16" s="44">
        <v>2530072.9988542087</v>
      </c>
      <c r="E16" s="44" t="s">
        <v>2413</v>
      </c>
      <c r="F16" s="39" t="str">
        <f>INDEX('Crosswalk Particulates'!$E:$E,MATCH(B16,'Crosswalk Particulates'!$D:$D,0))</f>
        <v>VOC</v>
      </c>
    </row>
    <row r="17" spans="1:6" x14ac:dyDescent="0.25">
      <c r="A17" s="44" t="s">
        <v>2887</v>
      </c>
      <c r="B17" s="44" t="s">
        <v>2447</v>
      </c>
      <c r="C17" s="44" t="s">
        <v>2448</v>
      </c>
      <c r="D17" s="44">
        <v>1814436.5538925205</v>
      </c>
      <c r="E17" s="44" t="s">
        <v>2413</v>
      </c>
      <c r="F17" s="39" t="str">
        <f>INDEX('Crosswalk Particulates'!$E:$E,MATCH(B17,'Crosswalk Particulates'!$D:$D,0))</f>
        <v>VOC</v>
      </c>
    </row>
    <row r="18" spans="1:6" x14ac:dyDescent="0.25">
      <c r="A18" s="44" t="s">
        <v>2892</v>
      </c>
      <c r="B18" s="44" t="s">
        <v>2506</v>
      </c>
      <c r="C18" s="44" t="s">
        <v>2448</v>
      </c>
      <c r="D18" s="44">
        <v>1385351.5935859003</v>
      </c>
      <c r="E18" s="44" t="s">
        <v>2413</v>
      </c>
      <c r="F18" s="39" t="str">
        <f>INDEX('Crosswalk Particulates'!$E:$E,MATCH(B18,'Crosswalk Particulates'!$D:$D,0))</f>
        <v>SOx</v>
      </c>
    </row>
    <row r="19" spans="1:6" x14ac:dyDescent="0.25">
      <c r="A19" s="44" t="s">
        <v>2886</v>
      </c>
      <c r="B19" s="44" t="s">
        <v>2500</v>
      </c>
      <c r="C19" s="44" t="s">
        <v>2448</v>
      </c>
      <c r="D19" s="44">
        <v>1366921.79873125</v>
      </c>
      <c r="E19" s="44" t="s">
        <v>2413</v>
      </c>
      <c r="F19" s="39" t="str">
        <f>INDEX('Crosswalk Particulates'!$E:$E,MATCH(B19,'Crosswalk Particulates'!$D:$D,0))</f>
        <v>NOX</v>
      </c>
    </row>
    <row r="20" spans="1:6" x14ac:dyDescent="0.25">
      <c r="A20" s="44" t="s">
        <v>2893</v>
      </c>
      <c r="B20" s="44" t="s">
        <v>2451</v>
      </c>
      <c r="C20" s="44" t="s">
        <v>2448</v>
      </c>
      <c r="D20" s="44">
        <v>1300830.9795532755</v>
      </c>
      <c r="E20" s="44" t="s">
        <v>2413</v>
      </c>
      <c r="F20" s="39" t="str">
        <f>INDEX('Crosswalk Particulates'!$E:$E,MATCH(B20,'Crosswalk Particulates'!$D:$D,0))</f>
        <v>CO</v>
      </c>
    </row>
    <row r="21" spans="1:6" x14ac:dyDescent="0.25">
      <c r="A21" s="44" t="s">
        <v>2888</v>
      </c>
      <c r="B21" s="44" t="s">
        <v>2447</v>
      </c>
      <c r="C21" s="44" t="s">
        <v>2448</v>
      </c>
      <c r="D21" s="44">
        <v>1251615.7002977082</v>
      </c>
      <c r="E21" s="44" t="s">
        <v>2413</v>
      </c>
      <c r="F21" s="39" t="str">
        <f>INDEX('Crosswalk Particulates'!$E:$E,MATCH(B21,'Crosswalk Particulates'!$D:$D,0))</f>
        <v>VOC</v>
      </c>
    </row>
    <row r="22" spans="1:6" x14ac:dyDescent="0.25">
      <c r="A22" s="44" t="s">
        <v>2892</v>
      </c>
      <c r="B22" s="44" t="s">
        <v>2500</v>
      </c>
      <c r="C22" s="44" t="s">
        <v>2448</v>
      </c>
      <c r="D22" s="44">
        <v>1158487.1656785961</v>
      </c>
      <c r="E22" s="44" t="s">
        <v>2413</v>
      </c>
      <c r="F22" s="39" t="str">
        <f>INDEX('Crosswalk Particulates'!$E:$E,MATCH(B22,'Crosswalk Particulates'!$D:$D,0))</f>
        <v>NOX</v>
      </c>
    </row>
    <row r="23" spans="1:6" x14ac:dyDescent="0.25">
      <c r="A23" s="44" t="s">
        <v>2894</v>
      </c>
      <c r="B23" s="44" t="s">
        <v>2500</v>
      </c>
      <c r="C23" s="44" t="s">
        <v>2448</v>
      </c>
      <c r="D23" s="44">
        <v>1080952.0513467107</v>
      </c>
      <c r="E23" s="44" t="s">
        <v>2413</v>
      </c>
      <c r="F23" s="39" t="str">
        <f>INDEX('Crosswalk Particulates'!$E:$E,MATCH(B23,'Crosswalk Particulates'!$D:$D,0))</f>
        <v>NOX</v>
      </c>
    </row>
    <row r="24" spans="1:6" x14ac:dyDescent="0.25">
      <c r="A24" s="44" t="s">
        <v>2894</v>
      </c>
      <c r="B24" s="44" t="s">
        <v>2451</v>
      </c>
      <c r="C24" s="44" t="s">
        <v>2448</v>
      </c>
      <c r="D24" s="44">
        <v>862258.21534144052</v>
      </c>
      <c r="E24" s="44" t="s">
        <v>2413</v>
      </c>
      <c r="F24" s="39" t="str">
        <f>INDEX('Crosswalk Particulates'!$E:$E,MATCH(B24,'Crosswalk Particulates'!$D:$D,0))</f>
        <v>CO</v>
      </c>
    </row>
    <row r="25" spans="1:6" x14ac:dyDescent="0.25">
      <c r="A25" s="44" t="s">
        <v>2895</v>
      </c>
      <c r="B25" s="44" t="s">
        <v>2481</v>
      </c>
      <c r="C25" s="44" t="s">
        <v>2448</v>
      </c>
      <c r="D25" s="44">
        <v>766710.37229516928</v>
      </c>
      <c r="E25" s="44" t="s">
        <v>2413</v>
      </c>
      <c r="F25" s="39" t="str">
        <f>INDEX('Crosswalk Particulates'!$E:$E,MATCH(B25,'Crosswalk Particulates'!$D:$D,0))</f>
        <v>PM10</v>
      </c>
    </row>
    <row r="26" spans="1:6" x14ac:dyDescent="0.25">
      <c r="A26" s="44" t="s">
        <v>2896</v>
      </c>
      <c r="B26" s="44" t="s">
        <v>2447</v>
      </c>
      <c r="C26" s="44" t="s">
        <v>2448</v>
      </c>
      <c r="D26" s="44">
        <v>698271.7137217141</v>
      </c>
      <c r="E26" s="44" t="s">
        <v>2413</v>
      </c>
      <c r="F26" s="39" t="str">
        <f>INDEX('Crosswalk Particulates'!$E:$E,MATCH(B26,'Crosswalk Particulates'!$D:$D,0))</f>
        <v>VOC</v>
      </c>
    </row>
    <row r="27" spans="1:6" x14ac:dyDescent="0.25">
      <c r="A27" s="44" t="s">
        <v>2891</v>
      </c>
      <c r="B27" s="44" t="s">
        <v>2451</v>
      </c>
      <c r="C27" s="44" t="s">
        <v>2448</v>
      </c>
      <c r="D27" s="44">
        <v>653899.25685612438</v>
      </c>
      <c r="E27" s="44" t="s">
        <v>2413</v>
      </c>
      <c r="F27" s="39" t="str">
        <f>INDEX('Crosswalk Particulates'!$E:$E,MATCH(B27,'Crosswalk Particulates'!$D:$D,0))</f>
        <v>CO</v>
      </c>
    </row>
    <row r="28" spans="1:6" x14ac:dyDescent="0.25">
      <c r="A28" s="44" t="s">
        <v>2891</v>
      </c>
      <c r="B28" s="44" t="s">
        <v>2500</v>
      </c>
      <c r="C28" s="44" t="s">
        <v>2448</v>
      </c>
      <c r="D28" s="44">
        <v>624250.59213732008</v>
      </c>
      <c r="E28" s="44" t="s">
        <v>2413</v>
      </c>
      <c r="F28" s="39" t="str">
        <f>INDEX('Crosswalk Particulates'!$E:$E,MATCH(B28,'Crosswalk Particulates'!$D:$D,0))</f>
        <v>NOX</v>
      </c>
    </row>
    <row r="29" spans="1:6" x14ac:dyDescent="0.25">
      <c r="A29" s="44" t="s">
        <v>2892</v>
      </c>
      <c r="B29" s="44" t="s">
        <v>2451</v>
      </c>
      <c r="C29" s="44" t="s">
        <v>2448</v>
      </c>
      <c r="D29" s="44">
        <v>587939.3900660862</v>
      </c>
      <c r="E29" s="44" t="s">
        <v>2413</v>
      </c>
      <c r="F29" s="39" t="str">
        <f>INDEX('Crosswalk Particulates'!$E:$E,MATCH(B29,'Crosswalk Particulates'!$D:$D,0))</f>
        <v>CO</v>
      </c>
    </row>
    <row r="30" spans="1:6" x14ac:dyDescent="0.25">
      <c r="A30" s="44" t="s">
        <v>2890</v>
      </c>
      <c r="B30" s="44" t="s">
        <v>2500</v>
      </c>
      <c r="C30" s="44" t="s">
        <v>2448</v>
      </c>
      <c r="D30" s="44">
        <v>494408.48488273483</v>
      </c>
      <c r="E30" s="44" t="s">
        <v>2413</v>
      </c>
      <c r="F30" s="39" t="str">
        <f>INDEX('Crosswalk Particulates'!$E:$E,MATCH(B30,'Crosswalk Particulates'!$D:$D,0))</f>
        <v>NOX</v>
      </c>
    </row>
    <row r="31" spans="1:6" x14ac:dyDescent="0.25">
      <c r="A31" s="44" t="s">
        <v>2897</v>
      </c>
      <c r="B31" s="44" t="s">
        <v>2451</v>
      </c>
      <c r="C31" s="44" t="s">
        <v>2448</v>
      </c>
      <c r="D31" s="44">
        <v>468331.88960469502</v>
      </c>
      <c r="E31" s="44" t="s">
        <v>2413</v>
      </c>
      <c r="F31" s="39" t="str">
        <f>INDEX('Crosswalk Particulates'!$E:$E,MATCH(B31,'Crosswalk Particulates'!$D:$D,0))</f>
        <v>CO</v>
      </c>
    </row>
    <row r="32" spans="1:6" x14ac:dyDescent="0.25">
      <c r="A32" s="44" t="s">
        <v>2895</v>
      </c>
      <c r="B32" s="44" t="s">
        <v>2451</v>
      </c>
      <c r="C32" s="44" t="s">
        <v>2448</v>
      </c>
      <c r="D32" s="44">
        <v>447005.74202338717</v>
      </c>
      <c r="E32" s="44" t="s">
        <v>2413</v>
      </c>
      <c r="F32" s="39" t="str">
        <f>INDEX('Crosswalk Particulates'!$E:$E,MATCH(B32,'Crosswalk Particulates'!$D:$D,0))</f>
        <v>CO</v>
      </c>
    </row>
    <row r="33" spans="1:6" x14ac:dyDescent="0.25">
      <c r="A33" s="44" t="s">
        <v>2885</v>
      </c>
      <c r="B33" s="44" t="s">
        <v>2500</v>
      </c>
      <c r="C33" s="44" t="s">
        <v>2448</v>
      </c>
      <c r="D33" s="44">
        <v>409273.43416035385</v>
      </c>
      <c r="E33" s="44" t="s">
        <v>2413</v>
      </c>
      <c r="F33" s="39" t="str">
        <f>INDEX('Crosswalk Particulates'!$E:$E,MATCH(B33,'Crosswalk Particulates'!$D:$D,0))</f>
        <v>NOX</v>
      </c>
    </row>
    <row r="34" spans="1:6" x14ac:dyDescent="0.25">
      <c r="A34" s="44" t="s">
        <v>2894</v>
      </c>
      <c r="B34" s="44" t="s">
        <v>2506</v>
      </c>
      <c r="C34" s="44" t="s">
        <v>2448</v>
      </c>
      <c r="D34" s="44">
        <v>377126.89483813237</v>
      </c>
      <c r="E34" s="44" t="s">
        <v>2413</v>
      </c>
      <c r="F34" s="39" t="str">
        <f>INDEX('Crosswalk Particulates'!$E:$E,MATCH(B34,'Crosswalk Particulates'!$D:$D,0))</f>
        <v>SOx</v>
      </c>
    </row>
    <row r="35" spans="1:6" x14ac:dyDescent="0.25">
      <c r="A35" s="44" t="s">
        <v>2890</v>
      </c>
      <c r="B35" s="44" t="s">
        <v>2481</v>
      </c>
      <c r="C35" s="44" t="s">
        <v>2448</v>
      </c>
      <c r="D35" s="44">
        <v>369811.77947726031</v>
      </c>
      <c r="E35" s="44" t="s">
        <v>2413</v>
      </c>
      <c r="F35" s="39" t="str">
        <f>INDEX('Crosswalk Particulates'!$E:$E,MATCH(B35,'Crosswalk Particulates'!$D:$D,0))</f>
        <v>PM10</v>
      </c>
    </row>
    <row r="36" spans="1:6" x14ac:dyDescent="0.25">
      <c r="A36" s="44" t="s">
        <v>2890</v>
      </c>
      <c r="B36" s="44" t="s">
        <v>2501</v>
      </c>
      <c r="C36" s="44" t="s">
        <v>2448</v>
      </c>
      <c r="D36" s="44">
        <v>364373.7866702663</v>
      </c>
      <c r="E36" s="44" t="s">
        <v>2413</v>
      </c>
      <c r="F36" s="39" t="str">
        <f>INDEX('Crosswalk Particulates'!$E:$E,MATCH(B36,'Crosswalk Particulates'!$D:$D,0))</f>
        <v>PM25</v>
      </c>
    </row>
    <row r="37" spans="1:6" x14ac:dyDescent="0.25">
      <c r="A37" s="44" t="s">
        <v>2890</v>
      </c>
      <c r="B37" s="44" t="s">
        <v>2447</v>
      </c>
      <c r="C37" s="44" t="s">
        <v>2448</v>
      </c>
      <c r="D37" s="44">
        <v>361967.72722212534</v>
      </c>
      <c r="E37" s="44" t="s">
        <v>2413</v>
      </c>
      <c r="F37" s="39" t="str">
        <f>INDEX('Crosswalk Particulates'!$E:$E,MATCH(B37,'Crosswalk Particulates'!$D:$D,0))</f>
        <v>VOC</v>
      </c>
    </row>
    <row r="38" spans="1:6" x14ac:dyDescent="0.25">
      <c r="A38" s="44" t="s">
        <v>2895</v>
      </c>
      <c r="B38" s="44" t="s">
        <v>2447</v>
      </c>
      <c r="C38" s="44" t="s">
        <v>2448</v>
      </c>
      <c r="D38" s="44">
        <v>345730.46627777355</v>
      </c>
      <c r="E38" s="44" t="s">
        <v>2413</v>
      </c>
      <c r="F38" s="39" t="str">
        <f>INDEX('Crosswalk Particulates'!$E:$E,MATCH(B38,'Crosswalk Particulates'!$D:$D,0))</f>
        <v>VOC</v>
      </c>
    </row>
    <row r="39" spans="1:6" x14ac:dyDescent="0.25">
      <c r="A39" s="44" t="s">
        <v>2895</v>
      </c>
      <c r="B39" s="44" t="s">
        <v>2500</v>
      </c>
      <c r="C39" s="44" t="s">
        <v>2448</v>
      </c>
      <c r="D39" s="44">
        <v>321312.54682179756</v>
      </c>
      <c r="E39" s="44" t="s">
        <v>2413</v>
      </c>
      <c r="F39" s="39" t="str">
        <f>INDEX('Crosswalk Particulates'!$E:$E,MATCH(B39,'Crosswalk Particulates'!$D:$D,0))</f>
        <v>NOX</v>
      </c>
    </row>
    <row r="40" spans="1:6" x14ac:dyDescent="0.25">
      <c r="A40" s="44" t="s">
        <v>2895</v>
      </c>
      <c r="B40" s="44" t="s">
        <v>2501</v>
      </c>
      <c r="C40" s="44" t="s">
        <v>2448</v>
      </c>
      <c r="D40" s="44">
        <v>297250.54968158423</v>
      </c>
      <c r="E40" s="44" t="s">
        <v>2413</v>
      </c>
      <c r="F40" s="39" t="str">
        <f>INDEX('Crosswalk Particulates'!$E:$E,MATCH(B40,'Crosswalk Particulates'!$D:$D,0))</f>
        <v>PM25</v>
      </c>
    </row>
    <row r="41" spans="1:6" x14ac:dyDescent="0.25">
      <c r="A41" s="44" t="s">
        <v>2894</v>
      </c>
      <c r="B41" s="44" t="s">
        <v>2481</v>
      </c>
      <c r="C41" s="44" t="s">
        <v>2448</v>
      </c>
      <c r="D41" s="44">
        <v>246397.97811378696</v>
      </c>
      <c r="E41" s="44" t="s">
        <v>2413</v>
      </c>
      <c r="F41" s="39" t="str">
        <f>INDEX('Crosswalk Particulates'!$E:$E,MATCH(B41,'Crosswalk Particulates'!$D:$D,0))</f>
        <v>PM10</v>
      </c>
    </row>
    <row r="42" spans="1:6" x14ac:dyDescent="0.25">
      <c r="A42" s="44" t="s">
        <v>2887</v>
      </c>
      <c r="B42" s="44" t="s">
        <v>2481</v>
      </c>
      <c r="C42" s="44" t="s">
        <v>2448</v>
      </c>
      <c r="D42" s="44">
        <v>239589.21746367862</v>
      </c>
      <c r="E42" s="44" t="s">
        <v>2413</v>
      </c>
      <c r="F42" s="39" t="str">
        <f>INDEX('Crosswalk Particulates'!$E:$E,MATCH(B42,'Crosswalk Particulates'!$D:$D,0))</f>
        <v>PM10</v>
      </c>
    </row>
    <row r="43" spans="1:6" x14ac:dyDescent="0.25">
      <c r="A43" s="44" t="s">
        <v>2893</v>
      </c>
      <c r="B43" s="44" t="s">
        <v>2481</v>
      </c>
      <c r="C43" s="44" t="s">
        <v>2448</v>
      </c>
      <c r="D43" s="44">
        <v>227136.23468803751</v>
      </c>
      <c r="E43" s="44" t="s">
        <v>2413</v>
      </c>
      <c r="F43" s="39" t="str">
        <f>INDEX('Crosswalk Particulates'!$E:$E,MATCH(B43,'Crosswalk Particulates'!$D:$D,0))</f>
        <v>PM10</v>
      </c>
    </row>
    <row r="44" spans="1:6" x14ac:dyDescent="0.25">
      <c r="A44" s="44" t="s">
        <v>2885</v>
      </c>
      <c r="B44" s="44" t="s">
        <v>2506</v>
      </c>
      <c r="C44" s="44" t="s">
        <v>2448</v>
      </c>
      <c r="D44" s="44">
        <v>218005.97579973956</v>
      </c>
      <c r="E44" s="44" t="s">
        <v>2413</v>
      </c>
      <c r="F44" s="39" t="str">
        <f>INDEX('Crosswalk Particulates'!$E:$E,MATCH(B44,'Crosswalk Particulates'!$D:$D,0))</f>
        <v>SOx</v>
      </c>
    </row>
    <row r="45" spans="1:6" x14ac:dyDescent="0.25">
      <c r="A45" s="44" t="s">
        <v>2888</v>
      </c>
      <c r="B45" s="44" t="s">
        <v>2506</v>
      </c>
      <c r="C45" s="44" t="s">
        <v>2448</v>
      </c>
      <c r="D45" s="44">
        <v>212901.52496279823</v>
      </c>
      <c r="E45" s="44" t="s">
        <v>2413</v>
      </c>
      <c r="F45" s="39" t="str">
        <f>INDEX('Crosswalk Particulates'!$E:$E,MATCH(B45,'Crosswalk Particulates'!$D:$D,0))</f>
        <v>SOx</v>
      </c>
    </row>
    <row r="46" spans="1:6" x14ac:dyDescent="0.25">
      <c r="A46" s="44" t="s">
        <v>2893</v>
      </c>
      <c r="B46" s="44" t="s">
        <v>2501</v>
      </c>
      <c r="C46" s="44" t="s">
        <v>2448</v>
      </c>
      <c r="D46" s="44">
        <v>202770.61326322536</v>
      </c>
      <c r="E46" s="44" t="s">
        <v>2413</v>
      </c>
      <c r="F46" s="39" t="str">
        <f>INDEX('Crosswalk Particulates'!$E:$E,MATCH(B46,'Crosswalk Particulates'!$D:$D,0))</f>
        <v>PM25</v>
      </c>
    </row>
    <row r="47" spans="1:6" x14ac:dyDescent="0.25">
      <c r="A47" s="44" t="s">
        <v>2894</v>
      </c>
      <c r="B47" s="44" t="s">
        <v>2501</v>
      </c>
      <c r="C47" s="44" t="s">
        <v>2448</v>
      </c>
      <c r="D47" s="44">
        <v>186023.25864930011</v>
      </c>
      <c r="E47" s="44" t="s">
        <v>2413</v>
      </c>
      <c r="F47" s="39" t="str">
        <f>INDEX('Crosswalk Particulates'!$E:$E,MATCH(B47,'Crosswalk Particulates'!$D:$D,0))</f>
        <v>PM25</v>
      </c>
    </row>
    <row r="48" spans="1:6" x14ac:dyDescent="0.25">
      <c r="A48" s="44" t="s">
        <v>2893</v>
      </c>
      <c r="B48" s="44" t="s">
        <v>2447</v>
      </c>
      <c r="C48" s="44" t="s">
        <v>2448</v>
      </c>
      <c r="D48" s="44">
        <v>177491.67805393456</v>
      </c>
      <c r="E48" s="44" t="s">
        <v>2413</v>
      </c>
      <c r="F48" s="39" t="str">
        <f>INDEX('Crosswalk Particulates'!$E:$E,MATCH(B48,'Crosswalk Particulates'!$D:$D,0))</f>
        <v>VOC</v>
      </c>
    </row>
    <row r="49" spans="1:6" x14ac:dyDescent="0.25">
      <c r="A49" s="44" t="s">
        <v>2888</v>
      </c>
      <c r="B49" s="44" t="s">
        <v>2481</v>
      </c>
      <c r="C49" s="44" t="s">
        <v>2448</v>
      </c>
      <c r="D49" s="44">
        <v>168030.74399705947</v>
      </c>
      <c r="E49" s="44" t="s">
        <v>2413</v>
      </c>
      <c r="F49" s="39" t="str">
        <f>INDEX('Crosswalk Particulates'!$E:$E,MATCH(B49,'Crosswalk Particulates'!$D:$D,0))</f>
        <v>PM10</v>
      </c>
    </row>
    <row r="50" spans="1:6" x14ac:dyDescent="0.25">
      <c r="A50" s="44" t="s">
        <v>2888</v>
      </c>
      <c r="B50" s="44" t="s">
        <v>2501</v>
      </c>
      <c r="C50" s="44" t="s">
        <v>2448</v>
      </c>
      <c r="D50" s="44">
        <v>157806.96795277076</v>
      </c>
      <c r="E50" s="44" t="s">
        <v>2413</v>
      </c>
      <c r="F50" s="39" t="str">
        <f>INDEX('Crosswalk Particulates'!$E:$E,MATCH(B50,'Crosswalk Particulates'!$D:$D,0))</f>
        <v>PM25</v>
      </c>
    </row>
    <row r="51" spans="1:6" x14ac:dyDescent="0.25">
      <c r="A51" s="44" t="s">
        <v>2895</v>
      </c>
      <c r="B51" s="44" t="s">
        <v>2506</v>
      </c>
      <c r="C51" s="44" t="s">
        <v>2448</v>
      </c>
      <c r="D51" s="44">
        <v>145914.64993681593</v>
      </c>
      <c r="E51" s="44" t="s">
        <v>2413</v>
      </c>
      <c r="F51" s="39" t="str">
        <f>INDEX('Crosswalk Particulates'!$E:$E,MATCH(B51,'Crosswalk Particulates'!$D:$D,0))</f>
        <v>SOx</v>
      </c>
    </row>
    <row r="52" spans="1:6" x14ac:dyDescent="0.25">
      <c r="A52" s="44" t="s">
        <v>2892</v>
      </c>
      <c r="B52" s="44" t="s">
        <v>2481</v>
      </c>
      <c r="C52" s="44" t="s">
        <v>2448</v>
      </c>
      <c r="D52" s="44">
        <v>131919.34036500286</v>
      </c>
      <c r="E52" s="44" t="s">
        <v>2413</v>
      </c>
      <c r="F52" s="39" t="str">
        <f>INDEX('Crosswalk Particulates'!$E:$E,MATCH(B52,'Crosswalk Particulates'!$D:$D,0))</f>
        <v>PM10</v>
      </c>
    </row>
    <row r="53" spans="1:6" x14ac:dyDescent="0.25">
      <c r="A53" s="44" t="s">
        <v>2898</v>
      </c>
      <c r="B53" s="44" t="s">
        <v>2451</v>
      </c>
      <c r="C53" s="44" t="s">
        <v>2448</v>
      </c>
      <c r="D53" s="44">
        <v>117709.49336482795</v>
      </c>
      <c r="E53" s="44" t="s">
        <v>2413</v>
      </c>
      <c r="F53" s="39" t="str">
        <f>INDEX('Crosswalk Particulates'!$E:$E,MATCH(B53,'Crosswalk Particulates'!$D:$D,0))</f>
        <v>CO</v>
      </c>
    </row>
    <row r="54" spans="1:6" x14ac:dyDescent="0.25">
      <c r="A54" s="44" t="s">
        <v>2887</v>
      </c>
      <c r="B54" s="44" t="s">
        <v>2501</v>
      </c>
      <c r="C54" s="44" t="s">
        <v>2448</v>
      </c>
      <c r="D54" s="44">
        <v>114069.89775270222</v>
      </c>
      <c r="E54" s="44" t="s">
        <v>2413</v>
      </c>
      <c r="F54" s="39" t="str">
        <f>INDEX('Crosswalk Particulates'!$E:$E,MATCH(B54,'Crosswalk Particulates'!$D:$D,0))</f>
        <v>PM25</v>
      </c>
    </row>
    <row r="55" spans="1:6" x14ac:dyDescent="0.25">
      <c r="A55" s="44" t="s">
        <v>2894</v>
      </c>
      <c r="B55" s="44" t="s">
        <v>2447</v>
      </c>
      <c r="C55" s="44" t="s">
        <v>2448</v>
      </c>
      <c r="D55" s="44">
        <v>112913.48438937525</v>
      </c>
      <c r="E55" s="44" t="s">
        <v>2413</v>
      </c>
      <c r="F55" s="39" t="str">
        <f>INDEX('Crosswalk Particulates'!$E:$E,MATCH(B55,'Crosswalk Particulates'!$D:$D,0))</f>
        <v>VOC</v>
      </c>
    </row>
    <row r="56" spans="1:6" x14ac:dyDescent="0.25">
      <c r="A56" s="44" t="s">
        <v>2898</v>
      </c>
      <c r="B56" s="44" t="s">
        <v>2506</v>
      </c>
      <c r="C56" s="44" t="s">
        <v>2448</v>
      </c>
      <c r="D56" s="44">
        <v>111100.85028414019</v>
      </c>
      <c r="E56" s="44" t="s">
        <v>2413</v>
      </c>
      <c r="F56" s="39" t="str">
        <f>INDEX('Crosswalk Particulates'!$E:$E,MATCH(B56,'Crosswalk Particulates'!$D:$D,0))</f>
        <v>SOx</v>
      </c>
    </row>
    <row r="57" spans="1:6" x14ac:dyDescent="0.25">
      <c r="A57" s="44" t="s">
        <v>2892</v>
      </c>
      <c r="B57" s="44" t="s">
        <v>2501</v>
      </c>
      <c r="C57" s="44" t="s">
        <v>2448</v>
      </c>
      <c r="D57" s="44">
        <v>107301.45422413692</v>
      </c>
      <c r="E57" s="44" t="s">
        <v>2413</v>
      </c>
      <c r="F57" s="39" t="str">
        <f>INDEX('Crosswalk Particulates'!$E:$E,MATCH(B57,'Crosswalk Particulates'!$D:$D,0))</f>
        <v>PM25</v>
      </c>
    </row>
    <row r="58" spans="1:6" x14ac:dyDescent="0.25">
      <c r="A58" s="44" t="s">
        <v>2887</v>
      </c>
      <c r="B58" s="44" t="s">
        <v>2496</v>
      </c>
      <c r="C58" s="44" t="s">
        <v>2448</v>
      </c>
      <c r="D58" s="44">
        <v>100604.86524879368</v>
      </c>
      <c r="E58" s="44" t="s">
        <v>2413</v>
      </c>
      <c r="F58" s="39">
        <f>INDEX('Crosswalk Particulates'!$E:$E,MATCH(B58,'Crosswalk Particulates'!$D:$D,0))</f>
        <v>0</v>
      </c>
    </row>
    <row r="59" spans="1:6" x14ac:dyDescent="0.25">
      <c r="A59" s="44" t="s">
        <v>2891</v>
      </c>
      <c r="B59" s="44" t="s">
        <v>2506</v>
      </c>
      <c r="C59" s="44" t="s">
        <v>2448</v>
      </c>
      <c r="D59" s="44">
        <v>94617.810384387441</v>
      </c>
      <c r="E59" s="44" t="s">
        <v>2413</v>
      </c>
      <c r="F59" s="39" t="str">
        <f>INDEX('Crosswalk Particulates'!$E:$E,MATCH(B59,'Crosswalk Particulates'!$D:$D,0))</f>
        <v>SOx</v>
      </c>
    </row>
    <row r="60" spans="1:6" x14ac:dyDescent="0.25">
      <c r="A60" s="44" t="s">
        <v>2897</v>
      </c>
      <c r="B60" s="44" t="s">
        <v>2506</v>
      </c>
      <c r="C60" s="44" t="s">
        <v>2448</v>
      </c>
      <c r="D60" s="44">
        <v>84782.264064066214</v>
      </c>
      <c r="E60" s="44" t="s">
        <v>2413</v>
      </c>
      <c r="F60" s="39" t="str">
        <f>INDEX('Crosswalk Particulates'!$E:$E,MATCH(B60,'Crosswalk Particulates'!$D:$D,0))</f>
        <v>SOx</v>
      </c>
    </row>
    <row r="61" spans="1:6" x14ac:dyDescent="0.25">
      <c r="A61" s="44" t="s">
        <v>2893</v>
      </c>
      <c r="B61" s="44" t="s">
        <v>2500</v>
      </c>
      <c r="C61" s="44" t="s">
        <v>2448</v>
      </c>
      <c r="D61" s="44">
        <v>81131.218914189216</v>
      </c>
      <c r="E61" s="44" t="s">
        <v>2413</v>
      </c>
      <c r="F61" s="39" t="str">
        <f>INDEX('Crosswalk Particulates'!$E:$E,MATCH(B61,'Crosswalk Particulates'!$D:$D,0))</f>
        <v>NOX</v>
      </c>
    </row>
    <row r="62" spans="1:6" x14ac:dyDescent="0.25">
      <c r="A62" s="44" t="s">
        <v>2898</v>
      </c>
      <c r="B62" s="44" t="s">
        <v>2447</v>
      </c>
      <c r="C62" s="44" t="s">
        <v>2448</v>
      </c>
      <c r="D62" s="44">
        <v>75227.685546204404</v>
      </c>
      <c r="E62" s="44" t="s">
        <v>2413</v>
      </c>
      <c r="F62" s="39" t="str">
        <f>INDEX('Crosswalk Particulates'!$E:$E,MATCH(B62,'Crosswalk Particulates'!$D:$D,0))</f>
        <v>VOC</v>
      </c>
    </row>
    <row r="63" spans="1:6" x14ac:dyDescent="0.25">
      <c r="A63" s="44" t="s">
        <v>2897</v>
      </c>
      <c r="B63" s="44" t="s">
        <v>2500</v>
      </c>
      <c r="C63" s="44" t="s">
        <v>2448</v>
      </c>
      <c r="D63" s="44">
        <v>65905.799746603196</v>
      </c>
      <c r="E63" s="44" t="s">
        <v>2413</v>
      </c>
      <c r="F63" s="39" t="str">
        <f>INDEX('Crosswalk Particulates'!$E:$E,MATCH(B63,'Crosswalk Particulates'!$D:$D,0))</f>
        <v>NOX</v>
      </c>
    </row>
    <row r="64" spans="1:6" x14ac:dyDescent="0.25">
      <c r="A64" s="44" t="s">
        <v>2890</v>
      </c>
      <c r="B64" s="44" t="s">
        <v>2496</v>
      </c>
      <c r="C64" s="44" t="s">
        <v>2448</v>
      </c>
      <c r="D64" s="44">
        <v>54097.969491782955</v>
      </c>
      <c r="E64" s="44" t="s">
        <v>2413</v>
      </c>
      <c r="F64" s="39">
        <f>INDEX('Crosswalk Particulates'!$E:$E,MATCH(B64,'Crosswalk Particulates'!$D:$D,0))</f>
        <v>0</v>
      </c>
    </row>
    <row r="65" spans="1:6" x14ac:dyDescent="0.25">
      <c r="A65" s="44" t="s">
        <v>2897</v>
      </c>
      <c r="B65" s="44" t="s">
        <v>2481</v>
      </c>
      <c r="C65" s="44" t="s">
        <v>2448</v>
      </c>
      <c r="D65" s="44">
        <v>50831.339677577424</v>
      </c>
      <c r="E65" s="44" t="s">
        <v>2413</v>
      </c>
      <c r="F65" s="39" t="str">
        <f>INDEX('Crosswalk Particulates'!$E:$E,MATCH(B65,'Crosswalk Particulates'!$D:$D,0))</f>
        <v>PM10</v>
      </c>
    </row>
    <row r="66" spans="1:6" x14ac:dyDescent="0.25">
      <c r="A66" s="44" t="s">
        <v>2890</v>
      </c>
      <c r="B66" s="44" t="s">
        <v>2506</v>
      </c>
      <c r="C66" s="44" t="s">
        <v>2448</v>
      </c>
      <c r="D66" s="44">
        <v>43707.282762875708</v>
      </c>
      <c r="E66" s="44" t="s">
        <v>2413</v>
      </c>
      <c r="F66" s="39" t="str">
        <f>INDEX('Crosswalk Particulates'!$E:$E,MATCH(B66,'Crosswalk Particulates'!$D:$D,0))</f>
        <v>SOx</v>
      </c>
    </row>
    <row r="67" spans="1:6" x14ac:dyDescent="0.25">
      <c r="A67" s="44" t="s">
        <v>2898</v>
      </c>
      <c r="B67" s="44" t="s">
        <v>2500</v>
      </c>
      <c r="C67" s="44" t="s">
        <v>2448</v>
      </c>
      <c r="D67" s="44">
        <v>40852.255040519987</v>
      </c>
      <c r="E67" s="44" t="s">
        <v>2413</v>
      </c>
      <c r="F67" s="39" t="str">
        <f>INDEX('Crosswalk Particulates'!$E:$E,MATCH(B67,'Crosswalk Particulates'!$D:$D,0))</f>
        <v>NOX</v>
      </c>
    </row>
    <row r="68" spans="1:6" x14ac:dyDescent="0.25">
      <c r="A68" s="44" t="s">
        <v>2896</v>
      </c>
      <c r="B68" s="44" t="s">
        <v>2481</v>
      </c>
      <c r="C68" s="44" t="s">
        <v>2448</v>
      </c>
      <c r="D68" s="44">
        <v>35793.052111577199</v>
      </c>
      <c r="E68" s="44" t="s">
        <v>2413</v>
      </c>
      <c r="F68" s="39" t="str">
        <f>INDEX('Crosswalk Particulates'!$E:$E,MATCH(B68,'Crosswalk Particulates'!$D:$D,0))</f>
        <v>PM10</v>
      </c>
    </row>
    <row r="69" spans="1:6" x14ac:dyDescent="0.25">
      <c r="A69" s="44" t="s">
        <v>2897</v>
      </c>
      <c r="B69" s="44" t="s">
        <v>2501</v>
      </c>
      <c r="C69" s="44" t="s">
        <v>2448</v>
      </c>
      <c r="D69" s="44">
        <v>34979.950842190323</v>
      </c>
      <c r="E69" s="44" t="s">
        <v>2413</v>
      </c>
      <c r="F69" s="39" t="str">
        <f>INDEX('Crosswalk Particulates'!$E:$E,MATCH(B69,'Crosswalk Particulates'!$D:$D,0))</f>
        <v>PM25</v>
      </c>
    </row>
    <row r="70" spans="1:6" x14ac:dyDescent="0.25">
      <c r="A70" s="44" t="s">
        <v>2892</v>
      </c>
      <c r="B70" s="44" t="s">
        <v>2447</v>
      </c>
      <c r="C70" s="44" t="s">
        <v>2448</v>
      </c>
      <c r="D70" s="44">
        <v>31893.517356559947</v>
      </c>
      <c r="E70" s="44" t="s">
        <v>2413</v>
      </c>
      <c r="F70" s="39" t="str">
        <f>INDEX('Crosswalk Particulates'!$E:$E,MATCH(B70,'Crosswalk Particulates'!$D:$D,0))</f>
        <v>VOC</v>
      </c>
    </row>
    <row r="71" spans="1:6" x14ac:dyDescent="0.25">
      <c r="A71" s="44" t="s">
        <v>2891</v>
      </c>
      <c r="B71" s="44" t="s">
        <v>2481</v>
      </c>
      <c r="C71" s="44" t="s">
        <v>2448</v>
      </c>
      <c r="D71" s="44">
        <v>27469.688933711808</v>
      </c>
      <c r="E71" s="44" t="s">
        <v>2413</v>
      </c>
      <c r="F71" s="39" t="str">
        <f>INDEX('Crosswalk Particulates'!$E:$E,MATCH(B71,'Crosswalk Particulates'!$D:$D,0))</f>
        <v>PM10</v>
      </c>
    </row>
    <row r="72" spans="1:6" x14ac:dyDescent="0.25">
      <c r="A72" s="44" t="s">
        <v>2895</v>
      </c>
      <c r="B72" s="44" t="s">
        <v>2496</v>
      </c>
      <c r="C72" s="44" t="s">
        <v>2448</v>
      </c>
      <c r="D72" s="44">
        <v>27240.147729119784</v>
      </c>
      <c r="E72" s="44" t="s">
        <v>2413</v>
      </c>
      <c r="F72" s="39">
        <f>INDEX('Crosswalk Particulates'!$E:$E,MATCH(B72,'Crosswalk Particulates'!$D:$D,0))</f>
        <v>0</v>
      </c>
    </row>
    <row r="73" spans="1:6" x14ac:dyDescent="0.25">
      <c r="A73" s="44" t="s">
        <v>2887</v>
      </c>
      <c r="B73" s="44" t="s">
        <v>2506</v>
      </c>
      <c r="C73" s="44" t="s">
        <v>2448</v>
      </c>
      <c r="D73" s="44">
        <v>25505.603575666766</v>
      </c>
      <c r="E73" s="44" t="s">
        <v>2413</v>
      </c>
      <c r="F73" s="39" t="str">
        <f>INDEX('Crosswalk Particulates'!$E:$E,MATCH(B73,'Crosswalk Particulates'!$D:$D,0))</f>
        <v>SOx</v>
      </c>
    </row>
    <row r="74" spans="1:6" x14ac:dyDescent="0.25">
      <c r="A74" s="44" t="s">
        <v>2893</v>
      </c>
      <c r="B74" s="44" t="s">
        <v>2506</v>
      </c>
      <c r="C74" s="44" t="s">
        <v>2448</v>
      </c>
      <c r="D74" s="44">
        <v>25351.751503823587</v>
      </c>
      <c r="E74" s="44" t="s">
        <v>2413</v>
      </c>
      <c r="F74" s="39" t="str">
        <f>INDEX('Crosswalk Particulates'!$E:$E,MATCH(B74,'Crosswalk Particulates'!$D:$D,0))</f>
        <v>SOx</v>
      </c>
    </row>
    <row r="75" spans="1:6" x14ac:dyDescent="0.25">
      <c r="A75" s="44" t="s">
        <v>2898</v>
      </c>
      <c r="B75" s="44" t="s">
        <v>2496</v>
      </c>
      <c r="C75" s="44" t="s">
        <v>2448</v>
      </c>
      <c r="D75" s="44">
        <v>23642.74630585562</v>
      </c>
      <c r="E75" s="44" t="s">
        <v>2413</v>
      </c>
      <c r="F75" s="39">
        <f>INDEX('Crosswalk Particulates'!$E:$E,MATCH(B75,'Crosswalk Particulates'!$D:$D,0))</f>
        <v>0</v>
      </c>
    </row>
    <row r="76" spans="1:6" x14ac:dyDescent="0.25">
      <c r="A76" s="44" t="s">
        <v>2891</v>
      </c>
      <c r="B76" s="44" t="s">
        <v>2501</v>
      </c>
      <c r="C76" s="44" t="s">
        <v>2448</v>
      </c>
      <c r="D76" s="44">
        <v>22764.543944846762</v>
      </c>
      <c r="E76" s="44" t="s">
        <v>2413</v>
      </c>
      <c r="F76" s="39" t="str">
        <f>INDEX('Crosswalk Particulates'!$E:$E,MATCH(B76,'Crosswalk Particulates'!$D:$D,0))</f>
        <v>PM25</v>
      </c>
    </row>
    <row r="77" spans="1:6" x14ac:dyDescent="0.25">
      <c r="A77" s="44" t="s">
        <v>2886</v>
      </c>
      <c r="B77" s="44" t="s">
        <v>2496</v>
      </c>
      <c r="C77" s="44" t="s">
        <v>2448</v>
      </c>
      <c r="D77" s="46">
        <v>22161.23</v>
      </c>
      <c r="E77" s="44" t="s">
        <v>2413</v>
      </c>
      <c r="F77" s="39">
        <f>INDEX('Crosswalk Particulates'!$E:$E,MATCH(B77,'Crosswalk Particulates'!$D:$D,0))</f>
        <v>0</v>
      </c>
    </row>
    <row r="78" spans="1:6" x14ac:dyDescent="0.25">
      <c r="A78" s="44" t="s">
        <v>2897</v>
      </c>
      <c r="B78" s="44" t="s">
        <v>2447</v>
      </c>
      <c r="C78" s="44" t="s">
        <v>2448</v>
      </c>
      <c r="D78" s="44">
        <v>22133.229181786068</v>
      </c>
      <c r="E78" s="44" t="s">
        <v>2413</v>
      </c>
      <c r="F78" s="39" t="str">
        <f>INDEX('Crosswalk Particulates'!$E:$E,MATCH(B78,'Crosswalk Particulates'!$D:$D,0))</f>
        <v>VOC</v>
      </c>
    </row>
    <row r="79" spans="1:6" x14ac:dyDescent="0.25">
      <c r="A79" s="44" t="s">
        <v>2893</v>
      </c>
      <c r="B79" s="44" t="s">
        <v>2496</v>
      </c>
      <c r="C79" s="44" t="s">
        <v>2448</v>
      </c>
      <c r="D79" s="44">
        <v>21304.282300251776</v>
      </c>
      <c r="E79" s="44" t="s">
        <v>2413</v>
      </c>
      <c r="F79" s="39">
        <f>INDEX('Crosswalk Particulates'!$E:$E,MATCH(B79,'Crosswalk Particulates'!$D:$D,0))</f>
        <v>0</v>
      </c>
    </row>
    <row r="80" spans="1:6" x14ac:dyDescent="0.25">
      <c r="A80" s="44" t="s">
        <v>2892</v>
      </c>
      <c r="B80" s="44" t="s">
        <v>2496</v>
      </c>
      <c r="C80" s="44" t="s">
        <v>2448</v>
      </c>
      <c r="D80" s="44">
        <v>19800.192779796595</v>
      </c>
      <c r="E80" s="44" t="s">
        <v>2413</v>
      </c>
      <c r="F80" s="39">
        <f>INDEX('Crosswalk Particulates'!$E:$E,MATCH(B80,'Crosswalk Particulates'!$D:$D,0))</f>
        <v>0</v>
      </c>
    </row>
    <row r="81" spans="1:6" x14ac:dyDescent="0.25">
      <c r="A81" s="44" t="s">
        <v>2898</v>
      </c>
      <c r="B81" s="44" t="s">
        <v>2481</v>
      </c>
      <c r="C81" s="44" t="s">
        <v>2448</v>
      </c>
      <c r="D81" s="44">
        <v>19358.0438888176</v>
      </c>
      <c r="E81" s="44" t="s">
        <v>2413</v>
      </c>
      <c r="F81" s="39" t="str">
        <f>INDEX('Crosswalk Particulates'!$E:$E,MATCH(B81,'Crosswalk Particulates'!$D:$D,0))</f>
        <v>PM10</v>
      </c>
    </row>
    <row r="82" spans="1:6" x14ac:dyDescent="0.25">
      <c r="A82" s="44" t="s">
        <v>2894</v>
      </c>
      <c r="B82" s="44" t="s">
        <v>2496</v>
      </c>
      <c r="C82" s="44" t="s">
        <v>2448</v>
      </c>
      <c r="D82" s="44">
        <v>15648.375585806096</v>
      </c>
      <c r="E82" s="44" t="s">
        <v>2413</v>
      </c>
      <c r="F82" s="39">
        <f>INDEX('Crosswalk Particulates'!$E:$E,MATCH(B82,'Crosswalk Particulates'!$D:$D,0))</f>
        <v>0</v>
      </c>
    </row>
    <row r="83" spans="1:6" x14ac:dyDescent="0.25">
      <c r="A83" s="44" t="s">
        <v>2898</v>
      </c>
      <c r="B83" s="44" t="s">
        <v>2501</v>
      </c>
      <c r="C83" s="44" t="s">
        <v>2448</v>
      </c>
      <c r="D83" s="44">
        <v>14554.039325451085</v>
      </c>
      <c r="E83" s="44" t="s">
        <v>2413</v>
      </c>
      <c r="F83" s="39" t="str">
        <f>INDEX('Crosswalk Particulates'!$E:$E,MATCH(B83,'Crosswalk Particulates'!$D:$D,0))</f>
        <v>PM25</v>
      </c>
    </row>
    <row r="84" spans="1:6" x14ac:dyDescent="0.25">
      <c r="A84" s="44" t="s">
        <v>2896</v>
      </c>
      <c r="B84" s="44" t="s">
        <v>2501</v>
      </c>
      <c r="C84" s="44" t="s">
        <v>2448</v>
      </c>
      <c r="D84" s="44">
        <v>13467.573951334882</v>
      </c>
      <c r="E84" s="44" t="s">
        <v>2413</v>
      </c>
      <c r="F84" s="39" t="str">
        <f>INDEX('Crosswalk Particulates'!$E:$E,MATCH(B84,'Crosswalk Particulates'!$D:$D,0))</f>
        <v>PM25</v>
      </c>
    </row>
    <row r="85" spans="1:6" x14ac:dyDescent="0.25">
      <c r="A85" s="44" t="s">
        <v>2896</v>
      </c>
      <c r="B85" s="44" t="s">
        <v>2451</v>
      </c>
      <c r="C85" s="44" t="s">
        <v>2448</v>
      </c>
      <c r="D85" s="44">
        <v>7223.9379391045204</v>
      </c>
      <c r="E85" s="44" t="s">
        <v>2413</v>
      </c>
      <c r="F85" s="39" t="str">
        <f>INDEX('Crosswalk Particulates'!$E:$E,MATCH(B85,'Crosswalk Particulates'!$D:$D,0))</f>
        <v>CO</v>
      </c>
    </row>
    <row r="86" spans="1:6" x14ac:dyDescent="0.25">
      <c r="A86" s="44" t="s">
        <v>2896</v>
      </c>
      <c r="B86" s="44" t="s">
        <v>2500</v>
      </c>
      <c r="C86" s="44" t="s">
        <v>2448</v>
      </c>
      <c r="D86" s="44">
        <v>5237.5639072600497</v>
      </c>
      <c r="E86" s="44" t="s">
        <v>2413</v>
      </c>
      <c r="F86" s="39" t="str">
        <f>INDEX('Crosswalk Particulates'!$E:$E,MATCH(B86,'Crosswalk Particulates'!$D:$D,0))</f>
        <v>NOX</v>
      </c>
    </row>
    <row r="87" spans="1:6" x14ac:dyDescent="0.25">
      <c r="A87" s="44" t="s">
        <v>2889</v>
      </c>
      <c r="B87" s="44" t="s">
        <v>2481</v>
      </c>
      <c r="C87" s="44" t="s">
        <v>2448</v>
      </c>
      <c r="D87" s="44">
        <v>4567.8741976649735</v>
      </c>
      <c r="E87" s="44" t="s">
        <v>2413</v>
      </c>
      <c r="F87" s="39" t="str">
        <f>INDEX('Crosswalk Particulates'!$E:$E,MATCH(B87,'Crosswalk Particulates'!$D:$D,0))</f>
        <v>PM10</v>
      </c>
    </row>
    <row r="88" spans="1:6" x14ac:dyDescent="0.25">
      <c r="A88" s="44" t="s">
        <v>2889</v>
      </c>
      <c r="B88" s="44" t="s">
        <v>2501</v>
      </c>
      <c r="C88" s="44" t="s">
        <v>2448</v>
      </c>
      <c r="D88" s="44">
        <v>4169.3201784627463</v>
      </c>
      <c r="E88" s="44" t="s">
        <v>2413</v>
      </c>
      <c r="F88" s="39" t="str">
        <f>INDEX('Crosswalk Particulates'!$E:$E,MATCH(B88,'Crosswalk Particulates'!$D:$D,0))</f>
        <v>PM25</v>
      </c>
    </row>
    <row r="89" spans="1:6" x14ac:dyDescent="0.25">
      <c r="A89" s="44" t="s">
        <v>2896</v>
      </c>
      <c r="B89" s="44" t="s">
        <v>2496</v>
      </c>
      <c r="C89" s="44" t="s">
        <v>2448</v>
      </c>
      <c r="D89" s="44">
        <v>3659.2917457911603</v>
      </c>
      <c r="E89" s="44" t="s">
        <v>2413</v>
      </c>
      <c r="F89" s="39">
        <f>INDEX('Crosswalk Particulates'!$E:$E,MATCH(B89,'Crosswalk Particulates'!$D:$D,0))</f>
        <v>0</v>
      </c>
    </row>
    <row r="90" spans="1:6" x14ac:dyDescent="0.25">
      <c r="A90" s="44" t="s">
        <v>2888</v>
      </c>
      <c r="B90" s="44" t="s">
        <v>2496</v>
      </c>
      <c r="C90" s="44" t="s">
        <v>2448</v>
      </c>
      <c r="D90" s="44">
        <v>2906.0648038151808</v>
      </c>
      <c r="E90" s="44" t="s">
        <v>2413</v>
      </c>
      <c r="F90" s="39">
        <f>INDEX('Crosswalk Particulates'!$E:$E,MATCH(B90,'Crosswalk Particulates'!$D:$D,0))</f>
        <v>0</v>
      </c>
    </row>
    <row r="91" spans="1:6" x14ac:dyDescent="0.25">
      <c r="A91" s="44" t="s">
        <v>2891</v>
      </c>
      <c r="B91" s="44" t="s">
        <v>2496</v>
      </c>
      <c r="C91" s="44" t="s">
        <v>2448</v>
      </c>
      <c r="D91" s="44">
        <v>1512.514660272592</v>
      </c>
      <c r="E91" s="44" t="s">
        <v>2413</v>
      </c>
      <c r="F91" s="39">
        <f>INDEX('Crosswalk Particulates'!$E:$E,MATCH(B91,'Crosswalk Particulates'!$D:$D,0))</f>
        <v>0</v>
      </c>
    </row>
    <row r="92" spans="1:6" x14ac:dyDescent="0.25">
      <c r="A92" s="44" t="s">
        <v>2889</v>
      </c>
      <c r="B92" s="44" t="s">
        <v>2451</v>
      </c>
      <c r="C92" s="44" t="s">
        <v>2448</v>
      </c>
      <c r="D92" s="44">
        <v>1509.90289441305</v>
      </c>
      <c r="E92" s="44" t="s">
        <v>2413</v>
      </c>
      <c r="F92" s="39" t="str">
        <f>INDEX('Crosswalk Particulates'!$E:$E,MATCH(B92,'Crosswalk Particulates'!$D:$D,0))</f>
        <v>CO</v>
      </c>
    </row>
    <row r="93" spans="1:6" x14ac:dyDescent="0.25">
      <c r="A93" s="44" t="s">
        <v>2889</v>
      </c>
      <c r="B93" s="44" t="s">
        <v>2500</v>
      </c>
      <c r="C93" s="44" t="s">
        <v>2448</v>
      </c>
      <c r="D93" s="44">
        <v>1050.2105453250499</v>
      </c>
      <c r="E93" s="44" t="s">
        <v>2413</v>
      </c>
      <c r="F93" s="39" t="str">
        <f>INDEX('Crosswalk Particulates'!$E:$E,MATCH(B93,'Crosswalk Particulates'!$D:$D,0))</f>
        <v>NOX</v>
      </c>
    </row>
    <row r="94" spans="1:6" x14ac:dyDescent="0.25">
      <c r="A94" s="44" t="s">
        <v>2896</v>
      </c>
      <c r="B94" s="44" t="s">
        <v>2506</v>
      </c>
      <c r="C94" s="44" t="s">
        <v>2448</v>
      </c>
      <c r="D94" s="44">
        <v>1021.2346975238499</v>
      </c>
      <c r="E94" s="44" t="s">
        <v>2413</v>
      </c>
      <c r="F94" s="39" t="str">
        <f>INDEX('Crosswalk Particulates'!$E:$E,MATCH(B94,'Crosswalk Particulates'!$D:$D,0))</f>
        <v>SOx</v>
      </c>
    </row>
    <row r="95" spans="1:6" x14ac:dyDescent="0.25">
      <c r="A95" s="44" t="s">
        <v>2897</v>
      </c>
      <c r="B95" s="44" t="s">
        <v>2496</v>
      </c>
      <c r="C95" s="44" t="s">
        <v>2448</v>
      </c>
      <c r="D95" s="44">
        <v>668.12008577999995</v>
      </c>
      <c r="E95" s="44" t="s">
        <v>2413</v>
      </c>
      <c r="F95" s="39">
        <f>INDEX('Crosswalk Particulates'!$E:$E,MATCH(B95,'Crosswalk Particulates'!$D:$D,0))</f>
        <v>0</v>
      </c>
    </row>
    <row r="96" spans="1:6" x14ac:dyDescent="0.25">
      <c r="A96" s="44" t="s">
        <v>2889</v>
      </c>
      <c r="B96" s="44" t="s">
        <v>2496</v>
      </c>
      <c r="C96" s="44" t="s">
        <v>2448</v>
      </c>
      <c r="D96" s="44">
        <v>477.33428452087003</v>
      </c>
      <c r="E96" s="44" t="s">
        <v>2413</v>
      </c>
      <c r="F96" s="39">
        <f>INDEX('Crosswalk Particulates'!$E:$E,MATCH(B96,'Crosswalk Particulates'!$D:$D,0))</f>
        <v>0</v>
      </c>
    </row>
    <row r="97" spans="1:6" x14ac:dyDescent="0.25">
      <c r="A97" s="44" t="s">
        <v>2889</v>
      </c>
      <c r="B97" s="44" t="s">
        <v>2506</v>
      </c>
      <c r="C97" s="44" t="s">
        <v>2448</v>
      </c>
      <c r="D97" s="44">
        <v>63.075849347199998</v>
      </c>
      <c r="E97" s="44" t="s">
        <v>2413</v>
      </c>
      <c r="F97" s="39"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6</vt:i4>
      </vt:variant>
    </vt:vector>
  </HeadingPairs>
  <TitlesOfParts>
    <vt:vector size="48"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Table 3-14</vt:lpstr>
      <vt:lpstr>Table 3-15</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2017</vt:lpstr>
      <vt:lpstr>2017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Olivia Ashmoore</cp:lastModifiedBy>
  <dcterms:created xsi:type="dcterms:W3CDTF">2021-01-14T17:35:45Z</dcterms:created>
  <dcterms:modified xsi:type="dcterms:W3CDTF">2023-10-18T23:44:08Z</dcterms:modified>
</cp:coreProperties>
</file>